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Terrassa\2022\Amaro\03. Custo\03.5 Custo - Determinação do orçamento\Orçamento executivo\R01\"/>
    </mc:Choice>
  </mc:AlternateContent>
  <xr:revisionPtr revIDLastSave="0" documentId="13_ncr:1_{5230C3E8-49B7-45AF-81B9-DD3866DDE3DB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CAPA" sheetId="2" r:id="rId1"/>
    <sheet name="Resumo" sheetId="31" r:id="rId2"/>
    <sheet name="Análise" sheetId="32" r:id="rId3"/>
    <sheet name="Comparação Paramétrico" sheetId="33" r:id="rId4"/>
    <sheet name="ORÇAMENTO_EXECUTIVO" sheetId="1" r:id="rId5"/>
    <sheet name="ABC Serviço" sheetId="38" r:id="rId6"/>
    <sheet name="ABC Insumos" sheetId="39" r:id="rId7"/>
    <sheet name="Insumos - grupos" sheetId="40" r:id="rId8"/>
    <sheet name="Composições" sheetId="41" r:id="rId9"/>
  </sheets>
  <externalReferences>
    <externalReference r:id="rId10"/>
    <externalReference r:id="rId11"/>
    <externalReference r:id="rId12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m">#REF!</definedName>
    <definedName name="_xlnm._FilterDatabase" localSheetId="0" hidden="1">CAPA!#REF!</definedName>
    <definedName name="aa" localSheetId="0">#REF!</definedName>
    <definedName name="aa">#REF!</definedName>
    <definedName name="aaaa" localSheetId="0">'[1]M.O.'!#REF!</definedName>
    <definedName name="aaaa">'[1]M.O.'!#REF!</definedName>
    <definedName name="angelo" localSheetId="0">[2]Geral!#REF!</definedName>
    <definedName name="angelo">[2]Geral!#REF!</definedName>
    <definedName name="area">#REF!</definedName>
    <definedName name="_xlnm.Print_Area" localSheetId="0">CAPA!$A$1:$F$56</definedName>
    <definedName name="_xlnm.Print_Area">#REF!</definedName>
    <definedName name="Areaimpresso">#REF!</definedName>
    <definedName name="aux" localSheetId="0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0">CAPA!$1:$5</definedName>
    <definedName name="_xlnm.Print_Titles">#REF!</definedName>
    <definedName name="TOT" localSheetId="0">#REF!</definedName>
    <definedName name="TOT">#REF!</definedName>
    <definedName name="Total" localSheetId="0">#REF!</definedName>
    <definedName name="Total">#REF!</definedName>
    <definedName name="TRP">#REF!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6" i="1" l="1"/>
  <c r="F1844" i="1"/>
  <c r="F1501" i="1"/>
  <c r="F1503" i="1"/>
  <c r="E385" i="1"/>
  <c r="E375" i="1"/>
  <c r="F63" i="1"/>
  <c r="F64" i="1"/>
  <c r="F62" i="1"/>
  <c r="F60" i="1" s="1"/>
  <c r="F61" i="1"/>
  <c r="F48" i="1"/>
  <c r="F28" i="1"/>
  <c r="F25" i="1"/>
  <c r="F24" i="1" s="1"/>
  <c r="F23" i="1"/>
  <c r="F22" i="1"/>
  <c r="F21" i="1" s="1"/>
  <c r="C4" i="33"/>
  <c r="C5" i="33"/>
  <c r="C6" i="33"/>
  <c r="G6" i="33" s="1"/>
  <c r="C7" i="33"/>
  <c r="C8" i="33"/>
  <c r="C9" i="33"/>
  <c r="C10" i="33"/>
  <c r="C11" i="33"/>
  <c r="C12" i="33"/>
  <c r="C13" i="33"/>
  <c r="C14" i="33"/>
  <c r="C15" i="33"/>
  <c r="C16" i="33"/>
  <c r="C3" i="33"/>
  <c r="F16" i="33"/>
  <c r="F15" i="33"/>
  <c r="F14" i="33"/>
  <c r="D14" i="33"/>
  <c r="F13" i="33"/>
  <c r="F12" i="33"/>
  <c r="F11" i="33"/>
  <c r="F10" i="33"/>
  <c r="F9" i="33"/>
  <c r="F8" i="33"/>
  <c r="G8" i="33"/>
  <c r="F7" i="33"/>
  <c r="F6" i="33"/>
  <c r="F5" i="33"/>
  <c r="F4" i="33"/>
  <c r="B16" i="32"/>
  <c r="F141" i="1"/>
  <c r="D140" i="1"/>
  <c r="B17" i="33" l="1"/>
  <c r="H14" i="33"/>
  <c r="G16" i="33"/>
  <c r="D16" i="33"/>
  <c r="H16" i="33" s="1"/>
  <c r="D4" i="33"/>
  <c r="H4" i="33" s="1"/>
  <c r="G4" i="33"/>
  <c r="D7" i="33"/>
  <c r="H7" i="33" s="1"/>
  <c r="G7" i="33"/>
  <c r="D3" i="33"/>
  <c r="D15" i="33"/>
  <c r="H15" i="33" s="1"/>
  <c r="G15" i="33"/>
  <c r="D10" i="33"/>
  <c r="H10" i="33" s="1"/>
  <c r="G10" i="33"/>
  <c r="D11" i="33"/>
  <c r="H11" i="33" s="1"/>
  <c r="G11" i="33"/>
  <c r="G5" i="33"/>
  <c r="D5" i="33"/>
  <c r="H5" i="33" s="1"/>
  <c r="G12" i="33"/>
  <c r="D12" i="33"/>
  <c r="H12" i="33" s="1"/>
  <c r="G13" i="33"/>
  <c r="D13" i="33"/>
  <c r="H13" i="33" s="1"/>
  <c r="D6" i="33"/>
  <c r="H6" i="33" s="1"/>
  <c r="G14" i="33"/>
  <c r="C17" i="33"/>
  <c r="D8" i="33"/>
  <c r="H8" i="33" s="1"/>
  <c r="C16" i="32"/>
  <c r="F145" i="1"/>
  <c r="F146" i="1"/>
  <c r="F147" i="1"/>
  <c r="F150" i="1"/>
  <c r="F144" i="1"/>
  <c r="F149" i="1"/>
  <c r="F148" i="1"/>
  <c r="G9" i="33" l="1"/>
  <c r="D9" i="33"/>
  <c r="H9" i="33" s="1"/>
  <c r="D17" i="33" l="1"/>
  <c r="B4" i="1" l="1"/>
  <c r="B5" i="1"/>
  <c r="F1696" i="1"/>
  <c r="F1695" i="1"/>
  <c r="F1691" i="1"/>
  <c r="F1690" i="1"/>
  <c r="F1704" i="1"/>
  <c r="F1703" i="1" s="1"/>
  <c r="F1702" i="1"/>
  <c r="F1701" i="1" s="1"/>
  <c r="F1700" i="1"/>
  <c r="F1699" i="1" s="1"/>
  <c r="F1698" i="1"/>
  <c r="F1697" i="1" s="1"/>
  <c r="F1693" i="1"/>
  <c r="F1692" i="1" s="1"/>
  <c r="F1688" i="1"/>
  <c r="F1687" i="1" s="1"/>
  <c r="F1685" i="1"/>
  <c r="F1684" i="1" s="1"/>
  <c r="F1683" i="1"/>
  <c r="F1682" i="1"/>
  <c r="F1681" i="1"/>
  <c r="F1680" i="1"/>
  <c r="F1678" i="1"/>
  <c r="F1677" i="1"/>
  <c r="F1676" i="1"/>
  <c r="F1674" i="1"/>
  <c r="F1673" i="1"/>
  <c r="F1672" i="1"/>
  <c r="F1671" i="1"/>
  <c r="F1669" i="1"/>
  <c r="F1668" i="1"/>
  <c r="F1667" i="1"/>
  <c r="F1666" i="1"/>
  <c r="F1664" i="1"/>
  <c r="F1663" i="1"/>
  <c r="F1662" i="1"/>
  <c r="F1661" i="1"/>
  <c r="F1659" i="1"/>
  <c r="F1658" i="1"/>
  <c r="F1657" i="1"/>
  <c r="F1656" i="1"/>
  <c r="F1654" i="1"/>
  <c r="F1653" i="1"/>
  <c r="F1652" i="1"/>
  <c r="F1647" i="1"/>
  <c r="F1646" i="1"/>
  <c r="F1645" i="1"/>
  <c r="F1650" i="1"/>
  <c r="F1649" i="1"/>
  <c r="F1642" i="1"/>
  <c r="F1641" i="1" s="1"/>
  <c r="F1640" i="1"/>
  <c r="F1639" i="1" s="1"/>
  <c r="F1638" i="1"/>
  <c r="F1637" i="1" s="1"/>
  <c r="F1634" i="1"/>
  <c r="F1633" i="1"/>
  <c r="F1632" i="1"/>
  <c r="F1626" i="1"/>
  <c r="F1627" i="1"/>
  <c r="F1625" i="1"/>
  <c r="F1636" i="1"/>
  <c r="F1635" i="1" s="1"/>
  <c r="F1630" i="1"/>
  <c r="F1629" i="1"/>
  <c r="F1623" i="1"/>
  <c r="F1622" i="1"/>
  <c r="F1616" i="1"/>
  <c r="F1619" i="1"/>
  <c r="F1618" i="1"/>
  <c r="F1615" i="1"/>
  <c r="F1614" i="1"/>
  <c r="F1613" i="1"/>
  <c r="F1612" i="1"/>
  <c r="F1611" i="1"/>
  <c r="F1609" i="1"/>
  <c r="F1608" i="1"/>
  <c r="F1607" i="1"/>
  <c r="F1606" i="1"/>
  <c r="F1604" i="1"/>
  <c r="F1603" i="1"/>
  <c r="F1602" i="1"/>
  <c r="F1601" i="1"/>
  <c r="F1600" i="1"/>
  <c r="F1598" i="1"/>
  <c r="F1597" i="1"/>
  <c r="F1596" i="1"/>
  <c r="F1595" i="1"/>
  <c r="F1594" i="1"/>
  <c r="F1592" i="1"/>
  <c r="F1591" i="1"/>
  <c r="F1590" i="1"/>
  <c r="F1589" i="1"/>
  <c r="F1588" i="1"/>
  <c r="F1586" i="1"/>
  <c r="F1585" i="1"/>
  <c r="F1584" i="1"/>
  <c r="F1583" i="1"/>
  <c r="F1582" i="1"/>
  <c r="F1580" i="1"/>
  <c r="F1579" i="1"/>
  <c r="F1578" i="1"/>
  <c r="F1577" i="1"/>
  <c r="F1575" i="1"/>
  <c r="F1574" i="1"/>
  <c r="F1573" i="1"/>
  <c r="F1569" i="1"/>
  <c r="F1570" i="1"/>
  <c r="F1571" i="1"/>
  <c r="F1568" i="1"/>
  <c r="F1822" i="1"/>
  <c r="F1438" i="1"/>
  <c r="F1433" i="1"/>
  <c r="F1432" i="1"/>
  <c r="F1430" i="1"/>
  <c r="F1429" i="1"/>
  <c r="F1427" i="1"/>
  <c r="F1426" i="1"/>
  <c r="F1424" i="1"/>
  <c r="F1423" i="1"/>
  <c r="F1421" i="1"/>
  <c r="F1420" i="1"/>
  <c r="F1418" i="1"/>
  <c r="F1417" i="1"/>
  <c r="F1415" i="1"/>
  <c r="F1414" i="1"/>
  <c r="F1412" i="1"/>
  <c r="F1411" i="1"/>
  <c r="F1408" i="1"/>
  <c r="F1407" i="1"/>
  <c r="F1406" i="1"/>
  <c r="F1404" i="1"/>
  <c r="F1403" i="1"/>
  <c r="F1402" i="1"/>
  <c r="F1400" i="1"/>
  <c r="F1399" i="1"/>
  <c r="F1398" i="1"/>
  <c r="F1396" i="1"/>
  <c r="F1395" i="1"/>
  <c r="F1394" i="1"/>
  <c r="F1392" i="1"/>
  <c r="F1391" i="1"/>
  <c r="F1390" i="1"/>
  <c r="F1388" i="1"/>
  <c r="F1387" i="1"/>
  <c r="F1386" i="1"/>
  <c r="F1384" i="1"/>
  <c r="F1383" i="1"/>
  <c r="F1382" i="1"/>
  <c r="F1380" i="1"/>
  <c r="F1379" i="1"/>
  <c r="F1378" i="1"/>
  <c r="F1376" i="1"/>
  <c r="F1375" i="1"/>
  <c r="F1374" i="1"/>
  <c r="F1371" i="1"/>
  <c r="F1372" i="1"/>
  <c r="F1370" i="1"/>
  <c r="F1366" i="1"/>
  <c r="F1367" i="1"/>
  <c r="F1365" i="1"/>
  <c r="F1364" i="1"/>
  <c r="F1363" i="1"/>
  <c r="F1362" i="1"/>
  <c r="F1360" i="1"/>
  <c r="F1359" i="1"/>
  <c r="F1358" i="1"/>
  <c r="F1357" i="1"/>
  <c r="F1356" i="1"/>
  <c r="F1354" i="1"/>
  <c r="F1353" i="1"/>
  <c r="F1352" i="1"/>
  <c r="F1351" i="1"/>
  <c r="F1350" i="1"/>
  <c r="F1349" i="1"/>
  <c r="F1348" i="1"/>
  <c r="F1344" i="1"/>
  <c r="F1345" i="1"/>
  <c r="F1346" i="1"/>
  <c r="F1343" i="1"/>
  <c r="F1342" i="1"/>
  <c r="F1341" i="1"/>
  <c r="F1340" i="1"/>
  <c r="F1338" i="1"/>
  <c r="F1337" i="1"/>
  <c r="F1336" i="1"/>
  <c r="F1335" i="1"/>
  <c r="F1331" i="1"/>
  <c r="F1332" i="1"/>
  <c r="F1333" i="1"/>
  <c r="F1330" i="1"/>
  <c r="F1328" i="1"/>
  <c r="F1327" i="1"/>
  <c r="F1326" i="1"/>
  <c r="F1325" i="1"/>
  <c r="F1320" i="1"/>
  <c r="F1321" i="1"/>
  <c r="F1322" i="1"/>
  <c r="F1323" i="1"/>
  <c r="F1319" i="1"/>
  <c r="F1316" i="1"/>
  <c r="F1315" i="1"/>
  <c r="F1314" i="1"/>
  <c r="F1313" i="1"/>
  <c r="F1312" i="1"/>
  <c r="F1311" i="1"/>
  <c r="F1309" i="1"/>
  <c r="F1308" i="1"/>
  <c r="F1307" i="1"/>
  <c r="F1306" i="1"/>
  <c r="F1305" i="1"/>
  <c r="F1304" i="1"/>
  <c r="F1302" i="1"/>
  <c r="F1301" i="1"/>
  <c r="F1300" i="1"/>
  <c r="F1299" i="1"/>
  <c r="F1298" i="1"/>
  <c r="F1297" i="1"/>
  <c r="F1295" i="1"/>
  <c r="F1294" i="1"/>
  <c r="F1293" i="1"/>
  <c r="F1292" i="1"/>
  <c r="F1291" i="1"/>
  <c r="F1290" i="1"/>
  <c r="F1288" i="1"/>
  <c r="F1287" i="1"/>
  <c r="F1286" i="1"/>
  <c r="F1285" i="1"/>
  <c r="F1284" i="1"/>
  <c r="F1283" i="1"/>
  <c r="F1281" i="1"/>
  <c r="F1280" i="1"/>
  <c r="F1279" i="1"/>
  <c r="F1278" i="1"/>
  <c r="F1277" i="1"/>
  <c r="F1276" i="1"/>
  <c r="F1270" i="1"/>
  <c r="F1271" i="1"/>
  <c r="F1272" i="1"/>
  <c r="F1273" i="1"/>
  <c r="F1274" i="1"/>
  <c r="F1269" i="1"/>
  <c r="F1267" i="1"/>
  <c r="F1266" i="1"/>
  <c r="F1265" i="1"/>
  <c r="F1264" i="1"/>
  <c r="F1263" i="1"/>
  <c r="F1262" i="1"/>
  <c r="F1261" i="1"/>
  <c r="F1259" i="1"/>
  <c r="F1258" i="1"/>
  <c r="F1257" i="1"/>
  <c r="F1256" i="1"/>
  <c r="F1255" i="1"/>
  <c r="F1254" i="1"/>
  <c r="F1253" i="1"/>
  <c r="F1246" i="1"/>
  <c r="F1247" i="1"/>
  <c r="F1248" i="1"/>
  <c r="F1249" i="1"/>
  <c r="F1250" i="1"/>
  <c r="F1251" i="1"/>
  <c r="F1245" i="1"/>
  <c r="F1169" i="1"/>
  <c r="F1168" i="1"/>
  <c r="F1198" i="1"/>
  <c r="F1197" i="1"/>
  <c r="F1196" i="1"/>
  <c r="F1195" i="1"/>
  <c r="F1193" i="1"/>
  <c r="F1192" i="1"/>
  <c r="F1191" i="1"/>
  <c r="F1189" i="1"/>
  <c r="F1188" i="1"/>
  <c r="F1187" i="1"/>
  <c r="F1185" i="1"/>
  <c r="F1184" i="1"/>
  <c r="F1183" i="1"/>
  <c r="F1181" i="1"/>
  <c r="F1180" i="1"/>
  <c r="F1179" i="1"/>
  <c r="F1177" i="1"/>
  <c r="F1176" i="1"/>
  <c r="F1175" i="1"/>
  <c r="F1173" i="1"/>
  <c r="F1172" i="1"/>
  <c r="F1171" i="1"/>
  <c r="F1166" i="1"/>
  <c r="F1165" i="1"/>
  <c r="F1164" i="1"/>
  <c r="F1161" i="1"/>
  <c r="F1160" i="1" s="1"/>
  <c r="F1159" i="1"/>
  <c r="F1158" i="1" s="1"/>
  <c r="F1157" i="1"/>
  <c r="F1156" i="1" s="1"/>
  <c r="F1155" i="1"/>
  <c r="F1154" i="1" s="1"/>
  <c r="F1153" i="1"/>
  <c r="F1152" i="1" s="1"/>
  <c r="F1151" i="1"/>
  <c r="F1150" i="1" s="1"/>
  <c r="F1149" i="1"/>
  <c r="F1148" i="1" s="1"/>
  <c r="F1147" i="1"/>
  <c r="F1146" i="1" s="1"/>
  <c r="F1140" i="1"/>
  <c r="F1139" i="1"/>
  <c r="F1144" i="1"/>
  <c r="F1143" i="1"/>
  <c r="F1142" i="1"/>
  <c r="F1137" i="1"/>
  <c r="F1136" i="1"/>
  <c r="F1135" i="1"/>
  <c r="F1133" i="1"/>
  <c r="F1132" i="1"/>
  <c r="F1131" i="1"/>
  <c r="F1129" i="1"/>
  <c r="F1128" i="1"/>
  <c r="F1127" i="1"/>
  <c r="F1125" i="1"/>
  <c r="F1124" i="1"/>
  <c r="F1123" i="1"/>
  <c r="F1121" i="1"/>
  <c r="F1120" i="1"/>
  <c r="F1118" i="1"/>
  <c r="F1117" i="1"/>
  <c r="F1115" i="1"/>
  <c r="F1114" i="1"/>
  <c r="F994" i="1"/>
  <c r="F993" i="1" s="1"/>
  <c r="F992" i="1"/>
  <c r="F991" i="1" s="1"/>
  <c r="F990" i="1"/>
  <c r="F989" i="1" s="1"/>
  <c r="F988" i="1"/>
  <c r="F987" i="1" s="1"/>
  <c r="F986" i="1"/>
  <c r="F985" i="1" s="1"/>
  <c r="F984" i="1"/>
  <c r="F983" i="1" s="1"/>
  <c r="F982" i="1"/>
  <c r="F981" i="1" s="1"/>
  <c r="F980" i="1"/>
  <c r="F979" i="1" s="1"/>
  <c r="F977" i="1"/>
  <c r="F976" i="1"/>
  <c r="F975" i="1"/>
  <c r="F973" i="1"/>
  <c r="F972" i="1"/>
  <c r="F971" i="1"/>
  <c r="F969" i="1"/>
  <c r="F968" i="1"/>
  <c r="F967" i="1"/>
  <c r="F966" i="1"/>
  <c r="F964" i="1"/>
  <c r="F963" i="1"/>
  <c r="F962" i="1"/>
  <c r="F961" i="1"/>
  <c r="F959" i="1"/>
  <c r="F958" i="1"/>
  <c r="F957" i="1"/>
  <c r="F956" i="1"/>
  <c r="F954" i="1"/>
  <c r="F953" i="1"/>
  <c r="F952" i="1"/>
  <c r="F951" i="1"/>
  <c r="F949" i="1"/>
  <c r="F948" i="1"/>
  <c r="F947" i="1"/>
  <c r="F946" i="1"/>
  <c r="F944" i="1"/>
  <c r="F943" i="1"/>
  <c r="F942" i="1"/>
  <c r="F941" i="1"/>
  <c r="F939" i="1"/>
  <c r="F938" i="1"/>
  <c r="F937" i="1"/>
  <c r="F936" i="1"/>
  <c r="F934" i="1"/>
  <c r="F933" i="1"/>
  <c r="F932" i="1"/>
  <c r="F931" i="1"/>
  <c r="F928" i="1"/>
  <c r="F927" i="1"/>
  <c r="F926" i="1"/>
  <c r="F924" i="1"/>
  <c r="F923" i="1"/>
  <c r="F922" i="1"/>
  <c r="F920" i="1"/>
  <c r="F919" i="1"/>
  <c r="F918" i="1"/>
  <c r="F916" i="1"/>
  <c r="F915" i="1"/>
  <c r="F914" i="1"/>
  <c r="F912" i="1"/>
  <c r="F911" i="1"/>
  <c r="F910" i="1"/>
  <c r="F908" i="1"/>
  <c r="F907" i="1"/>
  <c r="F906" i="1"/>
  <c r="F904" i="1"/>
  <c r="F903" i="1"/>
  <c r="F902" i="1"/>
  <c r="F900" i="1"/>
  <c r="F899" i="1"/>
  <c r="F898" i="1"/>
  <c r="F895" i="1"/>
  <c r="F894" i="1"/>
  <c r="F892" i="1"/>
  <c r="F891" i="1"/>
  <c r="F889" i="1"/>
  <c r="F888" i="1"/>
  <c r="F887" i="1"/>
  <c r="F885" i="1"/>
  <c r="F884" i="1"/>
  <c r="F883" i="1"/>
  <c r="F881" i="1"/>
  <c r="F880" i="1"/>
  <c r="F879" i="1"/>
  <c r="F877" i="1"/>
  <c r="F876" i="1"/>
  <c r="F875" i="1"/>
  <c r="F873" i="1"/>
  <c r="F872" i="1"/>
  <c r="F871" i="1"/>
  <c r="F869" i="1"/>
  <c r="F868" i="1"/>
  <c r="F867" i="1"/>
  <c r="F864" i="1"/>
  <c r="F865" i="1"/>
  <c r="F863" i="1"/>
  <c r="F859" i="1"/>
  <c r="F860" i="1"/>
  <c r="F861" i="1"/>
  <c r="F858" i="1"/>
  <c r="F855" i="1"/>
  <c r="F854" i="1"/>
  <c r="F853" i="1"/>
  <c r="F852" i="1"/>
  <c r="F850" i="1"/>
  <c r="F849" i="1"/>
  <c r="F848" i="1"/>
  <c r="F847" i="1"/>
  <c r="F845" i="1"/>
  <c r="F844" i="1"/>
  <c r="F843" i="1"/>
  <c r="F842" i="1"/>
  <c r="F840" i="1"/>
  <c r="F839" i="1"/>
  <c r="F838" i="1"/>
  <c r="F837" i="1"/>
  <c r="F835" i="1"/>
  <c r="F834" i="1"/>
  <c r="F833" i="1"/>
  <c r="F832" i="1"/>
  <c r="F830" i="1"/>
  <c r="F829" i="1"/>
  <c r="F828" i="1"/>
  <c r="F827" i="1"/>
  <c r="F825" i="1"/>
  <c r="F824" i="1"/>
  <c r="F823" i="1"/>
  <c r="F822" i="1"/>
  <c r="F820" i="1"/>
  <c r="F819" i="1"/>
  <c r="F818" i="1"/>
  <c r="F817" i="1"/>
  <c r="F815" i="1"/>
  <c r="F814" i="1"/>
  <c r="F813" i="1"/>
  <c r="F812" i="1"/>
  <c r="F808" i="1"/>
  <c r="F809" i="1"/>
  <c r="F810" i="1"/>
  <c r="F807" i="1"/>
  <c r="F1621" i="1" l="1"/>
  <c r="F1576" i="1"/>
  <c r="F1624" i="1"/>
  <c r="F1675" i="1"/>
  <c r="F1679" i="1"/>
  <c r="F1648" i="1"/>
  <c r="F1628" i="1"/>
  <c r="F1670" i="1"/>
  <c r="F1593" i="1"/>
  <c r="F1581" i="1"/>
  <c r="F1689" i="1"/>
  <c r="F1567" i="1"/>
  <c r="F1644" i="1"/>
  <c r="F1631" i="1"/>
  <c r="F1694" i="1"/>
  <c r="F1572" i="1"/>
  <c r="F1610" i="1"/>
  <c r="F1655" i="1"/>
  <c r="F1587" i="1"/>
  <c r="F1617" i="1"/>
  <c r="F1599" i="1"/>
  <c r="F1665" i="1"/>
  <c r="F1651" i="1"/>
  <c r="F1660" i="1"/>
  <c r="F1605" i="1"/>
  <c r="F1431" i="1"/>
  <c r="F1385" i="1"/>
  <c r="F1413" i="1"/>
  <c r="F1282" i="1"/>
  <c r="F1425" i="1"/>
  <c r="F1113" i="1"/>
  <c r="F1422" i="1"/>
  <c r="F1310" i="1"/>
  <c r="F1397" i="1"/>
  <c r="F1377" i="1"/>
  <c r="F1410" i="1"/>
  <c r="F1296" i="1"/>
  <c r="F1318" i="1"/>
  <c r="F1419" i="1"/>
  <c r="F1334" i="1"/>
  <c r="F1428" i="1"/>
  <c r="F1268" i="1"/>
  <c r="F1275" i="1"/>
  <c r="F1355" i="1"/>
  <c r="F1339" i="1"/>
  <c r="F1381" i="1"/>
  <c r="F1401" i="1"/>
  <c r="F1324" i="1"/>
  <c r="F1347" i="1"/>
  <c r="F1369" i="1"/>
  <c r="F1329" i="1"/>
  <c r="F1244" i="1"/>
  <c r="F1373" i="1"/>
  <c r="F1393" i="1"/>
  <c r="F1361" i="1"/>
  <c r="F1116" i="1"/>
  <c r="F1405" i="1"/>
  <c r="F1252" i="1"/>
  <c r="F1289" i="1"/>
  <c r="F1389" i="1"/>
  <c r="F1303" i="1"/>
  <c r="F1260" i="1"/>
  <c r="F1416" i="1"/>
  <c r="F1130" i="1"/>
  <c r="F1186" i="1"/>
  <c r="F1174" i="1"/>
  <c r="F1182" i="1"/>
  <c r="F1119" i="1"/>
  <c r="F1122" i="1"/>
  <c r="F1190" i="1"/>
  <c r="F1194" i="1"/>
  <c r="F1167" i="1"/>
  <c r="F1138" i="1"/>
  <c r="F1170" i="1"/>
  <c r="F1134" i="1"/>
  <c r="F1145" i="1"/>
  <c r="F1178" i="1"/>
  <c r="F1141" i="1"/>
  <c r="F1126" i="1"/>
  <c r="F1163" i="1"/>
  <c r="F806" i="1"/>
  <c r="F826" i="1"/>
  <c r="F935" i="1"/>
  <c r="F878" i="1"/>
  <c r="F950" i="1"/>
  <c r="F965" i="1"/>
  <c r="F841" i="1"/>
  <c r="F978" i="1"/>
  <c r="F940" i="1"/>
  <c r="F960" i="1"/>
  <c r="F905" i="1"/>
  <c r="F955" i="1"/>
  <c r="F890" i="1"/>
  <c r="F970" i="1"/>
  <c r="F897" i="1"/>
  <c r="F974" i="1"/>
  <c r="F862" i="1"/>
  <c r="F945" i="1"/>
  <c r="F930" i="1"/>
  <c r="F917" i="1"/>
  <c r="F857" i="1"/>
  <c r="F901" i="1"/>
  <c r="F909" i="1"/>
  <c r="F882" i="1"/>
  <c r="F870" i="1"/>
  <c r="F874" i="1"/>
  <c r="F893" i="1"/>
  <c r="F913" i="1"/>
  <c r="F821" i="1"/>
  <c r="F846" i="1"/>
  <c r="F836" i="1"/>
  <c r="F866" i="1"/>
  <c r="F921" i="1"/>
  <c r="F886" i="1"/>
  <c r="F925" i="1"/>
  <c r="F811" i="1"/>
  <c r="F831" i="1"/>
  <c r="F851" i="1"/>
  <c r="F816" i="1"/>
  <c r="F1620" i="1" l="1"/>
  <c r="F1686" i="1"/>
  <c r="F1566" i="1"/>
  <c r="F1643" i="1"/>
  <c r="F1409" i="1"/>
  <c r="F1368" i="1"/>
  <c r="F1243" i="1"/>
  <c r="F1317" i="1"/>
  <c r="F1112" i="1"/>
  <c r="F1162" i="1"/>
  <c r="F929" i="1"/>
  <c r="F896" i="1"/>
  <c r="F856" i="1"/>
  <c r="F805" i="1"/>
  <c r="F1111" i="1" l="1"/>
  <c r="B13" i="31" s="1"/>
  <c r="D13" i="31" s="1"/>
  <c r="F1565" i="1"/>
  <c r="B18" i="31" s="1"/>
  <c r="D18" i="31" s="1"/>
  <c r="F1242" i="1"/>
  <c r="B16" i="31" s="1"/>
  <c r="D16" i="31" s="1"/>
  <c r="F804" i="1"/>
  <c r="B11" i="31" s="1"/>
  <c r="D11" i="31" s="1"/>
  <c r="F712" i="1" l="1"/>
  <c r="F704" i="1"/>
  <c r="F703" i="1"/>
  <c r="F701" i="1"/>
  <c r="F700" i="1"/>
  <c r="F698" i="1"/>
  <c r="F697" i="1"/>
  <c r="F695" i="1"/>
  <c r="F694" i="1"/>
  <c r="F692" i="1"/>
  <c r="F691" i="1"/>
  <c r="F689" i="1"/>
  <c r="F688" i="1"/>
  <c r="F686" i="1"/>
  <c r="F685" i="1"/>
  <c r="F683" i="1"/>
  <c r="F682" i="1"/>
  <c r="F680" i="1"/>
  <c r="F679" i="1"/>
  <c r="F677" i="1"/>
  <c r="F603" i="1"/>
  <c r="F570" i="1"/>
  <c r="F194" i="1"/>
  <c r="F192" i="1"/>
  <c r="F193" i="1"/>
  <c r="F191" i="1"/>
  <c r="F169" i="1"/>
  <c r="F143" i="1"/>
  <c r="E93" i="1"/>
  <c r="F93" i="1" s="1"/>
  <c r="D101" i="1"/>
  <c r="F101" i="1" s="1"/>
  <c r="E109" i="1"/>
  <c r="F109" i="1" s="1"/>
  <c r="F140" i="1"/>
  <c r="F139" i="1" s="1"/>
  <c r="F11" i="1"/>
  <c r="F10" i="1" s="1"/>
  <c r="F13" i="1"/>
  <c r="F12" i="1" s="1"/>
  <c r="F15" i="1"/>
  <c r="F14" i="1" s="1"/>
  <c r="F18" i="1"/>
  <c r="F17" i="1" s="1"/>
  <c r="F20" i="1"/>
  <c r="F19" i="1" s="1"/>
  <c r="F27" i="1"/>
  <c r="F26" i="1" s="1"/>
  <c r="F31" i="1"/>
  <c r="F32" i="1"/>
  <c r="F34" i="1"/>
  <c r="F33" i="1" s="1"/>
  <c r="F36" i="1"/>
  <c r="F35" i="1" s="1"/>
  <c r="F38" i="1"/>
  <c r="F39" i="1"/>
  <c r="F41" i="1"/>
  <c r="F42" i="1"/>
  <c r="F43" i="1"/>
  <c r="F45" i="1"/>
  <c r="F46" i="1"/>
  <c r="F47" i="1"/>
  <c r="F50" i="1"/>
  <c r="F51" i="1"/>
  <c r="F52" i="1"/>
  <c r="F54" i="1"/>
  <c r="F53" i="1" s="1"/>
  <c r="F56" i="1"/>
  <c r="F55" i="1" s="1"/>
  <c r="F58" i="1"/>
  <c r="F59" i="1"/>
  <c r="F67" i="1"/>
  <c r="F66" i="1" s="1"/>
  <c r="F69" i="1"/>
  <c r="F68" i="1" s="1"/>
  <c r="F71" i="1"/>
  <c r="F70" i="1" s="1"/>
  <c r="F73" i="1"/>
  <c r="F74" i="1"/>
  <c r="F75" i="1"/>
  <c r="F77" i="1"/>
  <c r="F76" i="1" s="1"/>
  <c r="F79" i="1"/>
  <c r="F78" i="1" s="1"/>
  <c r="F81" i="1"/>
  <c r="F80" i="1" s="1"/>
  <c r="F84" i="1"/>
  <c r="F83" i="1" s="1"/>
  <c r="F86" i="1"/>
  <c r="F85" i="1" s="1"/>
  <c r="F88" i="1"/>
  <c r="F89" i="1"/>
  <c r="F91" i="1"/>
  <c r="F92" i="1"/>
  <c r="F94" i="1"/>
  <c r="F95" i="1"/>
  <c r="F96" i="1"/>
  <c r="F98" i="1"/>
  <c r="F99" i="1"/>
  <c r="F100" i="1"/>
  <c r="F102" i="1"/>
  <c r="F103" i="1"/>
  <c r="F104" i="1"/>
  <c r="F105" i="1"/>
  <c r="F106" i="1"/>
  <c r="F107" i="1"/>
  <c r="F110" i="1"/>
  <c r="F111" i="1"/>
  <c r="F112" i="1"/>
  <c r="F113" i="1"/>
  <c r="F114" i="1"/>
  <c r="F116" i="1"/>
  <c r="F115" i="1" s="1"/>
  <c r="F118" i="1"/>
  <c r="F119" i="1"/>
  <c r="F120" i="1"/>
  <c r="F121" i="1"/>
  <c r="F122" i="1"/>
  <c r="F124" i="1"/>
  <c r="F125" i="1"/>
  <c r="F126" i="1"/>
  <c r="F127" i="1"/>
  <c r="F128" i="1"/>
  <c r="F129" i="1"/>
  <c r="F130" i="1"/>
  <c r="F131" i="1"/>
  <c r="F132" i="1"/>
  <c r="F133" i="1"/>
  <c r="F134" i="1"/>
  <c r="F136" i="1"/>
  <c r="F135" i="1" s="1"/>
  <c r="F138" i="1"/>
  <c r="F137" i="1" s="1"/>
  <c r="F142" i="1"/>
  <c r="F152" i="1"/>
  <c r="F153" i="1"/>
  <c r="F155" i="1"/>
  <c r="F154" i="1" s="1"/>
  <c r="F160" i="1"/>
  <c r="F161" i="1"/>
  <c r="F162" i="1"/>
  <c r="F163" i="1"/>
  <c r="F164" i="1"/>
  <c r="F165" i="1"/>
  <c r="F44" i="1" l="1"/>
  <c r="F9" i="1"/>
  <c r="F687" i="1"/>
  <c r="F693" i="1"/>
  <c r="F690" i="1"/>
  <c r="F681" i="1"/>
  <c r="F702" i="1"/>
  <c r="F699" i="1"/>
  <c r="F684" i="1"/>
  <c r="F696" i="1"/>
  <c r="F678" i="1"/>
  <c r="F190" i="1"/>
  <c r="F189" i="1" s="1"/>
  <c r="F30" i="1"/>
  <c r="F49" i="1"/>
  <c r="F117" i="1"/>
  <c r="F37" i="1"/>
  <c r="F97" i="1"/>
  <c r="F72" i="1"/>
  <c r="F65" i="1" s="1"/>
  <c r="F108" i="1"/>
  <c r="F151" i="1"/>
  <c r="F123" i="1"/>
  <c r="F40" i="1"/>
  <c r="F87" i="1"/>
  <c r="F90" i="1"/>
  <c r="F57" i="1"/>
  <c r="F1710" i="1"/>
  <c r="F1709" i="1"/>
  <c r="F1708" i="1"/>
  <c r="F770" i="1"/>
  <c r="F769" i="1" s="1"/>
  <c r="F768" i="1"/>
  <c r="F767" i="1" s="1"/>
  <c r="F766" i="1"/>
  <c r="F765" i="1" s="1"/>
  <c r="F764" i="1"/>
  <c r="F763" i="1" s="1"/>
  <c r="F762" i="1"/>
  <c r="F761" i="1" s="1"/>
  <c r="F760" i="1"/>
  <c r="F759" i="1" s="1"/>
  <c r="F758" i="1"/>
  <c r="F757" i="1" s="1"/>
  <c r="F756" i="1"/>
  <c r="F755" i="1" s="1"/>
  <c r="F754" i="1"/>
  <c r="F753" i="1" s="1"/>
  <c r="F752" i="1"/>
  <c r="F751" i="1" s="1"/>
  <c r="F749" i="1"/>
  <c r="F748" i="1"/>
  <c r="F745" i="1"/>
  <c r="F744" i="1" s="1"/>
  <c r="F743" i="1" s="1"/>
  <c r="F742" i="1"/>
  <c r="F741" i="1" s="1"/>
  <c r="F740" i="1" s="1"/>
  <c r="F738" i="1"/>
  <c r="F739" i="1"/>
  <c r="F737" i="1"/>
  <c r="F29" i="1" l="1"/>
  <c r="F747" i="1"/>
  <c r="F746" i="1" s="1"/>
  <c r="F82" i="1"/>
  <c r="F1707" i="1"/>
  <c r="F1706" i="1" s="1"/>
  <c r="F1705" i="1" s="1"/>
  <c r="B19" i="31" s="1"/>
  <c r="D19" i="31" s="1"/>
  <c r="F750" i="1"/>
  <c r="F736" i="1"/>
  <c r="F735" i="1" s="1"/>
  <c r="F8" i="1" l="1"/>
  <c r="F734" i="1"/>
  <c r="B8" i="31" s="1"/>
  <c r="D8" i="31" s="1"/>
  <c r="F673" i="1"/>
  <c r="F672" i="1"/>
  <c r="F670" i="1"/>
  <c r="F669" i="1"/>
  <c r="F667" i="1"/>
  <c r="F666" i="1"/>
  <c r="F664" i="1"/>
  <c r="F663" i="1"/>
  <c r="F661" i="1"/>
  <c r="F660" i="1"/>
  <c r="F658" i="1"/>
  <c r="F657" i="1"/>
  <c r="F655" i="1"/>
  <c r="F654" i="1"/>
  <c r="F652" i="1"/>
  <c r="F651" i="1"/>
  <c r="F649" i="1"/>
  <c r="F648" i="1"/>
  <c r="F646" i="1"/>
  <c r="F645" i="1"/>
  <c r="F643" i="1"/>
  <c r="F642" i="1"/>
  <c r="F638" i="1"/>
  <c r="F639" i="1"/>
  <c r="F634" i="1"/>
  <c r="F635" i="1"/>
  <c r="F631" i="1"/>
  <c r="F623" i="1"/>
  <c r="F619" i="1"/>
  <c r="F615" i="1"/>
  <c r="F611" i="1"/>
  <c r="F607" i="1"/>
  <c r="F599" i="1"/>
  <c r="F627" i="1"/>
  <c r="F1836" i="1"/>
  <c r="F590" i="1"/>
  <c r="F589" i="1"/>
  <c r="F711" i="1"/>
  <c r="B2" i="31" l="1"/>
  <c r="F659" i="1"/>
  <c r="F588" i="1"/>
  <c r="F587" i="1" s="1"/>
  <c r="F647" i="1"/>
  <c r="F644" i="1"/>
  <c r="F641" i="1"/>
  <c r="F668" i="1"/>
  <c r="F653" i="1"/>
  <c r="F671" i="1"/>
  <c r="F650" i="1"/>
  <c r="F656" i="1"/>
  <c r="F665" i="1"/>
  <c r="F662" i="1"/>
  <c r="F733" i="1"/>
  <c r="F732" i="1" s="1"/>
  <c r="F731" i="1"/>
  <c r="F730" i="1" s="1"/>
  <c r="F729" i="1"/>
  <c r="F728" i="1" s="1"/>
  <c r="F727" i="1"/>
  <c r="F726" i="1" s="1"/>
  <c r="F725" i="1"/>
  <c r="F724" i="1" s="1"/>
  <c r="F723" i="1"/>
  <c r="F722" i="1" s="1"/>
  <c r="F721" i="1"/>
  <c r="F720" i="1" s="1"/>
  <c r="F719" i="1"/>
  <c r="F718" i="1" s="1"/>
  <c r="F717" i="1"/>
  <c r="F716" i="1" s="1"/>
  <c r="F715" i="1"/>
  <c r="F714" i="1" s="1"/>
  <c r="F710" i="1"/>
  <c r="F709" i="1" s="1"/>
  <c r="F707" i="1"/>
  <c r="F706" i="1" s="1"/>
  <c r="F705" i="1" s="1"/>
  <c r="F676" i="1"/>
  <c r="F675" i="1" s="1"/>
  <c r="F637" i="1"/>
  <c r="F636" i="1" s="1"/>
  <c r="F633" i="1"/>
  <c r="F632" i="1" s="1"/>
  <c r="F630" i="1"/>
  <c r="F629" i="1"/>
  <c r="F626" i="1"/>
  <c r="F625" i="1"/>
  <c r="F622" i="1"/>
  <c r="F621" i="1"/>
  <c r="F618" i="1"/>
  <c r="F617" i="1"/>
  <c r="F614" i="1"/>
  <c r="F613" i="1"/>
  <c r="F610" i="1"/>
  <c r="F609" i="1"/>
  <c r="F606" i="1"/>
  <c r="F605" i="1"/>
  <c r="F602" i="1"/>
  <c r="F601" i="1"/>
  <c r="F600" i="1" s="1"/>
  <c r="F597" i="1"/>
  <c r="F598" i="1"/>
  <c r="F778" i="1"/>
  <c r="F777" i="1" s="1"/>
  <c r="F776" i="1" s="1"/>
  <c r="F775" i="1"/>
  <c r="F774" i="1"/>
  <c r="F593" i="1"/>
  <c r="F592" i="1" s="1"/>
  <c r="F591" i="1" s="1"/>
  <c r="F586" i="1"/>
  <c r="F585" i="1" s="1"/>
  <c r="F584" i="1" s="1"/>
  <c r="F583" i="1"/>
  <c r="F582" i="1" s="1"/>
  <c r="F581" i="1" s="1"/>
  <c r="F580" i="1"/>
  <c r="F579" i="1" s="1"/>
  <c r="F578" i="1" s="1"/>
  <c r="F577" i="1"/>
  <c r="F576" i="1" s="1"/>
  <c r="F575" i="1" s="1"/>
  <c r="F574" i="1"/>
  <c r="F573" i="1"/>
  <c r="F569" i="1"/>
  <c r="E17" i="33" l="1"/>
  <c r="F3" i="33"/>
  <c r="G3" i="33"/>
  <c r="G17" i="33" s="1"/>
  <c r="D2" i="31"/>
  <c r="F568" i="1"/>
  <c r="F567" i="1" s="1"/>
  <c r="F612" i="1"/>
  <c r="F616" i="1"/>
  <c r="F640" i="1"/>
  <c r="F620" i="1"/>
  <c r="F608" i="1"/>
  <c r="F604" i="1"/>
  <c r="F628" i="1"/>
  <c r="F624" i="1"/>
  <c r="F596" i="1"/>
  <c r="F708" i="1"/>
  <c r="F713" i="1"/>
  <c r="F773" i="1"/>
  <c r="F772" i="1" s="1"/>
  <c r="F771" i="1" s="1"/>
  <c r="B9" i="31" s="1"/>
  <c r="D9" i="31" s="1"/>
  <c r="F572" i="1"/>
  <c r="F571" i="1" s="1"/>
  <c r="H20" i="33" l="1"/>
  <c r="G18" i="33"/>
  <c r="F17" i="33"/>
  <c r="H3" i="33"/>
  <c r="H17" i="33" s="1"/>
  <c r="F566" i="1"/>
  <c r="B6" i="31" s="1"/>
  <c r="D6" i="31" s="1"/>
  <c r="F674" i="1"/>
  <c r="F595" i="1"/>
  <c r="F594" i="1" l="1"/>
  <c r="B7" i="31" s="1"/>
  <c r="F1843" i="1"/>
  <c r="F1842" i="1" s="1"/>
  <c r="F1841" i="1" s="1"/>
  <c r="F1840" i="1"/>
  <c r="F1839" i="1" s="1"/>
  <c r="F1838" i="1" s="1"/>
  <c r="F1837" i="1"/>
  <c r="F1835" i="1"/>
  <c r="F1834" i="1"/>
  <c r="F1833" i="1"/>
  <c r="F1832" i="1"/>
  <c r="F1831" i="1"/>
  <c r="F1830" i="1"/>
  <c r="F1829" i="1"/>
  <c r="F1828" i="1"/>
  <c r="F1827" i="1"/>
  <c r="F1823" i="1"/>
  <c r="F1821" i="1" s="1"/>
  <c r="F1820" i="1"/>
  <c r="F1819" i="1"/>
  <c r="F1826" i="1" l="1"/>
  <c r="F1825" i="1" s="1"/>
  <c r="F1824" i="1" s="1"/>
  <c r="D7" i="31"/>
  <c r="F1818" i="1"/>
  <c r="F1817" i="1" s="1"/>
  <c r="F1816" i="1" s="1"/>
  <c r="B22" i="31" s="1"/>
  <c r="F166" i="1"/>
  <c r="F167" i="1"/>
  <c r="F168" i="1"/>
  <c r="F171" i="1"/>
  <c r="D22" i="31" l="1"/>
  <c r="F159" i="1"/>
  <c r="F1564" i="1"/>
  <c r="F1563" i="1"/>
  <c r="F1562" i="1"/>
  <c r="F1559" i="1"/>
  <c r="F1558" i="1" s="1"/>
  <c r="F1557" i="1"/>
  <c r="F1556" i="1" s="1"/>
  <c r="F1555" i="1"/>
  <c r="F1554" i="1" s="1"/>
  <c r="F1553" i="1"/>
  <c r="F1552" i="1" s="1"/>
  <c r="F1551" i="1"/>
  <c r="F1550" i="1" s="1"/>
  <c r="F1549" i="1"/>
  <c r="F1548" i="1" s="1"/>
  <c r="F1547" i="1"/>
  <c r="F1546" i="1" s="1"/>
  <c r="F1545" i="1"/>
  <c r="F1544" i="1" s="1"/>
  <c r="F1543" i="1"/>
  <c r="F1542" i="1" s="1"/>
  <c r="F1541" i="1"/>
  <c r="F1540" i="1"/>
  <c r="F1537" i="1"/>
  <c r="F1536" i="1" s="1"/>
  <c r="F1535" i="1"/>
  <c r="F1534" i="1" s="1"/>
  <c r="F1533" i="1"/>
  <c r="F1532" i="1" s="1"/>
  <c r="F1531" i="1"/>
  <c r="F1530" i="1" s="1"/>
  <c r="F1529" i="1"/>
  <c r="F1528" i="1" s="1"/>
  <c r="F1527" i="1"/>
  <c r="F1526" i="1" s="1"/>
  <c r="F1525" i="1"/>
  <c r="F1524" i="1" s="1"/>
  <c r="F1523" i="1"/>
  <c r="F1522" i="1" s="1"/>
  <c r="F1521" i="1"/>
  <c r="F1520" i="1" s="1"/>
  <c r="F1518" i="1"/>
  <c r="F1517" i="1" s="1"/>
  <c r="F1516" i="1"/>
  <c r="F1515" i="1" s="1"/>
  <c r="F1514" i="1"/>
  <c r="F1513" i="1" s="1"/>
  <c r="F1512" i="1"/>
  <c r="F1511" i="1"/>
  <c r="F1509" i="1"/>
  <c r="F1508" i="1"/>
  <c r="F1506" i="1"/>
  <c r="F1505" i="1"/>
  <c r="F1502" i="1"/>
  <c r="F1500" i="1"/>
  <c r="F1499" i="1" s="1"/>
  <c r="F1498" i="1"/>
  <c r="F1497" i="1" s="1"/>
  <c r="F1496" i="1"/>
  <c r="F1495" i="1" s="1"/>
  <c r="F1493" i="1"/>
  <c r="F1492" i="1" s="1"/>
  <c r="F1491" i="1"/>
  <c r="F1490" i="1"/>
  <c r="F1488" i="1"/>
  <c r="F1487" i="1"/>
  <c r="F1485" i="1"/>
  <c r="F1484" i="1"/>
  <c r="F1483" i="1"/>
  <c r="F1482" i="1"/>
  <c r="F1480" i="1"/>
  <c r="F1479" i="1"/>
  <c r="F1478" i="1"/>
  <c r="F1477" i="1"/>
  <c r="F1475" i="1"/>
  <c r="F1474" i="1"/>
  <c r="F1473" i="1"/>
  <c r="F1472" i="1"/>
  <c r="F1468" i="1"/>
  <c r="F1469" i="1"/>
  <c r="F1470" i="1"/>
  <c r="F1467" i="1"/>
  <c r="F1465" i="1"/>
  <c r="F1464" i="1"/>
  <c r="F1462" i="1"/>
  <c r="F1461" i="1" s="1"/>
  <c r="F1460" i="1"/>
  <c r="F1459" i="1"/>
  <c r="F1504" i="1" l="1"/>
  <c r="F1486" i="1"/>
  <c r="F1489" i="1"/>
  <c r="F1476" i="1"/>
  <c r="F1561" i="1"/>
  <c r="F1560" i="1" s="1"/>
  <c r="F1507" i="1"/>
  <c r="F1481" i="1"/>
  <c r="F1466" i="1"/>
  <c r="F1458" i="1"/>
  <c r="F1463" i="1"/>
  <c r="F1510" i="1"/>
  <c r="F1539" i="1"/>
  <c r="F1538" i="1" s="1"/>
  <c r="F1519" i="1"/>
  <c r="F1471" i="1"/>
  <c r="F1237" i="1"/>
  <c r="F1236" i="1" s="1"/>
  <c r="F1235" i="1"/>
  <c r="F1234" i="1" s="1"/>
  <c r="F1233" i="1"/>
  <c r="F1232" i="1" s="1"/>
  <c r="F1231" i="1"/>
  <c r="F1230" i="1" s="1"/>
  <c r="F1229" i="1"/>
  <c r="F1228" i="1" s="1"/>
  <c r="F1227" i="1"/>
  <c r="F1226" i="1" s="1"/>
  <c r="F1225" i="1"/>
  <c r="F1224" i="1" s="1"/>
  <c r="F1223" i="1"/>
  <c r="F1222" i="1" s="1"/>
  <c r="F1221" i="1"/>
  <c r="F1220" i="1" s="1"/>
  <c r="F1218" i="1"/>
  <c r="F1217" i="1" s="1"/>
  <c r="F1216" i="1"/>
  <c r="F1215" i="1" s="1"/>
  <c r="F1214" i="1"/>
  <c r="F1213" i="1" s="1"/>
  <c r="F1212" i="1"/>
  <c r="F1211" i="1" s="1"/>
  <c r="F1210" i="1"/>
  <c r="F1209" i="1" s="1"/>
  <c r="F1208" i="1"/>
  <c r="F1207" i="1" s="1"/>
  <c r="F1206" i="1"/>
  <c r="F1205" i="1" s="1"/>
  <c r="F1204" i="1"/>
  <c r="F1203" i="1" s="1"/>
  <c r="F1202" i="1"/>
  <c r="F1201" i="1" s="1"/>
  <c r="F1086" i="1"/>
  <c r="F1072" i="1"/>
  <c r="F1071" i="1"/>
  <c r="F1058" i="1"/>
  <c r="F1457" i="1" l="1"/>
  <c r="F1494" i="1"/>
  <c r="F1200" i="1"/>
  <c r="F1219" i="1"/>
  <c r="F1199" i="1" l="1"/>
  <c r="B14" i="31" s="1"/>
  <c r="F1052" i="1"/>
  <c r="F1051" i="1" s="1"/>
  <c r="F1110" i="1"/>
  <c r="F1109" i="1" s="1"/>
  <c r="F1108" i="1"/>
  <c r="F1107" i="1"/>
  <c r="F1105" i="1"/>
  <c r="F1104" i="1"/>
  <c r="F1099" i="1"/>
  <c r="F1100" i="1"/>
  <c r="F1101" i="1"/>
  <c r="F1102" i="1"/>
  <c r="F1098" i="1"/>
  <c r="F1096" i="1"/>
  <c r="F1095" i="1"/>
  <c r="F1094" i="1"/>
  <c r="F1092" i="1"/>
  <c r="F1091" i="1"/>
  <c r="F1089" i="1"/>
  <c r="F1088" i="1"/>
  <c r="F1085" i="1"/>
  <c r="F1084" i="1"/>
  <c r="F1083" i="1"/>
  <c r="F1081" i="1"/>
  <c r="F1080" i="1"/>
  <c r="F1078" i="1"/>
  <c r="F1077" i="1"/>
  <c r="F1075" i="1"/>
  <c r="F1074" i="1"/>
  <c r="F1068" i="1"/>
  <c r="F1069" i="1"/>
  <c r="F1070" i="1"/>
  <c r="F1067" i="1"/>
  <c r="F1064" i="1"/>
  <c r="F1063" i="1" s="1"/>
  <c r="F1062" i="1" s="1"/>
  <c r="F1061" i="1"/>
  <c r="F1060" i="1" s="1"/>
  <c r="F1059" i="1" s="1"/>
  <c r="F1057" i="1"/>
  <c r="F1054" i="1"/>
  <c r="F1053" i="1" s="1"/>
  <c r="F1049" i="1"/>
  <c r="F1048" i="1" s="1"/>
  <c r="F1047" i="1"/>
  <c r="F1046" i="1" s="1"/>
  <c r="F1045" i="1"/>
  <c r="F1044" i="1" s="1"/>
  <c r="F1043" i="1"/>
  <c r="F1042" i="1" s="1"/>
  <c r="F1041" i="1"/>
  <c r="F1040" i="1" s="1"/>
  <c r="F1038" i="1"/>
  <c r="F1037" i="1"/>
  <c r="F1035" i="1"/>
  <c r="F1034" i="1"/>
  <c r="F1032" i="1"/>
  <c r="F1031" i="1"/>
  <c r="F1029" i="1"/>
  <c r="F1028" i="1"/>
  <c r="F1026" i="1"/>
  <c r="F1025" i="1"/>
  <c r="F1023" i="1"/>
  <c r="F1022" i="1"/>
  <c r="F1020" i="1"/>
  <c r="F1019" i="1"/>
  <c r="F1016" i="1"/>
  <c r="F1015" i="1" s="1"/>
  <c r="F1014" i="1"/>
  <c r="F1013" i="1" s="1"/>
  <c r="F1012" i="1"/>
  <c r="F1011" i="1" s="1"/>
  <c r="F1010" i="1"/>
  <c r="F1009" i="1" s="1"/>
  <c r="F1008" i="1"/>
  <c r="F1007" i="1" s="1"/>
  <c r="F1006" i="1"/>
  <c r="F1005" i="1" s="1"/>
  <c r="F1004" i="1"/>
  <c r="F1003" i="1" s="1"/>
  <c r="F1001" i="1"/>
  <c r="F1000" i="1" s="1"/>
  <c r="F999" i="1" s="1"/>
  <c r="F998" i="1"/>
  <c r="F997" i="1" s="1"/>
  <c r="F996" i="1" s="1"/>
  <c r="D14" i="31" l="1"/>
  <c r="F1106" i="1"/>
  <c r="F1073" i="1"/>
  <c r="F1030" i="1"/>
  <c r="F1039" i="1"/>
  <c r="F1082" i="1"/>
  <c r="F1103" i="1"/>
  <c r="F1066" i="1"/>
  <c r="F1087" i="1"/>
  <c r="F1093" i="1"/>
  <c r="F1056" i="1"/>
  <c r="F1055" i="1" s="1"/>
  <c r="F1097" i="1"/>
  <c r="F1050" i="1"/>
  <c r="F1002" i="1"/>
  <c r="F1018" i="1"/>
  <c r="F1036" i="1"/>
  <c r="F1027" i="1"/>
  <c r="F1024" i="1"/>
  <c r="F1021" i="1"/>
  <c r="F1079" i="1"/>
  <c r="F1076" i="1"/>
  <c r="F1033" i="1"/>
  <c r="F1090" i="1"/>
  <c r="F1065" i="1" l="1"/>
  <c r="F1017" i="1"/>
  <c r="F995" i="1" l="1"/>
  <c r="B12" i="31" s="1"/>
  <c r="D12" i="31" l="1"/>
  <c r="F565" i="1"/>
  <c r="F564" i="1"/>
  <c r="F563" i="1"/>
  <c r="F562" i="1"/>
  <c r="F560" i="1"/>
  <c r="F559" i="1"/>
  <c r="F558" i="1"/>
  <c r="F557" i="1"/>
  <c r="F556" i="1"/>
  <c r="F555" i="1"/>
  <c r="F553" i="1"/>
  <c r="F552" i="1"/>
  <c r="F551" i="1"/>
  <c r="F550" i="1"/>
  <c r="F549" i="1"/>
  <c r="F547" i="1"/>
  <c r="F546" i="1"/>
  <c r="F545" i="1"/>
  <c r="F544" i="1"/>
  <c r="F543" i="1"/>
  <c r="F542" i="1"/>
  <c r="F540" i="1"/>
  <c r="F539" i="1"/>
  <c r="F538" i="1"/>
  <c r="F537" i="1"/>
  <c r="F536" i="1"/>
  <c r="F535" i="1"/>
  <c r="F533" i="1"/>
  <c r="F532" i="1"/>
  <c r="F531" i="1"/>
  <c r="F530" i="1"/>
  <c r="F529" i="1"/>
  <c r="F528" i="1"/>
  <c r="F526" i="1"/>
  <c r="F525" i="1"/>
  <c r="F524" i="1"/>
  <c r="F523" i="1"/>
  <c r="F522" i="1"/>
  <c r="F521" i="1"/>
  <c r="F519" i="1"/>
  <c r="F518" i="1"/>
  <c r="F517" i="1"/>
  <c r="F516" i="1"/>
  <c r="F515" i="1"/>
  <c r="F513" i="1"/>
  <c r="F512" i="1"/>
  <c r="F511" i="1"/>
  <c r="F510" i="1"/>
  <c r="F509" i="1"/>
  <c r="F507" i="1"/>
  <c r="F520" i="1" l="1"/>
  <c r="F508" i="1"/>
  <c r="F548" i="1"/>
  <c r="F527" i="1"/>
  <c r="F561" i="1"/>
  <c r="F554" i="1"/>
  <c r="F514" i="1"/>
  <c r="F541" i="1"/>
  <c r="F534" i="1"/>
  <c r="F782" i="1" l="1"/>
  <c r="F781" i="1" s="1"/>
  <c r="F784" i="1"/>
  <c r="F783" i="1" s="1"/>
  <c r="F786" i="1"/>
  <c r="F785" i="1" s="1"/>
  <c r="F788" i="1"/>
  <c r="F787" i="1" s="1"/>
  <c r="F790" i="1"/>
  <c r="F789" i="1" s="1"/>
  <c r="F792" i="1"/>
  <c r="F791" i="1" s="1"/>
  <c r="F794" i="1"/>
  <c r="F793" i="1" s="1"/>
  <c r="F796" i="1"/>
  <c r="F795" i="1" s="1"/>
  <c r="F799" i="1"/>
  <c r="F800" i="1"/>
  <c r="F803" i="1"/>
  <c r="F802" i="1" s="1"/>
  <c r="F801" i="1" s="1"/>
  <c r="F780" i="1" l="1"/>
  <c r="F798" i="1"/>
  <c r="F797" i="1" s="1"/>
  <c r="F332" i="1"/>
  <c r="F331" i="1"/>
  <c r="F330" i="1"/>
  <c r="F329" i="1"/>
  <c r="F328" i="1"/>
  <c r="F327" i="1"/>
  <c r="F326" i="1"/>
  <c r="F325" i="1"/>
  <c r="F324" i="1"/>
  <c r="F322" i="1"/>
  <c r="F321" i="1"/>
  <c r="F320" i="1"/>
  <c r="F319" i="1"/>
  <c r="F318" i="1"/>
  <c r="F317" i="1"/>
  <c r="F316" i="1"/>
  <c r="F315" i="1"/>
  <c r="F314" i="1"/>
  <c r="F312" i="1"/>
  <c r="F311" i="1"/>
  <c r="F310" i="1"/>
  <c r="F309" i="1"/>
  <c r="F308" i="1"/>
  <c r="F307" i="1"/>
  <c r="F306" i="1"/>
  <c r="F305" i="1"/>
  <c r="F304" i="1"/>
  <c r="F302" i="1"/>
  <c r="F301" i="1"/>
  <c r="F300" i="1"/>
  <c r="F299" i="1"/>
  <c r="F298" i="1"/>
  <c r="F297" i="1"/>
  <c r="F296" i="1"/>
  <c r="F295" i="1"/>
  <c r="F294" i="1"/>
  <c r="F292" i="1"/>
  <c r="F291" i="1"/>
  <c r="F290" i="1"/>
  <c r="F289" i="1"/>
  <c r="F288" i="1"/>
  <c r="F287" i="1"/>
  <c r="F286" i="1"/>
  <c r="F285" i="1"/>
  <c r="F284" i="1"/>
  <c r="F282" i="1"/>
  <c r="F281" i="1"/>
  <c r="F280" i="1"/>
  <c r="F279" i="1"/>
  <c r="F278" i="1"/>
  <c r="F277" i="1"/>
  <c r="F276" i="1"/>
  <c r="F275" i="1"/>
  <c r="F274" i="1"/>
  <c r="F272" i="1"/>
  <c r="F271" i="1"/>
  <c r="F270" i="1"/>
  <c r="F269" i="1"/>
  <c r="F268" i="1"/>
  <c r="F267" i="1"/>
  <c r="F266" i="1"/>
  <c r="F265" i="1"/>
  <c r="F264" i="1"/>
  <c r="F262" i="1"/>
  <c r="F198" i="1"/>
  <c r="F199" i="1"/>
  <c r="F200" i="1"/>
  <c r="F201" i="1"/>
  <c r="F202" i="1"/>
  <c r="F779" i="1" l="1"/>
  <c r="B10" i="31" s="1"/>
  <c r="F293" i="1"/>
  <c r="F273" i="1"/>
  <c r="F263" i="1"/>
  <c r="F303" i="1"/>
  <c r="F283" i="1"/>
  <c r="F323" i="1"/>
  <c r="F313" i="1"/>
  <c r="F197" i="1"/>
  <c r="D10" i="31" l="1"/>
  <c r="F1715" i="1"/>
  <c r="F1716" i="1"/>
  <c r="F1714" i="1"/>
  <c r="F1719" i="1"/>
  <c r="F1720" i="1"/>
  <c r="F1721" i="1"/>
  <c r="F1718" i="1"/>
  <c r="F1723" i="1"/>
  <c r="F1722" i="1" s="1"/>
  <c r="F1725" i="1"/>
  <c r="F1724" i="1" s="1"/>
  <c r="F1727" i="1"/>
  <c r="F1726" i="1" s="1"/>
  <c r="F1729" i="1"/>
  <c r="F1728" i="1" s="1"/>
  <c r="F1736" i="1"/>
  <c r="F1737" i="1"/>
  <c r="F1732" i="1"/>
  <c r="F1733" i="1"/>
  <c r="F1731" i="1"/>
  <c r="F1735" i="1"/>
  <c r="F1741" i="1"/>
  <c r="F1742" i="1"/>
  <c r="F1743" i="1"/>
  <c r="F1744" i="1"/>
  <c r="F1745" i="1"/>
  <c r="F1746" i="1"/>
  <c r="F1747" i="1"/>
  <c r="F1740" i="1"/>
  <c r="F1759" i="1"/>
  <c r="F1760" i="1"/>
  <c r="F1753" i="1"/>
  <c r="F1754" i="1"/>
  <c r="F1752" i="1"/>
  <c r="F1751" i="1"/>
  <c r="F1750" i="1"/>
  <c r="F1749" i="1"/>
  <c r="F1758" i="1"/>
  <c r="F1757" i="1"/>
  <c r="F1756" i="1"/>
  <c r="F1765" i="1"/>
  <c r="F1764" i="1"/>
  <c r="F1763" i="1"/>
  <c r="F1762" i="1"/>
  <c r="F1770" i="1"/>
  <c r="F1769" i="1"/>
  <c r="F1768" i="1"/>
  <c r="F1767" i="1"/>
  <c r="F1775" i="1"/>
  <c r="F1773" i="1"/>
  <c r="F1774" i="1"/>
  <c r="F1778" i="1"/>
  <c r="F1779" i="1"/>
  <c r="F1780" i="1"/>
  <c r="F1781" i="1"/>
  <c r="F1772" i="1"/>
  <c r="F1777" i="1"/>
  <c r="F1785" i="1"/>
  <c r="F1786" i="1"/>
  <c r="F1787" i="1"/>
  <c r="F1788" i="1"/>
  <c r="F1789" i="1"/>
  <c r="F1790" i="1"/>
  <c r="F1784" i="1"/>
  <c r="F1783" i="1"/>
  <c r="F1793" i="1"/>
  <c r="F1792" i="1"/>
  <c r="F1807" i="1"/>
  <c r="F1806" i="1" s="1"/>
  <c r="F1791" i="1" l="1"/>
  <c r="F1782" i="1"/>
  <c r="F1730" i="1"/>
  <c r="F1734" i="1"/>
  <c r="F1713" i="1"/>
  <c r="F1771" i="1"/>
  <c r="F1755" i="1"/>
  <c r="F1748" i="1"/>
  <c r="F1717" i="1"/>
  <c r="F1766" i="1"/>
  <c r="F1761" i="1"/>
  <c r="F1739" i="1"/>
  <c r="F1776" i="1"/>
  <c r="F1815" i="1"/>
  <c r="F1814" i="1" s="1"/>
  <c r="F1813" i="1"/>
  <c r="F1812" i="1" s="1"/>
  <c r="F1811" i="1"/>
  <c r="F1810" i="1" s="1"/>
  <c r="F1809" i="1"/>
  <c r="F1808" i="1" s="1"/>
  <c r="F1805" i="1"/>
  <c r="F1804" i="1" s="1"/>
  <c r="F1803" i="1"/>
  <c r="F1802" i="1" s="1"/>
  <c r="F1801" i="1"/>
  <c r="F1800" i="1" s="1"/>
  <c r="F1799" i="1"/>
  <c r="F1798" i="1" s="1"/>
  <c r="F1797" i="1"/>
  <c r="F1796" i="1" s="1"/>
  <c r="F1456" i="1"/>
  <c r="F1455" i="1" s="1"/>
  <c r="F1454" i="1"/>
  <c r="F1453" i="1" s="1"/>
  <c r="F1452" i="1"/>
  <c r="F1451" i="1" s="1"/>
  <c r="F1450" i="1"/>
  <c r="F1449" i="1" s="1"/>
  <c r="F1448" i="1"/>
  <c r="F1447" i="1" s="1"/>
  <c r="F1446" i="1"/>
  <c r="F1445" i="1" s="1"/>
  <c r="F1444" i="1"/>
  <c r="F1443" i="1" s="1"/>
  <c r="F1442" i="1"/>
  <c r="F1441" i="1" s="1"/>
  <c r="F1440" i="1"/>
  <c r="F1439" i="1" s="1"/>
  <c r="F1437" i="1"/>
  <c r="F1436" i="1" s="1"/>
  <c r="F1241" i="1"/>
  <c r="F1240" i="1" s="1"/>
  <c r="F1239" i="1" s="1"/>
  <c r="F1238" i="1" s="1"/>
  <c r="B15" i="31" s="1"/>
  <c r="F207" i="1"/>
  <c r="F206" i="1"/>
  <c r="F205" i="1"/>
  <c r="F204" i="1"/>
  <c r="F212" i="1"/>
  <c r="F211" i="1"/>
  <c r="F210" i="1"/>
  <c r="F209" i="1"/>
  <c r="F217" i="1"/>
  <c r="F216" i="1"/>
  <c r="F215" i="1"/>
  <c r="F214" i="1"/>
  <c r="F222" i="1"/>
  <c r="F221" i="1"/>
  <c r="F220" i="1"/>
  <c r="F219" i="1"/>
  <c r="F227" i="1"/>
  <c r="F226" i="1"/>
  <c r="F225" i="1"/>
  <c r="F224" i="1"/>
  <c r="F232" i="1"/>
  <c r="F231" i="1"/>
  <c r="F230" i="1"/>
  <c r="F229" i="1"/>
  <c r="F237" i="1"/>
  <c r="F236" i="1"/>
  <c r="F235" i="1"/>
  <c r="F234" i="1"/>
  <c r="F240" i="1"/>
  <c r="F241" i="1"/>
  <c r="F242" i="1"/>
  <c r="F239" i="1"/>
  <c r="F252" i="1"/>
  <c r="F251" i="1"/>
  <c r="F250" i="1"/>
  <c r="F249" i="1"/>
  <c r="F248" i="1"/>
  <c r="F247" i="1"/>
  <c r="F246" i="1"/>
  <c r="F245" i="1"/>
  <c r="F261" i="1"/>
  <c r="F260" i="1"/>
  <c r="F259" i="1"/>
  <c r="F258" i="1"/>
  <c r="F257" i="1"/>
  <c r="F256" i="1"/>
  <c r="F255" i="1"/>
  <c r="F254" i="1"/>
  <c r="F335" i="1"/>
  <c r="F334" i="1" s="1"/>
  <c r="F337" i="1"/>
  <c r="F336" i="1" s="1"/>
  <c r="F339" i="1"/>
  <c r="F338" i="1" s="1"/>
  <c r="F341" i="1"/>
  <c r="F340" i="1" s="1"/>
  <c r="F343" i="1"/>
  <c r="F342" i="1" s="1"/>
  <c r="F345" i="1"/>
  <c r="F344" i="1" s="1"/>
  <c r="F347" i="1"/>
  <c r="F346" i="1" s="1"/>
  <c r="F349" i="1"/>
  <c r="F348" i="1" s="1"/>
  <c r="F351" i="1"/>
  <c r="F350" i="1" s="1"/>
  <c r="F368" i="1"/>
  <c r="F367" i="1" s="1"/>
  <c r="F366" i="1"/>
  <c r="F365" i="1" s="1"/>
  <c r="F364" i="1"/>
  <c r="F363" i="1" s="1"/>
  <c r="F362" i="1"/>
  <c r="F361" i="1" s="1"/>
  <c r="F360" i="1"/>
  <c r="F359" i="1" s="1"/>
  <c r="F358" i="1"/>
  <c r="F357" i="1" s="1"/>
  <c r="F356" i="1"/>
  <c r="F355" i="1" s="1"/>
  <c r="F354" i="1"/>
  <c r="F353" i="1" s="1"/>
  <c r="F385" i="1"/>
  <c r="F383" i="1"/>
  <c r="F382" i="1" s="1"/>
  <c r="F381" i="1"/>
  <c r="F380" i="1" s="1"/>
  <c r="F379" i="1"/>
  <c r="F378" i="1" s="1"/>
  <c r="F377" i="1"/>
  <c r="F376" i="1" s="1"/>
  <c r="F375" i="1"/>
  <c r="F374" i="1" s="1"/>
  <c r="F373" i="1"/>
  <c r="F372" i="1" s="1"/>
  <c r="F371" i="1"/>
  <c r="F370" i="1" s="1"/>
  <c r="F389" i="1"/>
  <c r="F188" i="1"/>
  <c r="F187" i="1" s="1"/>
  <c r="F186" i="1"/>
  <c r="F185" i="1" s="1"/>
  <c r="F179" i="1"/>
  <c r="F180" i="1"/>
  <c r="F181" i="1"/>
  <c r="F182" i="1"/>
  <c r="F183" i="1"/>
  <c r="F184" i="1"/>
  <c r="F178" i="1"/>
  <c r="F176" i="1"/>
  <c r="F175" i="1" s="1"/>
  <c r="F172" i="1"/>
  <c r="F173" i="1"/>
  <c r="F506" i="1"/>
  <c r="F504" i="1"/>
  <c r="F503" i="1"/>
  <c r="F505" i="1"/>
  <c r="F500" i="1"/>
  <c r="F499" i="1"/>
  <c r="F498" i="1"/>
  <c r="F497" i="1"/>
  <c r="F495" i="1"/>
  <c r="F494" i="1"/>
  <c r="F493" i="1"/>
  <c r="F492" i="1"/>
  <c r="F491" i="1"/>
  <c r="F489" i="1"/>
  <c r="F488" i="1"/>
  <c r="F487" i="1"/>
  <c r="F486" i="1"/>
  <c r="F484" i="1"/>
  <c r="F483" i="1"/>
  <c r="F482" i="1"/>
  <c r="F481" i="1"/>
  <c r="F479" i="1"/>
  <c r="F478" i="1"/>
  <c r="F477" i="1"/>
  <c r="F476" i="1"/>
  <c r="F474" i="1"/>
  <c r="F473" i="1"/>
  <c r="F472" i="1"/>
  <c r="F471" i="1"/>
  <c r="F469" i="1"/>
  <c r="F468" i="1"/>
  <c r="F467" i="1"/>
  <c r="F466" i="1"/>
  <c r="F464" i="1"/>
  <c r="F463" i="1"/>
  <c r="F462" i="1"/>
  <c r="F461" i="1"/>
  <c r="F459" i="1"/>
  <c r="F458" i="1"/>
  <c r="F457" i="1"/>
  <c r="F456" i="1"/>
  <c r="F454" i="1"/>
  <c r="F453" i="1"/>
  <c r="F452" i="1"/>
  <c r="F451" i="1"/>
  <c r="F448" i="1"/>
  <c r="F447" i="1" s="1"/>
  <c r="F446" i="1"/>
  <c r="F445" i="1" s="1"/>
  <c r="F444" i="1"/>
  <c r="F443" i="1" s="1"/>
  <c r="F442" i="1"/>
  <c r="F441" i="1" s="1"/>
  <c r="F440" i="1"/>
  <c r="F439" i="1" s="1"/>
  <c r="F438" i="1"/>
  <c r="F437" i="1" s="1"/>
  <c r="F436" i="1"/>
  <c r="F435" i="1" s="1"/>
  <c r="F434" i="1"/>
  <c r="F433" i="1" s="1"/>
  <c r="F432" i="1"/>
  <c r="F431" i="1" s="1"/>
  <c r="F430" i="1"/>
  <c r="F429" i="1" s="1"/>
  <c r="F427" i="1"/>
  <c r="F426" i="1"/>
  <c r="F425" i="1"/>
  <c r="F423" i="1"/>
  <c r="F422" i="1"/>
  <c r="F421" i="1"/>
  <c r="F419" i="1"/>
  <c r="F418" i="1"/>
  <c r="F417" i="1"/>
  <c r="F415" i="1"/>
  <c r="F414" i="1"/>
  <c r="F413" i="1"/>
  <c r="F411" i="1"/>
  <c r="F410" i="1"/>
  <c r="F409" i="1"/>
  <c r="F407" i="1"/>
  <c r="F406" i="1"/>
  <c r="F405" i="1"/>
  <c r="F403" i="1"/>
  <c r="F402" i="1"/>
  <c r="F401" i="1"/>
  <c r="F399" i="1"/>
  <c r="F398" i="1"/>
  <c r="F397" i="1"/>
  <c r="F395" i="1"/>
  <c r="F394" i="1"/>
  <c r="F393" i="1"/>
  <c r="F390" i="1"/>
  <c r="F391" i="1"/>
  <c r="D15" i="31" l="1"/>
  <c r="F384" i="1"/>
  <c r="F369" i="1" s="1"/>
  <c r="F170" i="1"/>
  <c r="F158" i="1" s="1"/>
  <c r="F1435" i="1"/>
  <c r="F1434" i="1" s="1"/>
  <c r="B17" i="31" s="1"/>
  <c r="F1795" i="1"/>
  <c r="F1794" i="1" s="1"/>
  <c r="B21" i="31" s="1"/>
  <c r="F502" i="1"/>
  <c r="F1712" i="1"/>
  <c r="F244" i="1"/>
  <c r="F253" i="1"/>
  <c r="F1738" i="1"/>
  <c r="F203" i="1"/>
  <c r="F233" i="1"/>
  <c r="F228" i="1"/>
  <c r="F352" i="1"/>
  <c r="F333" i="1"/>
  <c r="F223" i="1"/>
  <c r="F238" i="1"/>
  <c r="F218" i="1"/>
  <c r="F213" i="1"/>
  <c r="F208" i="1"/>
  <c r="F388" i="1"/>
  <c r="F177" i="1"/>
  <c r="F174" i="1" s="1"/>
  <c r="F420" i="1"/>
  <c r="F412" i="1"/>
  <c r="F424" i="1"/>
  <c r="F396" i="1"/>
  <c r="F392" i="1"/>
  <c r="F404" i="1"/>
  <c r="F400" i="1"/>
  <c r="F475" i="1"/>
  <c r="F428" i="1"/>
  <c r="F485" i="1"/>
  <c r="F470" i="1"/>
  <c r="F490" i="1"/>
  <c r="F416" i="1"/>
  <c r="F408" i="1"/>
  <c r="F460" i="1"/>
  <c r="F496" i="1"/>
  <c r="F480" i="1"/>
  <c r="F465" i="1"/>
  <c r="F455" i="1"/>
  <c r="F501" i="1"/>
  <c r="F450" i="1"/>
  <c r="D17" i="31" l="1"/>
  <c r="D21" i="31"/>
  <c r="F157" i="1"/>
  <c r="B3" i="31" s="1"/>
  <c r="F1711" i="1"/>
  <c r="B20" i="31" s="1"/>
  <c r="F196" i="1"/>
  <c r="F243" i="1"/>
  <c r="F387" i="1"/>
  <c r="F449" i="1"/>
  <c r="D20" i="31" l="1"/>
  <c r="D3" i="31"/>
  <c r="F195" i="1"/>
  <c r="B4" i="31" s="1"/>
  <c r="F386" i="1"/>
  <c r="B5" i="31" s="1"/>
  <c r="D5" i="31" l="1"/>
  <c r="D4" i="31"/>
  <c r="D23" i="31" s="1"/>
  <c r="D24" i="31" s="1"/>
  <c r="B23" i="31"/>
  <c r="C9" i="31" l="1"/>
  <c r="C16" i="31"/>
  <c r="C19" i="31"/>
  <c r="C8" i="31"/>
  <c r="C13" i="31"/>
  <c r="C2" i="31"/>
  <c r="C11" i="31"/>
  <c r="C18" i="31"/>
  <c r="C6" i="31"/>
  <c r="C7" i="31"/>
  <c r="C22" i="31"/>
  <c r="C14" i="31"/>
  <c r="C12" i="31"/>
  <c r="C10" i="31"/>
  <c r="C15" i="31"/>
  <c r="C21" i="31"/>
  <c r="C17" i="31"/>
  <c r="C3" i="31"/>
  <c r="C20" i="31"/>
  <c r="C4" i="31"/>
  <c r="C5" i="31"/>
  <c r="C23" i="31" l="1"/>
</calcChain>
</file>

<file path=xl/sharedStrings.xml><?xml version="1.0" encoding="utf-8"?>
<sst xmlns="http://schemas.openxmlformats.org/spreadsheetml/2006/main" count="28400" uniqueCount="4817">
  <si>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</si>
  <si>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</si>
  <si>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</si>
  <si>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</si>
  <si>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</si>
  <si>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</si>
  <si>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</si>
  <si>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un</t>
  </si>
  <si>
    <t xml:space="preserve">02 </t>
  </si>
  <si>
    <t xml:space="preserve">03 </t>
  </si>
  <si>
    <t xml:space="preserve">03.001 </t>
  </si>
  <si>
    <t xml:space="preserve">03.001.001 </t>
  </si>
  <si>
    <t xml:space="preserve">03.001.001.001 </t>
  </si>
  <si>
    <t xml:space="preserve">03.001.001.002 </t>
  </si>
  <si>
    <t xml:space="preserve">03.002 </t>
  </si>
  <si>
    <t xml:space="preserve">03.002.001 </t>
  </si>
  <si>
    <t xml:space="preserve">03.002.001.001 </t>
  </si>
  <si>
    <t xml:space="preserve">04 </t>
  </si>
  <si>
    <t xml:space="preserve">05 </t>
  </si>
  <si>
    <t>m</t>
  </si>
  <si>
    <t xml:space="preserve">06 </t>
  </si>
  <si>
    <t>m2</t>
  </si>
  <si>
    <t xml:space="preserve">07 </t>
  </si>
  <si>
    <t>SUPRAESTRUTURA</t>
  </si>
  <si>
    <t xml:space="preserve">08 </t>
  </si>
  <si>
    <t xml:space="preserve">09 </t>
  </si>
  <si>
    <t xml:space="preserve">10 </t>
  </si>
  <si>
    <t xml:space="preserve">11 </t>
  </si>
  <si>
    <t xml:space="preserve">12 </t>
  </si>
  <si>
    <t xml:space="preserve">13 </t>
  </si>
  <si>
    <t xml:space="preserve">14 </t>
  </si>
  <si>
    <t xml:space="preserve">15 </t>
  </si>
  <si>
    <t xml:space="preserve">16 </t>
  </si>
  <si>
    <t xml:space="preserve">17 </t>
  </si>
  <si>
    <t xml:space="preserve">18 </t>
  </si>
  <si>
    <t xml:space="preserve">19 </t>
  </si>
  <si>
    <t xml:space="preserve">20 </t>
  </si>
  <si>
    <t>ELEVADORES</t>
  </si>
  <si>
    <t>Considerações</t>
  </si>
  <si>
    <t>Quantitativos</t>
  </si>
  <si>
    <t>Obra</t>
  </si>
  <si>
    <t>Empresa</t>
  </si>
  <si>
    <t>Revisão</t>
  </si>
  <si>
    <t>Data</t>
  </si>
  <si>
    <t>ORÇAMENTO EXECUTIVO</t>
  </si>
  <si>
    <t xml:space="preserve">ORÇAMENTO EXECUTIVO </t>
  </si>
  <si>
    <t>Ralo</t>
  </si>
  <si>
    <t>TOTAL DA OBRA</t>
  </si>
  <si>
    <t>AMARO</t>
  </si>
  <si>
    <t>TERRASSA</t>
  </si>
  <si>
    <t>Construtora Terrassa - Amaro</t>
  </si>
  <si>
    <t>CONTENÇÕES E FUNDAÇÕES</t>
  </si>
  <si>
    <t>ALVENARIA E VEDAÇÕES</t>
  </si>
  <si>
    <t>BLOCOS CERÂMICOS</t>
  </si>
  <si>
    <t>BLOCOS CERÂMICOS - TÉRREO</t>
  </si>
  <si>
    <t>Alvenaria de vedação de blocos cerâmicos de 9x19x19cm (espessura 9cm) e argamassa industrializada de assentamento</t>
  </si>
  <si>
    <t>Alvenaria de vedação de blocos cerâmicos de 11,5x19x19cm (espessura 11,5cm) e argamassa industrializada de assentamento</t>
  </si>
  <si>
    <t xml:space="preserve">03.001.001.003 </t>
  </si>
  <si>
    <t>Alvenaria de vedação de blocos cerâmicos de 14x19x19cm (espessura 14cm) e argamassa industrializada de assentamento</t>
  </si>
  <si>
    <t xml:space="preserve">03.001.002 </t>
  </si>
  <si>
    <t>BLOCOS CERÂMICOS - GARAGEM (x3)</t>
  </si>
  <si>
    <t xml:space="preserve">03.001.002.001 </t>
  </si>
  <si>
    <t xml:space="preserve">03.001.002.002 </t>
  </si>
  <si>
    <t xml:space="preserve">03.001.002.003 </t>
  </si>
  <si>
    <t xml:space="preserve">03.001.003 </t>
  </si>
  <si>
    <t>BLOCOS CERÂMICOS - PILOTIS</t>
  </si>
  <si>
    <t xml:space="preserve">03.001.003.001 </t>
  </si>
  <si>
    <t xml:space="preserve">03.001.003.002 </t>
  </si>
  <si>
    <t xml:space="preserve">03.001.003.003 </t>
  </si>
  <si>
    <t xml:space="preserve">03.001.004 </t>
  </si>
  <si>
    <t>BLOCOS CERÂMICOS - TRANSIÇÃO</t>
  </si>
  <si>
    <t xml:space="preserve">03.001.004.001 </t>
  </si>
  <si>
    <t xml:space="preserve">03.001.004.002 </t>
  </si>
  <si>
    <t xml:space="preserve">03.001.004.003 </t>
  </si>
  <si>
    <t xml:space="preserve">03.001.005 </t>
  </si>
  <si>
    <t>BLOCOS CERÂMICOS - TIPO 01 (x3)</t>
  </si>
  <si>
    <t xml:space="preserve">03.001.005.001 </t>
  </si>
  <si>
    <t xml:space="preserve">03.001.005.002 </t>
  </si>
  <si>
    <t xml:space="preserve">03.001.005.003 </t>
  </si>
  <si>
    <t xml:space="preserve">03.001.006 </t>
  </si>
  <si>
    <t>BLOCOS CERÂMICOS - TIPO 02 (x3)</t>
  </si>
  <si>
    <t xml:space="preserve">03.001.006.001 </t>
  </si>
  <si>
    <t xml:space="preserve">03.001.006.002 </t>
  </si>
  <si>
    <t xml:space="preserve">03.001.006.003 </t>
  </si>
  <si>
    <t xml:space="preserve">03.001.007 </t>
  </si>
  <si>
    <t>BLOCOS CERÂMICOS - TIPO 03 (x6)</t>
  </si>
  <si>
    <t xml:space="preserve">03.001.007.001 </t>
  </si>
  <si>
    <t xml:space="preserve">03.001.007.002 </t>
  </si>
  <si>
    <t xml:space="preserve">03.001.007.003 </t>
  </si>
  <si>
    <t xml:space="preserve">03.001.008 </t>
  </si>
  <si>
    <t>BLOCOS CERÂMICOS - ÁTICO</t>
  </si>
  <si>
    <t xml:space="preserve">03.001.008.001 </t>
  </si>
  <si>
    <t xml:space="preserve">03.001.008.002 </t>
  </si>
  <si>
    <t xml:space="preserve">03.001.008.003 </t>
  </si>
  <si>
    <t xml:space="preserve">03.001.009 </t>
  </si>
  <si>
    <t>BLOCOS CERÂMICOS - ROOFTOP</t>
  </si>
  <si>
    <t xml:space="preserve">03.001.009.001 </t>
  </si>
  <si>
    <t xml:space="preserve">03.001.009.002 </t>
  </si>
  <si>
    <t xml:space="preserve">03.001.009.003 </t>
  </si>
  <si>
    <t xml:space="preserve">03.001.010 </t>
  </si>
  <si>
    <t>BLOCOS CERÂMICOS - CAIXA D'ÁGUA</t>
  </si>
  <si>
    <t xml:space="preserve">03.001.010.001 </t>
  </si>
  <si>
    <t xml:space="preserve">03.001.010.002 </t>
  </si>
  <si>
    <t xml:space="preserve">03.001.010.003 </t>
  </si>
  <si>
    <t>BLOCOS DE CONCRETO CELULAR</t>
  </si>
  <si>
    <t>BLOCOS DE CONCRETO CELULAR  - TÉRREO</t>
  </si>
  <si>
    <t>Alvenaria de Vedação com Blocos Concreto Celular de 10x30x60cm (espessura 10cm) e argamassa industrializada de assentamento</t>
  </si>
  <si>
    <t xml:space="preserve">03.002.002 </t>
  </si>
  <si>
    <t>BLOCOS DE CONCRETO CELULAR  - GARAGEM (x3)</t>
  </si>
  <si>
    <t xml:space="preserve">03.002.002.001 </t>
  </si>
  <si>
    <t xml:space="preserve">03.002.003 </t>
  </si>
  <si>
    <t>BLOCOS DE CONCRETO CELULAR  - PILOTIS</t>
  </si>
  <si>
    <t xml:space="preserve">03.002.003.001 </t>
  </si>
  <si>
    <t xml:space="preserve">03.002.004 </t>
  </si>
  <si>
    <t>BLOCOS DE CONCRETO CELULAR  - TRANSIÇÃO</t>
  </si>
  <si>
    <t xml:space="preserve">03.002.004.001 </t>
  </si>
  <si>
    <t xml:space="preserve">03.002.005 </t>
  </si>
  <si>
    <t>BLOCOS DE CONCRETO CELULAR  - TIPO 01 (x3)</t>
  </si>
  <si>
    <t xml:space="preserve">03.002.005.001 </t>
  </si>
  <si>
    <t xml:space="preserve">03.002.006 </t>
  </si>
  <si>
    <t>BLOCOS DE CONCRETO CELULAR  - TIPO 02 (x3)</t>
  </si>
  <si>
    <t xml:space="preserve">03.002.006.001 </t>
  </si>
  <si>
    <t xml:space="preserve">03.002.007 </t>
  </si>
  <si>
    <t>BLOCOS DE CONCRETO CELULAR  - TIPO 03 (x6)</t>
  </si>
  <si>
    <t xml:space="preserve">03.002.007.001 </t>
  </si>
  <si>
    <t xml:space="preserve">03.002.008 </t>
  </si>
  <si>
    <t>BLOCOS DE CONCRETO CELULAR  - ÁTICO</t>
  </si>
  <si>
    <t xml:space="preserve">03.002.008.001 </t>
  </si>
  <si>
    <t xml:space="preserve">03.002.009 </t>
  </si>
  <si>
    <t>BLOCOS DE CONCRETO CELULAR  - ROOFTOP</t>
  </si>
  <si>
    <t xml:space="preserve">03.002.009.001 </t>
  </si>
  <si>
    <t xml:space="preserve">03.002.010 </t>
  </si>
  <si>
    <t>BLOCOS DE CONCRETO CELULAR  - CAIXA D'ÁGUA</t>
  </si>
  <si>
    <t xml:space="preserve">03.002.010.001 </t>
  </si>
  <si>
    <t xml:space="preserve">03.003 </t>
  </si>
  <si>
    <t>COMPLEMENTARES</t>
  </si>
  <si>
    <t xml:space="preserve">03.003.001 </t>
  </si>
  <si>
    <t>COMPLEMENTARES - TÉRREO</t>
  </si>
  <si>
    <t xml:space="preserve">03.003.001.001 </t>
  </si>
  <si>
    <t>Encunhamento de Alvenaria com Argamassa Expansiva - e=30 mm</t>
  </si>
  <si>
    <t xml:space="preserve">03.003.001.002 </t>
  </si>
  <si>
    <t>Verga e contraverga moldadas in loco em concreto</t>
  </si>
  <si>
    <t xml:space="preserve">03.003.001.003 </t>
  </si>
  <si>
    <t>Tela soldada para ligação alvenaria/estrutura - espessura de 09 a 14cm</t>
  </si>
  <si>
    <t xml:space="preserve">03.003.001.004 </t>
  </si>
  <si>
    <t>Fechamento com Placa Cimentícia - 2,5 cm</t>
  </si>
  <si>
    <t xml:space="preserve">03.003.002 </t>
  </si>
  <si>
    <t>COMPLEMENTARES - GARAGEM (x3)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</si>
  <si>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</si>
  <si>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</si>
  <si>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</si>
  <si>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</si>
  <si>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03.003.003 </t>
  </si>
  <si>
    <t>COMPLEMENTARES - PILOTIS</t>
  </si>
  <si>
    <t xml:space="preserve">03.003.003.001 </t>
  </si>
  <si>
    <t xml:space="preserve">03.003.003.002 </t>
  </si>
  <si>
    <t xml:space="preserve">03.003.003.003 </t>
  </si>
  <si>
    <t xml:space="preserve">03.003.003.004 </t>
  </si>
  <si>
    <t xml:space="preserve">03.003.004 </t>
  </si>
  <si>
    <t>COMPLEMENTARES - TRANSIÇÃO</t>
  </si>
  <si>
    <t xml:space="preserve">03.003.004.001 </t>
  </si>
  <si>
    <t xml:space="preserve">03.003.004.002 </t>
  </si>
  <si>
    <t xml:space="preserve">03.003.004.003 </t>
  </si>
  <si>
    <t xml:space="preserve">03.003.004.004 </t>
  </si>
  <si>
    <t xml:space="preserve">03.003.005 </t>
  </si>
  <si>
    <t>COMPLEMENTARES - TIPO 01 (x3)</t>
  </si>
  <si>
    <t xml:space="preserve">03.003.005.001 </t>
  </si>
  <si>
    <t xml:space="preserve">03.003.005.002 </t>
  </si>
  <si>
    <t xml:space="preserve">03.003.005.003 </t>
  </si>
  <si>
    <t xml:space="preserve">03.003.005.004 </t>
  </si>
  <si>
    <t xml:space="preserve">03.003.006 </t>
  </si>
  <si>
    <t>COMPLEMENTARES - TIPO 02 (x3)</t>
  </si>
  <si>
    <t xml:space="preserve">03.003.006.001 </t>
  </si>
  <si>
    <t xml:space="preserve">03.003.006.002 </t>
  </si>
  <si>
    <t xml:space="preserve">03.003.006.003 </t>
  </si>
  <si>
    <t xml:space="preserve">03.003.006.004 </t>
  </si>
  <si>
    <t xml:space="preserve">03.003.007 </t>
  </si>
  <si>
    <t>COMPLEMENTARES - TIPO 03 (X6)</t>
  </si>
  <si>
    <t xml:space="preserve">03.003.007.001 </t>
  </si>
  <si>
    <t xml:space="preserve">03.003.007.002 </t>
  </si>
  <si>
    <t xml:space="preserve">03.003.007.003 </t>
  </si>
  <si>
    <t xml:space="preserve">03.003.007.004 </t>
  </si>
  <si>
    <t xml:space="preserve">03.003.008 </t>
  </si>
  <si>
    <t>COMPLEMENTARES - ÁTICO</t>
  </si>
  <si>
    <t xml:space="preserve">03.003.008.001 </t>
  </si>
  <si>
    <t xml:space="preserve">03.003.008.002 </t>
  </si>
  <si>
    <t xml:space="preserve">03.003.008.003 </t>
  </si>
  <si>
    <t xml:space="preserve">03.003.008.004 </t>
  </si>
  <si>
    <t xml:space="preserve">03.003.009 </t>
  </si>
  <si>
    <t>COMPLEMENTARES - ROOFTOP</t>
  </si>
  <si>
    <t xml:space="preserve">03.003.009.001 </t>
  </si>
  <si>
    <t xml:space="preserve">03.003.009.002 </t>
  </si>
  <si>
    <t xml:space="preserve">03.003.009.003 </t>
  </si>
  <si>
    <t xml:space="preserve">03.003.009.004 </t>
  </si>
  <si>
    <t xml:space="preserve">03.003.009.005 </t>
  </si>
  <si>
    <t>Revestimento em Tijolos Refratários</t>
  </si>
  <si>
    <t xml:space="preserve">03.003.010 </t>
  </si>
  <si>
    <t>COMPLEMENTARES - CAIXA D'ÁGUA</t>
  </si>
  <si>
    <t xml:space="preserve">03.003.010.001 </t>
  </si>
  <si>
    <t xml:space="preserve">03.003.010.002 </t>
  </si>
  <si>
    <t xml:space="preserve">03.003.010.003 </t>
  </si>
  <si>
    <t xml:space="preserve">03.003.010.004 </t>
  </si>
  <si>
    <t xml:space="preserve">03.004 </t>
  </si>
  <si>
    <t>MÃO DE OBRA | ALVENARIA</t>
  </si>
  <si>
    <t xml:space="preserve">03.004.001 </t>
  </si>
  <si>
    <t>MÃO DE OBRA | ALVENARIA - TÉRREO</t>
  </si>
  <si>
    <t xml:space="preserve">03.004.001.001 </t>
  </si>
  <si>
    <t xml:space="preserve">03.004.001.002 </t>
  </si>
  <si>
    <t>MOE - Alvenarias e Vedações / Alvenaria de Vedação em Blocos de Concreto / incluso Vergas e Contravergas (com Desconto de Vãos)</t>
  </si>
  <si>
    <t xml:space="preserve">03.004.001.003 </t>
  </si>
  <si>
    <t>MOE - Transporte de material de alvenaria de vedação para canteiro</t>
  </si>
  <si>
    <t xml:space="preserve">03.004.001.004 </t>
  </si>
  <si>
    <t>MOE - Alvenarias e Vedações / Mochetas/Shafts (Áreas Comuns)</t>
  </si>
  <si>
    <t xml:space="preserve">03.004.002 </t>
  </si>
  <si>
    <t>MÃO DE OBRA | ALVENARIA - GARAGEM (x3)</t>
  </si>
  <si>
    <t xml:space="preserve">03.004.002.001 </t>
  </si>
  <si>
    <t xml:space="preserve">03.004.002.002 </t>
  </si>
  <si>
    <t xml:space="preserve">03.004.002.003 </t>
  </si>
  <si>
    <t xml:space="preserve">03.004.002.004 </t>
  </si>
  <si>
    <t>MOE - Alvenarias e Vedações / Mochetas/Shafts (Aptos)</t>
  </si>
  <si>
    <t xml:space="preserve">03.004.003 </t>
  </si>
  <si>
    <t>MÃO DE OBRA | ALVENARIA - PILOTIS</t>
  </si>
  <si>
    <t xml:space="preserve">03.004.003.001 </t>
  </si>
  <si>
    <t xml:space="preserve">03.004.003.002 </t>
  </si>
  <si>
    <t xml:space="preserve">03.004.003.003 </t>
  </si>
  <si>
    <t xml:space="preserve">03.004.003.004 </t>
  </si>
  <si>
    <t xml:space="preserve">03.004.004 </t>
  </si>
  <si>
    <t>MÃO DE OBRA | ALVENARIA - TRANSIÇÃO</t>
  </si>
  <si>
    <t xml:space="preserve">03.004.004.001 </t>
  </si>
  <si>
    <t xml:space="preserve">03.004.004.002 </t>
  </si>
  <si>
    <t xml:space="preserve">03.004.004.003 </t>
  </si>
  <si>
    <t xml:space="preserve">03.004.004.004 </t>
  </si>
  <si>
    <t xml:space="preserve">03.004.004.005 </t>
  </si>
  <si>
    <t xml:space="preserve">03.004.005 </t>
  </si>
  <si>
    <t>MÃO DE OBRA | ALVENARIA - TIPO 01 (x3)</t>
  </si>
  <si>
    <t xml:space="preserve">03.004.005.001 </t>
  </si>
  <si>
    <t xml:space="preserve">03.004.005.002 </t>
  </si>
  <si>
    <t xml:space="preserve">03.004.005.003 </t>
  </si>
  <si>
    <t xml:space="preserve">03.004.005.004 </t>
  </si>
  <si>
    <t xml:space="preserve">03.004.005.005 </t>
  </si>
  <si>
    <t xml:space="preserve">03.004.006 </t>
  </si>
  <si>
    <t>MÃO DE OBRA | ALVENARIA - TIPO 02 (x3)</t>
  </si>
  <si>
    <t xml:space="preserve">03.004.006.001 </t>
  </si>
  <si>
    <t xml:space="preserve">03.004.006.002 </t>
  </si>
  <si>
    <t xml:space="preserve">03.004.006.003 </t>
  </si>
  <si>
    <t xml:space="preserve">03.004.006.004 </t>
  </si>
  <si>
    <t xml:space="preserve">03.004.006.005 </t>
  </si>
  <si>
    <t xml:space="preserve">03.004.007 </t>
  </si>
  <si>
    <t>MÃO DE OBRA | ALVENARIA - TIPO 03 (x6)</t>
  </si>
  <si>
    <t xml:space="preserve">03.004.007.001 </t>
  </si>
  <si>
    <t xml:space="preserve">03.004.007.002 </t>
  </si>
  <si>
    <t xml:space="preserve">03.004.007.003 </t>
  </si>
  <si>
    <t xml:space="preserve">03.004.007.004 </t>
  </si>
  <si>
    <t xml:space="preserve">03.004.007.005 </t>
  </si>
  <si>
    <t xml:space="preserve">03.004.008 </t>
  </si>
  <si>
    <t>MÃO DE OBRA | ALVENARIA - ÁTICO</t>
  </si>
  <si>
    <t xml:space="preserve">03.004.008.001 </t>
  </si>
  <si>
    <t xml:space="preserve">03.004.008.002 </t>
  </si>
  <si>
    <t xml:space="preserve">03.004.008.003 </t>
  </si>
  <si>
    <t xml:space="preserve">03.004.008.004 </t>
  </si>
  <si>
    <t xml:space="preserve">03.004.009 </t>
  </si>
  <si>
    <t>MÃO DE OBRA | ALVENARIA - ROOFTOP</t>
  </si>
  <si>
    <t xml:space="preserve">03.004.009.001 </t>
  </si>
  <si>
    <t xml:space="preserve">03.004.009.002 </t>
  </si>
  <si>
    <t xml:space="preserve">03.004.009.003 </t>
  </si>
  <si>
    <t xml:space="preserve">03.004.009.004 </t>
  </si>
  <si>
    <t>MOE - Revestimentos Complementares / Revestimento em Tijolos Refratários</t>
  </si>
  <si>
    <t xml:space="preserve">03.004.009.005 </t>
  </si>
  <si>
    <t xml:space="preserve">03.004.010 </t>
  </si>
  <si>
    <t>MÃO DE OBRA | ALVENARIA - CAIXA D'ÁGUA</t>
  </si>
  <si>
    <t xml:space="preserve">03.004.010.001 </t>
  </si>
  <si>
    <t xml:space="preserve">03.004.010.002 </t>
  </si>
  <si>
    <t xml:space="preserve">03.004.010.003 </t>
  </si>
  <si>
    <t xml:space="preserve">03.004.010.004 </t>
  </si>
  <si>
    <t>INSTALAÇÕES ELÉTRICAS E TELEFÔNICAS</t>
  </si>
  <si>
    <t>INSTALAÇÕES HIDROSSANITÁRIAS</t>
  </si>
  <si>
    <t>INSTALAÇÕES PREVENTIVO (PCI | SPDA)</t>
  </si>
  <si>
    <t>INSTALAÇÕES GLP</t>
  </si>
  <si>
    <t>INSTALAÇÕES CLIMATIZAÇÃO E EXAUSTÃO</t>
  </si>
  <si>
    <t>REVESTIMENTOS DE ARGAMASSA</t>
  </si>
  <si>
    <t>IMPERMEABILIZAÇÕES</t>
  </si>
  <si>
    <t>REVESTIMENTOS CERÂMICOS</t>
  </si>
  <si>
    <t>FORROS</t>
  </si>
  <si>
    <t>PINTURAS</t>
  </si>
  <si>
    <t>ESQUADRIAS (METÁLICAS, VIDRO E MADEIRA)</t>
  </si>
  <si>
    <t>REVESTIMENTOS COMPLEMENTARES</t>
  </si>
  <si>
    <t>INSTALAÇÕES COMPLEMENTARES</t>
  </si>
  <si>
    <t>LOUÇAS E METAIS</t>
  </si>
  <si>
    <t>LIMPEZA DE OBRA</t>
  </si>
  <si>
    <t xml:space="preserve">18.001 </t>
  </si>
  <si>
    <t>LOUÇAS</t>
  </si>
  <si>
    <t xml:space="preserve">18.001.001 </t>
  </si>
  <si>
    <t>LOUÇAS - TÉRREO</t>
  </si>
  <si>
    <t xml:space="preserve">18.001.001.001 </t>
  </si>
  <si>
    <t>Bacia Sanitária com Caixa Acoplada / linha Comum</t>
  </si>
  <si>
    <t xml:space="preserve">18.001.001.002 </t>
  </si>
  <si>
    <t>Lavatório de Louça com Coluna, incluso Válvula, Sifão e Engate Cromados</t>
  </si>
  <si>
    <t xml:space="preserve">18.001.001.003 </t>
  </si>
  <si>
    <t>Cuba de Embutir em Aço Inox, Retangular, incluso Válvula e Sifão Cromados</t>
  </si>
  <si>
    <t xml:space="preserve">18.001.002 </t>
  </si>
  <si>
    <t>LOUÇAS - PILOTIS</t>
  </si>
  <si>
    <t xml:space="preserve">18.001.002.001 </t>
  </si>
  <si>
    <t xml:space="preserve">18.001.002.002 </t>
  </si>
  <si>
    <t xml:space="preserve">18.001.002.003 </t>
  </si>
  <si>
    <t>Tanque de Louça Suspenso, incluso Válvula Cromada e Sifão Plástico</t>
  </si>
  <si>
    <t xml:space="preserve">18.001.002.004 </t>
  </si>
  <si>
    <t xml:space="preserve">18.001.003 </t>
  </si>
  <si>
    <t>LOUÇAS - TRANSIÇÃO</t>
  </si>
  <si>
    <t xml:space="preserve">18.001.003.001 </t>
  </si>
  <si>
    <t xml:space="preserve">18.001.004 </t>
  </si>
  <si>
    <t>LOUÇAS - TIPO 1 (x3)</t>
  </si>
  <si>
    <t xml:space="preserve">18.001.004.001 </t>
  </si>
  <si>
    <t xml:space="preserve">18.001.005 </t>
  </si>
  <si>
    <t>LOUÇAS - TIPO 2 (x3)</t>
  </si>
  <si>
    <t xml:space="preserve">18.001.005.001 </t>
  </si>
  <si>
    <t xml:space="preserve">18.001.006 </t>
  </si>
  <si>
    <t>LOUÇAS - TIPO 3 (x6)</t>
  </si>
  <si>
    <t xml:space="preserve">18.001.006.001 </t>
  </si>
  <si>
    <t xml:space="preserve">18.001.007 </t>
  </si>
  <si>
    <t>LOUÇAS - ÁTICO</t>
  </si>
  <si>
    <t xml:space="preserve">18.001.007.001 </t>
  </si>
  <si>
    <t xml:space="preserve">18.001.007.002 </t>
  </si>
  <si>
    <t xml:space="preserve">18.001.007.003 </t>
  </si>
  <si>
    <t xml:space="preserve">18.001.008 </t>
  </si>
  <si>
    <t>LOUÇAS - ROOFTOP</t>
  </si>
  <si>
    <t xml:space="preserve">18.001.008.001 </t>
  </si>
  <si>
    <t xml:space="preserve">18.001.008.002 </t>
  </si>
  <si>
    <t xml:space="preserve">18.001.008.003 </t>
  </si>
  <si>
    <t xml:space="preserve">18.002 </t>
  </si>
  <si>
    <t>METAIS</t>
  </si>
  <si>
    <t xml:space="preserve">18.002.001 </t>
  </si>
  <si>
    <t>METAIS - TÉRREO</t>
  </si>
  <si>
    <t xml:space="preserve">18.002.001.001 </t>
  </si>
  <si>
    <t xml:space="preserve">18.002.001.002 </t>
  </si>
  <si>
    <t>Torneira Cromada para Jardim</t>
  </si>
  <si>
    <t xml:space="preserve">18.002.001.003 </t>
  </si>
  <si>
    <t>Acabamento Cromado para Registro Gaveta - 3/4"</t>
  </si>
  <si>
    <t xml:space="preserve">18.002.001.004 </t>
  </si>
  <si>
    <t>Barra de Apoio Reta, em Aço Inox Polido - 90 cm</t>
  </si>
  <si>
    <t xml:space="preserve">18.002.001.005 </t>
  </si>
  <si>
    <t>Torneira Cromada para Lavatório de Banca, Bica Alta</t>
  </si>
  <si>
    <t xml:space="preserve">18.002.001.006 </t>
  </si>
  <si>
    <t>Chuveiro</t>
  </si>
  <si>
    <t xml:space="preserve">18.002.001.007 </t>
  </si>
  <si>
    <t xml:space="preserve">18.002.001.008 </t>
  </si>
  <si>
    <t xml:space="preserve">18.002.002 </t>
  </si>
  <si>
    <t>METAIS - PILOTIS</t>
  </si>
  <si>
    <t xml:space="preserve">18.002.002.001 </t>
  </si>
  <si>
    <t xml:space="preserve">18.002.002.002 </t>
  </si>
  <si>
    <t xml:space="preserve">18.002.002.003 </t>
  </si>
  <si>
    <t xml:space="preserve">18.002.002.004 </t>
  </si>
  <si>
    <t xml:space="preserve">18.002.002.005 </t>
  </si>
  <si>
    <t>Torneira Cromada para Tanque</t>
  </si>
  <si>
    <t xml:space="preserve">18.002.002.006 </t>
  </si>
  <si>
    <t xml:space="preserve">18.002.003 </t>
  </si>
  <si>
    <t>METAIS - TRANSIÇÃO</t>
  </si>
  <si>
    <t xml:space="preserve">18.002.003.001 </t>
  </si>
  <si>
    <t xml:space="preserve">18.002.003.002 </t>
  </si>
  <si>
    <t xml:space="preserve">18.002.003.003 </t>
  </si>
  <si>
    <t xml:space="preserve">18.002.003.004 </t>
  </si>
  <si>
    <t xml:space="preserve">18.002.003.005 </t>
  </si>
  <si>
    <t xml:space="preserve">18.002.004 </t>
  </si>
  <si>
    <t>METAIS - TIPO 1 (x3)</t>
  </si>
  <si>
    <t xml:space="preserve">18.002.004.001 </t>
  </si>
  <si>
    <t xml:space="preserve">18.002.004.002 </t>
  </si>
  <si>
    <t xml:space="preserve">18.002.004.003 </t>
  </si>
  <si>
    <t xml:space="preserve">18.002.004.004 </t>
  </si>
  <si>
    <t xml:space="preserve">18.002.005 </t>
  </si>
  <si>
    <t>METAIS - TIPO  2 (x3)</t>
  </si>
  <si>
    <t xml:space="preserve">18.002.005.001 </t>
  </si>
  <si>
    <t xml:space="preserve">18.002.005.002 </t>
  </si>
  <si>
    <t xml:space="preserve">18.002.005.003 </t>
  </si>
  <si>
    <t xml:space="preserve">18.002.005.004 </t>
  </si>
  <si>
    <t xml:space="preserve">18.002.006 </t>
  </si>
  <si>
    <t>METAIS - TIPO 3 (x6)</t>
  </si>
  <si>
    <t xml:space="preserve">18.002.006.001 </t>
  </si>
  <si>
    <t xml:space="preserve">18.002.006.002 </t>
  </si>
  <si>
    <t xml:space="preserve">18.002.006.003 </t>
  </si>
  <si>
    <t xml:space="preserve">18.002.006.004 </t>
  </si>
  <si>
    <t xml:space="preserve">18.002.007 </t>
  </si>
  <si>
    <t>METAIS - ÁTICO</t>
  </si>
  <si>
    <t xml:space="preserve">18.002.007.001 </t>
  </si>
  <si>
    <t xml:space="preserve">18.002.007.002 </t>
  </si>
  <si>
    <t xml:space="preserve">18.002.007.003 </t>
  </si>
  <si>
    <t xml:space="preserve">18.002.007.004 </t>
  </si>
  <si>
    <t xml:space="preserve">18.002.007.005 </t>
  </si>
  <si>
    <t xml:space="preserve">18.002.008 </t>
  </si>
  <si>
    <t>METAIS - ROOFTOP</t>
  </si>
  <si>
    <t xml:space="preserve">18.002.008.001 </t>
  </si>
  <si>
    <t xml:space="preserve">18.002.008.002 </t>
  </si>
  <si>
    <t xml:space="preserve">18.002.008.003 </t>
  </si>
  <si>
    <t xml:space="preserve">18.002.008.004 </t>
  </si>
  <si>
    <t xml:space="preserve">18.002.008.005 </t>
  </si>
  <si>
    <t xml:space="preserve">18.002.008.006 </t>
  </si>
  <si>
    <t xml:space="preserve">18.002.008.007 </t>
  </si>
  <si>
    <t xml:space="preserve">18.002.008.008 </t>
  </si>
  <si>
    <t>Acabamento Cromado para Registro Pressão - 1/2"</t>
  </si>
  <si>
    <t xml:space="preserve">18.002.009 </t>
  </si>
  <si>
    <t xml:space="preserve">18.002.009.001 </t>
  </si>
  <si>
    <t xml:space="preserve">18.002.009.002 </t>
  </si>
  <si>
    <t>Consideração de 1 tela a cada 2m² de alvenaria</t>
  </si>
  <si>
    <t>Na verga, 40 cm além do largura da abertura das portas e janelas, e na contraverga, 90 cm além da largura de janelas</t>
  </si>
  <si>
    <t>Considerado o comprimento das alvenarias</t>
  </si>
  <si>
    <t>Calculada a área total da base e do contorno da churrasqueira, em até 0,5 metros de altura</t>
  </si>
  <si>
    <t>Valor por área de parede</t>
  </si>
  <si>
    <t>Quantidade</t>
  </si>
  <si>
    <t>METAIS - CAIXA D'ÁGUA</t>
  </si>
  <si>
    <t>Valores de m² de Drywall e chapas de mdf das áreas comuns</t>
  </si>
  <si>
    <t xml:space="preserve">Valores de m² de Drywall </t>
  </si>
  <si>
    <t>Valores de m² de Drywall</t>
  </si>
  <si>
    <t>Acabamento monocomando para chuveiro</t>
  </si>
  <si>
    <t>Rao linear com grelha - 70cm</t>
  </si>
  <si>
    <t>Rao linear com grelha - 90cm</t>
  </si>
  <si>
    <t>TOTAL</t>
  </si>
  <si>
    <t>vb</t>
  </si>
  <si>
    <t xml:space="preserve">12.001 </t>
  </si>
  <si>
    <t>FORROS GESSO</t>
  </si>
  <si>
    <t xml:space="preserve">12.001.001 </t>
  </si>
  <si>
    <t>FORROS GESSO - TÉRREO</t>
  </si>
  <si>
    <t xml:space="preserve">12.001.001.001 </t>
  </si>
  <si>
    <t>Forro de gesso mineral - material e instalação</t>
  </si>
  <si>
    <t xml:space="preserve">12.001.002 </t>
  </si>
  <si>
    <t>FORROS GESSO - GARAGEM (X3)</t>
  </si>
  <si>
    <t xml:space="preserve">12.001.002.001 </t>
  </si>
  <si>
    <t xml:space="preserve">12.001.003 </t>
  </si>
  <si>
    <t>FORROS GESSO - PILOTIS</t>
  </si>
  <si>
    <t xml:space="preserve">12.001.003.001 </t>
  </si>
  <si>
    <t xml:space="preserve">12.001.004 </t>
  </si>
  <si>
    <t>FORROS GESSO - TIPO TRANSIÇÃO</t>
  </si>
  <si>
    <t xml:space="preserve">12.001.004.001 </t>
  </si>
  <si>
    <t xml:space="preserve">12.001.005 </t>
  </si>
  <si>
    <t>FORROS GESSO - TIPO 01 (x3)</t>
  </si>
  <si>
    <t xml:space="preserve">12.001.005.001 </t>
  </si>
  <si>
    <t xml:space="preserve">12.001.006 </t>
  </si>
  <si>
    <t>FORROS GESSO - TIPO 02 (x3)</t>
  </si>
  <si>
    <t xml:space="preserve">12.001.006.001 </t>
  </si>
  <si>
    <t xml:space="preserve">12.001.007 </t>
  </si>
  <si>
    <t>FORROS GESSO - TIPO 03 (x6)</t>
  </si>
  <si>
    <t xml:space="preserve">12.001.007.001 </t>
  </si>
  <si>
    <t xml:space="preserve">12.001.008 </t>
  </si>
  <si>
    <t>FORROS GESSO - ÁTICO</t>
  </si>
  <si>
    <t xml:space="preserve">12.001.008.001 </t>
  </si>
  <si>
    <t xml:space="preserve">12.001.009 </t>
  </si>
  <si>
    <t>FORROS GESSO - ROOFTOP</t>
  </si>
  <si>
    <t xml:space="preserve">12.001.009.001 </t>
  </si>
  <si>
    <t xml:space="preserve">12.002 </t>
  </si>
  <si>
    <t>NEGATIVOS, CORTINEIROS E SANCAS GESSO</t>
  </si>
  <si>
    <t xml:space="preserve">12.002.001 </t>
  </si>
  <si>
    <t>NEGATIVOS, CORTINEIROS E SANCAS GESSO - TÉRREO</t>
  </si>
  <si>
    <t xml:space="preserve">12.002.001.001 </t>
  </si>
  <si>
    <t>Execução de Negativo em Gesso Liso</t>
  </si>
  <si>
    <t xml:space="preserve">12.002.002 </t>
  </si>
  <si>
    <t>NEGATIVOS, CORTINEIROS E SANCAS GESSO - GARAGEM (X3)</t>
  </si>
  <si>
    <t xml:space="preserve">12.002.002.001 </t>
  </si>
  <si>
    <t xml:space="preserve">12.002.003 </t>
  </si>
  <si>
    <t>NEGATIVOS, CORTINEIROS E SANCAS GESSO - PILOTIS</t>
  </si>
  <si>
    <t xml:space="preserve">12.002.003.001 </t>
  </si>
  <si>
    <t xml:space="preserve">12.002.004 </t>
  </si>
  <si>
    <t>NEGATIVOS, CORTINEIROS E SANCAS GESSO - TRANSIÇÃO</t>
  </si>
  <si>
    <t xml:space="preserve">12.002.004.001 </t>
  </si>
  <si>
    <t xml:space="preserve">12.002.005 </t>
  </si>
  <si>
    <t>NEGATIVOS, CORTINEIROS E SANCAS GESSO - TIPO 01 (x3)</t>
  </si>
  <si>
    <t xml:space="preserve">12.002.005.001 </t>
  </si>
  <si>
    <t xml:space="preserve">12.002.006 </t>
  </si>
  <si>
    <t>NEGATIVOS, CORTINEIROS E SANCAS GESSO - TIPO 02 (x3)</t>
  </si>
  <si>
    <t xml:space="preserve">12.002.006.001 </t>
  </si>
  <si>
    <t xml:space="preserve">12.002.007 </t>
  </si>
  <si>
    <t>NEGATIVOS, CORTINEIROS E SANCAS GESSO - TIPO 03 (x6)</t>
  </si>
  <si>
    <t xml:space="preserve">12.002.007.001 </t>
  </si>
  <si>
    <t xml:space="preserve">12.002.008 </t>
  </si>
  <si>
    <t>NEGATIVOS, CORTINEIROS E SANCAS GESSO - ÁTICO</t>
  </si>
  <si>
    <t xml:space="preserve">12.002.008.001 </t>
  </si>
  <si>
    <t xml:space="preserve">12.002.009 </t>
  </si>
  <si>
    <t>NEGATIVOS, CORTINEIROS E SANCAS GESSO - ROOFTOP</t>
  </si>
  <si>
    <t xml:space="preserve">12.002.009.001 </t>
  </si>
  <si>
    <t>FORRO</t>
  </si>
  <si>
    <t xml:space="preserve">08.001 </t>
  </si>
  <si>
    <t>INFRA CLIMATIZAÇÃO</t>
  </si>
  <si>
    <t xml:space="preserve">08.001.001 </t>
  </si>
  <si>
    <t>INFRA CLIMATIZAÇÃO - TERREO</t>
  </si>
  <si>
    <t xml:space="preserve">08.001.001.001 </t>
  </si>
  <si>
    <t>Execução de Infraestrutura de Climatização / Split</t>
  </si>
  <si>
    <t>pto</t>
  </si>
  <si>
    <t xml:space="preserve">08.001.002 </t>
  </si>
  <si>
    <t>INFRA CLIMATIZAÇÃO - PILOTIS</t>
  </si>
  <si>
    <t xml:space="preserve">08.001.002.001 </t>
  </si>
  <si>
    <t xml:space="preserve">08.001.003 </t>
  </si>
  <si>
    <t>INFRA CLIMATIZAÇÃO - TRANSIÇÃO</t>
  </si>
  <si>
    <t xml:space="preserve">08.001.003.001 </t>
  </si>
  <si>
    <t xml:space="preserve">08.001.004 </t>
  </si>
  <si>
    <t>INFRA CLIMATIZAÇÃO - TIPO 1 (x3)</t>
  </si>
  <si>
    <t xml:space="preserve">08.001.004.001 </t>
  </si>
  <si>
    <t xml:space="preserve">08.001.005 </t>
  </si>
  <si>
    <t>INFRA CLIMATIZAÇÃO - TIPO 2 (X3)</t>
  </si>
  <si>
    <t xml:space="preserve">08.001.005.001 </t>
  </si>
  <si>
    <t xml:space="preserve">08.001.006 </t>
  </si>
  <si>
    <t>INFRA CLIMATIZAÇÃO - TIPO 3 (x6)</t>
  </si>
  <si>
    <t xml:space="preserve">08.001.006.001 </t>
  </si>
  <si>
    <t xml:space="preserve">08.001.007 </t>
  </si>
  <si>
    <t>INFRA CLIMATIZAÇÃO - ÁTICO</t>
  </si>
  <si>
    <t xml:space="preserve">08.001.007.001 </t>
  </si>
  <si>
    <t xml:space="preserve">08.001.008 </t>
  </si>
  <si>
    <t>INFRA CLIMATIZAÇÃO - ROOFTOP</t>
  </si>
  <si>
    <t xml:space="preserve">08.001.008.001 </t>
  </si>
  <si>
    <t xml:space="preserve">08.002 </t>
  </si>
  <si>
    <t>EXAUSTÃO</t>
  </si>
  <si>
    <t xml:space="preserve">08.002.001 </t>
  </si>
  <si>
    <t xml:space="preserve">08.002.001.002 </t>
  </si>
  <si>
    <t>Execução de Dumpers e Exaustores das Churrasqueiras</t>
  </si>
  <si>
    <t xml:space="preserve">08.003 </t>
  </si>
  <si>
    <t>INSTALAÇÃO EQUIPAMENTOS AR CONDICIONADO</t>
  </si>
  <si>
    <t xml:space="preserve">08.003.001 </t>
  </si>
  <si>
    <t xml:space="preserve">08.003.001.001 </t>
  </si>
  <si>
    <t xml:space="preserve">10.001 </t>
  </si>
  <si>
    <t>IMP. BALDRAMES</t>
  </si>
  <si>
    <t xml:space="preserve">10.001.001 </t>
  </si>
  <si>
    <t xml:space="preserve">10.001.001.001 </t>
  </si>
  <si>
    <t xml:space="preserve">10.002 </t>
  </si>
  <si>
    <t>IMP. POÇO ELEVADOR</t>
  </si>
  <si>
    <t xml:space="preserve">10.002.001 </t>
  </si>
  <si>
    <t xml:space="preserve">10.002.001.001 </t>
  </si>
  <si>
    <t>Impermeabilização em Membrana Cimentícia (Impermeabilizante Flexível + Tela Poliéster) / Poço Elevador</t>
  </si>
  <si>
    <t xml:space="preserve">10.003 </t>
  </si>
  <si>
    <t>IMP. BANHEIROS, COZINHAS E ÁREAS DE SERVIÇO</t>
  </si>
  <si>
    <t xml:space="preserve">10.003.001 </t>
  </si>
  <si>
    <t>IMP. BANHEIROS, COZINHAS E ÁREAS DE SERVIÇO - TÉRREO</t>
  </si>
  <si>
    <t xml:space="preserve">10.003.001.001 </t>
  </si>
  <si>
    <t>Impermeabilização em Membrana Cimentícia (Impermeabilizante Flexível + Tela Poliéster) / BWCs, Cozinhas e Áreas Serviço</t>
  </si>
  <si>
    <t xml:space="preserve">10.003.003 </t>
  </si>
  <si>
    <t>IMP. BANHEIROS, COZINHAS E ÁREAS DE SERVIÇO - TRANSIÇÃO</t>
  </si>
  <si>
    <t xml:space="preserve">10.003.003.001 </t>
  </si>
  <si>
    <t xml:space="preserve">10.003.004 </t>
  </si>
  <si>
    <t>IMP. BANHEIROS, COZINHAS E ÁREAS DE SERVIÇO - TIPO 01 (x3)</t>
  </si>
  <si>
    <t xml:space="preserve">10.003.004.001 </t>
  </si>
  <si>
    <t xml:space="preserve">10.003.005 </t>
  </si>
  <si>
    <t>IMP. BANHEIROS, COZINHAS E ÁREAS DE SERVIÇO - TIPO 02 (x3)</t>
  </si>
  <si>
    <t xml:space="preserve">10.003.005.001 </t>
  </si>
  <si>
    <t xml:space="preserve">10.003.006 </t>
  </si>
  <si>
    <t>IMP. BANHEIROS, COZINHAS E ÁREAS DE SERVIÇO - TIPO 03 (x6)</t>
  </si>
  <si>
    <t xml:space="preserve">10.003.006.001 </t>
  </si>
  <si>
    <t xml:space="preserve">10.003.007 </t>
  </si>
  <si>
    <t>IMP. BANHEIROS, COZINHAS E ÁREAS DE SERVIÇO - ÁTICO</t>
  </si>
  <si>
    <t xml:space="preserve">10.003.007.001 </t>
  </si>
  <si>
    <t>IMP. BANHEIROS, COZINHAS E ÁREAS DE SERVIÇO - ROOFTOP</t>
  </si>
  <si>
    <t xml:space="preserve">10.004 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</si>
  <si>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</si>
  <si>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</si>
  <si>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</si>
  <si>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</si>
  <si>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10.004.003 </t>
  </si>
  <si>
    <t xml:space="preserve">10.004.003.001 </t>
  </si>
  <si>
    <t>IMP. ÁREAS EXTERNAS | DESCOBERTAS</t>
  </si>
  <si>
    <t>IMP. ÁREAS EXTERNAS | DESCOBERTAS - TÉRREO</t>
  </si>
  <si>
    <t>Impermeabilização em Manta Asfáltica com Primer Asfáltico e Asfalto Elastomérico - e=3 mm / Áreas Externas e Descobertas</t>
  </si>
  <si>
    <t>Proteção Mecânica Horizontal com Argamassa Traço 1:4 - e=3 cm</t>
  </si>
  <si>
    <t>IMP. ÁREAS EXTERNAS | DESCOBERTAS - GARAGEM (X3)</t>
  </si>
  <si>
    <t>IMP. ÁREAS EXTERNAS | DESCOBERTAS - PILOTIS</t>
  </si>
  <si>
    <t>IMP. ÁREAS EXTERNAS | DESCOBERTAS - TIPO 01 (X3)</t>
  </si>
  <si>
    <t>IMP. ÁREAS EXTERNAS | DESCOBERTAS - ÁTICO</t>
  </si>
  <si>
    <t>IMP. ÁREAS EXTERNAS | DESCOBERTAS - ROOFTOP</t>
  </si>
  <si>
    <t>IMP. ÁREAS EXTERNAS | DESCOBERTAS - TOPO CAIXA D'ÁGUA</t>
  </si>
  <si>
    <t xml:space="preserve">10.006 </t>
  </si>
  <si>
    <t>IMP. LAJES | ÁREAS TÉCNICAS</t>
  </si>
  <si>
    <t xml:space="preserve">10.006.001 </t>
  </si>
  <si>
    <t>IMP. LAJES | ÁREAS TÉCNICAS - TRANSIÇÃO</t>
  </si>
  <si>
    <t xml:space="preserve">10.006.001.001 </t>
  </si>
  <si>
    <t>Impermeabilização em Membrana Cimentícia (Impermeabilizante Flexível + Rígido) / Áreas Técnicas</t>
  </si>
  <si>
    <t>IMP. LAJES | ÁREAS TÉCNICAS - TIPO 01 (x3)</t>
  </si>
  <si>
    <t>IMP. LAJES | ÁREAS TÉCNICAS - TIPO 02 (x3)</t>
  </si>
  <si>
    <t>IMP. LAJES | ÁREAS TÉCNICAS - TIPO 03 (x6)</t>
  </si>
  <si>
    <t>IMP. LAJES | ÁREAS TÉCNICAS - CAIXA D'AGUA</t>
  </si>
  <si>
    <t xml:space="preserve">10.007 </t>
  </si>
  <si>
    <t>IMP. RESERVATÓRIOS</t>
  </si>
  <si>
    <t xml:space="preserve">10.007.001 </t>
  </si>
  <si>
    <t>IMP. RESERVATÓRIOS - CAIXA D'ÁGUA</t>
  </si>
  <si>
    <t xml:space="preserve">10.007.001.001 </t>
  </si>
  <si>
    <t>Impermeabilização em Membrana Cimentícia (Impermeabilizante Flexível + Rígido) / Reservatórios</t>
  </si>
  <si>
    <t xml:space="preserve">10.008 </t>
  </si>
  <si>
    <t>IMP. PISCINA</t>
  </si>
  <si>
    <t xml:space="preserve">10.008.001 </t>
  </si>
  <si>
    <t>IMP. PISCINA - ROOFTOP</t>
  </si>
  <si>
    <t xml:space="preserve">10.008.001.001 </t>
  </si>
  <si>
    <t xml:space="preserve">10.009 </t>
  </si>
  <si>
    <t>IMP. SAUNA</t>
  </si>
  <si>
    <t xml:space="preserve">10.009.001 </t>
  </si>
  <si>
    <t>IMP. SAUNA - ROOFTOP</t>
  </si>
  <si>
    <t xml:space="preserve">10.009.001.001 </t>
  </si>
  <si>
    <t xml:space="preserve">10.010 </t>
  </si>
  <si>
    <t>IMP. ESQUADRIAS</t>
  </si>
  <si>
    <t xml:space="preserve">10.010.001 </t>
  </si>
  <si>
    <t xml:space="preserve">10.010.001.001 </t>
  </si>
  <si>
    <t>MÃO DE OBRA | IMPERMEABILIZAÇÕES</t>
  </si>
  <si>
    <t>MÃO DE OBRA | IMPERMEABILIZAÇÕES - TÉRREO</t>
  </si>
  <si>
    <t>MOE - Impermeabilizações / Baldrames</t>
  </si>
  <si>
    <t>MOE - Impermeabilizações / Poço Elevador</t>
  </si>
  <si>
    <t>MOE - Impermeabilizações / Banheiros, Cozinhas e Áreas de Serviço</t>
  </si>
  <si>
    <t>MOE - Impermeabilizações / Áreas Externas e/ou Descobertas</t>
  </si>
  <si>
    <t>MÃO DE OBRA | IMPERMEABILIZAÇÕES - GARAGEM (X3)</t>
  </si>
  <si>
    <t>MOE - Impermeabilizações / Proteção Mecânica</t>
  </si>
  <si>
    <t>MÃO DE OBRA | IMPERMEABILIZAÇÕES - PILOTIS</t>
  </si>
  <si>
    <t>MÃO DE OBRA | IMPERMEABILIZAÇÕES - TRANSIÇÃO</t>
  </si>
  <si>
    <t>MOE - Impermeabilizações / Lajes e/ou Áreas Técnicas</t>
  </si>
  <si>
    <t>MÃO DE OBRA | IMPERMEABILIZAÇÕES - TIPO 1 (x3)</t>
  </si>
  <si>
    <t>MÃO DE OBRA | IMPERMEABILIZAÇÕES - TIPO 02 (x3)</t>
  </si>
  <si>
    <t>MÃO DE OBRA | IMPERMEABILIZAÇÕES - TIPO 03 (x6)</t>
  </si>
  <si>
    <t>MÃO DE OBRA | IMPERMEABILIZAÇÕES - ÁTICO</t>
  </si>
  <si>
    <t>MÃO DE OBRA | IMPERMEABILIZAÇÕES - ROOFTOP</t>
  </si>
  <si>
    <t>MOE - Impermeabilizações / Sauna</t>
  </si>
  <si>
    <t>MOE - Impermeabilizações / Piscina</t>
  </si>
  <si>
    <t>MÃO DE OBRA | IMPERMEABILIZAÇÕES - CAIXA D'ÁGUA</t>
  </si>
  <si>
    <t>MOE - Impermeabilizações / Reservatórios</t>
  </si>
  <si>
    <t>MÃO DE OBRA | IMPERMEABILIZAÇÕES - TOPO CAIXA D'ÁGUA</t>
  </si>
  <si>
    <t>MÃO DE OBRA | IMPERMEABILIZAÇÕES - FACHADA</t>
  </si>
  <si>
    <t>MOE - Impermeabilizações / Esquadrias</t>
  </si>
  <si>
    <t>ESQUADRIAS</t>
  </si>
  <si>
    <t>IMPERMEABILIZAÇÃO</t>
  </si>
  <si>
    <t>OBSERVAÇÕES</t>
  </si>
  <si>
    <t>Terrazza</t>
  </si>
  <si>
    <t>01</t>
  </si>
  <si>
    <t>CUSTOS INDIRETOS</t>
  </si>
  <si>
    <t/>
  </si>
  <si>
    <t>m3</t>
  </si>
  <si>
    <t>02</t>
  </si>
  <si>
    <t>OS CUSTOS INDIRETOS FORAM LANÇADOS SEGUINDO FORMULÁRIO DE CUSTOS INDIRETOS PREENCHIDO EM 24/11/2023 PELO FLÁVIO</t>
  </si>
  <si>
    <t>CONTENÇÕES, ESTACAS E BLOCOS</t>
  </si>
  <si>
    <t>ESTACAS</t>
  </si>
  <si>
    <t>Execução de Perfuração de Estacas em Hélice Contínua - ø 50 cm</t>
  </si>
  <si>
    <t>Execução de Perfuração de Estacas em Hélice Contínua - ø 60 cm</t>
  </si>
  <si>
    <t>Armadura de Aço, sem Corte e Dobra (ESTACAS) - ø 6,3 mm</t>
  </si>
  <si>
    <t>kg</t>
  </si>
  <si>
    <t>Armadura de Aço, sem Corte e Dobra (ESTACAS) - ø 10,0 mm</t>
  </si>
  <si>
    <t>Armadura de Aço, sem Corte e Dobra (ESTACAS) - ø 20,0 mm</t>
  </si>
  <si>
    <t>Execução de Acompanhamento Topográfico para Locação de Obra / Estaqueamento</t>
  </si>
  <si>
    <t>Mobilização e Montagem de Equipamentos - Estacas Hélice Contínua</t>
  </si>
  <si>
    <t xml:space="preserve">01.001.001 </t>
  </si>
  <si>
    <t>BLOCOS</t>
  </si>
  <si>
    <t>Aço cortado / dobrado / montado - Blocos</t>
  </si>
  <si>
    <t>Concreto Usinado (FUNDAÇÕES) - fck 40 MPa / Brita 0+1, slump 10+-2</t>
  </si>
  <si>
    <t>Formas para BLOCOS em Tábuas e Sarrafos (sem Escoras) / Sem Reaproveitamento</t>
  </si>
  <si>
    <t xml:space="preserve">01.002.001 </t>
  </si>
  <si>
    <t>FORMAS | VIGAS BALDRAME</t>
  </si>
  <si>
    <t>VIGAS BALDRAME</t>
  </si>
  <si>
    <t>Formas para VIGAS BALDRAME, com Tábuas e Sarrafos / Sem Reaproveitamento</t>
  </si>
  <si>
    <t>ARMAÇÃO | VIGAS BALDRAME</t>
  </si>
  <si>
    <t>Armadura de Aço, incluso Corte e Dobra, (FUNDAÇÕES) - ø 5,0 mm</t>
  </si>
  <si>
    <t>Armadura de Aço, incluso Corte e Dobra, (FUNDAÇÕES) - ø 6,3 mm</t>
  </si>
  <si>
    <t>Armadura de Aço, incluso Corte e Dobra, (FUNDAÇÕES) - ø 8,0 mm</t>
  </si>
  <si>
    <t>Armadura de Aço, incluso Corte e Dobra, (FUNDAÇÕES) - ø 10,0 mm</t>
  </si>
  <si>
    <t>Armadura de Aço, incluso Corte e Dobra, (FUNDAÇÕES) - ø 12,5 mm</t>
  </si>
  <si>
    <t>Armadura de Aço, incluso Corte e Dobra, (FUNDAÇÕES) - ø 16,0 mm</t>
  </si>
  <si>
    <t>Armadura de Aço, incluso Corte e Dobra, (FUNDAÇÕES) - ø 20,0 mm</t>
  </si>
  <si>
    <t>CONCRETOS | VIGAS BALDRAME</t>
  </si>
  <si>
    <t>MÃO DE OBRA | VIGAS BALDRAME</t>
  </si>
  <si>
    <t>MOE - Fundações / Execução Geral / Blocos, Pilares Arranque e Vigas Baldrame</t>
  </si>
  <si>
    <t>FORMAS E EPS | SUPRAESTRUTURA</t>
  </si>
  <si>
    <t>FORMAS E EPS | SUPRAESTRUTURA - TÉRREO</t>
  </si>
  <si>
    <t>FORMAS E EPS | SUPRAESTRUTURA - GARAGEM (x3)</t>
  </si>
  <si>
    <t>Formas para ESCADAS/RAMPAS em Madeirite Plastificado 1,10x2,20 m - 18 mm / Reaproveitamento 12x</t>
  </si>
  <si>
    <t>FORMAS E EPS | SUPRAESTRUTURA - PILOTIS</t>
  </si>
  <si>
    <t>FORMAS E EPS | SUPRAESTRUTURA - TIPO DIFERENCIADO</t>
  </si>
  <si>
    <t>FORMAS E EPS | SUPRAESTRUTURA - TIPO 01 (x3)</t>
  </si>
  <si>
    <t>FORMAS E EPS | SUPRAESTRUTURA - TIPO 2 (x9)</t>
  </si>
  <si>
    <t>FORMAS E EPS | SUPRAESTRUTURA - ÁTICO</t>
  </si>
  <si>
    <t>FORMAS E EPS | SUPRAESTRUTURA - ROOFTOP</t>
  </si>
  <si>
    <t>FORMAS E EPS | SUPRAESTRUTURA - CAIXA D'ÁGUA</t>
  </si>
  <si>
    <t>Montagem e desmontagem de forma de reservatório, em chapa de madeira compensada plastificada</t>
  </si>
  <si>
    <t>ARMAÇÃO | SUPRAESTRUTURA</t>
  </si>
  <si>
    <t>ARMAÇÃO | SUPRAESTRUTURA - TÉRREO</t>
  </si>
  <si>
    <t>Armadura de Aço, incluso Corte e Dobra, (SUPRAESTRUTURA) - ø 5,0 mm</t>
  </si>
  <si>
    <t>Armadura de Aço, incluso Corte e Dobra, (SUPRAESTRUTURA) - ø 6,3 mm</t>
  </si>
  <si>
    <t>Armadura de Aço, incluso Corte e Dobra, (SUPRAESTRUTURA) - ø 8,0 mm</t>
  </si>
  <si>
    <t>Armadura de Aço, incluso Corte e Dobra, (SUPRAESTRUTURA) - ø 10,0 mm</t>
  </si>
  <si>
    <t>Armadura de Aço, incluso Corte e Dobra, (SUPRAESTRUTURA) - ø 12,5 mm</t>
  </si>
  <si>
    <t>Armadura de Aço, incluso Corte e Dobra, (SUPRAESTRUTURA) - ø 16,0 mm</t>
  </si>
  <si>
    <t>Armadura de Aço, incluso Corte e Dobra, (SUPRAESTRUTURA) - ø 20,0 mm</t>
  </si>
  <si>
    <t>Armadura de Aço, incluso Corte e Dobra, (SUPRAESTRUTURA) - ø 25,0 mm</t>
  </si>
  <si>
    <t>ARMAÇÃO | SUPRAESTRUTURA - GARAGEM (x3)</t>
  </si>
  <si>
    <t>ARMAÇÃO | SUPRAESTRUTURA - PILOTIS</t>
  </si>
  <si>
    <t>ARMAÇÃO | SUPRAESTRUTURA - TIPO DIFERENCIADO</t>
  </si>
  <si>
    <t>ARMAÇÃO | SUPRAESTRUTURA - TIPO 01 (x3)</t>
  </si>
  <si>
    <t>ARMAÇÃO | SUPRAESTRUTURA - TIPO 02 (x9)</t>
  </si>
  <si>
    <t>ARMAÇÃO | SUPRAESTRUTURA - ÁTICO</t>
  </si>
  <si>
    <t>ARMAÇÃO | SUPRAESTRUTURA - ROOFTOP</t>
  </si>
  <si>
    <t>ARMAÇÃO | SUPRAESTRUTURA - CAIXA D'ÁGUA</t>
  </si>
  <si>
    <t>CONCRETOS | SUPRAESTRUTURA</t>
  </si>
  <si>
    <t>CONCRETOS | SUPRAESTRUTURA - TÉRREO</t>
  </si>
  <si>
    <t>Concreto Usinado (SUPRAESTRUTURA) - fck 40 MPa / Brita 0+1, slump 10+-2</t>
  </si>
  <si>
    <t>CONCRETOS | SUPRAESTRUTURA - GARAGEM (x3)</t>
  </si>
  <si>
    <t>CONCRETOS | SUPRAESTRUTURA - PILOTIS</t>
  </si>
  <si>
    <t>CONCRETOS | SUPRAESTRUTURA - TIPO DIFERENCIADO</t>
  </si>
  <si>
    <t>CONCRETOS | SUPRAESTRUTURA - TIPO 01 (x3)</t>
  </si>
  <si>
    <t>CONCRETOS | SUPRAESTRUTURA - TIPO 02 (x9)</t>
  </si>
  <si>
    <t>CONCRETOS | SUPRAESTRUTURA - ÁTICO</t>
  </si>
  <si>
    <t>CONCRETOS | SUPRAESTRUTURA - ROOFTOP</t>
  </si>
  <si>
    <t>CONCRETOS | SUPRAESTRUTURA - CAIXA D'ÁGUA</t>
  </si>
  <si>
    <t>ESCORAMENTO E TRAVAMENTO | SUPRAESTRUTURA</t>
  </si>
  <si>
    <t>ESCORAMENTO E TRAVAMENTO | SUPRAESTRUTURA - GARAGEM (x3)</t>
  </si>
  <si>
    <t>Escoramento para Lajes e Vigas (Locação)</t>
  </si>
  <si>
    <t>ESCORAMENTO E TRAVAMENTO | SUPRAESTRUTURA - PILOTIS</t>
  </si>
  <si>
    <t>ESCORAMENTO E TRAVAMENTO | SUPRAESTRUTURA -TIPO DIFERENCIADO</t>
  </si>
  <si>
    <t>ESCORAMENTO E TRAVAMENTO | SUPRAESTRUTURA -TIPO 01 (x3)</t>
  </si>
  <si>
    <t>ESCORAMENTO E TRAVAMENTO | SUPRAESTRUTURA - TIPO 02 (x9)</t>
  </si>
  <si>
    <t>ESCORAMENTO E TRAVAMENTO | SUPRAESTRUTURA - ÁTICO</t>
  </si>
  <si>
    <t>ESCORAMENTO E TRAVAMENTO | SUPRAESTRUTURA - ROOFTOP</t>
  </si>
  <si>
    <t>ESCORAMENTO E TRAVAMENTO | SUPRAESTRUTURA - CAIXA D'ÁGUA</t>
  </si>
  <si>
    <t>MÃO DE OBRA | SUPRAESTRUTURA</t>
  </si>
  <si>
    <t>MOE - Supraestrutura / Execução Geral</t>
  </si>
  <si>
    <t>MÃO DE OBRA | SUPRAESTRUTURA - GARAGEM (x3)</t>
  </si>
  <si>
    <t>MÃO DE OBRA | SUPRAESTRUTURA - PILOTIS</t>
  </si>
  <si>
    <t>MÃO DE OBRA | SUPRAESTRUTURA - TIPO DIFERENCIADO</t>
  </si>
  <si>
    <t>MÃO DE OBRA | SUPRAESTRUTURA - TIPO 01 (x3)</t>
  </si>
  <si>
    <t>MÃO DE OBRA | SUPRAESTRUTURA - TIPO 02 (x9)</t>
  </si>
  <si>
    <t>MÃO DE OBRA | SUPRAESTRUTURA - ÁTICO</t>
  </si>
  <si>
    <t>MÃO DE OBRA | SUPRAESTRUTURA - ROOFTOP</t>
  </si>
  <si>
    <t>MÃO DE OBRA | SUPRAESTRUTURA - CAIXA D'ÁGUA</t>
  </si>
  <si>
    <t>Impermeabilização de superfície com emulsão asfáltica, 2 demãos</t>
  </si>
  <si>
    <t>Elevadores</t>
  </si>
  <si>
    <t xml:space="preserve">15.001 </t>
  </si>
  <si>
    <t>PORTAS CORTA-FOGO</t>
  </si>
  <si>
    <t xml:space="preserve">15.001.001 </t>
  </si>
  <si>
    <t>PORTAS CORTA-FOGO - TÉRREO</t>
  </si>
  <si>
    <t xml:space="preserve">15.001.001.001 </t>
  </si>
  <si>
    <t>Porta Corta-Fogo - 90x210 cm</t>
  </si>
  <si>
    <t xml:space="preserve">15.001.002 </t>
  </si>
  <si>
    <t>PORTAS CORTA-FOGO - GARAGENS (x3)</t>
  </si>
  <si>
    <t xml:space="preserve">15.001.002.001 </t>
  </si>
  <si>
    <t xml:space="preserve">15.001.003 </t>
  </si>
  <si>
    <t>PORTAS CORTA-FOGO - PILOTIS</t>
  </si>
  <si>
    <t xml:space="preserve">15.001.003.001 </t>
  </si>
  <si>
    <t xml:space="preserve">15.001.004 </t>
  </si>
  <si>
    <t>PORTAS CORTA-FOGO - TIPO DIFERENCIADO</t>
  </si>
  <si>
    <t xml:space="preserve">15.001.004.001 </t>
  </si>
  <si>
    <t xml:space="preserve">15.001.005 </t>
  </si>
  <si>
    <t>PORTAS CORTA-FOGO - TIPO 01 (x3)</t>
  </si>
  <si>
    <t xml:space="preserve">15.001.005.001 </t>
  </si>
  <si>
    <t xml:space="preserve">15.001.006 </t>
  </si>
  <si>
    <t>PORTAS CORTA-FOGO - TIPO 02 (x3)</t>
  </si>
  <si>
    <t xml:space="preserve">15.001.006.001 </t>
  </si>
  <si>
    <t xml:space="preserve">15.001.007 </t>
  </si>
  <si>
    <t>PORTAS CORTA-FOGO - TIPO 03 (x6)</t>
  </si>
  <si>
    <t xml:space="preserve">15.001.007.001 </t>
  </si>
  <si>
    <t xml:space="preserve">15.001.008 </t>
  </si>
  <si>
    <t>PORTAS CORTA-FOGO - ÁTICO</t>
  </si>
  <si>
    <t xml:space="preserve">15.001.008.001 </t>
  </si>
  <si>
    <t xml:space="preserve">15.001.009 </t>
  </si>
  <si>
    <t>PORTAS CORTA-FOGO - ROOFTOP</t>
  </si>
  <si>
    <t xml:space="preserve">15.001.009.001 </t>
  </si>
  <si>
    <t xml:space="preserve">15.001.010 </t>
  </si>
  <si>
    <t>PORTAS CORTA-FOGO - CAIXA D'AGUA</t>
  </si>
  <si>
    <t xml:space="preserve">15.001.010.001 </t>
  </si>
  <si>
    <t xml:space="preserve">15.002 </t>
  </si>
  <si>
    <t>PORTAS DE MADEIRA</t>
  </si>
  <si>
    <t xml:space="preserve">15.002.001 </t>
  </si>
  <si>
    <t>PORTAS DE MADEIRA - TÉRREO</t>
  </si>
  <si>
    <t xml:space="preserve">15.002.001.001 </t>
  </si>
  <si>
    <t>Porta de Madeira, Abrir, incluso Batentes, Vistas e Acabamento - 80x210 cm</t>
  </si>
  <si>
    <t xml:space="preserve">15.002.001.002 </t>
  </si>
  <si>
    <t>Porta de Madeira, Abrir, incluso Batentes, Vistas e Acabamento - 70x210 cm</t>
  </si>
  <si>
    <t xml:space="preserve">15.002.002 </t>
  </si>
  <si>
    <t>PORTAS DE MADEIRA - GARAGEM (X3)</t>
  </si>
  <si>
    <t xml:space="preserve">15.002.002.001 </t>
  </si>
  <si>
    <t xml:space="preserve">15.002.003 </t>
  </si>
  <si>
    <t>PORTAS DE MADEIRA - PILOTIS</t>
  </si>
  <si>
    <t xml:space="preserve">15.002.003.001 </t>
  </si>
  <si>
    <t xml:space="preserve">15.002.003.002 </t>
  </si>
  <si>
    <t xml:space="preserve">15.002.004 </t>
  </si>
  <si>
    <t>PORTAS DE MADEIRA - TIPO DIFERENCIADO</t>
  </si>
  <si>
    <t xml:space="preserve">15.002.004.001 </t>
  </si>
  <si>
    <t xml:space="preserve">15.002.004.002 </t>
  </si>
  <si>
    <t xml:space="preserve">15.002.004.003 </t>
  </si>
  <si>
    <t xml:space="preserve">15.002.004.004 </t>
  </si>
  <si>
    <t>Porta de Madeira, Abrir, incluso Batentes, Vistas e Acabamento - 90x210 cm</t>
  </si>
  <si>
    <t xml:space="preserve">15.002.005 </t>
  </si>
  <si>
    <t>PORTAS DE MADEIRA - TIPO 01 (x3)</t>
  </si>
  <si>
    <t xml:space="preserve">15.002.005.001 </t>
  </si>
  <si>
    <t xml:space="preserve">15.002.005.002 </t>
  </si>
  <si>
    <t xml:space="preserve">15.002.005.003 </t>
  </si>
  <si>
    <t xml:space="preserve">15.002.005.004 </t>
  </si>
  <si>
    <t xml:space="preserve">15.002.006 </t>
  </si>
  <si>
    <t xml:space="preserve">15.002.006.001 </t>
  </si>
  <si>
    <t xml:space="preserve">15.002.006.002 </t>
  </si>
  <si>
    <t xml:space="preserve">15.002.006.003 </t>
  </si>
  <si>
    <t xml:space="preserve">15.002.006.004 </t>
  </si>
  <si>
    <t xml:space="preserve">15.002.007 </t>
  </si>
  <si>
    <t>PORTAS DE MADEIRA - TIPO 03 (x6)</t>
  </si>
  <si>
    <t xml:space="preserve">15.002.007.001 </t>
  </si>
  <si>
    <t xml:space="preserve">15.002.007.002 </t>
  </si>
  <si>
    <t xml:space="preserve">15.002.007.003 </t>
  </si>
  <si>
    <t xml:space="preserve">15.002.007.004 </t>
  </si>
  <si>
    <t xml:space="preserve">15.002.008 </t>
  </si>
  <si>
    <t>PORTAS DE MADEIRA - ÁTICO</t>
  </si>
  <si>
    <t xml:space="preserve">15.002.008.001 </t>
  </si>
  <si>
    <t xml:space="preserve">15.002.008.002 </t>
  </si>
  <si>
    <t xml:space="preserve">15.002.009 </t>
  </si>
  <si>
    <t>PORTAS DE MADEIRA - ROOFTOP</t>
  </si>
  <si>
    <t xml:space="preserve">15.002.009.001 </t>
  </si>
  <si>
    <t xml:space="preserve">15.002.009.002 </t>
  </si>
  <si>
    <t xml:space="preserve">15.002.010 </t>
  </si>
  <si>
    <t>PORTAS DE MADEIRA - CAIXA D'ÀGUA</t>
  </si>
  <si>
    <t xml:space="preserve">15.002.010.001 </t>
  </si>
  <si>
    <t xml:space="preserve">15.003 </t>
  </si>
  <si>
    <t>FERRAGENS (DOBRADIÇAS | FECHADURAS)</t>
  </si>
  <si>
    <t xml:space="preserve">15.003.001 </t>
  </si>
  <si>
    <t>FERRAGENS (DOBRADIÇAS | FECHADURAS) - TÉRREO</t>
  </si>
  <si>
    <t xml:space="preserve">15.003.001.001 </t>
  </si>
  <si>
    <t>Ferragens para Portas de Madeira / Internas</t>
  </si>
  <si>
    <t xml:space="preserve">15.003.002 </t>
  </si>
  <si>
    <t>FERRAGENS (DOBRADIÇAS | FECHADURAS) - GARAGEM (X3)</t>
  </si>
  <si>
    <t xml:space="preserve">15.003.002.001 </t>
  </si>
  <si>
    <t xml:space="preserve">15.003.003 </t>
  </si>
  <si>
    <t>FERRAGENS (DOBRADIÇAS | FECHADURAS) - PILOTIS</t>
  </si>
  <si>
    <t xml:space="preserve">15.003.003.001 </t>
  </si>
  <si>
    <t xml:space="preserve">15.003.004 </t>
  </si>
  <si>
    <t>FERRAGENS (DOBRADIÇAS | FECHADURAS) - TIPO DIFERENCIADO</t>
  </si>
  <si>
    <t xml:space="preserve">15.003.004.001 </t>
  </si>
  <si>
    <t xml:space="preserve">15.003.005 </t>
  </si>
  <si>
    <t>FERRAGENS (DOBRADIÇAS | FECHADURAS) - TIPO 01 (x3)</t>
  </si>
  <si>
    <t xml:space="preserve">15.003.005.001 </t>
  </si>
  <si>
    <t xml:space="preserve">15.003.005.002 </t>
  </si>
  <si>
    <t>Ferragens para Portas de Madeira / Internas - Eletrônico</t>
  </si>
  <si>
    <t xml:space="preserve">15.003.006 </t>
  </si>
  <si>
    <t>FERRAGENS (DOBRADIÇAS | FECHADURAS) - TIPO 02 (x3)</t>
  </si>
  <si>
    <t xml:space="preserve">15.003.006.001 </t>
  </si>
  <si>
    <t xml:space="preserve">15.003.006.002 </t>
  </si>
  <si>
    <t xml:space="preserve">15.003.007 </t>
  </si>
  <si>
    <t>FERRAGENS (DOBRADIÇAS | FECHADURAS) - TIPO 03 (x6)</t>
  </si>
  <si>
    <t xml:space="preserve">15.003.007.001 </t>
  </si>
  <si>
    <t xml:space="preserve">15.003.007.002 </t>
  </si>
  <si>
    <t xml:space="preserve">15.003.008 </t>
  </si>
  <si>
    <t>FERRAGENS (DOBRADIÇAS | FECHADURAS) - ÁTICO</t>
  </si>
  <si>
    <t xml:space="preserve">15.003.008.001 </t>
  </si>
  <si>
    <t xml:space="preserve">15.003.009 </t>
  </si>
  <si>
    <t>FERRAGENS (DOBRADIÇAS | FECHADURAS) - ROOFTOP</t>
  </si>
  <si>
    <t xml:space="preserve">15.003.009.001 </t>
  </si>
  <si>
    <t xml:space="preserve">15.003.010 </t>
  </si>
  <si>
    <t>FERRAGENS (DOBRADIÇAS | FECHADURAS) - CAIXA D'ÁGUA</t>
  </si>
  <si>
    <t xml:space="preserve">15.003.010.001 </t>
  </si>
  <si>
    <t xml:space="preserve">15.004 </t>
  </si>
  <si>
    <t>CORRIMÃOS</t>
  </si>
  <si>
    <t xml:space="preserve">15.004.001 </t>
  </si>
  <si>
    <t>CORRIMÃOS - TÉRREO</t>
  </si>
  <si>
    <t xml:space="preserve">15.004.001.001 </t>
  </si>
  <si>
    <t>Corrimão em Madeira - Material e Instalação</t>
  </si>
  <si>
    <t xml:space="preserve">15.004.002 </t>
  </si>
  <si>
    <t>CORRIMÃOS - GARAGEM (x3)</t>
  </si>
  <si>
    <t xml:space="preserve">15.004.002.001 </t>
  </si>
  <si>
    <t xml:space="preserve">15.004.003 </t>
  </si>
  <si>
    <t>CORRIMÃOS - PILOTIS</t>
  </si>
  <si>
    <t xml:space="preserve">15.004.003.001 </t>
  </si>
  <si>
    <t xml:space="preserve">15.004.004 </t>
  </si>
  <si>
    <t>CORRIMÃOS - TIPO DIFERENCIADO</t>
  </si>
  <si>
    <t xml:space="preserve">15.004.004.001 </t>
  </si>
  <si>
    <t xml:space="preserve">15.004.005 </t>
  </si>
  <si>
    <t>CORRIMÃOS - TIPO 01 (x3)</t>
  </si>
  <si>
    <t xml:space="preserve">15.004.005.001 </t>
  </si>
  <si>
    <t xml:space="preserve">15.004.006 </t>
  </si>
  <si>
    <t>CORRIMÃOS - TIPO 02 (x9)</t>
  </si>
  <si>
    <t xml:space="preserve">15.004.006.001 </t>
  </si>
  <si>
    <t xml:space="preserve">15.004.007 </t>
  </si>
  <si>
    <t>CORRIMÃOS - ÁTICO</t>
  </si>
  <si>
    <t xml:space="preserve">15.004.007.001 </t>
  </si>
  <si>
    <t xml:space="preserve">15.004.008 </t>
  </si>
  <si>
    <t>CORRIMÃOS - ROOFTOP</t>
  </si>
  <si>
    <t xml:space="preserve">15.004.008.001 </t>
  </si>
  <si>
    <t xml:space="preserve">15.004.009 </t>
  </si>
  <si>
    <t>CORRIMÃOS - CAIXA D'AGUA</t>
  </si>
  <si>
    <t xml:space="preserve">15.004.009.001 </t>
  </si>
  <si>
    <t xml:space="preserve">15.005 </t>
  </si>
  <si>
    <t>ESQUADRIAS DE ALUMÍNIO E VIDRO</t>
  </si>
  <si>
    <t xml:space="preserve">15.005.001 </t>
  </si>
  <si>
    <t xml:space="preserve">15.005.001.001 </t>
  </si>
  <si>
    <t xml:space="preserve">Esquadrias de alumínio </t>
  </si>
  <si>
    <t xml:space="preserve">19.001 </t>
  </si>
  <si>
    <t>LIMPEZA FINAL</t>
  </si>
  <si>
    <t xml:space="preserve">19.001.001 </t>
  </si>
  <si>
    <t>LIMPEZA FINAL - TÉRREO</t>
  </si>
  <si>
    <t xml:space="preserve">19.001.001.001 </t>
  </si>
  <si>
    <t>Execução de Limpeza Final de Obra (Grossa + Fina)</t>
  </si>
  <si>
    <t xml:space="preserve">19.001.002 </t>
  </si>
  <si>
    <t>LIMPEZA FINAL - GARAGEM (x3)</t>
  </si>
  <si>
    <t xml:space="preserve">19.001.002.001 </t>
  </si>
  <si>
    <t xml:space="preserve">19.001.003 </t>
  </si>
  <si>
    <t>LIMPEZA FINAL - PILOTIS</t>
  </si>
  <si>
    <t xml:space="preserve">19.001.003.001 </t>
  </si>
  <si>
    <t xml:space="preserve">19.001.004 </t>
  </si>
  <si>
    <t>LIMPEZA FINAL - TIPO DIFERENCIADO</t>
  </si>
  <si>
    <t xml:space="preserve">19.001.004.001 </t>
  </si>
  <si>
    <t xml:space="preserve">19.001.005 </t>
  </si>
  <si>
    <t>LIMPEZA FINAL - TIPO 01 (x3)</t>
  </si>
  <si>
    <t xml:space="preserve">19.001.005.001 </t>
  </si>
  <si>
    <t xml:space="preserve">19.001.006 </t>
  </si>
  <si>
    <t xml:space="preserve">19.001.006.001 </t>
  </si>
  <si>
    <t xml:space="preserve">19.001.007 </t>
  </si>
  <si>
    <t>LIMPEZA FINAL - ÁTICO</t>
  </si>
  <si>
    <t xml:space="preserve">19.001.007.001 </t>
  </si>
  <si>
    <t xml:space="preserve">19.001.008 </t>
  </si>
  <si>
    <t>LIMPEZA FINAL - ROOFTOP</t>
  </si>
  <si>
    <t xml:space="preserve">19.001.008.001 </t>
  </si>
  <si>
    <t xml:space="preserve">19.001.009 </t>
  </si>
  <si>
    <t>LIMPEZA FINAL - CAIXA D'ÁGUA</t>
  </si>
  <si>
    <t xml:space="preserve">19.001.009.001 </t>
  </si>
  <si>
    <t>LIMPEZA FINAL - TIPO 02 (x3)</t>
  </si>
  <si>
    <t>LIMPEZA FINAL - TIPO 02 (x6)</t>
  </si>
  <si>
    <t>Concreto Usinado (ESTACAS) - fck 40 MPa / Brita 0+1, slump 24+-2</t>
  </si>
  <si>
    <t>Materiais Auxiliares para Arrasamento Estacas e Transpasse</t>
  </si>
  <si>
    <t xml:space="preserve">01.001 </t>
  </si>
  <si>
    <t xml:space="preserve">01.001.001.001 </t>
  </si>
  <si>
    <t xml:space="preserve">01.001.001.002 </t>
  </si>
  <si>
    <t xml:space="preserve">01.001.001.003 </t>
  </si>
  <si>
    <t xml:space="preserve">01.001.001.004 </t>
  </si>
  <si>
    <t xml:space="preserve">01.001.001.005 </t>
  </si>
  <si>
    <t xml:space="preserve">01.001.001.006 </t>
  </si>
  <si>
    <t xml:space="preserve">01.001.001.007 </t>
  </si>
  <si>
    <t xml:space="preserve">01.001.001.008 </t>
  </si>
  <si>
    <t xml:space="preserve">01.001.001.009 </t>
  </si>
  <si>
    <t xml:space="preserve">01.002 </t>
  </si>
  <si>
    <t xml:space="preserve">01.002.001.001 </t>
  </si>
  <si>
    <t xml:space="preserve">01.002.002 </t>
  </si>
  <si>
    <t xml:space="preserve">01.002.002.001 </t>
  </si>
  <si>
    <t xml:space="preserve">01.002.002.002 </t>
  </si>
  <si>
    <t xml:space="preserve">01.002.002.003 </t>
  </si>
  <si>
    <t xml:space="preserve">01.002.002.004 </t>
  </si>
  <si>
    <t xml:space="preserve">01.002.002.005 </t>
  </si>
  <si>
    <t xml:space="preserve">01.002.002.006 </t>
  </si>
  <si>
    <t xml:space="preserve">01.002.002.007 </t>
  </si>
  <si>
    <t xml:space="preserve">01.002.003 </t>
  </si>
  <si>
    <t xml:space="preserve">01.002.003.001 </t>
  </si>
  <si>
    <t xml:space="preserve">01.002.004 </t>
  </si>
  <si>
    <t xml:space="preserve">01.002.004.001 </t>
  </si>
  <si>
    <t xml:space="preserve">02.001.001.001 </t>
  </si>
  <si>
    <t>Fabricação de forma para pilares em chapa de madeira compensada plastificada, e = 17mm, 3 jogos</t>
  </si>
  <si>
    <t>Fabricação de forma para vigas em chapa de madeira compensada plastificada, e = 17mm, 3 jogos</t>
  </si>
  <si>
    <t>Fabricação de forma para lajes em chapa de madeira compensada plastificada, e = 17mm, 3 jogos</t>
  </si>
  <si>
    <t>Montagem e desmontagem de forma de pilares, em chapa de madeira compensada plastificada / Reaproveitamento 7x</t>
  </si>
  <si>
    <t>Montagem e desmontagem de forma de lajes, em chapa de madeira compensada plastificada / Reaproveitamento 7x</t>
  </si>
  <si>
    <t xml:space="preserve">02.001.001 </t>
  </si>
  <si>
    <t xml:space="preserve">02.001 </t>
  </si>
  <si>
    <t xml:space="preserve">02.001.001.002 </t>
  </si>
  <si>
    <t xml:space="preserve">02.001.001.003 </t>
  </si>
  <si>
    <t xml:space="preserve">02.001.001.004 </t>
  </si>
  <si>
    <t xml:space="preserve">02.001.001.005 </t>
  </si>
  <si>
    <t xml:space="preserve">02.001.002 </t>
  </si>
  <si>
    <t xml:space="preserve">02.001.002.001 </t>
  </si>
  <si>
    <t xml:space="preserve">02.001.002.002 </t>
  </si>
  <si>
    <t>Montagem e desmontagem de forma de vigas, em chapa de madeira compensada plastificada / Reaproveitamento 7x</t>
  </si>
  <si>
    <t xml:space="preserve">02.001.002.003 </t>
  </si>
  <si>
    <t xml:space="preserve">02.001.002.004 </t>
  </si>
  <si>
    <t xml:space="preserve">02.001.003 </t>
  </si>
  <si>
    <t xml:space="preserve">02.001.003.001 </t>
  </si>
  <si>
    <t xml:space="preserve">02.001.003.002 </t>
  </si>
  <si>
    <t xml:space="preserve">02.001.003.003 </t>
  </si>
  <si>
    <t xml:space="preserve">02.001.003.004 </t>
  </si>
  <si>
    <t xml:space="preserve">02.001.004 </t>
  </si>
  <si>
    <t xml:space="preserve">02.001.004.001 </t>
  </si>
  <si>
    <t xml:space="preserve">02.001.004.002 </t>
  </si>
  <si>
    <t xml:space="preserve">02.001.004.003 </t>
  </si>
  <si>
    <t xml:space="preserve">02.001.004.004 </t>
  </si>
  <si>
    <t xml:space="preserve">02.001.005 </t>
  </si>
  <si>
    <t xml:space="preserve">02.001.005.001 </t>
  </si>
  <si>
    <t xml:space="preserve">02.001.005.002 </t>
  </si>
  <si>
    <t xml:space="preserve">02.001.005.003 </t>
  </si>
  <si>
    <t xml:space="preserve">02.001.005.004 </t>
  </si>
  <si>
    <t xml:space="preserve">02.001.006 </t>
  </si>
  <si>
    <t xml:space="preserve">02.001.006.001 </t>
  </si>
  <si>
    <t xml:space="preserve">02.001.006.002 </t>
  </si>
  <si>
    <t xml:space="preserve">02.001.006.003 </t>
  </si>
  <si>
    <t xml:space="preserve">02.001.006.004 </t>
  </si>
  <si>
    <t xml:space="preserve">02.001.007 </t>
  </si>
  <si>
    <t xml:space="preserve">02.001.007.001 </t>
  </si>
  <si>
    <t xml:space="preserve">02.001.007.002 </t>
  </si>
  <si>
    <t xml:space="preserve">02.001.007.003 </t>
  </si>
  <si>
    <t xml:space="preserve">02.001.007.004 </t>
  </si>
  <si>
    <t xml:space="preserve">02.001.008 </t>
  </si>
  <si>
    <t xml:space="preserve">02.001.008.001 </t>
  </si>
  <si>
    <t xml:space="preserve">02.001.008.002 </t>
  </si>
  <si>
    <t xml:space="preserve">02.001.008.003 </t>
  </si>
  <si>
    <t xml:space="preserve">02.001.008.004 </t>
  </si>
  <si>
    <t xml:space="preserve">02.001.009 </t>
  </si>
  <si>
    <t xml:space="preserve">02.001.009.001 </t>
  </si>
  <si>
    <t xml:space="preserve">02.001.009.002 </t>
  </si>
  <si>
    <t xml:space="preserve">02.001.009.003 </t>
  </si>
  <si>
    <t xml:space="preserve">02.001.009.004 </t>
  </si>
  <si>
    <t xml:space="preserve">02.002 </t>
  </si>
  <si>
    <t xml:space="preserve">02.002.001 </t>
  </si>
  <si>
    <t xml:space="preserve">02.002.001.001 </t>
  </si>
  <si>
    <t xml:space="preserve">02.002.001.002 </t>
  </si>
  <si>
    <t xml:space="preserve">02.002.001.003 </t>
  </si>
  <si>
    <t xml:space="preserve">02.002.001.004 </t>
  </si>
  <si>
    <t xml:space="preserve">02.002.001.005 </t>
  </si>
  <si>
    <t xml:space="preserve">02.002.001.006 </t>
  </si>
  <si>
    <t xml:space="preserve">02.002.001.007 </t>
  </si>
  <si>
    <t xml:space="preserve">02.002.001.008 </t>
  </si>
  <si>
    <t xml:space="preserve">02.002.002 </t>
  </si>
  <si>
    <t xml:space="preserve">02.002.002.001 </t>
  </si>
  <si>
    <t xml:space="preserve">02.002.002.002 </t>
  </si>
  <si>
    <t xml:space="preserve">02.002.002.003 </t>
  </si>
  <si>
    <t xml:space="preserve">02.002.002.004 </t>
  </si>
  <si>
    <t xml:space="preserve">02.002.002.005 </t>
  </si>
  <si>
    <t xml:space="preserve">02.002.002.006 </t>
  </si>
  <si>
    <t xml:space="preserve">02.002.002.007 </t>
  </si>
  <si>
    <t xml:space="preserve">02.002.002.008 </t>
  </si>
  <si>
    <t xml:space="preserve">02.002.002.009 </t>
  </si>
  <si>
    <t>Aço cortado / dobrado / montado - Escadas e rampas</t>
  </si>
  <si>
    <t xml:space="preserve">02.002.003 </t>
  </si>
  <si>
    <t xml:space="preserve">02.002.003.001 </t>
  </si>
  <si>
    <t xml:space="preserve">02.002.003.002 </t>
  </si>
  <si>
    <t xml:space="preserve">02.002.003.003 </t>
  </si>
  <si>
    <t xml:space="preserve">02.002.003.004 </t>
  </si>
  <si>
    <t xml:space="preserve">02.002.003.005 </t>
  </si>
  <si>
    <t xml:space="preserve">02.002.003.006 </t>
  </si>
  <si>
    <t xml:space="preserve">02.002.003.007 </t>
  </si>
  <si>
    <t xml:space="preserve">02.002.003.008 </t>
  </si>
  <si>
    <t xml:space="preserve">02.002.003.009 </t>
  </si>
  <si>
    <t xml:space="preserve">02.002.004 </t>
  </si>
  <si>
    <t xml:space="preserve">02.002.004.001 </t>
  </si>
  <si>
    <t xml:space="preserve">02.002.004.002 </t>
  </si>
  <si>
    <t xml:space="preserve">02.002.004.003 </t>
  </si>
  <si>
    <t xml:space="preserve">02.002.004.004 </t>
  </si>
  <si>
    <t xml:space="preserve">02.002.004.005 </t>
  </si>
  <si>
    <t xml:space="preserve">02.002.004.006 </t>
  </si>
  <si>
    <t xml:space="preserve">02.002.004.007 </t>
  </si>
  <si>
    <t xml:space="preserve">02.002.004.008 </t>
  </si>
  <si>
    <t xml:space="preserve">02.002.004.009 </t>
  </si>
  <si>
    <t xml:space="preserve">02.002.005 </t>
  </si>
  <si>
    <t xml:space="preserve">02.002.005.001 </t>
  </si>
  <si>
    <t xml:space="preserve">02.002.005.002 </t>
  </si>
  <si>
    <t xml:space="preserve">02.002.005.003 </t>
  </si>
  <si>
    <t xml:space="preserve">02.002.005.004 </t>
  </si>
  <si>
    <t xml:space="preserve">02.002.005.005 </t>
  </si>
  <si>
    <t xml:space="preserve">02.002.005.006 </t>
  </si>
  <si>
    <t xml:space="preserve">02.002.005.007 </t>
  </si>
  <si>
    <t xml:space="preserve">02.002.005.008 </t>
  </si>
  <si>
    <t xml:space="preserve">02.002.005.009 </t>
  </si>
  <si>
    <t xml:space="preserve">02.002.006 </t>
  </si>
  <si>
    <t xml:space="preserve">02.002.006.001 </t>
  </si>
  <si>
    <t xml:space="preserve">02.002.006.002 </t>
  </si>
  <si>
    <t xml:space="preserve">02.002.006.003 </t>
  </si>
  <si>
    <t xml:space="preserve">02.002.006.004 </t>
  </si>
  <si>
    <t xml:space="preserve">02.002.006.005 </t>
  </si>
  <si>
    <t xml:space="preserve">02.002.006.006 </t>
  </si>
  <si>
    <t xml:space="preserve">02.002.006.007 </t>
  </si>
  <si>
    <t xml:space="preserve">02.002.006.008 </t>
  </si>
  <si>
    <t xml:space="preserve">02.002.006.009 </t>
  </si>
  <si>
    <t xml:space="preserve">02.002.007 </t>
  </si>
  <si>
    <t xml:space="preserve">02.002.007.001 </t>
  </si>
  <si>
    <t xml:space="preserve">02.002.007.002 </t>
  </si>
  <si>
    <t xml:space="preserve">02.002.007.003 </t>
  </si>
  <si>
    <t xml:space="preserve">02.002.007.004 </t>
  </si>
  <si>
    <t xml:space="preserve">02.002.007.005 </t>
  </si>
  <si>
    <t xml:space="preserve">02.002.007.006 </t>
  </si>
  <si>
    <t xml:space="preserve">02.002.007.007 </t>
  </si>
  <si>
    <t xml:space="preserve">02.002.007.008 </t>
  </si>
  <si>
    <t xml:space="preserve">02.002.007.009 </t>
  </si>
  <si>
    <t xml:space="preserve">02.002.008 </t>
  </si>
  <si>
    <t xml:space="preserve">02.002.008.001 </t>
  </si>
  <si>
    <t xml:space="preserve">02.002.008.002 </t>
  </si>
  <si>
    <t xml:space="preserve">02.002.008.003 </t>
  </si>
  <si>
    <t xml:space="preserve">02.002.008.004 </t>
  </si>
  <si>
    <t xml:space="preserve">02.002.008.005 </t>
  </si>
  <si>
    <t xml:space="preserve">02.002.008.006 </t>
  </si>
  <si>
    <t xml:space="preserve">02.002.008.007 </t>
  </si>
  <si>
    <t xml:space="preserve">02.002.008.008 </t>
  </si>
  <si>
    <t xml:space="preserve">02.002.008.009 </t>
  </si>
  <si>
    <t xml:space="preserve">02.002.009 </t>
  </si>
  <si>
    <t xml:space="preserve">02.002.009.001 </t>
  </si>
  <si>
    <t xml:space="preserve">02.002.009.002 </t>
  </si>
  <si>
    <t xml:space="preserve">02.002.009.003 </t>
  </si>
  <si>
    <t xml:space="preserve">02.002.009.004 </t>
  </si>
  <si>
    <t xml:space="preserve">02.002.009.005 </t>
  </si>
  <si>
    <t xml:space="preserve">02.002.009.006 </t>
  </si>
  <si>
    <t xml:space="preserve">02.002.009.007 </t>
  </si>
  <si>
    <t xml:space="preserve">02.002.009.008 </t>
  </si>
  <si>
    <t xml:space="preserve">02.002.009.009 </t>
  </si>
  <si>
    <t xml:space="preserve">02.003 </t>
  </si>
  <si>
    <t xml:space="preserve">02.003.001 </t>
  </si>
  <si>
    <t xml:space="preserve">02.003.001.001 </t>
  </si>
  <si>
    <t xml:space="preserve">02.003.002 </t>
  </si>
  <si>
    <t xml:space="preserve">02.003.002.001 </t>
  </si>
  <si>
    <t xml:space="preserve">02.003.003 </t>
  </si>
  <si>
    <t xml:space="preserve">02.003.003.001 </t>
  </si>
  <si>
    <t xml:space="preserve">02.003.004 </t>
  </si>
  <si>
    <t xml:space="preserve">02.003.004.001 </t>
  </si>
  <si>
    <t xml:space="preserve">02.003.005 </t>
  </si>
  <si>
    <t xml:space="preserve">02.003.005.001 </t>
  </si>
  <si>
    <t xml:space="preserve">02.003.006 </t>
  </si>
  <si>
    <t xml:space="preserve">02.003.006.001 </t>
  </si>
  <si>
    <t xml:space="preserve">02.003.007 </t>
  </si>
  <si>
    <t xml:space="preserve">02.003.007.001 </t>
  </si>
  <si>
    <t xml:space="preserve">02.003.008 </t>
  </si>
  <si>
    <t xml:space="preserve">02.003.008.001 </t>
  </si>
  <si>
    <t xml:space="preserve">02.003.009 </t>
  </si>
  <si>
    <t xml:space="preserve">02.003.009.001 </t>
  </si>
  <si>
    <t xml:space="preserve">02.005 </t>
  </si>
  <si>
    <t xml:space="preserve">02.005.001 </t>
  </si>
  <si>
    <t xml:space="preserve">02.005.001.001 </t>
  </si>
  <si>
    <t xml:space="preserve">02.005.002 </t>
  </si>
  <si>
    <t xml:space="preserve">02.005.002.001 </t>
  </si>
  <si>
    <t xml:space="preserve">02.005.003 </t>
  </si>
  <si>
    <t xml:space="preserve">02.005.003.001 </t>
  </si>
  <si>
    <t xml:space="preserve">02.005.004 </t>
  </si>
  <si>
    <t xml:space="preserve">02.005.004.001 </t>
  </si>
  <si>
    <t xml:space="preserve">02.005.005 </t>
  </si>
  <si>
    <t xml:space="preserve">02.005.005.001 </t>
  </si>
  <si>
    <t xml:space="preserve">02.005.006 </t>
  </si>
  <si>
    <t xml:space="preserve">02.005.006.001 </t>
  </si>
  <si>
    <t xml:space="preserve">02.005.007 </t>
  </si>
  <si>
    <t xml:space="preserve">02.005.007.001 </t>
  </si>
  <si>
    <t xml:space="preserve">02.005.008 </t>
  </si>
  <si>
    <t xml:space="preserve">02.005.008.001 </t>
  </si>
  <si>
    <t xml:space="preserve">02.004.001 </t>
  </si>
  <si>
    <t xml:space="preserve">02.004.002 </t>
  </si>
  <si>
    <t xml:space="preserve">02.004.003 </t>
  </si>
  <si>
    <t xml:space="preserve">02.004.004 </t>
  </si>
  <si>
    <t xml:space="preserve">02.004.005 </t>
  </si>
  <si>
    <t xml:space="preserve">02.004.006 </t>
  </si>
  <si>
    <t xml:space="preserve">02.004.007 </t>
  </si>
  <si>
    <t xml:space="preserve">02.004.008 </t>
  </si>
  <si>
    <t>CLIMATIZAÇÃO</t>
  </si>
  <si>
    <t>ENTRADA DE ENERGIA</t>
  </si>
  <si>
    <t>Exaustão Mecânica</t>
  </si>
  <si>
    <t>Equipamentos e Instalação Aparelhos Ar Condicionado</t>
  </si>
  <si>
    <t xml:space="preserve">08.002.001.001 </t>
  </si>
  <si>
    <t xml:space="preserve">10.003.002 </t>
  </si>
  <si>
    <t xml:space="preserve">10.003.002.001 </t>
  </si>
  <si>
    <t xml:space="preserve">10.004.001.002 </t>
  </si>
  <si>
    <t xml:space="preserve">10.004.002.002 </t>
  </si>
  <si>
    <t xml:space="preserve">10.004.003.002 </t>
  </si>
  <si>
    <t xml:space="preserve">10.004.004 </t>
  </si>
  <si>
    <t xml:space="preserve">10.004.004.001 </t>
  </si>
  <si>
    <t xml:space="preserve">10.004.004.002 </t>
  </si>
  <si>
    <t xml:space="preserve">10.004.005 </t>
  </si>
  <si>
    <t xml:space="preserve">10.004.005.001 </t>
  </si>
  <si>
    <t xml:space="preserve">10.004.005.002 </t>
  </si>
  <si>
    <t xml:space="preserve">10.004.006 </t>
  </si>
  <si>
    <t xml:space="preserve">10.004.006.001 </t>
  </si>
  <si>
    <t xml:space="preserve">10.004.006.002 </t>
  </si>
  <si>
    <t xml:space="preserve">10.004.007 </t>
  </si>
  <si>
    <t xml:space="preserve">10.004.007.001 </t>
  </si>
  <si>
    <t xml:space="preserve">10.004.007.002 </t>
  </si>
  <si>
    <t xml:space="preserve">10.005 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</si>
  <si>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</si>
  <si>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</si>
  <si>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</si>
  <si>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</si>
  <si>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</si>
  <si>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</si>
  <si>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</si>
  <si>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</si>
  <si>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10.005.005 </t>
  </si>
  <si>
    <t xml:space="preserve">10.005.005.001 </t>
  </si>
  <si>
    <t xml:space="preserve">10.010.001.002 </t>
  </si>
  <si>
    <t xml:space="preserve">10.010.001.003 </t>
  </si>
  <si>
    <t xml:space="preserve">10.010.002 </t>
  </si>
  <si>
    <t xml:space="preserve">10.010.002.001 </t>
  </si>
  <si>
    <t xml:space="preserve">10.010.002.002 </t>
  </si>
  <si>
    <t xml:space="preserve">10.010.003 </t>
  </si>
  <si>
    <t xml:space="preserve">10.010.003.001 </t>
  </si>
  <si>
    <t xml:space="preserve">10.010.003.002 </t>
  </si>
  <si>
    <t xml:space="preserve">10.010.004 </t>
  </si>
  <si>
    <t xml:space="preserve">10.010.004.001 </t>
  </si>
  <si>
    <t xml:space="preserve">10.010.004.002 </t>
  </si>
  <si>
    <t xml:space="preserve">10.010.005 </t>
  </si>
  <si>
    <t xml:space="preserve">10.010.005.001 </t>
  </si>
  <si>
    <t xml:space="preserve">10.010.005.002 </t>
  </si>
  <si>
    <t xml:space="preserve">10.010.005.003 </t>
  </si>
  <si>
    <t xml:space="preserve">10.010.006 </t>
  </si>
  <si>
    <t xml:space="preserve">10.010.006.001 </t>
  </si>
  <si>
    <t xml:space="preserve">10.010.006.002 </t>
  </si>
  <si>
    <t xml:space="preserve">10.010.007 </t>
  </si>
  <si>
    <t xml:space="preserve">10.010.007.001 </t>
  </si>
  <si>
    <t xml:space="preserve">10.010.007.002 </t>
  </si>
  <si>
    <t xml:space="preserve">10.010.008 </t>
  </si>
  <si>
    <t xml:space="preserve">10.010.008.001 </t>
  </si>
  <si>
    <t xml:space="preserve">10.010.008.002 </t>
  </si>
  <si>
    <t xml:space="preserve">10.010.008.003 </t>
  </si>
  <si>
    <t xml:space="preserve">10.010.009 </t>
  </si>
  <si>
    <t xml:space="preserve">10.010.009.001 </t>
  </si>
  <si>
    <t xml:space="preserve">10.010.009.002 </t>
  </si>
  <si>
    <t xml:space="preserve">10.010.009.003 </t>
  </si>
  <si>
    <t xml:space="preserve">10.010.009.004 </t>
  </si>
  <si>
    <t xml:space="preserve">10.010.009.005 </t>
  </si>
  <si>
    <t xml:space="preserve">10.010.010 </t>
  </si>
  <si>
    <t xml:space="preserve">10.010.010.001 </t>
  </si>
  <si>
    <t xml:space="preserve">10.010.010.002 </t>
  </si>
  <si>
    <t xml:space="preserve">10.010.011 </t>
  </si>
  <si>
    <t xml:space="preserve">10.010.011.001 </t>
  </si>
  <si>
    <t xml:space="preserve">10.010.011.002 </t>
  </si>
  <si>
    <t xml:space="preserve">10.010.012 </t>
  </si>
  <si>
    <t xml:space="preserve">10.010.012.001 </t>
  </si>
  <si>
    <t>ESQUADRIAS DE ALUMÍNIO E VIDRO - TÉRREO</t>
  </si>
  <si>
    <t xml:space="preserve">15.005.002 </t>
  </si>
  <si>
    <t>ESQUADRIAS DE ALUMÍNIO E VIDRO - GARAGEM (X3)</t>
  </si>
  <si>
    <t xml:space="preserve">15.005.002.001 </t>
  </si>
  <si>
    <t xml:space="preserve">15.005.003 </t>
  </si>
  <si>
    <t>ESQUADRIAS DE ALUMÍNIO E VIDRO - PILOTIS</t>
  </si>
  <si>
    <t xml:space="preserve">15.005.003.001 </t>
  </si>
  <si>
    <t xml:space="preserve">15.005.004 </t>
  </si>
  <si>
    <t>ESQUADRIAS DE ALUMÍNIO E VIDRO - TRANSIÇÃO</t>
  </si>
  <si>
    <t xml:space="preserve">15.005.004.001 </t>
  </si>
  <si>
    <t xml:space="preserve">15.005.005 </t>
  </si>
  <si>
    <t>ESQUADRIAS DE ALUMÍNIO E VIDRO - TIPO 1 (X3)</t>
  </si>
  <si>
    <t xml:space="preserve">15.005.005.001 </t>
  </si>
  <si>
    <t xml:space="preserve">15.005.006 </t>
  </si>
  <si>
    <t>ESQUADRIAS DE ALUMÍNIO E VIDRO - TIPO 2 (X3)</t>
  </si>
  <si>
    <t xml:space="preserve">15.005.006.001 </t>
  </si>
  <si>
    <t xml:space="preserve">15.005.007 </t>
  </si>
  <si>
    <t>ESQUADRIAS DE ALUMÍNIO E VIDRO - TIPO 3 (X6)</t>
  </si>
  <si>
    <t xml:space="preserve">15.005.007.001 </t>
  </si>
  <si>
    <t xml:space="preserve">15.005.008 </t>
  </si>
  <si>
    <t>ESQUADRIAS DE ALUMÍNIO E VIDRO - ÁTICO</t>
  </si>
  <si>
    <t xml:space="preserve">15.005.008.001 </t>
  </si>
  <si>
    <t xml:space="preserve">15.005.009 </t>
  </si>
  <si>
    <t>ESQUADRIAS DE ALUMÍNIO E VIDRO - ROOFTOP</t>
  </si>
  <si>
    <t xml:space="preserve">15.005.009.001 </t>
  </si>
  <si>
    <t xml:space="preserve">15.005.010 </t>
  </si>
  <si>
    <t>ESQUADRIAS DE ALUMÍNIO E VIDRO - CAIXA D'ÁGUA</t>
  </si>
  <si>
    <t xml:space="preserve">15.005.010.001 </t>
  </si>
  <si>
    <t xml:space="preserve">15.006 </t>
  </si>
  <si>
    <t>ESQUADRIAS DE FERRO | SERRALHERIAS</t>
  </si>
  <si>
    <t xml:space="preserve">15.006.001 </t>
  </si>
  <si>
    <t xml:space="preserve">15.006.001.001 </t>
  </si>
  <si>
    <t>Execução de Escada tipo Marinheiro, Alumínio Anodizado Natural - h=3,77m / sem Guarda-Corpo de Segurança</t>
  </si>
  <si>
    <t xml:space="preserve">15.006.001.002 </t>
  </si>
  <si>
    <t>Execução de Alçapão Metálico, Basculante - 60x60 cm</t>
  </si>
  <si>
    <t xml:space="preserve">15.006.001.003 </t>
  </si>
  <si>
    <t>Bicicletário</t>
  </si>
  <si>
    <t>Corrimão</t>
  </si>
  <si>
    <t>INFRAESTRUTURA</t>
  </si>
  <si>
    <t>Serralheria</t>
  </si>
  <si>
    <t>MOE - Alvenarias e Vedações / Alvenaria de Vedação em Blocos Cerâmicos / incluso Vergas, Contravergas e Pilaretes (com Vãos menores que 2m²)</t>
  </si>
  <si>
    <t>MOE - Alvenarias e Vedações / Alvenaria de Vedação em Blocos Cerâmicos / incluso Vergas, Contravergas e Pilaretes (com Vãos maiores que 2m²)</t>
  </si>
  <si>
    <t xml:space="preserve">03.004.001.005 </t>
  </si>
  <si>
    <t xml:space="preserve">03.004.002.005 </t>
  </si>
  <si>
    <t xml:space="preserve">03.004.003.005 </t>
  </si>
  <si>
    <t xml:space="preserve">03.004.004.006 </t>
  </si>
  <si>
    <t xml:space="preserve">03.004.005.006 </t>
  </si>
  <si>
    <t xml:space="preserve">03.004.006.006 </t>
  </si>
  <si>
    <t xml:space="preserve">03.004.007.006 </t>
  </si>
  <si>
    <t xml:space="preserve">03.004.008.005 </t>
  </si>
  <si>
    <t xml:space="preserve">03.004.009.006 </t>
  </si>
  <si>
    <t>m²</t>
  </si>
  <si>
    <t>Pavimento G1 como referência</t>
  </si>
  <si>
    <t>Estimativa de acordo com dimensões me proejto arquitetônico</t>
  </si>
  <si>
    <t>Estimativa de acordo com índices históricos</t>
  </si>
  <si>
    <t>ESCORAMENTO</t>
  </si>
  <si>
    <t>ALVENARIAS</t>
  </si>
  <si>
    <t>IMP. RESERVATÓRIOS - TERREO</t>
  </si>
  <si>
    <t>Tipo</t>
  </si>
  <si>
    <t>Portão de elevação com lambris fixados na horizontal 5,00x2,44m</t>
  </si>
  <si>
    <t>01.01</t>
  </si>
  <si>
    <t>TERRENO</t>
  </si>
  <si>
    <t>01.01.001</t>
  </si>
  <si>
    <t>TERRENO (ESTUDOS E VIABILIDADE)</t>
  </si>
  <si>
    <t>01.01.001.0001.00001</t>
  </si>
  <si>
    <t>Terreno / Despesas com Estudos e Viabilidade</t>
  </si>
  <si>
    <t>Valor preenchido em formulário de custos indiretos, preenchido em 24/11/2023 pelo Flávio</t>
  </si>
  <si>
    <t>01.01.002</t>
  </si>
  <si>
    <t>TERRENO (LEVANTAMENTOS TOPOGRÁFICOS)</t>
  </si>
  <si>
    <t>01.01.002.0001.00001</t>
  </si>
  <si>
    <t>Levantamento Topográfico</t>
  </si>
  <si>
    <t>01.01.003</t>
  </si>
  <si>
    <t>SONDAGENS</t>
  </si>
  <si>
    <t>01.01.003.0001.00001</t>
  </si>
  <si>
    <t>Sondagem de Percussão</t>
  </si>
  <si>
    <t>01.01.004</t>
  </si>
  <si>
    <t>AQUISIÇÃO TERRENO</t>
  </si>
  <si>
    <t>01.01.005</t>
  </si>
  <si>
    <t>IPTU (IMPOSTO PREDIAL E TERRITORIAL URBANO)</t>
  </si>
  <si>
    <t>01.01.005.0001.00001</t>
  </si>
  <si>
    <t>Impostos / IPTU</t>
  </si>
  <si>
    <t>mês</t>
  </si>
  <si>
    <t>01.01.006</t>
  </si>
  <si>
    <t>INSS</t>
  </si>
  <si>
    <t>01.01.006.0001.00001</t>
  </si>
  <si>
    <t>01.01.007</t>
  </si>
  <si>
    <t>SOLO CRIADO | OUTORGA ONEROSA</t>
  </si>
  <si>
    <t>01.01.008</t>
  </si>
  <si>
    <t>TERRENO (DESPESAS RETIFICAÇÃO, UNIFICAÇÃO E/OU DESMEMBRAMENTO)</t>
  </si>
  <si>
    <t>01.01.009</t>
  </si>
  <si>
    <t>DESPESAS COM REGISTRO DE INCORPORAÇÃO</t>
  </si>
  <si>
    <t>01.01.009.0001.00001</t>
  </si>
  <si>
    <t>Incorporação / Despesas Gerais</t>
  </si>
  <si>
    <t>01.02</t>
  </si>
  <si>
    <t>PROJETOS</t>
  </si>
  <si>
    <t>01.02.001</t>
  </si>
  <si>
    <t>PROJETO ARQUITETÔNICO</t>
  </si>
  <si>
    <t>01.02.001.0001.00001</t>
  </si>
  <si>
    <t>Projeto Arquitetônico</t>
  </si>
  <si>
    <t>01.02.001.0001.00002</t>
  </si>
  <si>
    <t>Projeto Interiores</t>
  </si>
  <si>
    <t>01.02.002</t>
  </si>
  <si>
    <t>PROJETO TERRAPLANAGEM</t>
  </si>
  <si>
    <t>01.02.002.00001.00001</t>
  </si>
  <si>
    <t>Projeto Terraplanagem</t>
  </si>
  <si>
    <t>01.02.003</t>
  </si>
  <si>
    <t>PROJETO CANTEIRO</t>
  </si>
  <si>
    <t>01.02.003.00001.00001</t>
  </si>
  <si>
    <t>Projeto Canteiro de Obras</t>
  </si>
  <si>
    <t>01.02.004</t>
  </si>
  <si>
    <t>PROJETO FUNDAÇÕES | ESTRUTURAL</t>
  </si>
  <si>
    <t>01.02.004.0001.00001</t>
  </si>
  <si>
    <t>Projeto Estrutural</t>
  </si>
  <si>
    <t>01.02.005</t>
  </si>
  <si>
    <t>Projeto Fundações</t>
  </si>
  <si>
    <t>PROJETO INST. COMPLEMENTARES (HIDROSSANITÁRIO, ELÉTRICO/TELECOM, PREVENTIVO, CLIMATIZAÇÃO/EXAUSTÃO)</t>
  </si>
  <si>
    <t>01.02.005.0001.00001</t>
  </si>
  <si>
    <t>Projeto Instalações Elétricas e Telecomunicações</t>
  </si>
  <si>
    <t>01.02.005.0001.00002</t>
  </si>
  <si>
    <t>Projeto Instalações Hidrossanitárias</t>
  </si>
  <si>
    <t>01.02.005.0001.00003</t>
  </si>
  <si>
    <t>Projeto Instalações PCI</t>
  </si>
  <si>
    <t>01.02.006</t>
  </si>
  <si>
    <t>OUTROS PROJETOS</t>
  </si>
  <si>
    <t>01.02.006.0001.00001</t>
  </si>
  <si>
    <t>Projeto Instalações Climatização e Exaustão</t>
  </si>
  <si>
    <t>01.02.006.0001.00002</t>
  </si>
  <si>
    <t>Projeto de Piscina</t>
  </si>
  <si>
    <t>01.02.006.0001.00003</t>
  </si>
  <si>
    <t>As Built</t>
  </si>
  <si>
    <t>01.02.007</t>
  </si>
  <si>
    <t>COORDENAÇÃO E COMPATIBILIZAÇÃO PROJETOS</t>
  </si>
  <si>
    <t>01.02.007.0001.00001</t>
  </si>
  <si>
    <t>Coordenação e Compatibilização de Projetos em BIM</t>
  </si>
  <si>
    <t>01.02.007.0001.00002</t>
  </si>
  <si>
    <t>Quantitativos parametrizados</t>
  </si>
  <si>
    <t>01.02.007.0001.00003</t>
  </si>
  <si>
    <t>Elétrico de canteiro</t>
  </si>
  <si>
    <t>01.02.008</t>
  </si>
  <si>
    <t>PLOTAGENS E CÓPIAS</t>
  </si>
  <si>
    <t>01.02.008.0001.00001</t>
  </si>
  <si>
    <t>Consumo de Fotocópias, Impressões e Plotagens</t>
  </si>
  <si>
    <t>LAUDOS E VISTORIAS CAUTELARES DE VIZINHANÇA</t>
  </si>
  <si>
    <t>Laudos e Vistorias / Despesas Gerais</t>
  </si>
  <si>
    <t>GESTÃO DE CUSTOS: ORÇAMENTO, PLANEJAMENTO E ACOMPANHAMENTO</t>
  </si>
  <si>
    <t>Gestão de Custos / Orçamento de Obra</t>
  </si>
  <si>
    <t>Gestão de Custos / Monitoramento/Acompanhamento de Obra</t>
  </si>
  <si>
    <t>01.03</t>
  </si>
  <si>
    <t>TAXAS E DOCUMENTOS</t>
  </si>
  <si>
    <t>01.03.001</t>
  </si>
  <si>
    <t>TAXAS ARTs E RRTs</t>
  </si>
  <si>
    <t>01.03.001.0001.00001</t>
  </si>
  <si>
    <t>Taxas ART's e RRT's</t>
  </si>
  <si>
    <t>01.03.002</t>
  </si>
  <si>
    <t>ALVARÁS CONSTRUÇÃO</t>
  </si>
  <si>
    <t>01.03.002.0001.00001</t>
  </si>
  <si>
    <t>Alvará / Construção</t>
  </si>
  <si>
    <t>01.03.003</t>
  </si>
  <si>
    <t>TAXAS FAMAI (LAP | LAI | LAO)</t>
  </si>
  <si>
    <t>01.03.003.0001.00001</t>
  </si>
  <si>
    <t>Licença Ambiental de Instalação (LAI)</t>
  </si>
  <si>
    <t>01.03.004</t>
  </si>
  <si>
    <t>TAXAS APROVAÇÃO PROJETOS</t>
  </si>
  <si>
    <t>01.03.004.0001.00001</t>
  </si>
  <si>
    <t>Taxas Aprovação de Projetos / Prefeitura</t>
  </si>
  <si>
    <t>01.03.004.0001.00002</t>
  </si>
  <si>
    <t>Aprovação e legalização água e esgoto</t>
  </si>
  <si>
    <t>01.03.004.0001.00003</t>
  </si>
  <si>
    <t>Aprovação e legalização elétrico</t>
  </si>
  <si>
    <t>01.03.005</t>
  </si>
  <si>
    <t>TAXAS HABITE-SE FISCAL (PREFEITURA)</t>
  </si>
  <si>
    <t>01.03.005.0001.00001</t>
  </si>
  <si>
    <t>Habite-se / Taxa Municipal Prefeitura</t>
  </si>
  <si>
    <t>01.03.006</t>
  </si>
  <si>
    <t>TAXAS HABITE-SE BOMBEIROS</t>
  </si>
  <si>
    <t>01.03.006.0001.00001</t>
  </si>
  <si>
    <t>Habite-se / Taxa Bombeiros</t>
  </si>
  <si>
    <t>01.03.007</t>
  </si>
  <si>
    <t>SEGUROS OBRA</t>
  </si>
  <si>
    <t>01.03.007.0001.00001</t>
  </si>
  <si>
    <t>Seguros de Obra</t>
  </si>
  <si>
    <t>01.04</t>
  </si>
  <si>
    <t>SERVIÇOS PRELIMINARES | INSTALAÇÕES CANTEIRO | ADM OBRA | DESPESAS GERAIS</t>
  </si>
  <si>
    <t>01.04.001</t>
  </si>
  <si>
    <t>LIMPEZA E REGULARIZAÇÃO TERRENO</t>
  </si>
  <si>
    <t>01.04.001.0001.00001</t>
  </si>
  <si>
    <t>Estimativas / Demolições e Limpeza de Terreno</t>
  </si>
  <si>
    <t>01.04.002</t>
  </si>
  <si>
    <t>ACOMPANHAMENTO TOPOGRÁFICO | LOCAÇÃO DE OBRA</t>
  </si>
  <si>
    <t>01.04.002.0001.00001</t>
  </si>
  <si>
    <t>Estimativas / Acompanhamento Topográfico e Locação da Obra</t>
  </si>
  <si>
    <t>01.04.003</t>
  </si>
  <si>
    <t>FECHAMENTO TERRENO | TAPUMES</t>
  </si>
  <si>
    <t>01.04.003.0001.00001</t>
  </si>
  <si>
    <t>Materiais para Execução de Instalações Provisórias / Tapumes e Cercas</t>
  </si>
  <si>
    <t>01.04.003.0001.00002</t>
  </si>
  <si>
    <t>MOE - Instalações e Ligações Provisórias / Tapumes e Cercas</t>
  </si>
  <si>
    <t>01.04.004</t>
  </si>
  <si>
    <t>INSTALAÇÕES PROVISÓRIAS</t>
  </si>
  <si>
    <t>01.04.004.0001.00001</t>
  </si>
  <si>
    <t>Estimativas / Instalações Provisórias</t>
  </si>
  <si>
    <t>01.04.004.0001.00002</t>
  </si>
  <si>
    <t>Materiais para Execução de Ligações Provisórias / Energia/Luz</t>
  </si>
  <si>
    <t>01.04.004.0001.00003</t>
  </si>
  <si>
    <t>Container (Locação)</t>
  </si>
  <si>
    <t>01.04.004.0001.00004</t>
  </si>
  <si>
    <t>Banheiro Químico (Locação)</t>
  </si>
  <si>
    <t>mes</t>
  </si>
  <si>
    <t>01.04.004.0001.00005</t>
  </si>
  <si>
    <t>Mobiliário de apoio a obra</t>
  </si>
  <si>
    <t>01.04.004.0001.00006</t>
  </si>
  <si>
    <t>Equipamentos de escritório</t>
  </si>
  <si>
    <t>01.04.005</t>
  </si>
  <si>
    <t>PROTEÇÃO COLETIVA</t>
  </si>
  <si>
    <t>01.04.005.0001.00001</t>
  </si>
  <si>
    <t>Sinalização</t>
  </si>
  <si>
    <t>01.04.005.0001.00002</t>
  </si>
  <si>
    <t>Bandeja de proteção primária</t>
  </si>
  <si>
    <t>01.04.005.0001.00003</t>
  </si>
  <si>
    <t>Bandeja de proteção secundária</t>
  </si>
  <si>
    <t>01.04.005.0001.00004</t>
  </si>
  <si>
    <t>Guarda-Corpo em Madeira Serrada e Fechamento em Tela de Polipropileno</t>
  </si>
  <si>
    <t>01.04.005.0001.00005</t>
  </si>
  <si>
    <t xml:space="preserve">Guarda-corpo de laje após desforma </t>
  </si>
  <si>
    <t>01.04.005.0001.00006</t>
  </si>
  <si>
    <t>Fechamento removível de vãos de porta de elevador em madeira</t>
  </si>
  <si>
    <t>01.04.005.0001.00007</t>
  </si>
  <si>
    <t>Fechamento removível de abertura no piso do elevador em madeira</t>
  </si>
  <si>
    <t>01.04.005.0001.00008</t>
  </si>
  <si>
    <t>Linha de Vida</t>
  </si>
  <si>
    <t>01.04.005.0001.00009</t>
  </si>
  <si>
    <t>Rede SLQA Leve</t>
  </si>
  <si>
    <t>01.04.005.0001.00010</t>
  </si>
  <si>
    <t>Tela fachadeira com impressão digital</t>
  </si>
  <si>
    <t>01.04.006</t>
  </si>
  <si>
    <t>SALÁRIOS (EQUIPE TÉCNICA DE OBRA)</t>
  </si>
  <si>
    <t>01.04.006.0001.00001</t>
  </si>
  <si>
    <t>Equipe Técnica / Terceirizado</t>
  </si>
  <si>
    <t>Previsão de 1 pedreiro, 2 serventes e 1 carpinteriro para limpeza e manutenção de canteiro e também montagem de EPCs (71,8% de encargos+benefícios)</t>
  </si>
  <si>
    <t>01.04.006.0001.00002</t>
  </si>
  <si>
    <t>Equipe Técnica / Engenheiro Civil (Rateio Obras)</t>
  </si>
  <si>
    <t>01.04.006.0001.00003</t>
  </si>
  <si>
    <t>Equipe Técnica / Mestre de Obras</t>
  </si>
  <si>
    <t>01.04.006.0001.00004</t>
  </si>
  <si>
    <t>Equipe Técnica / Almoxarife</t>
  </si>
  <si>
    <t>01.04.006.0001.00005</t>
  </si>
  <si>
    <t>Equipe Técnica / Estagiário de Obra</t>
  </si>
  <si>
    <t>01.04.006.0001.00006</t>
  </si>
  <si>
    <t>Equipe Técnica / Guincheiro</t>
  </si>
  <si>
    <t>Previsão de 1 guincheiro (71,8% de encargos+benefícios)</t>
  </si>
  <si>
    <t>01.04.007</t>
  </si>
  <si>
    <t>TREINAMENTOS</t>
  </si>
  <si>
    <t>01.04.007.0001.00001</t>
  </si>
  <si>
    <t>Estimativas / Cursos e Treinamentos</t>
  </si>
  <si>
    <t>01.04.008</t>
  </si>
  <si>
    <t>SAÚDE E SEGURANÇA DO TRABALHO (PROGRAMAS, UNIFORMES, EPIs, EXAMES)</t>
  </si>
  <si>
    <t>01.04.008.0001.00001</t>
  </si>
  <si>
    <t>Consultoria em Segurança do Trabalho</t>
  </si>
  <si>
    <t>01.04.008.0001.00002</t>
  </si>
  <si>
    <t>Elaboração do Programa de Prevenção dos Riscos Ambientais (PPRA)</t>
  </si>
  <si>
    <t>01.04.008.0001.00003</t>
  </si>
  <si>
    <t>Programa de Controle Médico e de Saúde Ocupacional (PCMSO)</t>
  </si>
  <si>
    <t>01.04.008.0001.00004</t>
  </si>
  <si>
    <t>Programa de Segurança do Trabalho (PCMAT)</t>
  </si>
  <si>
    <t>01.04.008.0001.00005</t>
  </si>
  <si>
    <t>Projeto Segurança Coletiva</t>
  </si>
  <si>
    <t>01.04.009</t>
  </si>
  <si>
    <t>CONSUMOS GERAIS E MANUTEÇÕES DE OBRA</t>
  </si>
  <si>
    <t>01.04.009.0001.00001</t>
  </si>
  <si>
    <t>Consumo de Água</t>
  </si>
  <si>
    <t>01.04.009.0001.00002</t>
  </si>
  <si>
    <t>Consumo de Energia/Luz</t>
  </si>
  <si>
    <t>01.04.009.0001.00003</t>
  </si>
  <si>
    <t>Consumo de Telefonia</t>
  </si>
  <si>
    <t>01.04.009.0001.00004</t>
  </si>
  <si>
    <t>Consumo de Coleta de lixo</t>
  </si>
  <si>
    <t>01.04.009.0001.00006</t>
  </si>
  <si>
    <t>Consumo de Materiais de Limpeza</t>
  </si>
  <si>
    <t>01.04.009.0001.00007</t>
  </si>
  <si>
    <t>Consumo de Materiais de Expediente/Escritório</t>
  </si>
  <si>
    <t>01.04.009.0001.00008</t>
  </si>
  <si>
    <t>Estimativas / Manutenção Canteiro</t>
  </si>
  <si>
    <t>01.04.009.0001.00009</t>
  </si>
  <si>
    <t>Estimativas / Manutenção Elétrica</t>
  </si>
  <si>
    <t>01.04.009.0001.00010</t>
  </si>
  <si>
    <t>Estimativas / Manutenção Hidrossanitária</t>
  </si>
  <si>
    <t>01.04.009.0001.00011</t>
  </si>
  <si>
    <t>Esgotamento de sistema sanitário temporário</t>
  </si>
  <si>
    <t>Gerenciamento eletrônico</t>
  </si>
  <si>
    <t>01.04.010</t>
  </si>
  <si>
    <t>VIGILÂNCIA DE OBRA</t>
  </si>
  <si>
    <t>01.04.010.0001.00001</t>
  </si>
  <si>
    <t>Vigilância da Obra</t>
  </si>
  <si>
    <t>01.04.011</t>
  </si>
  <si>
    <t>LIMPEZA PERMANENTE DE OBRA | RETIRADA ENTULHOS</t>
  </si>
  <si>
    <t>01.04.011.0001.00003</t>
  </si>
  <si>
    <t>Consumo de Caçambas para Retirada de Entulhos</t>
  </si>
  <si>
    <t>01.04.012</t>
  </si>
  <si>
    <t>CONTROLE TECNOLÓGICO DE MATERIAIS</t>
  </si>
  <si>
    <t>01.04.012.0001.00001</t>
  </si>
  <si>
    <t>Estimativas / Controle Tecnológico de Concreto</t>
  </si>
  <si>
    <t>01.04.012.0001.00002</t>
  </si>
  <si>
    <t>Estimativas / Controles de Desempenho</t>
  </si>
  <si>
    <t>01.04.013</t>
  </si>
  <si>
    <t>EQUIPAMENTOS, FERRAMENTAS, CONSERTOS E MANUTENÇÕES</t>
  </si>
  <si>
    <t>01.04.014</t>
  </si>
  <si>
    <t>SOFTWARES</t>
  </si>
  <si>
    <t>01.04.014.0001.00001</t>
  </si>
  <si>
    <t>Licença/Aluguel de Softwares / Prevision</t>
  </si>
  <si>
    <t>01.04.014.0001.00002</t>
  </si>
  <si>
    <t>Licença/Aluguel de Softwares / Construflow</t>
  </si>
  <si>
    <t>01.04.015</t>
  </si>
  <si>
    <t>FRETES</t>
  </si>
  <si>
    <t>01.04.015.0001.00001</t>
  </si>
  <si>
    <t>Estimativas / Fretes</t>
  </si>
  <si>
    <t xml:space="preserve">20.001 </t>
  </si>
  <si>
    <t xml:space="preserve">20.001.001 </t>
  </si>
  <si>
    <t xml:space="preserve">20.001.001.001 </t>
  </si>
  <si>
    <t>Caixas de Inspeção-Areia / Rede Drenagem/Águas Pluviais</t>
  </si>
  <si>
    <t>MOVIMENTAÇÕES DE TERRA (LOCAÇÃO MÁQUINAS TERRAPLANAGEM | BOTA-FORA)</t>
  </si>
  <si>
    <t>MOVIMENTAÇÕES DE TERRA (LOCAÇÃO MÁQUINAS TERRAPLANAGEM | BOTA-FORA) - GERAL</t>
  </si>
  <si>
    <t>CALÇADAS E PASSEIO EXTERNO</t>
  </si>
  <si>
    <t>Passeio em Piso Podotátil Direcional</t>
  </si>
  <si>
    <t>MOE - Infraestrutura-Implantação / Pavimentação em Blocos Intertravados (Paver)</t>
  </si>
  <si>
    <t>MOE - Infraestrutura-Implantação / Passeio em Piso Podotátil</t>
  </si>
  <si>
    <t>MOBILIÁRIO ÁREAS COMUNS E DECORAÇÃO</t>
  </si>
  <si>
    <t>Equipamentos de Academia</t>
  </si>
  <si>
    <t>Equipamentos de Coworking</t>
  </si>
  <si>
    <t>Equipamentos de Espaço Gourmet</t>
  </si>
  <si>
    <t>Equipamentos kids</t>
  </si>
  <si>
    <t>Equipamentos de Lavanderia</t>
  </si>
  <si>
    <t>Equipamentos de terraço</t>
  </si>
  <si>
    <t>IDENTIFICAÇÃO VISUAL (PLACAS E LETREIROS)</t>
  </si>
  <si>
    <t>Estimativas / Identificação Visual</t>
  </si>
  <si>
    <t>PAISAGISMO</t>
  </si>
  <si>
    <t>Estimativas / Paisagismo</t>
  </si>
  <si>
    <t>Escavacao mecanizada para blocos e baldrames, com previsao de forma</t>
  </si>
  <si>
    <t>Reaterro mecanizado para blocos e baldrames, com retroescavadeira</t>
  </si>
  <si>
    <t>Movimentação de terra para bota-fora de escavação de blocos de coroamento e baldrames</t>
  </si>
  <si>
    <t>Equipamentos Pet place</t>
  </si>
  <si>
    <t>Equipamento Área Externa Térreo</t>
  </si>
  <si>
    <t>Equipamentos Áreas Técnicas</t>
  </si>
  <si>
    <t>Equipamentos Hall social Térreo</t>
  </si>
  <si>
    <t xml:space="preserve">04.001 </t>
  </si>
  <si>
    <t xml:space="preserve">04.001.001 </t>
  </si>
  <si>
    <t xml:space="preserve">04.001.001.001 </t>
  </si>
  <si>
    <t>Entrada de Energia</t>
  </si>
  <si>
    <t xml:space="preserve">04.002 </t>
  </si>
  <si>
    <t>ELETRODUTOS, CAIXAS DE PASSAGEM E ACESSÓRIOS</t>
  </si>
  <si>
    <t xml:space="preserve">04.002.001 </t>
  </si>
  <si>
    <t xml:space="preserve">04.002.001.001 </t>
  </si>
  <si>
    <t xml:space="preserve">04.002.001.002 </t>
  </si>
  <si>
    <t>ELETRODUTOS, CAIXAS DE PASSAGEM E ACESSÓRIOS - GERAL</t>
  </si>
  <si>
    <t xml:space="preserve">04.003 </t>
  </si>
  <si>
    <t>FIAÇÃO</t>
  </si>
  <si>
    <t xml:space="preserve">04.003.001 </t>
  </si>
  <si>
    <t xml:space="preserve">04.003.001.001 </t>
  </si>
  <si>
    <t>FIAÇÃO - GERAL</t>
  </si>
  <si>
    <t xml:space="preserve">04.004 </t>
  </si>
  <si>
    <t>QUADROS E DISJUNTORES ELÉTRICOS</t>
  </si>
  <si>
    <t xml:space="preserve">04.004.001 </t>
  </si>
  <si>
    <t xml:space="preserve">04.004.001.001 </t>
  </si>
  <si>
    <t xml:space="preserve">04.005 </t>
  </si>
  <si>
    <t>ACABAMENTOS ELÉTRICOS</t>
  </si>
  <si>
    <t xml:space="preserve">04.005.001 </t>
  </si>
  <si>
    <t xml:space="preserve">04.005.001.001 </t>
  </si>
  <si>
    <t xml:space="preserve">04.006 </t>
  </si>
  <si>
    <t>LUMINÁRIAS</t>
  </si>
  <si>
    <t xml:space="preserve">04.006.001 </t>
  </si>
  <si>
    <t xml:space="preserve">04.006.001.001 </t>
  </si>
  <si>
    <t xml:space="preserve">04.007 </t>
  </si>
  <si>
    <t>MÃO DE OBRA | INSTALAÇÕES ELÉTRICAS E TELEFÔNICAS</t>
  </si>
  <si>
    <t xml:space="preserve">04.007.001 </t>
  </si>
  <si>
    <t xml:space="preserve">04.007.001.001 </t>
  </si>
  <si>
    <t>MOE - Instalações Elétricas / Execução Geral</t>
  </si>
  <si>
    <t>MÃO DE OBRA | INSTALAÇÕES ELÉTRICAS E TELEFÔNICAS - GERAL</t>
  </si>
  <si>
    <t>LUMINÁRIAS - GERAL</t>
  </si>
  <si>
    <t>ACABAMENTOS ELÉTRICOS - GERAL</t>
  </si>
  <si>
    <t>QUADROS E DISJUNTORES ELÉTRICOS - GERAL</t>
  </si>
  <si>
    <t xml:space="preserve">07.001 </t>
  </si>
  <si>
    <t>REDE PRIMÁRIA E SECUNDÁRIA (GLP)</t>
  </si>
  <si>
    <t xml:space="preserve">07.001.001 </t>
  </si>
  <si>
    <t xml:space="preserve">07.001.001.001 </t>
  </si>
  <si>
    <t xml:space="preserve">07.001.001.002 </t>
  </si>
  <si>
    <t>Execução de Instalações GLP / Rede Primária (Prumadas)</t>
  </si>
  <si>
    <t xml:space="preserve">07.002 </t>
  </si>
  <si>
    <t>REGULADORES, MEDIDORES E REGISTROS (GLP)</t>
  </si>
  <si>
    <t xml:space="preserve">07.002.001 </t>
  </si>
  <si>
    <t>REGULADORES, MEDIDORES E REGISTROS (GLP) - ÁTICO, ROOFTOP E CAIXA D'ÁGUA</t>
  </si>
  <si>
    <t xml:space="preserve">07.002.001.001 </t>
  </si>
  <si>
    <t>Execução de Instalações GLP / Reguladores, Medidores e Registros</t>
  </si>
  <si>
    <t xml:space="preserve">05.001 </t>
  </si>
  <si>
    <t xml:space="preserve">05.001.001 </t>
  </si>
  <si>
    <t xml:space="preserve">05.001.001.002 </t>
  </si>
  <si>
    <t>Tubos / Água Fria - TÉRREO</t>
  </si>
  <si>
    <t xml:space="preserve">05.001.001.003 </t>
  </si>
  <si>
    <t>Conexões / Água Fria  - TÉRREO</t>
  </si>
  <si>
    <t>Válvulas e Registros / Água Fria - TÉRREO</t>
  </si>
  <si>
    <t xml:space="preserve">05.001.002 </t>
  </si>
  <si>
    <t xml:space="preserve">05.001.002.002 </t>
  </si>
  <si>
    <t xml:space="preserve">05.001.003 </t>
  </si>
  <si>
    <t xml:space="preserve">05.001.003.002 </t>
  </si>
  <si>
    <t xml:space="preserve">05.001.003.003 </t>
  </si>
  <si>
    <t xml:space="preserve">05.001.004 </t>
  </si>
  <si>
    <t xml:space="preserve">05.001.004.002 </t>
  </si>
  <si>
    <t xml:space="preserve">05.001.004.003 </t>
  </si>
  <si>
    <t xml:space="preserve">05.001.005 </t>
  </si>
  <si>
    <t xml:space="preserve">05.001.005.002 </t>
  </si>
  <si>
    <t xml:space="preserve">05.001.005.003 </t>
  </si>
  <si>
    <t xml:space="preserve">05.001.006 </t>
  </si>
  <si>
    <t xml:space="preserve">05.001.006.002 </t>
  </si>
  <si>
    <t xml:space="preserve">05.001.006.003 </t>
  </si>
  <si>
    <t xml:space="preserve">05.001.007 </t>
  </si>
  <si>
    <t xml:space="preserve">05.001.007.002 </t>
  </si>
  <si>
    <t xml:space="preserve">05.001.007.003 </t>
  </si>
  <si>
    <t xml:space="preserve">05.001.008 </t>
  </si>
  <si>
    <t xml:space="preserve">05.001.008.002 </t>
  </si>
  <si>
    <t xml:space="preserve">05.001.008.003 </t>
  </si>
  <si>
    <t xml:space="preserve">05.001.009 </t>
  </si>
  <si>
    <t xml:space="preserve">05.001.009.002 </t>
  </si>
  <si>
    <t>Tubos / Água Fria - ROOFTOP</t>
  </si>
  <si>
    <t xml:space="preserve">05.001.009.003 </t>
  </si>
  <si>
    <t>Conexões / Água Fria - ROOFTOP</t>
  </si>
  <si>
    <t xml:space="preserve">05.001.010 </t>
  </si>
  <si>
    <t xml:space="preserve">05.001.010.002 </t>
  </si>
  <si>
    <t>Tubos / Água Fria - COBERTURA</t>
  </si>
  <si>
    <t xml:space="preserve">05.001.010.003 </t>
  </si>
  <si>
    <t>Conexões / Água Fria - COBERTURA</t>
  </si>
  <si>
    <t xml:space="preserve">05.002 </t>
  </si>
  <si>
    <t>PRUMADAS | DISTRIBUIÇÃO (ESGOTO | PLUVIAIS)</t>
  </si>
  <si>
    <t xml:space="preserve">05.002.001 </t>
  </si>
  <si>
    <t>PRUMADAS | DISTRIBUIÇÃO (ESGOTO | PLUVIAIS) -  TÉRREO</t>
  </si>
  <si>
    <t xml:space="preserve">05.002.001.002 </t>
  </si>
  <si>
    <t xml:space="preserve">05.002.002 </t>
  </si>
  <si>
    <t>PRUMADAS | DISTRIBUIÇÃO (ESGOTO | PLUVIAIS) -  GARAGEM (x3)</t>
  </si>
  <si>
    <t xml:space="preserve">05.002.002.002 </t>
  </si>
  <si>
    <t xml:space="preserve">05.002.003 </t>
  </si>
  <si>
    <t xml:space="preserve">05.002.003.002 </t>
  </si>
  <si>
    <t xml:space="preserve">05.002.004 </t>
  </si>
  <si>
    <t xml:space="preserve">05.002.004.002 </t>
  </si>
  <si>
    <t xml:space="preserve">05.002.005 </t>
  </si>
  <si>
    <t xml:space="preserve">05.002.005.002 </t>
  </si>
  <si>
    <t xml:space="preserve">05.002.006 </t>
  </si>
  <si>
    <t xml:space="preserve">05.002.006.002 </t>
  </si>
  <si>
    <t xml:space="preserve">05.002.007 </t>
  </si>
  <si>
    <t xml:space="preserve">05.002.007.002 </t>
  </si>
  <si>
    <t xml:space="preserve">05.002.008 </t>
  </si>
  <si>
    <t xml:space="preserve">05.002.008.002 </t>
  </si>
  <si>
    <t xml:space="preserve">05.002.009 </t>
  </si>
  <si>
    <t xml:space="preserve">05.002.009.002 </t>
  </si>
  <si>
    <t xml:space="preserve">05.002.010 </t>
  </si>
  <si>
    <t xml:space="preserve">05.002.010.002 </t>
  </si>
  <si>
    <t xml:space="preserve">05.003 </t>
  </si>
  <si>
    <t>HIDRÔMETROS, BOMBAS E RESERVATÓRIOS</t>
  </si>
  <si>
    <t xml:space="preserve">05.003.001 </t>
  </si>
  <si>
    <t xml:space="preserve">05.003.001.001 </t>
  </si>
  <si>
    <t xml:space="preserve">05.004 </t>
  </si>
  <si>
    <t>CAIXAS DE PASSAGEM E INSPEÇÃO</t>
  </si>
  <si>
    <t xml:space="preserve">05.004.001 </t>
  </si>
  <si>
    <t>CAIXAS DE PASSAGEM E INSPEÇÃO - TÉRREO</t>
  </si>
  <si>
    <t xml:space="preserve">05.004.001.001 </t>
  </si>
  <si>
    <t xml:space="preserve">05.005 </t>
  </si>
  <si>
    <t>MÃO DE OBRA | INSTALAÇÕES HIDROSSANITÁRIAS</t>
  </si>
  <si>
    <t xml:space="preserve">05.005.001 </t>
  </si>
  <si>
    <t xml:space="preserve">05.005.001.001 </t>
  </si>
  <si>
    <t xml:space="preserve">MOE - Instalações Hidrossanitárias / Execução Geral </t>
  </si>
  <si>
    <t>MÃO DE OBRA | INSTALAÇÕES HIDROSSANITÁRIAS - TÉRREO</t>
  </si>
  <si>
    <t>MÃO DE OBRA | INSTALAÇÕES HIDROSSANITÁRIAS - GARAGEM (x3)</t>
  </si>
  <si>
    <t>MÃO DE OBRA | INSTALAÇÕES HIDROSSANITÁRIAS - PILOTIS</t>
  </si>
  <si>
    <t>MÃO DE OBRA | INSTALAÇÕES HIDROSSANITÁRIAS - TRANSIÇÃO</t>
  </si>
  <si>
    <t>MÃO DE OBRA | INSTALAÇÕES HIDROSSANITÁRIAS - TIPO 1 (x3)</t>
  </si>
  <si>
    <t>MÃO DE OBRA | INSTALAÇÕES HIDROSSANITÁRIAS - TIPO 2 (x3)</t>
  </si>
  <si>
    <t>MÃO DE OBRA | INSTALAÇÕES HIDROSSANITÁRIAS - TIPO 3 (x6)</t>
  </si>
  <si>
    <t>MÃO DE OBRA | INSTALAÇÕES HIDROSSANITÁRIAS - ÁTICO</t>
  </si>
  <si>
    <t>MÃO DE OBRA | INSTALAÇÕES HIDROSSANITÁRIAS - ROOFTOP</t>
  </si>
  <si>
    <t>MÃO DE OBRA | INSTALAÇÕES HIDROSSANITÁRIAS - CAIXA D'ÁGUA</t>
  </si>
  <si>
    <t>Equipamentos Hidráulicas</t>
  </si>
  <si>
    <t>Caixas de Inspeção, Passagem e/ou Gordura / Rede Esgoto Sanitário</t>
  </si>
  <si>
    <t>Estação de tratamento de efluentes (ETE)</t>
  </si>
  <si>
    <t xml:space="preserve">04.008.001 </t>
  </si>
  <si>
    <t>EQUIPAMENTOS</t>
  </si>
  <si>
    <t>Gerador</t>
  </si>
  <si>
    <t>Instalação de Carro elétrico</t>
  </si>
  <si>
    <t>Equipamentos de Skyplace</t>
  </si>
  <si>
    <t>PRUMADAS | DISTRIBUIÇÃO (ÁGUA FRIA)</t>
  </si>
  <si>
    <t>PRUMADAS | DISTRIBUIÇÃO (ÁGUA FRIA) - TÉRREO</t>
  </si>
  <si>
    <t xml:space="preserve">05.001.001.001 </t>
  </si>
  <si>
    <t>PRUMADAS | DISTRIBUIÇÃO (ÁGUA FRIA) - GARAGEM (x3)</t>
  </si>
  <si>
    <t xml:space="preserve">05.001.002.001 </t>
  </si>
  <si>
    <t>Tubos / Água Fria - GARAGEM (X3)</t>
  </si>
  <si>
    <t>Conexões / Água Fria  - GARAGEM (X3)</t>
  </si>
  <si>
    <t>PRUMADAS | DISTRIBUIÇÃO (ÁGUA FRIA) - PILOTIS</t>
  </si>
  <si>
    <t xml:space="preserve">05.001.003.001 </t>
  </si>
  <si>
    <t>Tubos / Água Fria - PILOTIS</t>
  </si>
  <si>
    <t>Conexões / Água Fria  - PILOTIS</t>
  </si>
  <si>
    <t>Válvulas e Registros / Água Fria - PILOTIS</t>
  </si>
  <si>
    <t>PRUMADAS | DISTRIBUIÇÃO (ÁGUA FRIA) - TRANSIÇÃO</t>
  </si>
  <si>
    <t xml:space="preserve">05.001.004.001 </t>
  </si>
  <si>
    <t>Tubos / Água Fria - TRANSIÇÃO</t>
  </si>
  <si>
    <t>Conexões / Água Fria  - TRANSIÇÃO</t>
  </si>
  <si>
    <t>Válvulas e Registros / Água Fria - TRANSIÇÃO</t>
  </si>
  <si>
    <t>PRUMADAS | DISTRIBUIÇÃO (ÁGUA FRIA) - TIPO 1 (x3)</t>
  </si>
  <si>
    <t xml:space="preserve">05.001.005.001 </t>
  </si>
  <si>
    <t>Tubos / Água Fria - TIPO 1 (x3)</t>
  </si>
  <si>
    <t>Conexões / Água Fria  - TIPO 1 (x3)</t>
  </si>
  <si>
    <t>Válvulas e Registros / Água Fria - TIPO 1 (x3)</t>
  </si>
  <si>
    <t>PRUMADAS | DISTRIBUIÇÃO (ÁGUA FRIA) - TIPO 2 (x8)</t>
  </si>
  <si>
    <t xml:space="preserve">05.001.006.001 </t>
  </si>
  <si>
    <t>Tubos / Água Fria - TIPO 2 (x8)</t>
  </si>
  <si>
    <t>Conexões / Água Fria  - TIPO 2 (x8)</t>
  </si>
  <si>
    <t>Válvulas e Registros / Água Fria - TIPO 2 (x8)</t>
  </si>
  <si>
    <t>PRUMADAS | DISTRIBUIÇÃO (ÁGUA FRIA) - PAVIMENTO 18</t>
  </si>
  <si>
    <t xml:space="preserve">05.001.007.001 </t>
  </si>
  <si>
    <t>Tubos / Água Fria - PAVIMENTO 18</t>
  </si>
  <si>
    <t>Conexões / Água Fria  - PAVIMENTO 18</t>
  </si>
  <si>
    <t>Válvulas e Registros / Água Fria - PAVIMENTO 18</t>
  </si>
  <si>
    <t>PRUMADAS | DISTRIBUIÇÃO (ÁGUA FRIA) - ÁTICO</t>
  </si>
  <si>
    <t xml:space="preserve">05.001.008.001 </t>
  </si>
  <si>
    <t>Tubos / Água Fria - ÁTICO</t>
  </si>
  <si>
    <t>Conexões / Água Fria - ÁTICO</t>
  </si>
  <si>
    <t>Válvulas e Registros / Água Fria - ROOFTOP</t>
  </si>
  <si>
    <t>PRUMADAS | DISTRIBUIÇÃO (ÁGUA FRIA) - ROOFTOP</t>
  </si>
  <si>
    <t xml:space="preserve">05.001.009.001 </t>
  </si>
  <si>
    <t>PRUMADAS | DISTRIBUIÇÃO (ÁGUA FRIA) - CAIXA D'ÁGUA</t>
  </si>
  <si>
    <t xml:space="preserve">05.001.010.001 </t>
  </si>
  <si>
    <t>Tubos / Água Fria - CAIXA D'ÁGUA</t>
  </si>
  <si>
    <t>Conexões / Água Fria - CAIXA D'ÁGUA</t>
  </si>
  <si>
    <t>Válvulas e Registros / Água Fria - CAIXA D'ÁGUA</t>
  </si>
  <si>
    <t xml:space="preserve">05.001.011 </t>
  </si>
  <si>
    <t>PRUMADAS | DISTRIBUIÇÃO (ÁGUA FRIA) - COBERTURA</t>
  </si>
  <si>
    <t xml:space="preserve">05.001.011.001 </t>
  </si>
  <si>
    <t xml:space="preserve">05.001.011.002 </t>
  </si>
  <si>
    <t xml:space="preserve">05.001.011.003 </t>
  </si>
  <si>
    <t>Válvulas e Registros / Água Fria - COBERTURA</t>
  </si>
  <si>
    <t>PRUMADAS | DISTRIBUIÇÃO (ÁGUA QUENTE)</t>
  </si>
  <si>
    <t>PRUMADAS | DISTRIBUIÇÃO (ÁGUA QUENTE) - TÉRREO</t>
  </si>
  <si>
    <t xml:space="preserve">05.002.001.001 </t>
  </si>
  <si>
    <t>Tubos / Água Quente - TÉRREO</t>
  </si>
  <si>
    <t>Conexões / Água Quente - TÉRREO</t>
  </si>
  <si>
    <t>PRUMADAS | DISTRIBUIÇÃO (ÁGUA QUENTE) - GARAGEM (x3)</t>
  </si>
  <si>
    <t xml:space="preserve">05.002.002.001 </t>
  </si>
  <si>
    <t>Tubos / Água Quente - GARAGEM</t>
  </si>
  <si>
    <t>Conexões / Água Quente - GARAGEM</t>
  </si>
  <si>
    <t>PRUMADAS | DISTRIBUIÇÃO (ÁGUA QUENTE) - PILOTIS</t>
  </si>
  <si>
    <t xml:space="preserve">05.002.003.001 </t>
  </si>
  <si>
    <t>Tubos / Água Quente - PILOTIS</t>
  </si>
  <si>
    <t>Conexões / Água Quente - PILOTIS</t>
  </si>
  <si>
    <t>PRUMADAS | DISTRIBUIÇÃO (ÁGUA QUENTE) - TRANSIÇÃO</t>
  </si>
  <si>
    <t xml:space="preserve">05.002.004.001 </t>
  </si>
  <si>
    <t>Tubos / Água Quente - TRANSIÇÃO</t>
  </si>
  <si>
    <t>Conexões / Água Quente - TRANSIÇÃO</t>
  </si>
  <si>
    <t>PRUMADAS | DISTRIBUIÇÃO (ÁGUA QUENTE) - TIPO 1 (x3)</t>
  </si>
  <si>
    <t xml:space="preserve">05.002.005.001 </t>
  </si>
  <si>
    <t>Tubos / Água Quente - TIPO 1 (x3)</t>
  </si>
  <si>
    <t>Conexões / Água Quente - TIPO 1 (x3)</t>
  </si>
  <si>
    <t>PRUMADAS | DISTRIBUIÇÃO (ÁGUA QUENTE) - TIPO 2 (x8)</t>
  </si>
  <si>
    <t xml:space="preserve">05.002.006.001 </t>
  </si>
  <si>
    <t>Tubos / Água Quente - TIPO 2 (x8)</t>
  </si>
  <si>
    <t>Conexões / Água Quente - TIPO 2 (x8)</t>
  </si>
  <si>
    <t>PRUMADAS | DISTRIBUIÇÃO (ÁGUA QUENTE) - PAVIMENTO 18</t>
  </si>
  <si>
    <t xml:space="preserve">05.002.007.001 </t>
  </si>
  <si>
    <t>Tubos / Água Quente - PAVIMENTO 18</t>
  </si>
  <si>
    <t>Conexões / Água Quente - PAVIMENTO 18</t>
  </si>
  <si>
    <t>PRUMADAS | DISTRIBUIÇÃO (ÁGUA QUENTE) - ÁTICO</t>
  </si>
  <si>
    <t xml:space="preserve">05.002.008.001 </t>
  </si>
  <si>
    <t>Tubos / Água Quente - ÁTICO</t>
  </si>
  <si>
    <t>Conexões / Água Quente - ÁTICO</t>
  </si>
  <si>
    <t xml:space="preserve">05.002.009.001 </t>
  </si>
  <si>
    <t>Conexões / Água Quente -  ROOFTOP</t>
  </si>
  <si>
    <t xml:space="preserve">05.002.010.001 </t>
  </si>
  <si>
    <t>Conexões / Água Quente - CAIXA D'ÁGUA</t>
  </si>
  <si>
    <t xml:space="preserve">05.002.011 </t>
  </si>
  <si>
    <t xml:space="preserve">05.002.011.001 </t>
  </si>
  <si>
    <t>Tubos / Água Quente - COBERTURA</t>
  </si>
  <si>
    <t xml:space="preserve">05.002.011.002 </t>
  </si>
  <si>
    <t>Conexões / Água Quente - COBERTURA</t>
  </si>
  <si>
    <t xml:space="preserve">05.003.002 </t>
  </si>
  <si>
    <t xml:space="preserve">05.003.002.001 </t>
  </si>
  <si>
    <t xml:space="preserve">05.003.003 </t>
  </si>
  <si>
    <t xml:space="preserve">05.003.003.001 </t>
  </si>
  <si>
    <t xml:space="preserve">05.003.004 </t>
  </si>
  <si>
    <t xml:space="preserve">05.003.004.001 </t>
  </si>
  <si>
    <t xml:space="preserve">05.003.005 </t>
  </si>
  <si>
    <t xml:space="preserve">05.003.005.001 </t>
  </si>
  <si>
    <t xml:space="preserve">05.003.006 </t>
  </si>
  <si>
    <t xml:space="preserve">05.003.006.001 </t>
  </si>
  <si>
    <t xml:space="preserve">05.003.007 </t>
  </si>
  <si>
    <t xml:space="preserve">05.003.007.001 </t>
  </si>
  <si>
    <t xml:space="preserve">05.003.008 </t>
  </si>
  <si>
    <t xml:space="preserve">05.003.008.001 </t>
  </si>
  <si>
    <t xml:space="preserve">05.003.009 </t>
  </si>
  <si>
    <t xml:space="preserve">05.003.009.001 </t>
  </si>
  <si>
    <t xml:space="preserve">05.003.010 </t>
  </si>
  <si>
    <t xml:space="preserve">05.003.010.001 </t>
  </si>
  <si>
    <t>HIDRÔMETROS, BOMBAS E RESERVATÓRIOS - TÉRREO</t>
  </si>
  <si>
    <t xml:space="preserve">05.005.001.002 </t>
  </si>
  <si>
    <t xml:space="preserve">05.006 </t>
  </si>
  <si>
    <t xml:space="preserve">05.006.001 </t>
  </si>
  <si>
    <t xml:space="preserve">05.006.001.001 </t>
  </si>
  <si>
    <t xml:space="preserve">05.006.002 </t>
  </si>
  <si>
    <t xml:space="preserve">05.006.002.001 </t>
  </si>
  <si>
    <t xml:space="preserve">05.006.003 </t>
  </si>
  <si>
    <t xml:space="preserve">05.006.003.001 </t>
  </si>
  <si>
    <t xml:space="preserve">05.006.004 </t>
  </si>
  <si>
    <t xml:space="preserve">05.006.004.001 </t>
  </si>
  <si>
    <t xml:space="preserve">05.006.005 </t>
  </si>
  <si>
    <t xml:space="preserve">05.006.005.001 </t>
  </si>
  <si>
    <t xml:space="preserve">05.006.006 </t>
  </si>
  <si>
    <t xml:space="preserve">05.006.006.001 </t>
  </si>
  <si>
    <t xml:space="preserve">05.006.007 </t>
  </si>
  <si>
    <t xml:space="preserve">05.006.007.001 </t>
  </si>
  <si>
    <t xml:space="preserve">05.006.008 </t>
  </si>
  <si>
    <t xml:space="preserve">05.006.008.001 </t>
  </si>
  <si>
    <t xml:space="preserve">05.006.009 </t>
  </si>
  <si>
    <t xml:space="preserve">05.006.009.001 </t>
  </si>
  <si>
    <t xml:space="preserve">05.006.010 </t>
  </si>
  <si>
    <t xml:space="preserve">05.006.010.001 </t>
  </si>
  <si>
    <t xml:space="preserve">06.001 </t>
  </si>
  <si>
    <t>PRUMADA INCÊNDIO | REDE HIDRANTE</t>
  </si>
  <si>
    <t xml:space="preserve">06.001.001 </t>
  </si>
  <si>
    <t>PRUMADA INCÊNDIO | REDE HIDRANTE - GERAL</t>
  </si>
  <si>
    <t xml:space="preserve">06.001.001.001 </t>
  </si>
  <si>
    <t>Tubos e Conduítes / PCI - GERAL</t>
  </si>
  <si>
    <t xml:space="preserve">06.001.001.002 </t>
  </si>
  <si>
    <t>Conexões / PCI - GERAL</t>
  </si>
  <si>
    <t xml:space="preserve">06.001.001.003 </t>
  </si>
  <si>
    <t>Equipamentos e Acessórios Hidrantes / PCI - GERAL</t>
  </si>
  <si>
    <t xml:space="preserve">06.002 </t>
  </si>
  <si>
    <t>SPDA | PÁRA-RAIO</t>
  </si>
  <si>
    <t xml:space="preserve">06.002.001 </t>
  </si>
  <si>
    <t>SPDA | PÁRA-RAIO - TÉRREO</t>
  </si>
  <si>
    <t xml:space="preserve">06.002.001.001 </t>
  </si>
  <si>
    <t>EXTINTORES</t>
  </si>
  <si>
    <t>EXTINTORES -  GERAL</t>
  </si>
  <si>
    <t>Extintores / PCI -  GERAL</t>
  </si>
  <si>
    <t>SINALIZAÇÃO | ILUMINAÇÃO | ALARME EMERGÊNCIA</t>
  </si>
  <si>
    <t>SINALIZAÇÃO | ILUMINAÇÃO | ALARME EMERGÊNCIA - GERAL</t>
  </si>
  <si>
    <t>Sinalização e Iluminação / PCI - GERAL</t>
  </si>
  <si>
    <t>Alarme / PCI - GERAL</t>
  </si>
  <si>
    <t>MOE - Instalações Preventivo (PCI/SPDA) / Execução Geral</t>
  </si>
  <si>
    <t xml:space="preserve">21 </t>
  </si>
  <si>
    <t xml:space="preserve">21.001 </t>
  </si>
  <si>
    <t xml:space="preserve">21.001.001 </t>
  </si>
  <si>
    <t xml:space="preserve">21.001.001.001 </t>
  </si>
  <si>
    <t xml:space="preserve">21.001.001.002 </t>
  </si>
  <si>
    <t xml:space="preserve">21.001.001.003 </t>
  </si>
  <si>
    <t xml:space="preserve">21.001.001.004 </t>
  </si>
  <si>
    <t xml:space="preserve">21.001.001.005 </t>
  </si>
  <si>
    <t xml:space="preserve">21.001.001.006 </t>
  </si>
  <si>
    <t xml:space="preserve">21.001.001.007 </t>
  </si>
  <si>
    <t xml:space="preserve">21.001.001.008 </t>
  </si>
  <si>
    <t xml:space="preserve">21.001.001.009 </t>
  </si>
  <si>
    <t xml:space="preserve">21.001.001.010 </t>
  </si>
  <si>
    <t xml:space="preserve">21.001.001.011 </t>
  </si>
  <si>
    <t xml:space="preserve">17.001 </t>
  </si>
  <si>
    <t>INST. INTERFONIA | TELEFONIA | ANTENA COLETIVA | CFTV | CONTROLE ACESSO | AUTOMAÇÃO PORTÕES | INST. PISCINA</t>
  </si>
  <si>
    <t xml:space="preserve">17.001.001 </t>
  </si>
  <si>
    <t xml:space="preserve">17.001.001.001 </t>
  </si>
  <si>
    <t>Instalações de comunicação e CFTV</t>
  </si>
  <si>
    <t xml:space="preserve">17.001.001.002 </t>
  </si>
  <si>
    <t>Instalação de controle de acesso</t>
  </si>
  <si>
    <t xml:space="preserve">17.001.001.003 </t>
  </si>
  <si>
    <t>Automação de portões</t>
  </si>
  <si>
    <t>ORÇAMENTO EXECUTIVO AMARO - R00</t>
  </si>
  <si>
    <t xml:space="preserve">CUSTOS DIRETOS </t>
  </si>
  <si>
    <t>MÃO DE OBRA | CALÇADAS E PASSEIO EXTERNO</t>
  </si>
  <si>
    <t xml:space="preserve">01.003 </t>
  </si>
  <si>
    <t xml:space="preserve">02.004 </t>
  </si>
  <si>
    <t>Linha de Vida - cabo de aço junto ao piso</t>
  </si>
  <si>
    <t>Tela Fachadeira com impressão digital</t>
  </si>
  <si>
    <t xml:space="preserve">04.008 </t>
  </si>
  <si>
    <t>Elevador Cremalheira (Locação)</t>
  </si>
  <si>
    <t>Elevador Cremalheira (Montagem, incluso Frete Entrega)</t>
  </si>
  <si>
    <t>Elevador Cremalheira (Manutenção Preventiva)</t>
  </si>
  <si>
    <t>Elevador Cremalheira (Desmontagem, incluso Frete Devolução)</t>
  </si>
  <si>
    <t>Minigrua (Locação)</t>
  </si>
  <si>
    <t>Minigrua (Montagem, incluso Frete Entrega)</t>
  </si>
  <si>
    <t>Minigrua (Manutenção Preventiva)</t>
  </si>
  <si>
    <t>Minigrua (Desmontagem, incluso Frete Devolução)</t>
  </si>
  <si>
    <t>Balancim para Fachada (Locação)</t>
  </si>
  <si>
    <t>Ferramentas Manuais de Produção</t>
  </si>
  <si>
    <t>Prova de carga</t>
  </si>
  <si>
    <t>01.04.012.0001.00003</t>
  </si>
  <si>
    <t>01.04.013.0001.00001</t>
  </si>
  <si>
    <t>01.04.013.0001.00002</t>
  </si>
  <si>
    <t>01.04.013.0001.00004</t>
  </si>
  <si>
    <t>01.04.013.0001.00005</t>
  </si>
  <si>
    <t>01.04.013.0001.00006</t>
  </si>
  <si>
    <t>01.04.013.0001.00008</t>
  </si>
  <si>
    <t>01.04.013.0001.00010</t>
  </si>
  <si>
    <t xml:space="preserve">01.001.001.010 </t>
  </si>
  <si>
    <t>Execução de Limpeza e Remoção de Material Proveniente de Perfurações Hélice Contínua</t>
  </si>
  <si>
    <t xml:space="preserve">01.001.002 </t>
  </si>
  <si>
    <t xml:space="preserve">01.001.002.001 </t>
  </si>
  <si>
    <t xml:space="preserve">01.001.002.002 </t>
  </si>
  <si>
    <t xml:space="preserve">01.001.002.003 </t>
  </si>
  <si>
    <t>MOE - Fundações / Execução Geral / Blocos, Pilares Arranque, Vigas Baldrame e Lajes do Terreo</t>
  </si>
  <si>
    <t xml:space="preserve">01.003.001 </t>
  </si>
  <si>
    <t xml:space="preserve">01.003.001.001 </t>
  </si>
  <si>
    <t xml:space="preserve">01.003.001.002 </t>
  </si>
  <si>
    <t xml:space="preserve">01.003.001.003 </t>
  </si>
  <si>
    <t xml:space="preserve">01.003.001.004 </t>
  </si>
  <si>
    <t>Lastro de concreto magro, aplicado em blocos, espessura 5 cm</t>
  </si>
  <si>
    <t xml:space="preserve">02.004.001.001 </t>
  </si>
  <si>
    <t xml:space="preserve">02.004.002.001 </t>
  </si>
  <si>
    <t xml:space="preserve">02.004.003.001 </t>
  </si>
  <si>
    <t xml:space="preserve">02.004.004.001 </t>
  </si>
  <si>
    <t xml:space="preserve">02.004.005.001 </t>
  </si>
  <si>
    <t xml:space="preserve">02.004.006.001 </t>
  </si>
  <si>
    <t xml:space="preserve">02.004.007.001 </t>
  </si>
  <si>
    <t xml:space="preserve">02.004.008.001 </t>
  </si>
  <si>
    <t>MOE - Supraestrutura / Execução de Pavimentos Técnicos</t>
  </si>
  <si>
    <t>MOE - Supraestrutura / Execução Pavimento Diferenciado</t>
  </si>
  <si>
    <t>1,8 vezes o pavimento tipo para prever as transições</t>
  </si>
  <si>
    <t>2 vezes o pavimento tipo</t>
  </si>
  <si>
    <t xml:space="preserve">04.001.001.002 </t>
  </si>
  <si>
    <t>Reforço de rede elétrica</t>
  </si>
  <si>
    <t>Eletrodutos / Inst. Elétricas - Geral</t>
  </si>
  <si>
    <t>Caixas de Passagem e Acessórios / Inst. Elétricas - Geral</t>
  </si>
  <si>
    <t>Quadros e Disjuntores / Inst. Elétricas - Geral</t>
  </si>
  <si>
    <t>Acabamentos Elétricos, Sensores e Módulos / Inst. Elétricas -  Geral</t>
  </si>
  <si>
    <t>Luminárias / Inst. Elétricas - Geral</t>
  </si>
  <si>
    <t xml:space="preserve">04.007.001.002 </t>
  </si>
  <si>
    <t xml:space="preserve">04.008.001.001 </t>
  </si>
  <si>
    <t xml:space="preserve">05.001.002.003 </t>
  </si>
  <si>
    <t>Válvulas e Registros / Água Fria - GARAGEM (X3)</t>
  </si>
  <si>
    <t>PRUMADAS | DISTRIBUIÇÃO (ÁGUA QUENTE) - ROOFTOP</t>
  </si>
  <si>
    <t>Tubos / Água Quente - ROOFTOP</t>
  </si>
  <si>
    <t>PRUMADAS | DISTRIBUIÇÃO (ÁGUA QUENTE) - CAIXA D'ÁGUA</t>
  </si>
  <si>
    <t>Tubos / Água Quente -  CAIXA D'ÁGUA</t>
  </si>
  <si>
    <t>PRUMADAS | DISTRIBUIÇÃO (ÁGUA QUENTE) - COBERTURA</t>
  </si>
  <si>
    <t>Tubos / Rede Esgoto Sanitário - TERREO</t>
  </si>
  <si>
    <t xml:space="preserve">05.003.001.002 </t>
  </si>
  <si>
    <t>Conexões e Acessórios / Rede Esgoto Sanitário - TÉRREO</t>
  </si>
  <si>
    <t>Tubos / Rede Esgoto Sanitário - GARAGEM (X3)</t>
  </si>
  <si>
    <t xml:space="preserve">05.003.002.002 </t>
  </si>
  <si>
    <t>Conexões e Acessórios / Rede Esgoto Sanitário - GARAGEM (x3)</t>
  </si>
  <si>
    <t>PRUMADAS | DISTRIBUIÇÃO (ESGOTO | PLUVIAIS) - PILOTIS</t>
  </si>
  <si>
    <t>Tubos / Rede Esgoto Sanitário - PILOTIS</t>
  </si>
  <si>
    <t xml:space="preserve">05.003.003.002 </t>
  </si>
  <si>
    <t>Conexões e Acessórios / Rede Esgoto Sanitário - PILOTIS</t>
  </si>
  <si>
    <t>PRUMADAS | DISTRIBUIÇÃO (ESGOTO | PLUVIAIS) - TRANSIÇÃO</t>
  </si>
  <si>
    <t>Tubos / Rede Esgoto Sanitário - TRANSIÇÃO</t>
  </si>
  <si>
    <t xml:space="preserve">05.003.004.002 </t>
  </si>
  <si>
    <t>Conexões e Acessórios / Rede Esgoto Sanitário - TRANSIÇÃO</t>
  </si>
  <si>
    <t>PRUMADAS | DISTRIBUIÇÃO (ESGOTO | PLUVIAIS) - TIPO 1 (x3)</t>
  </si>
  <si>
    <t>Tubos / Rede Esgoto Sanitário - TIPO 1(x3)</t>
  </si>
  <si>
    <t xml:space="preserve">05.003.005.002 </t>
  </si>
  <si>
    <t>Conexões e Acessórios / Rede Esgoto Sanitário - TIPO 1 (x3)</t>
  </si>
  <si>
    <t>PRUMADAS | DISTRIBUIÇÃO (ESGOTO | PLUVIAIS) - TIPO 2 (x3)</t>
  </si>
  <si>
    <t>Tubos / Rede Esgoto Sanitário - TIPO 2 (x3)</t>
  </si>
  <si>
    <t xml:space="preserve">05.003.006.002 </t>
  </si>
  <si>
    <t>Conexões e Acessórios / Rede Esgoto Sanitário - TIPO 2 (x3)</t>
  </si>
  <si>
    <t>PRUMADAS | DISTRIBUIÇÃO (ESGOTO | PLUVIAIS) - TIPO 3 (x6)</t>
  </si>
  <si>
    <t>Tubos / Rede Esgoto Sanitário  - TIPO 3 (x6)</t>
  </si>
  <si>
    <t xml:space="preserve">05.003.007.002 </t>
  </si>
  <si>
    <t>Conexões e Acessórios / Rede Esgoto Sanitário - TIPO 3 (x6)</t>
  </si>
  <si>
    <t>PRUMADAS | DISTRIBUIÇÃO (ESGOTO | PLUVIAIS) - ÁTICO</t>
  </si>
  <si>
    <t>Tubos / Rede Esgoto Sanitário - ÁTICO</t>
  </si>
  <si>
    <t xml:space="preserve">05.003.008.002 </t>
  </si>
  <si>
    <t>Conexões e Acessórios / Rede Esgoto Sanitário - ÁTICO</t>
  </si>
  <si>
    <t>PRUMADAS | DISTRIBUIÇÃO (ESGOTO | PLUVIAIS) - ROOFTOP</t>
  </si>
  <si>
    <t>Tubos / Rede Esgoto Sanitário - ROOFTOP</t>
  </si>
  <si>
    <t xml:space="preserve">05.003.009.002 </t>
  </si>
  <si>
    <t>Conexões e Acessórios / Rede Esgoto Sanitário - ROOFTOP</t>
  </si>
  <si>
    <t>PRUMADAS | DISTRIBUIÇÃO (ESGOTO | PLUVIAIS) - CAIXA D'ÁGUA</t>
  </si>
  <si>
    <t>Tubos / Rede Esgoto Sanitário - CAIXA D'ÁGUA</t>
  </si>
  <si>
    <t xml:space="preserve">05.003.010.002 </t>
  </si>
  <si>
    <t>Conexões e Acessórios / Rede Esgoto Sanitário -  CAIXA D'ÁGUA</t>
  </si>
  <si>
    <t xml:space="preserve">05.005.001.003 </t>
  </si>
  <si>
    <t>Instalações SPDA - Material e Mão de Obra</t>
  </si>
  <si>
    <t xml:space="preserve">06.003 </t>
  </si>
  <si>
    <t xml:space="preserve">06.003.001 </t>
  </si>
  <si>
    <t xml:space="preserve">06.003.001.001 </t>
  </si>
  <si>
    <t xml:space="preserve">06.004 </t>
  </si>
  <si>
    <t xml:space="preserve">06.004.001 </t>
  </si>
  <si>
    <t xml:space="preserve">06.004.001.001 </t>
  </si>
  <si>
    <t xml:space="preserve">06.004.001.002 </t>
  </si>
  <si>
    <t xml:space="preserve">06.005 </t>
  </si>
  <si>
    <t>MÃO DE OBRA | INSTALAÇÕES PREVENTIVO (PCI)</t>
  </si>
  <si>
    <t xml:space="preserve">06.005.001 </t>
  </si>
  <si>
    <t>MÃO DE OBRA | INSTALAÇÕES PREVENTIVO (PCI) - TERREO</t>
  </si>
  <si>
    <t xml:space="preserve">06.005.001.001 </t>
  </si>
  <si>
    <t xml:space="preserve">06.005.002 </t>
  </si>
  <si>
    <t>MÃO DE OBRA | INSTALAÇÕES PREVENTIVO (PCI) - GARAGEM (x3)</t>
  </si>
  <si>
    <t xml:space="preserve">06.005.002.001 </t>
  </si>
  <si>
    <t xml:space="preserve">06.005.003 </t>
  </si>
  <si>
    <t>MÃO DE OBRA | INSTALAÇÕES PREVENTIVO (PCI) -  PILOTIS</t>
  </si>
  <si>
    <t xml:space="preserve">06.005.003.001 </t>
  </si>
  <si>
    <t xml:space="preserve">06.005.004 </t>
  </si>
  <si>
    <t>MÃO DE OBRA | INSTALAÇÕES PREVENTIVO (PCI) - TRANSIÇÃO</t>
  </si>
  <si>
    <t xml:space="preserve">06.005.004.001 </t>
  </si>
  <si>
    <t xml:space="preserve">06.005.005 </t>
  </si>
  <si>
    <t>MÃO DE OBRA | INSTALAÇÕES PREVENTIVO (PCI) - TIPO 1 (x3)</t>
  </si>
  <si>
    <t xml:space="preserve">06.005.005.001 </t>
  </si>
  <si>
    <t xml:space="preserve">06.005.006 </t>
  </si>
  <si>
    <t>MÃO DE OBRA | INSTALAÇÕES PREVENTIVO (PCI) - TIPO 2 (x3)</t>
  </si>
  <si>
    <t xml:space="preserve">06.005.006.001 </t>
  </si>
  <si>
    <t xml:space="preserve">06.005.007 </t>
  </si>
  <si>
    <t>MÃO DE OBRA | INSTALAÇÕES PREVENTIVO (PCI ) - TIPO 3 (x6)</t>
  </si>
  <si>
    <t xml:space="preserve">06.005.007.001 </t>
  </si>
  <si>
    <t xml:space="preserve">06.005.008 </t>
  </si>
  <si>
    <t>MÃO DE OBRA | INSTALAÇÕES PREVENTIVO (PCI ) - ÁTICO</t>
  </si>
  <si>
    <t xml:space="preserve">06.005.008.001 </t>
  </si>
  <si>
    <t xml:space="preserve">06.005.009 </t>
  </si>
  <si>
    <t>MÃO DE OBRA | INSTALAÇÕES PREVENTIVO (PCI ) - ROOFTOP</t>
  </si>
  <si>
    <t xml:space="preserve">06.005.009.001 </t>
  </si>
  <si>
    <t xml:space="preserve">06.005.010 </t>
  </si>
  <si>
    <t>MÃO DE OBRA | INSTALAÇÕES PREVENTIVO (PCI ) - CAIXA D'ÁGUA</t>
  </si>
  <si>
    <t xml:space="preserve">06.005.010.001 </t>
  </si>
  <si>
    <t>REDE PRIMÁRIA E SECUNDÁRIA (GLP) - GERAL</t>
  </si>
  <si>
    <t>Execução de Instalações GLP / Rede Secundária (Distribuição)</t>
  </si>
  <si>
    <t xml:space="preserve">09.001 </t>
  </si>
  <si>
    <t>CHAPISCO E REBOCO INTERNO</t>
  </si>
  <si>
    <t xml:space="preserve">09.001.001 </t>
  </si>
  <si>
    <t>CHAPISCO E REBOCO INTERNO - TÉRREO</t>
  </si>
  <si>
    <t xml:space="preserve">09.001.001.001 </t>
  </si>
  <si>
    <t>Chapisco Convencional em Argamassa Traço 1:4 (Interno)</t>
  </si>
  <si>
    <t xml:space="preserve">09.001.001.002 </t>
  </si>
  <si>
    <t>Chapisco Colante em Argamassa Adesiva (Interno)</t>
  </si>
  <si>
    <t xml:space="preserve">09.001.001.003 </t>
  </si>
  <si>
    <t>Reboco Interno com Argamassa Estabilizada - e=2,5 cm</t>
  </si>
  <si>
    <t xml:space="preserve">09.001.001.004 </t>
  </si>
  <si>
    <t>Estucagem de superfície de concreto (parede e teto)</t>
  </si>
  <si>
    <t xml:space="preserve">09.001.002 </t>
  </si>
  <si>
    <t>CHAPISCO E REBOCO INTERNO - GARAGEM (x3)</t>
  </si>
  <si>
    <t xml:space="preserve">09.001.002.001 </t>
  </si>
  <si>
    <t xml:space="preserve">09.001.002.002 </t>
  </si>
  <si>
    <t xml:space="preserve">09.001.002.003 </t>
  </si>
  <si>
    <t xml:space="preserve">09.001.002.004 </t>
  </si>
  <si>
    <t xml:space="preserve">09.001.003 </t>
  </si>
  <si>
    <t>CHAPISCO E REBOCO INTERNO - PILOTIS</t>
  </si>
  <si>
    <t xml:space="preserve">09.001.003.001 </t>
  </si>
  <si>
    <t xml:space="preserve">09.001.003.002 </t>
  </si>
  <si>
    <t xml:space="preserve">09.001.003.003 </t>
  </si>
  <si>
    <t xml:space="preserve">09.001.003.004 </t>
  </si>
  <si>
    <t xml:space="preserve">09.001.004 </t>
  </si>
  <si>
    <t>CHAPISCO E REBOCO INTERNO - TRANSIÇÃO</t>
  </si>
  <si>
    <t xml:space="preserve">09.001.004.001 </t>
  </si>
  <si>
    <t xml:space="preserve">09.001.004.002 </t>
  </si>
  <si>
    <t xml:space="preserve">09.001.004.003 </t>
  </si>
  <si>
    <t xml:space="preserve">09.001.004.004 </t>
  </si>
  <si>
    <t xml:space="preserve">09.001.005 </t>
  </si>
  <si>
    <t>CHAPISCO E REBOCO INTERNO - TIPO 01 (x3)</t>
  </si>
  <si>
    <t xml:space="preserve">09.001.005.001 </t>
  </si>
  <si>
    <t xml:space="preserve">09.001.005.002 </t>
  </si>
  <si>
    <t xml:space="preserve">09.001.005.003 </t>
  </si>
  <si>
    <t xml:space="preserve">09.001.005.004 </t>
  </si>
  <si>
    <t xml:space="preserve">09.001.006 </t>
  </si>
  <si>
    <t>CHAPISCO E REBOCO INTERNO - TIPO 02 (x3)</t>
  </si>
  <si>
    <t xml:space="preserve">09.001.006.001 </t>
  </si>
  <si>
    <t xml:space="preserve">09.001.006.002 </t>
  </si>
  <si>
    <t xml:space="preserve">09.001.006.003 </t>
  </si>
  <si>
    <t xml:space="preserve">09.001.006.004 </t>
  </si>
  <si>
    <t xml:space="preserve">09.001.007 </t>
  </si>
  <si>
    <t>CHAPISCO E REBOCO INTERNO - TIPO 03 (x6)</t>
  </si>
  <si>
    <t xml:space="preserve">09.001.007.001 </t>
  </si>
  <si>
    <t xml:space="preserve">09.001.007.002 </t>
  </si>
  <si>
    <t xml:space="preserve">09.001.007.003 </t>
  </si>
  <si>
    <t xml:space="preserve">09.001.007.004 </t>
  </si>
  <si>
    <t xml:space="preserve">09.001.008 </t>
  </si>
  <si>
    <t>CHAPISCO E REBOCO INTERNO - ÁTICO</t>
  </si>
  <si>
    <t xml:space="preserve">09.001.008.001 </t>
  </si>
  <si>
    <t xml:space="preserve">09.001.008.002 </t>
  </si>
  <si>
    <t xml:space="preserve">09.001.008.003 </t>
  </si>
  <si>
    <t xml:space="preserve">09.001.008.004 </t>
  </si>
  <si>
    <t xml:space="preserve">09.001.009 </t>
  </si>
  <si>
    <t>CHAPISCO E REBOCO INTERNO - ROOFTOP</t>
  </si>
  <si>
    <t xml:space="preserve">09.001.009.001 </t>
  </si>
  <si>
    <t xml:space="preserve">09.001.009.002 </t>
  </si>
  <si>
    <t xml:space="preserve">09.001.009.003 </t>
  </si>
  <si>
    <t xml:space="preserve">09.001.009.004 </t>
  </si>
  <si>
    <t xml:space="preserve">09.001.010 </t>
  </si>
  <si>
    <t>CHAPISCO E REBOCO INTERNO - CAIXA D'ÁGUA</t>
  </si>
  <si>
    <t xml:space="preserve">09.001.010.001 </t>
  </si>
  <si>
    <t xml:space="preserve">09.001.010.002 </t>
  </si>
  <si>
    <t xml:space="preserve">09.001.010.003 </t>
  </si>
  <si>
    <t xml:space="preserve">09.001.010.004 </t>
  </si>
  <si>
    <t xml:space="preserve">09.002 </t>
  </si>
  <si>
    <t>CONTRAPISO | PISO CIMENTO ALISADO</t>
  </si>
  <si>
    <t xml:space="preserve">09.002.001 </t>
  </si>
  <si>
    <t>CONTRAPISO | PISO CIMENTO ALISADO - TÉRREO</t>
  </si>
  <si>
    <t xml:space="preserve">09.002.001.001 </t>
  </si>
  <si>
    <t>Contrapiso em Argamassa Estabilizada - e=3 cm</t>
  </si>
  <si>
    <t xml:space="preserve">09.002.001.002 </t>
  </si>
  <si>
    <t>Contrapiso em Argamassa Estabilizada - e=5 cm</t>
  </si>
  <si>
    <t xml:space="preserve">09.002.001.003 </t>
  </si>
  <si>
    <t>Contrapiso em Argamassa Estabilizada - e=6 cm</t>
  </si>
  <si>
    <t xml:space="preserve">09.002.001.004 </t>
  </si>
  <si>
    <t>Polimento de piso (Garagens)</t>
  </si>
  <si>
    <t xml:space="preserve">09.002.002 </t>
  </si>
  <si>
    <t>CONTRAPISO | PISO CIMENTO ALISADO - GARAGEM (x3)</t>
  </si>
  <si>
    <t xml:space="preserve">09.002.002.001 </t>
  </si>
  <si>
    <t xml:space="preserve">09.002.002.002 </t>
  </si>
  <si>
    <t xml:space="preserve">09.002.002.003 </t>
  </si>
  <si>
    <t xml:space="preserve">09.002.003 </t>
  </si>
  <si>
    <t>CONTRAPISO | PISO CIMENTO ALISADO - PILOTIS</t>
  </si>
  <si>
    <t xml:space="preserve">09.002.003.001 </t>
  </si>
  <si>
    <t xml:space="preserve">09.002.003.002 </t>
  </si>
  <si>
    <t xml:space="preserve">09.002.003.003 </t>
  </si>
  <si>
    <t xml:space="preserve">09.002.004 </t>
  </si>
  <si>
    <t>CONTRAPISO | PISO CIMENTO ALISADO - TRANSIÇÃO</t>
  </si>
  <si>
    <t xml:space="preserve">09.002.004.001 </t>
  </si>
  <si>
    <t xml:space="preserve">09.002.004.002 </t>
  </si>
  <si>
    <t xml:space="preserve">09.002.004.003 </t>
  </si>
  <si>
    <t>Manta Acústica</t>
  </si>
  <si>
    <t xml:space="preserve">09.002.005 </t>
  </si>
  <si>
    <t>CONTRAPISO | PISO CIMENTO ALISADO - TIPO 01 (x3)</t>
  </si>
  <si>
    <t xml:space="preserve">09.002.005.001 </t>
  </si>
  <si>
    <t xml:space="preserve">09.002.005.002 </t>
  </si>
  <si>
    <t xml:space="preserve">09.002.005.003 </t>
  </si>
  <si>
    <t xml:space="preserve">09.002.006 </t>
  </si>
  <si>
    <t>CONTRAPISO | PISO CIMENTO ALISADO - TIPO 02 (x3)</t>
  </si>
  <si>
    <t xml:space="preserve">09.002.006.001 </t>
  </si>
  <si>
    <t xml:space="preserve">09.002.006.002 </t>
  </si>
  <si>
    <t xml:space="preserve">09.002.006.003 </t>
  </si>
  <si>
    <t xml:space="preserve">09.002.007 </t>
  </si>
  <si>
    <t>CONTRAPISO | PISO CIMENTO ALISADO - TIPO 03 (x6)</t>
  </si>
  <si>
    <t xml:space="preserve">09.002.007.001 </t>
  </si>
  <si>
    <t xml:space="preserve">09.002.007.002 </t>
  </si>
  <si>
    <t xml:space="preserve">09.002.007.003 </t>
  </si>
  <si>
    <t xml:space="preserve">09.002.008 </t>
  </si>
  <si>
    <t>CONTRAPISO | PISO CIMENTO ALISADO - ÁTICO</t>
  </si>
  <si>
    <t xml:space="preserve">09.002.008.001 </t>
  </si>
  <si>
    <t xml:space="preserve">09.002.008.002 </t>
  </si>
  <si>
    <t xml:space="preserve">09.002.008.003 </t>
  </si>
  <si>
    <t xml:space="preserve">09.002.009 </t>
  </si>
  <si>
    <t>CONTRAPISO | PISO CIMENTO ALISADO - ROOFTOP</t>
  </si>
  <si>
    <t xml:space="preserve">09.002.009.001 </t>
  </si>
  <si>
    <t xml:space="preserve">09.002.009.002 </t>
  </si>
  <si>
    <t xml:space="preserve">09.002.010 </t>
  </si>
  <si>
    <t>CONTRAPISO | PISO CIMENTO ALISADO - CAIXA D'ÁGUA</t>
  </si>
  <si>
    <t xml:space="preserve">09.002.010.001 </t>
  </si>
  <si>
    <t xml:space="preserve">09.002.010.002 </t>
  </si>
  <si>
    <t xml:space="preserve">09.003 </t>
  </si>
  <si>
    <t>CHAPISCO E REBOCO EXTERNO</t>
  </si>
  <si>
    <t xml:space="preserve">09.003.001 </t>
  </si>
  <si>
    <t>CHAPISCO E REBOCO EXTERNO - FACHADA EMBASAMENTO FRONTAL</t>
  </si>
  <si>
    <t xml:space="preserve">09.003.001.001 </t>
  </si>
  <si>
    <t>Chapisco Convencional em Argamassa Traço 1:3 (Externo)</t>
  </si>
  <si>
    <t xml:space="preserve">09.003.001.002 </t>
  </si>
  <si>
    <t>Chapisco Rolado em Argamassa Pronta/Industrializada (Externo)</t>
  </si>
  <si>
    <t xml:space="preserve">09.003.001.003 </t>
  </si>
  <si>
    <t>Reboco Externo com Argamassa Estabilizada - e=4,0 cm</t>
  </si>
  <si>
    <t xml:space="preserve">09.003.002 </t>
  </si>
  <si>
    <t>CHAPISCO E REBOCO EXTERNO - FACHADA EMBASAMENTO LATERAL DIREITA</t>
  </si>
  <si>
    <t xml:space="preserve">09.003.002.001 </t>
  </si>
  <si>
    <t xml:space="preserve">09.003.002.002 </t>
  </si>
  <si>
    <t xml:space="preserve">09.003.002.003 </t>
  </si>
  <si>
    <t xml:space="preserve">09.003.003 </t>
  </si>
  <si>
    <t>CHAPISCO E REBOCO EXTERNO - FACHADA EMBASAMENTO LATERAL ESQUERDA</t>
  </si>
  <si>
    <t xml:space="preserve">09.003.003.001 </t>
  </si>
  <si>
    <t xml:space="preserve">09.003.003.002 </t>
  </si>
  <si>
    <t xml:space="preserve">09.003.003.003 </t>
  </si>
  <si>
    <t xml:space="preserve">09.003.004 </t>
  </si>
  <si>
    <t>CHAPISCO E REBOCO EXTERNO - FACHADA EMBASAMENTO POSTERIOR</t>
  </si>
  <si>
    <t xml:space="preserve">09.003.004.001 </t>
  </si>
  <si>
    <t xml:space="preserve">09.003.004.002 </t>
  </si>
  <si>
    <t xml:space="preserve">09.003.004.003 </t>
  </si>
  <si>
    <t xml:space="preserve">09.003.005 </t>
  </si>
  <si>
    <t>CHAPISCO E REBOCO EXTERNO - FACHADA TORRE FRONTAL</t>
  </si>
  <si>
    <t xml:space="preserve">09.003.005.001 </t>
  </si>
  <si>
    <t xml:space="preserve">09.003.005.002 </t>
  </si>
  <si>
    <t xml:space="preserve">09.003.005.003 </t>
  </si>
  <si>
    <t xml:space="preserve">09.003.006 </t>
  </si>
  <si>
    <t>CHAPISCO E REBOCO EXTERNO - FACHADA TORRE LATERAL DIREITA</t>
  </si>
  <si>
    <t xml:space="preserve">09.003.006.001 </t>
  </si>
  <si>
    <t xml:space="preserve">09.003.006.002 </t>
  </si>
  <si>
    <t xml:space="preserve">09.003.006.003 </t>
  </si>
  <si>
    <t xml:space="preserve">09.003.007 </t>
  </si>
  <si>
    <t>CHAPISCO E REBOCO EXTERNO - FACHADA TORRE LATERAL ESQUERDA</t>
  </si>
  <si>
    <t xml:space="preserve">09.003.007.001 </t>
  </si>
  <si>
    <t xml:space="preserve">09.003.007.002 </t>
  </si>
  <si>
    <t xml:space="preserve">09.003.007.003 </t>
  </si>
  <si>
    <t xml:space="preserve">09.003.008 </t>
  </si>
  <si>
    <t>CHAPISCO E REBOCO EXTERNO - FACHADA TORRE POSTERIOR</t>
  </si>
  <si>
    <t xml:space="preserve">09.003.008.001 </t>
  </si>
  <si>
    <t xml:space="preserve">09.003.008.002 </t>
  </si>
  <si>
    <t xml:space="preserve">09.003.008.003 </t>
  </si>
  <si>
    <t xml:space="preserve">09.004 </t>
  </si>
  <si>
    <t>MÃO DE OBRA | REVESTIMENTOS DE ARGAMASSA INTERNOS</t>
  </si>
  <si>
    <t xml:space="preserve">09.004.001 </t>
  </si>
  <si>
    <t>MÃO DE OBRA | REVESTIMENTOS DE ARGAMASSA INTERNOS - TÉRREO</t>
  </si>
  <si>
    <t xml:space="preserve">09.004.001.001 </t>
  </si>
  <si>
    <t>MOE - Revestimentos de Argamassa / Reboco Interno (com Desconto de Vãos)</t>
  </si>
  <si>
    <t xml:space="preserve">09.004.001.002 </t>
  </si>
  <si>
    <t>MOE - Revestimentos de Argamassa / Estucagem (com Desconto de Vãos)</t>
  </si>
  <si>
    <t xml:space="preserve">09.004.001.003 </t>
  </si>
  <si>
    <t>MOE - Revestimentos de Argamassa / Contrapiso com Argamassa Estabilizada</t>
  </si>
  <si>
    <t xml:space="preserve">09.004.001.004 </t>
  </si>
  <si>
    <t>MOE - Revestimentos de Argamassa / Polimento de Piso para Garagens</t>
  </si>
  <si>
    <t xml:space="preserve">09.004.002 </t>
  </si>
  <si>
    <t>MÃO DE OBRA | REVESTIMENTOS DE ARGAMASSA INTERNOS - GARAGEM (x3)</t>
  </si>
  <si>
    <t xml:space="preserve">09.004.002.001 </t>
  </si>
  <si>
    <t xml:space="preserve">09.004.002.002 </t>
  </si>
  <si>
    <t xml:space="preserve">09.004.002.003 </t>
  </si>
  <si>
    <t xml:space="preserve">09.004.002.004 </t>
  </si>
  <si>
    <t xml:space="preserve">09.004.003 </t>
  </si>
  <si>
    <t>MÃO DE OBRA | REVESTIMENTOS DE ARGAMASSA INTERNOS - PILOTIS</t>
  </si>
  <si>
    <t xml:space="preserve">09.004.003.001 </t>
  </si>
  <si>
    <t xml:space="preserve">09.004.003.002 </t>
  </si>
  <si>
    <t xml:space="preserve">09.004.003.003 </t>
  </si>
  <si>
    <t xml:space="preserve">09.004.003.004 </t>
  </si>
  <si>
    <t xml:space="preserve">09.004.004 </t>
  </si>
  <si>
    <t>MÃO DE OBRA | REVESTIMENTOS DE ARGAMASSA INTERNOS - TRANSIÇÃO</t>
  </si>
  <si>
    <t xml:space="preserve">09.004.004.001 </t>
  </si>
  <si>
    <t xml:space="preserve">09.004.004.002 </t>
  </si>
  <si>
    <t xml:space="preserve">09.004.004.003 </t>
  </si>
  <si>
    <t xml:space="preserve">09.004.004.004 </t>
  </si>
  <si>
    <t>MOE - Revestimentos de Argamassa / Contrapiso com Argamassa Estabilizada Incluindo Manta Acústica</t>
  </si>
  <si>
    <t xml:space="preserve">09.004.005 </t>
  </si>
  <si>
    <t>MÃO DE OBRA | REVESTIMENTOS DE ARGAMASSA INTERNOS - TIPO 01 (x3)</t>
  </si>
  <si>
    <t xml:space="preserve">09.004.005.001 </t>
  </si>
  <si>
    <t xml:space="preserve">09.004.005.002 </t>
  </si>
  <si>
    <t xml:space="preserve">09.004.005.003 </t>
  </si>
  <si>
    <t xml:space="preserve">09.004.005.004 </t>
  </si>
  <si>
    <t xml:space="preserve">09.004.006 </t>
  </si>
  <si>
    <t>MÃO DE OBRA | REVESTIMENTOS DE ARGAMASSA INTERNOS - TIPO 02 (x3)</t>
  </si>
  <si>
    <t xml:space="preserve">09.004.006.001 </t>
  </si>
  <si>
    <t xml:space="preserve">09.004.006.002 </t>
  </si>
  <si>
    <t xml:space="preserve">09.004.006.003 </t>
  </si>
  <si>
    <t xml:space="preserve">09.004.006.004 </t>
  </si>
  <si>
    <t xml:space="preserve">09.004.007 </t>
  </si>
  <si>
    <t>MÃO DE OBRA | REVESTIMENTOS DE ARGAMASSA INTERNOS - TIPO 03 (x6)</t>
  </si>
  <si>
    <t xml:space="preserve">09.004.007.001 </t>
  </si>
  <si>
    <t xml:space="preserve">09.004.007.002 </t>
  </si>
  <si>
    <t xml:space="preserve">09.004.007.003 </t>
  </si>
  <si>
    <t xml:space="preserve">09.004.007.004 </t>
  </si>
  <si>
    <t xml:space="preserve">09.004.008 </t>
  </si>
  <si>
    <t>MÃO DE OBRA | REVESTIMENTOS DE ARGAMASSA INTERNOS - ÁTICO</t>
  </si>
  <si>
    <t xml:space="preserve">09.004.008.001 </t>
  </si>
  <si>
    <t xml:space="preserve">09.004.008.002 </t>
  </si>
  <si>
    <t xml:space="preserve">09.004.008.003 </t>
  </si>
  <si>
    <t xml:space="preserve">09.004.008.004 </t>
  </si>
  <si>
    <t xml:space="preserve">09.004.009 </t>
  </si>
  <si>
    <t>MÃO DE OBRA | REVESTIMENTOS DE ARGAMASSA INTERNOS - ROOFTOP</t>
  </si>
  <si>
    <t xml:space="preserve">09.004.009.001 </t>
  </si>
  <si>
    <t xml:space="preserve">09.004.009.002 </t>
  </si>
  <si>
    <t xml:space="preserve">09.004.009.003 </t>
  </si>
  <si>
    <t xml:space="preserve">09.004.010 </t>
  </si>
  <si>
    <t>MÃO DE OBRA | REVESTIMENTOS DE ARGAMASSA INTERNOS - CAIXA D'ÁGUA</t>
  </si>
  <si>
    <t xml:space="preserve">09.004.010.001 </t>
  </si>
  <si>
    <t xml:space="preserve">09.004.010.002 </t>
  </si>
  <si>
    <t xml:space="preserve">09.004.010.003 </t>
  </si>
  <si>
    <t xml:space="preserve">09.005 </t>
  </si>
  <si>
    <t>MÃO DE OBRA | REVESTIMENTOS DE ARGAMASSA EXTERNOS</t>
  </si>
  <si>
    <t xml:space="preserve">09.005.001 </t>
  </si>
  <si>
    <t>MÃO DE OBRA | REVESTIMENTOS DE ARGAMASSA EXTERNOS - FACHADA EMBASAMENTO FRONTAL</t>
  </si>
  <si>
    <t xml:space="preserve">09.005.001.001 </t>
  </si>
  <si>
    <t>MOE - Revestimentos de Argamassa / Reboco Externo (com Desconto de Vãos)</t>
  </si>
  <si>
    <t xml:space="preserve">09.005.002 </t>
  </si>
  <si>
    <t>MÃO DE OBRA | REVESTIMENTOS DE ARGAMASSA EXTERNOS - FACHADA EMBASAMENTO LATERAL DIREITA</t>
  </si>
  <si>
    <t xml:space="preserve">09.005.002.001 </t>
  </si>
  <si>
    <t xml:space="preserve">09.005.003 </t>
  </si>
  <si>
    <t>MÃO DE OBRA | REVESTIMENTOS DE ARGAMASSA EXTERNOS - FACHADA EMBASAMENTO LATERESQUERDA</t>
  </si>
  <si>
    <t xml:space="preserve">09.005.003.001 </t>
  </si>
  <si>
    <t xml:space="preserve">09.005.004 </t>
  </si>
  <si>
    <t>MÃO DE OBRA | REVESTIMENTOS DE ARGAMASSA EXTERNOS - FACHADA EMBASAMENTO POSTERIOR</t>
  </si>
  <si>
    <t xml:space="preserve">09.005.004.001 </t>
  </si>
  <si>
    <t xml:space="preserve">09.005.005 </t>
  </si>
  <si>
    <t>MÃO DE OBRA | REVESTIMENTOS DE ARGAMASSA EXTERNOS - FACHADA TORRE FRONTAL</t>
  </si>
  <si>
    <t xml:space="preserve">09.005.005.001 </t>
  </si>
  <si>
    <t xml:space="preserve">09.005.006 </t>
  </si>
  <si>
    <t>MÃO DE OBRA | REVESTIMENTOS DE ARGAMASSA EXTERNOS - FACHADA TORRE LATERAL DIREITA</t>
  </si>
  <si>
    <t xml:space="preserve">09.005.006.001 </t>
  </si>
  <si>
    <t xml:space="preserve">09.005.007 </t>
  </si>
  <si>
    <t>MÃO DE OBRA | REVESTIMENTOS DE ARGAMASSA EXTERNOS - FACHADA TORRE LATERAL ESQUERDA</t>
  </si>
  <si>
    <t xml:space="preserve">09.005.007.001 </t>
  </si>
  <si>
    <t xml:space="preserve">09.005.008 </t>
  </si>
  <si>
    <t>MÃO DE OBRA | REVESTIMENTOS DE ARGAMASSA EXTERNOS - FACHADA TORRE POSTERIOR</t>
  </si>
  <si>
    <t xml:space="preserve">09.005.008.001 </t>
  </si>
  <si>
    <t xml:space="preserve">11.001 </t>
  </si>
  <si>
    <t>PISOS, PORCELANATOS E RODAPÉS CERÂMICOS</t>
  </si>
  <si>
    <t xml:space="preserve">11.001.001 </t>
  </si>
  <si>
    <t>PISOS, PORCELANATOS E RODAPÉS CERÂMICOS - TÉRREO</t>
  </si>
  <si>
    <t xml:space="preserve">11.001.001.001 </t>
  </si>
  <si>
    <t>Assentamento e Rejuntamento de Revestimento Cerâmico / Piso - 80x80 cm</t>
  </si>
  <si>
    <t xml:space="preserve">11.001.001.002 </t>
  </si>
  <si>
    <t>Assentamento e Rejuntamento de Revestimento Cerâmico / Rodapé - 80x80 cm</t>
  </si>
  <si>
    <t xml:space="preserve">11.001.002 </t>
  </si>
  <si>
    <t>PISOS, PORCELANATOS E RODAPÉS CERÂMICOS - GARAGEM (X3)</t>
  </si>
  <si>
    <t xml:space="preserve">11.001.002.001 </t>
  </si>
  <si>
    <t xml:space="preserve">11.001.002.002 </t>
  </si>
  <si>
    <t xml:space="preserve">11.001.003 </t>
  </si>
  <si>
    <t>PISOS, PORCELANATOS E RODAPÉS CERÂMICOS - PILOTIS</t>
  </si>
  <si>
    <t xml:space="preserve">11.001.003.001 </t>
  </si>
  <si>
    <t xml:space="preserve">11.001.003.002 </t>
  </si>
  <si>
    <t xml:space="preserve">11.001.004 </t>
  </si>
  <si>
    <t>PISOS, PORCELANATOS E RODAPÉS CERÂMICOS - TRANSIÇÃO</t>
  </si>
  <si>
    <t xml:space="preserve">11.001.004.001 </t>
  </si>
  <si>
    <t xml:space="preserve">11.001.004.002 </t>
  </si>
  <si>
    <t>Assentamento e Rejuntamento de Revestimento Cerâmico / Piso - 60x60 cm</t>
  </si>
  <si>
    <t xml:space="preserve">11.001.004.003 </t>
  </si>
  <si>
    <t xml:space="preserve">11.001.005 </t>
  </si>
  <si>
    <t>PISOS, PORCELANATOS E RODAPÉS CERÂMICOS - TIPO 1 (x3)</t>
  </si>
  <si>
    <t xml:space="preserve">11.001.005.001 </t>
  </si>
  <si>
    <t xml:space="preserve">11.001.005.002 </t>
  </si>
  <si>
    <t xml:space="preserve">11.001.005.003 </t>
  </si>
  <si>
    <t xml:space="preserve">11.001.006 </t>
  </si>
  <si>
    <t>PISOS, PORCELANATOS E RODAPÉS CERÂMICOS - TIPO 2 (x3)</t>
  </si>
  <si>
    <t xml:space="preserve">11.001.006.001 </t>
  </si>
  <si>
    <t xml:space="preserve">11.001.006.002 </t>
  </si>
  <si>
    <t xml:space="preserve">11.001.006.003 </t>
  </si>
  <si>
    <t xml:space="preserve">11.001.007 </t>
  </si>
  <si>
    <t>PISOS, PORCELANATOS E RODAPÉS CERÂMICOS - TIPO 3 (x6)</t>
  </si>
  <si>
    <t xml:space="preserve">11.001.007.001 </t>
  </si>
  <si>
    <t xml:space="preserve">11.001.007.002 </t>
  </si>
  <si>
    <t xml:space="preserve">11.001.007.003 </t>
  </si>
  <si>
    <t xml:space="preserve">11.001.008 </t>
  </si>
  <si>
    <t>PISOS, PORCELANATOS E RODAPÉS CERÂMICOS - ÁTICO</t>
  </si>
  <si>
    <t xml:space="preserve">11.001.008.001 </t>
  </si>
  <si>
    <t>Assentamento e Rejuntamento de Revestimento Cerâmico / Piso - 60x120 cm</t>
  </si>
  <si>
    <t xml:space="preserve">11.001.008.002 </t>
  </si>
  <si>
    <t xml:space="preserve">11.001.009 </t>
  </si>
  <si>
    <t>PISOS, PORCELANATOS E RODAPÉS CERÂMICOS - ROOFTOP</t>
  </si>
  <si>
    <t xml:space="preserve">11.001.009.001 </t>
  </si>
  <si>
    <t>Assentamento e Rejuntamento de Revestimento Cerâmico / Pastilha Cerâmica - 9,5x9,5 cm</t>
  </si>
  <si>
    <t xml:space="preserve">11.001.009.002 </t>
  </si>
  <si>
    <t xml:space="preserve">11.001.009.003 </t>
  </si>
  <si>
    <t xml:space="preserve">11.002 </t>
  </si>
  <si>
    <t>AZULEJOS CERÂMICOS</t>
  </si>
  <si>
    <t xml:space="preserve">11.002.001 </t>
  </si>
  <si>
    <t>AZULEJOS CERÂMICOS - TÉRREO</t>
  </si>
  <si>
    <t xml:space="preserve">11.002.001.001 </t>
  </si>
  <si>
    <t>Assentamento e Rejuntamento de Revestimento Cerâmico / Parede - 30x60 cm</t>
  </si>
  <si>
    <t xml:space="preserve">11.002.002 </t>
  </si>
  <si>
    <t>AZULEJOS CERÂMICOS - PILOTIS</t>
  </si>
  <si>
    <t xml:space="preserve">11.002.002.001 </t>
  </si>
  <si>
    <t xml:space="preserve">11.002.003 </t>
  </si>
  <si>
    <t>AZULEJOS CERÂMICOS - TRANSIÇÃO</t>
  </si>
  <si>
    <t xml:space="preserve">11.002.003.001 </t>
  </si>
  <si>
    <t xml:space="preserve">11.002.004 </t>
  </si>
  <si>
    <t>AZULEJOS CERÂMICOS - TIPO 1 (x3)</t>
  </si>
  <si>
    <t xml:space="preserve">11.002.004.001 </t>
  </si>
  <si>
    <t xml:space="preserve">11.002.005 </t>
  </si>
  <si>
    <t>AZULEJOS CERÂMICOS - TIPO 2 (x3)</t>
  </si>
  <si>
    <t xml:space="preserve">11.002.005.001 </t>
  </si>
  <si>
    <t xml:space="preserve">11.002.006 </t>
  </si>
  <si>
    <t>AZULEJOS CERÂMICOS - TIPO 3 (x6)</t>
  </si>
  <si>
    <t xml:space="preserve">11.002.006.001 </t>
  </si>
  <si>
    <t xml:space="preserve">11.002.007 </t>
  </si>
  <si>
    <t>AZULEJOS CERÂMICOS - ÁTICO</t>
  </si>
  <si>
    <t xml:space="preserve">11.002.007.001 </t>
  </si>
  <si>
    <t xml:space="preserve">11.002.008 </t>
  </si>
  <si>
    <t>AZULEJOS CERÂMICOS - ROOFTOP</t>
  </si>
  <si>
    <t xml:space="preserve">11.002.008.001 </t>
  </si>
  <si>
    <t xml:space="preserve">11.003 </t>
  </si>
  <si>
    <t>MÃO DE OBRA | REVESTIMENTOS CERÂMICOS</t>
  </si>
  <si>
    <t xml:space="preserve">11.003.001 </t>
  </si>
  <si>
    <t>MÃO DE OBRA | REVESTIMENTOS CERÂMICOS - TÉRREO</t>
  </si>
  <si>
    <t xml:space="preserve">11.003.001.001 </t>
  </si>
  <si>
    <t>MOE - Revestimentos Cerâmicos / Assentamento de Pisos e Porcelanatos</t>
  </si>
  <si>
    <t xml:space="preserve">11.003.001.002 </t>
  </si>
  <si>
    <t>MOE - Revestimentos Cerâmicos / Assentamento de Azulejos</t>
  </si>
  <si>
    <t xml:space="preserve">11.003.001.003 </t>
  </si>
  <si>
    <t>MOE - Revestimentos Cerâmicos / Assentamento e Rejuntamento de Rodapés Cerâmicos</t>
  </si>
  <si>
    <t xml:space="preserve">11.003.002 </t>
  </si>
  <si>
    <t>MÃO DE OBRA | REVESTIMENTOS CERÂMICOS - GARAGEM (X3)</t>
  </si>
  <si>
    <t xml:space="preserve">11.003.002.001 </t>
  </si>
  <si>
    <t xml:space="preserve">11.003.002.002 </t>
  </si>
  <si>
    <t xml:space="preserve">11.003.003 </t>
  </si>
  <si>
    <t>MÃO DE OBRA | REVESTIMENTOS CERÂMICOS - PILOTIS</t>
  </si>
  <si>
    <t xml:space="preserve">11.003.003.001 </t>
  </si>
  <si>
    <t xml:space="preserve">11.003.003.002 </t>
  </si>
  <si>
    <t xml:space="preserve">11.003.003.003 </t>
  </si>
  <si>
    <t xml:space="preserve">11.003.004 </t>
  </si>
  <si>
    <t>MÃO DE OBRA | REVESTIMENTOS CERÂMICOS - TRANSIÇÃO</t>
  </si>
  <si>
    <t xml:space="preserve">11.003.004.001 </t>
  </si>
  <si>
    <t xml:space="preserve">11.003.004.002 </t>
  </si>
  <si>
    <t xml:space="preserve">11.003.004.003 </t>
  </si>
  <si>
    <t xml:space="preserve">11.003.005 </t>
  </si>
  <si>
    <t>MÃO DE OBRA | REVESTIMENTOS CERÂMICOS - TIPO 01 (x3)</t>
  </si>
  <si>
    <t xml:space="preserve">11.003.005.001 </t>
  </si>
  <si>
    <t xml:space="preserve">11.003.005.002 </t>
  </si>
  <si>
    <t xml:space="preserve">11.003.005.003 </t>
  </si>
  <si>
    <t xml:space="preserve">11.003.006 </t>
  </si>
  <si>
    <t>MÃO DE OBRA | REVESTIMENTOS CERÂMICOS - TIPO 02 (x3)</t>
  </si>
  <si>
    <t xml:space="preserve">11.003.006.001 </t>
  </si>
  <si>
    <t xml:space="preserve">11.003.006.002 </t>
  </si>
  <si>
    <t xml:space="preserve">11.003.006.003 </t>
  </si>
  <si>
    <t xml:space="preserve">11.003.007 </t>
  </si>
  <si>
    <t>MÃO DE OBRA | REVESTIMENTOS CERÂMICOS - TIPO 03 (x6)</t>
  </si>
  <si>
    <t xml:space="preserve">11.003.007.001 </t>
  </si>
  <si>
    <t xml:space="preserve">11.003.007.002 </t>
  </si>
  <si>
    <t xml:space="preserve">11.003.007.003 </t>
  </si>
  <si>
    <t xml:space="preserve">11.003.008 </t>
  </si>
  <si>
    <t>MÃO DE OBRA | REVESTIMENTOS CERÂMICOS - ÁTICO</t>
  </si>
  <si>
    <t xml:space="preserve">11.003.008.001 </t>
  </si>
  <si>
    <t xml:space="preserve">11.003.008.002 </t>
  </si>
  <si>
    <t xml:space="preserve">11.003.008.003 </t>
  </si>
  <si>
    <t xml:space="preserve">11.003.009 </t>
  </si>
  <si>
    <t>MÃO DE OBRA | REVESTIMENTOS CERÂMICOS - ROOFTOP</t>
  </si>
  <si>
    <t xml:space="preserve">11.003.009.001 </t>
  </si>
  <si>
    <t xml:space="preserve">11.003.009.002 </t>
  </si>
  <si>
    <t>MOE - Revestimentos Cerâmicos / Assentamento e Rejuntamento de Pastilhas Cerâmicas</t>
  </si>
  <si>
    <t xml:space="preserve">11.003.009.003 </t>
  </si>
  <si>
    <t xml:space="preserve">11.003.009.004 </t>
  </si>
  <si>
    <t xml:space="preserve">13.001 </t>
  </si>
  <si>
    <t xml:space="preserve">13.001.001 </t>
  </si>
  <si>
    <t xml:space="preserve">13.001.001.001 </t>
  </si>
  <si>
    <t xml:space="preserve">14.001 </t>
  </si>
  <si>
    <t>MATERIAIS | PINTURAS INTERNAS</t>
  </si>
  <si>
    <t xml:space="preserve">14.001.001 </t>
  </si>
  <si>
    <t>MATERIAIS | PINTURAS INTERNAS - TÉRREO</t>
  </si>
  <si>
    <t xml:space="preserve">14.001.001.001 </t>
  </si>
  <si>
    <t>Pintura Interna (Fundo Preparador)</t>
  </si>
  <si>
    <t xml:space="preserve">14.001.001.002 </t>
  </si>
  <si>
    <t>Pintura Interna (Selador Acrílico)</t>
  </si>
  <si>
    <t xml:space="preserve">14.001.001.003 </t>
  </si>
  <si>
    <t>Pintura Interna (Massa Corrida 2 Demãos)</t>
  </si>
  <si>
    <t xml:space="preserve">14.001.001.004 </t>
  </si>
  <si>
    <t>Pintura Interna (Tinta 3 demãos)</t>
  </si>
  <si>
    <t xml:space="preserve">14.001.001.005 </t>
  </si>
  <si>
    <t>Pintura Interna (Textura Acrílica Lisa)</t>
  </si>
  <si>
    <t xml:space="preserve">14.001.001.006 </t>
  </si>
  <si>
    <t>Pintura de piso com tinta epóxi</t>
  </si>
  <si>
    <t xml:space="preserve">14.001.001.007 </t>
  </si>
  <si>
    <t>Pintura de piso com tinta epóxi, demarcação vagas</t>
  </si>
  <si>
    <t xml:space="preserve">14.001.002 </t>
  </si>
  <si>
    <t>MATERIAIS | PINTURAS INTERNAS - GARAGEM (x3)</t>
  </si>
  <si>
    <t xml:space="preserve">14.001.002.001 </t>
  </si>
  <si>
    <t xml:space="preserve">14.001.002.002 </t>
  </si>
  <si>
    <t xml:space="preserve">14.001.002.003 </t>
  </si>
  <si>
    <t xml:space="preserve">14.001.002.004 </t>
  </si>
  <si>
    <t xml:space="preserve">14.001.002.005 </t>
  </si>
  <si>
    <t xml:space="preserve">14.001.002.006 </t>
  </si>
  <si>
    <t xml:space="preserve">14.001.002.007 </t>
  </si>
  <si>
    <t xml:space="preserve">14.001.003 </t>
  </si>
  <si>
    <t>MATERIAIS | PINTURAS INTERNAS - PILOTIS</t>
  </si>
  <si>
    <t xml:space="preserve">14.001.003.001 </t>
  </si>
  <si>
    <t xml:space="preserve">14.001.003.002 </t>
  </si>
  <si>
    <t xml:space="preserve">14.001.003.003 </t>
  </si>
  <si>
    <t xml:space="preserve">14.001.003.004 </t>
  </si>
  <si>
    <t xml:space="preserve">14.001.003.005 </t>
  </si>
  <si>
    <t xml:space="preserve">14.001.003.006 </t>
  </si>
  <si>
    <t xml:space="preserve">14.001.003.007 </t>
  </si>
  <si>
    <t xml:space="preserve">14.001.004 </t>
  </si>
  <si>
    <t>MATERIAIS | PINTURAS INTERNAS - TRANSIÇÃO</t>
  </si>
  <si>
    <t xml:space="preserve">14.001.004.001 </t>
  </si>
  <si>
    <t xml:space="preserve">14.001.004.002 </t>
  </si>
  <si>
    <t xml:space="preserve">14.001.004.003 </t>
  </si>
  <si>
    <t xml:space="preserve">14.001.004.004 </t>
  </si>
  <si>
    <t xml:space="preserve">14.001.004.005 </t>
  </si>
  <si>
    <t xml:space="preserve">14.001.004.006 </t>
  </si>
  <si>
    <t xml:space="preserve">14.001.005 </t>
  </si>
  <si>
    <t>MATERIAIS | PINTURAS INTERNAS - TIPO 01 (x3)</t>
  </si>
  <si>
    <t xml:space="preserve">14.001.005.001 </t>
  </si>
  <si>
    <t xml:space="preserve">14.001.005.002 </t>
  </si>
  <si>
    <t xml:space="preserve">14.001.005.003 </t>
  </si>
  <si>
    <t xml:space="preserve">14.001.005.004 </t>
  </si>
  <si>
    <t xml:space="preserve">14.001.005.005 </t>
  </si>
  <si>
    <t xml:space="preserve">14.001.005.006 </t>
  </si>
  <si>
    <t>Pintura de piso com tinta acrílica, 3 demãos</t>
  </si>
  <si>
    <t xml:space="preserve">14.001.006 </t>
  </si>
  <si>
    <t>MATERIAIS | PINTURAS INTERNAS - TIPO 02 (x3)</t>
  </si>
  <si>
    <t xml:space="preserve">14.001.006.001 </t>
  </si>
  <si>
    <t xml:space="preserve">14.001.006.002 </t>
  </si>
  <si>
    <t xml:space="preserve">14.001.006.003 </t>
  </si>
  <si>
    <t xml:space="preserve">14.001.006.004 </t>
  </si>
  <si>
    <t xml:space="preserve">14.001.006.005 </t>
  </si>
  <si>
    <t xml:space="preserve">14.001.006.006 </t>
  </si>
  <si>
    <t xml:space="preserve">14.001.007 </t>
  </si>
  <si>
    <t>MATERIAIS | PINTURAS INTERNAS - TIPO 03 (x6)</t>
  </si>
  <si>
    <t xml:space="preserve">14.001.007.001 </t>
  </si>
  <si>
    <t xml:space="preserve">14.001.007.002 </t>
  </si>
  <si>
    <t xml:space="preserve">14.001.007.003 </t>
  </si>
  <si>
    <t xml:space="preserve">14.001.007.004 </t>
  </si>
  <si>
    <t xml:space="preserve">14.001.007.005 </t>
  </si>
  <si>
    <t xml:space="preserve">14.001.007.006 </t>
  </si>
  <si>
    <t xml:space="preserve">14.001.008 </t>
  </si>
  <si>
    <t>MATERIAIS | PINTURAS INTERNAS - ÁTICO</t>
  </si>
  <si>
    <t xml:space="preserve">14.001.008.001 </t>
  </si>
  <si>
    <t xml:space="preserve">14.001.008.002 </t>
  </si>
  <si>
    <t xml:space="preserve">14.001.008.003 </t>
  </si>
  <si>
    <t xml:space="preserve">14.001.008.004 </t>
  </si>
  <si>
    <t xml:space="preserve">14.001.008.005 </t>
  </si>
  <si>
    <t xml:space="preserve">14.001.008.006 </t>
  </si>
  <si>
    <t xml:space="preserve">14.001.009 </t>
  </si>
  <si>
    <t>MATERIAIS | PINTURAS INTERNAS - ROOFTOP</t>
  </si>
  <si>
    <t xml:space="preserve">14.001.009.001 </t>
  </si>
  <si>
    <t xml:space="preserve">14.001.009.002 </t>
  </si>
  <si>
    <t xml:space="preserve">14.001.009.003 </t>
  </si>
  <si>
    <t xml:space="preserve">14.001.009.004 </t>
  </si>
  <si>
    <t xml:space="preserve">14.001.009.005 </t>
  </si>
  <si>
    <t xml:space="preserve">14.001.009.006 </t>
  </si>
  <si>
    <t xml:space="preserve">14.001.010 </t>
  </si>
  <si>
    <t>MATERIAIS | PINTURAS INTERNAS - CAIXA D'AGUA</t>
  </si>
  <si>
    <t xml:space="preserve">14.001.010.001 </t>
  </si>
  <si>
    <t xml:space="preserve">14.001.010.002 </t>
  </si>
  <si>
    <t xml:space="preserve">14.001.010.003 </t>
  </si>
  <si>
    <t xml:space="preserve">14.001.010.004 </t>
  </si>
  <si>
    <t xml:space="preserve">14.001.010.005 </t>
  </si>
  <si>
    <t xml:space="preserve">14.001.010.006 </t>
  </si>
  <si>
    <t xml:space="preserve">14.002 </t>
  </si>
  <si>
    <t>MATERIAIS | PINTURAS EXTERNAS</t>
  </si>
  <si>
    <t xml:space="preserve">14.002.001 </t>
  </si>
  <si>
    <t>MATERIAIS | PINTURAS EXTERNAS - FACHADA EMBASAMENTO FRONTAL</t>
  </si>
  <si>
    <t xml:space="preserve">14.002.001.001 </t>
  </si>
  <si>
    <t>Pintura Externa (Selador Acrílico)</t>
  </si>
  <si>
    <t xml:space="preserve">14.002.001.002 </t>
  </si>
  <si>
    <t>Pintura Externa (Textura Acrílica)</t>
  </si>
  <si>
    <t xml:space="preserve">14.002.001.003 </t>
  </si>
  <si>
    <t>Pintura Externa (1ª Demão Tinta Acabamento Fosco / Látex Acrílica) - Cor Patativa</t>
  </si>
  <si>
    <t xml:space="preserve">14.002.001.004 </t>
  </si>
  <si>
    <t>Pintura Externa (1ª Demão Tinta Acabamento Fosco / Látex Acrílica) - Cor Névoa do amanhã</t>
  </si>
  <si>
    <t xml:space="preserve">14.002.001.005 </t>
  </si>
  <si>
    <t>Pintura Externa (1ª Demão Tinta Acabamento Fosco / Látex Acrílica) - Cor Preto Fosco</t>
  </si>
  <si>
    <t xml:space="preserve">14.002.002 </t>
  </si>
  <si>
    <t>MATERIAIS | PINTURAS EXTERNAS - FACHADA EMBASAMENTO LATERAL DIREITA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</si>
  <si>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</si>
  <si>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</si>
  <si>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</si>
  <si>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</si>
  <si>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14.002.003 </t>
  </si>
  <si>
    <t>MATERIAIS | PINTURAS EXTERNAS - FACHADA EMBASAMENTO LATERAL ESQUERDA</t>
  </si>
  <si>
    <t xml:space="preserve">14.002.003.001 </t>
  </si>
  <si>
    <t xml:space="preserve">14.002.003.002 </t>
  </si>
  <si>
    <t xml:space="preserve">14.002.003.003 </t>
  </si>
  <si>
    <t xml:space="preserve">14.002.003.004 </t>
  </si>
  <si>
    <t xml:space="preserve">14.002.004 </t>
  </si>
  <si>
    <t>MATERIAIS | PINTURAS EXTERNAS - FACHADA EMBASAMENTO POSTERIOR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</si>
  <si>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</si>
  <si>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</si>
  <si>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</si>
  <si>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</si>
  <si>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14.002.005 </t>
  </si>
  <si>
    <t>MATERIAIS | PINTURAS EXTERNAS - FACHADA TORRE FRONTAL</t>
  </si>
  <si>
    <t xml:space="preserve">14.002.005.001 </t>
  </si>
  <si>
    <t xml:space="preserve">14.002.005.002 </t>
  </si>
  <si>
    <t xml:space="preserve">14.002.005.003 </t>
  </si>
  <si>
    <t xml:space="preserve">14.002.005.004 </t>
  </si>
  <si>
    <t xml:space="preserve">14.002.005.005 </t>
  </si>
  <si>
    <t>Pintura Externa (1ª Demão Tinta Acabamento Fosco / Látex Acrílica) - Cor Ânfora de prata</t>
  </si>
  <si>
    <t xml:space="preserve">14.002.005.006 </t>
  </si>
  <si>
    <t>Pintura Externa (1ª Demão Tinta Acabamento Fosco / Látex Acrílica) - Cor Prata</t>
  </si>
  <si>
    <t xml:space="preserve">14.002.005.007 </t>
  </si>
  <si>
    <t xml:space="preserve">14.002.006 </t>
  </si>
  <si>
    <t>MATERIAIS | PINTURAS EXTERNAS - FACHADA TORRE LATERAL DIREITA</t>
  </si>
  <si>
    <t xml:space="preserve">14.002.006.001 </t>
  </si>
  <si>
    <t xml:space="preserve">14.002.006.002 </t>
  </si>
  <si>
    <t xml:space="preserve">14.002.006.003 </t>
  </si>
  <si>
    <t xml:space="preserve">14.002.006.004 </t>
  </si>
  <si>
    <t xml:space="preserve">14.002.006.005 </t>
  </si>
  <si>
    <t xml:space="preserve">14.002.006.006 </t>
  </si>
  <si>
    <t xml:space="preserve">14.002.006.007 </t>
  </si>
  <si>
    <t xml:space="preserve">14.002.007 </t>
  </si>
  <si>
    <t>MATERIAIS | PINTURAS EXTERNAS - FACHADA TORRE LATERAL ESQUERDA</t>
  </si>
  <si>
    <t xml:space="preserve">14.002.007.001 </t>
  </si>
  <si>
    <t xml:space="preserve">14.002.007.002 </t>
  </si>
  <si>
    <t xml:space="preserve">14.002.007.003 </t>
  </si>
  <si>
    <t xml:space="preserve">14.002.007.004 </t>
  </si>
  <si>
    <t xml:space="preserve">14.002.007.005 </t>
  </si>
  <si>
    <t xml:space="preserve">14.002.008 </t>
  </si>
  <si>
    <t>MATERIAIS | PINTURAS EXTERNAS - FACHADA TORRE POSTERIOR</t>
  </si>
  <si>
    <t xml:space="preserve">14.002.008.001 </t>
  </si>
  <si>
    <t xml:space="preserve">14.002.008.002 </t>
  </si>
  <si>
    <t xml:space="preserve">14.002.008.003 </t>
  </si>
  <si>
    <t xml:space="preserve">14.002.008.004 </t>
  </si>
  <si>
    <t xml:space="preserve">14.002.008.005 </t>
  </si>
  <si>
    <t xml:space="preserve">14.002.008.006 </t>
  </si>
  <si>
    <t xml:space="preserve">14.003 </t>
  </si>
  <si>
    <t>MÃO DE OBRA | PINTURAS INTERNAS</t>
  </si>
  <si>
    <t xml:space="preserve">14.003.001 </t>
  </si>
  <si>
    <t>MÃO DE OBRA | PINTURAS INTERNAS - TÉRREO</t>
  </si>
  <si>
    <t xml:space="preserve">14.003.001.001 </t>
  </si>
  <si>
    <t>MOE - Pinturas / Internas (Pintura Acrílica - Incluído Selador/Fundo e Massa)</t>
  </si>
  <si>
    <t xml:space="preserve">14.003.001.002 </t>
  </si>
  <si>
    <t>MOE - Pinturas / Internas (Textura Acrílica - Incluído Selador)</t>
  </si>
  <si>
    <t xml:space="preserve">14.003.001.003 </t>
  </si>
  <si>
    <t>MOE - Pinturas / Internas (Pintura Epóxi em Piso - Incluído Demarcação Vagas Garagem)</t>
  </si>
  <si>
    <t xml:space="preserve">14.003.002 </t>
  </si>
  <si>
    <t>MÃO DE OBRA | PINTURAS INTERNAS - GARAGEM (x3)</t>
  </si>
  <si>
    <t xml:space="preserve">14.003.002.001 </t>
  </si>
  <si>
    <t xml:space="preserve">14.003.002.002 </t>
  </si>
  <si>
    <t xml:space="preserve">14.003.002.003 </t>
  </si>
  <si>
    <t xml:space="preserve">14.003.003 </t>
  </si>
  <si>
    <t>MÃO DE OBRA | PINTURAS INTERNAS - PILOTIS</t>
  </si>
  <si>
    <t xml:space="preserve">14.003.003.001 </t>
  </si>
  <si>
    <t xml:space="preserve">14.003.003.002 </t>
  </si>
  <si>
    <t xml:space="preserve">14.003.003.003 </t>
  </si>
  <si>
    <t xml:space="preserve">14.003.004 </t>
  </si>
  <si>
    <t>MÃO DE OBRA | PINTURAS INTERNAS - TRANSIÇÃO</t>
  </si>
  <si>
    <t xml:space="preserve">14.003.004.001 </t>
  </si>
  <si>
    <t xml:space="preserve">14.003.004.002 </t>
  </si>
  <si>
    <t xml:space="preserve">14.003.004.003 </t>
  </si>
  <si>
    <t xml:space="preserve">14.003.005 </t>
  </si>
  <si>
    <t>MÃO DE OBRA | PINTURAS INTERNAS - TIPO 01 (x3)</t>
  </si>
  <si>
    <t xml:space="preserve">14.003.005.001 </t>
  </si>
  <si>
    <t xml:space="preserve">14.003.005.002 </t>
  </si>
  <si>
    <t xml:space="preserve">14.003.005.003 </t>
  </si>
  <si>
    <t xml:space="preserve">14.003.006 </t>
  </si>
  <si>
    <t>MÃO DE OBRA | PINTURAS INTERNAS - TIPO 02 (x3)</t>
  </si>
  <si>
    <t xml:space="preserve">14.003.006.001 </t>
  </si>
  <si>
    <t xml:space="preserve">14.003.006.002 </t>
  </si>
  <si>
    <t xml:space="preserve">14.003.006.003 </t>
  </si>
  <si>
    <t xml:space="preserve">14.003.007 </t>
  </si>
  <si>
    <t>MÃO DE OBRA | PINTURAS INTERNAS - TIPO 03 (x6)</t>
  </si>
  <si>
    <t xml:space="preserve">14.003.007.001 </t>
  </si>
  <si>
    <t xml:space="preserve">14.003.007.002 </t>
  </si>
  <si>
    <t xml:space="preserve">14.003.007.003 </t>
  </si>
  <si>
    <t xml:space="preserve">14.003.008 </t>
  </si>
  <si>
    <t>MÃO DE OBRA | PINTURAS INTERNAS - ÁTICO</t>
  </si>
  <si>
    <t xml:space="preserve">14.003.008.001 </t>
  </si>
  <si>
    <t xml:space="preserve">14.003.008.002 </t>
  </si>
  <si>
    <t xml:space="preserve">14.003.008.003 </t>
  </si>
  <si>
    <t xml:space="preserve">14.003.009 </t>
  </si>
  <si>
    <t>MÃO DE OBRA | PINTURAS INTERNAS - ROOFTOP</t>
  </si>
  <si>
    <t xml:space="preserve">14.003.009.001 </t>
  </si>
  <si>
    <t xml:space="preserve">14.003.009.002 </t>
  </si>
  <si>
    <t xml:space="preserve">14.003.009.003 </t>
  </si>
  <si>
    <t xml:space="preserve">14.003.010 </t>
  </si>
  <si>
    <t>MÃO DE OBRA | PINTURAS INTERNAS - CAIXA D'AGUA</t>
  </si>
  <si>
    <t xml:space="preserve">14.003.010.001 </t>
  </si>
  <si>
    <t xml:space="preserve">14.003.010.002 </t>
  </si>
  <si>
    <t xml:space="preserve">14.003.010.003 </t>
  </si>
  <si>
    <t xml:space="preserve">14.004 </t>
  </si>
  <si>
    <t>MÃO DE OBRA | PINTURAS EXTERNAS</t>
  </si>
  <si>
    <t xml:space="preserve">14.004.001 </t>
  </si>
  <si>
    <t>MÃO DE OBRA | PINTURAS EXTERNAS - FACHADA EMBASAMENTO FRONTAL</t>
  </si>
  <si>
    <t xml:space="preserve">14.004.001.001 </t>
  </si>
  <si>
    <t>MOE - Pinturas / Externas (Textura Acrílica)</t>
  </si>
  <si>
    <t xml:space="preserve">14.004.001.002 </t>
  </si>
  <si>
    <t>MOE - Pinturas / Externas (1ª Demão Tinta)</t>
  </si>
  <si>
    <t xml:space="preserve">14.004.002 </t>
  </si>
  <si>
    <t>MÃO DE OBRA | PINTURAS EXTERNAS - FACHADA EMBASAMENTO LATERAL DIREITA</t>
  </si>
  <si>
    <t xml:space="preserve">14.004.002.001 </t>
  </si>
  <si>
    <t xml:space="preserve">14.004.002.002 </t>
  </si>
  <si>
    <t xml:space="preserve">14.004.003 </t>
  </si>
  <si>
    <t>MÃO DE OBRA | PINTURAS EXTERNAS - FACHADA EMBASAMENTO LATERAL ESQUERDA</t>
  </si>
  <si>
    <t xml:space="preserve">14.004.003.001 </t>
  </si>
  <si>
    <t xml:space="preserve">14.004.003.002 </t>
  </si>
  <si>
    <t xml:space="preserve">14.004.004 </t>
  </si>
  <si>
    <t>MÃO DE OBRA | PINTURAS EXTERNAS - FACHADA EMBASAMENTO POSTERIOR</t>
  </si>
  <si>
    <t xml:space="preserve">14.004.004.001 </t>
  </si>
  <si>
    <t xml:space="preserve">14.004.004.002 </t>
  </si>
  <si>
    <t xml:space="preserve">14.004.005 </t>
  </si>
  <si>
    <t>MÃO DE OBRA | PINTURAS EXTERNAS - FACHADA TORRE FRONTAL</t>
  </si>
  <si>
    <t xml:space="preserve">14.004.005.001 </t>
  </si>
  <si>
    <t xml:space="preserve">14.004.005.002 </t>
  </si>
  <si>
    <t xml:space="preserve">14.004.006 </t>
  </si>
  <si>
    <t>MÃO DE OBRA | PINTURAS EXTERNAS - FACHADA TORRE LATERAL DIREITA</t>
  </si>
  <si>
    <t xml:space="preserve">14.004.006.001 </t>
  </si>
  <si>
    <t xml:space="preserve">14.004.006.002 </t>
  </si>
  <si>
    <t xml:space="preserve">14.004.007 </t>
  </si>
  <si>
    <t>MÃO DE OBRA | PINTURAS EXTERNAS - FACHADA TORRE LATERAL ESQUERDA</t>
  </si>
  <si>
    <t xml:space="preserve">14.004.007.001 </t>
  </si>
  <si>
    <t xml:space="preserve">14.004.007.002 </t>
  </si>
  <si>
    <t xml:space="preserve">14.004.008 </t>
  </si>
  <si>
    <t>MÃO DE OBRA | PINTURAS EXTERNAS - FACHADA TORRE POSTERIOR</t>
  </si>
  <si>
    <t xml:space="preserve">14.004.008.001 </t>
  </si>
  <si>
    <t xml:space="preserve">14.004.008.002 </t>
  </si>
  <si>
    <t>Porta Corta-Fogo - 90x210 cm INOX</t>
  </si>
  <si>
    <t xml:space="preserve">15.001.001.002 </t>
  </si>
  <si>
    <t>Porta de Madeira, Abrir, incluso Batentes, Vistas e Acabamento - 80x210 cm, incluso instalação</t>
  </si>
  <si>
    <t>Porta de Madeira, Abrir, incluso Batentes, Vistas e Acabamento - 70x210 cm, incluso instalação</t>
  </si>
  <si>
    <t>Porta de Madeira, Abrir, incluso Batentes, Vistas e Acabamento - 60x210 cm, incluso instalação</t>
  </si>
  <si>
    <t>Porta de Madeira, Abrir, incluso Batentes, Vistas e Acabamento - 90x210 cm, incluso instalação</t>
  </si>
  <si>
    <t xml:space="preserve">16.001 </t>
  </si>
  <si>
    <t>SOLEIRAS | PEITORIS | PINGADEIRAS | ACABAMENTOS</t>
  </si>
  <si>
    <t xml:space="preserve">16.001.001 </t>
  </si>
  <si>
    <t>SOLEIRAS | PEITORIS | PINGADEIRAS | ACABAMENTOS - TÉRREO</t>
  </si>
  <si>
    <t xml:space="preserve">16.001.001.001 </t>
  </si>
  <si>
    <t>Soleiras em Granito Polido</t>
  </si>
  <si>
    <t xml:space="preserve">16.001.001.002 </t>
  </si>
  <si>
    <t>Peitoris e Pingadeiras em Granito Polido</t>
  </si>
  <si>
    <t xml:space="preserve">16.001.001.003 </t>
  </si>
  <si>
    <t>Acabamentos Elevadores em Granito Polido</t>
  </si>
  <si>
    <t xml:space="preserve">16.001.001.004 </t>
  </si>
  <si>
    <t>Bancadas em Granito Polido</t>
  </si>
  <si>
    <t xml:space="preserve">16.001.002 </t>
  </si>
  <si>
    <t>SOLEIRAS | PEITORIS | PINGADEIRAS | ACABAMENTOS - GARAGEM (x3)</t>
  </si>
  <si>
    <t xml:space="preserve">16.001.002.001 </t>
  </si>
  <si>
    <t xml:space="preserve">16.001.002.002 </t>
  </si>
  <si>
    <t xml:space="preserve">16.001.002.003 </t>
  </si>
  <si>
    <t xml:space="preserve">16.001.003 </t>
  </si>
  <si>
    <t>SOLEIRAS | PEITORIS | PINGADEIRAS | ACABAMENTOS - PILOTIS</t>
  </si>
  <si>
    <t xml:space="preserve">16.001.003.001 </t>
  </si>
  <si>
    <t xml:space="preserve">16.001.003.002 </t>
  </si>
  <si>
    <t xml:space="preserve">16.001.003.003 </t>
  </si>
  <si>
    <t xml:space="preserve">16.001.003.004 </t>
  </si>
  <si>
    <t xml:space="preserve">16.001.004 </t>
  </si>
  <si>
    <t>SOLEIRAS | PEITORIS | PINGADEIRAS | ACABAMENTOS - TRANSIÇÃO</t>
  </si>
  <si>
    <t xml:space="preserve">16.001.004.001 </t>
  </si>
  <si>
    <t xml:space="preserve">16.001.004.002 </t>
  </si>
  <si>
    <t xml:space="preserve">16.001.004.003 </t>
  </si>
  <si>
    <t xml:space="preserve">16.001.004.004 </t>
  </si>
  <si>
    <t>Piso Vinílico</t>
  </si>
  <si>
    <t xml:space="preserve">16.001.004.005 </t>
  </si>
  <si>
    <t>Rodapé Poliestireno - 10 cm</t>
  </si>
  <si>
    <t xml:space="preserve">16.001.005 </t>
  </si>
  <si>
    <t>SOLEIRAS | PEITORIS | PINGADEIRAS | ACABAMENTOS - TIPO 01 (x3)</t>
  </si>
  <si>
    <t xml:space="preserve">16.001.005.001 </t>
  </si>
  <si>
    <t xml:space="preserve">16.001.005.002 </t>
  </si>
  <si>
    <t xml:space="preserve">16.001.005.003 </t>
  </si>
  <si>
    <t xml:space="preserve">16.001.005.004 </t>
  </si>
  <si>
    <t xml:space="preserve">16.001.005.005 </t>
  </si>
  <si>
    <t xml:space="preserve">16.001.006 </t>
  </si>
  <si>
    <t>SOLEIRAS | PEITORIS | PINGADEIRAS | ACABAMENTOS - TIPO 02 (x3)</t>
  </si>
  <si>
    <t xml:space="preserve">16.001.006.001 </t>
  </si>
  <si>
    <t xml:space="preserve">16.001.006.002 </t>
  </si>
  <si>
    <t xml:space="preserve">16.001.006.003 </t>
  </si>
  <si>
    <t xml:space="preserve">16.001.006.004 </t>
  </si>
  <si>
    <t xml:space="preserve">16.001.006.005 </t>
  </si>
  <si>
    <t xml:space="preserve">16.001.007 </t>
  </si>
  <si>
    <t>SOLEIRAS | PEITORIS | PINGADEIRAS | ACABAMENTOS - TIPO 03 (x6)</t>
  </si>
  <si>
    <t xml:space="preserve">16.001.007.001 </t>
  </si>
  <si>
    <t xml:space="preserve">16.001.007.002 </t>
  </si>
  <si>
    <t xml:space="preserve">16.001.007.003 </t>
  </si>
  <si>
    <t xml:space="preserve">16.001.007.004 </t>
  </si>
  <si>
    <t xml:space="preserve">16.001.007.005 </t>
  </si>
  <si>
    <t xml:space="preserve">16.001.008 </t>
  </si>
  <si>
    <t>SOLEIRAS | PEITORIS | PINGADEIRAS | ACABAMENTOS - ÁTICO</t>
  </si>
  <si>
    <t xml:space="preserve">16.001.008.001 </t>
  </si>
  <si>
    <t xml:space="preserve">16.001.008.002 </t>
  </si>
  <si>
    <t xml:space="preserve">16.001.008.003 </t>
  </si>
  <si>
    <t xml:space="preserve">16.001.008.004 </t>
  </si>
  <si>
    <t xml:space="preserve">16.001.009 </t>
  </si>
  <si>
    <t>SOLEIRAS | PEITORIS | PINGADEIRAS | ACABAMENTOS - ROOFTOP</t>
  </si>
  <si>
    <t xml:space="preserve">16.001.009.001 </t>
  </si>
  <si>
    <t xml:space="preserve">16.001.009.002 </t>
  </si>
  <si>
    <t xml:space="preserve">16.001.009.003 </t>
  </si>
  <si>
    <t xml:space="preserve">16.001.009.004 </t>
  </si>
  <si>
    <t>Bocas/Vistas Churrasqueiras em Granito Polido</t>
  </si>
  <si>
    <t xml:space="preserve">16.001.009.005 </t>
  </si>
  <si>
    <t xml:space="preserve">16.001.009.006 </t>
  </si>
  <si>
    <t>Execução de Deck em Madeira</t>
  </si>
  <si>
    <t xml:space="preserve">16.001.010 </t>
  </si>
  <si>
    <t>SOLEIRAS | PEITORIS | PINGADEIRAS | ACABAMENTOS - CAIXA D'AGUA</t>
  </si>
  <si>
    <t xml:space="preserve">16.001.010.001 </t>
  </si>
  <si>
    <t xml:space="preserve">16.001.010.002 </t>
  </si>
  <si>
    <t xml:space="preserve">16.002 </t>
  </si>
  <si>
    <t>FACHADA | REVESTIMENTOS COMPLEMENTARES</t>
  </si>
  <si>
    <t xml:space="preserve">16.002.001 </t>
  </si>
  <si>
    <t>MATERIAIS | REVESTIMENTOS COMPLEMENTARES - FACHADA EMBASAMENTO FRONTAL</t>
  </si>
  <si>
    <t xml:space="preserve">16.002.001.001 </t>
  </si>
  <si>
    <t>Arkwood linha EP12</t>
  </si>
  <si>
    <t xml:space="preserve">16.002.001.002 </t>
  </si>
  <si>
    <t>Arkwood linha E 50x25 - Cinza</t>
  </si>
  <si>
    <t xml:space="preserve">16.002.002 </t>
  </si>
  <si>
    <t>MATERIAIS | REVESTIMENTOS COMPLEMENTARES - FACHADA EMBASAMENTO LATERAL DIREITA</t>
  </si>
  <si>
    <t xml:space="preserve">16.002.002.001 </t>
  </si>
  <si>
    <t xml:space="preserve">16.002.002.002 </t>
  </si>
  <si>
    <t xml:space="preserve">16.002.002.003 </t>
  </si>
  <si>
    <t>Revestimento externo - Porcelanato Portobello 5x25</t>
  </si>
  <si>
    <t xml:space="preserve">16.002.003 </t>
  </si>
  <si>
    <t>MATERIAIS | REVESTIMENTOS COMPLEMENTARES - FACHADA EMBASAMENTO LATERAL ESQUERDA</t>
  </si>
  <si>
    <t xml:space="preserve">16.002.003.001 </t>
  </si>
  <si>
    <t xml:space="preserve">16.002.003.002 </t>
  </si>
  <si>
    <t xml:space="preserve">16.002.004 </t>
  </si>
  <si>
    <t>MATERIAIS | REVESTIMENTOS COMPLEMENTARES - FACHADA EMBASAMENTO POSTERIOR</t>
  </si>
  <si>
    <t xml:space="preserve">16.002.004.001 </t>
  </si>
  <si>
    <t xml:space="preserve">16.002.004.002 </t>
  </si>
  <si>
    <t xml:space="preserve">16.002.004.003 </t>
  </si>
  <si>
    <t xml:space="preserve">16.002.005 </t>
  </si>
  <si>
    <t>MATERIAIS | REVESTIMENTOS COMPLEMENTARES - FACHADA TORRE FRONTAL</t>
  </si>
  <si>
    <t xml:space="preserve">16.002.005.001 </t>
  </si>
  <si>
    <t>Revestimento externo - Porcelanato Portobello 11x120</t>
  </si>
  <si>
    <t xml:space="preserve">16.002.006 </t>
  </si>
  <si>
    <t>MATERIAIS | REVESTIMENTOS COMPLEMENTARES - FACHADA TORRE LATERAL DIREITA</t>
  </si>
  <si>
    <t xml:space="preserve">16.002.006.001 </t>
  </si>
  <si>
    <t xml:space="preserve">16.002.007 </t>
  </si>
  <si>
    <t>MATERIAIS | REVESTIMENTOS COMPLEMENTARES - FACHADA TORRE LATERAL ESQUERDA</t>
  </si>
  <si>
    <t xml:space="preserve">16.002.007.001 </t>
  </si>
  <si>
    <t xml:space="preserve">16.002.008 </t>
  </si>
  <si>
    <t>MATERIAIS | REVESTIMENTOS COMPLEMENTARES - FACHADA TORRE POSTERIOR</t>
  </si>
  <si>
    <t xml:space="preserve">16.002.008.001 </t>
  </si>
  <si>
    <t xml:space="preserve">16.003 </t>
  </si>
  <si>
    <t xml:space="preserve">16.003.001 </t>
  </si>
  <si>
    <t xml:space="preserve">16.003.001.001 </t>
  </si>
  <si>
    <t>MOE - Revestimentos Complementares / Assentamentos e Acabamentos em Granito / Soleiras, Peitoris e Pingadeiras</t>
  </si>
  <si>
    <t xml:space="preserve">16.003.001.002 </t>
  </si>
  <si>
    <t>MOE - Revestimentos Complementares / Assentamentos e Acabamentos em Granito / Elevadores</t>
  </si>
  <si>
    <t xml:space="preserve">16.003.001.003 </t>
  </si>
  <si>
    <t>MOE - Revestimentos Complementares / Assentamentos e Acabamentos em Granito / Bancadas</t>
  </si>
  <si>
    <t xml:space="preserve">16.003.002 </t>
  </si>
  <si>
    <t xml:space="preserve">16.003.002.001 </t>
  </si>
  <si>
    <t xml:space="preserve">16.003.002.002 </t>
  </si>
  <si>
    <t xml:space="preserve">16.003.003 </t>
  </si>
  <si>
    <t xml:space="preserve">16.003.003.001 </t>
  </si>
  <si>
    <t xml:space="preserve">16.003.003.002 </t>
  </si>
  <si>
    <t xml:space="preserve">16.003.003.003 </t>
  </si>
  <si>
    <t xml:space="preserve">16.003.004 </t>
  </si>
  <si>
    <t xml:space="preserve">16.003.004.001 </t>
  </si>
  <si>
    <t xml:space="preserve">16.003.004.002 </t>
  </si>
  <si>
    <t xml:space="preserve">16.003.004.003 </t>
  </si>
  <si>
    <t>MOE - Revestimentos Complementares / Piso Vinílico</t>
  </si>
  <si>
    <t xml:space="preserve">16.003.004.004 </t>
  </si>
  <si>
    <t>MOE - Revestimentos Complementares / Rodapés em Madeira, MDF e/ou Poliestireno</t>
  </si>
  <si>
    <t xml:space="preserve">16.003.005 </t>
  </si>
  <si>
    <t xml:space="preserve">16.003.005.001 </t>
  </si>
  <si>
    <t xml:space="preserve">16.003.005.002 </t>
  </si>
  <si>
    <t xml:space="preserve">16.003.005.003 </t>
  </si>
  <si>
    <t xml:space="preserve">16.003.005.004 </t>
  </si>
  <si>
    <t xml:space="preserve">16.003.006 </t>
  </si>
  <si>
    <t xml:space="preserve">16.003.006.001 </t>
  </si>
  <si>
    <t xml:space="preserve">16.003.006.002 </t>
  </si>
  <si>
    <t xml:space="preserve">16.003.006.003 </t>
  </si>
  <si>
    <t xml:space="preserve">16.003.006.004 </t>
  </si>
  <si>
    <t xml:space="preserve">16.003.007 </t>
  </si>
  <si>
    <t xml:space="preserve">16.003.007.001 </t>
  </si>
  <si>
    <t xml:space="preserve">16.003.007.002 </t>
  </si>
  <si>
    <t xml:space="preserve">16.003.007.003 </t>
  </si>
  <si>
    <t xml:space="preserve">16.003.007.004 </t>
  </si>
  <si>
    <t xml:space="preserve">16.003.008 </t>
  </si>
  <si>
    <t xml:space="preserve">16.003.008.001 </t>
  </si>
  <si>
    <t xml:space="preserve">16.003.008.002 </t>
  </si>
  <si>
    <t xml:space="preserve">16.003.008.003 </t>
  </si>
  <si>
    <t xml:space="preserve">16.003.009 </t>
  </si>
  <si>
    <t xml:space="preserve">16.003.009.001 </t>
  </si>
  <si>
    <t xml:space="preserve">16.003.009.002 </t>
  </si>
  <si>
    <t xml:space="preserve">16.003.009.003 </t>
  </si>
  <si>
    <t>MOE - Revestimentos Complementares / Assentamentos e Acabamentos em Granito / Bocas/Vistas Churrasqueiras</t>
  </si>
  <si>
    <t xml:space="preserve">16.003.009.004 </t>
  </si>
  <si>
    <t xml:space="preserve">16.003.010 </t>
  </si>
  <si>
    <t xml:space="preserve">16.003.010.001 </t>
  </si>
  <si>
    <t>MÃO DE OBRA | REVESTIMENTOS COMPLEMENTARES - FACHADA EMBASAMENTO FRONTAL</t>
  </si>
  <si>
    <t>MOE - Revestimentos Arkwood / Assentamento de Revestimentos Arkwood Externos</t>
  </si>
  <si>
    <t>MÃO DE OBRA | REVESTIMENTOS COMPLEMENTARES - FACHADA EMBASAMENTO LATERAL DIREITA</t>
  </si>
  <si>
    <t>MOE - Revestimentos Cerâmicos / Assentamento e Rejuntamento de Revestimentos Cerâmicos Externos</t>
  </si>
  <si>
    <t>MÃO DE OBRA | REVESTIMENTOS COMPLEMENTARESS - FACHADA EMBASAMENTO LATERAL ESQUERDA</t>
  </si>
  <si>
    <t>MÃO DE OBRA | REVESTIMENTOS COMPLEMENTARES - FACHADA EMBASAMENTO POSTERIOR</t>
  </si>
  <si>
    <t>MÃO DE OBRA | REVESTIMENTOS COMPLEMENTARES - FACHADA TORRE FRONTAL</t>
  </si>
  <si>
    <t>MÃO DE OBRA | REVESTIMENTOS COMPLEMENTARES - FACHADA TORRE LATERAL DIREITA</t>
  </si>
  <si>
    <t>MÃO DE OBRA | REVESTIMENTOS COMPLEMENTARES - FACHADA TORRE LATERAL ESQUERDA</t>
  </si>
  <si>
    <t>MÃO DE OBRA | REVESTIMENTOS COMPLEMENTARES - FACHADA TORRE POSTERIOR</t>
  </si>
  <si>
    <t xml:space="preserve">19.001.010 </t>
  </si>
  <si>
    <t xml:space="preserve">19.001.010.001 </t>
  </si>
  <si>
    <t>INFRAESTRUTURA EXTERNA</t>
  </si>
  <si>
    <t>Passeio em Concreto Estampado</t>
  </si>
  <si>
    <t xml:space="preserve">20.001.001.002 </t>
  </si>
  <si>
    <t>MOE - Infraestrutura-Implantação / Pavimentação em Concreto Estampado</t>
  </si>
  <si>
    <t>MOBILIÁRIO ÁREAS COMUNS | DECORAÇÃO | PAISAGISMO</t>
  </si>
  <si>
    <t xml:space="preserve">21.002 </t>
  </si>
  <si>
    <t xml:space="preserve">21.002.001 </t>
  </si>
  <si>
    <t xml:space="preserve">21.002.001.001 </t>
  </si>
  <si>
    <t xml:space="preserve">21.003 </t>
  </si>
  <si>
    <t xml:space="preserve">21.003.001 </t>
  </si>
  <si>
    <t xml:space="preserve">21.003.001.001 </t>
  </si>
  <si>
    <t xml:space="preserve">10.006.002 </t>
  </si>
  <si>
    <t xml:space="preserve">10.006.002.001 </t>
  </si>
  <si>
    <t xml:space="preserve">10.007.001.002 </t>
  </si>
  <si>
    <t xml:space="preserve">10.010.001.004 </t>
  </si>
  <si>
    <t xml:space="preserve">10.010.001.005 </t>
  </si>
  <si>
    <t xml:space="preserve">10.010.001.006 </t>
  </si>
  <si>
    <t xml:space="preserve">10.010.005.004 </t>
  </si>
  <si>
    <t xml:space="preserve">15.005.001.002 </t>
  </si>
  <si>
    <t>MÃO DE OBRA | SOLEIRAS | PEITORIS | PINGADEIRAS | ACABAMENTOS</t>
  </si>
  <si>
    <t>MÃO DE OBRA | SOLEIRAS | PEITORIS | PINGADEIRAS | ACABAMENTOS  - TÉRREO</t>
  </si>
  <si>
    <t>MÃO DE OBRA | SOLEIRAS | PEITORIS | PINGADEIRAS | ACABAMENTOS  - GARAGEM (x3)</t>
  </si>
  <si>
    <t>MÃO DE OBRA | SOLEIRAS | PEITORIS | PINGADEIRAS | ACABAMENTOS  - PILOTIS</t>
  </si>
  <si>
    <t>MÃO DE OBRA | SOLEIRAS | PEITORIS | PINGADEIRAS | ACABAMENTOS  - TRANSIÇÃO</t>
  </si>
  <si>
    <t>MÃO DE OBRA | SOLEIRAS | PEITORIS | PINGADEIRAS | ACABAMENTOS  - TIPO 01 (x3)</t>
  </si>
  <si>
    <t>MÃO DE OBRA | SOLEIRAS | PEITORIS | PINGADEIRAS | ACABAMENTOS  - TIPO 02 (x3)</t>
  </si>
  <si>
    <t>MÃO DE OBRA | SOLEIRAS | PEITORIS | PINGADEIRAS | ACABAMENTOS  - TIPO 03 (x6)</t>
  </si>
  <si>
    <t>MÃO DE OBRA | SOLEIRAS | PEITORIS | PINGADEIRAS | ACABAMENTOS  - ÁTICO</t>
  </si>
  <si>
    <t>MÃO DE OBRA | SOLEIRAS | PEITORIS | PINGADEIRAS | ACABAMENTOS  - ROOFTOP</t>
  </si>
  <si>
    <t>MÃO DE OBRA | SOLEIRAS | PEITORIS | PINGADEIRAS | ACABAMENTOS  - CAIXA D'AGUA</t>
  </si>
  <si>
    <t xml:space="preserve">16.004 </t>
  </si>
  <si>
    <t>MÃO DE OBRA | REVESTIMENTOS COMPLEMENTARES - FACHADA</t>
  </si>
  <si>
    <t xml:space="preserve">16.004.001 </t>
  </si>
  <si>
    <t xml:space="preserve">16.004.001.001 </t>
  </si>
  <si>
    <t xml:space="preserve">16.004.002 </t>
  </si>
  <si>
    <t xml:space="preserve">16.004.002.001 </t>
  </si>
  <si>
    <t xml:space="preserve">16.004.002.002 </t>
  </si>
  <si>
    <t xml:space="preserve">16.004.003 </t>
  </si>
  <si>
    <t xml:space="preserve">16.004.003.001 </t>
  </si>
  <si>
    <t xml:space="preserve">16.004.004 </t>
  </si>
  <si>
    <t xml:space="preserve">16.004.004.001 </t>
  </si>
  <si>
    <t xml:space="preserve">16.004.004.002 </t>
  </si>
  <si>
    <t xml:space="preserve">16.004.005 </t>
  </si>
  <si>
    <t xml:space="preserve">16.004.005.001 </t>
  </si>
  <si>
    <t xml:space="preserve">16.004.006 </t>
  </si>
  <si>
    <t xml:space="preserve">16.004.006.001 </t>
  </si>
  <si>
    <t xml:space="preserve">16.004.007 </t>
  </si>
  <si>
    <t xml:space="preserve">16.004.007.001 </t>
  </si>
  <si>
    <t xml:space="preserve">16.004.008 </t>
  </si>
  <si>
    <t xml:space="preserve">16.004.008.001 </t>
  </si>
  <si>
    <t>MATERIAL | CALÇADAS E PASSEIO EXTERNO</t>
  </si>
  <si>
    <t xml:space="preserve">20.001.002 </t>
  </si>
  <si>
    <t xml:space="preserve">20.001.002.001 </t>
  </si>
  <si>
    <t xml:space="preserve">20.001.002.002 </t>
  </si>
  <si>
    <t>SIENGE / SOFTPLAN</t>
  </si>
  <si>
    <t>Sim</t>
  </si>
  <si>
    <t>19/01/2024</t>
  </si>
  <si>
    <t>18/12/2023</t>
  </si>
  <si>
    <t>Projetos ETE - Estação de Tratamento de Esgoto</t>
  </si>
  <si>
    <t>15/06/2022</t>
  </si>
  <si>
    <t>15/05/2022</t>
  </si>
  <si>
    <t>19/12/2023</t>
  </si>
  <si>
    <t>Despesas Financeiras / Despesas com Emissão de Boletos / Notificações</t>
  </si>
  <si>
    <t>Despesas de unificação, desmembramento, retificação e outros</t>
  </si>
  <si>
    <t>Abertura SPE | Alvarás Funcionamento</t>
  </si>
  <si>
    <t>10/11/2021</t>
  </si>
  <si>
    <t>Equipe Técnica / Técnico Edificações</t>
  </si>
  <si>
    <t>Despesas com Cartórios</t>
  </si>
  <si>
    <t>Financiamento / Despesas Gerais</t>
  </si>
  <si>
    <t>Terreno / Despesas com Retificações</t>
  </si>
  <si>
    <t>Terreno / Despesas com Outorga Onerosa</t>
  </si>
  <si>
    <t>Taxas Aprovação de Projetos</t>
  </si>
  <si>
    <t>Licença-Aluguel de Softwares / Mensal</t>
  </si>
  <si>
    <t>Licença Ambiental Prévia (LAP)</t>
  </si>
  <si>
    <t>Laudos e Vistorias</t>
  </si>
  <si>
    <t>Impostos / RET - Regime Especial de Tributação</t>
  </si>
  <si>
    <t>Impostos / INSS</t>
  </si>
  <si>
    <t>Habite-se / Despesas com Despachos</t>
  </si>
  <si>
    <t>Habite-se / Despesas com Averbação de Registro</t>
  </si>
  <si>
    <t>Equipe Técnica / Engenheiro Civil</t>
  </si>
  <si>
    <t>Despesas com Vizinhança</t>
  </si>
  <si>
    <t>Despesas com Tarifas Bancárias</t>
  </si>
  <si>
    <t>Consumo de Energia</t>
  </si>
  <si>
    <t>Consultoria em Contabilidade</t>
  </si>
  <si>
    <t>Consultoria em Advocacia</t>
  </si>
  <si>
    <t>Caçambas para Retirada de Entulhos (Locação)</t>
  </si>
  <si>
    <t>Ativo</t>
  </si>
  <si>
    <t>Data do preço</t>
  </si>
  <si>
    <t>Unidade</t>
  </si>
  <si>
    <t>07.001 - TERRENO, DESPESAS ADMINISTRATIVAS E CUSTOS INDIRETOS</t>
  </si>
  <si>
    <t>Família</t>
  </si>
  <si>
    <t>07 - TERRENO, DESPESAS ADMINISTRATIVAS E CUSTOS INDIRETOS</t>
  </si>
  <si>
    <t>Grupo</t>
  </si>
  <si>
    <t>25/01/2024</t>
  </si>
  <si>
    <t>Grua (Aquisição)</t>
  </si>
  <si>
    <t>Elevador Cremalheira (Insumos para Montagem)</t>
  </si>
  <si>
    <t>Betoneira (Locação)</t>
  </si>
  <si>
    <t>Grua (Frete Devolução)</t>
  </si>
  <si>
    <t>Grua (Desmontagem)</t>
  </si>
  <si>
    <t>Grua (Locação de Plataforma de Descarga)</t>
  </si>
  <si>
    <t>Grua (Ascensão até 6 m)</t>
  </si>
  <si>
    <t>Grua (Manutenção Preventiva)</t>
  </si>
  <si>
    <t>Grua (Frete Entrega)</t>
  </si>
  <si>
    <t>Grua (Montagem)</t>
  </si>
  <si>
    <t>Grua (Insumos para Montagem)</t>
  </si>
  <si>
    <t>Grua (Locação)</t>
  </si>
  <si>
    <t>Minigrua (Frete Devolução)</t>
  </si>
  <si>
    <t>Minigrua (Frete Entrega)</t>
  </si>
  <si>
    <t>Minigrua (Aquisição)</t>
  </si>
  <si>
    <t>Minigrua (Desmontagem)</t>
  </si>
  <si>
    <t>Elevador Cremalheira (Frete Devolução)</t>
  </si>
  <si>
    <t>Elevador Cremalheira (Frete Entrega)</t>
  </si>
  <si>
    <t>Elevador Cremalheira (Aquisição)</t>
  </si>
  <si>
    <t>Elevador Cremalheira (Desmontagem)</t>
  </si>
  <si>
    <t>Elevador Cremalheira (Montagem)</t>
  </si>
  <si>
    <t>Meia Cubeta 80x40x20 (Locação)</t>
  </si>
  <si>
    <t>dia</t>
  </si>
  <si>
    <t>Cubeta 80x80x20 (Locação)</t>
  </si>
  <si>
    <t>Suporte Metálico para Bandeja Secundária (unid x mês) (Locação)</t>
  </si>
  <si>
    <t>Suporte Metálico para Bandeja Primária (unid x mês) (Locação)</t>
  </si>
  <si>
    <t>30/01/2024</t>
  </si>
  <si>
    <t>Escavadeira Hidráulica (Locação)</t>
  </si>
  <si>
    <t>03.001 - EQUIPAMENTOS GERAIS</t>
  </si>
  <si>
    <t>03 - Equipamentos de Obra</t>
  </si>
  <si>
    <t>23/01/2024</t>
  </si>
  <si>
    <t>Taxa de aprovação e legalização rede elétrica</t>
  </si>
  <si>
    <t>Taxa de aprovação e legalização rede de água e esgoto</t>
  </si>
  <si>
    <t>Manutenção hidrossanitária</t>
  </si>
  <si>
    <t>Manutenção elétrica</t>
  </si>
  <si>
    <t>Estimativas / Despesas com Entorno da Obra</t>
  </si>
  <si>
    <t>Estimativas / Ligações Provisórias</t>
  </si>
  <si>
    <t>Estimativas / Contingências / Eventuais Não Orçados</t>
  </si>
  <si>
    <t>Estimativas / Limpeza de Obra</t>
  </si>
  <si>
    <t>29/01/2024</t>
  </si>
  <si>
    <t>Estimativas / Exaustão Mecânica</t>
  </si>
  <si>
    <t>19/10/2023</t>
  </si>
  <si>
    <t>Estimativas / Instalações Preventivo (PCI / SPDA)</t>
  </si>
  <si>
    <t>02/10/2023</t>
  </si>
  <si>
    <t>Estimativas / Entrada de Energia</t>
  </si>
  <si>
    <t>Estimativas / SPDA</t>
  </si>
  <si>
    <t>Estimativas / Fiação</t>
  </si>
  <si>
    <t>Estimativas / Instalações Elétricas</t>
  </si>
  <si>
    <t>Estimativas / Demolições, Limpeza de Terreno e Locação de Obra</t>
  </si>
  <si>
    <t>Estimativas / Instalações e Ligações Provisórias</t>
  </si>
  <si>
    <t>Estimativas / Taxas Habite-Se</t>
  </si>
  <si>
    <t>02.183 - ESTIMATIVAS</t>
  </si>
  <si>
    <t>08/02/2024</t>
  </si>
  <si>
    <t>07/02/2024</t>
  </si>
  <si>
    <t>Equipamentos de Minimarket</t>
  </si>
  <si>
    <t>Equipamentos de Hall social</t>
  </si>
  <si>
    <t>01/11/2022</t>
  </si>
  <si>
    <t>Equipamentos para terraço</t>
  </si>
  <si>
    <t>Equipamentos para lavanderia</t>
  </si>
  <si>
    <t>Equipamentos Kids</t>
  </si>
  <si>
    <t>Equipamentos de áreas comuns</t>
  </si>
  <si>
    <t>02.181 - MOBILIÁRIOS ÁREAS COMUNS</t>
  </si>
  <si>
    <t>Sistema de gerenciamento eletrônico</t>
  </si>
  <si>
    <t>Taxa para coleta de lixo</t>
  </si>
  <si>
    <t>Rede poliamida com fio 4mm malha 5x5cm</t>
  </si>
  <si>
    <t>Estrutura metálica rede SLQA</t>
  </si>
  <si>
    <t>Corda poliamida 12m - trabalho em alturas</t>
  </si>
  <si>
    <t>Tela Fachada</t>
  </si>
  <si>
    <t>Materiais para Sinalização de Segurança</t>
  </si>
  <si>
    <t>Materiais para Execução de Ligações Provisórias</t>
  </si>
  <si>
    <t>Mosquetão/Manilha</t>
  </si>
  <si>
    <t>Sapatilha Leve - 5/16"</t>
  </si>
  <si>
    <t>Tubo Linha de Vida - 2.1/2" x 3 m</t>
  </si>
  <si>
    <t>Clip Pesado - 5/16"</t>
  </si>
  <si>
    <t>Cabo de Aço 8 mm com Alma de Fibra</t>
  </si>
  <si>
    <t>Tela Guarda-Corpo em Polietileno, Listrada Branca e Laranja - 1,20x50 m</t>
  </si>
  <si>
    <t>Materiais para Execução de Instalações Provisórias</t>
  </si>
  <si>
    <t>02.177 - INSTALAÇÕES PROVISÓRIAS</t>
  </si>
  <si>
    <t>23/04/2024</t>
  </si>
  <si>
    <t>05/02/2024</t>
  </si>
  <si>
    <t>Curva 90° para eletroduto rígido de PVC, DN75mm, rosca Ø2.1/2'' BSP conforme ABNT NBR 15465</t>
  </si>
  <si>
    <t>Curva 45° para eletroduto rígido de PVC, DN75mm, rosca Ø2.1/2'' BSP conforme ABNT NBR 15465</t>
  </si>
  <si>
    <t>Curva 90° para eletroduto rígido de PVC, DN32mm, rosca Ø1'' BSP conforme ABNT NBR 15465</t>
  </si>
  <si>
    <t>Gerador 40kVA</t>
  </si>
  <si>
    <t>Gerador 60kVA</t>
  </si>
  <si>
    <t>Infraestrutura de Carro elétrico</t>
  </si>
  <si>
    <t>Materiais e Instalação de Carro elétrico</t>
  </si>
  <si>
    <t>01/02/2024</t>
  </si>
  <si>
    <t xml:space="preserve">Tampa para Tomada Hexagonal Horizontal para Condulete de PVC antichama na cor cinza </t>
  </si>
  <si>
    <t xml:space="preserve">Tampa para 1 Tomada e 1 interruptor para Condulete Top de PVC antichama na cor cinza </t>
  </si>
  <si>
    <t>Válvula de Esfera com Alavanca Vermelha - 3/4"</t>
  </si>
  <si>
    <t>Válvula de Esfera com Alavanca Vermelha - 1"</t>
  </si>
  <si>
    <t>Válvula de Esfera com Alavanca Vermelha - 2"</t>
  </si>
  <si>
    <t>Válvula de Esfera com Alavanca Vermelha - 1.1/2"</t>
  </si>
  <si>
    <t>Tampa 2 tomadas horizontais para condulete (cinza)</t>
  </si>
  <si>
    <t>Tampa 1 interruptor para condulete (cinza)</t>
  </si>
  <si>
    <t>02.175 - ELÉTRICA (MATERIAIS DIVERSOS)</t>
  </si>
  <si>
    <t>02/02/2024</t>
  </si>
  <si>
    <t>Conjunto montado com 2xlâmpadas fluorescente tubular em luminária metálica (1200mm) de sobrepor sem aletas</t>
  </si>
  <si>
    <t xml:space="preserve">Conjunto montado de arandela com plafonier e lampada fluorescente compacta </t>
  </si>
  <si>
    <t xml:space="preserve">Conjunto montado com soquete de porcelana e lampada halógena clara </t>
  </si>
  <si>
    <t>Conjunto montado com plafonier, soquete e lâmpada fluorescente compacta em caixa octogonal 4"x4"</t>
  </si>
  <si>
    <t xml:space="preserve">Poste de concreto seção duplo T 15m, tipo B-1,5 com transformador </t>
  </si>
  <si>
    <t>Poste de iluminação com 02 petálas</t>
  </si>
  <si>
    <t>Spot Balizador</t>
  </si>
  <si>
    <t>02.174 - ELÉTRICA (LÂMPADAS E LUMINÁRIAS)</t>
  </si>
  <si>
    <t>Caixa de passagem Retangular 4x2 - Condulete Tipo T 32mm</t>
  </si>
  <si>
    <t>Caixa de passagem elétrica 4x2"</t>
  </si>
  <si>
    <t>Caixa metálica de parede - 40X40X12</t>
  </si>
  <si>
    <t>Caixa metálica de parede - 80X150X20</t>
  </si>
  <si>
    <t>Caixa metálica de parede - 80X80X12</t>
  </si>
  <si>
    <t>Caixa metálica de parede - 60X150X20</t>
  </si>
  <si>
    <t>Caixa metálica de parede - 60X60X12</t>
  </si>
  <si>
    <t>Caixa metálica de parede - Rack metálico p/ NVR 5U - 25 x 50 x 35 cm</t>
  </si>
  <si>
    <t>Caixa 4''x2'' - Espera para sistema de som na laje</t>
  </si>
  <si>
    <t>Caixa metálica de teto - 80X50X50cm</t>
  </si>
  <si>
    <t>Caixa metálica de teto - 20X20X10cm</t>
  </si>
  <si>
    <t>Caixa de passagem de piso - 107X52X50</t>
  </si>
  <si>
    <t xml:space="preserve">Barramento neutro e terra 12/16 disjuntores </t>
  </si>
  <si>
    <t xml:space="preserve">Barramento neutro e terra 27/36 disjuntores </t>
  </si>
  <si>
    <t xml:space="preserve">Barramento neutro e terra 18/24 disjuntores </t>
  </si>
  <si>
    <t>Caixa de passagem no piso 20x20x10cm</t>
  </si>
  <si>
    <t>Caixa de passagem metálica teto 40x40x20cm</t>
  </si>
  <si>
    <t>Caixa de passagem metálica parede 20x20x12cm</t>
  </si>
  <si>
    <t>Caixa de passagem metálica parede 60x60x20cm</t>
  </si>
  <si>
    <t>Caixa de passagem metálica parede 40x40x20cm</t>
  </si>
  <si>
    <t xml:space="preserve">Curva 90 Horizontal BWW01-MA400T-54 </t>
  </si>
  <si>
    <t xml:space="preserve">Cofre de Derivação Extraível RIW 250 A </t>
  </si>
  <si>
    <t xml:space="preserve">Barramento Blindado BWW01-MA400T-54 </t>
  </si>
  <si>
    <t xml:space="preserve">QGD alumínio, chama 1.5, base polimerica, acima de 300A </t>
  </si>
  <si>
    <t xml:space="preserve">Caixa concentradora para Telemedição - 45X95X25 </t>
  </si>
  <si>
    <t xml:space="preserve">BEP alumínio, chama 1.5, base polimerica </t>
  </si>
  <si>
    <t>Disjuntor Tripolar - 3 kA - 70A</t>
  </si>
  <si>
    <t>Quadro de Medição em Alumínio com Pintura Epóxi Branca / 3 Medidores - 260x520x200mm</t>
  </si>
  <si>
    <t>Quadro de Distribuição Metálico com Pintura Epóxi Branca / QD 24 Módulos / Embutir - 350x370x100mm</t>
  </si>
  <si>
    <t>Disjuntor Tripolar - 3 kA - 80A</t>
  </si>
  <si>
    <t>Caixa de Passagem Elétrica de Parede, PVC / Embutir - 400x400x120 mm</t>
  </si>
  <si>
    <t>Quadro VDI Embutir - 40x40 cm</t>
  </si>
  <si>
    <t>Quadro VDI Embutir - 30x30 cm</t>
  </si>
  <si>
    <t>Quadro de Medição em Alumínio com Pintura Epóxi Branca / 2 Medidores - 800x702x220 mm</t>
  </si>
  <si>
    <t>Kit Barramento Neutro/Terra para Quadro de Distribuição - 27/36 Disjuntores</t>
  </si>
  <si>
    <t>Kit Barramento Neutro/Terra para Quadro de Distribuição - 18/24 Disjuntores</t>
  </si>
  <si>
    <t>Kit Barramento Neutro/Terra para Quadro de Distribuição - 12/16 Disjuntores</t>
  </si>
  <si>
    <t>Caixa para Medidores de Energia em Alumínio, com Pintura Branca</t>
  </si>
  <si>
    <t>Caixa de Passagem Elétrica de Parede, Metálica com Pintura Epóxi Branca / Embutir - CPT 30</t>
  </si>
  <si>
    <t>Caixa de Passagem Elétrica de Parede, Metálica com Pintura Epóxi Branca / Embutir - CPT 15</t>
  </si>
  <si>
    <t>02.173 - ELÉTRICA (QUADROS E DISJUNTORES)</t>
  </si>
  <si>
    <t>Espera para Botoeira/TAG'</t>
  </si>
  <si>
    <t>Conjunto montado com placa cega para TAG 4''x2''</t>
  </si>
  <si>
    <t>Conjunto montado com placa cega para Leitor biométrico 4''x2''</t>
  </si>
  <si>
    <t>Conjunto montado com placa cega para botoeira em caixa 4''x2''</t>
  </si>
  <si>
    <t>Conjunto montado com 1 ponto de TV p/ CFTV</t>
  </si>
  <si>
    <t>Caixa 4''x2'' - Ponto de TV na laje</t>
  </si>
  <si>
    <t>Conjunto montado com 1 ponto de TV</t>
  </si>
  <si>
    <t>Conjunto montado de 1 para Telefone, Tipo Telebrás, 4''x2''</t>
  </si>
  <si>
    <t>Conjunto montado de 1 para Telefone no piso, Tipo Telebrás, 4''x2''</t>
  </si>
  <si>
    <t xml:space="preserve">Pluge de Sobrepor 3 Polos </t>
  </si>
  <si>
    <t xml:space="preserve">Pluge de Sobrepor 5 Polos </t>
  </si>
  <si>
    <t>1 Interruptor Paralelo+ 1 Tomada 2P+T 10A, sem placa, para montagem em Condulete de PVC</t>
  </si>
  <si>
    <t>Conjunto montado de 1 Tomada 2P+T, 20A, resistente a intempéries, posto horizontal, 4''x2''</t>
  </si>
  <si>
    <t xml:space="preserve">Conjunto montado de Interruptor com 2 teclas simples, 4''x2'' </t>
  </si>
  <si>
    <t xml:space="preserve">Conjunto montado de Interruptor com 2 interruptores pulsadores, 4''x2'' </t>
  </si>
  <si>
    <t xml:space="preserve">Conjunto montado de Interruptor com 3 teclas simples, 4''x2'' </t>
  </si>
  <si>
    <t>Conjunto montado de Interruptor com 1 tecla simples e 2 teclas paralelo, 4''x2''</t>
  </si>
  <si>
    <t xml:space="preserve">Conjunto montado de 2 Tomadas de piso 2P+T, 10A, com tampa tipo unha dupla, 4''x4'' </t>
  </si>
  <si>
    <t xml:space="preserve">Conjunto montado de Interruptor com 2 teclas paralelo, 4''x2'' </t>
  </si>
  <si>
    <t xml:space="preserve">Conjunto montado de Interruptor com 1 tecla simples e 1 tecla paralelo, 4''x2'' </t>
  </si>
  <si>
    <t xml:space="preserve">Conjunto montado de Interruptor com 3 teclas paralelo, 4''x2'' </t>
  </si>
  <si>
    <t>Conjunto montado de 2 Tomada 2P+T, 10A + 1 Módulo USB fêmea, postos horizontais, 4''x2''</t>
  </si>
  <si>
    <t>Conjunto montado de 1 Tomada de piso 2P+T, 20A, com tampa tipo unha, 4''x2''</t>
  </si>
  <si>
    <t>Conjunto montado de 1 Tomada 2P+T, 10A, resistente a intempéries, posto horizontal, 4''x2''</t>
  </si>
  <si>
    <t xml:space="preserve">Conjunto montado de 1 Tomada 2P+T, 10A, posto horizontal, com proteção IP55, 4''x2'' </t>
  </si>
  <si>
    <t>Conjunto montado de 1 Tomada 2P+T, 10A, e 1 Tomada 2P+T, 20A postos horizontais, 4''x2''</t>
  </si>
  <si>
    <t xml:space="preserve">Conjunto montado de 1 Tomada 2P+T no piso, 10A, resistente a intempéries </t>
  </si>
  <si>
    <t xml:space="preserve">Conjunto montado de 1 Tomada 2P+T, 10A + Módulo USB fêmea, postos horizontais, 4''x2'' </t>
  </si>
  <si>
    <t>Conjunto montado de 1 Interruptor_Conjunto + Tomada 2P+T, 10A + 1 Módulo USB fêmea, postos horizontais, 4''x2''</t>
  </si>
  <si>
    <t xml:space="preserve">Conjunto montado de 1 Placa para Saída de Fio Ø11mm, 4''x2'' </t>
  </si>
  <si>
    <t xml:space="preserve">Conjunto montado com 1 Sensor de presença de teto, 10A 250V~ - Sem caixa </t>
  </si>
  <si>
    <t xml:space="preserve">Conjunto montado com 1 Sensor de presença no teto, 10A 250V~, 4''x2'' </t>
  </si>
  <si>
    <t xml:space="preserve">Conjunto montado com 1 Sensor de presença, 10A 250V~, 4''x2'' </t>
  </si>
  <si>
    <t xml:space="preserve">Conjunto montado com 1 Sensor de presença no teto, 10A 250V~, 4''x4'' </t>
  </si>
  <si>
    <t xml:space="preserve">Conjunto montado com 1 comando para cortineiro, 4''x2'' </t>
  </si>
  <si>
    <t xml:space="preserve">1 Tomada 2P+T 10A, sem placa, para montagem em Condulete de PVC </t>
  </si>
  <si>
    <t xml:space="preserve">Conjunto montado com placa cega, 4''x4'' </t>
  </si>
  <si>
    <t xml:space="preserve">Conjunto montado com placa cega, 4''x2'' </t>
  </si>
  <si>
    <t>Conjunto Montado, 1 Pulsador Campainha 10A / 250V - 4x2"</t>
  </si>
  <si>
    <t>Placa para Saída de Fio 11mm - 4x2"</t>
  </si>
  <si>
    <t>Conjunto Montado com 1 Interruptor de Minuteria, 10A / 250V - 4"x2"</t>
  </si>
  <si>
    <t>Conjunto Montado, 1 Tomada de Piso 2P+T 10A / 250V com Tampa tipo Unha - 4x2"</t>
  </si>
  <si>
    <t>Conjunto Montado, 2 Tomadas 2P+T 20A / 250V - 4x2"</t>
  </si>
  <si>
    <t>Conjunto Montado, 1 Tomada Telefone RJ45 / 250 V - 4x2"</t>
  </si>
  <si>
    <t>Conjunto Montado, 2 Tomadas 2P+T 10A / 250V - 4x2"</t>
  </si>
  <si>
    <t>Conjunto Montado, 2 Interruptores Simples 10A + 1 Tomada 2P+T 10A / 250V - 4x2"</t>
  </si>
  <si>
    <t>Conjunto Montado, 1 Tomada 2P+T 20A / 250V - 4x2"</t>
  </si>
  <si>
    <t>Conjunto Montado, 1 Tomada 2P+T 10A / 250V - 4x2"</t>
  </si>
  <si>
    <t>Conjunto Montado, 1 Sensor de Presença Fotocélula 220V / 250V - 4x2"</t>
  </si>
  <si>
    <t>Conjunto Montado, 1 Interruptor Simples 10A + 1 Tomada 2P+T 20A / 250V - 4x2"</t>
  </si>
  <si>
    <t>Conjunto Montado, 1 Interruptor Simples 10A + 1 Tomada 2P+T 10A / 250V - 4x2"</t>
  </si>
  <si>
    <t>Conjunto Montado, 1 Interruptor Simples 10A / 250V - 4x2"</t>
  </si>
  <si>
    <t>Conjunto Montado, 1 Interruptor Paralelo 10A + 1 Tomada 2P+T 10A / 250V - 4x2"</t>
  </si>
  <si>
    <t>Conjunto Montado, 1 Interruptor Paralelo 10A / 250V - 4x2"</t>
  </si>
  <si>
    <t>Conjunto Montado, 1 Cigarra 220V / 250V - 4x2"</t>
  </si>
  <si>
    <t>02.172 - ELÉTRICA (INTERRUPTORES, TOMADAS E CONJUNTOS)</t>
  </si>
  <si>
    <t>* Barramento de Cobre 3/4"' x 3/16'' - 211 A</t>
  </si>
  <si>
    <t>Minigrua (Montagem)</t>
  </si>
  <si>
    <t>Cabo Flexível - Isolação PVC - 750 V - 6,0 mm²</t>
  </si>
  <si>
    <t>Cabo Flexível - Isolação PVC - 750 V - 4,0 mm²</t>
  </si>
  <si>
    <t>Cabo Flexível - Isolação PVC - 750 V - 2,5 mm²</t>
  </si>
  <si>
    <t>Cabo Flexível - Isolação PVC - 750 V - 1,5 mm²</t>
  </si>
  <si>
    <t>Cabo Flexível - Isolação EPR - 0,6-1 kV - 70,0 mm²</t>
  </si>
  <si>
    <t>Cabo Flexível - Isolação EPR - 0,6-1 kV - 6,0 mm²</t>
  </si>
  <si>
    <t>Cabo Flexível - Isolação EPR - 0,6-1 kV - 50,0 mm²</t>
  </si>
  <si>
    <t>Cabo Flexível - Isolação EPR - 0,6-1 kV - 4,0 mm²</t>
  </si>
  <si>
    <t>Cabo Flexível - Isolação EPR - 0,6-1 kV - 35,0 mm²</t>
  </si>
  <si>
    <t>Cabo Flexível - Isolação EPR - 0,6-1 kV - 25,0 mm²</t>
  </si>
  <si>
    <t>Cabo Flexível - Isolação EPR - 0,6-1 kV - 2,5 mm²</t>
  </si>
  <si>
    <t>Cabo Flexível - Isolação EPR - 0,6-1 kV - 16,0 mm²</t>
  </si>
  <si>
    <t>Cabo Flexível - Isolação EPR - 0,6-1 kV - 150,0 mm²</t>
  </si>
  <si>
    <t>Cabo Flexível - Isolação EPR - 0,6-1 kV - 10,0 mm²</t>
  </si>
  <si>
    <t>Cabo Flexível - Isolação EPR - 0,6-1 kV - 1,5 mm²</t>
  </si>
  <si>
    <t>02.171 - ELÉTRICA (FIOS E CABOS)</t>
  </si>
  <si>
    <t xml:space="preserve">Caixa de Piso Baixa 4x4 em alumínio, 3/4'' </t>
  </si>
  <si>
    <t xml:space="preserve">Caixa de Luz 4''x2'', de embutir, em material metálico para eletroduto corrugado </t>
  </si>
  <si>
    <t xml:space="preserve">Caixa de passagem Celesc com tampa de ferro (B125)  90x70 </t>
  </si>
  <si>
    <t>Caixa passagem CELESC, A1, Classe B 400 kN</t>
  </si>
  <si>
    <t>Caixa elétrica embutir com travamento - 4x2"</t>
  </si>
  <si>
    <t>Condulete Top (Caixa de Sobrepor) 5 Entradas - 1"</t>
  </si>
  <si>
    <t>Caixa Octogonal Fundo Móvel - 4x4"</t>
  </si>
  <si>
    <t>Caixa de Piso Baixa em Alumínio 3/4" - 4x2"</t>
  </si>
  <si>
    <t>Caixa de Luz - 4x4"</t>
  </si>
  <si>
    <t>Caixa de Luz - 4x2"</t>
  </si>
  <si>
    <t>Caixa de Embutir Octogonal Reforçado (Fundo Móvel) - 4x4"</t>
  </si>
  <si>
    <t>02.169 - ELÉTRICA (CAIXAS DE PASSAGEM)</t>
  </si>
  <si>
    <t>Luva para eletroduto de PVC rígido, DN75mm, rosca Ø2.1/2'' BSP conforme ABNT NBR 15465</t>
  </si>
  <si>
    <t>Luva para eletroduto de PVC rígido, DN32mm, rosca Ø1'' BSP conforme ABNT NBR 15465</t>
  </si>
  <si>
    <t>Luva para eletroduto de PVC rígido, DN25mm, rosca Ø3/4'' BSP conforme ABNT NBR 15465</t>
  </si>
  <si>
    <t>Luva para eletroduto de PVC rígido, DN40mm, rosca Ø1.1/4'' BSP conforme ABNT NBR 15465</t>
  </si>
  <si>
    <t>Eletroduto Flexível Corrugado PEAD - 90 mm</t>
  </si>
  <si>
    <t xml:space="preserve">TE horizontal 90º - 76x38mm </t>
  </si>
  <si>
    <t xml:space="preserve">Cruzeta horizontal - 76x38mmmm </t>
  </si>
  <si>
    <t xml:space="preserve">TE horizontal 90º - 38x38mm </t>
  </si>
  <si>
    <t xml:space="preserve">Redução concentrica - 38x38mm - 76mm </t>
  </si>
  <si>
    <t xml:space="preserve">Cruzeta horizontal - 38x38mm </t>
  </si>
  <si>
    <t xml:space="preserve">Bandeja de cabos lisa, conforme NBR5410 - 76x38mmmm </t>
  </si>
  <si>
    <t xml:space="preserve">Bandeja de cabos lisa, conforme NBR5410 - 38x38mmmm </t>
  </si>
  <si>
    <t xml:space="preserve">Eletroduto em ferro galvanizad,conforme NBR 5598 - Ø110mm </t>
  </si>
  <si>
    <t xml:space="preserve">Curva Horizontal -76x38mmmm </t>
  </si>
  <si>
    <t xml:space="preserve">Curva Horizontal - 38x38mm </t>
  </si>
  <si>
    <t>Curva 45° para eletroduto rígido de PVC, DN40mm, rosca Ø1.1/4'' BSP conforme ABNT NBR 15465</t>
  </si>
  <si>
    <t>Curva 45° para eletroduto rígido de PVC, DN25mm, rosca Ø3/4'' BSP conforme ABNT NBR 15465</t>
  </si>
  <si>
    <t>Eletroduto Flexível Corrugado PEAD - 101 mm / 3"</t>
  </si>
  <si>
    <t>Eletrocalha perfurada perfilado - 38x38mm</t>
  </si>
  <si>
    <t>Curva 90º para perfilado 38x38mm</t>
  </si>
  <si>
    <t>Eletroduto Rígido Roscável (cinza) - 25 mm / 3/4"</t>
  </si>
  <si>
    <t>Eletroduto Flexível Corrugado PEAD - 101 mm</t>
  </si>
  <si>
    <t>Luva Eletroduto Roscável (preto) - 50 mm / 1.1/2"</t>
  </si>
  <si>
    <t>Luva Eletroduto Roscável (preto) - 40 mm / 1.1/4"</t>
  </si>
  <si>
    <t>Luva Eletroduto Roscável (preto) - 32 mm / 1"</t>
  </si>
  <si>
    <t>Luva Eletroduto Roscável (preto) - 25 mm / 3/4"</t>
  </si>
  <si>
    <t>Luva Eletroduto Roscável (preto) - 110 mm / 4"</t>
  </si>
  <si>
    <t>Eletroduto Rígido Roscável (preto) - 75 mm / 2.1/2"</t>
  </si>
  <si>
    <t>Eletroduto Rígido Roscável (preto) - 50 mm / 1.1/2"</t>
  </si>
  <si>
    <t>Eletroduto Rígido Roscável (preto) - 40 mm / 1.1/4"</t>
  </si>
  <si>
    <t>Eletroduto Rígido Roscável (preto) - 32 mm / 1"</t>
  </si>
  <si>
    <t>Eletroduto Rígido Roscável (preto) - 25 mm / 3/4"</t>
  </si>
  <si>
    <t>Eletroduto Rígido Roscável (preto) - 110 mm / 4"</t>
  </si>
  <si>
    <t>Eletroduto Flexível Corrugado PEAD - 50 mm / 1.1/2"</t>
  </si>
  <si>
    <t>Eletroduto Flexível Corrugado PEAD - 40 mm / 1.1/4"</t>
  </si>
  <si>
    <t>Eletroduto Flexível Corrugado PEAD - 110 mm / 4"</t>
  </si>
  <si>
    <t>Eletroduto Corrugado Flexível Reforçado (laranja) - 32 mm / 1"</t>
  </si>
  <si>
    <t>Eletroduto Corrugado Flexível Reforçado (laranja) - 25 mm / 3/4"</t>
  </si>
  <si>
    <t>06/02/2024</t>
  </si>
  <si>
    <t>Eletroduto Corrugado Flexível (amarelo) - 32 mm / 1"</t>
  </si>
  <si>
    <t>Eletroduto Corrugado Flexível (amarelo) - 25 mm / 3/4"</t>
  </si>
  <si>
    <t>Curva 90° Longa Eletroduto Roscável (preto) - 50 mm / 1.1/2"</t>
  </si>
  <si>
    <t>Curva 90° Longa Eletroduto Roscável (preto) - 40 mm / 1.1/4"</t>
  </si>
  <si>
    <t>Curva 90° Eletroduto Roscável (preto) - 32 mm / 1"</t>
  </si>
  <si>
    <t>Curva 90° Eletroduto Roscável (preto) - 25 mm / 3/4"</t>
  </si>
  <si>
    <t>Curva 90° Eletroduto Roscável (preto) - 110 mm / 4"</t>
  </si>
  <si>
    <t>Adaptador de Redução Condulete Top - 1x3/4"</t>
  </si>
  <si>
    <t>Adaptador Condulete Top - 1"</t>
  </si>
  <si>
    <t>02.168 - ELÉTRICA (ELETRODUTOS)</t>
  </si>
  <si>
    <t>15/04/2024</t>
  </si>
  <si>
    <t>TÁBUA 1"X12" 2,5X30CM PINUS</t>
  </si>
  <si>
    <t>CHAPA COMPENSADA PLASTIFICADA ESPESSURA = 14 MM, 1,10 M X 2,20 M</t>
  </si>
  <si>
    <t>04/05/2023</t>
  </si>
  <si>
    <t>Madeira pinus orçamentária</t>
  </si>
  <si>
    <t>Tábua-Régua Madeira - 2,5x30 cm</t>
  </si>
  <si>
    <t>Tábua-Régua Madeira - 2,5x15 cm</t>
  </si>
  <si>
    <t>Sarrafo Madeira - 2,5x7 cm</t>
  </si>
  <si>
    <t>Sarrafo Madeira</t>
  </si>
  <si>
    <t>Pontalete Madeira - 7,5x7,5 cm</t>
  </si>
  <si>
    <t>Pontalete Madeira</t>
  </si>
  <si>
    <t>Madeirite/Compensado Resinado - 1,1x2,2m x 14 mm</t>
  </si>
  <si>
    <t>Madeirite/Compensado Plastificado - 1,1x2,2m x 18 mm</t>
  </si>
  <si>
    <t>Caibro Madeira</t>
  </si>
  <si>
    <t>02.158 - MADEIRAS</t>
  </si>
  <si>
    <t>Execução de sanca de gesso para climatização</t>
  </si>
  <si>
    <t>26/01/2024</t>
  </si>
  <si>
    <t>Execução de forro em gesso mineral</t>
  </si>
  <si>
    <t>02.148 - FORROS</t>
  </si>
  <si>
    <t>Suporte em Alumínio para Fixação de Corrimão</t>
  </si>
  <si>
    <t>Corrimão de Madeira</t>
  </si>
  <si>
    <t>02.146 - CORRIMÃOS DE MADEIRA</t>
  </si>
  <si>
    <t>02.145 - CHURRASQUEIRAS</t>
  </si>
  <si>
    <t>15/09/2023</t>
  </si>
  <si>
    <t>Fita Adesiva para Manta Acústica - 100 m x 70 cm</t>
  </si>
  <si>
    <t>Manta Acústica para Piso</t>
  </si>
  <si>
    <t>Cola para Piso Laminado/Vinílico - 497 g</t>
  </si>
  <si>
    <t>02.144 - REVESTIMENTOS ESPECIAIS</t>
  </si>
  <si>
    <t>Granito, sem Assentamento - 2 cm</t>
  </si>
  <si>
    <t>02.139 - MÁRMORES E GRANITOS</t>
  </si>
  <si>
    <t>Revestimento Podotátil Direcional - 25x25 cm</t>
  </si>
  <si>
    <t>Revestimento Cerâmico - 9,5x9,5 cm</t>
  </si>
  <si>
    <t>22/04/2024</t>
  </si>
  <si>
    <t>Revestimento Cerâmico - 80x80 cm</t>
  </si>
  <si>
    <t>Revestimento Cerâmico - 60x60 cm</t>
  </si>
  <si>
    <t>Revestimento Cerâmico - 60x120 cm</t>
  </si>
  <si>
    <t>17/10/2023</t>
  </si>
  <si>
    <t>Revestimento Cerâmico - 30x60 cm</t>
  </si>
  <si>
    <t>02.136 - REVESTIMENTOS CERÂMICOS</t>
  </si>
  <si>
    <t>Elemento Vazado Concreto (Cobogó) - 50x50x7 cm</t>
  </si>
  <si>
    <t>Execução de Fechamento com Placas Cimentícias - 2,5 cm</t>
  </si>
  <si>
    <t>Bloco Concreto Vedação - 14x19x39 cm</t>
  </si>
  <si>
    <t>Bloco Concreto Celular Vedação - 10x30x60 cm</t>
  </si>
  <si>
    <t>02.129 - ELEMENTOS DE VEDAÇÃO (CONCRETO)</t>
  </si>
  <si>
    <t xml:space="preserve">Quadro Medidor, sistema de barramento Blindado, 6 unidades </t>
  </si>
  <si>
    <t>Terminais estanhados 1 furo - 50mm²</t>
  </si>
  <si>
    <t xml:space="preserve">Grampos X para barra chata </t>
  </si>
  <si>
    <t>Conector tipo Split Bolt em liga de cobre - 16 mm²</t>
  </si>
  <si>
    <t>Minicaptador em barra chata alumínio - 7/8'' x 1/8'' x 300mm</t>
  </si>
  <si>
    <t>Fita perfurada em latão niquelado - 50mm²</t>
  </si>
  <si>
    <t>Placa 'Escadas'</t>
  </si>
  <si>
    <t>Placa 'Elevador'</t>
  </si>
  <si>
    <t>Placa 'Piscina'</t>
  </si>
  <si>
    <t>Central de Alarme de Incêndio Endereçável - CIE 1250</t>
  </si>
  <si>
    <t>Abrigo Metálico para Mangotinho</t>
  </si>
  <si>
    <t>Placa 'Lotação Máxima'</t>
  </si>
  <si>
    <t>Barra  Redonda de Aço - D=8 mm (70 mm²), C=3 m</t>
  </si>
  <si>
    <t>Barra Chata em Alumínio 7/8"x1/8"</t>
  </si>
  <si>
    <t>Caixa de Barramento de Equipotencialização</t>
  </si>
  <si>
    <t>Haste de Aterramento de Cobre - 2,4 m / 5/8"</t>
  </si>
  <si>
    <t>Esticador de Cabo de Aço 316</t>
  </si>
  <si>
    <t>Caixa de Inspeção de Aterramento / PVC - 23x19 cm</t>
  </si>
  <si>
    <t>Cabo de Cobre Nu - 50 mm²</t>
  </si>
  <si>
    <t>02.127 - GÁS / PCI / SPDA (SPDA)</t>
  </si>
  <si>
    <t>Lixa Massa 100</t>
  </si>
  <si>
    <t>Lixa Ferro 100</t>
  </si>
  <si>
    <t>02.124 - FERRAMENTAS</t>
  </si>
  <si>
    <t>10/08/2022</t>
  </si>
  <si>
    <t>Bloco cerâmico vedação - 5x19x19 cm</t>
  </si>
  <si>
    <t>Plaqueta Refratária - 11,5x23x3,2 cm</t>
  </si>
  <si>
    <t>Plaqueta Refratária - 11,4x22,9x3,2 cm</t>
  </si>
  <si>
    <t>Plaqueta Refratária - 11,4x22,9x2,5 cm</t>
  </si>
  <si>
    <t>Plaqueta Refratária - 11,4x22,9x2,0 cm</t>
  </si>
  <si>
    <t>Bloco Cerâmico Vedação - 9x19x19 cm</t>
  </si>
  <si>
    <t>Bloco Cerâmico Vedação - 19x19x19 cm</t>
  </si>
  <si>
    <t>Bloco Cerâmico Vedação - 14x19x19 cm</t>
  </si>
  <si>
    <t>Bloco Cerâmico Vedação - 11,5x19x19 cm</t>
  </si>
  <si>
    <t>02.123 - ELEMENTOS DE VEDAÇÃO (CERÂMICA)</t>
  </si>
  <si>
    <t>EPS - 40x20x20 cm</t>
  </si>
  <si>
    <t>EPS - 40x40x20 cm</t>
  </si>
  <si>
    <t>Tela de Arame Galvanizada, Hexagonal, Fio 0,56 mm, BWG 24, Malha 1/2"</t>
  </si>
  <si>
    <t>Parafuso Niquelado com Acabamento Cromado - 3.1/2"</t>
  </si>
  <si>
    <t>Parafuso Philips - 8 mm</t>
  </si>
  <si>
    <t>Parafuso Philips - 6 mm</t>
  </si>
  <si>
    <t>Finca Pino c/ Arruela</t>
  </si>
  <si>
    <t>Munição Finca Pino Pente - 100 unid</t>
  </si>
  <si>
    <t>Protetor de Pisos</t>
  </si>
  <si>
    <t>Pino X-GN 27 MX p/ Amarração Alvenaria</t>
  </si>
  <si>
    <t>Bucha de Nylon n° 8</t>
  </si>
  <si>
    <t>Lona Preta - 200 micras</t>
  </si>
  <si>
    <t>Fita Adesiva Transparente</t>
  </si>
  <si>
    <t>EPI / Bota (Par)</t>
  </si>
  <si>
    <t>l</t>
  </si>
  <si>
    <t>02.116 - MATERIAIS DIVERSOS</t>
  </si>
  <si>
    <t>Protetor de Vergalhão</t>
  </si>
  <si>
    <t>Nivelador Pisos</t>
  </si>
  <si>
    <t>Espaçador Rolete Bipartido RB</t>
  </si>
  <si>
    <t>Espaçador Multiapoio MA (Centopéia)</t>
  </si>
  <si>
    <t>Espaçador Cruzeta</t>
  </si>
  <si>
    <t>Espaçador Circular C (Roseta)</t>
  </si>
  <si>
    <t>Espaçador Cadeirinha CP</t>
  </si>
  <si>
    <t>Cunha Nivelamento Pisos</t>
  </si>
  <si>
    <t>02.114 - ESPAÇADORES</t>
  </si>
  <si>
    <t>Rejunte flexível</t>
  </si>
  <si>
    <t>Argamassa Estabilizada para Assentamento Alvenaria Vedação</t>
  </si>
  <si>
    <t>Argamassa Mista para Assentamento Alvenaria</t>
  </si>
  <si>
    <t>Taxa de Bombeamento Argamassa Estabilizada</t>
  </si>
  <si>
    <t>Argamassa Rejuntamento Revestimentos e Porcelanatos</t>
  </si>
  <si>
    <t>Argamassa Pronta para Chapisco</t>
  </si>
  <si>
    <t>Argamassa Estabilizada para Uso Geral</t>
  </si>
  <si>
    <t>Argamassa Estabilizada para Contrapiso</t>
  </si>
  <si>
    <t>Argamassa Estabilizada para Assentamento Alvenaria Estrutural</t>
  </si>
  <si>
    <t>Argamassa Assentamento Vedação, Revestimento Interno e Externo</t>
  </si>
  <si>
    <t>Argamassa Assentamento e Rejuntamento de Pastilhas</t>
  </si>
  <si>
    <t>Argamassa Assentamento e Rejuntamento de Blocos de Vidro</t>
  </si>
  <si>
    <t>Argamassa AC III</t>
  </si>
  <si>
    <t>Argamassa AC II</t>
  </si>
  <si>
    <t>02.110 - ARGAMASSAS</t>
  </si>
  <si>
    <t>Execução de Rede Primária de GLP</t>
  </si>
  <si>
    <t>Parafusos Cabeça Chata para Emenda de Barras 1/4"x5/8"</t>
  </si>
  <si>
    <t>Curva 90° de Barra Chata em Alumínio, 7/8"x1/8"x300 mm (70mm²)</t>
  </si>
  <si>
    <t>Abrigo Metálico para Medidores Gás - 60x60x20 cm</t>
  </si>
  <si>
    <t>Abrigo Metálico para Medidores Gás - 80x60x20 cm</t>
  </si>
  <si>
    <t>Execução de Instalações GLP</t>
  </si>
  <si>
    <t>02.106 - GÁS / PCI / SPDA (TUBOS, CONEXÕES E EQUIPAMENTOS GÁS)</t>
  </si>
  <si>
    <t>Sifão Flexível Plástico - 1x1.1/2"</t>
  </si>
  <si>
    <t>Tanque de Louça - 22 l</t>
  </si>
  <si>
    <t>Lavatório de Louça com Coluna</t>
  </si>
  <si>
    <t>Cuba de Embutir em Aço Inox, Retangular</t>
  </si>
  <si>
    <t>Cuba de Embutir em Aço Inox, Quadrada</t>
  </si>
  <si>
    <t>Cuba de Sobrepor em Louça, Retangular</t>
  </si>
  <si>
    <t>Kit Instalação p/ Bacia Sanitária (Anel, Parafuso e Ligação Flexível)</t>
  </si>
  <si>
    <t>Bacia Sanitária de Louça, com Caixa Acoplada</t>
  </si>
  <si>
    <t>02.101 - HIDRO (LOUÇAS E ACESSÓRIOS)</t>
  </si>
  <si>
    <t>MOLDE DE POLIURETANO PARA ESTAMPAGEM DE PASSEIO EM CONCRETO</t>
  </si>
  <si>
    <t>Silicone Neutro para Aplicações Gerais de Vedação - 280 g</t>
  </si>
  <si>
    <t>Selante Poliuretano - 400 g</t>
  </si>
  <si>
    <t>Selante Elástico - 480 g</t>
  </si>
  <si>
    <t>Selante Base Epóxi</t>
  </si>
  <si>
    <t>Espuma Expansiva - 750 ml</t>
  </si>
  <si>
    <t>Espuma Expansiva - 500 ml</t>
  </si>
  <si>
    <t>Espuma Expansiva - 300 ml</t>
  </si>
  <si>
    <t>Desmoldante para Formas de Madeira e Compensado</t>
  </si>
  <si>
    <t>Cola para Rodapé</t>
  </si>
  <si>
    <t>Aditivo Compensador de Retração para Argamassas Secas</t>
  </si>
  <si>
    <t>Adesivo PVA</t>
  </si>
  <si>
    <t>Adesivo de Alto Desempenho para Argamassas e Chapiscos</t>
  </si>
  <si>
    <t>02.096 - ADESIVOS, ADITIVOS E SELANTES</t>
  </si>
  <si>
    <t>Tela de Aço Soldada para Revestimentos - Malha 25x25 mm</t>
  </si>
  <si>
    <t>Tela Amarração Alvenaria - 7,5x50 cm</t>
  </si>
  <si>
    <t>Tela Soldada T196</t>
  </si>
  <si>
    <t>Tela Soldada Q92</t>
  </si>
  <si>
    <t>Tela Soldada Q61</t>
  </si>
  <si>
    <t>Tela Soldada Q283</t>
  </si>
  <si>
    <t>Tela Soldada Q246</t>
  </si>
  <si>
    <t>Tela Soldada Q196</t>
  </si>
  <si>
    <t>Tela Soldada Q159</t>
  </si>
  <si>
    <t>Tela Soldada Q138</t>
  </si>
  <si>
    <t>Tela Soldada Q113</t>
  </si>
  <si>
    <t>Tela Soldada L159</t>
  </si>
  <si>
    <t>02.093 - TELAS</t>
  </si>
  <si>
    <t>02.087 - LIMPEZA DE OBRA</t>
  </si>
  <si>
    <t>11/10/2023</t>
  </si>
  <si>
    <t>Pintura epóxi vagas</t>
  </si>
  <si>
    <t>FITA CREPE ROLO DE 25 MM X 50 M</t>
  </si>
  <si>
    <t>Pintura epóxi base água</t>
  </si>
  <si>
    <t>Tinta para Piso Acabamento Fosco</t>
  </si>
  <si>
    <t>Tinta Acabamento Fosco</t>
  </si>
  <si>
    <t>10/10/2023</t>
  </si>
  <si>
    <t>Textura Acrílica Média</t>
  </si>
  <si>
    <t>Textura Acrílica Lisa</t>
  </si>
  <si>
    <t>Selador para Alvenaria Interior/Exterior</t>
  </si>
  <si>
    <t>Massa Niveladora Interior/Exterior</t>
  </si>
  <si>
    <t>Fundo Selador Impermeabilizante</t>
  </si>
  <si>
    <t>Fundo Preparador</t>
  </si>
  <si>
    <t>Diluente Epóxi</t>
  </si>
  <si>
    <t>02.062 - PINTURAS E ACESSÓRIOS</t>
  </si>
  <si>
    <t>Prego com Cabeça Dupla - 17x27</t>
  </si>
  <si>
    <t>Prego com Cabeça - 17x27</t>
  </si>
  <si>
    <t>Prego com Cabeça - 17x24</t>
  </si>
  <si>
    <t>Prego com Cabeça - 17x21</t>
  </si>
  <si>
    <t>Prego com Cabeça - 16x24</t>
  </si>
  <si>
    <t>Prego com Cabeça - 15x18</t>
  </si>
  <si>
    <t>Prego com Cabeça - 15x15</t>
  </si>
  <si>
    <t>02.061 - PREGOS</t>
  </si>
  <si>
    <t>Registro de Gaveta Industrial 1"</t>
  </si>
  <si>
    <t>Registro de gaveta Industrial 3"</t>
  </si>
  <si>
    <t>Registro de gaveta Industrial 2 1/2"</t>
  </si>
  <si>
    <t>Registro de gaveta ABNT 3/4"</t>
  </si>
  <si>
    <t>Registro de gaveta ABNT 2"</t>
  </si>
  <si>
    <t>Registro de gaveta ABNT 1"</t>
  </si>
  <si>
    <t>Registro de gaveta ABNT 1 1/4"</t>
  </si>
  <si>
    <t>Registro de gaveta ABNT 1 1/2"</t>
  </si>
  <si>
    <t>Válvula Cromada de Escoamento para Tanque</t>
  </si>
  <si>
    <t>Válvula Cromada de Escoamento para Lavatório</t>
  </si>
  <si>
    <t>Válvula Cromada de Escoamento para Cozinha - 3.1/2"</t>
  </si>
  <si>
    <t>Torneira Cromada para Lavatório de Banca</t>
  </si>
  <si>
    <t>Torneira Cromada para Cozinha de Banca, Bica Móvel</t>
  </si>
  <si>
    <t>Sifão Cromado para Lavatório</t>
  </si>
  <si>
    <t>Sifão Cromado para Cozinha</t>
  </si>
  <si>
    <t>Engate Flexível Cromado - 40 cm</t>
  </si>
  <si>
    <t>Acabamento Cromado para Registro - 3/4"</t>
  </si>
  <si>
    <t>Acabamento Cromado para Registro - 1/2"</t>
  </si>
  <si>
    <t>Acabamento Cromado para Registro - 1"</t>
  </si>
  <si>
    <t>um</t>
  </si>
  <si>
    <t>Acabamento Cromado Monocomando Chuveiro</t>
  </si>
  <si>
    <t>02.060 - HIDRO (METAIS)</t>
  </si>
  <si>
    <t>Torneira bóia bronze 2"</t>
  </si>
  <si>
    <t>Pressurizador Scheneider VFD EH -9330 3CV- Vazão:10,3m³/h, Hman: 23mca, Pot: 3CV</t>
  </si>
  <si>
    <t>Motobombas de Recalque Famac Modelo FMG Ou Similar - Vazão=11,7 m3/h - Altura Manometrica=81,3m.c.a. - Potência=10CV</t>
  </si>
  <si>
    <t>Boia Mangueira - 25 mm</t>
  </si>
  <si>
    <t>Motobomba Centrífuga Monoestágio</t>
  </si>
  <si>
    <t>Bomba para Piscinas</t>
  </si>
  <si>
    <t>Tanque Polietileno - 15000 l</t>
  </si>
  <si>
    <t>Tanque Polietileno-Caixa d'Água - 5000 l</t>
  </si>
  <si>
    <t>02.056 - HIDRO (BOMBAS, FILTROS E RESERVATÓRIOS)</t>
  </si>
  <si>
    <t>24/01/2024</t>
  </si>
  <si>
    <t>Manta liquida de base asfáltica modificada com adição de elastromeros diluídos em solvente orgânico, aplicação a frio</t>
  </si>
  <si>
    <t>Primer Epóxi Transparente para Superfícies Secas</t>
  </si>
  <si>
    <t>Borracha Líquida</t>
  </si>
  <si>
    <t>Tinta Protetiva Base Epóxi</t>
  </si>
  <si>
    <t>Tinta Asfáltica Impermeabilizante</t>
  </si>
  <si>
    <t>Tela Poliéster</t>
  </si>
  <si>
    <t>Primer Base Epóxi</t>
  </si>
  <si>
    <t>Primer Asfáltico para Mantas à Base de Água</t>
  </si>
  <si>
    <t>Primer Asfáltico para Mantas</t>
  </si>
  <si>
    <t>Primer Asfáltico para Colagem de Mantas</t>
  </si>
  <si>
    <t>Manta Asfáltica com Filamentos e Acabamento de Poliéster (Bidim)</t>
  </si>
  <si>
    <t>Manta Asfáltica - 3 mm</t>
  </si>
  <si>
    <t>Manta Asfáltica</t>
  </si>
  <si>
    <t>Revestimento Impermeabilizante Flexível à Base de Poliuretano, Bicomponente</t>
  </si>
  <si>
    <t>Filme de Polietileno</t>
  </si>
  <si>
    <t>Asfalto Elastomérico para Manta Asfáltica</t>
  </si>
  <si>
    <t>Argamassa Polimérica (Impermeabilizante Cimentício) Rígido</t>
  </si>
  <si>
    <t>Argamassa Polimérica (Impermeabilizante Cimentício) Flexível</t>
  </si>
  <si>
    <t>02.048 - IMPERMEABILIZAÇÕES</t>
  </si>
  <si>
    <t>Central de Alarme de Incêndio Convencional</t>
  </si>
  <si>
    <t>Alarme Sonoro Visual Endereçável</t>
  </si>
  <si>
    <t>Acionador Manual Endereçavel- Tipo quebre o vidro</t>
  </si>
  <si>
    <t>Placa de Saída Luminosa com Inscrição "SAÍDA" e Seta Direcional Dupla Face</t>
  </si>
  <si>
    <t>Placa com Informação do Número do Pavimento</t>
  </si>
  <si>
    <t>Botoeira de emergência para bomba da piscina com placa de atenção</t>
  </si>
  <si>
    <t>Luminária de Emergência 2 faróis de led - 1200 lúmens</t>
  </si>
  <si>
    <t>Extintor de Incêndio CO2 (5B:C)</t>
  </si>
  <si>
    <t>Abrigo metálico para extintor de incêncio -  45cm x 75cm x 17cm</t>
  </si>
  <si>
    <t>Manômetro</t>
  </si>
  <si>
    <t>Chave de Fluxo 2.1/2"</t>
  </si>
  <si>
    <t>Carretel móvel com mangotinho 1"x 20m vermelho</t>
  </si>
  <si>
    <t>Abrigo para mangotinho (70 x 90 x 30cm) - fechamento metálico</t>
  </si>
  <si>
    <t>Abrigo para hidrante de recalque (60 x 60 x 17cm) - fechamento metálico</t>
  </si>
  <si>
    <t>Abrigo para hidrante (45 x 75 x 17cm) - fechamento metálico</t>
  </si>
  <si>
    <t xml:space="preserve">Placa 'Gás Inflamável' </t>
  </si>
  <si>
    <t>Placa 'Cuidado central de gás'</t>
  </si>
  <si>
    <t xml:space="preserve">Detector de Temperatura Endereçável </t>
  </si>
  <si>
    <t>Mangueira Tipo 6 / 25mm - 30 m</t>
  </si>
  <si>
    <t>Placa 'Porta Corta Fogo'</t>
  </si>
  <si>
    <t xml:space="preserve">Luminária de Emergência 2 farois/2200 lumens </t>
  </si>
  <si>
    <t>Botoeira de Acionamento de Bomba de Incêndio</t>
  </si>
  <si>
    <t>Placa 'Bomba de Incêndio'</t>
  </si>
  <si>
    <t>Luminária de Emergência 30 leds/100 lumens - IP 20</t>
  </si>
  <si>
    <t>Placa 'Central de Gás' - 30x40 cm</t>
  </si>
  <si>
    <t>Registro Angular Hidrante 45° - 2.1/2"</t>
  </si>
  <si>
    <t>Placa Fotoluminescente 'Saída' sem Seta - 24x12 cm</t>
  </si>
  <si>
    <t>Placa Fotoluminescente 'Saída' com Seta Esquerda - 24x12 cm</t>
  </si>
  <si>
    <t>Placa Fotoluminescente 'Saída' com Seta Direita - 24x12 cm</t>
  </si>
  <si>
    <t>Extintor PQSP BC - 4 kg</t>
  </si>
  <si>
    <t>Detector Óptico de Fumaça Endereçável - 24 VCC</t>
  </si>
  <si>
    <t>Acionador Quebra-Vidro com Sirene e Martelinho Convencional</t>
  </si>
  <si>
    <t>02.047 - GÁS / PCI / SPDA (EQUIPAMENTOS PCI | ILUMINAÇÃO EMERGÊNCIA | ALARME INCÊNDIO)</t>
  </si>
  <si>
    <t>Painel de Comando do Elevador de emergência</t>
  </si>
  <si>
    <t>Painel de Comando para bomba de incêndio (ver especificações da bomba)</t>
  </si>
  <si>
    <t>União Ferro Galvanizado Ø2.1/2''</t>
  </si>
  <si>
    <t>Tê de Redução Aço Galvanizado - 2.1/2 x 1.1/4</t>
  </si>
  <si>
    <t>Tê de Redução Aço Galvanizado - 2.1/2 x 1</t>
  </si>
  <si>
    <t>Luva de Redução Aço Galvanizado - 2x1"</t>
  </si>
  <si>
    <t>Luva de Redução Aço Galvanizado - 2.1/2x2"</t>
  </si>
  <si>
    <t>Cotovelo 90° Aço Galvanizado - 2.1/2"</t>
  </si>
  <si>
    <t>Cotovelo 90° Aço Galvanizado - 2"</t>
  </si>
  <si>
    <t>Cotovelo 90° Aço Galvanizado - 1"</t>
  </si>
  <si>
    <t>Cotovelo 45° Aço Galvanizado - 2.1/2"</t>
  </si>
  <si>
    <t>Tubo Aço Galvanizado - 3"</t>
  </si>
  <si>
    <t>Tubo Aço Galvanizado - 2.1/2"</t>
  </si>
  <si>
    <t>Tubo Aço Galvanizado - 2"</t>
  </si>
  <si>
    <t>Tubo Aço Galvanizado - 1"</t>
  </si>
  <si>
    <t>Tê Aço Galvanizado - 2.1/2"</t>
  </si>
  <si>
    <t>02.045 - GÁS / PCI / SPDA (TUBOS E CONEXÕES GALVANIZADAS)</t>
  </si>
  <si>
    <t>Caixa de gordura em concreto armado, 1,46x1,20x1,1m</t>
  </si>
  <si>
    <t>Caixa de gordura em concreto armado, 0,76x0,76x0,46m</t>
  </si>
  <si>
    <t>Caixa de gordura em concreto armado, 1,15x0,96x0,94m</t>
  </si>
  <si>
    <t>Caixa de inspeção de concreto armado 0,76x0,76x0,60, com tampa</t>
  </si>
  <si>
    <t>Caixa de inspeção de concreto armado 1,25x1,25x0,96, com tampa</t>
  </si>
  <si>
    <t>Caixa de areia em concreto armado 1,10x1,70x0,66</t>
  </si>
  <si>
    <t>Filtro manual fabricado em nylon reforçado, com elementos filtrantes permanentes fabricados</t>
  </si>
  <si>
    <t>Tampa de ferro para caixas de sistema pluvial</t>
  </si>
  <si>
    <t>Clorador de esgoto -  Ø150cm</t>
  </si>
  <si>
    <t>Caixa de alivio pressao - 60x80cm</t>
  </si>
  <si>
    <t>Filtro Regato Aproveitamento Pluvial Ciclo D'água - 100mm</t>
  </si>
  <si>
    <t>Freio Aerador Ciclo D'água - Ø100 mm</t>
  </si>
  <si>
    <t>19/05/2022</t>
  </si>
  <si>
    <t>Caixa de Areia Pluvial sem Grelha - 60x60 cm</t>
  </si>
  <si>
    <t>Caixa de Areia Pluvial com Grelha - 60x60 cm</t>
  </si>
  <si>
    <t>Caixa de Inspeção de Esgoto Simples (CE) - Ø80 cm</t>
  </si>
  <si>
    <t>Caixa de Gordura 125x100 cm</t>
  </si>
  <si>
    <t>Caixa de gordura 100x80 cm</t>
  </si>
  <si>
    <t>18/04/2024</t>
  </si>
  <si>
    <t>Filtro Ciclo 250</t>
  </si>
  <si>
    <t xml:space="preserve">Caixa de Gordura - 60 x 45 x 80 cm </t>
  </si>
  <si>
    <t>Caixa de Inspeção Esgoto Simples (CE) - 60x60 cm</t>
  </si>
  <si>
    <t>02.044 - HIDRO (CAIXAS DE AREIA, GORDURA E INSPEÇÃO)</t>
  </si>
  <si>
    <t>Manômetro 1/2"</t>
  </si>
  <si>
    <t>Hidrômetro Multijato 3/4" Vazão Máxima 5 m³/h</t>
  </si>
  <si>
    <t>Hidrômetro Multijato 3/4" Vazão Máxima 3 m³/h</t>
  </si>
  <si>
    <t>Hidrômetro Multijato - 1.1/2''</t>
  </si>
  <si>
    <t>02.043 - HIDRO (HIDRÔMETROS)</t>
  </si>
  <si>
    <t>Cisterna vertical, 5000 Litros - FortLev</t>
  </si>
  <si>
    <t>Base Registro de Pressão 3/4"</t>
  </si>
  <si>
    <t>Redução Excêntrica PVC, Série Reforçada - 100x50 mm</t>
  </si>
  <si>
    <t>Tê de Redução PVC Soldável - 85x75 mm</t>
  </si>
  <si>
    <t>Base Registro Gaveta Industrial - 3/4"</t>
  </si>
  <si>
    <t>Massa Plástica para Mármore e Granito</t>
  </si>
  <si>
    <t>Pasta Lubrificante para Tubo de PVC</t>
  </si>
  <si>
    <t>Kit Manutenção Nitrílica Registro de Esfera VS - 50 mm / 1.1/2"</t>
  </si>
  <si>
    <t>Fita Veda Rosca - 18 mm x 50 m</t>
  </si>
  <si>
    <t>Fita Veda Rosca - 18 mm x 25 m</t>
  </si>
  <si>
    <t>Fita Veda Rosca - 18 mm x 10 m</t>
  </si>
  <si>
    <t>Adesivo Plástico para PVC - 850 g</t>
  </si>
  <si>
    <t>Adesivo Plástico para PVC - 175 g</t>
  </si>
  <si>
    <t>02.041 - HIDRO (MATERIAIS DIVERSOS)</t>
  </si>
  <si>
    <t>Redução Excêntrica PVC, Série Silenciosa - 75x50 mm</t>
  </si>
  <si>
    <t>Junção Simples, Série Silenciosa - 75x50 mm -</t>
  </si>
  <si>
    <t>Caixa Sifonada Completa, Série Silenciosa - 150x150x50 mm</t>
  </si>
  <si>
    <t>Joelho 90° com Anel PVC, Série Silenciosa - 40 mm</t>
  </si>
  <si>
    <t>Redução Excêntrica PVC, Série Silenciosa - 150x100 mm</t>
  </si>
  <si>
    <t xml:space="preserve"> Prolongador PVC, Série Silenciosa - 150 mm</t>
  </si>
  <si>
    <t>Adaptador de Ralo Linear para Caixa Sifonada - 100 mm</t>
  </si>
  <si>
    <t>Ralo Linear Infinity Plus Tampa Oculta - 130 cm</t>
  </si>
  <si>
    <t>Ralo Linear para Esquadria drenável (Perfil 20 x 10 x 10)</t>
  </si>
  <si>
    <t xml:space="preserve">Ralo Linear com Grelha - 80 cm </t>
  </si>
  <si>
    <t>Ralo Linear com Grelha - 60 cm</t>
  </si>
  <si>
    <t>17/04/2024</t>
  </si>
  <si>
    <t>Tubo PVC, Série Silenciosa - 75 mm</t>
  </si>
  <si>
    <t>Tubo PVC, Série Silenciosa - 150 mm</t>
  </si>
  <si>
    <t>Curva Longa 90º, Série Reforçada - 100 mm</t>
  </si>
  <si>
    <t>Curva Longa 90º, Série Reforçada - 150 mm</t>
  </si>
  <si>
    <t>Prolongador PVC, Série Silenciosa - 100 mm</t>
  </si>
  <si>
    <t>Curva Curta Pé de Coluna, Série Silenciosa - 100 mm</t>
  </si>
  <si>
    <t>Tê PVC, Série Silenciosa - 50x50 mm</t>
  </si>
  <si>
    <t>Tê PVC, Série Silenciosa - 75x50 mm</t>
  </si>
  <si>
    <t>Tê PVC, Série Silenciosa - 100x50 mm</t>
  </si>
  <si>
    <t>Tê PVC, Série Silenciosa - 100x100 mm</t>
  </si>
  <si>
    <t>Luva Simples, Série Silenciosa - 150 mm</t>
  </si>
  <si>
    <t>Luva Simples, Série Silenciosa - 50 mm</t>
  </si>
  <si>
    <t>Luva Simples, Série Silenciosa - 75 mm</t>
  </si>
  <si>
    <t>Luva Simples, Série Silenciosa - 100 mm</t>
  </si>
  <si>
    <t>Junção Simples, Série Silenciosa - 40x40 mm</t>
  </si>
  <si>
    <t>Junção Simples, Série Silenciosa - 50x50 mm</t>
  </si>
  <si>
    <t>Junção Simples, Série Silenciosa - 100x50 mm</t>
  </si>
  <si>
    <t>Junção Simples, Série Silenciosa - 100x75 mm</t>
  </si>
  <si>
    <t>Junção Simples, Série Silenciosa - 100x100 mm</t>
  </si>
  <si>
    <t>Joelho 90º, Série Silenciosa - 40 mm</t>
  </si>
  <si>
    <t>Joelho 90º, Série Silenciosa - 50 mm</t>
  </si>
  <si>
    <t>Joelho 90º, Série Silenciosa - 75 mm</t>
  </si>
  <si>
    <t>Joelho 90º, Série Silenciosa - 100 mm</t>
  </si>
  <si>
    <t>Joelho 45º, Série Silenciosa - 75 mm</t>
  </si>
  <si>
    <t>Joelho 45º, Série Silenciosa - 50 mm</t>
  </si>
  <si>
    <t>Joelho 45º, Série Silenciosa - 40 mm</t>
  </si>
  <si>
    <t>Joelho 45º, Série Silenciosa - 100 mm</t>
  </si>
  <si>
    <t>Caixa Sifonada Completa, Série Silenciosa - 100x150x50 mm</t>
  </si>
  <si>
    <t>Tubo PVC, Série Silenciosa - 50 mm</t>
  </si>
  <si>
    <t>Tubo PVC, Série Silenciosa - 40 mm</t>
  </si>
  <si>
    <t>16/04/2024</t>
  </si>
  <si>
    <t>Tubo PVC, Série Silenciosa - 100 mm</t>
  </si>
  <si>
    <t>Curva Raio Longo 90° 32mm para Eletroduto Rígido</t>
  </si>
  <si>
    <t>Válvula esfera de fecho rápido 1"</t>
  </si>
  <si>
    <t>Válvula de Retenção Vertical 3"</t>
  </si>
  <si>
    <t>Válvula de Retenção Horizontal 2.1/2"</t>
  </si>
  <si>
    <t>Curva 90° para eletroduto rígido de PVC, DN25mm, rosca Ø3/4'' BSP conforme ABNT NBR 15465</t>
  </si>
  <si>
    <t>Curva 90° para eletroduto rígido de PVC, DN40mm, rosca Ø1.1/4'' BSP conforme ABNT NBR 15465</t>
  </si>
  <si>
    <t>Válvula ventosa combinada, Modelo C30, DN 1"</t>
  </si>
  <si>
    <t>Válvula ventosa combinada, Modelo C30, 3/4"</t>
  </si>
  <si>
    <t>Válvula Solenóide DN32, Normalmente Fechada</t>
  </si>
  <si>
    <t>Válvula Redutora de Pressão, Marca VRP Premium, 1.1/4"</t>
  </si>
  <si>
    <t>Válvula Redutora de Pressão, Marca VRP Premium, 1.1/2"</t>
  </si>
  <si>
    <t>Válvula Redutora de Pressão Modelo 42 LP (Ação Direta) 3/4"</t>
  </si>
  <si>
    <t>Válvula de retenção vertical 2 1/2"</t>
  </si>
  <si>
    <t>Válvula de retenção horizontal 1"</t>
  </si>
  <si>
    <t>Válvula de retenção horizontal 1 1/2"</t>
  </si>
  <si>
    <t>Válvula de pé com crivo 2 1/2" metálica</t>
  </si>
  <si>
    <t>Válvula de alívio de pressão pilotada, modelo 430, 2", BERMAD</t>
  </si>
  <si>
    <t>Tubo Super CPVC-Ø73mm</t>
  </si>
  <si>
    <t>Tubo Super CPVC-Ø54mm</t>
  </si>
  <si>
    <t>Tubo Super CPVC-Ø42mm</t>
  </si>
  <si>
    <t>Tubo Super CPVC-Ø35mm</t>
  </si>
  <si>
    <t>Tubo Super CPVC-Ø28mm</t>
  </si>
  <si>
    <t>Tubo Super CPVC-Ø22mm</t>
  </si>
  <si>
    <t>Tubo Aço - SHP-Ø50mm</t>
  </si>
  <si>
    <t>Tê FFF Super CPVC - 73x54 mm</t>
  </si>
  <si>
    <t>Tê FFF Super CPVC - 73 mm</t>
  </si>
  <si>
    <t>Tê FFF Super CPVC - 54x22 mm</t>
  </si>
  <si>
    <t>Tê FFF Super CPVC - 54 mm</t>
  </si>
  <si>
    <t>Tê FFF Super CPVC - 42x28 mm</t>
  </si>
  <si>
    <t>Tê FFF Super CPVC - 42 mm</t>
  </si>
  <si>
    <t>Tê FFF Super CPVC - 35x28 mm</t>
  </si>
  <si>
    <t>Tê FFF Super CPVC - 35x22 mm</t>
  </si>
  <si>
    <t>Tê FFF Super CPVC - 35 mm</t>
  </si>
  <si>
    <t>Tê FFF Super CPVC - 22 mm</t>
  </si>
  <si>
    <t>Nípel Metálico Duplo Roscável Ø2.1/2''</t>
  </si>
  <si>
    <t>Nípel Metálico Duplo Roscável Ø2''</t>
  </si>
  <si>
    <t>Nípel Metálico Duplo Roscável Ø1.1/4''</t>
  </si>
  <si>
    <t>Nípel Metálico Duplo Roscável Ø1.1/2''</t>
  </si>
  <si>
    <t>Luva de Transição Fêmea/Fêmea CPVC - 22x 1/2</t>
  </si>
  <si>
    <t>Joelho 90° Fêmea/Fêmea Super CPVC - CB - 73 mm</t>
  </si>
  <si>
    <t>Joelho 90° Fêmea/Fêmea Super CPVC - CB - 54 mm</t>
  </si>
  <si>
    <t>Joelho 90° Fêmea/Fêmea Super CPVC - CB - 35 mm</t>
  </si>
  <si>
    <t>Joelho 90° Fêmea/Fêmea Super CPVC - CB - 28 mm</t>
  </si>
  <si>
    <t>Joelho 90° Fêmea/Fêmea Super CPVC - CB - 22 mm</t>
  </si>
  <si>
    <t>Joelho 45° Fêmea/Fêmea Super CPVC - CB - 73 mm</t>
  </si>
  <si>
    <t>Joelho 45° Fêmea/Fêmea Super CPVC - CB - 54 mm</t>
  </si>
  <si>
    <t>Joelho 45° Fêmea/Fêmea Super CPVC - CB - 42 mm</t>
  </si>
  <si>
    <t>Joelho 45° Fêmea/Fêmea Super CPVC - CB - 22 mm</t>
  </si>
  <si>
    <t>Válvula Filtro Tipo Y, Ø2"</t>
  </si>
  <si>
    <t>Curva Transposição FFSuper CPVC 22 mm</t>
  </si>
  <si>
    <t>Conector de Transição Super CPVC - CB - 54x 2</t>
  </si>
  <si>
    <t>Conector de Transição Super CPVC - CB - 42x 1.1/2</t>
  </si>
  <si>
    <t>Conector de Transição Super CPVC - CB - 35x 1.1/4</t>
  </si>
  <si>
    <t>Conector de Transição Super CPVC - CB - 28x 1</t>
  </si>
  <si>
    <t>Conector de Transição Super CPVC - CB - 22x 1/2</t>
  </si>
  <si>
    <t>Cap CPVC Super - 54 mm</t>
  </si>
  <si>
    <t>Cap CPVC Super - 35 mm</t>
  </si>
  <si>
    <t>Bucha Redução MF Super CPVC - CB - 54x73</t>
  </si>
  <si>
    <t>Bucha Redução MF Super CPVC - CB - 42x54</t>
  </si>
  <si>
    <t>Bucha Redução MF Super CPVC - CB - 35x54</t>
  </si>
  <si>
    <t>Bucha Redução MF Super CPVC - CB - 28x54</t>
  </si>
  <si>
    <t>Bucha Redução MF Super CPVC - CB - 28x35</t>
  </si>
  <si>
    <t>Bucha Redução MF Super CPVC - CB - 22x42</t>
  </si>
  <si>
    <t>Bucha Redução MF Super CPVC - CB - 22x28</t>
  </si>
  <si>
    <t>Tê de Redução CPVC 73x54mm, CPVC, Água Quente</t>
  </si>
  <si>
    <t>Tê de Redução CPVC 54x22mm, CPVC, Água Quente</t>
  </si>
  <si>
    <t>Tê de Redução CPVC 42x22mm, CPVC, Água Quente</t>
  </si>
  <si>
    <t>Tê de Redução CPVC 35x22mm, CPVC, Água Quente</t>
  </si>
  <si>
    <t>Tê de Redução CPVC 28x22mm, CPVC, Água Quente</t>
  </si>
  <si>
    <t>Luva de Transição CPVC 22 x 1/2'', CPVC, Água Quente</t>
  </si>
  <si>
    <t>Flange de Ferro Galvanizado 85 x 3'', PVC Marrom, Água Fria</t>
  </si>
  <si>
    <t>Flange de Ferro Galvanizado 2.1/2'', PVC Marrom, Água Fria</t>
  </si>
  <si>
    <t>Flange de Ferro Galvanizado 2'', PVC Marrom, Água Fria</t>
  </si>
  <si>
    <t>Flange de Ferro Galvanizado 1.1/2'', PVC Marrom, Água Fria</t>
  </si>
  <si>
    <t>Multi sifão 150mm</t>
  </si>
  <si>
    <t>Tubo PVC, Série Reforçada - 200 mm</t>
  </si>
  <si>
    <t xml:space="preserve">Joelho 90° Galvanizado Rosca BSP - 3" </t>
  </si>
  <si>
    <t>Válvula Filtro Tipo Y - 1.1/4"</t>
  </si>
  <si>
    <t>Válvula Filtro Tipo Y - 1"</t>
  </si>
  <si>
    <t>Tê de Redução CPVC Aquatherm - 54x28 mm</t>
  </si>
  <si>
    <t>Tê de Redução CPVC Aquatherm - 42x28 mm</t>
  </si>
  <si>
    <t>Tê de Redução CPVC Aquatherm - 35x28 mm</t>
  </si>
  <si>
    <t>Tê de Inspeção PVC, Série Reforçada - 75x75 mm</t>
  </si>
  <si>
    <t>Tê de Inspeção PVC, Série Reforçada - 150x100 mm</t>
  </si>
  <si>
    <t>Tê de Inspeção PVC, Série Reforçada - 100x75 mm</t>
  </si>
  <si>
    <t>Tê de Inspeção PVC, Série Normal - 100x75 mm</t>
  </si>
  <si>
    <t>Tê 90° CPVC Aquatherm - 89 mm</t>
  </si>
  <si>
    <t>Tê 90° CPVC Aquatherm - 73 mm</t>
  </si>
  <si>
    <t>Tê 90° CPVC Aquatherm - 54 mm</t>
  </si>
  <si>
    <t>Tê 90° CPVC Aquatherm - 42 mm</t>
  </si>
  <si>
    <t>Tê 90° CPVC Aquatherm - 35 mm</t>
  </si>
  <si>
    <t>Tê 90° CPVC Aquatherm - 28 mm</t>
  </si>
  <si>
    <t>Tê 90° CPVC Aquatherm - 22 mm</t>
  </si>
  <si>
    <t>Registro Esfera VS Soldável - 25 mm</t>
  </si>
  <si>
    <t>Redução Excêntrica PVC, Série Reforçada - 150x100 mm</t>
  </si>
  <si>
    <t>Redução Excêntrica PVC, Série Normal - 75x50 mm</t>
  </si>
  <si>
    <t>Redução Excêntrica PVC, Série Normal - 150x100 mm</t>
  </si>
  <si>
    <t>Redução Excêntrica PVC, Série Normal - 100x75 mm</t>
  </si>
  <si>
    <t>Redução Excêntrica PVC, Série Normal - 100x50 mm</t>
  </si>
  <si>
    <t>Ralo Quadrado - 100x53x40 mm</t>
  </si>
  <si>
    <t>Ralo Linear com Grelha - 90 cm</t>
  </si>
  <si>
    <t>Ralo Linear com Grelha - 70 cm</t>
  </si>
  <si>
    <t>Prolongamento para Caixa Sifonada - 150x200 mm</t>
  </si>
  <si>
    <t>Prolongamento para Caixa Sifonada - 100x100 mm</t>
  </si>
  <si>
    <t>Porta-Grelha Redondo - 100 mm</t>
  </si>
  <si>
    <t>Plug PVC Roscável - 3/4"</t>
  </si>
  <si>
    <t>Plug PVC Roscável - 1/2"</t>
  </si>
  <si>
    <t>Nipel PVC Roscável - 1/2"</t>
  </si>
  <si>
    <t>Luva Simples PVC, Série Reforçada - 75 mm</t>
  </si>
  <si>
    <t>Luva Simples PVC, Série Reforçada - 50 mm</t>
  </si>
  <si>
    <t>Luva Simples PVC, Série Reforçada - 150 mm</t>
  </si>
  <si>
    <t>Luva Simples PVC, Série Reforçada - 100 mm</t>
  </si>
  <si>
    <t>Luva Simples PVC, Série Normal - 75 mm</t>
  </si>
  <si>
    <t>Luva Simples PVC, Série Normal - 50 mm</t>
  </si>
  <si>
    <t>Luva Simples PVC, Série Normal - 150 mm</t>
  </si>
  <si>
    <t>Luva Simples PVC, Série Normal - 100 mm</t>
  </si>
  <si>
    <t>Luva PVC Soldável com Bucha de Latão - 32x1"</t>
  </si>
  <si>
    <t>Luva PVC Soldável com Bucha de Latão - 25x3/4"</t>
  </si>
  <si>
    <t>Luva PVC Soldável com Bucha de Latão - 25x1/2"</t>
  </si>
  <si>
    <t>Luva PVC Soldável - 85 mm</t>
  </si>
  <si>
    <t>Luva PVC Soldável - 50 mm</t>
  </si>
  <si>
    <t>Luva PVC Soldável - 32 mm</t>
  </si>
  <si>
    <t>Luva de Transição CPVC Aquatherm - 22x3/4"</t>
  </si>
  <si>
    <t>Luva de Correr PVC, Série Normal - 100 mm</t>
  </si>
  <si>
    <t>Luva de Correr para Tubo PVC Soldável - 50 mm</t>
  </si>
  <si>
    <t>Luva CPVC Aquatherm - 73 mm</t>
  </si>
  <si>
    <t>Luva CPVC Aquatherm - 22 mm</t>
  </si>
  <si>
    <t>Junção Simples PVC, Série Reforçada - 75x50 mm</t>
  </si>
  <si>
    <t>Junção Simples PVC, Série Reforçada - 50x50 mm</t>
  </si>
  <si>
    <t>Junção Simples PVC, Série Reforçada - 150x150 mm</t>
  </si>
  <si>
    <t>Junção Simples PVC, Série Reforçada - 150x100 mm</t>
  </si>
  <si>
    <t>Junção Simples PVC, Série Reforçada - 100x75 mm</t>
  </si>
  <si>
    <t>Junção Simples PVC, Série Reforçada - 100x50 mm</t>
  </si>
  <si>
    <t>Junção Simples PVC, Série Reforçada - 100x100 mm</t>
  </si>
  <si>
    <t>Junção Simples PVC, Série Normal - 75x75 mm</t>
  </si>
  <si>
    <t>Junção Simples PVC, Série Normal - 75x50 mm</t>
  </si>
  <si>
    <t>Junção Simples PVC, Série Normal - 50x50 mm</t>
  </si>
  <si>
    <t>Junção Simples PVC, Série Normal - 40x40 mm</t>
  </si>
  <si>
    <t>Junção Simples PVC, Série Normal - 150x150 mm</t>
  </si>
  <si>
    <t>Junção Simples PVC, Série Normal - 150x100 mm</t>
  </si>
  <si>
    <t>Junção Simples PVC, Série Normal - 100x75 mm</t>
  </si>
  <si>
    <t>Junção Simples PVC, Série Normal - 100x50 mm</t>
  </si>
  <si>
    <t>Junção Simples PVC, Série Normal - 100x100 mm</t>
  </si>
  <si>
    <t>Joelho 90° Transição CPVC Aquatherm - 22x3/4"</t>
  </si>
  <si>
    <t>Joelho 90° Transição CPVC Aquatherm - 22x1/2"</t>
  </si>
  <si>
    <t>Joelho 90° PVC, Série Reforçada - 75 mm</t>
  </si>
  <si>
    <t>Joelho 90° PVC, Série Reforçada - 50 mm</t>
  </si>
  <si>
    <t>Joelho 90° PVC, Série Reforçada - 40 mm</t>
  </si>
  <si>
    <t>Joelho 90° PVC, Série Reforçada - 150 mm</t>
  </si>
  <si>
    <t>Joelho 90° PVC, Série Reforçada - 100 mm</t>
  </si>
  <si>
    <t>Joelho 90° PVC, Série Normal - 75 mm</t>
  </si>
  <si>
    <t>Joelho 90° PVC, Série Normal - 50 mm</t>
  </si>
  <si>
    <t>Joelho 90° PVC, Série Normal - 40 mm</t>
  </si>
  <si>
    <t>Joelho 90° PVC, Série Normal - 150 mm</t>
  </si>
  <si>
    <t>Joelho 90° PVC, Série Normal - 100 mm</t>
  </si>
  <si>
    <t>Joelho 90° PVC Soldável com Bucha de Latão - 25x3/4"</t>
  </si>
  <si>
    <t>Joelho 90° PVC Soldável com Bucha de Latão - 25x1/2"</t>
  </si>
  <si>
    <t>Joelho 90° PVC Soldável - 75 mm</t>
  </si>
  <si>
    <t>Joelho 90° PVC Soldável - 50 mm</t>
  </si>
  <si>
    <t>Joelho 90° PVC Soldável - 40 mm</t>
  </si>
  <si>
    <t>Joelho 90° PVC Soldável - 32 mm</t>
  </si>
  <si>
    <t>Joelho 90° PVC Soldável - 25 mm</t>
  </si>
  <si>
    <t>Joelho 90° CPVC Aquatherm - 89 mm</t>
  </si>
  <si>
    <t>Joelho 90° CPVC Aquatherm - 73 mm</t>
  </si>
  <si>
    <t>Joelho 90° CPVC Aquatherm - 54 mm</t>
  </si>
  <si>
    <t>Joelho 90° CPVC Aquatherm - 42 mm</t>
  </si>
  <si>
    <t>Joelho 90° CPVC Aquatherm - 35 mm</t>
  </si>
  <si>
    <t>Joelho 90° CPVC Aquatherm - 28 mm</t>
  </si>
  <si>
    <t>Joelho 90° CPVC Aquatherm - 22 mm</t>
  </si>
  <si>
    <t>Joelho 90° com Anel PVC, Série Normal - 40 mm</t>
  </si>
  <si>
    <t>Joelho 45° PVC, Série Reforçada - 75 mm</t>
  </si>
  <si>
    <t>Joelho 45° PVC, Série Reforçada - 50 mm</t>
  </si>
  <si>
    <t>Joelho 45° PVC, Série Reforçada - 40 mm</t>
  </si>
  <si>
    <t>Joelho 45° PVC, Série Reforçada - 150 mm</t>
  </si>
  <si>
    <t>Joelho 45° PVC, Série Reforçada - 100 mm</t>
  </si>
  <si>
    <t>Joelho 45° PVC, Série Normal - 75 mm</t>
  </si>
  <si>
    <t>Joelho 45° PVC, Série Normal - 50 mm</t>
  </si>
  <si>
    <t>Joelho 45° PVC, Série Normal - 40 mm</t>
  </si>
  <si>
    <t>Joelho 45° PVC, Série Normal - 150 mm</t>
  </si>
  <si>
    <t>Joelho 45° PVC, Série Normal - 100 mm</t>
  </si>
  <si>
    <t>Joelho 45° PVC Soldável - 75 mm</t>
  </si>
  <si>
    <t>Joelho 45° PVC Soldável - 50 mm</t>
  </si>
  <si>
    <t>Joelho 45° PVC Soldável - 40 mm</t>
  </si>
  <si>
    <t>Joelho 45° PVC Soldável - 32 mm</t>
  </si>
  <si>
    <t>Joelho 45° PVC Soldável - 25 mm</t>
  </si>
  <si>
    <t>Joelho 45° CPVC Aquatherm - 89 mm</t>
  </si>
  <si>
    <t>Joelho 45° CPVC Aquatherm - 73 mm</t>
  </si>
  <si>
    <t>Joelho 45° CPVC Aquatherm - 54 mm</t>
  </si>
  <si>
    <t>Joelho 45° CPVC Aquatherm - 42 mm</t>
  </si>
  <si>
    <t>Joelho 45° CPVC Aquatherm - 35 mm</t>
  </si>
  <si>
    <t>Joelho 45° CPVC Aquatherm - 28 mm</t>
  </si>
  <si>
    <t>Joelho 45° CPVC Aquatherm - 22 mm</t>
  </si>
  <si>
    <t>Grelha Redonda - 100 mm</t>
  </si>
  <si>
    <t>Curvar 90° PVC, Série Reforçada - 100 mm</t>
  </si>
  <si>
    <t>Curva de Transposição PVC Soldável - 25 mm</t>
  </si>
  <si>
    <t>Curva de Transposição CPVC Aquatherm - 22 mm</t>
  </si>
  <si>
    <t>Curva 90° Curta PVC, Série Normal - 100 mm</t>
  </si>
  <si>
    <t>Curva 87°30' PVC, Série Reforçada - 100 mm</t>
  </si>
  <si>
    <t>Conector CPVC Aquatherm - 89x3"</t>
  </si>
  <si>
    <t>Conector CPVC Aquatherm - 73x2.1/2"</t>
  </si>
  <si>
    <t>Conector CPVC Aquatherm - 54x2"</t>
  </si>
  <si>
    <t>Conector CPVC Aquatherm - 42x1.1/2"</t>
  </si>
  <si>
    <t>Conector CPVC Aquatherm - 35x1.1/4"</t>
  </si>
  <si>
    <t>Conector CPVC Aquatherm - 28x1"</t>
  </si>
  <si>
    <t>Conector CPVC Aquatherm - 22x3/4"</t>
  </si>
  <si>
    <t>Cap PVC, Série Reforçada - 75 mm</t>
  </si>
  <si>
    <t>Cap PVC, Série Reforçada - 50 mm</t>
  </si>
  <si>
    <t>Cap PVC, Série Reforçada - 150 mm</t>
  </si>
  <si>
    <t>Cap PVC, Série Reforçada - 100 mm</t>
  </si>
  <si>
    <t>Cap PVC, Série Normal - 75 mm</t>
  </si>
  <si>
    <t>Cap PVC, Série Normal - 50 mm</t>
  </si>
  <si>
    <t>Cap PVC, Série Normal - 150 mm</t>
  </si>
  <si>
    <t>Cap PVC, Série Normal - 100 mm</t>
  </si>
  <si>
    <t>Cap PVC Soldável - 25 mm</t>
  </si>
  <si>
    <t>Cap CPVC Aquatherm - 73 mm</t>
  </si>
  <si>
    <t>Cap CPVC Aquatherm - 54 mm</t>
  </si>
  <si>
    <t>Cap CPVC Aquatherm - 42 mm</t>
  </si>
  <si>
    <t>Cap CPVC Aquatherm - 35 mm</t>
  </si>
  <si>
    <t>Cap CPVC Aquatherm - 22 mm</t>
  </si>
  <si>
    <t>Caixa Sifonada - 150x185x75 mm</t>
  </si>
  <si>
    <t>Caixa Sifonada - 100x150x50 mm</t>
  </si>
  <si>
    <t>Bucha de Redução PVC Soldável Longa - 75x50 mm</t>
  </si>
  <si>
    <t>Bucha de Redução PVC Soldável Longa - 50x25 mm</t>
  </si>
  <si>
    <t>Bucha de Redução PVC Soldável Curta - 32x25 mm</t>
  </si>
  <si>
    <t>Bucha de Redução Longa PVC, Série Reforçada - 50x40 mm</t>
  </si>
  <si>
    <t>Bucha de Redução Longa PVC, Série Normal - 50x40 mm</t>
  </si>
  <si>
    <t>União PVC Soldável - 32 mm</t>
  </si>
  <si>
    <t>União PVC Soldável - 25 mm</t>
  </si>
  <si>
    <t>União CPVC Aquatherm - 54 mm</t>
  </si>
  <si>
    <t>União CPVC Aquatherm - 42 mm</t>
  </si>
  <si>
    <t>União CPVC Aquatherm - 22 mm</t>
  </si>
  <si>
    <t>Tubo PVC, Série Reforçada - 75 mm</t>
  </si>
  <si>
    <t>Tubo PVC, Série Reforçada - 50 mm</t>
  </si>
  <si>
    <t>Tubo PVC, Série Reforçada - 40 mm</t>
  </si>
  <si>
    <t>Tubo PVC, Série Reforçada - 150 mm</t>
  </si>
  <si>
    <t>Tubo PVC, Série Reforçada - 100 mm</t>
  </si>
  <si>
    <t>Tubo PVC, Série Normal - 75 mm</t>
  </si>
  <si>
    <t>Tubo PVC, Série Normal - 50 mm</t>
  </si>
  <si>
    <t>Tubo PVC, Série Normal - 40 mm</t>
  </si>
  <si>
    <t>Tubo PVC, Série Normal - 200 mm</t>
  </si>
  <si>
    <t>Tubo PVC, Série Normal - 150 mm</t>
  </si>
  <si>
    <t>Tubo PVC, Série Normal - 100 mm</t>
  </si>
  <si>
    <t>Tubo PVC Soldável - 85 mm</t>
  </si>
  <si>
    <t>Tubo PVC Soldável - 75 mm</t>
  </si>
  <si>
    <t>Tubo PVC Soldável - 50 mm</t>
  </si>
  <si>
    <t>Tubo PVC Soldável - 40 mm</t>
  </si>
  <si>
    <t>Tubo PVC Soldável - 32 mm</t>
  </si>
  <si>
    <t>Tubo PVC Soldável - 25 mm</t>
  </si>
  <si>
    <t>Tubo CPVC Aquatherm - 89 mm</t>
  </si>
  <si>
    <t>Tubo CPVC Aquatherm - 73 mm</t>
  </si>
  <si>
    <t>Tubo CPVC Aquatherm - 54 mm</t>
  </si>
  <si>
    <t>Tubo CPVC Aquatherm - 42 mm</t>
  </si>
  <si>
    <t>Tubo CPVC Aquatherm - 35 mm</t>
  </si>
  <si>
    <t>Tubo CPVC Aquatherm - 28 mm</t>
  </si>
  <si>
    <t>Tubo CPVC Aquatherm - 22 mm</t>
  </si>
  <si>
    <t>Tubo Corrugado Rígido para Drenagem - 100 mm</t>
  </si>
  <si>
    <t>Terminal de Ventilação PVC, Série Normal - 50 mm</t>
  </si>
  <si>
    <t>Terminal de Ventilação PVC, Série Normal - 100 mm</t>
  </si>
  <si>
    <t>Tê PVC, Série Reforçada - 75x50 mm</t>
  </si>
  <si>
    <t>Tê PVC, Série Reforçada - 50x50 mm</t>
  </si>
  <si>
    <t>Tê PVC, Série Reforçada - 150x150 mm</t>
  </si>
  <si>
    <t>Tê PVC, Série Reforçada - 150x100 mm</t>
  </si>
  <si>
    <t>Tê PVC, Série Reforçada - 100x75 mm</t>
  </si>
  <si>
    <t>Tê PVC, Série Reforçada - 100x50 mm</t>
  </si>
  <si>
    <t>Tê PVC, Série Reforçada - 100x100 mm</t>
  </si>
  <si>
    <t>Tê PVC, Série Normal - 75x50 mm</t>
  </si>
  <si>
    <t>Tê PVC, Série Normal - 50x50 mm</t>
  </si>
  <si>
    <t>Bucha de Redução CPVC Aquatherm - 89x73 mm</t>
  </si>
  <si>
    <t>Tê PVC, Série Normal - 150x150 mm</t>
  </si>
  <si>
    <t>Tê PVC, Série Normal - 150x100 mm</t>
  </si>
  <si>
    <t>Tê PVC, Série Normal - 100x75 mm</t>
  </si>
  <si>
    <t>Tê PVC, Série Normal - 100x50 mm</t>
  </si>
  <si>
    <t>Tê PVC, Série Normal - 100x100 mm</t>
  </si>
  <si>
    <t>Bucha de Redução CPVC Aquatherm - 89x54 mm</t>
  </si>
  <si>
    <t>Tê PVC Soldável com Bucha de Latão na Bolsa Central - 25x3/4"</t>
  </si>
  <si>
    <t>Tê PVC Soldável com Bucha de Latão na Bolsa Central - 25x1/2"</t>
  </si>
  <si>
    <t>Tê PVC Soldável - 75 mm</t>
  </si>
  <si>
    <t>Tê PVC Soldável - 50 mm</t>
  </si>
  <si>
    <t>Tê PVC Soldável - 40 mm</t>
  </si>
  <si>
    <t>Tê PVC Soldável - 32 mm</t>
  </si>
  <si>
    <t>Bucha de Redução CPVC Aquatherm - 73x54 mm</t>
  </si>
  <si>
    <t>Tê PVC Soldável - 25 mm</t>
  </si>
  <si>
    <t>Bucha de Redução CPVC Aquatherm - 54x42 mm</t>
  </si>
  <si>
    <t>Tê de Redução PVC Soldável - 75x50 mm</t>
  </si>
  <si>
    <t>Bucha de Redução CPVC Aquatherm - 54x35 mm</t>
  </si>
  <si>
    <t>Tê de Redução PVC Soldável - 50x25 mm</t>
  </si>
  <si>
    <t>Tê de Redução PVC Soldável - 40x25 mm</t>
  </si>
  <si>
    <t>Tê de Redução PVC Soldável - 32x25 mm</t>
  </si>
  <si>
    <t>Bucha de Redução CPVC Aquatherm - 54x28 mm</t>
  </si>
  <si>
    <t>Bucha de Redução CPVC Aquatherm - 42x28 mm</t>
  </si>
  <si>
    <t>Bucha de Redução CPVC Aquatherm - 42x22 mm</t>
  </si>
  <si>
    <t>Bucha de Redução CPVC Aquatherm - 35x28 mm</t>
  </si>
  <si>
    <t>Bucha de Redução CPVC Aquatherm - 35x22 mm</t>
  </si>
  <si>
    <t>Bucha de Redução CPVC Aquatherm - 28x22 mm</t>
  </si>
  <si>
    <t>Adaptador PVC Soldável Curto com Bolsa e Rosca para Registro - 75x2.1/2"</t>
  </si>
  <si>
    <t>Adaptador PVC Soldável Curto com Bolsa e Rosca para Registro - 50x1.1/2"</t>
  </si>
  <si>
    <t>Adaptador PVC Soldável Curto com Bolsa e Rosca para Registro - 40x1.1/2"</t>
  </si>
  <si>
    <t>Adaptador PVC Soldável Curto com Bolsa e Rosca para Registro - 32x1"</t>
  </si>
  <si>
    <t>Adaptador PVC Soldável Curto com Bolsa e Rosca para Registro - 25x3/4"</t>
  </si>
  <si>
    <t>Adaptador PVC Soldável com Flanges Livres para Caixa d'Água - 50x1.1/2"</t>
  </si>
  <si>
    <t>Adaptador PVC Soldável com Flanges Livres para Caixa d'Água - 25x3/4"</t>
  </si>
  <si>
    <t>Adaptador PVC Soldável com Anel para Caixa d'Água - 50 mm</t>
  </si>
  <si>
    <t>Adaptador PVC Soldável com Anel para Caixa d'Água - 40 mm</t>
  </si>
  <si>
    <t>Adaptador PVC Soldável com Anel para Caixa d'Água - 32 mm</t>
  </si>
  <si>
    <t>02.039 - HIDRO (TUBOS E CONEXÕES HIDROSSANITÁRIAS)</t>
  </si>
  <si>
    <t>Porta Corta-Fogo - 00x000 cm</t>
  </si>
  <si>
    <t>02.038 - PORTAS CORTA-FOGO</t>
  </si>
  <si>
    <t xml:space="preserve">Fechadura de DL 9000 Nova Versão 2022 </t>
  </si>
  <si>
    <t>Fechadura de Inox (Interna) - 55 mm</t>
  </si>
  <si>
    <t>Dobradiça Aço Inox</t>
  </si>
  <si>
    <t>02.037 - DOBRADIÇAS E FECHADURAS</t>
  </si>
  <si>
    <t>Execução de Acompanhamento Topográfico para Locação de Obra</t>
  </si>
  <si>
    <t>Rodapé MDF/Poliestireno Branco Liso - 10 cm</t>
  </si>
  <si>
    <t>02.034 - RODAPÉS MDF | POLIESTIRENO</t>
  </si>
  <si>
    <t>Porta de Madeira, Abrir, incluso Batentes, Vistas e Acabamento - 100x250 cm</t>
  </si>
  <si>
    <t>Porta de Madeira (Verificar Especificações e Propostas) - 00x000 cm</t>
  </si>
  <si>
    <t>02.033 - PORTAS DE MADEIRA</t>
  </si>
  <si>
    <t>Execução de Escada tipo Marinheiro, Alumínio Anodizado Natural - h=6,5 cm</t>
  </si>
  <si>
    <t>02.032 - ESQUADRIAS DE FERRO | SERRALHERIAS</t>
  </si>
  <si>
    <t>Esquadrias de alumínio</t>
  </si>
  <si>
    <t>02.030 - ESQUADRIAS DE ALUMÍNIO</t>
  </si>
  <si>
    <t>Ar Condicionado Split 30.000 BTUs - Tipo Cassete</t>
  </si>
  <si>
    <t>Ar Condicionado Split 30.000 BTUs</t>
  </si>
  <si>
    <t>Ar Condicionado Split 48.000 BTUs</t>
  </si>
  <si>
    <t>Ar Condicionado Split 36.000 BTUs</t>
  </si>
  <si>
    <t>Ar Condicionado Split 9.000 BTUs</t>
  </si>
  <si>
    <t>Ar Condicionado Split 24.000 BTUs</t>
  </si>
  <si>
    <t>Ar Condicionado Split 18.000 BTUs</t>
  </si>
  <si>
    <t>Ar Condicionado Split 12.000 BTUs</t>
  </si>
  <si>
    <t>02.029 - CLIMATIZAÇÃO E EXAUSTÃO MECÂNICA</t>
  </si>
  <si>
    <t>Placa controladora IP01 portas</t>
  </si>
  <si>
    <t>Leitor de longa distância</t>
  </si>
  <si>
    <t>Sensor antiesmagamento</t>
  </si>
  <si>
    <t>Botoeira para portão em portaria</t>
  </si>
  <si>
    <t>Cabo para bateria externa</t>
  </si>
  <si>
    <t>Bateria estacionária</t>
  </si>
  <si>
    <t xml:space="preserve">No Break 1000VA </t>
  </si>
  <si>
    <t>Motor para portão</t>
  </si>
  <si>
    <t>Tag ID</t>
  </si>
  <si>
    <t>Botão de saída por aproximação</t>
  </si>
  <si>
    <t>Bateria 12V 7A</t>
  </si>
  <si>
    <t>No Break 600VA Bivolt</t>
  </si>
  <si>
    <t>Fonte de alimentação 4A</t>
  </si>
  <si>
    <t>Fechadura eletromagnética com suporte</t>
  </si>
  <si>
    <t>Fechadura solenóide elétrica com trava</t>
  </si>
  <si>
    <t>Controle de acesso digital BioFinger</t>
  </si>
  <si>
    <t>Porteiro externo</t>
  </si>
  <si>
    <t>Aparelho de interfone</t>
  </si>
  <si>
    <t>02.026 - INSTALAÇÕES COMPLEMENTARES (TELEFONIA)</t>
  </si>
  <si>
    <t>Execução de Perfuração de Estacas em Hélice Contínua - ø 80 cm</t>
  </si>
  <si>
    <t>Mobilização Equipamentos - Estacas Escavadas com Lama</t>
  </si>
  <si>
    <t>Mobilização Equipamentos - Tirantes</t>
  </si>
  <si>
    <t>Mobilização Equipamentos - Estacas Escavadas</t>
  </si>
  <si>
    <t>Execução de Perfuração de Estacas em Hélice Contínua - ø 40 cm</t>
  </si>
  <si>
    <t>Execução de Perfuração de Estacas em Hélice Contínua - ø 30 cm</t>
  </si>
  <si>
    <t>Execução de Perfuração de Estacas em Hélice Contínua - ø 20 cm</t>
  </si>
  <si>
    <t>Mobilização Equipamentos - Estacas Hélice Contínua</t>
  </si>
  <si>
    <t>02.021 - FUNDAÇÕES</t>
  </si>
  <si>
    <t>INSS Concreto</t>
  </si>
  <si>
    <t>Concreto usinado orçamentário</t>
  </si>
  <si>
    <t>h</t>
  </si>
  <si>
    <t>Taxa de Bombeamento Concreto Usinado</t>
  </si>
  <si>
    <t>Concreto Usinado - fck 40 MPa</t>
  </si>
  <si>
    <t>Concreto Usinado - fck 20 MPa</t>
  </si>
  <si>
    <t>02.019 - CONCRETOS</t>
  </si>
  <si>
    <t>Arame Recozido BWG 18</t>
  </si>
  <si>
    <t>Arame Recozido BWG 10</t>
  </si>
  <si>
    <t>Arame Galvanizado BWG 18</t>
  </si>
  <si>
    <t>Arame Galvanizado BWG 12</t>
  </si>
  <si>
    <t>02.018 - ARAMES</t>
  </si>
  <si>
    <t>Aço Orçamentário</t>
  </si>
  <si>
    <t>Aço CA-60 - 5,0 mm / incluso Corte e Dobra</t>
  </si>
  <si>
    <t>Aço CA-50 - 8,0 mm / incluso Corte e Dobra</t>
  </si>
  <si>
    <t>Aço CA-50 - 6,3 mm / incluso Corte e Dobra</t>
  </si>
  <si>
    <t>Aço CA-50 - 25,0 mm / incluso Corte e Dobra</t>
  </si>
  <si>
    <t>Aço CA-50 - 20,0 mm / incluso Corte e Dobra</t>
  </si>
  <si>
    <t>Aço CA-50 - 16,0 mm / incluso Corte e Dobra</t>
  </si>
  <si>
    <t>Aço CA-50 - 12,5 mm / incluso Corte e Dobra</t>
  </si>
  <si>
    <t>Aço CA-50 - 10,0 mm / incluso Corte e Dobra</t>
  </si>
  <si>
    <t>Treliça TR 08644 - 12 m</t>
  </si>
  <si>
    <t>Treliça TR 08644 - 10 m</t>
  </si>
  <si>
    <t>Execução de Corte e Dobra de Aço</t>
  </si>
  <si>
    <t>Aço CA-60 - 5,0 mm / sem Corte e Dobra</t>
  </si>
  <si>
    <t>Aço CA-50 - 8,0 mm / sem Corte e Dobra</t>
  </si>
  <si>
    <t>Aço CA-50 - 6,3 mm / sem Corte e Dobra</t>
  </si>
  <si>
    <t>Aço CA-50 - 25,0 mm / sem Corte e Dobra</t>
  </si>
  <si>
    <t>Aço CA-50 - 20,0 mm / sem Corte e Dobra</t>
  </si>
  <si>
    <t>Aço CA-50 - 16,0 mm / sem Corte e Dobra</t>
  </si>
  <si>
    <t>Aço CA-50 - 12,5 mm / sem Corte e Dobra</t>
  </si>
  <si>
    <t>Aço CA-50 - 10,0 mm / sem Corte e Dobra</t>
  </si>
  <si>
    <t>02.014 - ARMADURAS DE AÇO</t>
  </si>
  <si>
    <t>Pó de Pedra</t>
  </si>
  <si>
    <t>Brita Graduada Simples</t>
  </si>
  <si>
    <t>Brita 1</t>
  </si>
  <si>
    <t>Areia Média Grossa</t>
  </si>
  <si>
    <t>Areia Média</t>
  </si>
  <si>
    <t>Areia Grossa</t>
  </si>
  <si>
    <t>02.009 - AGREGADOS</t>
  </si>
  <si>
    <t>22/09/2023</t>
  </si>
  <si>
    <t>sc</t>
  </si>
  <si>
    <t>Cimento Portland - CP II - saco</t>
  </si>
  <si>
    <t>Cal Hidratada CH I</t>
  </si>
  <si>
    <t>Endurecedor Cimentício Mineral</t>
  </si>
  <si>
    <t>Cimento Portland - CP II</t>
  </si>
  <si>
    <t>Cal Hidratada CH III</t>
  </si>
  <si>
    <t>Asfalto Elastomérico</t>
  </si>
  <si>
    <t>02.002 - AGLOMERANTES</t>
  </si>
  <si>
    <t>02 - MATERIAIS</t>
  </si>
  <si>
    <t>Serviço de limpeza e remoção de excedente de solo durante a perfuração das estacas, blocos e baldrames</t>
  </si>
  <si>
    <t>MOE - Pinturas / Internas</t>
  </si>
  <si>
    <t>MOE - Instalações Hidrossanitárias / Execução Geral</t>
  </si>
  <si>
    <t>Mão de Obra para Pinturas Internas (Selador)</t>
  </si>
  <si>
    <t>Mão de Obra para Pinturas Internas (Massa Corrida)</t>
  </si>
  <si>
    <t>Mão de Obra para Pinturas Internas (Fundo Preparador)</t>
  </si>
  <si>
    <t>Mão de Obra para Pinturas Internas (2ª Demão Tinta)</t>
  </si>
  <si>
    <t>01.003 - MÃO DE OBRA TERCEIRIZADA</t>
  </si>
  <si>
    <t xml:space="preserve">MOE - Impermeabilizações / Banheiros, Cozinhas e Áreas de Serviço </t>
  </si>
  <si>
    <t>MOE - Alvenarias e Vedações / Alvenaria de Vedação em Elementos Vazados (Cobogó)</t>
  </si>
  <si>
    <t>MOE - Revestimentos de Argamassa / Reboco Interno / Paredes (com Desconto de Vãos)</t>
  </si>
  <si>
    <t>MOE - Alvenarias e Vedações / Alvenaria de Vedação em Blocos Cerâmicos / incluso Vergas, Contravergas e Pilaretes (com Desconto de Vãos)</t>
  </si>
  <si>
    <t>MOE - Revestimentos Complementares / Assentamentos e Acabamentos em Granito</t>
  </si>
  <si>
    <t>MOE - Revestimentos de Argamassa / Contrapiso com Argamassa Estabilizada / incluso Manta Acústica</t>
  </si>
  <si>
    <t>MOE - Pinturas / Internas (Textura Acrílica)</t>
  </si>
  <si>
    <t>MOE - Impermeabilizações / Piscinas</t>
  </si>
  <si>
    <t>MOE - Impermeabilizações / Áreas Técnicas</t>
  </si>
  <si>
    <t>MOE - Esquadrias / Rodapés em Madeira, MDF e/ou Poliestireno</t>
  </si>
  <si>
    <t>MOE - Alvenarias e Vedações / Mochetas/Shafts</t>
  </si>
  <si>
    <t>01.002 - MÃO DE OBRA EMPREITADA (GLOBAL)</t>
  </si>
  <si>
    <t>* Servente (sem encargos)</t>
  </si>
  <si>
    <t>Operador de Grua</t>
  </si>
  <si>
    <t>01.001 - MÃO DE OBRA PRODUÇÃO</t>
  </si>
  <si>
    <t>01 - MÃO DE OBRA</t>
  </si>
  <si>
    <t>Não aplicar</t>
  </si>
  <si>
    <t>Encargos sociais</t>
  </si>
  <si>
    <t>BDI</t>
  </si>
  <si>
    <t>160 - OBRA | TRS Amaro - T4</t>
  </si>
  <si>
    <t>Insumos</t>
  </si>
  <si>
    <t>Total da obra</t>
  </si>
  <si>
    <t>Total da unidade construtiva</t>
  </si>
  <si>
    <t>%Acum.</t>
  </si>
  <si>
    <t>%Part.</t>
  </si>
  <si>
    <t>Não aplicado</t>
  </si>
  <si>
    <t>1 - Construção Civil</t>
  </si>
  <si>
    <t>Tipo de obra</t>
  </si>
  <si>
    <t>5 - Custos Diretos | Geral</t>
  </si>
  <si>
    <t>Unidade construtiva</t>
  </si>
  <si>
    <t>3 - Custos Indiretos</t>
  </si>
  <si>
    <t>Curva ABC de Insumos</t>
  </si>
  <si>
    <t>Curva ABC de Serviços</t>
  </si>
  <si>
    <t>Percentual por grupo</t>
  </si>
  <si>
    <t>Total do serviço</t>
  </si>
  <si>
    <t>MC</t>
  </si>
  <si>
    <t>TERRENO, DESPESAS ADMINISTRATIVAS E CUSTOS INDIRETOS</t>
  </si>
  <si>
    <t>Equipamentos de Obra</t>
  </si>
  <si>
    <t>MATERIAIS</t>
  </si>
  <si>
    <t>MÃO DE OBRA</t>
  </si>
  <si>
    <t>Preço total por grupo</t>
  </si>
  <si>
    <t>9274 - Ferragens para Portas de Madeira / Internas - Eletrônico</t>
  </si>
  <si>
    <t>Serviço</t>
  </si>
  <si>
    <t>8786 - Estimativas / Paisagismo</t>
  </si>
  <si>
    <t>8785 - Estimativas / Identificação Visual</t>
  </si>
  <si>
    <t>8774 - Instalações de comunicação e CFTV</t>
  </si>
  <si>
    <t>8703 - Exaustão Mecânica</t>
  </si>
  <si>
    <t>8676 - Instalações SPDA - Material e Mão de Obra</t>
  </si>
  <si>
    <t>Protetor de Vergalhão / PP</t>
  </si>
  <si>
    <t>8654 - Aço cortado / dobrado / montado - Escadas e rampas</t>
  </si>
  <si>
    <t>064.002 - REV - ESTIMATIVAS</t>
  </si>
  <si>
    <t>Subetapa</t>
  </si>
  <si>
    <t>064 - REV - CONTINGÊNCIAS | EVENTUAIS NÃO ORÇADOS</t>
  </si>
  <si>
    <t>Etapa</t>
  </si>
  <si>
    <t>MO</t>
  </si>
  <si>
    <t>8443 - MOE - Infraestrutura-Implantação / Passeio em Piso Podotátil</t>
  </si>
  <si>
    <t>8431 - Passeio em Piso Podotátil Direcional</t>
  </si>
  <si>
    <t>8429 - MOE - Infraestrutura-Implantação / Pavimentação em Concreto Estampado</t>
  </si>
  <si>
    <t>063.006 - REV - PAVIMENTAÇÃO</t>
  </si>
  <si>
    <t>80519 - Estação de tratamento de efluentes (ETE)</t>
  </si>
  <si>
    <t>8422 - Caixas de Inspeção-Areia / Rede Drenagem/Águas Pluviais</t>
  </si>
  <si>
    <t>063.005 - REV - REDE DRENAGEM | ÁGUAS PLUVIAIS</t>
  </si>
  <si>
    <t>9589 - Tubos / Rede Esgoto Sanitário - CAIXA D'ÁGUA</t>
  </si>
  <si>
    <t>9588 - Tubos / Rede Esgoto Sanitário - ROOFTOP</t>
  </si>
  <si>
    <t>9587 - Tubos / Rede Esgoto Sanitário - ÁTICO</t>
  </si>
  <si>
    <t>8398 - Caixas de Inspeção, Passagem e/ou Gordura / Rede Esgoto Sanitário</t>
  </si>
  <si>
    <t>8379 - Conexões e Acessórios / Rede Esgoto Sanitário - ÁTICO</t>
  </si>
  <si>
    <t>8378 - Conexões e Acessórios / Rede Esgoto Sanitário -  CAIXA D'ÁGUA</t>
  </si>
  <si>
    <t>8377 - Conexões e Acessórios / Rede Esgoto Sanitário - ROOFTOP</t>
  </si>
  <si>
    <t>8376 - Conexões e Acessórios / Rede Esgoto Sanitário - TIPO 3 (x6)</t>
  </si>
  <si>
    <t>8375 - Conexões e Acessórios / Rede Esgoto Sanitário - TIPO 2 (x3)</t>
  </si>
  <si>
    <t>8374 - Conexões e Acessórios / Rede Esgoto Sanitário - TIPO 1 (x3)</t>
  </si>
  <si>
    <t>8373 - Conexões e Acessórios / Rede Esgoto Sanitário - TRANSIÇÃO</t>
  </si>
  <si>
    <t>8372 - Conexões e Acessórios / Rede Esgoto Sanitário - PILOTIS</t>
  </si>
  <si>
    <t>8371 - Conexões e Acessórios / Rede Esgoto Sanitário - GARAGEM (x3)</t>
  </si>
  <si>
    <t>8370 - Conexões e Acessórios / Rede Esgoto Sanitário - TÉRREO</t>
  </si>
  <si>
    <t>8369 - Tubos / Rede Esgoto Sanitário  - TIPO 3 (x6)</t>
  </si>
  <si>
    <t>8368 - Tubos / Rede Esgoto Sanitário - TIPO 2 (x3)</t>
  </si>
  <si>
    <t>8367 - Tubos / Rede Esgoto Sanitário - TIPO 1(x3)</t>
  </si>
  <si>
    <t>8366 - Tubos / Rede Esgoto Sanitário - TRANSIÇÃO</t>
  </si>
  <si>
    <t>8365 - Tubos / Rede Esgoto Sanitário - PILOTIS</t>
  </si>
  <si>
    <t>8364 - Tubos / Rede Esgoto Sanitário - GARAGEM (X3)</t>
  </si>
  <si>
    <t>8363 - Tubos / Rede Esgoto Sanitário - TERREO</t>
  </si>
  <si>
    <t>063.004 - REV - REDE ESGOTO SANITÁRIO</t>
  </si>
  <si>
    <t>063 - REV - INFRAESTRUTURA | IMPLANTAÇÃO</t>
  </si>
  <si>
    <t>8328 - Execução de Limpeza Final de Obra (Grossa + Fina)</t>
  </si>
  <si>
    <t>062.001 - REV - LIMPEZA DE OBRA (GERAL)</t>
  </si>
  <si>
    <t>062 - REV - LIMPEZA DE OBRA</t>
  </si>
  <si>
    <t>80518 - Equipamentos de Skyplace</t>
  </si>
  <si>
    <t>80515 - Equipamentos Hall social Térreo</t>
  </si>
  <si>
    <t>80514 - Equipamentos Áreas Técnicas</t>
  </si>
  <si>
    <t>80513 - Equipamento Área Externa Térreo</t>
  </si>
  <si>
    <t>80512 - Equipamentos Pet place</t>
  </si>
  <si>
    <t>80161 - Equipamentos de Coworking</t>
  </si>
  <si>
    <t>80160 - Equipamentos de Academia</t>
  </si>
  <si>
    <t>061.002 - REV - MOBILIÁRIO E DECORAÇÃO ÁREAS COMUNS</t>
  </si>
  <si>
    <t>80169 - Equipamentos de terraço</t>
  </si>
  <si>
    <t>80167 - Equipamentos de Lavanderia</t>
  </si>
  <si>
    <t>80165 - Equipamentos kids</t>
  </si>
  <si>
    <t>80162 - Equipamentos de Espaço Gourmet</t>
  </si>
  <si>
    <t>061.001 - REV - MOBILIÁRIO ÁREAS COMUNS, PAISAGISMO E DECORAÇÃO (GERAL)</t>
  </si>
  <si>
    <t>061 - REV - MOBILIÁRIO ÁREAS COMUNS, PAISAGISMO E DECORAÇÃO</t>
  </si>
  <si>
    <t>8323 - Chuveiro</t>
  </si>
  <si>
    <t>8321 - Torneira Cromada para Tanque</t>
  </si>
  <si>
    <t>8319 - Torneira Cromada para Jardim</t>
  </si>
  <si>
    <t>8311 - Torneira Cromada para Lavatório de Banca, Bica Alta</t>
  </si>
  <si>
    <t>8308 - Acabamento Cromado para Registro Pressão - 1/2"</t>
  </si>
  <si>
    <t>8307 - Acabamento Cromado para Registro Gaveta - 3/4"</t>
  </si>
  <si>
    <t>8292 - Barra de Apoio Reta, em Aço Inox Polido - 90 cm</t>
  </si>
  <si>
    <t>060.003 - REV - METAIS</t>
  </si>
  <si>
    <t>8274 - Tanque de Louça Suspenso, incluso Válvula Cromada e Sifão Plástico</t>
  </si>
  <si>
    <t>8257 - Cuba de Embutir em Aço Inox, Retangular, incluso Válvula e Sifão Cromados</t>
  </si>
  <si>
    <t>8250 - Lavatório de Louça com Coluna, incluso Válvula, Sifão e Engate Cromados</t>
  </si>
  <si>
    <t>Bacia Sanitária de Louça, com Caixa Acoplada / linha Comum</t>
  </si>
  <si>
    <t>8212 - Bacia Sanitária com Caixa Acoplada / linha Comum</t>
  </si>
  <si>
    <t>060.002 - REV - LOUÇAS</t>
  </si>
  <si>
    <t>80182 - Rao linear com grelha - 90cm</t>
  </si>
  <si>
    <t>80180 - Rao linear com grelha - 70cm</t>
  </si>
  <si>
    <t>80179 - Acabamento monocomando para chuveiro</t>
  </si>
  <si>
    <t>80175 - Ralo</t>
  </si>
  <si>
    <t>060.001 - REV - LOUÇAS E METAIS (GERAL)</t>
  </si>
  <si>
    <t>060 - REV - LOUÇAS E METAIS</t>
  </si>
  <si>
    <t>80510 - Instalação de controle de acesso</t>
  </si>
  <si>
    <t>059.003 - REV - INSTALAÇÕES CFTV | CONTROLE DE ACESSO</t>
  </si>
  <si>
    <t>059 - REV - INSTALAÇÕES COMPLEMENTARES</t>
  </si>
  <si>
    <t>Sarrafo Madeira / Pinus</t>
  </si>
  <si>
    <t>8196 - Passeio em Concreto Estampado</t>
  </si>
  <si>
    <t>058.007 - REV - PASSEIO EXTERNO</t>
  </si>
  <si>
    <t>8195 - MOE - Revestimentos Complementares / Assentamentos e Acabamentos em Granito / Soleiras, Peitoris e Pingadeiras</t>
  </si>
  <si>
    <t>Argamassa AC III / Cinza</t>
  </si>
  <si>
    <t>8193 - Peitoris e Pingadeiras em Granito Polido</t>
  </si>
  <si>
    <t>8191 - Soleiras em Granito Polido</t>
  </si>
  <si>
    <t>058.006 - REV - SOLEIRAS | PEITORIS | PINGADEIRAS EM GRANITO</t>
  </si>
  <si>
    <t>8884 - MOE - Revestimentos Complementares / Assentamentos e Acabamentos em Granito / Bancadas</t>
  </si>
  <si>
    <t>8883 - Bancadas em Granito Polido</t>
  </si>
  <si>
    <t>8190 - MOE - Revestimentos Complementares / Assentamentos e Acabamentos em Granito / Bocas/Vistas Churrasqueiras</t>
  </si>
  <si>
    <t>8189 - MOE - Revestimentos Complementares / Assentamentos e Acabamentos em Granito / Elevadores</t>
  </si>
  <si>
    <t>8187 - Bocas/Vistas Churrasqueiras em Granito Polido</t>
  </si>
  <si>
    <t>8185 - Acabamentos Elevadores em Granito Polido</t>
  </si>
  <si>
    <t>058.005 - REV - ACABAMENTOS EM GRANITO</t>
  </si>
  <si>
    <t>8177 - MOE - Revestimentos Complementares / Piso Vinílico</t>
  </si>
  <si>
    <t>8174 - Piso Vinílico</t>
  </si>
  <si>
    <t>058.003 - REV - PISO VINÍLICO | LAMINADO</t>
  </si>
  <si>
    <t>8167 - Execução de Deck em Madeira</t>
  </si>
  <si>
    <t>058.001 - REV - REVESTIMENTOS COMPLEMENTARES (GERAL)</t>
  </si>
  <si>
    <t>058 - REV - REVESTIMENTOS COMPLEMENTARES</t>
  </si>
  <si>
    <t>9275 - Bicicletário</t>
  </si>
  <si>
    <t>Execução de Escada tipo Marinheiro, Alumínio Anodizado Natural - h=6,5 cm / sem Guarda-Corpo de Segurança</t>
  </si>
  <si>
    <t>8164 - Execução de Escada tipo Marinheiro, Alumínio Anodizado Natural - h=3,77m / sem Guarda-Corpo de Segurança</t>
  </si>
  <si>
    <t>8163 - Execução de Alçapão Metálico, Basculante - 60x60 cm</t>
  </si>
  <si>
    <t>057.012 - REV - ESQUADRIAS DE FERRO | SERRALHERIAS</t>
  </si>
  <si>
    <t>8151 - Corrimão em Madeira - Material e Instalação</t>
  </si>
  <si>
    <t>057.007 - REV - CORRIMÃOS EM MADEIRA</t>
  </si>
  <si>
    <t>8150 - MOE - Revestimentos Complementares / Rodapés em Madeira, MDF e/ou Poliestireno</t>
  </si>
  <si>
    <t>8142 - Rodapé Poliestireno - 10 cm</t>
  </si>
  <si>
    <t>057.006 - REV - RODAPÉS POLIESTIRENO</t>
  </si>
  <si>
    <t>80328 - Ferragens para Portas de Madeira / Internas</t>
  </si>
  <si>
    <t>80327 - Ferragens para Portas de Madeira / Internas</t>
  </si>
  <si>
    <t>80326 - Ferragens para Portas de Madeira / Internas</t>
  </si>
  <si>
    <t>8131 - Ferragens para Portas de Madeira / Internas</t>
  </si>
  <si>
    <t>057.005 - REV - FERRAGENS (DOBRADIÇAS | FECHADURAS)</t>
  </si>
  <si>
    <t>9270 - Porta de Madeira, Abrir, incluso Batentes, Vistas e Acabamento - 90x210 cm, incluso instalação</t>
  </si>
  <si>
    <t>8120 - Porta de Madeira, Abrir, incluso Batentes, Vistas e Acabamento - 80x210 cm, incluso instalação</t>
  </si>
  <si>
    <t>8116 - Porta de Madeira, Abrir, incluso Batentes, Vistas e Acabamento - 70x210 cm, incluso instalação</t>
  </si>
  <si>
    <t>8112 - Porta de Madeira, Abrir, incluso Batentes, Vistas e Acabamento - 60x210 cm, incluso instalação</t>
  </si>
  <si>
    <t>057.004 - REV - PORTAS DE MADEIRA</t>
  </si>
  <si>
    <t>8109 - Porta Corta-Fogo - 90x210 cm</t>
  </si>
  <si>
    <t>057.003 - REV - PORTAS CORTA-FOGO</t>
  </si>
  <si>
    <t>057 - REV - ESQUADRIAS (METÁLICAS, VIDRO E MADEIRA)</t>
  </si>
  <si>
    <t>Tinta Acabamento Fosco / Látex Acrílica</t>
  </si>
  <si>
    <t>Selante Elástico - 480 g / Monopol PU 25 Plus</t>
  </si>
  <si>
    <t>80538 - Pintura Externa (1ª Demão Tinta Acabamento Fosco / Látex Acrílica) - Cor Patativa</t>
  </si>
  <si>
    <t>80536 - Pintura Externa (1ª Demão Tinta Acabamento Fosco / Látex Acrílica) - Cor Ânfora de prata</t>
  </si>
  <si>
    <t>80535 - Pintura Externa (1ª Demão Tinta Acabamento Fosco / Látex Acrílica) - Cor Patativa</t>
  </si>
  <si>
    <t>80534 - Pintura Externa (1ª Demão Tinta Acabamento Fosco / Látex Acrílica) - Cor Prata</t>
  </si>
  <si>
    <t>80533 - Pintura Externa (1ª Demão Tinta Acabamento Fosco / Látex Acrílica) - Cor Patativa</t>
  </si>
  <si>
    <t>80532 - Pintura Externa (1ª Demão Tinta Acabamento Fosco / Látex Acrílica) - Cor Prata</t>
  </si>
  <si>
    <t>80531 - Pintura Externa (1ª Demão Tinta Acabamento Fosco / Látex Acrílica) - Cor Ânfora de prata</t>
  </si>
  <si>
    <t>80530 - Pintura Externa (1ª Demão Tinta Acabamento Fosco / Látex Acrílica) - Cor Patativa</t>
  </si>
  <si>
    <t>80529 - Pintura Externa (1ª Demão Tinta Acabamento Fosco / Látex Acrílica) - Cor Névoa do amanhã</t>
  </si>
  <si>
    <t>80528 - Pintura Externa (1ª Demão Tinta Acabamento Fosco / Látex Acrílica) - Cor Névoa do amanhã</t>
  </si>
  <si>
    <t>80527 - Pintura Externa (1ª Demão Tinta Acabamento Fosco / Látex Acrílica) - Cor Névoa do amanhã</t>
  </si>
  <si>
    <t>80526 - Pintura Externa (1ª Demão Tinta Acabamento Fosco / Látex Acrílica) - Cor Névoa do amanhã</t>
  </si>
  <si>
    <t>80524 - Pintura Externa (1ª Demão Tinta Acabamento Fosco / Látex Acrílica) - Cor Patativa</t>
  </si>
  <si>
    <t>80523 - Pintura Externa (1ª Demão Tinta Acabamento Fosco / Látex Acrílica) - Cor Patativa</t>
  </si>
  <si>
    <t>80522 - Pintura Externa (1ª Demão Tinta Acabamento Fosco / Látex Acrílica) - Cor Patativa</t>
  </si>
  <si>
    <t>80521 - Pintura Externa (1ª Demão Tinta Acabamento Fosco / Látex Acrílica) - Cor Névoa do amanhã</t>
  </si>
  <si>
    <t>80520 - Pintura Externa (1ª Demão Tinta Acabamento Fosco / Látex Acrílica) - Cor Patativa</t>
  </si>
  <si>
    <t>8060 - MOE - Pinturas / Externas (1ª Demão Tinta)</t>
  </si>
  <si>
    <t>8056 - MOE - Pinturas / Externas (Textura Acrílica)</t>
  </si>
  <si>
    <t>8055 - Pintura Externa (Textura Acrílica)</t>
  </si>
  <si>
    <t>8053 - Pintura Externa (Selador Acrílico)</t>
  </si>
  <si>
    <t>056.004 - REV - PINTURAS EXTERNAS</t>
  </si>
  <si>
    <t>8038 - MOE - Pinturas / Internas (Pintura Epóxi em Piso - Incluído Demarcação Vagas Garagem)</t>
  </si>
  <si>
    <t>8031 - MOE - Pinturas / Internas (Textura Acrílica - Incluído Selador)</t>
  </si>
  <si>
    <t>8029 - Pintura Interna (Textura Acrílica Lisa)</t>
  </si>
  <si>
    <t>8027 - Pintura Interna (Massa Corrida 2 Demãos)</t>
  </si>
  <si>
    <t>8025 - Pintura Interna (Selador Acrílico)</t>
  </si>
  <si>
    <t>8023 - Pintura Interna (Fundo Preparador)</t>
  </si>
  <si>
    <t>056.002 - REV - PINTURAS INTERNAS (PREPARAÇÕES)</t>
  </si>
  <si>
    <t>9590 - Pintura Externa (1ª Demão Tinta Acabamento Fosco / Látex Acrílica) - Cor Preto Fosco</t>
  </si>
  <si>
    <t>056.001 - REV - PINTURAS (GERAL)</t>
  </si>
  <si>
    <t>056 - REV - PINTURAS</t>
  </si>
  <si>
    <t>9090 - Elevadores</t>
  </si>
  <si>
    <t>055.001 - REV - ELEVADORES (GERAL)</t>
  </si>
  <si>
    <t>055 - REV - ELEVADORES</t>
  </si>
  <si>
    <t>80306 - Execução de Negativo em Gesso Liso</t>
  </si>
  <si>
    <t>80304 - Execução de Negativo em Gesso Liso</t>
  </si>
  <si>
    <t>8013 - Execução de Negativo em Gesso Liso</t>
  </si>
  <si>
    <t>054.003 - REV - NEGATIVOS, CORTINEIROS, ESPELHOS GESSO</t>
  </si>
  <si>
    <t>054 - REV - FORROS</t>
  </si>
  <si>
    <t>8004 - MOE - Revestimentos Cerâmicos / Assentamento e Rejuntamento de Revestimentos Cerâmicos Externos</t>
  </si>
  <si>
    <t>053.006 - REV - REVESTIMENTOS CERÂMICOS EXTERNOS</t>
  </si>
  <si>
    <t>7997 - MOE - Revestimentos Cerâmicos / Assentamento e Rejuntamento de Pastilhas Cerâmicas</t>
  </si>
  <si>
    <t>Revestimento Cerâmico - 9,5x9,5 cm / Piscina</t>
  </si>
  <si>
    <t>Nivelador Pisos / Espaçamento 1,5 mm</t>
  </si>
  <si>
    <t>Nivelador Pisos / Espaçamento 1,0 mm</t>
  </si>
  <si>
    <t>Espaçador Cruzeta / Espaçamento 1,5 mm</t>
  </si>
  <si>
    <t>Espaçador Cruzeta / Espaçamento 1,0 mm</t>
  </si>
  <si>
    <t>7980 - Assentamento e Rejuntamento de Revestimento Cerâmico / Pastilha Cerâmica - 9,5x9,5 cm</t>
  </si>
  <si>
    <t>053.005 - REV - PASTILHAS CERÂMICAS</t>
  </si>
  <si>
    <t>Espaçador Cruzeta / Espaçamento 5,0 mm</t>
  </si>
  <si>
    <t>9538 - Revestimento externo - Porcelanato Portobello 11x120</t>
  </si>
  <si>
    <t>9536 - Revestimento externo - Porcelanato Portobello 5x25</t>
  </si>
  <si>
    <t>7971 - MOE - Revestimentos Cerâmicos / Assentamento de Azulejos</t>
  </si>
  <si>
    <t>7964 - Assentamento e Rejuntamento de Revestimento Cerâmico / Parede - 30x60 cm</t>
  </si>
  <si>
    <t>053.004 - REV - AZULEJOS</t>
  </si>
  <si>
    <t>7951 - MOE - Revestimentos Cerâmicos / Assentamento e Rejuntamento de Rodapés Cerâmicos</t>
  </si>
  <si>
    <t>7948 - Assentamento e Rejuntamento de Revestimento Cerâmico / Rodapé - 80x80 cm</t>
  </si>
  <si>
    <t>053.003 - REV - RODAPÉS CERÂMICOS</t>
  </si>
  <si>
    <t>Nivelador Pisos / Espaçamento 2,0 mm</t>
  </si>
  <si>
    <t>Espaçador Cruzeta / Espaçamento 3,0 mm</t>
  </si>
  <si>
    <t>Espaçador Cruzeta / Espaçamento 2,0 mm</t>
  </si>
  <si>
    <t>9100 - Assentamento e Rejuntamento de Revestimento Cerâmico / Piso - 60x120 cm</t>
  </si>
  <si>
    <t>7943 - MOE - Revestimentos Cerâmicos / Assentamento de Pisos e Porcelanatos</t>
  </si>
  <si>
    <t>7926 - Assentamento e Rejuntamento de Revestimento Cerâmico / Piso - 80x80 cm</t>
  </si>
  <si>
    <t>7918 - Assentamento e Rejuntamento de Revestimento Cerâmico / Piso - 60x60 cm</t>
  </si>
  <si>
    <t>053.002 - REV - PISOS E PORCELANATOS</t>
  </si>
  <si>
    <t>053 - REV - REVESTIMENTOS CERÂMICOS</t>
  </si>
  <si>
    <t>8875 - Impermeabilização em Membrana Cimentícia (Impermeabilizante Flexível + Tela Poliéster) / Poço Elevador</t>
  </si>
  <si>
    <t>8870 - MOE - Impermeabilizações / Poço Elevador</t>
  </si>
  <si>
    <t>051.012 - REV - IMPERMEABILIZAÇÃO POÇO ELEVADOR</t>
  </si>
  <si>
    <t>8984 - MOE - Impermeabilizações / Baldrames</t>
  </si>
  <si>
    <t>051.011 - REV - IMPERMEABILIZAÇÃO BALDRAMES | RADIER</t>
  </si>
  <si>
    <t>8879 - MOE - Impermeabilizações / Esquadrias</t>
  </si>
  <si>
    <t>051.010 - REV - IMPERMEABILIZAÇÃO ESQUADRIAS</t>
  </si>
  <si>
    <t>80316 - Impermeabilização em Membrana Cimentícia (Impermeabilizante Flexível + Rígido) / Reservatórios</t>
  </si>
  <si>
    <t>8878 - MOE - Impermeabilizações / Reservatórios</t>
  </si>
  <si>
    <t>7883 - Impermeabilização em Membrana Cimentícia (Impermeabilizante Flexível + Rígido) / Reservatórios</t>
  </si>
  <si>
    <t>051.009 - REV - IMPERMEABILIZAÇÃO RESERVATÓRIOS</t>
  </si>
  <si>
    <t>8886 - Impermeabilização em Membrana Cimentícia (Impermeabilizante Flexível + Rígido) / Áreas Técnicas</t>
  </si>
  <si>
    <t>8877 - MOE - Impermeabilizações / Lajes e/ou Áreas Técnicas</t>
  </si>
  <si>
    <t>051.006 - REV - IMPERMEABILIZAÇÃO LAJES | ÁREAS TÉCNICAS</t>
  </si>
  <si>
    <t>8871 - MOE - Impermeabilizações / Áreas Externas e/ou Descobertas</t>
  </si>
  <si>
    <t>7877 - Impermeabilização em Manta Asfáltica com Primer Asfáltico e Asfalto Elastomérico - e=3 mm / Áreas Externas e Descobertas</t>
  </si>
  <si>
    <t>051.005 - REV - IMPERMEABILIZAÇÃO ÁREAS EXTERNAS | DESCOBERTAS</t>
  </si>
  <si>
    <t>80335 - Impermeabilização em Membrana Cimentícia (Impermeabilizante Flexível + Tela Poliéster) / BWCs, Cozinhas e Áreas Serviço</t>
  </si>
  <si>
    <t>8874 - Impermeabilização em Membrana Cimentícia (Impermeabilizante Flexível + Tela Poliéster) / BWCs, Cozinhas e Áreas Serviço</t>
  </si>
  <si>
    <t>8873 - MOE - Impermeabilizações / Banheiros, Cozinhas e Áreas de Serviço</t>
  </si>
  <si>
    <t>051.003 - REV - IMPERMEABILIZAÇÃO BANHEIROS, COZINHAS E ÁREAS DE SERVIÇO</t>
  </si>
  <si>
    <t>8888 - MOE - Impermeabilizações / Proteção Mecânica</t>
  </si>
  <si>
    <t>Argamassa de Cimento e Areia para Contrapiso, Traço 1:4</t>
  </si>
  <si>
    <t>SE</t>
  </si>
  <si>
    <t>Filme de Polietileno / Camada Separadora</t>
  </si>
  <si>
    <t>7859 - Proteção Mecânica Horizontal com Argamassa Traço 1:4 - e=3 cm</t>
  </si>
  <si>
    <t>051.001 - REV - IMPERMEABILIZAÇÕES (GERAL)</t>
  </si>
  <si>
    <t>051 - REV - IMPERMEABILIZAÇÕES</t>
  </si>
  <si>
    <t>7836 - MOE - Revestimentos de Argamassa / Reboco Externo (com Desconto de Vãos)</t>
  </si>
  <si>
    <t>7817 - Reboco Externo com Argamassa Estabilizada - e=4,0 cm</t>
  </si>
  <si>
    <t>7804 - Chapisco Rolado em Argamassa Pronta/Industrializada (Externo)</t>
  </si>
  <si>
    <t>Adesivo de Alto Desempenho para Argamassas e Chapiscos / Bianco</t>
  </si>
  <si>
    <t>7801 - Chapisco Convencional em Argamassa Traço 1:3 (Externo)</t>
  </si>
  <si>
    <t>050.005 - REV - REBOCO E REQUADRO EXTERNO</t>
  </si>
  <si>
    <t>7792 - MOE - Revestimentos de Argamassa / Contrapiso com Argamassa Estabilizada Incluindo Manta Acústica</t>
  </si>
  <si>
    <t>7789 - MOE - Revestimentos de Argamassa / Contrapiso com Argamassa Estabilizada</t>
  </si>
  <si>
    <t>7772 - Manta Acústica</t>
  </si>
  <si>
    <t>7749 - Contrapiso em Argamassa Estabilizada - e=6 cm</t>
  </si>
  <si>
    <t>7747 - Contrapiso em Argamassa Estabilizada - e=5 cm</t>
  </si>
  <si>
    <t>7743 - Contrapiso em Argamassa Estabilizada - e=3 cm</t>
  </si>
  <si>
    <t>7736 - Argamassa de Cimento e Areia para Contrapiso, Traço 1:4</t>
  </si>
  <si>
    <t>050.004 - REV - CONTRAPISO | PISO ALISADO</t>
  </si>
  <si>
    <t>7730 - MOE - Revestimentos de Argamassa / Reboco Interno (com Desconto de Vãos)</t>
  </si>
  <si>
    <t>7716 - Reboco Interno com Argamassa Estabilizada - e=2,5 cm</t>
  </si>
  <si>
    <t>050.003 - REV - REBOCO INTERNO</t>
  </si>
  <si>
    <t>9073 - Chapisco Convencional em Argamassa Traço 1:4 (Interno)</t>
  </si>
  <si>
    <t>7701 - Chapisco Colante em Argamassa Adesiva (Interno)</t>
  </si>
  <si>
    <t>050.002 - REV - CHAPISCO INTERNO</t>
  </si>
  <si>
    <t>050 - REV - REVESTIMENTOS DE ARGAMASSA</t>
  </si>
  <si>
    <t>8903 - Equipamentos e Instalação Aparelhos Ar Condicionado</t>
  </si>
  <si>
    <t>049.004 - REV - INSTALAÇÃO EQUIPAMENTOS (CONDENSADORAS | EVAPORADORAS)</t>
  </si>
  <si>
    <t>8902 - Execução de Infraestrutura de Climatização / Split</t>
  </si>
  <si>
    <t>049.002 - REV - INFRA CLIMATIZAÇÃO | TUBULAÇÃO COBRE C/ ISOLAMENTO</t>
  </si>
  <si>
    <t>049 - REV - INSTALAÇÕES CLIMATIZAÇÃO E EXAUSTÃO</t>
  </si>
  <si>
    <t>7678 - Execução de Instalações GLP / Reguladores, Medidores e Registros</t>
  </si>
  <si>
    <t>048.004 - REV - REGULADORES, MEDIDORES E REGISTROS (GLP)</t>
  </si>
  <si>
    <t>7658 - Execução de Instalações GLP / Rede Secundária (Distribuição)</t>
  </si>
  <si>
    <t>048.003 - REV - REDE SECUNDÁRIA | DISTRIBUIÇÃO (GLP)</t>
  </si>
  <si>
    <t>Execução de Rede Primária de GLP / PRUMADA</t>
  </si>
  <si>
    <t>80156 - Execução de Instalações GLP / Rede Primária (Prumadas)</t>
  </si>
  <si>
    <t>048.002 - REV - REDE PRIMÁRIA | PRUMADAS (GLP)</t>
  </si>
  <si>
    <t>048 - REV - INSTALAÇÕES GLP</t>
  </si>
  <si>
    <t>80145 - Extintores / PCI -  GERAL</t>
  </si>
  <si>
    <t>047.004 - REV - EXTINTORES</t>
  </si>
  <si>
    <t>80139 - Equipamentos e Acessórios Hidrantes / PCI - GERAL</t>
  </si>
  <si>
    <t>047.002 - REV - PRUMADA INCÊNDIO | REDE HIDRANTE | REGISTROS PCI</t>
  </si>
  <si>
    <t>80151 - Sinalização e Iluminação / PCI - GERAL</t>
  </si>
  <si>
    <t>80123 - Conexões / PCI - GERAL</t>
  </si>
  <si>
    <t>80122 - Tubos e Conduítes / PCI - GERAL</t>
  </si>
  <si>
    <t>9521 - Alarme / PCI - GERAL</t>
  </si>
  <si>
    <t>9124 - MOE - Instalações Preventivo (PCI/SPDA) / Execução Geral</t>
  </si>
  <si>
    <t>047.001 - REV - INSTALAÇÕES PREVENTIVO (PCI | SPDA) (GERAL)</t>
  </si>
  <si>
    <t>047 - REV - INSTALAÇÕES PREVENTIVO (PCI | SPDA)</t>
  </si>
  <si>
    <t>80509 - Equipamentos Hidráulicas</t>
  </si>
  <si>
    <t>80425 - Válvulas e Registros / Água Fria - COBERTURA</t>
  </si>
  <si>
    <t>80424 - Conexões / Água Fria - COBERTURA</t>
  </si>
  <si>
    <t>80423 - Tubos / Água Fria - COBERTURA</t>
  </si>
  <si>
    <t>80418 - Válvulas e Registros / Água Fria - CAIXA D'ÁGUA</t>
  </si>
  <si>
    <t>80377 - Conexões / Água Fria - CAIXA D'ÁGUA</t>
  </si>
  <si>
    <t>80376 - Tubos / Água Fria - CAIXA D'ÁGUA</t>
  </si>
  <si>
    <t>80374 - Conexões / Água Fria - ROOFTOP</t>
  </si>
  <si>
    <t>80373 - Tubos / Água Fria - ROOFTOP</t>
  </si>
  <si>
    <t>80371 - Válvulas e Registros / Água Fria - ROOFTOP</t>
  </si>
  <si>
    <t>80370 - Conexões / Água Fria - ÁTICO</t>
  </si>
  <si>
    <t>80369 - Tubos / Água Fria - ÁTICO</t>
  </si>
  <si>
    <t>046.001 - REV - INSTALAÇÕES HIDROSSANITÁRIAS (GERAL)</t>
  </si>
  <si>
    <t>046 - REV - INSTALAÇÕES HIDROSSANITÁRIAS</t>
  </si>
  <si>
    <t>80337 - Gerador</t>
  </si>
  <si>
    <t>045.011 - REV - GERADOR ELÉTRICO | SUBESTAÇÃO | OUTROS EQUIP. ELÉTRICOS</t>
  </si>
  <si>
    <t>80047 - Entrada de Energia</t>
  </si>
  <si>
    <t>9602 - Reforço de rede elétrica</t>
  </si>
  <si>
    <t>Estimativas / Instalações Elétricas / Geral</t>
  </si>
  <si>
    <t>9020 - MOE - Instalações Elétricas / Execução Geral</t>
  </si>
  <si>
    <t>045.001 - REV - INSTALAÇÕES ELÉTRICAS (GERAL)</t>
  </si>
  <si>
    <t>045 - REV - INSTALAÇÕES ELÉTRICAS</t>
  </si>
  <si>
    <t>8182 - Execução de Dumpers e Exaustores das Churrasqueiras</t>
  </si>
  <si>
    <t>8180 - MOE - Revestimentos Complementares / Revestimento em Tijolos Refratários</t>
  </si>
  <si>
    <t>8178 - Revestimento em Tijolos Refratários</t>
  </si>
  <si>
    <t>044.006 - REV - CHURRASQUEIRAS</t>
  </si>
  <si>
    <t>9021 - MOE - Alvenarias e Vedações / Mochetas/Shafts (Áreas Comuns)</t>
  </si>
  <si>
    <t>7498 - MOE - Alvenarias e Vedações / Mochetas/Shafts (Aptos)</t>
  </si>
  <si>
    <t>044.005 - REV - MOCHETAS | SHAFTS</t>
  </si>
  <si>
    <t>Aditivo Compensador de Retração para Argamassas Secas / Expansor</t>
  </si>
  <si>
    <t>7487 - Encunhamento de Alvenaria com Argamassa Expansiva - e=30 mm</t>
  </si>
  <si>
    <t>044.004 - REV - ENCUNHAMENTO</t>
  </si>
  <si>
    <t>80191 - MOE - Alvenarias e Vedações / Alvenaria de Vedação em Blocos Cerâmicos / incluso Vergas, Contravergas e Pilaretes (com Vãos maiores que 2m²)</t>
  </si>
  <si>
    <t>80190 - MOE - Alvenarias e Vedações / Alvenaria de Vedação em Blocos Cerâmicos / incluso Vergas, Contravergas e Pilaretes (com Vãos maiores que 2m²)</t>
  </si>
  <si>
    <t>80189 - MOE - Alvenarias e Vedações / Alvenaria de Vedação em Blocos Cerâmicos / incluso Vergas, Contravergas e Pilaretes (com Vãos maiores que 2m²)</t>
  </si>
  <si>
    <t>80188 - MOE - Alvenarias e Vedações / Alvenaria de Vedação em Blocos Cerâmicos / incluso Vergas, Contravergas e Pilaretes (com Vãos maiores que 2m²)</t>
  </si>
  <si>
    <t>80187 - MOE - Alvenarias e Vedações / Alvenaria de Vedação em Blocos Cerâmicos / incluso Vergas, Contravergas e Pilaretes (com Vãos maiores que 2m²)</t>
  </si>
  <si>
    <t>80186 - MOE - Alvenarias e Vedações / Alvenaria de Vedação em Blocos de Concreto / incluso Vergas e Contravergas (com Desconto de Vãos)</t>
  </si>
  <si>
    <t>80185 - MOE - Alvenarias e Vedações / Alvenaria de Vedação em Blocos Cerâmicos / incluso Vergas, Contravergas e Pilaretes (com Vãos maiores que 2m²)</t>
  </si>
  <si>
    <t>80184 - MOE - Alvenarias e Vedações / Alvenaria de Vedação em Blocos de Concreto / incluso Vergas e Contravergas (com Desconto de Vãos)</t>
  </si>
  <si>
    <t>80183 - MOE - Alvenarias e Vedações / Alvenaria de Vedação em Blocos Cerâmicos / incluso Vergas, Contravergas e Pilaretes (com Vãos maiores que 2m²)</t>
  </si>
  <si>
    <t>9072 - Alvenaria de vedação de blocos cerâmicos de 9x19x19cm (espessura 9cm) e argamassa industrializada de assentamento</t>
  </si>
  <si>
    <t>9070 - MOE - Transporte de material de alvenaria de vedação para canteiro</t>
  </si>
  <si>
    <t>9068 - Tela soldada para ligação alvenaria/estrutura - espessura de 09 a 14cm</t>
  </si>
  <si>
    <t>9067 - Alvenaria de Vedação com Blocos Concreto Celular de 10x30x60cm (espessura 10cm) e argamassa industrializada de assentamento</t>
  </si>
  <si>
    <t>Tábua-Régua Madeira - 2,5x30 cm / Pinus</t>
  </si>
  <si>
    <t>Sarrafo Madeira - 2,5x7 cm / Pinus</t>
  </si>
  <si>
    <t>9066 - Verga e contraverga moldadas in loco em concreto</t>
  </si>
  <si>
    <t>9063 - Alvenaria de vedação de blocos cerâmicos de 9x19x19cm (espessura 9cm) e argamassa industrializada de assentamento</t>
  </si>
  <si>
    <t>9061 - Alvenaria de vedação de blocos cerâmicos de 14x19x19cm (espessura 14cm) e argamassa industrializada de assentamento</t>
  </si>
  <si>
    <t>9060 - Alvenaria de vedação de blocos cerâmicos de 11,5x19x19cm (espessura 11,5cm) e argamassa industrializada de assentamento</t>
  </si>
  <si>
    <t>7474 - MOE - Alvenarias e Vedações / Alvenaria de Vedação em Blocos de Concreto / incluso Vergas e Contravergas (com Desconto de Vãos)</t>
  </si>
  <si>
    <t>7473 - MOE - Alvenarias e Vedações / Alvenaria de Vedação em Blocos Cerâmicos / incluso Vergas, Contravergas e Pilaretes (com Vãos menores que 2m²)</t>
  </si>
  <si>
    <t>044.003 - REV - ALVENARIA</t>
  </si>
  <si>
    <t>8840 - Fechamento com Placa Cimentícia - 2,5 cm</t>
  </si>
  <si>
    <t>044.001 - REV - ALVENARIAS E VEDAÇÕES (GERAL)</t>
  </si>
  <si>
    <t>044 - REV - ALVENARIAS E VEDAÇÕES</t>
  </si>
  <si>
    <t>6994 - MOE - Supraestrutura / Execução Geral</t>
  </si>
  <si>
    <t>043.009 - REV - MÃO DE OBRA SUPRAESTRUTURA</t>
  </si>
  <si>
    <t>6971 - Escoramento para Lajes e Vigas (Locação)</t>
  </si>
  <si>
    <t>043.005 - REV - ESCORAMENTO E TRAVAMENTO</t>
  </si>
  <si>
    <t>Espaçador Multiapoio MA (Centopéia) / Cobrimento 25 mm</t>
  </si>
  <si>
    <t>Espaçador Circular C (Roseta) / Cobrimento 25 mm</t>
  </si>
  <si>
    <t>Espaçador Cadeirinha CP / Cobrimento 15 / 20 mm</t>
  </si>
  <si>
    <t>6939 - Armadura de Aço, incluso Corte e Dobra, (SUPRAESTRUTURA) - ø 25,0 mm</t>
  </si>
  <si>
    <t>6934 - Armadura de Aço, incluso Corte e Dobra, (SUPRAESTRUTURA) - ø 20,0 mm</t>
  </si>
  <si>
    <t>6928 - Armadura de Aço, incluso Corte e Dobra, (SUPRAESTRUTURA) - ø 16,0 mm</t>
  </si>
  <si>
    <t>6922 - Armadura de Aço, incluso Corte e Dobra, (SUPRAESTRUTURA) - ø 12,5 mm</t>
  </si>
  <si>
    <t>6916 - Armadura de Aço, incluso Corte e Dobra, (SUPRAESTRUTURA) - ø 10,0 mm</t>
  </si>
  <si>
    <t>6911 - Armadura de Aço, incluso Corte e Dobra, (SUPRAESTRUTURA) - ø 8,0 mm</t>
  </si>
  <si>
    <t>6906 - Armadura de Aço, incluso Corte e Dobra, (SUPRAESTRUTURA) - ø 6,3 mm</t>
  </si>
  <si>
    <t>6901 - Armadura de Aço, incluso Corte e Dobra, (SUPRAESTRUTURA) - ø 5,0 mm</t>
  </si>
  <si>
    <t>043.003 - REV - ARMAÇÃO</t>
  </si>
  <si>
    <t>Formas para ESCADAS/RAMPAS em Madeirite Plastificado 1,10x2,20 m - 18 mm / Sem Reaproveitamento</t>
  </si>
  <si>
    <t>9056 - Formas para ESCADAS/RAMPAS em Madeirite Plastificado 1,10x2,20 m - 18 mm / Reaproveitamento 12x</t>
  </si>
  <si>
    <t>Pontalete Madeira - 7,5x7,5 cm / Pinus</t>
  </si>
  <si>
    <t>6852 - Formas para ESCADAS/RAMPAS em Madeirite Plastificado 1,10x2,20 m - 18 mm / Sem Reaproveitamento</t>
  </si>
  <si>
    <t>043.002 - REV - FORMAS</t>
  </si>
  <si>
    <t>043 - REV - SUPRAESTRUTURA</t>
  </si>
  <si>
    <t>6753 - Formas para VIGAS BALDRAME, com Tábuas e Sarrafos / Sem Reaproveitamento</t>
  </si>
  <si>
    <t>042.004 - REV - VIGAS BALDRAME</t>
  </si>
  <si>
    <t>6688 - Formas para BLOCOS em Tábuas e Sarrafos (sem Escoras) / Sem Reaproveitamento</t>
  </si>
  <si>
    <t>042.003 - REV - BLOCOS | SAPATAS</t>
  </si>
  <si>
    <t>6687 - Execução de Limpeza e Remoção de Material Proveniente de Perfurações Hélice Contínua</t>
  </si>
  <si>
    <t>Concreto Usinado - fck 40 MPa / Brita 0+1, slump 24+-2</t>
  </si>
  <si>
    <t>6684 - Concreto Usinado (ESTACAS) - fck 40 MPa / Brita 0+1, slump 24+-2</t>
  </si>
  <si>
    <t>6676 - Materiais Auxiliares para Arrasamento Estacas e Transpasse</t>
  </si>
  <si>
    <t>6671 - Mobilização e Montagem de Equipamentos - Estacas Hélice Contínua</t>
  </si>
  <si>
    <t>6670 - Execução de Perfuração de Estacas em Hélice Contínua - ø 60 cm</t>
  </si>
  <si>
    <t>6669 - Execução de Perfuração de Estacas em Hélice Contínua - ø 50 cm</t>
  </si>
  <si>
    <t>Espaçador Rolete Bipartido RB / Cobrimento 40 mm</t>
  </si>
  <si>
    <t>6654 - Armadura de Aço, sem Corte e Dobra (ESTACAS) - ø 20,0 mm</t>
  </si>
  <si>
    <t>6645 - Armadura de Aço, sem Corte e Dobra (ESTACAS) - ø 10,0 mm</t>
  </si>
  <si>
    <t>6642 - Armadura de Aço, sem Corte e Dobra (ESTACAS) - ø 6,3 mm</t>
  </si>
  <si>
    <t>042.002 - REV - ESTACAS</t>
  </si>
  <si>
    <t>6632 - MOE - Fundações / Execução Geral / Blocos, Pilares Arranque, Vigas Baldrame e Lajes do Terreo</t>
  </si>
  <si>
    <t>6612 - Armadura de Aço, incluso Corte e Dobra, (FUNDAÇÕES) - ø 20,0 mm</t>
  </si>
  <si>
    <t>6606 - Armadura de Aço, incluso Corte e Dobra, (FUNDAÇÕES) - ø 16,0 mm</t>
  </si>
  <si>
    <t>6600 - Armadura de Aço, incluso Corte e Dobra, (FUNDAÇÕES) - ø 12,5 mm</t>
  </si>
  <si>
    <t>6594 - Armadura de Aço, incluso Corte e Dobra, (FUNDAÇÕES) - ø 10,0 mm</t>
  </si>
  <si>
    <t>6589 - Armadura de Aço, incluso Corte e Dobra, (FUNDAÇÕES) - ø 8,0 mm</t>
  </si>
  <si>
    <t>6584 - Armadura de Aço, incluso Corte e Dobra, (FUNDAÇÕES) - ø 6,3 mm</t>
  </si>
  <si>
    <t>6579 - Armadura de Aço, incluso Corte e Dobra, (FUNDAÇÕES) - ø 5,0 mm</t>
  </si>
  <si>
    <t>042.001 - REV - FUNDAÇÕES (GERAL)</t>
  </si>
  <si>
    <t>042 - REV - FUNDAÇÕES</t>
  </si>
  <si>
    <t>6506 - Execução de Acompanhamento Topográfico para Locação de Obra / Estaqueamento</t>
  </si>
  <si>
    <t>040.002 - REV - DEMOLIÇÕES, LIMPEZA DE TERRENO E LOCAÇÃO DE OBRA</t>
  </si>
  <si>
    <t>040 - REV - MOVIMENTAÇÕES DE TERRA</t>
  </si>
  <si>
    <t>80310 - Pintura de piso com tinta epóxi</t>
  </si>
  <si>
    <t>80309 - Pintura de piso com tinta epóxi, demarcação vagas</t>
  </si>
  <si>
    <t>80308 - Pintura de piso com tinta epóxi</t>
  </si>
  <si>
    <t>9153 - MOE - Pinturas / Internas (Pintura Acrílica - Incluído Selador/Fundo e Massa)</t>
  </si>
  <si>
    <t>025.002 - PINTURAS DIVERSAS</t>
  </si>
  <si>
    <t>80158 - Pintura Interna (Tinta 3 demãos)</t>
  </si>
  <si>
    <t>9091 - Pintura de piso com tinta acrílica, 3 demãos</t>
  </si>
  <si>
    <t>025.001 - * PINTURAS INTERNAS</t>
  </si>
  <si>
    <t>025 - * PINTURAS</t>
  </si>
  <si>
    <t>9604 - Porta Corta-Fogo - 90x210 cm INOX</t>
  </si>
  <si>
    <t>021.020 - ESQUADRIAS DE FERRO</t>
  </si>
  <si>
    <t>80336 - Portão de elevação com lambris fixados na horizontal 5,00x2,44m</t>
  </si>
  <si>
    <t xml:space="preserve">9154 - Esquadrias de alumínio </t>
  </si>
  <si>
    <t>021.019 - * ESQUADRIAS DE ALUMÍNIO</t>
  </si>
  <si>
    <t>021 - ESQUADRIAS METÁLICAS</t>
  </si>
  <si>
    <t>9540 - MOE - Revestimentos Arkwood / Assentamento de Revestimentos Arkwood Externos</t>
  </si>
  <si>
    <t>9534 - Arkwood linha E 50x25 - Cinza</t>
  </si>
  <si>
    <t>9532 - Arkwood linha EP12</t>
  </si>
  <si>
    <t>020.016 - REVESTIMENTO DE MADEIRA</t>
  </si>
  <si>
    <t>9593 - Polimento de piso (Garagens)</t>
  </si>
  <si>
    <t>9591 - MOE - Revestimentos de Argamassa / Estucagem (com Desconto de Vãos)</t>
  </si>
  <si>
    <t>9076 - Estucagem de superfície de concreto (parede e teto)</t>
  </si>
  <si>
    <t>020.003 - * REVESTIMENTOS ARGAMASSADOS INTERNOS</t>
  </si>
  <si>
    <t>020 - * REVESTIMENTOS DE PAREDES</t>
  </si>
  <si>
    <t>9074 - Forro de gesso mineral - material e instalação</t>
  </si>
  <si>
    <t>019.004 - FORRO DE GESSO</t>
  </si>
  <si>
    <t>019 - * REVESTIMENTOS FORROS</t>
  </si>
  <si>
    <t>80367 - Válvulas e Registros / Água Fria - PAVIMENTO 18</t>
  </si>
  <si>
    <t>80366 - Conexões / Água Fria  - PAVIMENTO 18</t>
  </si>
  <si>
    <t>80365 - Tubos / Água Fria - PAVIMENTO 18</t>
  </si>
  <si>
    <t>80363 - Válvulas e Registros / Água Fria - TIPO 2 (x8)</t>
  </si>
  <si>
    <t>80362 - Conexões / Água Fria  - TIPO 2 (x8)</t>
  </si>
  <si>
    <t>80361 - Tubos / Água Fria - TIPO 2 (x8)</t>
  </si>
  <si>
    <t>80359 - Válvulas e Registros / Água Fria - TIPO 1 (x3)</t>
  </si>
  <si>
    <t>80358 - Conexões / Água Fria  - TIPO 1 (x3)</t>
  </si>
  <si>
    <t>80357 - Tubos / Água Fria - TIPO 1 (x3)</t>
  </si>
  <si>
    <t>80355 - Válvulas e Registros / Água Fria - TRANSIÇÃO</t>
  </si>
  <si>
    <t>80354 - Conexões / Água Fria  - TRANSIÇÃO</t>
  </si>
  <si>
    <t>80353 - Tubos / Água Fria - TRANSIÇÃO</t>
  </si>
  <si>
    <t>80351 - Válvulas e Registros / Água Fria - PILOTIS</t>
  </si>
  <si>
    <t>80350 - Conexões / Água Fria  - PILOTIS</t>
  </si>
  <si>
    <t>80349 - Tubos / Água Fria - PILOTIS</t>
  </si>
  <si>
    <t>80347 - Válvulas e Registros / Água Fria - GARAGEM (X3)</t>
  </si>
  <si>
    <t>80346 - Conexões / Água Fria  - GARAGEM (X3)</t>
  </si>
  <si>
    <t>80345 - Tubos / Água Fria - GARAGEM (X3)</t>
  </si>
  <si>
    <t>80343 - Válvulas e Registros / Água Fria - TÉRREO</t>
  </si>
  <si>
    <t>80342 - Conexões / Água Fria  - TÉRREO</t>
  </si>
  <si>
    <t>80341 - Tubos / Água Fria - TÉRREO</t>
  </si>
  <si>
    <t>017.003 - * DISTRIBUIÇÃO (ÁGUA FRIA / AGUA QUENTE)</t>
  </si>
  <si>
    <t>80505 - Conexões / Água Quente - COBERTURA</t>
  </si>
  <si>
    <t>80504 - Tubos / Água Quente - COBERTURA</t>
  </si>
  <si>
    <t>80503 - Conexões / Água Quente - CAIXA D'ÁGUA</t>
  </si>
  <si>
    <t>80502 - Tubos / Água Quente - ROOFTOP</t>
  </si>
  <si>
    <t>80501 - Conexões / Água Quente -  ROOFTOP</t>
  </si>
  <si>
    <t>80500 - Tubos / Água Quente -  CAIXA D'ÁGUA</t>
  </si>
  <si>
    <t>80499 - Conexões / Água Quente - ÁTICO</t>
  </si>
  <si>
    <t>80498 - Tubos / Água Quente - ÁTICO</t>
  </si>
  <si>
    <t>80497 - Conexões / Água Quente - PAVIMENTO 18</t>
  </si>
  <si>
    <t>80496 - Tubos / Água Quente - PAVIMENTO 18</t>
  </si>
  <si>
    <t>80495 - Conexões / Água Quente - TIPO 2 (x8)</t>
  </si>
  <si>
    <t>80494 - Tubos / Água Quente - TIPO 2 (x8)</t>
  </si>
  <si>
    <t>80493 - Conexões / Água Quente - TIPO 1 (x3)</t>
  </si>
  <si>
    <t>80492 - Tubos / Água Quente - TIPO 1 (x3)</t>
  </si>
  <si>
    <t>80491 - Conexões / Água Quente - TRANSIÇÃO</t>
  </si>
  <si>
    <t>80490 - Tubos / Água Quente - TRANSIÇÃO</t>
  </si>
  <si>
    <t>80469 - Conexões / Água Quente - PILOTIS</t>
  </si>
  <si>
    <t>80468 - Tubos / Água Quente - PILOTIS</t>
  </si>
  <si>
    <t>80465 - Conexões / Água Quente - GARAGEM</t>
  </si>
  <si>
    <t>80464 - Tubos / Água Quente - GARAGEM</t>
  </si>
  <si>
    <t>80463 - Conexões / Água Quente - TÉRREO</t>
  </si>
  <si>
    <t>80462 - Tubos / Água Quente - TÉRREO</t>
  </si>
  <si>
    <t>017.002 - * PRUMADAS (ÁGUA FRIA / ÁGUA QUENTE)</t>
  </si>
  <si>
    <t>017 - * INSTALAÇÕES HIDRÁULICAS</t>
  </si>
  <si>
    <t xml:space="preserve">9110 - MOE - Instalações Hidrossanitárias / Execução Geral </t>
  </si>
  <si>
    <t>016.067 - MAO-DE-OBRA INSTALAÇÃO HIDRÁULICA</t>
  </si>
  <si>
    <t>016 - INSTALAÇÕES HIDRÁULICAS - ÁGUA FRIA</t>
  </si>
  <si>
    <t>80511 - Automação de portões</t>
  </si>
  <si>
    <t>015.028 - SISTEMA DE PORTÃO AUTOMÁTICO</t>
  </si>
  <si>
    <t>015 - INSTALAÇÕES ELÉTRICAS - FIOS E CABOS</t>
  </si>
  <si>
    <t>80338 - Instalação de Carro elétrico</t>
  </si>
  <si>
    <t>014.011 - * GERADOR ELÉTRICO / SUBESTAÇÃO / OUTROS EQUIP. ELÉTRICOS</t>
  </si>
  <si>
    <t>80234 - Luminárias / Inst. Elétricas - Geral</t>
  </si>
  <si>
    <t>014.007 - * LUMINÁRIAS</t>
  </si>
  <si>
    <t>80221 - Acabamentos Elétricos, Sensores e Módulos / Inst. Elétricas -  Geral</t>
  </si>
  <si>
    <t>014.006 - * ACABAMENTOS ELÉTRICOS</t>
  </si>
  <si>
    <t>80247 - Quadros e Disjuntores / Inst. Elétricas - Geral</t>
  </si>
  <si>
    <t>014.005 - * QUADROS E DISJUNTORES ELÉTRICOS</t>
  </si>
  <si>
    <t>014.004 - * FIAÇÃO</t>
  </si>
  <si>
    <t>80192 - Eletrodutos / Inst. Elétricas - Geral</t>
  </si>
  <si>
    <t>80051 - Caixas de Passagem e Acessórios / Inst. Elétricas - Geral</t>
  </si>
  <si>
    <t>014.001 - * ELETRODUTOS E CAIXAS DE PASSAGEM</t>
  </si>
  <si>
    <t>014 - INSTALAÇÕES ELÉTRICAS</t>
  </si>
  <si>
    <t>9594 - MOE - Revestimentos de Argamassa / Polimento de Piso para Garagens</t>
  </si>
  <si>
    <t>013.047 - PISOS INDUSTRIAL</t>
  </si>
  <si>
    <t>80318 - MOE - Impermeabilizações / Sauna</t>
  </si>
  <si>
    <t>013.015 - IMPERMEABILIZAÇÃO</t>
  </si>
  <si>
    <t>9269 - Impermeabilização de superfície com emulsão asfáltica, 2 demãos</t>
  </si>
  <si>
    <t>013.013 - IMPERMEABILIZAÇÃO DE BALDRAMES</t>
  </si>
  <si>
    <t>80319 - MOE - Impermeabilizações / Piscina</t>
  </si>
  <si>
    <t>013.006 - * IMPERMEABILIZAÇÃO PISCINAS</t>
  </si>
  <si>
    <t>013 - IMPERMEABILIZAÇÕES</t>
  </si>
  <si>
    <t>Pontalete Madeira / Pinus</t>
  </si>
  <si>
    <t>80046 - Montagem e desmontagem de forma de reservatório, em chapa de madeira compensada plastificada</t>
  </si>
  <si>
    <t>9607 - MOE - Supraestrutura / Execução Pavimento Diferenciado</t>
  </si>
  <si>
    <t>9599 - MOE - Supraestrutura / Execução de Pavimentos Técnicos</t>
  </si>
  <si>
    <t>008.022 - ESTRUTURA CONCRETO ARMADO</t>
  </si>
  <si>
    <t>Concreto Usinado - fck 40 MPa / Brita 0+1, slump 10+-2</t>
  </si>
  <si>
    <t>9278 - Concreto Usinado (SUPRAESTRUTURA) - fck 40 MPa / Brita 0+1, slump 10+-2</t>
  </si>
  <si>
    <t>008.020 - CONCRETO USINADO</t>
  </si>
  <si>
    <t>80038 - Aço cortado / dobrado / montado - Blocos</t>
  </si>
  <si>
    <t>008.012 - ARMADURAS</t>
  </si>
  <si>
    <t>9084 - Montagem e desmontagem de forma de vigas, em chapa de madeira compensada plastificada / Reaproveitamento 7x</t>
  </si>
  <si>
    <t>9083 - Montagem e desmontagem de forma de pilares, em chapa de madeira compensada plastificada / Reaproveitamento 7x</t>
  </si>
  <si>
    <t>9082 - Montagem e desmontagem de forma de lajes, em chapa de madeira compensada plastificada / Reaproveitamento 7x</t>
  </si>
  <si>
    <t>9081 - Fabricação de forma para lajes em chapa de madeira compensada plastificada, e = 17mm, 3 jogos</t>
  </si>
  <si>
    <t>9080 - Fabricação de forma para vigas em chapa de madeira compensada plastificada, e = 17mm, 3 jogos</t>
  </si>
  <si>
    <t>9079 - Fabricação de forma para pilares em chapa de madeira compensada plastificada, e = 17mm, 3 jogos</t>
  </si>
  <si>
    <t>008.001 - FORMAS DE CONCRETO ARMADO</t>
  </si>
  <si>
    <t>008 - ESTRUTURAS DE CONCRETO ARMADO</t>
  </si>
  <si>
    <t>9277 - Concreto Usinado (FUNDAÇÕES) - fck 40 MPa / Brita 0+1, slump 10+-2</t>
  </si>
  <si>
    <t>007.015 - LANCAMENTO DE CONCRETO</t>
  </si>
  <si>
    <t>80507 - Lastro de concreto magro, aplicado em blocos, espessura 5 cm</t>
  </si>
  <si>
    <t>007.009 - LASTRO DE CONCRETO</t>
  </si>
  <si>
    <t>007 - FUNDAÇÕES</t>
  </si>
  <si>
    <t>80506 - Reaterro mecanizado para blocos e baldrames, com retroescavadeira</t>
  </si>
  <si>
    <t>006.016 - ATERRO MECÂNICO</t>
  </si>
  <si>
    <t>9469 - Escavacao mecanizada para blocos e baldrames, com previsao de forma</t>
  </si>
  <si>
    <t>006.008 - ESCAVAÇÃO MECÂNICA EM VALAS</t>
  </si>
  <si>
    <t>80508 - Movimentação de terra para bota-fora de escavação de blocos de coroamento e baldrames</t>
  </si>
  <si>
    <t>006.004 - ESCAVAÇÕES</t>
  </si>
  <si>
    <t>006 - SERVIÇOS EM TERRA</t>
  </si>
  <si>
    <t>não aplicado</t>
  </si>
  <si>
    <t>80035 - Estimativas / Cursos e Treinamentos</t>
  </si>
  <si>
    <t>9253 - As Built</t>
  </si>
  <si>
    <t>9245 - Sinalização</t>
  </si>
  <si>
    <t>9243 - Estimativas / Manutenção Hidrossanitária</t>
  </si>
  <si>
    <t>9241 - Estimativas / Manutenção Elétrica</t>
  </si>
  <si>
    <t>8901 - Estimativas / Fretes</t>
  </si>
  <si>
    <t>8899 - Estimativas / Controle Tecnológico de Concreto</t>
  </si>
  <si>
    <t>8896 - Estimativas / Acompanhamento Topográfico e Locação da Obra</t>
  </si>
  <si>
    <t>8802 - Estimativas / Controles de Desempenho</t>
  </si>
  <si>
    <t>8588 - Estimativas / Demolições e Limpeza de Terreno</t>
  </si>
  <si>
    <t>8585 - Estimativas / Manutenção Canteiro</t>
  </si>
  <si>
    <t>8583 - Estimativas / Instalações Provisórias</t>
  </si>
  <si>
    <t>9237 - Consumo de Coleta de lixo</t>
  </si>
  <si>
    <t>OU</t>
  </si>
  <si>
    <t>8897 - Consumo de Materiais de Expediente/Escritório</t>
  </si>
  <si>
    <t>6500 - Consumo de Materiais de Limpeza</t>
  </si>
  <si>
    <t>6499 - Consumo de Telefonia</t>
  </si>
  <si>
    <t>6498 - Consumo de Energia/Luz</t>
  </si>
  <si>
    <t>6497 - Consumo de Caçambas para Retirada de Entulhos</t>
  </si>
  <si>
    <t>6496 - Consumo de Água</t>
  </si>
  <si>
    <t>039.002 - REV - CONSUMOS DE OBRA, MANUTENÇÕES E LIMPEZA PERMANENTE DE OBRA</t>
  </si>
  <si>
    <t>039 - REV - MANUTENÇÃO CANTEIRO</t>
  </si>
  <si>
    <t>80324 - Bandeja de proteção secundária</t>
  </si>
  <si>
    <t>80323 - Bandeja de proteção primária</t>
  </si>
  <si>
    <t>80322 - Rede SLQA Leve</t>
  </si>
  <si>
    <t>6494 - Tela Fachadeira com impressão digital</t>
  </si>
  <si>
    <t>6489 - Linha de Vida - cabo de aço junto ao piso</t>
  </si>
  <si>
    <t>Tábua-Régua Madeira - 2,5x15 cm / Pinus</t>
  </si>
  <si>
    <t>6485 - Guarda-Corpo em Madeira Serrada e Fechamento em Tela de Polipropileno</t>
  </si>
  <si>
    <t>038.003 - REV - PROTEÇÕES COLETIVAS E INDIVIDUAIS</t>
  </si>
  <si>
    <t>9251 - Banheiro Químico (Locação)</t>
  </si>
  <si>
    <t>6477 - Container (Locação)</t>
  </si>
  <si>
    <t>6463 - Materiais para Execução de Ligações Provisórias / Energia/Luz</t>
  </si>
  <si>
    <t>6461 - MOE - Instalações e Ligações Provisórias / Tapumes e Cercas</t>
  </si>
  <si>
    <t>6449 - Materiais para Execução de Instalações Provisórias / Tapumes e Cercas</t>
  </si>
  <si>
    <t>038.002 - REV - INSTALAÇÕES E LIGAÇÕES PROVISÓRIAS</t>
  </si>
  <si>
    <t xml:space="preserve">038 - REV - INSTALAÇÕES PROVISÓRIAS </t>
  </si>
  <si>
    <t>9043 - Elevador Cremalheira (Locação)</t>
  </si>
  <si>
    <t>6436 - Ferramentas Manuais de Produção</t>
  </si>
  <si>
    <t>6428 - Minigrua (Locação)</t>
  </si>
  <si>
    <t>037.019 - REV - EQUIPAMENTOS DE OBRA | FERRAMENTAS (LOCAÇÕES, MANUTENÇÕES)</t>
  </si>
  <si>
    <t>6417 - Minigrua (Desmontagem, incluso Frete Devolução)</t>
  </si>
  <si>
    <t>6415 - Minigrua (Montagem, incluso Frete Entrega)</t>
  </si>
  <si>
    <t>6412 - Elevador Cremalheira (Desmontagem, incluso Frete Devolução)</t>
  </si>
  <si>
    <t>6409 - Elevador Cremalheira (Montagem, incluso Frete Entrega)</t>
  </si>
  <si>
    <t>037.018 - REV - EQUIPAMENTOS DE OBRA | FERRAMENTAS (INSTALAÇÕES, AQUISIÇÕES)</t>
  </si>
  <si>
    <t>6407 - Vigilância da Obra</t>
  </si>
  <si>
    <t>037.017 - REV - VIGILÂNCIA DA OBRA</t>
  </si>
  <si>
    <t>6406 - Seguros de Obra</t>
  </si>
  <si>
    <t>037.016 - REV - SEGURO DE OBRA</t>
  </si>
  <si>
    <t>9231 - Aprovação e legalização elétrico</t>
  </si>
  <si>
    <t>9230 - Aprovação e legalização água e esgoto</t>
  </si>
  <si>
    <t>9025 - Habite-se / Taxa Municipal Prefeitura</t>
  </si>
  <si>
    <t>6402 - Habite-se / Taxa Bombeiros</t>
  </si>
  <si>
    <t>037.013 - REV - TAXAS HABITE-SE</t>
  </si>
  <si>
    <t>8908 - Taxas ART's e RRT's</t>
  </si>
  <si>
    <t>6398 - Taxas Aprovação de Projetos / Prefeitura</t>
  </si>
  <si>
    <t>6396 - Alvará / Construção</t>
  </si>
  <si>
    <t>6394 - Licença Ambiental de Instalação (LAI)</t>
  </si>
  <si>
    <t>037.011 - REV - TAXAS E PROTOCOLOS PRÉ-OBRA</t>
  </si>
  <si>
    <t>6393 - Consumo de Fotocópias, Impressões e Plotagens</t>
  </si>
  <si>
    <t>037.009 - REV - IMPRESSÕES E PLOTAGENS</t>
  </si>
  <si>
    <t>80034 - Equipe Técnica / Engenheiro Civil (Rateio Obras)</t>
  </si>
  <si>
    <t>9226 - Equipe Técnica / Guincheiro</t>
  </si>
  <si>
    <t>9224 - Equipe Técnica / Terceirizado</t>
  </si>
  <si>
    <t>6388 - Equipe Técnica / Mestre de Obras</t>
  </si>
  <si>
    <t>6387 - Equipe Técnica / Estagiário de Obra</t>
  </si>
  <si>
    <t>6382 - Equipe Técnica / Almoxarife</t>
  </si>
  <si>
    <t>037.008 - REV - EQUIPE TÉCNICA DE OBRA</t>
  </si>
  <si>
    <t>9249 - Elaboração do Programa de Prevenção dos Riscos Ambientais (PPRA)</t>
  </si>
  <si>
    <t>6381 - Coordenação e Compatibilização de Projetos em BIM</t>
  </si>
  <si>
    <t>6380 - Consultoria em Segurança do Trabalho</t>
  </si>
  <si>
    <t>6377 - Gestão de Custos / Monitoramento/Acompanhamento de Obra</t>
  </si>
  <si>
    <t>6375 - Gestão de Custos / Orçamento de Obra</t>
  </si>
  <si>
    <t>6374 - Programa de Segurança do Trabalho (PCMAT)</t>
  </si>
  <si>
    <t>6373 - Programa de Controle Médico e de Saúde Ocupacional (PCMSO)</t>
  </si>
  <si>
    <t>037.007 - REV - CONSULTORIAS E ASSESSORIAS (OBRA)</t>
  </si>
  <si>
    <t>9221 - Elétrico de canteiro</t>
  </si>
  <si>
    <t>9220 - Quantitativos parametrizados</t>
  </si>
  <si>
    <t>9218 - Projeto de Piscina</t>
  </si>
  <si>
    <t>6368 - Projeto Terraplanagem</t>
  </si>
  <si>
    <t>6366 - Projeto Segurança Coletiva</t>
  </si>
  <si>
    <t>6362 - Projeto Interiores</t>
  </si>
  <si>
    <t>6361 - Projeto Instalações PCI</t>
  </si>
  <si>
    <t>6360 - Projeto Instalações Hidrossanitárias</t>
  </si>
  <si>
    <t>6359 - Projeto Instalações Elétricas e Telecomunicações</t>
  </si>
  <si>
    <t>6358 - Projeto Instalações Climatização e Exaustão</t>
  </si>
  <si>
    <t>6355 - Projeto Fundações</t>
  </si>
  <si>
    <t>6353 - Projeto Estrutural</t>
  </si>
  <si>
    <t>6351 - Projeto Canteiro de Obras</t>
  </si>
  <si>
    <t>6350 - Projeto Arquitetônico</t>
  </si>
  <si>
    <t>037.006 - REV - PROJETOS</t>
  </si>
  <si>
    <t>6349 - Sondagem de Percussão</t>
  </si>
  <si>
    <t>037.005 - REV - SONDAGENS</t>
  </si>
  <si>
    <t>6348 - Levantamento Topográfico</t>
  </si>
  <si>
    <t>037.004 - REV - LEVANTAMENTOS TOPOGRÁFICOS</t>
  </si>
  <si>
    <t>6346 - Laudos e Vistorias / Despesas Gerais</t>
  </si>
  <si>
    <t>037.002 - REV - LAUDOS</t>
  </si>
  <si>
    <t>9239 - Esgotamento de sistema sanitário temporário</t>
  </si>
  <si>
    <t>037.001 - REV - CUSTOS INDIRETOS (GERAL)</t>
  </si>
  <si>
    <t>037 - REV - CUSTOS INDIRETOS</t>
  </si>
  <si>
    <t>Licença-Aluguel de Softwares / Mensal / Construflow</t>
  </si>
  <si>
    <t>9086 - Licença/Aluguel de Softwares / Construflow</t>
  </si>
  <si>
    <t>Licença-Aluguel de Softwares / Mensal / Prevision</t>
  </si>
  <si>
    <t>6343 - Licença/Aluguel de Softwares / Prevision</t>
  </si>
  <si>
    <t>036.011 - REV - SOFTWARES</t>
  </si>
  <si>
    <t>6332 - Incorporação / Despesas Gerais</t>
  </si>
  <si>
    <t>036.005 - REV - DESPESAS COM INCORPORAÇÃO</t>
  </si>
  <si>
    <t>036 - REV - DESPESAS ADMINISTRATIVAS</t>
  </si>
  <si>
    <t>9234 - INSS</t>
  </si>
  <si>
    <t>9048 - Impostos / IPTU</t>
  </si>
  <si>
    <t>035.003 - REV - OUTORGA ONEROSA, IPTU E ITBI</t>
  </si>
  <si>
    <t>80033 - Terreno / Despesas com Estudos e Viabilidade</t>
  </si>
  <si>
    <t>035.001 - REV - DESPESAS COM TERRENO (GERAL)</t>
  </si>
  <si>
    <t>035 - REV - DESPESAS COM TERRENO</t>
  </si>
  <si>
    <t>9266 - Gerenciamento eletrônico</t>
  </si>
  <si>
    <t>9260 - Equipamentos de escritório</t>
  </si>
  <si>
    <t>9257 - Mobiliário de apoio a obra</t>
  </si>
  <si>
    <t>9248 - Fechamento removível de abertura no piso do elevador em madeira</t>
  </si>
  <si>
    <t>9088 - Fechamento removível de vãos de porta de elevador em madeira</t>
  </si>
  <si>
    <t xml:space="preserve">9087 - Guarda-corpo de laje após desforma </t>
  </si>
  <si>
    <t>004.007 - INSTALAÇÕES PROVISÓRIAS</t>
  </si>
  <si>
    <t>004 - INSTALAÇÕES PROVISÓRIAS E EQUIPAMENTOS</t>
  </si>
  <si>
    <t>Composições de Serviços da Obra</t>
  </si>
  <si>
    <t>ETAPA</t>
  </si>
  <si>
    <t>VALOR ORÇADO</t>
  </si>
  <si>
    <t>%</t>
  </si>
  <si>
    <t>VALOR / m²</t>
  </si>
  <si>
    <t>GERENCIAMENTO TÉCNICO E ADMINISTRATIVO</t>
  </si>
  <si>
    <t>ÁREA CONSTRUÍDA</t>
  </si>
  <si>
    <t>INFRAESTRUTURA EXTERNA | MOBILIÁRIO ÁREAS COMUNS | DECORAÇÃO | PAISAGISMO</t>
  </si>
  <si>
    <t>CUB/SC</t>
  </si>
  <si>
    <t>Rótulos de Linha</t>
  </si>
  <si>
    <t>Soma de %</t>
  </si>
  <si>
    <t>Total Geral</t>
  </si>
  <si>
    <t>OBRAS DE REFERÊNCIA</t>
  </si>
  <si>
    <t>VALOR</t>
  </si>
  <si>
    <t>ALVENARIA</t>
  </si>
  <si>
    <t>INSTALAÇÕES ELÉTRICAS, HIDRÁULICAS, GLP E PREVENTIVAS</t>
  </si>
  <si>
    <t>EQUIPAMENTOS E SISTEMAS ESPECIAIS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</si>
  <si>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</si>
  <si>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</si>
  <si>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</si>
  <si>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</si>
  <si>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</si>
  <si>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</si>
  <si>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</si>
  <si>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140,00 -180,00</t>
  </si>
  <si>
    <t>590,00 -670,00</t>
  </si>
  <si>
    <t>130,00 -180,00</t>
  </si>
  <si>
    <t>260,00 -320,00</t>
  </si>
  <si>
    <t>130,00 -200,00</t>
  </si>
  <si>
    <t>30,00 -70,00</t>
  </si>
  <si>
    <t>90,00 -170,00</t>
  </si>
  <si>
    <t>60,00 -90,00</t>
  </si>
  <si>
    <t>180,00 -220,00</t>
  </si>
  <si>
    <t>100,00 -140,00</t>
  </si>
  <si>
    <t>280,00 -340,00</t>
  </si>
  <si>
    <t>90,00 -140,00</t>
  </si>
  <si>
    <t>110,00 -160,00</t>
  </si>
  <si>
    <t>2.190,00 -2.880,00</t>
  </si>
  <si>
    <t>PARAMÉTRICO</t>
  </si>
  <si>
    <t>EXECUTIVO</t>
  </si>
  <si>
    <t>DIFERENÇA</t>
  </si>
  <si>
    <t>VALOR INDEXADO</t>
  </si>
  <si>
    <t>VARIAÇÃO</t>
  </si>
  <si>
    <t>Estimativas / Prova de Carga</t>
  </si>
  <si>
    <t>9608 - Estimativas / Prova de Carga</t>
  </si>
  <si>
    <t>003.004 - CONSULTORIA E ASSESSORIA TÉCNICA</t>
  </si>
  <si>
    <t>003 - * SERVIÇOS TÉCNICOS</t>
  </si>
  <si>
    <t>01.01.007.0001.00001</t>
  </si>
  <si>
    <t>01.01.007.0001.00002</t>
  </si>
  <si>
    <t>TPC</t>
  </si>
  <si>
    <t>01.01.008.0001.00001</t>
  </si>
  <si>
    <t>Compatibilização e aprovação em cartório</t>
  </si>
  <si>
    <t>Solo criado / Outroga onerosa</t>
  </si>
  <si>
    <t>01.01.009.0001.00002</t>
  </si>
  <si>
    <t>Retificação do terreno</t>
  </si>
  <si>
    <t>01.02.006.0001.00004</t>
  </si>
  <si>
    <t>Projeto de ETE</t>
  </si>
  <si>
    <t xml:space="preserve">02.009 </t>
  </si>
  <si>
    <t xml:space="preserve">02.009.000.001 </t>
  </si>
  <si>
    <t xml:space="preserve">02.010 </t>
  </si>
  <si>
    <t xml:space="preserve">02.010.000.001 </t>
  </si>
  <si>
    <t xml:space="preserve">02.010.000.002 </t>
  </si>
  <si>
    <t>LICENCIAMENTO AMBIENTAL (LAP/LAI) - PROCESSO APROVATIVO E ESTUDO DE IMPACTO DE VIZINHANÇA AMBIENTAL</t>
  </si>
  <si>
    <t>Licenciamentos LAP e LAI</t>
  </si>
  <si>
    <t>Impacto de vizinhança</t>
  </si>
  <si>
    <t>Housi</t>
  </si>
  <si>
    <t>HOUSI</t>
  </si>
  <si>
    <t>R01</t>
  </si>
  <si>
    <t>Fiação / Inst. Elétricas - Geral</t>
  </si>
  <si>
    <t>15.003.004.002</t>
  </si>
  <si>
    <t>Itajaí, Maio de 2024</t>
  </si>
  <si>
    <t>14/05/2024 - 07:54:27</t>
  </si>
  <si>
    <t>Impacto de Vizinhança</t>
  </si>
  <si>
    <t>14/05/2024 - 07:56:43</t>
  </si>
  <si>
    <t>TPC - Transf. Potencial Construtivo (Solo Oneroso)</t>
  </si>
  <si>
    <t>14/05/2024 - 08:30:27</t>
  </si>
  <si>
    <t>09/05/2024</t>
  </si>
  <si>
    <t>14/05/2024</t>
  </si>
  <si>
    <t>10/05/2024</t>
  </si>
  <si>
    <t>14/05/2024 - 08:32:57</t>
  </si>
  <si>
    <t>Cabo Flexível - Isolação PVC - 750 V - 6,0 mm² / Vermelho</t>
  </si>
  <si>
    <t>Cabo Flexível - Isolação PVC - 750 V - 6,0 mm² / Verde Claro</t>
  </si>
  <si>
    <t>Cabo Flexível - Isolação PVC - 750 V - 6,0 mm² / Preto</t>
  </si>
  <si>
    <t>Cabo Flexível - Isolação PVC - 750 V - 6,0 mm² / Branco</t>
  </si>
  <si>
    <t>Cabo Flexível - Isolação PVC - 750 V - 6,0 mm² / Azul Claro</t>
  </si>
  <si>
    <t>Cabo Flexível - Isolação PVC - 750 V - 4,0 mm² / Vermelho</t>
  </si>
  <si>
    <t>Cabo Flexível - Isolação PVC - 750 V - 4,0 mm² / Verde Claro</t>
  </si>
  <si>
    <t>Cabo Flexível - Isolação PVC - 750 V - 4,0 mm² / Preto</t>
  </si>
  <si>
    <t>Cabo Flexível - Isolação PVC - 750 V - 4,0 mm² / Branco</t>
  </si>
  <si>
    <t>Cabo Flexível - Isolação PVC - 750 V - 4,0 mm² / Azul Claro</t>
  </si>
  <si>
    <t>Cabo Flexível - Isolação PVC - 750 V - 2,5 mm² / Vermelho</t>
  </si>
  <si>
    <t>Cabo Flexível - Isolação PVC - 750 V - 2,5 mm² / Verde Claro</t>
  </si>
  <si>
    <t>Cabo Flexível - Isolação PVC - 750 V - 2,5 mm² / Preto</t>
  </si>
  <si>
    <t>Cabo Flexível - Isolação PVC - 750 V - 2,5 mm² / Branco</t>
  </si>
  <si>
    <t>Cabo Flexível - Isolação PVC - 750 V - 2,5 mm² / Azul Claro</t>
  </si>
  <si>
    <t>Cabo Flexível - Isolação PVC - 750 V - 2,5 mm² / Amarelo</t>
  </si>
  <si>
    <t>Cabo Flexível - Isolação PVC - 750 V - 1,5 mm² / Vermelho</t>
  </si>
  <si>
    <t>Cabo Flexível - Isolação PVC - 750 V - 1,5 mm² / Verde Claro</t>
  </si>
  <si>
    <t>Cabo Flexível - Isolação PVC - 750 V - 1,5 mm² / Preto</t>
  </si>
  <si>
    <t>Cabo Flexível - Isolação PVC - 750 V - 1,5 mm² / Branco</t>
  </si>
  <si>
    <t>Cabo Flexível - Isolação PVC - 750 V - 1,5 mm² / Azul Claro</t>
  </si>
  <si>
    <t>Cabo Flexível - Isolação PVC - 750 V - 1,5 mm² / Amarelo</t>
  </si>
  <si>
    <t>Cabo Flexível - Isolação EPR - 0,6-1 kV - 70,0 mm² / Vermelho</t>
  </si>
  <si>
    <t>Cabo Flexível - Isolação EPR - 0,6-1 kV - 70,0 mm² / Verde Claro</t>
  </si>
  <si>
    <t>Cabo Flexível - Isolação EPR - 0,6-1 kV - 70,0 mm² / Preto</t>
  </si>
  <si>
    <t>Cabo Flexível - Isolação EPR - 0,6-1 kV - 70,0 mm² / Branco</t>
  </si>
  <si>
    <t>Cabo Flexível - Isolação EPR - 0,6-1 kV - 70,0 mm² / Azul Claro</t>
  </si>
  <si>
    <t>Cabo Flexível - Isolação EPR - 0,6-1 kV - 6,0 mm² / Vermelho</t>
  </si>
  <si>
    <t>Cabo Flexível - Isolação EPR - 0,6-1 kV - 6,0 mm² / Verde Claro</t>
  </si>
  <si>
    <t>Cabo Flexível - Isolação EPR - 0,6-1 kV - 6,0 mm² / Preto</t>
  </si>
  <si>
    <t>Cabo Flexível - Isolação EPR - 0,6-1 kV - 6,0 mm² / Branco</t>
  </si>
  <si>
    <t>Cabo Flexível - Isolação EPR - 0,6-1 kV - 6,0 mm² / Azul Claro</t>
  </si>
  <si>
    <t>Cabo Flexível - Isolação EPR - 0,6-1 kV - 50,0 mm² / Vermelho</t>
  </si>
  <si>
    <t>Cabo Flexível - Isolação EPR - 0,6-1 kV - 50,0 mm² / Preto</t>
  </si>
  <si>
    <t>Cabo Flexível - Isolação EPR - 0,6-1 kV - 50,0 mm² / Branco</t>
  </si>
  <si>
    <t>Cabo Flexível - Isolação EPR - 0,6-1 kV - 4,0 mm² / Vermelho</t>
  </si>
  <si>
    <t>Cabo Flexível - Isolação EPR - 0,6-1 kV - 4,0 mm² / Verde Claro</t>
  </si>
  <si>
    <t>Cabo Flexível - Isolação EPR - 0,6-1 kV - 4,0 mm² / Preto</t>
  </si>
  <si>
    <t>Cabo Flexível - Isolação EPR - 0,6-1 kV - 4,0 mm² / Branco</t>
  </si>
  <si>
    <t>Cabo Flexível - Isolação EPR - 0,6-1 kV - 4,0 mm² / Azul Claro</t>
  </si>
  <si>
    <t>Cabo Flexível - Isolação EPR - 0,6-1 kV - 35,0 mm² / Preto</t>
  </si>
  <si>
    <t>Cabo Flexível - Isolação EPR - 0,6-1 kV - 25,0 mm² / Vermelho</t>
  </si>
  <si>
    <t>Cabo Flexível - Isolação EPR - 0,6-1 kV - 25,0 mm² / Verde Claro</t>
  </si>
  <si>
    <t>Cabo Flexível - Isolação EPR - 0,6-1 kV - 25,0 mm² / Preto</t>
  </si>
  <si>
    <t>Cabo Flexível - Isolação EPR - 0,6-1 kV - 25,0 mm² / Branco</t>
  </si>
  <si>
    <t>Cabo Flexível - Isolação EPR - 0,6-1 kV - 25,0 mm² / Azul Claro</t>
  </si>
  <si>
    <t>Cabo Flexível - Isolação EPR - 0,6-1 kV - 2,5 mm² / Vermelho</t>
  </si>
  <si>
    <t>Cabo Flexível - Isolação EPR - 0,6-1 kV - 2,5 mm² / Verde Claro</t>
  </si>
  <si>
    <t>Cabo Flexível - Isolação EPR - 0,6-1 kV - 2,5 mm² / Preto</t>
  </si>
  <si>
    <t>Cabo Flexível - Isolação EPR - 0,6-1 kV - 2,5 mm² / Branco</t>
  </si>
  <si>
    <t>Cabo Flexível - Isolação EPR - 0,6-1 kV - 2,5 mm² / Azul Claro</t>
  </si>
  <si>
    <t>Cabo Flexível - Isolação EPR - 0,6-1 kV - 16,0 mm² / Vermelho</t>
  </si>
  <si>
    <t>Cabo Flexível - Isolação EPR - 0,6-1 kV - 16,0 mm² / Verde Claro</t>
  </si>
  <si>
    <t>Cabo Flexível - Isolação EPR - 0,6-1 kV - 16,0 mm² / Preto</t>
  </si>
  <si>
    <t>Cabo Flexível - Isolação EPR - 0,6-1 kV - 16,0 mm² / Branco</t>
  </si>
  <si>
    <t>Cabo Flexível - Isolação EPR - 0,6-1 kV - 16,0 mm² / Azul Claro</t>
  </si>
  <si>
    <t>Cabo Flexível - Isolação EPR - 0,6-1 kV - 150,0 mm² / Vermelho</t>
  </si>
  <si>
    <t>Cabo Flexível - Isolação EPR - 0,6-1 kV - 150,0 mm² / Verde Claro</t>
  </si>
  <si>
    <t>Cabo Flexível - Isolação EPR - 0,6-1 kV - 150,0 mm² / Preto</t>
  </si>
  <si>
    <t>Cabo Flexível - Isolação EPR - 0,6-1 kV - 150,0 mm² / Branco</t>
  </si>
  <si>
    <t>Cabo Flexível - Isolação EPR - 0,6-1 kV - 150,0 mm² / Azul Claro</t>
  </si>
  <si>
    <t>Cabo Flexível - Isolação EPR - 0,6-1 kV - 10,0 mm² / Vermelho</t>
  </si>
  <si>
    <t>Cabo Flexível - Isolação EPR - 0,6-1 kV - 10,0 mm² / Verde Claro</t>
  </si>
  <si>
    <t>Cabo Flexível - Isolação EPR - 0,6-1 kV - 10,0 mm² / Preto</t>
  </si>
  <si>
    <t>Cabo Flexível - Isolação EPR - 0,6-1 kV - 10,0 mm² / Branco</t>
  </si>
  <si>
    <t>Cabo Flexível - Isolação EPR - 0,6-1 kV - 10,0 mm² / Azul Claro</t>
  </si>
  <si>
    <t>Cabo Flexível - Isolação EPR - 0,6-1 kV - 1,5 mm² / Verde Claro</t>
  </si>
  <si>
    <t>Cabo Flexível - Isolação EPR - 0,6-1 kV - 1,5 mm² / Preto</t>
  </si>
  <si>
    <t>Cabo Flexível - Isolação EPR - 0,6-1 kV - 1,5 mm² / Azul Claro</t>
  </si>
  <si>
    <t>80061 - Fiação / Inst. Elétricas - Geral</t>
  </si>
  <si>
    <t>9621 - Housi</t>
  </si>
  <si>
    <t>9620 - Projeto de ETE</t>
  </si>
  <si>
    <t>9617 - Solo criado / Outroga onerosa</t>
  </si>
  <si>
    <t>003.005 - * PROJETOS</t>
  </si>
  <si>
    <t>9625 - Impacto de Vizinhança</t>
  </si>
  <si>
    <t>9624 - Licenciamentos LAP e LAI</t>
  </si>
  <si>
    <t>9616 - TPC</t>
  </si>
  <si>
    <t>001.003 - DOCUMENTAÇÃO REGISTRO DE IMÓVEIS</t>
  </si>
  <si>
    <t>9623 - Compatibilização e aprovação em cartório</t>
  </si>
  <si>
    <t>9619 - Retificação do terreno</t>
  </si>
  <si>
    <t>001.001 - * TERRENO</t>
  </si>
  <si>
    <t>001 - * DESPESAS INICIAIS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</si>
</sst>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  <numFmt numFmtId="165" formatCode="_-&quot;R$&quot;\ * #.##0.00_-;\-&quot;R$&quot;\ * #.##0.00_-;_-&quot;R$&quot;\ * &quot;-&quot;??_-;_-@_-"/>
    <numFmt numFmtId="166" formatCode="#,##0.0000"/>
    <numFmt numFmtId="167" formatCode="0000"/>
    <numFmt numFmtId="168" formatCode="##,##0.0000"/>
    <numFmt numFmtId="169" formatCode="0.0000"/>
    <numFmt numFmtId="170" formatCode="000"/>
    <numFmt numFmtId="171" formatCode="###,##0.0000"/>
    <numFmt numFmtId="172" formatCode="##0.0000"/>
    <numFmt numFmtId="173" formatCode="#,###,##0.0000"/>
    <numFmt numFmtId="174" formatCode="00"/>
    <numFmt numFmtId="175" formatCode="#0.0000"/>
    <numFmt numFmtId="176" formatCode="##,###,##0.00"/>
    <numFmt numFmtId="177" formatCode="#0.00"/>
    <numFmt numFmtId="178" formatCode="##0.00"/>
    <numFmt numFmtId="179" formatCode="##,##0.00"/>
    <numFmt numFmtId="180" formatCode="###,##0.00"/>
    <numFmt numFmtId="181" formatCode="#,###,##0.00"/>
    <numFmt numFmtId="182" formatCode="00000"/>
    <numFmt numFmtId="183" formatCode="##0.0000%"/>
    <numFmt numFmtId="184" formatCode="0.0000%"/>
    <numFmt numFmtId="185" formatCode="0.000000"/>
    <numFmt numFmtId="186" formatCode="#0.000000"/>
    <numFmt numFmtId="187" formatCode="##0.000000"/>
    <numFmt numFmtId="188" formatCode="#,##0.000000"/>
    <numFmt numFmtId="189" formatCode="#0.0000%"/>
    <numFmt numFmtId="190" formatCode="##,##0.000000"/>
    <numFmt numFmtId="191" formatCode="_-* #,##0.00_-;\-* #,##0.00_-;_-* &quot;-&quot;??_-;_-@"/>
    <numFmt numFmtId="192" formatCode="_-* #,##0_-;\-* #,##0_-;_-* &quot;-&quot;??_-;_-@"/>
  </numFmts>
  <fonts count="5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Poppins"/>
    </font>
    <font>
      <sz val="8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22"/>
      <color rgb="FF255AE5"/>
      <name val="Poppins"/>
    </font>
    <font>
      <b/>
      <sz val="30"/>
      <color rgb="FF255AE5"/>
      <name val="Poppins"/>
    </font>
    <font>
      <sz val="18"/>
      <color rgb="FF121212"/>
      <name val="Poppins"/>
    </font>
    <font>
      <sz val="14"/>
      <color rgb="FF121212"/>
      <name val="Poppins"/>
    </font>
    <font>
      <sz val="8"/>
      <color theme="1"/>
      <name val="Poppins"/>
    </font>
    <font>
      <u/>
      <sz val="10"/>
      <color theme="10"/>
      <name val="Arial"/>
      <family val="2"/>
    </font>
    <font>
      <sz val="8"/>
      <name val="Arial"/>
      <family val="2"/>
    </font>
    <font>
      <b/>
      <sz val="15"/>
      <color rgb="FF000000"/>
      <name val="Calibri"/>
      <family val="2"/>
    </font>
    <font>
      <b/>
      <sz val="7"/>
      <color theme="0"/>
      <name val="Poppins"/>
    </font>
    <font>
      <sz val="7"/>
      <color rgb="FF010000"/>
      <name val="Arial"/>
      <family val="2"/>
    </font>
    <font>
      <sz val="11"/>
      <name val="Calibri"/>
      <family val="2"/>
    </font>
    <font>
      <sz val="8"/>
      <color rgb="FF010000"/>
      <name val="Poppins"/>
    </font>
    <font>
      <b/>
      <sz val="8"/>
      <name val="Poppins"/>
    </font>
    <font>
      <sz val="10"/>
      <name val="Arial"/>
      <family val="2"/>
    </font>
    <font>
      <b/>
      <sz val="12"/>
      <name val="Poppins"/>
    </font>
    <font>
      <sz val="10"/>
      <color rgb="FFFF0000"/>
      <name val="Poppins"/>
    </font>
    <font>
      <b/>
      <sz val="10"/>
      <color theme="0"/>
      <name val="Poppins"/>
    </font>
    <font>
      <b/>
      <sz val="8"/>
      <color rgb="FF010000"/>
      <name val="Poppins"/>
    </font>
    <font>
      <sz val="8"/>
      <color rgb="FFFF0000"/>
      <name val="Poppins"/>
    </font>
    <font>
      <b/>
      <sz val="8"/>
      <color rgb="FFFF0000"/>
      <name val="Poppins"/>
    </font>
    <font>
      <sz val="8"/>
      <color rgb="FF00B050"/>
      <name val="Poppins"/>
    </font>
    <font>
      <u/>
      <sz val="10"/>
      <color rgb="FF00B050"/>
      <name val="Arial"/>
      <family val="2"/>
    </font>
    <font>
      <u/>
      <sz val="10"/>
      <name val="Arial"/>
      <family val="2"/>
    </font>
    <font>
      <b/>
      <sz val="11"/>
      <color theme="1"/>
      <name val="Poppins"/>
    </font>
    <font>
      <b/>
      <sz val="11"/>
      <color theme="0"/>
      <name val="Poppins"/>
    </font>
    <font>
      <sz val="11"/>
      <color theme="1"/>
      <name val="Calibri"/>
      <family val="2"/>
    </font>
    <font>
      <sz val="6"/>
      <color rgb="FF010000"/>
      <name val="Arial"/>
      <family val="2"/>
    </font>
    <font>
      <sz val="1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6"/>
      <color rgb="FF010000"/>
      <name val="Arial"/>
      <family val="2"/>
    </font>
    <font>
      <sz val="15"/>
      <color rgb="FF010000"/>
      <name val="Arial"/>
      <family val="2"/>
    </font>
    <font>
      <b/>
      <sz val="16"/>
      <color rgb="FF010000"/>
      <name val="Arial"/>
      <family val="2"/>
    </font>
    <font>
      <b/>
      <sz val="7"/>
      <color rgb="FF010000"/>
      <name val="Arial"/>
      <family val="2"/>
    </font>
    <font>
      <sz val="10"/>
      <color theme="1"/>
      <name val="Poppins"/>
    </font>
    <font>
      <sz val="11"/>
      <name val="Poppins"/>
    </font>
    <font>
      <sz val="10"/>
      <color rgb="FF0070C0"/>
      <name val="Poppins"/>
    </font>
    <font>
      <b/>
      <sz val="10"/>
      <color theme="1"/>
      <name val="Poppins"/>
    </font>
    <font>
      <sz val="10"/>
      <color rgb="FFFFC000"/>
      <name val="Poppins"/>
    </font>
    <font>
      <sz val="10"/>
      <color rgb="FF00B050"/>
      <name val="Poppins"/>
    </font>
    <font>
      <sz val="11"/>
      <color rgb="FF00B050"/>
      <name val="Calibri"/>
      <family val="2"/>
      <scheme val="minor"/>
    </font>
    <font>
      <b/>
      <sz val="11"/>
      <color rgb="FFF5F5F5"/>
      <name val="Poppins"/>
    </font>
  </fonts>
  <fills count="18">
    <fill>
      <patternFill patternType="none"/>
    </fill>
    <fill>
      <patternFill patternType="gray125"/>
    </fill>
    <fill>
      <patternFill patternType="solid">
        <fgColor rgb="FF1212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FE34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 style="thin">
        <color rgb="FF010000"/>
      </right>
      <top/>
      <bottom style="medium">
        <color indexed="64"/>
      </bottom>
      <diagonal/>
    </border>
    <border>
      <left style="thin">
        <color rgb="FF01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medium">
        <color indexed="64"/>
      </bottom>
      <diagonal/>
    </border>
    <border>
      <left style="hair">
        <color rgb="FF010000"/>
      </left>
      <right/>
      <top style="hair">
        <color rgb="FF01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/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/>
      <right/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5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6" fillId="0" borderId="0"/>
    <xf numFmtId="164" fontId="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9" fillId="0" borderId="0" applyNumberFormat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57">
    <xf numFmtId="0" fontId="0" fillId="0" borderId="0" xfId="0"/>
    <xf numFmtId="0" fontId="10" fillId="0" borderId="0" xfId="0" applyFont="1"/>
    <xf numFmtId="0" fontId="11" fillId="3" borderId="3" xfId="7" applyFont="1" applyFill="1" applyBorder="1" applyAlignment="1">
      <alignment vertical="center" wrapText="1"/>
    </xf>
    <xf numFmtId="0" fontId="12" fillId="4" borderId="4" xfId="7" applyFont="1" applyFill="1" applyBorder="1" applyAlignment="1">
      <alignment horizontal="left" vertical="center" wrapText="1"/>
    </xf>
    <xf numFmtId="0" fontId="12" fillId="4" borderId="5" xfId="7" applyFont="1" applyFill="1" applyBorder="1" applyAlignment="1">
      <alignment horizontal="center" vertical="center" wrapText="1"/>
    </xf>
    <xf numFmtId="164" fontId="12" fillId="4" borderId="5" xfId="8" applyFont="1" applyFill="1" applyBorder="1" applyAlignment="1">
      <alignment horizontal="left" vertical="center" wrapText="1"/>
    </xf>
    <xf numFmtId="0" fontId="13" fillId="4" borderId="5" xfId="7" applyFont="1" applyFill="1" applyBorder="1" applyAlignment="1">
      <alignment horizontal="center" vertical="center" wrapText="1"/>
    </xf>
    <xf numFmtId="0" fontId="14" fillId="4" borderId="6" xfId="7" applyFont="1" applyFill="1" applyBorder="1"/>
    <xf numFmtId="0" fontId="7" fillId="0" borderId="0" xfId="7"/>
    <xf numFmtId="0" fontId="11" fillId="3" borderId="7" xfId="7" applyFont="1" applyFill="1" applyBorder="1" applyAlignment="1">
      <alignment vertical="center" wrapText="1"/>
    </xf>
    <xf numFmtId="0" fontId="12" fillId="4" borderId="8" xfId="7" applyFont="1" applyFill="1" applyBorder="1" applyAlignment="1">
      <alignment horizontal="left" vertical="center" wrapText="1"/>
    </xf>
    <xf numFmtId="0" fontId="12" fillId="4" borderId="9" xfId="7" applyFont="1" applyFill="1" applyBorder="1" applyAlignment="1">
      <alignment horizontal="center" vertical="center" wrapText="1"/>
    </xf>
    <xf numFmtId="164" fontId="12" fillId="4" borderId="9" xfId="8" applyFont="1" applyFill="1" applyBorder="1" applyAlignment="1">
      <alignment horizontal="left" vertical="center" wrapText="1"/>
    </xf>
    <xf numFmtId="0" fontId="13" fillId="4" borderId="9" xfId="7" applyFont="1" applyFill="1" applyBorder="1" applyAlignment="1">
      <alignment horizontal="center" vertical="center" wrapText="1"/>
    </xf>
    <xf numFmtId="0" fontId="14" fillId="4" borderId="10" xfId="7" applyFont="1" applyFill="1" applyBorder="1"/>
    <xf numFmtId="14" fontId="12" fillId="4" borderId="8" xfId="7" applyNumberFormat="1" applyFont="1" applyFill="1" applyBorder="1" applyAlignment="1">
      <alignment horizontal="left" vertical="center" wrapText="1"/>
    </xf>
    <xf numFmtId="14" fontId="12" fillId="4" borderId="9" xfId="7" applyNumberFormat="1" applyFont="1" applyFill="1" applyBorder="1" applyAlignment="1">
      <alignment horizontal="center" vertical="center" wrapText="1"/>
    </xf>
    <xf numFmtId="14" fontId="13" fillId="4" borderId="9" xfId="7" applyNumberFormat="1" applyFont="1" applyFill="1" applyBorder="1" applyAlignment="1">
      <alignment horizontal="center" vertical="center" wrapText="1"/>
    </xf>
    <xf numFmtId="0" fontId="16" fillId="4" borderId="13" xfId="7" applyFont="1" applyFill="1" applyBorder="1" applyAlignment="1">
      <alignment vertical="center" wrapText="1"/>
    </xf>
    <xf numFmtId="0" fontId="16" fillId="4" borderId="0" xfId="7" applyFont="1" applyFill="1" applyAlignment="1">
      <alignment vertical="center" wrapText="1"/>
    </xf>
    <xf numFmtId="0" fontId="16" fillId="4" borderId="14" xfId="7" applyFont="1" applyFill="1" applyBorder="1" applyAlignment="1">
      <alignment vertical="center" wrapText="1"/>
    </xf>
    <xf numFmtId="0" fontId="16" fillId="4" borderId="15" xfId="7" applyFont="1" applyFill="1" applyBorder="1" applyAlignment="1">
      <alignment vertical="center" wrapText="1"/>
    </xf>
    <xf numFmtId="0" fontId="16" fillId="4" borderId="16" xfId="7" applyFont="1" applyFill="1" applyBorder="1" applyAlignment="1">
      <alignment vertical="center" wrapText="1"/>
    </xf>
    <xf numFmtId="0" fontId="16" fillId="4" borderId="17" xfId="7" applyFont="1" applyFill="1" applyBorder="1" applyAlignment="1">
      <alignment vertical="center" wrapText="1"/>
    </xf>
    <xf numFmtId="0" fontId="14" fillId="0" borderId="0" xfId="7" applyFont="1"/>
    <xf numFmtId="0" fontId="14" fillId="0" borderId="0" xfId="7" applyFont="1" applyAlignment="1">
      <alignment horizontal="center"/>
    </xf>
    <xf numFmtId="164" fontId="14" fillId="0" borderId="0" xfId="8" applyFont="1" applyAlignment="1">
      <alignment horizontal="center"/>
    </xf>
    <xf numFmtId="0" fontId="20" fillId="0" borderId="0" xfId="7" applyFont="1" applyAlignment="1">
      <alignment horizontal="center"/>
    </xf>
    <xf numFmtId="0" fontId="0" fillId="0" borderId="0" xfId="0" applyAlignment="1">
      <alignment wrapText="1"/>
    </xf>
    <xf numFmtId="43" fontId="0" fillId="0" borderId="0" xfId="6" applyFont="1"/>
    <xf numFmtId="0" fontId="27" fillId="0" borderId="1" xfId="0" applyFont="1" applyBorder="1" applyAlignment="1">
      <alignment vertical="top" wrapText="1"/>
    </xf>
    <xf numFmtId="0" fontId="28" fillId="0" borderId="0" xfId="0" applyFont="1"/>
    <xf numFmtId="0" fontId="9" fillId="2" borderId="2" xfId="0" applyFont="1" applyFill="1" applyBorder="1" applyAlignment="1">
      <alignment horizontal="left" vertical="center" wrapText="1"/>
    </xf>
    <xf numFmtId="164" fontId="31" fillId="4" borderId="5" xfId="8" applyFont="1" applyFill="1" applyBorder="1" applyAlignment="1">
      <alignment horizontal="left" vertical="center" wrapText="1"/>
    </xf>
    <xf numFmtId="164" fontId="31" fillId="4" borderId="9" xfId="8" applyFont="1" applyFill="1" applyBorder="1" applyAlignment="1">
      <alignment horizontal="left" vertical="center" wrapText="1"/>
    </xf>
    <xf numFmtId="0" fontId="9" fillId="2" borderId="28" xfId="0" applyFont="1" applyFill="1" applyBorder="1" applyAlignment="1">
      <alignment horizontal="left" vertical="center" wrapText="1"/>
    </xf>
    <xf numFmtId="14" fontId="12" fillId="4" borderId="29" xfId="7" applyNumberFormat="1" applyFont="1" applyFill="1" applyBorder="1" applyAlignment="1">
      <alignment horizontal="left" vertical="center" wrapText="1"/>
    </xf>
    <xf numFmtId="14" fontId="12" fillId="4" borderId="30" xfId="7" applyNumberFormat="1" applyFont="1" applyFill="1" applyBorder="1" applyAlignment="1">
      <alignment horizontal="center" vertical="center" wrapText="1"/>
    </xf>
    <xf numFmtId="164" fontId="12" fillId="4" borderId="30" xfId="8" applyFont="1" applyFill="1" applyBorder="1" applyAlignment="1">
      <alignment horizontal="left" vertical="center" wrapText="1"/>
    </xf>
    <xf numFmtId="14" fontId="31" fillId="4" borderId="30" xfId="7" applyNumberFormat="1" applyFont="1" applyFill="1" applyBorder="1" applyAlignment="1">
      <alignment horizontal="center" vertical="center" wrapText="1"/>
    </xf>
    <xf numFmtId="0" fontId="33" fillId="10" borderId="31" xfId="0" applyFont="1" applyFill="1" applyBorder="1" applyAlignment="1">
      <alignment horizontal="left" vertical="top" wrapText="1"/>
    </xf>
    <xf numFmtId="0" fontId="33" fillId="10" borderId="1" xfId="0" applyFont="1" applyFill="1" applyBorder="1" applyAlignment="1">
      <alignment vertical="top" wrapText="1"/>
    </xf>
    <xf numFmtId="43" fontId="33" fillId="10" borderId="1" xfId="6" applyFont="1" applyFill="1" applyBorder="1" applyAlignment="1">
      <alignment vertical="top" wrapText="1"/>
    </xf>
    <xf numFmtId="0" fontId="33" fillId="8" borderId="31" xfId="0" applyFont="1" applyFill="1" applyBorder="1" applyAlignment="1">
      <alignment horizontal="left" vertical="top" wrapText="1"/>
    </xf>
    <xf numFmtId="0" fontId="33" fillId="8" borderId="1" xfId="0" applyFont="1" applyFill="1" applyBorder="1" applyAlignment="1">
      <alignment vertical="top" wrapText="1"/>
    </xf>
    <xf numFmtId="43" fontId="33" fillId="8" borderId="1" xfId="6" applyFont="1" applyFill="1" applyBorder="1" applyAlignment="1">
      <alignment vertical="top" wrapText="1"/>
    </xf>
    <xf numFmtId="43" fontId="33" fillId="8" borderId="32" xfId="6" applyFont="1" applyFill="1" applyBorder="1" applyAlignment="1">
      <alignment vertical="top" wrapText="1"/>
    </xf>
    <xf numFmtId="0" fontId="33" fillId="7" borderId="31" xfId="0" applyFont="1" applyFill="1" applyBorder="1" applyAlignment="1">
      <alignment horizontal="left" vertical="top" wrapText="1"/>
    </xf>
    <xf numFmtId="0" fontId="33" fillId="7" borderId="1" xfId="0" applyFont="1" applyFill="1" applyBorder="1" applyAlignment="1">
      <alignment vertical="top" wrapText="1"/>
    </xf>
    <xf numFmtId="43" fontId="33" fillId="7" borderId="1" xfId="6" applyFont="1" applyFill="1" applyBorder="1" applyAlignment="1">
      <alignment vertical="top" wrapText="1"/>
    </xf>
    <xf numFmtId="43" fontId="33" fillId="7" borderId="32" xfId="6" applyFont="1" applyFill="1" applyBorder="1" applyAlignment="1">
      <alignment vertical="top" wrapText="1"/>
    </xf>
    <xf numFmtId="49" fontId="33" fillId="9" borderId="31" xfId="0" applyNumberFormat="1" applyFont="1" applyFill="1" applyBorder="1" applyAlignment="1">
      <alignment horizontal="left" vertical="top" wrapText="1"/>
    </xf>
    <xf numFmtId="0" fontId="33" fillId="9" borderId="1" xfId="0" applyFont="1" applyFill="1" applyBorder="1" applyAlignment="1">
      <alignment vertical="top" wrapText="1"/>
    </xf>
    <xf numFmtId="43" fontId="33" fillId="9" borderId="1" xfId="6" applyFont="1" applyFill="1" applyBorder="1" applyAlignment="1">
      <alignment vertical="top" wrapText="1"/>
    </xf>
    <xf numFmtId="43" fontId="33" fillId="9" borderId="32" xfId="6" applyFont="1" applyFill="1" applyBorder="1" applyAlignment="1">
      <alignment vertical="top" wrapText="1"/>
    </xf>
    <xf numFmtId="43" fontId="27" fillId="0" borderId="1" xfId="6" applyFont="1" applyFill="1" applyBorder="1" applyAlignment="1">
      <alignment vertical="top" wrapText="1"/>
    </xf>
    <xf numFmtId="43" fontId="27" fillId="0" borderId="32" xfId="6" applyFont="1" applyFill="1" applyBorder="1" applyAlignment="1">
      <alignment vertical="top" wrapText="1"/>
    </xf>
    <xf numFmtId="0" fontId="27" fillId="0" borderId="3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36" fillId="0" borderId="0" xfId="0" applyFont="1"/>
    <xf numFmtId="3" fontId="33" fillId="7" borderId="31" xfId="0" applyNumberFormat="1" applyFont="1" applyFill="1" applyBorder="1" applyAlignment="1">
      <alignment horizontal="left" vertical="top" wrapText="1"/>
    </xf>
    <xf numFmtId="49" fontId="28" fillId="9" borderId="31" xfId="0" applyNumberFormat="1" applyFont="1" applyFill="1" applyBorder="1" applyAlignment="1">
      <alignment horizontal="left" vertical="top" wrapText="1"/>
    </xf>
    <xf numFmtId="0" fontId="28" fillId="9" borderId="1" xfId="0" applyFont="1" applyFill="1" applyBorder="1" applyAlignment="1">
      <alignment vertical="top" wrapText="1"/>
    </xf>
    <xf numFmtId="43" fontId="28" fillId="9" borderId="1" xfId="6" applyFont="1" applyFill="1" applyBorder="1" applyAlignment="1">
      <alignment vertical="top" wrapText="1"/>
    </xf>
    <xf numFmtId="43" fontId="28" fillId="9" borderId="32" xfId="6" applyFont="1" applyFill="1" applyBorder="1" applyAlignment="1">
      <alignment vertical="top" wrapText="1"/>
    </xf>
    <xf numFmtId="3" fontId="10" fillId="0" borderId="31" xfId="0" applyNumberFormat="1" applyFont="1" applyBorder="1" applyAlignment="1">
      <alignment horizontal="left" vertical="top" wrapText="1"/>
    </xf>
    <xf numFmtId="43" fontId="10" fillId="0" borderId="1" xfId="6" applyFont="1" applyFill="1" applyBorder="1" applyAlignment="1">
      <alignment vertical="top" wrapText="1"/>
    </xf>
    <xf numFmtId="43" fontId="10" fillId="0" borderId="32" xfId="6" applyFont="1" applyFill="1" applyBorder="1" applyAlignment="1">
      <alignment vertical="top" wrapText="1"/>
    </xf>
    <xf numFmtId="0" fontId="10" fillId="0" borderId="31" xfId="0" applyFont="1" applyBorder="1" applyAlignment="1">
      <alignment horizontal="left" vertical="top" wrapText="1"/>
    </xf>
    <xf numFmtId="3" fontId="27" fillId="0" borderId="31" xfId="0" applyNumberFormat="1" applyFont="1" applyBorder="1" applyAlignment="1">
      <alignment horizontal="left" vertical="top" wrapText="1"/>
    </xf>
    <xf numFmtId="43" fontId="24" fillId="6" borderId="34" xfId="6" applyFont="1" applyFill="1" applyBorder="1" applyAlignment="1">
      <alignment horizontal="center" vertical="center" wrapText="1"/>
    </xf>
    <xf numFmtId="43" fontId="28" fillId="10" borderId="32" xfId="6" applyFont="1" applyFill="1" applyBorder="1" applyAlignment="1">
      <alignment vertical="top" wrapText="1"/>
    </xf>
    <xf numFmtId="164" fontId="12" fillId="4" borderId="6" xfId="8" applyFont="1" applyFill="1" applyBorder="1" applyAlignment="1">
      <alignment horizontal="left" vertical="center" wrapText="1"/>
    </xf>
    <xf numFmtId="164" fontId="12" fillId="4" borderId="10" xfId="8" applyFont="1" applyFill="1" applyBorder="1" applyAlignment="1">
      <alignment horizontal="left" vertical="center" wrapText="1"/>
    </xf>
    <xf numFmtId="14" fontId="12" fillId="4" borderId="26" xfId="7" applyNumberFormat="1" applyFont="1" applyFill="1" applyBorder="1" applyAlignment="1">
      <alignment horizontal="center" vertical="center" wrapText="1"/>
    </xf>
    <xf numFmtId="49" fontId="27" fillId="0" borderId="31" xfId="0" applyNumberFormat="1" applyFont="1" applyBorder="1" applyAlignment="1">
      <alignment horizontal="left" vertical="top" wrapText="1"/>
    </xf>
    <xf numFmtId="43" fontId="20" fillId="9" borderId="1" xfId="6" applyFont="1" applyFill="1" applyBorder="1" applyAlignment="1">
      <alignment vertical="top" wrapText="1"/>
    </xf>
    <xf numFmtId="0" fontId="27" fillId="0" borderId="41" xfId="0" applyFont="1" applyBorder="1" applyAlignment="1">
      <alignment horizontal="left" vertical="top" wrapText="1"/>
    </xf>
    <xf numFmtId="0" fontId="27" fillId="0" borderId="42" xfId="0" applyFont="1" applyBorder="1" applyAlignment="1">
      <alignment vertical="top" wrapText="1"/>
    </xf>
    <xf numFmtId="43" fontId="27" fillId="0" borderId="42" xfId="6" applyFont="1" applyFill="1" applyBorder="1" applyAlignment="1">
      <alignment vertical="top" wrapText="1"/>
    </xf>
    <xf numFmtId="43" fontId="27" fillId="0" borderId="43" xfId="6" applyFont="1" applyFill="1" applyBorder="1" applyAlignment="1">
      <alignment vertical="top" wrapText="1"/>
    </xf>
    <xf numFmtId="0" fontId="9" fillId="2" borderId="27" xfId="0" applyFont="1" applyFill="1" applyBorder="1" applyAlignment="1">
      <alignment horizontal="center" vertical="center" wrapText="1"/>
    </xf>
    <xf numFmtId="0" fontId="21" fillId="10" borderId="44" xfId="10" applyFill="1" applyBorder="1" applyAlignment="1">
      <alignment horizontal="left" vertical="center" wrapText="1"/>
    </xf>
    <xf numFmtId="0" fontId="21" fillId="8" borderId="22" xfId="10" applyFill="1" applyBorder="1" applyAlignment="1">
      <alignment horizontal="left" vertical="center" wrapText="1"/>
    </xf>
    <xf numFmtId="0" fontId="21" fillId="7" borderId="22" xfId="10" applyFill="1" applyBorder="1" applyAlignment="1">
      <alignment horizontal="left" vertical="center" wrapText="1"/>
    </xf>
    <xf numFmtId="0" fontId="21" fillId="0" borderId="22" xfId="10" applyBorder="1" applyAlignment="1">
      <alignment horizontal="left" vertical="center" wrapText="1"/>
    </xf>
    <xf numFmtId="0" fontId="21" fillId="10" borderId="22" xfId="10" applyFill="1" applyBorder="1" applyAlignment="1">
      <alignment horizontal="left" vertical="center" wrapText="1"/>
    </xf>
    <xf numFmtId="0" fontId="38" fillId="9" borderId="22" xfId="10" applyFont="1" applyFill="1" applyBorder="1" applyAlignment="1">
      <alignment horizontal="left" vertical="center" wrapText="1"/>
    </xf>
    <xf numFmtId="0" fontId="21" fillId="0" borderId="22" xfId="10" quotePrefix="1" applyBorder="1" applyAlignment="1">
      <alignment horizontal="left" vertical="center" wrapText="1"/>
    </xf>
    <xf numFmtId="0" fontId="37" fillId="0" borderId="22" xfId="10" quotePrefix="1" applyFont="1" applyBorder="1" applyAlignment="1">
      <alignment horizontal="left" vertical="center" wrapText="1"/>
    </xf>
    <xf numFmtId="0" fontId="38" fillId="0" borderId="22" xfId="10" quotePrefix="1" applyFont="1" applyBorder="1" applyAlignment="1">
      <alignment horizontal="left" vertical="center" wrapText="1"/>
    </xf>
    <xf numFmtId="0" fontId="21" fillId="9" borderId="22" xfId="10" applyFill="1" applyBorder="1" applyAlignment="1">
      <alignment horizontal="left" vertical="center" wrapText="1"/>
    </xf>
    <xf numFmtId="0" fontId="21" fillId="0" borderId="23" xfId="10" quotePrefix="1" applyBorder="1" applyAlignment="1">
      <alignment horizontal="left" vertical="center" wrapText="1"/>
    </xf>
    <xf numFmtId="0" fontId="28" fillId="10" borderId="46" xfId="10" applyFont="1" applyFill="1" applyBorder="1" applyAlignment="1">
      <alignment horizontal="left" vertical="center" wrapText="1"/>
    </xf>
    <xf numFmtId="0" fontId="34" fillId="8" borderId="40" xfId="10" applyFont="1" applyFill="1" applyBorder="1" applyAlignment="1">
      <alignment horizontal="left" vertical="center" wrapText="1"/>
    </xf>
    <xf numFmtId="0" fontId="34" fillId="7" borderId="40" xfId="10" applyFont="1" applyFill="1" applyBorder="1" applyAlignment="1">
      <alignment horizontal="left" vertical="center" wrapText="1"/>
    </xf>
    <xf numFmtId="0" fontId="10" fillId="0" borderId="40" xfId="10" applyFont="1" applyBorder="1" applyAlignment="1">
      <alignment vertical="top" wrapText="1"/>
    </xf>
    <xf numFmtId="0" fontId="10" fillId="7" borderId="40" xfId="10" applyFont="1" applyFill="1" applyBorder="1" applyAlignment="1">
      <alignment vertical="top" wrapText="1"/>
    </xf>
    <xf numFmtId="0" fontId="34" fillId="0" borderId="40" xfId="10" applyFont="1" applyBorder="1" applyAlignment="1">
      <alignment horizontal="left" vertical="center" wrapText="1"/>
    </xf>
    <xf numFmtId="0" fontId="10" fillId="0" borderId="40" xfId="10" applyFont="1" applyFill="1" applyBorder="1" applyAlignment="1">
      <alignment horizontal="left" vertical="center" wrapText="1"/>
    </xf>
    <xf numFmtId="0" fontId="35" fillId="10" borderId="40" xfId="10" applyFont="1" applyFill="1" applyBorder="1" applyAlignment="1">
      <alignment horizontal="left" vertical="center" wrapText="1"/>
    </xf>
    <xf numFmtId="0" fontId="10" fillId="9" borderId="40" xfId="10" applyFont="1" applyFill="1" applyBorder="1" applyAlignment="1">
      <alignment horizontal="left" vertical="center" wrapText="1"/>
    </xf>
    <xf numFmtId="0" fontId="36" fillId="0" borderId="40" xfId="10" applyFont="1" applyBorder="1" applyAlignment="1">
      <alignment horizontal="left" vertical="center" wrapText="1"/>
    </xf>
    <xf numFmtId="0" fontId="10" fillId="0" borderId="40" xfId="10" applyFont="1" applyBorder="1" applyAlignment="1">
      <alignment horizontal="left" vertical="center" wrapText="1"/>
    </xf>
    <xf numFmtId="0" fontId="10" fillId="7" borderId="40" xfId="10" applyFont="1" applyFill="1" applyBorder="1" applyAlignment="1">
      <alignment horizontal="left" vertical="center" wrapText="1"/>
    </xf>
    <xf numFmtId="0" fontId="34" fillId="9" borderId="40" xfId="10" applyFont="1" applyFill="1" applyBorder="1" applyAlignment="1">
      <alignment horizontal="left" vertical="center" wrapText="1"/>
    </xf>
    <xf numFmtId="0" fontId="21" fillId="0" borderId="40" xfId="10" applyBorder="1" applyAlignment="1">
      <alignment horizontal="left" vertical="center" wrapText="1"/>
    </xf>
    <xf numFmtId="43" fontId="33" fillId="9" borderId="47" xfId="6" applyFont="1" applyFill="1" applyBorder="1" applyAlignment="1">
      <alignment vertical="top" wrapText="1"/>
    </xf>
    <xf numFmtId="43" fontId="27" fillId="0" borderId="47" xfId="6" applyFont="1" applyFill="1" applyBorder="1" applyAlignment="1">
      <alignment vertical="top" wrapText="1"/>
    </xf>
    <xf numFmtId="43" fontId="33" fillId="7" borderId="47" xfId="6" applyFont="1" applyFill="1" applyBorder="1" applyAlignment="1">
      <alignment vertical="top" wrapText="1"/>
    </xf>
    <xf numFmtId="0" fontId="25" fillId="0" borderId="47" xfId="0" applyFont="1" applyBorder="1" applyAlignment="1">
      <alignment horizontal="left" vertical="top" wrapText="1"/>
    </xf>
    <xf numFmtId="0" fontId="25" fillId="0" borderId="21" xfId="0" applyFont="1" applyBorder="1" applyAlignment="1">
      <alignment horizontal="left" vertical="top" wrapText="1"/>
    </xf>
    <xf numFmtId="0" fontId="34" fillId="9" borderId="21" xfId="10" applyFont="1" applyFill="1" applyBorder="1" applyAlignment="1">
      <alignment horizontal="left" vertical="center" wrapText="1"/>
    </xf>
    <xf numFmtId="43" fontId="33" fillId="9" borderId="48" xfId="6" applyFont="1" applyFill="1" applyBorder="1" applyAlignment="1">
      <alignment vertical="top" wrapText="1"/>
    </xf>
    <xf numFmtId="43" fontId="27" fillId="0" borderId="48" xfId="6" applyFont="1" applyFill="1" applyBorder="1" applyAlignment="1">
      <alignment vertical="top" wrapText="1"/>
    </xf>
    <xf numFmtId="43" fontId="33" fillId="7" borderId="48" xfId="6" applyFont="1" applyFill="1" applyBorder="1" applyAlignment="1">
      <alignment vertical="top" wrapText="1"/>
    </xf>
    <xf numFmtId="0" fontId="33" fillId="9" borderId="31" xfId="0" applyFont="1" applyFill="1" applyBorder="1" applyAlignment="1">
      <alignment vertical="top" wrapText="1"/>
    </xf>
    <xf numFmtId="0" fontId="27" fillId="0" borderId="31" xfId="0" applyFont="1" applyBorder="1" applyAlignment="1">
      <alignment vertical="top" wrapText="1"/>
    </xf>
    <xf numFmtId="0" fontId="25" fillId="0" borderId="49" xfId="0" applyFont="1" applyBorder="1" applyAlignment="1">
      <alignment horizontal="left" vertical="top" wrapText="1"/>
    </xf>
    <xf numFmtId="0" fontId="9" fillId="2" borderId="25" xfId="0" applyFont="1" applyFill="1" applyBorder="1" applyAlignment="1">
      <alignment horizontal="center" vertical="center" wrapText="1"/>
    </xf>
    <xf numFmtId="0" fontId="33" fillId="10" borderId="50" xfId="0" applyFont="1" applyFill="1" applyBorder="1" applyAlignment="1">
      <alignment horizontal="left" vertical="top" wrapText="1"/>
    </xf>
    <xf numFmtId="0" fontId="33" fillId="10" borderId="51" xfId="0" applyFont="1" applyFill="1" applyBorder="1" applyAlignment="1">
      <alignment vertical="top" wrapText="1"/>
    </xf>
    <xf numFmtId="43" fontId="33" fillId="10" borderId="51" xfId="6" applyFont="1" applyFill="1" applyBorder="1" applyAlignment="1">
      <alignment vertical="top" wrapText="1"/>
    </xf>
    <xf numFmtId="43" fontId="33" fillId="10" borderId="52" xfId="6" applyFont="1" applyFill="1" applyBorder="1" applyAlignment="1">
      <alignment vertical="top" wrapText="1"/>
    </xf>
    <xf numFmtId="0" fontId="9" fillId="2" borderId="28" xfId="0" applyFont="1" applyFill="1" applyBorder="1" applyAlignment="1">
      <alignment horizontal="center" vertical="center" wrapText="1"/>
    </xf>
    <xf numFmtId="43" fontId="9" fillId="2" borderId="28" xfId="6" applyFont="1" applyFill="1" applyBorder="1" applyAlignment="1">
      <alignment horizontal="center" vertical="center" wrapText="1"/>
    </xf>
    <xf numFmtId="43" fontId="9" fillId="2" borderId="25" xfId="6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 wrapText="1"/>
    </xf>
    <xf numFmtId="166" fontId="44" fillId="0" borderId="1" xfId="0" applyNumberFormat="1" applyFont="1" applyBorder="1" applyAlignment="1">
      <alignment horizontal="right" vertical="top" wrapText="1"/>
    </xf>
    <xf numFmtId="167" fontId="44" fillId="0" borderId="1" xfId="0" applyNumberFormat="1" applyFont="1" applyBorder="1" applyAlignment="1">
      <alignment horizontal="left" vertical="top" wrapText="1"/>
    </xf>
    <xf numFmtId="168" fontId="44" fillId="0" borderId="1" xfId="0" applyNumberFormat="1" applyFont="1" applyBorder="1" applyAlignment="1">
      <alignment horizontal="right" vertical="top" wrapText="1"/>
    </xf>
    <xf numFmtId="169" fontId="44" fillId="0" borderId="1" xfId="0" applyNumberFormat="1" applyFont="1" applyBorder="1" applyAlignment="1">
      <alignment horizontal="right" vertical="top" wrapText="1"/>
    </xf>
    <xf numFmtId="170" fontId="44" fillId="0" borderId="1" xfId="0" applyNumberFormat="1" applyFont="1" applyBorder="1" applyAlignment="1">
      <alignment horizontal="left" vertical="top" wrapText="1"/>
    </xf>
    <xf numFmtId="171" fontId="44" fillId="0" borderId="1" xfId="0" applyNumberFormat="1" applyFont="1" applyBorder="1" applyAlignment="1">
      <alignment horizontal="right" vertical="top" wrapText="1"/>
    </xf>
    <xf numFmtId="172" fontId="44" fillId="0" borderId="1" xfId="0" applyNumberFormat="1" applyFont="1" applyBorder="1" applyAlignment="1">
      <alignment horizontal="right" vertical="top" wrapText="1"/>
    </xf>
    <xf numFmtId="173" fontId="44" fillId="0" borderId="1" xfId="0" applyNumberFormat="1" applyFont="1" applyBorder="1" applyAlignment="1">
      <alignment horizontal="right" vertical="top" wrapText="1"/>
    </xf>
    <xf numFmtId="174" fontId="44" fillId="0" borderId="1" xfId="0" applyNumberFormat="1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left" vertical="top" wrapText="1"/>
    </xf>
    <xf numFmtId="0" fontId="45" fillId="11" borderId="1" xfId="0" applyFont="1" applyFill="1" applyBorder="1" applyAlignment="1">
      <alignment horizontal="center" vertical="top" wrapText="1"/>
    </xf>
    <xf numFmtId="0" fontId="45" fillId="11" borderId="1" xfId="0" applyFont="1" applyFill="1" applyBorder="1" applyAlignment="1">
      <alignment horizontal="left" vertical="top" wrapText="1"/>
    </xf>
    <xf numFmtId="0" fontId="45" fillId="11" borderId="1" xfId="0" applyFont="1" applyFill="1" applyBorder="1" applyAlignment="1">
      <alignment horizontal="right" vertical="top" wrapText="1"/>
    </xf>
    <xf numFmtId="175" fontId="44" fillId="0" borderId="1" xfId="0" applyNumberFormat="1" applyFont="1" applyBorder="1" applyAlignment="1">
      <alignment horizontal="right" vertical="top" wrapText="1"/>
    </xf>
    <xf numFmtId="175" fontId="25" fillId="12" borderId="1" xfId="0" applyNumberFormat="1" applyFont="1" applyFill="1" applyBorder="1" applyAlignment="1">
      <alignment horizontal="right" vertical="top" wrapText="1"/>
    </xf>
    <xf numFmtId="175" fontId="25" fillId="13" borderId="1" xfId="0" applyNumberFormat="1" applyFont="1" applyFill="1" applyBorder="1" applyAlignment="1">
      <alignment horizontal="right" vertical="top" wrapText="1"/>
    </xf>
    <xf numFmtId="175" fontId="25" fillId="14" borderId="1" xfId="0" applyNumberFormat="1" applyFont="1" applyFill="1" applyBorder="1" applyAlignment="1">
      <alignment horizontal="right" vertical="top" wrapText="1"/>
    </xf>
    <xf numFmtId="172" fontId="25" fillId="14" borderId="1" xfId="0" applyNumberFormat="1" applyFont="1" applyFill="1" applyBorder="1" applyAlignment="1">
      <alignment horizontal="right" vertical="top" wrapText="1"/>
    </xf>
    <xf numFmtId="169" fontId="25" fillId="13" borderId="1" xfId="0" applyNumberFormat="1" applyFont="1" applyFill="1" applyBorder="1" applyAlignment="1">
      <alignment horizontal="right" vertical="top" wrapText="1"/>
    </xf>
    <xf numFmtId="182" fontId="25" fillId="0" borderId="1" xfId="0" applyNumberFormat="1" applyFont="1" applyBorder="1" applyAlignment="1">
      <alignment horizontal="left" vertical="top" wrapText="1"/>
    </xf>
    <xf numFmtId="183" fontId="45" fillId="11" borderId="1" xfId="0" applyNumberFormat="1" applyFont="1" applyFill="1" applyBorder="1" applyAlignment="1">
      <alignment horizontal="right" vertical="top" wrapText="1"/>
    </xf>
    <xf numFmtId="184" fontId="45" fillId="11" borderId="1" xfId="0" applyNumberFormat="1" applyFont="1" applyFill="1" applyBorder="1" applyAlignment="1">
      <alignment horizontal="right" vertical="top" wrapText="1"/>
    </xf>
    <xf numFmtId="166" fontId="45" fillId="11" borderId="1" xfId="0" applyNumberFormat="1" applyFont="1" applyFill="1" applyBorder="1" applyAlignment="1">
      <alignment horizontal="right" vertical="top" wrapText="1"/>
    </xf>
    <xf numFmtId="169" fontId="45" fillId="11" borderId="1" xfId="0" applyNumberFormat="1" applyFont="1" applyFill="1" applyBorder="1" applyAlignment="1">
      <alignment horizontal="right" vertical="top" wrapText="1"/>
    </xf>
    <xf numFmtId="0" fontId="44" fillId="0" borderId="1" xfId="0" applyFont="1" applyBorder="1" applyAlignment="1">
      <alignment horizontal="right" vertical="top" wrapText="1"/>
    </xf>
    <xf numFmtId="0" fontId="45" fillId="11" borderId="51" xfId="0" applyFont="1" applyFill="1" applyBorder="1" applyAlignment="1">
      <alignment horizontal="right" vertical="top" wrapText="1"/>
    </xf>
    <xf numFmtId="0" fontId="45" fillId="11" borderId="51" xfId="0" applyFont="1" applyFill="1" applyBorder="1" applyAlignment="1">
      <alignment horizontal="left" vertical="top" wrapText="1"/>
    </xf>
    <xf numFmtId="0" fontId="45" fillId="11" borderId="59" xfId="0" applyFont="1" applyFill="1" applyBorder="1" applyAlignment="1">
      <alignment horizontal="center" vertical="top" wrapText="1"/>
    </xf>
    <xf numFmtId="0" fontId="45" fillId="11" borderId="59" xfId="0" applyFont="1" applyFill="1" applyBorder="1" applyAlignment="1">
      <alignment horizontal="left" vertical="top" wrapText="1"/>
    </xf>
    <xf numFmtId="171" fontId="45" fillId="11" borderId="1" xfId="0" applyNumberFormat="1" applyFont="1" applyFill="1" applyBorder="1" applyAlignment="1">
      <alignment horizontal="right" vertical="top" wrapText="1"/>
    </xf>
    <xf numFmtId="168" fontId="45" fillId="11" borderId="1" xfId="0" applyNumberFormat="1" applyFont="1" applyFill="1" applyBorder="1" applyAlignment="1">
      <alignment horizontal="right" vertical="top" wrapText="1"/>
    </xf>
    <xf numFmtId="175" fontId="45" fillId="11" borderId="1" xfId="0" applyNumberFormat="1" applyFont="1" applyFill="1" applyBorder="1" applyAlignment="1">
      <alignment horizontal="right" vertical="top" wrapText="1"/>
    </xf>
    <xf numFmtId="172" fontId="45" fillId="11" borderId="1" xfId="0" applyNumberFormat="1" applyFont="1" applyFill="1" applyBorder="1" applyAlignment="1">
      <alignment horizontal="right" vertical="top" wrapText="1"/>
    </xf>
    <xf numFmtId="173" fontId="45" fillId="11" borderId="1" xfId="0" applyNumberFormat="1" applyFont="1" applyFill="1" applyBorder="1" applyAlignment="1">
      <alignment horizontal="right" vertical="top" wrapText="1"/>
    </xf>
    <xf numFmtId="189" fontId="45" fillId="11" borderId="1" xfId="0" applyNumberFormat="1" applyFont="1" applyFill="1" applyBorder="1" applyAlignment="1">
      <alignment horizontal="right" vertical="top" wrapText="1"/>
    </xf>
    <xf numFmtId="0" fontId="49" fillId="11" borderId="1" xfId="0" applyFont="1" applyFill="1" applyBorder="1" applyAlignment="1">
      <alignment horizontal="right" vertical="top" wrapText="1"/>
    </xf>
    <xf numFmtId="0" fontId="25" fillId="0" borderId="1" xfId="0" applyFont="1" applyBorder="1" applyAlignment="1">
      <alignment horizontal="left" vertical="top" wrapText="1"/>
    </xf>
    <xf numFmtId="171" fontId="25" fillId="0" borderId="1" xfId="0" applyNumberFormat="1" applyFont="1" applyBorder="1" applyAlignment="1">
      <alignment horizontal="right" vertical="top" wrapText="1"/>
    </xf>
    <xf numFmtId="166" fontId="25" fillId="0" borderId="1" xfId="0" applyNumberFormat="1" applyFont="1" applyBorder="1" applyAlignment="1">
      <alignment horizontal="right" vertical="top" wrapText="1"/>
    </xf>
    <xf numFmtId="168" fontId="25" fillId="0" borderId="1" xfId="0" applyNumberFormat="1" applyFont="1" applyBorder="1" applyAlignment="1">
      <alignment horizontal="right" vertical="top" wrapText="1"/>
    </xf>
    <xf numFmtId="175" fontId="25" fillId="0" borderId="1" xfId="0" applyNumberFormat="1" applyFont="1" applyBorder="1" applyAlignment="1">
      <alignment horizontal="right" vertical="top" wrapText="1"/>
    </xf>
    <xf numFmtId="0" fontId="49" fillId="11" borderId="1" xfId="0" applyFont="1" applyFill="1" applyBorder="1" applyAlignment="1">
      <alignment horizontal="left" vertical="top" wrapText="1"/>
    </xf>
    <xf numFmtId="172" fontId="25" fillId="0" borderId="1" xfId="0" applyNumberFormat="1" applyFont="1" applyBorder="1" applyAlignment="1">
      <alignment horizontal="right" vertical="top" wrapText="1"/>
    </xf>
    <xf numFmtId="169" fontId="25" fillId="0" borderId="1" xfId="0" applyNumberFormat="1" applyFont="1" applyBorder="1" applyAlignment="1">
      <alignment horizontal="right" vertical="top" wrapText="1"/>
    </xf>
    <xf numFmtId="0" fontId="40" fillId="15" borderId="11" xfId="55" applyFont="1" applyFill="1" applyBorder="1" applyAlignment="1">
      <alignment horizontal="left" vertical="center"/>
    </xf>
    <xf numFmtId="0" fontId="40" fillId="15" borderId="11" xfId="55" applyFont="1" applyFill="1" applyBorder="1" applyAlignment="1">
      <alignment horizontal="center" vertical="center"/>
    </xf>
    <xf numFmtId="0" fontId="50" fillId="0" borderId="0" xfId="55" applyFont="1" applyAlignment="1">
      <alignment vertical="center"/>
    </xf>
    <xf numFmtId="0" fontId="1" fillId="0" borderId="0" xfId="55"/>
    <xf numFmtId="0" fontId="51" fillId="16" borderId="60" xfId="55" applyFont="1" applyFill="1" applyBorder="1" applyAlignment="1">
      <alignment horizontal="left" vertical="center"/>
    </xf>
    <xf numFmtId="44" fontId="51" fillId="16" borderId="61" xfId="55" applyNumberFormat="1" applyFont="1" applyFill="1" applyBorder="1" applyAlignment="1">
      <alignment horizontal="left" vertical="center"/>
    </xf>
    <xf numFmtId="10" fontId="51" fillId="16" borderId="62" xfId="55" applyNumberFormat="1" applyFont="1" applyFill="1" applyBorder="1" applyAlignment="1">
      <alignment horizontal="center" vertical="center"/>
    </xf>
    <xf numFmtId="44" fontId="51" fillId="16" borderId="63" xfId="56" applyFont="1" applyFill="1" applyBorder="1" applyAlignment="1">
      <alignment horizontal="right" vertical="center"/>
    </xf>
    <xf numFmtId="0" fontId="52" fillId="0" borderId="0" xfId="55" applyFont="1" applyAlignment="1">
      <alignment vertical="center"/>
    </xf>
    <xf numFmtId="0" fontId="53" fillId="0" borderId="28" xfId="55" applyFont="1" applyBorder="1" applyAlignment="1">
      <alignment vertical="center"/>
    </xf>
    <xf numFmtId="43" fontId="50" fillId="0" borderId="35" xfId="55" applyNumberFormat="1" applyFont="1" applyBorder="1" applyAlignment="1">
      <alignment vertical="center"/>
    </xf>
    <xf numFmtId="0" fontId="50" fillId="0" borderId="36" xfId="55" applyFont="1" applyBorder="1" applyAlignment="1">
      <alignment horizontal="center" vertical="center"/>
    </xf>
    <xf numFmtId="0" fontId="51" fillId="17" borderId="64" xfId="55" applyFont="1" applyFill="1" applyBorder="1" applyAlignment="1">
      <alignment horizontal="left" vertical="center"/>
    </xf>
    <xf numFmtId="44" fontId="51" fillId="17" borderId="61" xfId="55" applyNumberFormat="1" applyFont="1" applyFill="1" applyBorder="1" applyAlignment="1">
      <alignment horizontal="left" vertical="center"/>
    </xf>
    <xf numFmtId="10" fontId="51" fillId="17" borderId="61" xfId="55" applyNumberFormat="1" applyFont="1" applyFill="1" applyBorder="1" applyAlignment="1">
      <alignment horizontal="center" vertical="center"/>
    </xf>
    <xf numFmtId="44" fontId="51" fillId="17" borderId="63" xfId="56" applyFont="1" applyFill="1" applyBorder="1" applyAlignment="1">
      <alignment horizontal="right" vertical="center"/>
    </xf>
    <xf numFmtId="0" fontId="54" fillId="0" borderId="0" xfId="55" applyFont="1" applyAlignment="1">
      <alignment vertical="center"/>
    </xf>
    <xf numFmtId="191" fontId="50" fillId="0" borderId="0" xfId="55" applyNumberFormat="1" applyFont="1" applyAlignment="1">
      <alignment horizontal="center" vertical="center"/>
    </xf>
    <xf numFmtId="0" fontId="55" fillId="0" borderId="0" xfId="55" applyFont="1" applyAlignment="1">
      <alignment vertical="center"/>
    </xf>
    <xf numFmtId="43" fontId="33" fillId="0" borderId="0" xfId="57" applyFont="1" applyFill="1" applyBorder="1" applyAlignment="1">
      <alignment vertical="top" wrapText="1"/>
    </xf>
    <xf numFmtId="2" fontId="50" fillId="0" borderId="0" xfId="55" applyNumberFormat="1" applyFont="1" applyAlignment="1">
      <alignment vertical="center"/>
    </xf>
    <xf numFmtId="4" fontId="41" fillId="0" borderId="0" xfId="55" applyNumberFormat="1" applyFont="1"/>
    <xf numFmtId="0" fontId="50" fillId="0" borderId="0" xfId="55" applyFont="1" applyAlignment="1">
      <alignment horizontal="center" vertical="center"/>
    </xf>
    <xf numFmtId="0" fontId="12" fillId="0" borderId="0" xfId="55" applyFont="1" applyAlignment="1">
      <alignment vertical="center"/>
    </xf>
    <xf numFmtId="191" fontId="50" fillId="0" borderId="0" xfId="55" applyNumberFormat="1" applyFont="1" applyAlignment="1">
      <alignment vertical="center"/>
    </xf>
    <xf numFmtId="0" fontId="31" fillId="0" borderId="0" xfId="55" applyFont="1" applyAlignment="1">
      <alignment vertical="center"/>
    </xf>
    <xf numFmtId="191" fontId="12" fillId="0" borderId="0" xfId="55" applyNumberFormat="1" applyFont="1" applyAlignment="1">
      <alignment vertical="center"/>
    </xf>
    <xf numFmtId="0" fontId="56" fillId="0" borderId="0" xfId="55" applyFont="1"/>
    <xf numFmtId="0" fontId="51" fillId="16" borderId="60" xfId="55" applyFont="1" applyFill="1" applyBorder="1" applyAlignment="1">
      <alignment horizontal="left" vertical="center" wrapText="1"/>
    </xf>
    <xf numFmtId="44" fontId="40" fillId="15" borderId="11" xfId="55" applyNumberFormat="1" applyFont="1" applyFill="1" applyBorder="1" applyAlignment="1">
      <alignment horizontal="left" vertical="center"/>
    </xf>
    <xf numFmtId="9" fontId="40" fillId="15" borderId="11" xfId="55" applyNumberFormat="1" applyFont="1" applyFill="1" applyBorder="1" applyAlignment="1">
      <alignment horizontal="center" vertical="center"/>
    </xf>
    <xf numFmtId="44" fontId="40" fillId="15" borderId="11" xfId="56" applyFont="1" applyFill="1" applyBorder="1" applyAlignment="1">
      <alignment horizontal="right" vertical="center"/>
    </xf>
    <xf numFmtId="43" fontId="50" fillId="0" borderId="0" xfId="55" applyNumberFormat="1" applyFont="1" applyAlignment="1">
      <alignment vertical="center"/>
    </xf>
    <xf numFmtId="44" fontId="40" fillId="15" borderId="11" xfId="56" applyFont="1" applyFill="1" applyBorder="1" applyAlignment="1">
      <alignment horizontal="center" vertical="center"/>
    </xf>
    <xf numFmtId="17" fontId="40" fillId="15" borderId="11" xfId="55" applyNumberFormat="1" applyFont="1" applyFill="1" applyBorder="1" applyAlignment="1">
      <alignment horizontal="center" vertical="center"/>
    </xf>
    <xf numFmtId="192" fontId="40" fillId="15" borderId="11" xfId="55" applyNumberFormat="1" applyFont="1" applyFill="1" applyBorder="1" applyAlignment="1">
      <alignment horizontal="right" vertical="center"/>
    </xf>
    <xf numFmtId="164" fontId="1" fillId="0" borderId="0" xfId="55" applyNumberFormat="1"/>
    <xf numFmtId="0" fontId="1" fillId="0" borderId="0" xfId="55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40" fillId="15" borderId="18" xfId="57" applyFont="1" applyFill="1" applyBorder="1" applyAlignment="1">
      <alignment horizontal="center" vertical="center"/>
    </xf>
    <xf numFmtId="0" fontId="14" fillId="0" borderId="0" xfId="55" applyFont="1"/>
    <xf numFmtId="191" fontId="40" fillId="15" borderId="11" xfId="55" applyNumberFormat="1" applyFont="1" applyFill="1" applyBorder="1" applyAlignment="1">
      <alignment horizontal="center" vertical="center" wrapText="1"/>
    </xf>
    <xf numFmtId="43" fontId="40" fillId="15" borderId="12" xfId="57" applyFont="1" applyFill="1" applyBorder="1" applyAlignment="1">
      <alignment horizontal="center" vertical="center"/>
    </xf>
    <xf numFmtId="0" fontId="14" fillId="16" borderId="65" xfId="55" applyFont="1" applyFill="1" applyBorder="1" applyAlignment="1">
      <alignment horizontal="left" vertical="center"/>
    </xf>
    <xf numFmtId="44" fontId="51" fillId="16" borderId="62" xfId="56" applyFont="1" applyFill="1" applyBorder="1" applyAlignment="1">
      <alignment horizontal="left" vertical="center"/>
    </xf>
    <xf numFmtId="191" fontId="14" fillId="16" borderId="62" xfId="55" applyNumberFormat="1" applyFont="1" applyFill="1" applyBorder="1" applyAlignment="1">
      <alignment horizontal="center" vertical="center"/>
    </xf>
    <xf numFmtId="0" fontId="51" fillId="17" borderId="66" xfId="55" applyFont="1" applyFill="1" applyBorder="1" applyAlignment="1">
      <alignment horizontal="left" vertical="center"/>
    </xf>
    <xf numFmtId="44" fontId="14" fillId="17" borderId="61" xfId="56" applyFont="1" applyFill="1" applyBorder="1" applyAlignment="1">
      <alignment horizontal="left" vertical="center"/>
    </xf>
    <xf numFmtId="191" fontId="51" fillId="17" borderId="61" xfId="55" applyNumberFormat="1" applyFont="1" applyFill="1" applyBorder="1" applyAlignment="1">
      <alignment horizontal="center" vertical="center"/>
    </xf>
    <xf numFmtId="191" fontId="14" fillId="0" borderId="0" xfId="55" applyNumberFormat="1" applyFont="1" applyAlignment="1">
      <alignment vertical="center"/>
    </xf>
    <xf numFmtId="0" fontId="14" fillId="0" borderId="0" xfId="55" applyFont="1" applyAlignment="1">
      <alignment vertical="center"/>
    </xf>
    <xf numFmtId="0" fontId="39" fillId="0" borderId="0" xfId="55" applyFont="1" applyAlignment="1">
      <alignment vertical="center"/>
    </xf>
    <xf numFmtId="44" fontId="51" fillId="17" borderId="61" xfId="56" applyFont="1" applyFill="1" applyBorder="1" applyAlignment="1">
      <alignment horizontal="left" vertical="center"/>
    </xf>
    <xf numFmtId="0" fontId="40" fillId="15" borderId="37" xfId="55" applyFont="1" applyFill="1" applyBorder="1" applyAlignment="1">
      <alignment horizontal="right"/>
    </xf>
    <xf numFmtId="44" fontId="40" fillId="15" borderId="67" xfId="56" applyFont="1" applyFill="1" applyBorder="1" applyAlignment="1">
      <alignment horizontal="right"/>
    </xf>
    <xf numFmtId="191" fontId="40" fillId="15" borderId="67" xfId="55" applyNumberFormat="1" applyFont="1" applyFill="1" applyBorder="1" applyAlignment="1">
      <alignment horizontal="center"/>
    </xf>
    <xf numFmtId="43" fontId="57" fillId="15" borderId="68" xfId="57" applyFont="1" applyFill="1" applyBorder="1" applyAlignment="1">
      <alignment horizontal="center"/>
    </xf>
    <xf numFmtId="191" fontId="14" fillId="0" borderId="0" xfId="55" applyNumberFormat="1" applyFont="1"/>
    <xf numFmtId="43" fontId="14" fillId="0" borderId="0" xfId="57" applyFont="1" applyAlignment="1">
      <alignment horizontal="center"/>
    </xf>
    <xf numFmtId="4" fontId="1" fillId="0" borderId="0" xfId="55" applyNumberFormat="1" applyAlignment="1">
      <alignment vertical="top"/>
    </xf>
    <xf numFmtId="43" fontId="14" fillId="0" borderId="0" xfId="57" applyFont="1"/>
    <xf numFmtId="166" fontId="1" fillId="0" borderId="0" xfId="55" applyNumberFormat="1" applyAlignment="1">
      <alignment vertical="top"/>
    </xf>
    <xf numFmtId="43" fontId="0" fillId="0" borderId="0" xfId="57" applyFont="1"/>
    <xf numFmtId="10" fontId="40" fillId="15" borderId="11" xfId="58" applyNumberFormat="1" applyFont="1" applyFill="1" applyBorder="1" applyAlignment="1">
      <alignment horizontal="center" vertical="center"/>
    </xf>
    <xf numFmtId="10" fontId="40" fillId="15" borderId="11" xfId="54" applyNumberFormat="1" applyFont="1" applyFill="1" applyBorder="1" applyAlignment="1">
      <alignment horizontal="center" vertical="center"/>
    </xf>
    <xf numFmtId="167" fontId="25" fillId="0" borderId="1" xfId="0" applyNumberFormat="1" applyFont="1" applyBorder="1" applyAlignment="1">
      <alignment horizontal="left" vertical="top" wrapText="1"/>
    </xf>
    <xf numFmtId="0" fontId="49" fillId="0" borderId="32" xfId="0" applyFont="1" applyBorder="1" applyAlignment="1">
      <alignment horizontal="left" vertical="top" wrapText="1"/>
    </xf>
    <xf numFmtId="180" fontId="25" fillId="0" borderId="1" xfId="0" applyNumberFormat="1" applyFont="1" applyBorder="1" applyAlignment="1">
      <alignment horizontal="right" vertical="top" wrapText="1"/>
    </xf>
    <xf numFmtId="170" fontId="25" fillId="0" borderId="1" xfId="0" applyNumberFormat="1" applyFont="1" applyBorder="1" applyAlignment="1">
      <alignment horizontal="left" vertical="top" wrapText="1"/>
    </xf>
    <xf numFmtId="174" fontId="25" fillId="0" borderId="1" xfId="0" applyNumberFormat="1" applyFont="1" applyBorder="1" applyAlignment="1">
      <alignment horizontal="left" vertical="top" wrapText="1"/>
    </xf>
    <xf numFmtId="179" fontId="25" fillId="0" borderId="1" xfId="0" applyNumberFormat="1" applyFont="1" applyBorder="1" applyAlignment="1">
      <alignment horizontal="right" vertical="top" wrapText="1"/>
    </xf>
    <xf numFmtId="1" fontId="25" fillId="0" borderId="1" xfId="0" applyNumberFormat="1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right" vertical="top" wrapText="1"/>
    </xf>
    <xf numFmtId="181" fontId="49" fillId="11" borderId="1" xfId="0" applyNumberFormat="1" applyFont="1" applyFill="1" applyBorder="1" applyAlignment="1">
      <alignment horizontal="right" vertical="top" wrapText="1"/>
    </xf>
    <xf numFmtId="181" fontId="25" fillId="0" borderId="1" xfId="0" applyNumberFormat="1" applyFont="1" applyBorder="1" applyAlignment="1">
      <alignment horizontal="right" vertical="top" wrapText="1"/>
    </xf>
    <xf numFmtId="178" fontId="25" fillId="0" borderId="1" xfId="0" applyNumberFormat="1" applyFont="1" applyBorder="1" applyAlignment="1">
      <alignment horizontal="right" vertical="top" wrapText="1"/>
    </xf>
    <xf numFmtId="177" fontId="25" fillId="0" borderId="1" xfId="0" applyNumberFormat="1" applyFont="1" applyBorder="1" applyAlignment="1">
      <alignment horizontal="right" vertical="top" wrapText="1"/>
    </xf>
    <xf numFmtId="2" fontId="25" fillId="0" borderId="1" xfId="0" applyNumberFormat="1" applyFont="1" applyBorder="1" applyAlignment="1">
      <alignment horizontal="right" vertical="top" wrapText="1"/>
    </xf>
    <xf numFmtId="176" fontId="49" fillId="11" borderId="1" xfId="0" applyNumberFormat="1" applyFont="1" applyFill="1" applyBorder="1" applyAlignment="1">
      <alignment horizontal="right" vertical="top" wrapText="1"/>
    </xf>
    <xf numFmtId="43" fontId="27" fillId="9" borderId="1" xfId="6" applyFont="1" applyFill="1" applyBorder="1" applyAlignment="1">
      <alignment vertical="top" wrapText="1"/>
    </xf>
    <xf numFmtId="43" fontId="27" fillId="9" borderId="1" xfId="6" applyFont="1" applyFill="1" applyBorder="1" applyAlignment="1">
      <alignment horizontal="left" vertical="top" wrapText="1"/>
    </xf>
    <xf numFmtId="0" fontId="15" fillId="5" borderId="7" xfId="7" applyFont="1" applyFill="1" applyBorder="1" applyAlignment="1">
      <alignment horizontal="center" vertical="center" wrapText="1"/>
    </xf>
    <xf numFmtId="0" fontId="15" fillId="5" borderId="11" xfId="7" applyFont="1" applyFill="1" applyBorder="1" applyAlignment="1">
      <alignment horizontal="center" vertical="center" wrapText="1"/>
    </xf>
    <xf numFmtId="0" fontId="15" fillId="5" borderId="12" xfId="7" applyFont="1" applyFill="1" applyBorder="1" applyAlignment="1">
      <alignment horizontal="center" vertical="center" wrapText="1"/>
    </xf>
    <xf numFmtId="0" fontId="17" fillId="4" borderId="13" xfId="7" applyFont="1" applyFill="1" applyBorder="1" applyAlignment="1">
      <alignment horizontal="center" vertical="center" wrapText="1"/>
    </xf>
    <xf numFmtId="0" fontId="17" fillId="4" borderId="0" xfId="7" applyFont="1" applyFill="1" applyAlignment="1">
      <alignment horizontal="center" vertical="center" wrapText="1"/>
    </xf>
    <xf numFmtId="0" fontId="17" fillId="4" borderId="14" xfId="7" applyFont="1" applyFill="1" applyBorder="1" applyAlignment="1">
      <alignment horizontal="center" vertical="center" wrapText="1"/>
    </xf>
    <xf numFmtId="0" fontId="18" fillId="4" borderId="13" xfId="7" applyFont="1" applyFill="1" applyBorder="1" applyAlignment="1">
      <alignment horizontal="center" vertical="center" wrapText="1"/>
    </xf>
    <xf numFmtId="0" fontId="18" fillId="4" borderId="0" xfId="7" applyFont="1" applyFill="1" applyAlignment="1">
      <alignment horizontal="center" vertical="center" wrapText="1"/>
    </xf>
    <xf numFmtId="0" fontId="18" fillId="4" borderId="14" xfId="7" applyFont="1" applyFill="1" applyBorder="1" applyAlignment="1">
      <alignment horizontal="center" vertical="center" wrapText="1"/>
    </xf>
    <xf numFmtId="0" fontId="19" fillId="4" borderId="13" xfId="7" applyFont="1" applyFill="1" applyBorder="1" applyAlignment="1">
      <alignment horizontal="center" vertical="center" wrapText="1"/>
    </xf>
    <xf numFmtId="0" fontId="19" fillId="4" borderId="0" xfId="7" applyFont="1" applyFill="1" applyAlignment="1">
      <alignment horizontal="center" vertical="center" wrapText="1"/>
    </xf>
    <xf numFmtId="0" fontId="19" fillId="4" borderId="14" xfId="7" applyFont="1" applyFill="1" applyBorder="1" applyAlignment="1">
      <alignment horizontal="center" vertical="center" wrapText="1"/>
    </xf>
    <xf numFmtId="0" fontId="40" fillId="15" borderId="3" xfId="55" applyFont="1" applyFill="1" applyBorder="1" applyAlignment="1">
      <alignment horizontal="center" vertical="center"/>
    </xf>
    <xf numFmtId="0" fontId="26" fillId="0" borderId="7" xfId="55" applyFont="1" applyBorder="1"/>
    <xf numFmtId="0" fontId="57" fillId="15" borderId="19" xfId="55" applyFont="1" applyFill="1" applyBorder="1" applyAlignment="1">
      <alignment horizontal="center" vertical="center"/>
    </xf>
    <xf numFmtId="0" fontId="26" fillId="0" borderId="19" xfId="55" applyFont="1" applyBorder="1"/>
    <xf numFmtId="0" fontId="40" fillId="15" borderId="69" xfId="55" applyFont="1" applyFill="1" applyBorder="1" applyAlignment="1">
      <alignment horizontal="left" vertical="center"/>
    </xf>
    <xf numFmtId="0" fontId="40" fillId="15" borderId="38" xfId="55" applyFont="1" applyFill="1" applyBorder="1" applyAlignment="1">
      <alignment horizontal="left" vertical="center"/>
    </xf>
    <xf numFmtId="0" fontId="40" fillId="15" borderId="8" xfId="55" applyFont="1" applyFill="1" applyBorder="1" applyAlignment="1">
      <alignment horizontal="center" vertical="center"/>
    </xf>
    <xf numFmtId="0" fontId="40" fillId="15" borderId="9" xfId="55" applyFont="1" applyFill="1" applyBorder="1" applyAlignment="1">
      <alignment horizontal="center" vertical="center"/>
    </xf>
    <xf numFmtId="0" fontId="40" fillId="15" borderId="39" xfId="55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33" xfId="0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left" vertical="center"/>
    </xf>
    <xf numFmtId="0" fontId="30" fillId="0" borderId="24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2" fillId="5" borderId="3" xfId="7" applyFont="1" applyFill="1" applyBorder="1" applyAlignment="1">
      <alignment horizontal="center" vertical="center" wrapText="1"/>
    </xf>
    <xf numFmtId="0" fontId="32" fillId="5" borderId="19" xfId="7" applyFont="1" applyFill="1" applyBorder="1" applyAlignment="1">
      <alignment horizontal="center" vertical="center" wrapText="1"/>
    </xf>
    <xf numFmtId="0" fontId="32" fillId="5" borderId="18" xfId="7" applyFont="1" applyFill="1" applyBorder="1" applyAlignment="1">
      <alignment horizontal="center" vertical="center" wrapText="1"/>
    </xf>
    <xf numFmtId="0" fontId="32" fillId="5" borderId="2" xfId="7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right" vertical="top" wrapText="1"/>
    </xf>
    <xf numFmtId="0" fontId="25" fillId="0" borderId="1" xfId="0" applyFont="1" applyBorder="1" applyAlignment="1">
      <alignment horizontal="left" vertical="top" wrapText="1"/>
    </xf>
    <xf numFmtId="0" fontId="47" fillId="0" borderId="59" xfId="0" applyFont="1" applyBorder="1" applyAlignment="1">
      <alignment horizontal="center" vertical="center" wrapText="1"/>
    </xf>
    <xf numFmtId="0" fontId="47" fillId="0" borderId="57" xfId="0" applyFont="1" applyBorder="1" applyAlignment="1">
      <alignment horizontal="center" vertical="center" wrapText="1"/>
    </xf>
    <xf numFmtId="0" fontId="46" fillId="0" borderId="58" xfId="0" applyFont="1" applyBorder="1" applyAlignment="1">
      <alignment horizontal="center" vertical="top" wrapText="1"/>
    </xf>
    <xf numFmtId="0" fontId="48" fillId="0" borderId="56" xfId="0" applyFont="1" applyBorder="1" applyAlignment="1">
      <alignment horizontal="center" vertical="top" wrapText="1"/>
    </xf>
    <xf numFmtId="0" fontId="47" fillId="0" borderId="51" xfId="0" applyFont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top" wrapText="1"/>
    </xf>
    <xf numFmtId="0" fontId="44" fillId="0" borderId="54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top" wrapText="1"/>
    </xf>
    <xf numFmtId="166" fontId="25" fillId="0" borderId="1" xfId="0" applyNumberFormat="1" applyFont="1" applyBorder="1" applyAlignment="1">
      <alignment horizontal="right" vertical="top" wrapText="1"/>
    </xf>
    <xf numFmtId="0" fontId="25" fillId="0" borderId="1" xfId="0" applyFont="1" applyBorder="1" applyAlignment="1">
      <alignment horizontal="right" vertical="top" wrapText="1"/>
    </xf>
    <xf numFmtId="171" fontId="25" fillId="0" borderId="1" xfId="0" applyNumberFormat="1" applyFont="1" applyBorder="1" applyAlignment="1">
      <alignment horizontal="right" vertical="top" wrapText="1"/>
    </xf>
    <xf numFmtId="168" fontId="25" fillId="0" borderId="1" xfId="0" applyNumberFormat="1" applyFont="1" applyBorder="1" applyAlignment="1">
      <alignment horizontal="right" vertical="top" wrapText="1"/>
    </xf>
    <xf numFmtId="0" fontId="44" fillId="0" borderId="54" xfId="0" applyFont="1" applyBorder="1" applyAlignment="1">
      <alignment horizontal="left" vertical="top" wrapText="1"/>
    </xf>
    <xf numFmtId="0" fontId="49" fillId="11" borderId="1" xfId="0" applyFont="1" applyFill="1" applyBorder="1" applyAlignment="1">
      <alignment horizontal="left" vertical="top" wrapText="1"/>
    </xf>
    <xf numFmtId="172" fontId="25" fillId="0" borderId="1" xfId="0" applyNumberFormat="1" applyFont="1" applyBorder="1" applyAlignment="1">
      <alignment horizontal="right" vertical="top" wrapText="1"/>
    </xf>
    <xf numFmtId="175" fontId="25" fillId="0" borderId="1" xfId="0" applyNumberFormat="1" applyFont="1" applyBorder="1" applyAlignment="1">
      <alignment horizontal="right" vertical="top" wrapText="1"/>
    </xf>
    <xf numFmtId="169" fontId="25" fillId="0" borderId="1" xfId="0" applyNumberFormat="1" applyFont="1" applyBorder="1" applyAlignment="1">
      <alignment horizontal="right" vertical="top" wrapText="1"/>
    </xf>
    <xf numFmtId="173" fontId="25" fillId="0" borderId="1" xfId="0" applyNumberFormat="1" applyFont="1" applyBorder="1" applyAlignment="1">
      <alignment horizontal="right" vertical="top" wrapText="1"/>
    </xf>
    <xf numFmtId="0" fontId="43" fillId="0" borderId="54" xfId="0" applyFont="1" applyBorder="1" applyAlignment="1">
      <alignment horizontal="left" vertical="top" wrapText="1"/>
    </xf>
    <xf numFmtId="0" fontId="43" fillId="0" borderId="54" xfId="0" applyFont="1" applyBorder="1" applyAlignment="1">
      <alignment horizontal="center" vertical="top" wrapText="1"/>
    </xf>
    <xf numFmtId="0" fontId="43" fillId="0" borderId="54" xfId="0" applyFont="1" applyBorder="1" applyAlignment="1">
      <alignment horizontal="right" vertical="top" wrapText="1"/>
    </xf>
    <xf numFmtId="0" fontId="42" fillId="0" borderId="53" xfId="0" applyFont="1" applyBorder="1" applyAlignment="1">
      <alignment horizontal="left" vertical="top" wrapText="1"/>
    </xf>
    <xf numFmtId="0" fontId="42" fillId="0" borderId="53" xfId="0" applyFont="1" applyBorder="1" applyAlignment="1">
      <alignment horizontal="center" vertical="top" wrapText="1"/>
    </xf>
    <xf numFmtId="0" fontId="42" fillId="0" borderId="53" xfId="0" applyFont="1" applyBorder="1" applyAlignment="1">
      <alignment horizontal="right" vertical="top" wrapText="1"/>
    </xf>
    <xf numFmtId="166" fontId="25" fillId="0" borderId="45" xfId="0" applyNumberFormat="1" applyFont="1" applyBorder="1" applyAlignment="1">
      <alignment horizontal="right" vertical="top" wrapText="1"/>
    </xf>
    <xf numFmtId="0" fontId="25" fillId="0" borderId="45" xfId="0" applyFont="1" applyBorder="1" applyAlignment="1">
      <alignment horizontal="right" vertical="top" wrapText="1"/>
    </xf>
    <xf numFmtId="168" fontId="25" fillId="0" borderId="45" xfId="0" applyNumberFormat="1" applyFont="1" applyBorder="1" applyAlignment="1">
      <alignment horizontal="right" vertical="top" wrapText="1"/>
    </xf>
    <xf numFmtId="171" fontId="25" fillId="0" borderId="45" xfId="0" applyNumberFormat="1" applyFont="1" applyBorder="1" applyAlignment="1">
      <alignment horizontal="right" vertical="top" wrapText="1"/>
    </xf>
    <xf numFmtId="172" fontId="25" fillId="0" borderId="45" xfId="0" applyNumberFormat="1" applyFont="1" applyBorder="1" applyAlignment="1">
      <alignment horizontal="right" vertical="top" wrapText="1"/>
    </xf>
    <xf numFmtId="169" fontId="25" fillId="0" borderId="45" xfId="0" applyNumberFormat="1" applyFont="1" applyBorder="1" applyAlignment="1">
      <alignment horizontal="right" vertical="top" wrapText="1"/>
    </xf>
    <xf numFmtId="175" fontId="25" fillId="0" borderId="45" xfId="0" applyNumberFormat="1" applyFont="1" applyBorder="1" applyAlignment="1">
      <alignment horizontal="right" vertical="top" wrapText="1"/>
    </xf>
    <xf numFmtId="173" fontId="25" fillId="0" borderId="45" xfId="0" applyNumberFormat="1" applyFont="1" applyBorder="1" applyAlignment="1">
      <alignment horizontal="right" vertical="top" wrapText="1"/>
    </xf>
    <xf numFmtId="0" fontId="44" fillId="0" borderId="1" xfId="0" applyFont="1" applyBorder="1" applyAlignment="1">
      <alignment horizontal="left" vertical="top" wrapText="1"/>
    </xf>
    <xf numFmtId="0" fontId="45" fillId="11" borderId="1" xfId="0" applyFont="1" applyFill="1" applyBorder="1" applyAlignment="1">
      <alignment horizontal="right" vertical="top" wrapText="1"/>
    </xf>
    <xf numFmtId="0" fontId="45" fillId="11" borderId="1" xfId="0" applyFont="1" applyFill="1" applyBorder="1" applyAlignment="1">
      <alignment horizontal="left" vertical="top" wrapText="1"/>
    </xf>
    <xf numFmtId="0" fontId="45" fillId="11" borderId="59" xfId="0" applyFont="1" applyFill="1" applyBorder="1" applyAlignment="1">
      <alignment horizontal="left" vertical="top" wrapText="1"/>
    </xf>
    <xf numFmtId="0" fontId="45" fillId="11" borderId="59" xfId="0" applyFont="1" applyFill="1" applyBorder="1" applyAlignment="1">
      <alignment horizontal="right" vertical="top" wrapText="1"/>
    </xf>
    <xf numFmtId="0" fontId="45" fillId="11" borderId="1" xfId="0" applyFont="1" applyFill="1" applyBorder="1" applyAlignment="1">
      <alignment horizontal="center" vertical="top" wrapText="1"/>
    </xf>
    <xf numFmtId="0" fontId="45" fillId="11" borderId="51" xfId="0" applyFont="1" applyFill="1" applyBorder="1" applyAlignment="1">
      <alignment horizontal="left" vertical="top" wrapText="1"/>
    </xf>
    <xf numFmtId="0" fontId="45" fillId="11" borderId="51" xfId="0" applyFont="1" applyFill="1" applyBorder="1" applyAlignment="1">
      <alignment horizontal="right" vertical="top" wrapText="1"/>
    </xf>
    <xf numFmtId="183" fontId="45" fillId="11" borderId="1" xfId="0" applyNumberFormat="1" applyFont="1" applyFill="1" applyBorder="1" applyAlignment="1">
      <alignment horizontal="right" vertical="top" wrapText="1"/>
    </xf>
    <xf numFmtId="184" fontId="45" fillId="11" borderId="1" xfId="0" applyNumberFormat="1" applyFont="1" applyFill="1" applyBorder="1" applyAlignment="1">
      <alignment horizontal="right" vertical="top" wrapText="1"/>
    </xf>
    <xf numFmtId="0" fontId="44" fillId="0" borderId="1" xfId="0" applyFont="1" applyBorder="1" applyAlignment="1">
      <alignment horizontal="right" vertical="top" wrapText="1"/>
    </xf>
    <xf numFmtId="168" fontId="45" fillId="11" borderId="1" xfId="0" applyNumberFormat="1" applyFont="1" applyFill="1" applyBorder="1" applyAlignment="1">
      <alignment horizontal="right" vertical="top" wrapText="1"/>
    </xf>
    <xf numFmtId="169" fontId="45" fillId="11" borderId="1" xfId="0" applyNumberFormat="1" applyFont="1" applyFill="1" applyBorder="1" applyAlignment="1">
      <alignment horizontal="right" vertical="top" wrapText="1"/>
    </xf>
    <xf numFmtId="167" fontId="44" fillId="0" borderId="1" xfId="0" applyNumberFormat="1" applyFont="1" applyBorder="1" applyAlignment="1">
      <alignment horizontal="left" vertical="top" wrapText="1"/>
    </xf>
    <xf numFmtId="185" fontId="44" fillId="0" borderId="1" xfId="0" applyNumberFormat="1" applyFont="1" applyBorder="1" applyAlignment="1">
      <alignment horizontal="right" vertical="top" wrapText="1"/>
    </xf>
    <xf numFmtId="168" fontId="44" fillId="0" borderId="1" xfId="0" applyNumberFormat="1" applyFont="1" applyBorder="1" applyAlignment="1">
      <alignment horizontal="right" vertical="top" wrapText="1"/>
    </xf>
    <xf numFmtId="166" fontId="44" fillId="0" borderId="1" xfId="0" applyNumberFormat="1" applyFont="1" applyBorder="1" applyAlignment="1">
      <alignment horizontal="right" vertical="top" wrapText="1"/>
    </xf>
    <xf numFmtId="166" fontId="45" fillId="11" borderId="1" xfId="0" applyNumberFormat="1" applyFont="1" applyFill="1" applyBorder="1" applyAlignment="1">
      <alignment horizontal="right" vertical="top" wrapText="1"/>
    </xf>
    <xf numFmtId="170" fontId="44" fillId="0" borderId="1" xfId="0" applyNumberFormat="1" applyFont="1" applyBorder="1" applyAlignment="1">
      <alignment horizontal="left" vertical="top" wrapText="1"/>
    </xf>
    <xf numFmtId="172" fontId="45" fillId="11" borderId="1" xfId="0" applyNumberFormat="1" applyFont="1" applyFill="1" applyBorder="1" applyAlignment="1">
      <alignment horizontal="right" vertical="top" wrapText="1"/>
    </xf>
    <xf numFmtId="172" fontId="44" fillId="0" borderId="1" xfId="0" applyNumberFormat="1" applyFont="1" applyBorder="1" applyAlignment="1">
      <alignment horizontal="right" vertical="top" wrapText="1"/>
    </xf>
    <xf numFmtId="171" fontId="44" fillId="0" borderId="1" xfId="0" applyNumberFormat="1" applyFont="1" applyBorder="1" applyAlignment="1">
      <alignment horizontal="right" vertical="top" wrapText="1"/>
    </xf>
    <xf numFmtId="171" fontId="45" fillId="11" borderId="1" xfId="0" applyNumberFormat="1" applyFont="1" applyFill="1" applyBorder="1" applyAlignment="1">
      <alignment horizontal="right" vertical="top" wrapText="1"/>
    </xf>
    <xf numFmtId="174" fontId="44" fillId="0" borderId="1" xfId="0" applyNumberFormat="1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left" vertical="top" wrapText="1"/>
    </xf>
    <xf numFmtId="189" fontId="45" fillId="11" borderId="1" xfId="0" applyNumberFormat="1" applyFont="1" applyFill="1" applyBorder="1" applyAlignment="1">
      <alignment horizontal="right" vertical="top" wrapText="1"/>
    </xf>
    <xf numFmtId="186" fontId="44" fillId="0" borderId="1" xfId="0" applyNumberFormat="1" applyFont="1" applyBorder="1" applyAlignment="1">
      <alignment horizontal="right" vertical="top" wrapText="1"/>
    </xf>
    <xf numFmtId="175" fontId="44" fillId="0" borderId="1" xfId="0" applyNumberFormat="1" applyFont="1" applyBorder="1" applyAlignment="1">
      <alignment horizontal="right" vertical="top" wrapText="1"/>
    </xf>
    <xf numFmtId="175" fontId="45" fillId="11" borderId="1" xfId="0" applyNumberFormat="1" applyFont="1" applyFill="1" applyBorder="1" applyAlignment="1">
      <alignment horizontal="right" vertical="top" wrapText="1"/>
    </xf>
    <xf numFmtId="0" fontId="44" fillId="0" borderId="0" xfId="0" applyFont="1" applyAlignment="1">
      <alignment horizontal="left" vertical="top" wrapText="1"/>
    </xf>
    <xf numFmtId="188" fontId="44" fillId="0" borderId="1" xfId="0" applyNumberFormat="1" applyFont="1" applyBorder="1" applyAlignment="1">
      <alignment horizontal="right" vertical="top" wrapText="1"/>
    </xf>
    <xf numFmtId="187" fontId="44" fillId="0" borderId="1" xfId="0" applyNumberFormat="1" applyFont="1" applyBorder="1" applyAlignment="1">
      <alignment horizontal="right" vertical="top" wrapText="1"/>
    </xf>
    <xf numFmtId="190" fontId="44" fillId="0" borderId="1" xfId="0" applyNumberFormat="1" applyFont="1" applyBorder="1" applyAlignment="1">
      <alignment horizontal="right" vertical="top" wrapText="1"/>
    </xf>
    <xf numFmtId="169" fontId="44" fillId="0" borderId="1" xfId="0" applyNumberFormat="1" applyFont="1" applyBorder="1" applyAlignment="1">
      <alignment horizontal="right" vertical="top" wrapText="1"/>
    </xf>
    <xf numFmtId="173" fontId="45" fillId="11" borderId="1" xfId="0" applyNumberFormat="1" applyFont="1" applyFill="1" applyBorder="1" applyAlignment="1">
      <alignment horizontal="right" vertical="top" wrapText="1"/>
    </xf>
    <xf numFmtId="173" fontId="44" fillId="0" borderId="1" xfId="0" applyNumberFormat="1" applyFont="1" applyBorder="1" applyAlignment="1">
      <alignment horizontal="right" vertical="top" wrapText="1"/>
    </xf>
  </cellXfs>
  <cellStyles count="65">
    <cellStyle name="Comma" xfId="4" xr:uid="{00000000-0005-0000-0000-000004000000}"/>
    <cellStyle name="Comma [0]" xfId="5" xr:uid="{00000000-0005-0000-0000-000005000000}"/>
    <cellStyle name="Comma [0] 2" xfId="62" xr:uid="{5BD611E7-EE57-4241-A5F1-EFAFBE80F9BD}"/>
    <cellStyle name="Comma 2" xfId="61" xr:uid="{8F2B5D29-C895-42E2-B6FD-B909B93A6A45}"/>
    <cellStyle name="Comma 3" xfId="64" xr:uid="{169B0498-9EFA-4452-8742-D8B14BE50997}"/>
    <cellStyle name="Currency" xfId="2" xr:uid="{00000000-0005-0000-0000-000002000000}"/>
    <cellStyle name="Currency [0]" xfId="3" xr:uid="{00000000-0005-0000-0000-000003000000}"/>
    <cellStyle name="Currency [0] 2" xfId="60" xr:uid="{2CC5455F-9BA7-4A7C-AFC2-020148D06E79}"/>
    <cellStyle name="Currency 2" xfId="59" xr:uid="{491DEF21-0E74-43B6-B830-E69E2A4F02DF}"/>
    <cellStyle name="Currency 3" xfId="63" xr:uid="{A4140EEC-7A2F-42C5-9D21-DC3E0CF61396}"/>
    <cellStyle name="Hiperlink" xfId="10" builtinId="8"/>
    <cellStyle name="Moeda 11" xfId="36" xr:uid="{A76ED436-FEB8-44F7-9837-37AB51D3B8BE}"/>
    <cellStyle name="Moeda 2" xfId="11" xr:uid="{A469050B-019E-44FD-BF4C-E22C7D28560B}"/>
    <cellStyle name="Moeda 3" xfId="17" xr:uid="{616E3A94-2F73-413B-BDE9-193DAFED8B20}"/>
    <cellStyle name="Moeda 4" xfId="20" xr:uid="{DBEFEDE6-E19A-49AB-A420-3D5705E9E7E4}"/>
    <cellStyle name="Moeda 5" xfId="22" xr:uid="{AB5BDF76-AB00-4B46-ADA1-ABEF21C19B37}"/>
    <cellStyle name="Moeda 6" xfId="38" xr:uid="{1C762FAE-916E-48EC-9A3B-7A806FABEB2E}"/>
    <cellStyle name="Moeda 7" xfId="41" xr:uid="{B6B12F91-A6B4-4113-AFE2-2B1D007D748A}"/>
    <cellStyle name="Moeda 8" xfId="56" xr:uid="{1D67AA50-221D-42FD-B902-93D03D847988}"/>
    <cellStyle name="Normal" xfId="0" builtinId="0"/>
    <cellStyle name="Normal 10" xfId="55" xr:uid="{3C1AA13A-063E-4D8A-B8BB-0B6B39CCDE91}"/>
    <cellStyle name="Normal 2" xfId="35" xr:uid="{7F6D1733-363E-43DD-B604-09758B377391}"/>
    <cellStyle name="Normal 2 2" xfId="30" xr:uid="{D42FD3E3-7DAB-4298-BF63-E79E033B6E14}"/>
    <cellStyle name="Normal 2 3" xfId="47" xr:uid="{E964A9E0-7063-4A0A-AE4B-07DAACE28CE8}"/>
    <cellStyle name="Normal 3" xfId="7" xr:uid="{BAE1D197-53C3-4ADB-81FD-B98FD2EE56D7}"/>
    <cellStyle name="Normal 3 2" xfId="49" xr:uid="{1711F19A-8329-4820-BE0B-6520B6254C2F}"/>
    <cellStyle name="Normal 4" xfId="39" xr:uid="{3844F5A3-8C36-40A3-9FF6-55E9444D25D5}"/>
    <cellStyle name="Normal 5" xfId="42" xr:uid="{5D280410-0A76-4458-B9B3-30541F929ECE}"/>
    <cellStyle name="Normal 6" xfId="43" xr:uid="{DA52F45E-287C-45D9-BF59-D7CB5AEDE586}"/>
    <cellStyle name="Normal 7" xfId="24" xr:uid="{25C87BE0-42EC-4B3B-A6A0-788A6666FA03}"/>
    <cellStyle name="Normal 8" xfId="45" xr:uid="{FAE8E89B-6F46-47BA-9152-023A7BAE6DC2}"/>
    <cellStyle name="Normal 9" xfId="52" xr:uid="{ACE204F6-7003-4038-84AB-4B8D214DE92F}"/>
    <cellStyle name="Percent" xfId="1" xr:uid="{00000000-0005-0000-0000-000001000000}"/>
    <cellStyle name="Porcentagem" xfId="54" builtinId="5"/>
    <cellStyle name="Porcentagem 2" xfId="58" xr:uid="{50A6AEEB-91C3-47DD-9E12-7EBE827CC055}"/>
    <cellStyle name="Vírgula" xfId="6" builtinId="3"/>
    <cellStyle name="Vírgula 10" xfId="21" xr:uid="{BE7CA505-AFD7-41B1-A0A1-96AAD6C07223}"/>
    <cellStyle name="Vírgula 11" xfId="23" xr:uid="{764025AD-3279-43E8-A582-271DD2CE2292}"/>
    <cellStyle name="Vírgula 12" xfId="25" xr:uid="{46A35F3C-531B-4E56-9B95-B9F30D40D82C}"/>
    <cellStyle name="Vírgula 13" xfId="26" xr:uid="{CCD1FF55-C0C4-4D4F-80EE-8E6B32843C51}"/>
    <cellStyle name="Vírgula 14" xfId="27" xr:uid="{88124933-BE2A-45EC-83A9-DC8383AAC2EB}"/>
    <cellStyle name="Vírgula 15" xfId="28" xr:uid="{CF6E5501-01A6-4E9F-8825-81187A5DFBAB}"/>
    <cellStyle name="Vírgula 16" xfId="29" xr:uid="{0DAFFDA8-80B0-4247-A365-DAF9518D8031}"/>
    <cellStyle name="Vírgula 17" xfId="40" xr:uid="{A8E5C094-9754-4810-A840-B486D19E1E22}"/>
    <cellStyle name="Vírgula 18" xfId="44" xr:uid="{6EFED1DF-3282-4D0E-B77A-770178F57761}"/>
    <cellStyle name="Vírgula 19" xfId="46" xr:uid="{B58B998A-EEEB-4F5D-89AD-1FE42AD4FBDF}"/>
    <cellStyle name="Vírgula 2" xfId="9" xr:uid="{0BD5F093-2675-4133-8CE9-55DCAD1013DD}"/>
    <cellStyle name="Vírgula 2 2" xfId="16" xr:uid="{E1DEA476-C3DC-4519-A1F6-46A5F4AA2DE6}"/>
    <cellStyle name="Vírgula 2 3" xfId="31" xr:uid="{1806EE83-3129-4627-8E45-6ADF60D1755A}"/>
    <cellStyle name="Vírgula 2 3 2" xfId="32" xr:uid="{B41D6830-B1D5-4A2A-A68F-206196CFF725}"/>
    <cellStyle name="Vírgula 2 3 3" xfId="51" xr:uid="{C34A54CD-160F-486A-A279-5B77AE626E0A}"/>
    <cellStyle name="Vírgula 2 4" xfId="48" xr:uid="{6A30CD36-1A90-4F00-8455-A31FF1E736D3}"/>
    <cellStyle name="Vírgula 2 8" xfId="33" xr:uid="{3A0FEB8B-36C0-4D76-96F9-54B325B8D3F0}"/>
    <cellStyle name="Vírgula 2 9" xfId="34" xr:uid="{C99AE507-3D00-4433-9F91-34204F7D6B1F}"/>
    <cellStyle name="Vírgula 20" xfId="53" xr:uid="{0057C452-2C66-4CF9-BCBF-4389C3AAACB4}"/>
    <cellStyle name="Vírgula 21" xfId="57" xr:uid="{2D603C86-80A0-4C41-AE75-EB16A92E8D2D}"/>
    <cellStyle name="Vírgula 28" xfId="37" xr:uid="{80FB60A5-1E3A-4519-AD99-FFC94A2ADFB3}"/>
    <cellStyle name="Vírgula 3" xfId="8" xr:uid="{9AA8F902-537B-4BD7-9818-48F10D96DFF1}"/>
    <cellStyle name="Vírgula 3 2" xfId="50" xr:uid="{1A6C672F-42B7-41DD-A56F-49E6789A3D4F}"/>
    <cellStyle name="Vírgula 4" xfId="12" xr:uid="{E31FA1CC-D273-42DA-8376-D16BEBA4A10B}"/>
    <cellStyle name="Vírgula 5" xfId="13" xr:uid="{0F353229-73E1-4568-83D6-B5868C9397AC}"/>
    <cellStyle name="Vírgula 6" xfId="14" xr:uid="{4698C7BB-441F-44F1-B1B1-238CD5173CB8}"/>
    <cellStyle name="Vírgula 7" xfId="15" xr:uid="{415F3343-B8B4-4499-8B57-14854796E914}"/>
    <cellStyle name="Vírgula 8" xfId="18" xr:uid="{482DB415-95A1-41C8-BB16-2964C8F082BA}"/>
    <cellStyle name="Vírgula 9" xfId="19" xr:uid="{A97311F0-FF11-4719-A645-6C6CF7FA5828}"/>
  </cellStyles>
  <dxfs count="5">
    <dxf>
      <fill>
        <patternFill>
          <bgColor rgb="FFFFFF85"/>
        </patternFill>
      </fill>
    </dxf>
    <dxf>
      <font>
        <color rgb="FF9C0006"/>
      </font>
    </dxf>
    <dxf>
      <font>
        <color rgb="FF00B050"/>
      </font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[CTN-TRS-AMR -Orçamento-R01 .xlsx]Resumo!Tabela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Resumo!$A$28:$A$49</c:f>
              <c:strCache>
                <c:ptCount val="21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ESQUADRIAS (METÁLICAS, VIDRO E MADEIRA)</c:v>
                </c:pt>
                <c:pt idx="3">
                  <c:v>REVESTIMENTOS DE ARGAMASSA</c:v>
                </c:pt>
                <c:pt idx="4">
                  <c:v>ALVENARIA E VEDAÇÕES</c:v>
                </c:pt>
                <c:pt idx="5">
                  <c:v>PINTURAS</c:v>
                </c:pt>
                <c:pt idx="6">
                  <c:v>CONTENÇÕES E FUNDAÇÕES</c:v>
                </c:pt>
                <c:pt idx="7">
                  <c:v>INSTALAÇÕES HIDROSSANITÁRIAS</c:v>
                </c:pt>
                <c:pt idx="8">
                  <c:v>REVESTIMENTOS COMPLEMENTARES</c:v>
                </c:pt>
                <c:pt idx="9">
                  <c:v>REVESTIMENTOS CERÂMICOS</c:v>
                </c:pt>
                <c:pt idx="10">
                  <c:v>INSTALAÇÕES ELÉTRICAS E TELEFÔNICAS</c:v>
                </c:pt>
                <c:pt idx="11">
                  <c:v>INFRAESTRUTURA EXTERNA | MOBILIÁRIO ÁREAS COMUNS | DECORAÇÃO | PAISAGISMO</c:v>
                </c:pt>
                <c:pt idx="12">
                  <c:v>ELEVADORES</c:v>
                </c:pt>
                <c:pt idx="13">
                  <c:v>FORROS</c:v>
                </c:pt>
                <c:pt idx="14">
                  <c:v>IMPERMEABILIZAÇÕES</c:v>
                </c:pt>
                <c:pt idx="15">
                  <c:v>INSTALAÇÕES PREVENTIVO (PCI | SPDA)</c:v>
                </c:pt>
                <c:pt idx="16">
                  <c:v>INSTALAÇÕES CLIMATIZAÇÃO E EXAUSTÃO</c:v>
                </c:pt>
                <c:pt idx="17">
                  <c:v>LOUÇAS E METAIS</c:v>
                </c:pt>
                <c:pt idx="18">
                  <c:v>LIMPEZA DE OBRA</c:v>
                </c:pt>
                <c:pt idx="19">
                  <c:v>INSTALAÇÕES COMPLEMENTARES</c:v>
                </c:pt>
                <c:pt idx="20">
                  <c:v>INSTALAÇÕES GLP</c:v>
                </c:pt>
              </c:strCache>
            </c:strRef>
          </c:cat>
          <c:val>
            <c:numRef>
              <c:f>Resumo!$B$28:$B$49</c:f>
              <c:numCache>
                <c:formatCode>0.00%</c:formatCode>
                <c:ptCount val="21"/>
                <c:pt idx="0">
                  <c:v>0.21910817302216185</c:v>
                </c:pt>
                <c:pt idx="1">
                  <c:v>0.12660284949685827</c:v>
                </c:pt>
                <c:pt idx="2">
                  <c:v>0.10195003208663073</c:v>
                </c:pt>
                <c:pt idx="3">
                  <c:v>6.8628513976503255E-2</c:v>
                </c:pt>
                <c:pt idx="4">
                  <c:v>5.6253367719279683E-2</c:v>
                </c:pt>
                <c:pt idx="5">
                  <c:v>5.3449718764234676E-2</c:v>
                </c:pt>
                <c:pt idx="6">
                  <c:v>4.8360425295082256E-2</c:v>
                </c:pt>
                <c:pt idx="7">
                  <c:v>4.671442953573883E-2</c:v>
                </c:pt>
                <c:pt idx="8">
                  <c:v>4.5198303256799542E-2</c:v>
                </c:pt>
                <c:pt idx="9">
                  <c:v>4.4262046584916587E-2</c:v>
                </c:pt>
                <c:pt idx="10">
                  <c:v>3.777019172785534E-2</c:v>
                </c:pt>
                <c:pt idx="11">
                  <c:v>3.3259033982453182E-2</c:v>
                </c:pt>
                <c:pt idx="12">
                  <c:v>3.2900555724206963E-2</c:v>
                </c:pt>
                <c:pt idx="13">
                  <c:v>2.9453483610753551E-2</c:v>
                </c:pt>
                <c:pt idx="14">
                  <c:v>2.0690525940087079E-2</c:v>
                </c:pt>
                <c:pt idx="15">
                  <c:v>9.4237757181076694E-3</c:v>
                </c:pt>
                <c:pt idx="16">
                  <c:v>9.000897952770516E-3</c:v>
                </c:pt>
                <c:pt idx="17">
                  <c:v>7.309031217632986E-3</c:v>
                </c:pt>
                <c:pt idx="18">
                  <c:v>4.7808410662173928E-3</c:v>
                </c:pt>
                <c:pt idx="19">
                  <c:v>3.5336239804691061E-3</c:v>
                </c:pt>
                <c:pt idx="20">
                  <c:v>1.3501793412406642E-3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6FA-B390-3C41DCEF6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1</xdr:row>
      <xdr:rowOff>95951</xdr:rowOff>
    </xdr:from>
    <xdr:to>
      <xdr:col>5</xdr:col>
      <xdr:colOff>1525467</xdr:colOff>
      <xdr:row>2</xdr:row>
      <xdr:rowOff>101496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49E5B7-E887-4A4A-B86B-36146A6E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6745" y="324551"/>
          <a:ext cx="1427872" cy="230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804065</xdr:colOff>
      <xdr:row>27</xdr:row>
      <xdr:rowOff>110705</xdr:rowOff>
    </xdr:from>
    <xdr:to>
      <xdr:col>7</xdr:col>
      <xdr:colOff>586927</xdr:colOff>
      <xdr:row>49</xdr:row>
      <xdr:rowOff>159739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C6B825-14C9-491F-9BEC-D39DB559C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403524</xdr:colOff>
      <xdr:row>1</xdr:row>
      <xdr:rowOff>166519</xdr:rowOff>
    </xdr:from>
    <xdr:to>
      <xdr:col>7</xdr:col>
      <xdr:colOff>2510454</xdr:colOff>
      <xdr:row>3</xdr:row>
      <xdr:rowOff>224993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4837FE-03B6-4591-952D-784CFE55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9571" y="471319"/>
          <a:ext cx="2106930" cy="574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</xdr:rowOff>
    </xdr:from>
    <xdr:ext cx="485775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2F1C2F54-7CCA-4AB9-9B25-0BB97F544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525"/>
          <a:ext cx="485775" cy="495300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</xdr:rowOff>
    </xdr:from>
    <xdr:ext cx="485775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B3E2BF4B-CB54-48CB-9492-1B536939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525"/>
          <a:ext cx="485775" cy="495300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</xdr:rowOff>
    </xdr:from>
    <xdr:ext cx="485775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C0A94ED0-34AD-4795-9BA9-79728995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525"/>
          <a:ext cx="485775" cy="495300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</xdr:rowOff>
    </xdr:from>
    <xdr:ext cx="485775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04FC08D1-51D1-4322-9256-F55885F99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525"/>
          <a:ext cx="485775" cy="495300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/.shortcut-targets-by-id/16oaQUYgx8kiowDwLhg-oO1zGZ777DJUb/2.%20Projetos%20em%20Andamento/Terrassa/2022/Amaro/03.%20Custo/03.5%20Custo%20-%20Determina&#231;&#227;o%20do%20or&#231;amento/Or&#231;amento%20executivo/CTN-TRS-AMR%20-%20Apresenta&#231;&#227;o%20de%20Or&#231;amento%20-%20R00.xlsx?F6A84980" TargetMode="External"/><Relationship Id="rId2" Type="http://schemas.openxmlformats.org/officeDocument/2006/relationships/externalLinkPath" Target="file:///\\F6A84980\CTN-TRS-AMR%20-%20Apresenta&#231;&#227;o%20de%20Or&#231;amento%20-%20R0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405.699285069444" createdVersion="8" refreshedVersion="8" minRefreshableVersion="3" recordCount="21" xr:uid="{1072011F-DA4E-4D0B-9A41-E8EE7EC58C9E}">
  <cacheSource type="worksheet">
    <worksheetSource ref="A1:D22" sheet="ORÇAMENTO_EXECUTIVO" r:id="rId2"/>
  </cacheSource>
  <cacheFields count="4">
    <cacheField name="ETAPA" numFmtId="0">
      <sharedItems count="36">
        <s v="GERENCIAMENTO TÉCNICO E ADMINISTRATIVO"/>
        <s v="CONTENÇÕES E FUNDAÇÕES"/>
        <s v="SUPRAESTRUTURA"/>
        <s v="ALVENARIA E VEDAÇÕES"/>
        <s v="INSTALAÇÕES ELÉTRICAS E TELEFÔNICAS"/>
        <s v="INSTALAÇÕES HIDROSSANITÁRIAS"/>
        <s v="INSTALAÇÕES PREVENTIVO (PCI | SPDA)"/>
        <s v="INSTALAÇÕES GLP"/>
        <s v="INSTALAÇÕES CLIMATIZAÇÃO E EXAUSTÃO"/>
        <s v="REVESTIMENTOS DE ARGAMASSA"/>
        <s v="IMPERMEABILIZAÇÕES"/>
        <s v="REVESTIMENTOS CERÂMICOS"/>
        <s v="FORROS"/>
        <s v="ELEVADORES"/>
        <s v="PINTURAS"/>
        <s v="ESQUADRIAS (METÁLICAS, VIDRO E MADEIRA)"/>
        <s v="REVESTIMENTOS COMPLEMENTARES"/>
        <s v="INSTALAÇÕES COMPLEMENTARES"/>
        <s v="LOUÇAS E METAIS"/>
        <s v="LIMPEZA DE OBRA"/>
        <s v="INFRAESTRUTURA EXTERNA | MOBILIÁRIO ÁREAS COMUNS | DECORAÇÃO | PAISAGISMO"/>
        <s v="INFRAESTRUTURA INTERNA | MOBILIÁRIO ÁREAS COMUNS | DECORAÇÃO | PAISAGISMO" u="1"/>
        <s v="MOVIMENTAÇÃO DE TERRA" u="1"/>
        <s v="INFRAESTRUTURA" u="1"/>
        <s v="PAREDES E PAINÉIS" u="1"/>
        <s v="INSTALAÇÕES ELÉTRICAS, HIDRÁULICAS, GLP E PREVENTIVAS" u="1"/>
        <s v="EQUIPAMENTOS E SISTEMAS ESPECIAIS" u="1"/>
        <s v="IMPERMEABILIZAÇÃO" u="1"/>
        <s v="REVESTIMENTOS INTERNOS DE PAREDE" u="1"/>
        <s v="REVESTIMENTOS E ACABAMENTOS INTERNOS EM TETO" u="1"/>
        <s v="PISOS E PAVIMENTAÇÕES" u="1"/>
        <s v="PINTURA INTERNA" u="1"/>
        <s v="ESQUADRIAS, VIDROS E FERRAGENS" u="1"/>
        <s v="COBERTURA" u="1"/>
        <s v="REVESTIMENTOS E ACABAMENTOS DE FACHADA" u="1"/>
        <s v="SERVIÇOS COMPLEMENTARES" u="1"/>
      </sharedItems>
    </cacheField>
    <cacheField name="VALOR ORÇADO" numFmtId="44">
      <sharedItems containsSemiMixedTypes="0" containsString="0" containsNumber="1" minValue="44392.78" maxValue="7204095.5035180012"/>
    </cacheField>
    <cacheField name="%" numFmtId="10">
      <sharedItems containsSemiMixedTypes="0" containsString="0" containsNumber="1" minValue="1.3501793412406642E-3" maxValue="0.21910817302216185"/>
    </cacheField>
    <cacheField name="VALOR / m²" numFmtId="44">
      <sharedItems containsSemiMixedTypes="0" containsString="0" containsNumber="1" minValue="4.2362190748654021" maxValue="687.45698713067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4162596.9776153998"/>
    <n v="0.12660284949685827"/>
    <n v="397.2193838176259"/>
  </r>
  <r>
    <x v="1"/>
    <n v="1590050.7845560003"/>
    <n v="4.8360425295082256E-2"/>
    <n v="151.73195874511183"/>
  </r>
  <r>
    <x v="2"/>
    <n v="7204095.5035180012"/>
    <n v="0.21910817302216185"/>
    <n v="687.45698713067816"/>
  </r>
  <r>
    <x v="3"/>
    <n v="1849564.2031719999"/>
    <n v="5.6253367719279683E-2"/>
    <n v="176.49624911225325"/>
  </r>
  <r>
    <x v="4"/>
    <n v="1241852.6641000002"/>
    <n v="3.777019172785534E-2"/>
    <n v="118.50485470459019"/>
  </r>
  <r>
    <x v="5"/>
    <n v="1535931.8054"/>
    <n v="4.671442953573883E-2"/>
    <n v="146.56760878070565"/>
  </r>
  <r>
    <x v="6"/>
    <n v="309845.95116"/>
    <n v="9.4237757181076694E-3"/>
    <n v="29.567315418719119"/>
  </r>
  <r>
    <x v="7"/>
    <n v="44392.78"/>
    <n v="1.3501793412406642E-3"/>
    <n v="4.2362190748654021"/>
  </r>
  <r>
    <x v="8"/>
    <n v="295942.07999999996"/>
    <n v="9.000897952770516E-3"/>
    <n v="28.240526598049108"/>
  </r>
  <r>
    <x v="9"/>
    <n v="2256448.7765649999"/>
    <n v="6.8628513976503255E-2"/>
    <n v="215.32355821692968"/>
  </r>
  <r>
    <x v="10"/>
    <n v="680287.37967399997"/>
    <n v="2.0690525940087079E-2"/>
    <n v="64.917006192565552"/>
  </r>
  <r>
    <x v="11"/>
    <n v="1455299.482355"/>
    <n v="4.4262046584916587E-2"/>
    <n v="138.87320025450074"/>
  </r>
  <r>
    <x v="12"/>
    <n v="968406.17999999993"/>
    <n v="2.9453483610753551E-2"/>
    <n v="92.410989623392311"/>
  </r>
  <r>
    <x v="13"/>
    <n v="1081743.06"/>
    <n v="3.2900555724206963E-2"/>
    <n v="103.22625852391468"/>
  </r>
  <r>
    <x v="14"/>
    <n v="1757382.5444420001"/>
    <n v="5.3449718764234676E-2"/>
    <n v="167.69973533085098"/>
  </r>
  <r>
    <x v="15"/>
    <n v="3352032.7316340003"/>
    <n v="0.10195003208663073"/>
    <n v="319.87059601406196"/>
  </r>
  <r>
    <x v="16"/>
    <n v="1486082.8273439999"/>
    <n v="4.5198303256799542E-2"/>
    <n v="141.81072733053799"/>
  </r>
  <r>
    <x v="17"/>
    <n v="116182.6338"/>
    <n v="3.5336239804691061E-3"/>
    <n v="11.086827395618426"/>
  </r>
  <r>
    <x v="18"/>
    <n v="240314.90109999993"/>
    <n v="7.309031217632986E-3"/>
    <n v="22.932255380586938"/>
  </r>
  <r>
    <x v="19"/>
    <n v="157190.1"/>
    <n v="4.7808410662173928E-3"/>
    <n v="15"/>
  </r>
  <r>
    <x v="20"/>
    <n v="1093529.5286320001"/>
    <n v="3.3259033982453182E-2"/>
    <n v="104.35099239379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4793F-BD29-4AE3-B0B5-A0AE1B236E1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7:B49" firstHeaderRow="1" firstDataRow="1" firstDataCol="1"/>
  <pivotFields count="4">
    <pivotField axis="axisRow" showAll="0" sortType="descending">
      <items count="37">
        <item m="1" x="33"/>
        <item m="1" x="26"/>
        <item m="1" x="32"/>
        <item x="0"/>
        <item m="1" x="27"/>
        <item m="1" x="23"/>
        <item m="1" x="25"/>
        <item x="18"/>
        <item m="1" x="22"/>
        <item m="1" x="24"/>
        <item m="1" x="31"/>
        <item m="1" x="30"/>
        <item m="1" x="34"/>
        <item m="1" x="29"/>
        <item m="1" x="28"/>
        <item m="1" x="35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m="1" x="21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91" showAll="0"/>
    <pivotField dataField="1" numFmtId="10" showAll="0"/>
    <pivotField numFmtId="191" showAll="0"/>
  </pivotFields>
  <rowFields count="1">
    <field x="0"/>
  </rowFields>
  <rowItems count="22">
    <i>
      <x v="16"/>
    </i>
    <i>
      <x v="3"/>
    </i>
    <i>
      <x v="30"/>
    </i>
    <i>
      <x v="24"/>
    </i>
    <i>
      <x v="18"/>
    </i>
    <i>
      <x v="29"/>
    </i>
    <i>
      <x v="17"/>
    </i>
    <i>
      <x v="20"/>
    </i>
    <i>
      <x v="31"/>
    </i>
    <i>
      <x v="26"/>
    </i>
    <i>
      <x v="19"/>
    </i>
    <i>
      <x v="35"/>
    </i>
    <i>
      <x v="28"/>
    </i>
    <i>
      <x v="27"/>
    </i>
    <i>
      <x v="25"/>
    </i>
    <i>
      <x v="21"/>
    </i>
    <i>
      <x v="23"/>
    </i>
    <i>
      <x v="7"/>
    </i>
    <i>
      <x v="33"/>
    </i>
    <i>
      <x v="32"/>
    </i>
    <i>
      <x v="22"/>
    </i>
    <i t="grand">
      <x/>
    </i>
  </rowItems>
  <colItems count="1">
    <i/>
  </colItems>
  <dataFields count="1">
    <dataField name="Soma de %" fld="2" baseField="0" baseItem="0" numFmtId="10"/>
  </dataFields>
  <formats count="2">
    <format dxfId="4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C158-E9F7-433E-A589-EB58DD779B32}">
  <sheetPr>
    <pageSetUpPr fitToPage="1"/>
  </sheetPr>
  <dimension ref="A1:F57"/>
  <sheetViews>
    <sheetView tabSelected="1" view="pageBreakPreview" zoomScale="70" zoomScaleNormal="115" zoomScaleSheetLayoutView="70" workbookViewId="0">
      <selection activeCell="F35" sqref="F35"/>
    </sheetView>
  </sheetViews>
  <sheetFormatPr defaultColWidth="8.85546875" defaultRowHeight="21.75" x14ac:dyDescent="0.6"/>
  <cols>
    <col min="1" max="1" width="17.28515625" style="24" customWidth="1"/>
    <col min="2" max="2" width="83.7109375" style="25" customWidth="1"/>
    <col min="3" max="3" width="11.28515625" style="25" customWidth="1"/>
    <col min="4" max="4" width="11.28515625" style="26" customWidth="1"/>
    <col min="5" max="5" width="11.140625" style="27" customWidth="1"/>
    <col min="6" max="6" width="24" style="24" customWidth="1"/>
    <col min="7" max="8" width="9.28515625" style="8" bestFit="1" customWidth="1"/>
    <col min="9" max="16384" width="8.85546875" style="8"/>
  </cols>
  <sheetData>
    <row r="1" spans="1:6" ht="18" customHeight="1" x14ac:dyDescent="0.6">
      <c r="A1" s="2" t="s">
        <v>40</v>
      </c>
      <c r="B1" s="3" t="s">
        <v>48</v>
      </c>
      <c r="C1" s="4"/>
      <c r="D1" s="5"/>
      <c r="E1" s="6"/>
      <c r="F1" s="7"/>
    </row>
    <row r="2" spans="1:6" ht="18" customHeight="1" x14ac:dyDescent="0.6">
      <c r="A2" s="9" t="s">
        <v>41</v>
      </c>
      <c r="B2" s="10" t="s">
        <v>49</v>
      </c>
      <c r="C2" s="11"/>
      <c r="D2" s="12"/>
      <c r="E2" s="13"/>
      <c r="F2" s="14"/>
    </row>
    <row r="3" spans="1:6" ht="18" customHeight="1" x14ac:dyDescent="0.6">
      <c r="A3" s="9" t="s">
        <v>42</v>
      </c>
      <c r="B3" s="10" t="s">
        <v>4722</v>
      </c>
      <c r="C3" s="11"/>
      <c r="D3" s="12"/>
      <c r="E3" s="13"/>
      <c r="F3" s="14"/>
    </row>
    <row r="4" spans="1:6" ht="18" customHeight="1" x14ac:dyDescent="0.6">
      <c r="A4" s="9" t="s">
        <v>43</v>
      </c>
      <c r="B4" s="15">
        <v>45426</v>
      </c>
      <c r="C4" s="16"/>
      <c r="D4" s="12"/>
      <c r="E4" s="17"/>
      <c r="F4" s="14"/>
    </row>
    <row r="5" spans="1:6" ht="20.45" customHeight="1" x14ac:dyDescent="0.25">
      <c r="A5" s="256" t="s">
        <v>44</v>
      </c>
      <c r="B5" s="257"/>
      <c r="C5" s="257"/>
      <c r="D5" s="257"/>
      <c r="E5" s="257"/>
      <c r="F5" s="258"/>
    </row>
    <row r="6" spans="1:6" ht="20.45" customHeight="1" x14ac:dyDescent="0.25">
      <c r="A6" s="18"/>
      <c r="B6" s="19"/>
      <c r="C6" s="19"/>
      <c r="D6" s="19"/>
      <c r="E6" s="19"/>
      <c r="F6" s="20"/>
    </row>
    <row r="7" spans="1:6" ht="20.45" customHeight="1" x14ac:dyDescent="0.25">
      <c r="A7" s="18"/>
      <c r="B7" s="19"/>
      <c r="C7" s="19"/>
      <c r="D7" s="19"/>
      <c r="E7" s="19"/>
      <c r="F7" s="20"/>
    </row>
    <row r="8" spans="1:6" ht="20.45" customHeight="1" x14ac:dyDescent="0.25">
      <c r="A8" s="18"/>
      <c r="B8" s="19"/>
      <c r="C8" s="19"/>
      <c r="D8" s="19"/>
      <c r="E8" s="19"/>
      <c r="F8" s="20"/>
    </row>
    <row r="9" spans="1:6" ht="20.45" customHeight="1" x14ac:dyDescent="0.25">
      <c r="A9" s="18"/>
      <c r="B9" s="19"/>
      <c r="C9" s="19"/>
      <c r="D9" s="19"/>
      <c r="E9" s="19"/>
      <c r="F9" s="20"/>
    </row>
    <row r="10" spans="1:6" ht="20.45" customHeight="1" x14ac:dyDescent="0.25">
      <c r="A10" s="18"/>
      <c r="B10" s="19"/>
      <c r="C10" s="19"/>
      <c r="D10" s="19"/>
      <c r="E10" s="19"/>
      <c r="F10" s="20"/>
    </row>
    <row r="11" spans="1:6" ht="20.45" customHeight="1" x14ac:dyDescent="0.25">
      <c r="A11" s="18"/>
      <c r="B11" s="19"/>
      <c r="C11" s="19"/>
      <c r="D11" s="19"/>
      <c r="E11" s="19"/>
      <c r="F11" s="20"/>
    </row>
    <row r="12" spans="1:6" ht="20.45" customHeight="1" x14ac:dyDescent="0.25">
      <c r="A12" s="18"/>
      <c r="B12" s="19"/>
      <c r="C12" s="19"/>
      <c r="D12" s="19"/>
      <c r="E12" s="19"/>
      <c r="F12" s="20"/>
    </row>
    <row r="13" spans="1:6" ht="20.45" customHeight="1" x14ac:dyDescent="0.25">
      <c r="A13" s="18"/>
      <c r="B13" s="19"/>
      <c r="C13" s="19"/>
      <c r="D13" s="19"/>
      <c r="E13" s="19"/>
      <c r="F13" s="20"/>
    </row>
    <row r="14" spans="1:6" ht="20.45" customHeight="1" x14ac:dyDescent="0.25">
      <c r="A14" s="18"/>
      <c r="B14" s="19"/>
      <c r="C14" s="19"/>
      <c r="D14" s="19"/>
      <c r="E14" s="19"/>
      <c r="F14" s="20"/>
    </row>
    <row r="15" spans="1:6" ht="20.45" customHeight="1" x14ac:dyDescent="0.25">
      <c r="A15" s="18"/>
      <c r="B15" s="19"/>
      <c r="C15" s="19"/>
      <c r="D15" s="19"/>
      <c r="E15" s="19"/>
      <c r="F15" s="20"/>
    </row>
    <row r="16" spans="1:6" ht="20.45" customHeight="1" x14ac:dyDescent="0.25">
      <c r="A16" s="18"/>
      <c r="B16" s="19"/>
      <c r="C16" s="19"/>
      <c r="D16" s="19"/>
      <c r="E16" s="19"/>
      <c r="F16" s="20"/>
    </row>
    <row r="17" spans="1:6" ht="20.45" customHeight="1" x14ac:dyDescent="0.25">
      <c r="A17" s="18"/>
      <c r="B17" s="19"/>
      <c r="C17" s="19"/>
      <c r="D17" s="19"/>
      <c r="E17" s="19"/>
      <c r="F17" s="20"/>
    </row>
    <row r="18" spans="1:6" ht="20.45" customHeight="1" x14ac:dyDescent="0.25">
      <c r="A18" s="18"/>
      <c r="B18" s="19"/>
      <c r="C18" s="19"/>
      <c r="D18" s="19"/>
      <c r="E18" s="19"/>
      <c r="F18" s="20"/>
    </row>
    <row r="19" spans="1:6" ht="20.45" customHeight="1" x14ac:dyDescent="0.25">
      <c r="A19" s="18"/>
      <c r="B19" s="19"/>
      <c r="C19" s="19"/>
      <c r="D19" s="19"/>
      <c r="E19" s="19"/>
      <c r="F19" s="20"/>
    </row>
    <row r="20" spans="1:6" ht="20.45" customHeight="1" x14ac:dyDescent="0.25">
      <c r="A20" s="18"/>
      <c r="B20" s="19"/>
      <c r="C20" s="19"/>
      <c r="D20" s="19"/>
      <c r="E20" s="19"/>
      <c r="F20" s="20"/>
    </row>
    <row r="21" spans="1:6" ht="20.45" customHeight="1" x14ac:dyDescent="0.25">
      <c r="A21" s="18"/>
      <c r="B21" s="19"/>
      <c r="C21" s="19"/>
      <c r="D21" s="19"/>
      <c r="E21" s="19"/>
      <c r="F21" s="20"/>
    </row>
    <row r="22" spans="1:6" ht="20.45" customHeight="1" x14ac:dyDescent="0.25">
      <c r="A22" s="18"/>
      <c r="B22" s="19"/>
      <c r="C22" s="19"/>
      <c r="D22" s="19"/>
      <c r="E22" s="19"/>
      <c r="F22" s="20"/>
    </row>
    <row r="23" spans="1:6" ht="20.45" customHeight="1" x14ac:dyDescent="0.25">
      <c r="A23" s="18"/>
      <c r="B23" s="19"/>
      <c r="C23" s="19"/>
      <c r="D23" s="19"/>
      <c r="E23" s="19"/>
      <c r="F23" s="20"/>
    </row>
    <row r="24" spans="1:6" ht="20.45" customHeight="1" x14ac:dyDescent="0.25">
      <c r="A24" s="18"/>
      <c r="B24" s="19"/>
      <c r="C24" s="19"/>
      <c r="D24" s="19"/>
      <c r="E24" s="19"/>
      <c r="F24" s="20"/>
    </row>
    <row r="25" spans="1:6" ht="20.45" customHeight="1" x14ac:dyDescent="0.25">
      <c r="A25" s="18"/>
      <c r="B25" s="19"/>
      <c r="C25" s="19"/>
      <c r="D25" s="19"/>
      <c r="E25" s="19"/>
      <c r="F25" s="20"/>
    </row>
    <row r="26" spans="1:6" ht="20.45" customHeight="1" x14ac:dyDescent="0.25">
      <c r="A26" s="259" t="s">
        <v>45</v>
      </c>
      <c r="B26" s="260"/>
      <c r="C26" s="260"/>
      <c r="D26" s="260"/>
      <c r="E26" s="260"/>
      <c r="F26" s="261"/>
    </row>
    <row r="27" spans="1:6" ht="20.45" customHeight="1" x14ac:dyDescent="0.25">
      <c r="A27" s="259"/>
      <c r="B27" s="260"/>
      <c r="C27" s="260"/>
      <c r="D27" s="260"/>
      <c r="E27" s="260"/>
      <c r="F27" s="261"/>
    </row>
    <row r="28" spans="1:6" ht="36" customHeight="1" x14ac:dyDescent="0.25">
      <c r="A28" s="262" t="s">
        <v>50</v>
      </c>
      <c r="B28" s="263"/>
      <c r="C28" s="263"/>
      <c r="D28" s="263"/>
      <c r="E28" s="263"/>
      <c r="F28" s="264"/>
    </row>
    <row r="29" spans="1:6" ht="20.45" customHeight="1" x14ac:dyDescent="0.25">
      <c r="A29" s="18"/>
      <c r="B29" s="19"/>
      <c r="C29" s="19"/>
      <c r="D29" s="19"/>
      <c r="E29" s="19"/>
      <c r="F29" s="20"/>
    </row>
    <row r="30" spans="1:6" ht="20.45" customHeight="1" x14ac:dyDescent="0.25">
      <c r="A30" s="18"/>
      <c r="B30" s="19"/>
      <c r="C30" s="19"/>
      <c r="D30" s="19"/>
      <c r="E30" s="19"/>
      <c r="F30" s="20"/>
    </row>
    <row r="31" spans="1:6" ht="20.45" customHeight="1" x14ac:dyDescent="0.25">
      <c r="A31" s="18"/>
      <c r="B31" s="19"/>
      <c r="C31" s="19"/>
      <c r="D31" s="19"/>
      <c r="E31" s="19"/>
      <c r="F31" s="20"/>
    </row>
    <row r="32" spans="1:6" ht="20.45" customHeight="1" x14ac:dyDescent="0.25">
      <c r="A32" s="18"/>
      <c r="B32" s="19"/>
      <c r="C32" s="19"/>
      <c r="D32" s="19"/>
      <c r="E32" s="19"/>
      <c r="F32" s="20"/>
    </row>
    <row r="33" spans="1:6" ht="20.45" customHeight="1" x14ac:dyDescent="0.25">
      <c r="A33" s="18"/>
      <c r="B33" s="19"/>
      <c r="C33" s="19"/>
      <c r="D33" s="19"/>
      <c r="E33" s="19"/>
      <c r="F33" s="20"/>
    </row>
    <row r="34" spans="1:6" ht="20.45" customHeight="1" x14ac:dyDescent="0.25">
      <c r="A34" s="18"/>
      <c r="B34" s="19"/>
      <c r="C34" s="19"/>
      <c r="D34" s="19"/>
      <c r="E34" s="19"/>
      <c r="F34" s="20"/>
    </row>
    <row r="35" spans="1:6" ht="20.45" customHeight="1" x14ac:dyDescent="0.25">
      <c r="A35" s="18"/>
      <c r="B35" s="19"/>
      <c r="C35" s="19"/>
      <c r="D35" s="19"/>
      <c r="E35" s="19"/>
      <c r="F35" s="20"/>
    </row>
    <row r="36" spans="1:6" ht="20.45" customHeight="1" x14ac:dyDescent="0.25">
      <c r="A36" s="18"/>
      <c r="B36" s="19"/>
      <c r="C36" s="19"/>
      <c r="D36" s="19"/>
      <c r="E36" s="19"/>
      <c r="F36" s="20"/>
    </row>
    <row r="37" spans="1:6" ht="20.45" customHeight="1" x14ac:dyDescent="0.25">
      <c r="A37" s="18"/>
      <c r="B37" s="19"/>
      <c r="C37" s="19"/>
      <c r="D37" s="19"/>
      <c r="E37" s="19"/>
      <c r="F37" s="20"/>
    </row>
    <row r="38" spans="1:6" ht="20.45" customHeight="1" x14ac:dyDescent="0.25">
      <c r="A38" s="18"/>
      <c r="B38" s="19"/>
      <c r="C38" s="19"/>
      <c r="D38" s="19"/>
      <c r="E38" s="19"/>
      <c r="F38" s="20"/>
    </row>
    <row r="39" spans="1:6" ht="20.45" customHeight="1" x14ac:dyDescent="0.25">
      <c r="A39" s="18"/>
      <c r="B39" s="19"/>
      <c r="C39" s="19"/>
      <c r="D39" s="19"/>
      <c r="E39" s="19"/>
      <c r="F39" s="20"/>
    </row>
    <row r="40" spans="1:6" ht="20.45" customHeight="1" x14ac:dyDescent="0.25">
      <c r="A40" s="18"/>
      <c r="B40" s="19"/>
      <c r="C40" s="19"/>
      <c r="D40" s="19"/>
      <c r="E40" s="19"/>
      <c r="F40" s="20"/>
    </row>
    <row r="41" spans="1:6" ht="20.45" customHeight="1" x14ac:dyDescent="0.25">
      <c r="A41" s="18"/>
      <c r="B41" s="19"/>
      <c r="C41" s="19"/>
      <c r="D41" s="19"/>
      <c r="E41" s="19"/>
      <c r="F41" s="20"/>
    </row>
    <row r="42" spans="1:6" ht="20.45" customHeight="1" x14ac:dyDescent="0.25">
      <c r="A42" s="18"/>
      <c r="B42" s="19"/>
      <c r="C42" s="19"/>
      <c r="D42" s="19"/>
      <c r="E42" s="19"/>
      <c r="F42" s="20"/>
    </row>
    <row r="43" spans="1:6" ht="20.45" customHeight="1" x14ac:dyDescent="0.25">
      <c r="A43" s="18"/>
      <c r="B43" s="19"/>
      <c r="C43" s="19"/>
      <c r="D43" s="19"/>
      <c r="E43" s="19"/>
      <c r="F43" s="20"/>
    </row>
    <row r="44" spans="1:6" ht="20.45" customHeight="1" x14ac:dyDescent="0.25">
      <c r="A44" s="18"/>
      <c r="B44" s="19"/>
      <c r="C44" s="19"/>
      <c r="D44" s="19"/>
      <c r="E44" s="19"/>
      <c r="F44" s="20"/>
    </row>
    <row r="45" spans="1:6" ht="20.45" customHeight="1" x14ac:dyDescent="0.25">
      <c r="A45" s="18"/>
      <c r="B45" s="19"/>
      <c r="C45" s="19"/>
      <c r="D45" s="19"/>
      <c r="E45" s="19"/>
      <c r="F45" s="20"/>
    </row>
    <row r="46" spans="1:6" ht="20.45" customHeight="1" x14ac:dyDescent="0.25">
      <c r="A46" s="18"/>
      <c r="B46" s="19"/>
      <c r="C46" s="19"/>
      <c r="D46" s="19"/>
      <c r="E46" s="19"/>
      <c r="F46" s="20"/>
    </row>
    <row r="47" spans="1:6" ht="20.45" customHeight="1" x14ac:dyDescent="0.25">
      <c r="A47" s="18"/>
      <c r="B47" s="19"/>
      <c r="C47" s="19"/>
      <c r="D47" s="19"/>
      <c r="E47" s="19"/>
      <c r="F47" s="20"/>
    </row>
    <row r="48" spans="1:6" ht="20.45" customHeight="1" x14ac:dyDescent="0.25">
      <c r="A48" s="18"/>
      <c r="B48" s="19"/>
      <c r="C48" s="19"/>
      <c r="D48" s="19"/>
      <c r="E48" s="19"/>
      <c r="F48" s="20"/>
    </row>
    <row r="49" spans="1:6" ht="20.45" customHeight="1" x14ac:dyDescent="0.25">
      <c r="A49" s="18"/>
      <c r="B49" s="19"/>
      <c r="C49" s="19"/>
      <c r="D49" s="19"/>
      <c r="E49" s="19"/>
      <c r="F49" s="20"/>
    </row>
    <row r="50" spans="1:6" ht="20.45" customHeight="1" x14ac:dyDescent="0.25">
      <c r="A50" s="18"/>
      <c r="B50" s="19"/>
      <c r="C50" s="19"/>
      <c r="D50" s="19"/>
      <c r="E50" s="19"/>
      <c r="F50" s="20"/>
    </row>
    <row r="51" spans="1:6" ht="20.45" customHeight="1" x14ac:dyDescent="0.25">
      <c r="A51" s="18"/>
      <c r="B51" s="19"/>
      <c r="C51" s="19"/>
      <c r="D51" s="19"/>
      <c r="E51" s="19"/>
      <c r="F51" s="20"/>
    </row>
    <row r="52" spans="1:6" ht="20.45" customHeight="1" x14ac:dyDescent="0.25">
      <c r="A52" s="18"/>
      <c r="B52" s="19"/>
      <c r="C52" s="19"/>
      <c r="D52" s="19"/>
      <c r="E52" s="19"/>
      <c r="F52" s="20"/>
    </row>
    <row r="53" spans="1:6" ht="20.45" customHeight="1" x14ac:dyDescent="0.25">
      <c r="A53" s="18"/>
      <c r="B53" s="19"/>
      <c r="C53" s="19"/>
      <c r="D53" s="19"/>
      <c r="E53" s="19"/>
      <c r="F53" s="20"/>
    </row>
    <row r="54" spans="1:6" ht="20.45" customHeight="1" x14ac:dyDescent="0.25">
      <c r="A54" s="18"/>
      <c r="B54" s="19"/>
      <c r="C54" s="19"/>
      <c r="D54" s="19"/>
      <c r="E54" s="19"/>
      <c r="F54" s="20"/>
    </row>
    <row r="55" spans="1:6" ht="20.45" customHeight="1" x14ac:dyDescent="0.25">
      <c r="A55" s="265" t="s">
        <v>4725</v>
      </c>
      <c r="B55" s="266"/>
      <c r="C55" s="266"/>
      <c r="D55" s="266"/>
      <c r="E55" s="266"/>
      <c r="F55" s="267"/>
    </row>
    <row r="56" spans="1:6" ht="20.45" customHeight="1" thickBot="1" x14ac:dyDescent="0.3">
      <c r="A56" s="21"/>
      <c r="B56" s="22"/>
      <c r="C56" s="22"/>
      <c r="D56" s="22"/>
      <c r="E56" s="22"/>
      <c r="F56" s="23"/>
    </row>
    <row r="57" spans="1:6" ht="20.45" customHeight="1" x14ac:dyDescent="0.25">
      <c r="A57" s="19"/>
      <c r="B57" s="19"/>
      <c r="C57" s="19"/>
      <c r="D57" s="19"/>
      <c r="E57" s="19"/>
      <c r="F57" s="19"/>
    </row>
  </sheetData>
  <mergeCells count="4">
    <mergeCell ref="A5:F5"/>
    <mergeCell ref="A26:F27"/>
    <mergeCell ref="A28:F28"/>
    <mergeCell ref="A55:F55"/>
  </mergeCells>
  <pageMargins left="0.51181102362204722" right="0.51181102362204722" top="0.78740157480314965" bottom="0.78740157480314965" header="0.31496062992125984" footer="0.31496062992125984"/>
  <pageSetup paperSize="9" scale="5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B39F-2171-438B-834D-4CCDD9C04B69}">
  <dimension ref="A1:M1004"/>
  <sheetViews>
    <sheetView zoomScale="82" zoomScaleNormal="82" workbookViewId="0">
      <selection activeCell="A33" sqref="A33"/>
    </sheetView>
  </sheetViews>
  <sheetFormatPr defaultColWidth="14.42578125" defaultRowHeight="15" customHeight="1" x14ac:dyDescent="0.25"/>
  <cols>
    <col min="1" max="1" width="83.5703125" style="176" bestFit="1" customWidth="1"/>
    <col min="2" max="2" width="21.7109375" style="176" bestFit="1" customWidth="1"/>
    <col min="3" max="3" width="20.28515625" style="210" bestFit="1" customWidth="1"/>
    <col min="4" max="4" width="21.7109375" style="210" customWidth="1"/>
    <col min="5" max="5" width="15.5703125" style="176" customWidth="1"/>
    <col min="6" max="6" width="20.140625" style="176" bestFit="1" customWidth="1"/>
    <col min="7" max="7" width="17.85546875" style="176" customWidth="1"/>
    <col min="8" max="8" width="16.7109375" style="176" customWidth="1"/>
    <col min="9" max="13" width="6.5703125" style="176" bestFit="1" customWidth="1"/>
    <col min="14" max="16384" width="14.42578125" style="176"/>
  </cols>
  <sheetData>
    <row r="1" spans="1:13" ht="22.5" customHeight="1" thickBot="1" x14ac:dyDescent="0.3">
      <c r="A1" s="173" t="s">
        <v>4656</v>
      </c>
      <c r="B1" s="174" t="s">
        <v>4657</v>
      </c>
      <c r="C1" s="174" t="s">
        <v>4658</v>
      </c>
      <c r="D1" s="174" t="s">
        <v>4659</v>
      </c>
      <c r="E1" s="175"/>
      <c r="F1" s="175"/>
      <c r="G1" s="175"/>
      <c r="H1" s="175"/>
      <c r="I1" s="175"/>
      <c r="J1" s="175"/>
      <c r="K1" s="175"/>
      <c r="L1" s="175"/>
      <c r="M1" s="175"/>
    </row>
    <row r="2" spans="1:13" ht="22.5" customHeight="1" thickBot="1" x14ac:dyDescent="0.3">
      <c r="A2" s="177" t="s">
        <v>4660</v>
      </c>
      <c r="B2" s="178">
        <f>ORÇAMENTO_EXECUTIVO!$F$8</f>
        <v>5614696.9776153993</v>
      </c>
      <c r="C2" s="179">
        <f t="shared" ref="C2:C22" si="0">B2/B$23</f>
        <v>0.16318534228867587</v>
      </c>
      <c r="D2" s="180">
        <f>B2/Resumo!G$2</f>
        <v>535.78727072653419</v>
      </c>
      <c r="E2" s="181"/>
      <c r="F2" s="182" t="s">
        <v>4661</v>
      </c>
      <c r="G2" s="183">
        <v>10479.34</v>
      </c>
      <c r="H2" s="184" t="s">
        <v>1240</v>
      </c>
      <c r="I2" s="175"/>
      <c r="J2" s="175"/>
      <c r="K2" s="175"/>
      <c r="L2" s="175"/>
      <c r="M2" s="175"/>
    </row>
    <row r="3" spans="1:13" ht="19.5" customHeight="1" x14ac:dyDescent="0.25">
      <c r="A3" s="185" t="s">
        <v>51</v>
      </c>
      <c r="B3" s="186">
        <f>ORÇAMENTO_EXECUTIVO!$F$157</f>
        <v>1671216.0688559997</v>
      </c>
      <c r="C3" s="187">
        <f t="shared" si="0"/>
        <v>4.8572161119624098E-2</v>
      </c>
      <c r="D3" s="188">
        <f>B3/Resumo!G$2</f>
        <v>159.47722555580788</v>
      </c>
      <c r="E3" s="189"/>
      <c r="F3" s="175"/>
      <c r="G3" s="175"/>
      <c r="H3" s="175"/>
      <c r="I3" s="175"/>
      <c r="J3" s="175"/>
      <c r="K3" s="175"/>
      <c r="L3" s="175"/>
      <c r="M3" s="175"/>
    </row>
    <row r="4" spans="1:13" ht="19.5" customHeight="1" x14ac:dyDescent="0.25">
      <c r="A4" s="177" t="s">
        <v>23</v>
      </c>
      <c r="B4" s="178">
        <f>ORÇAMENTO_EXECUTIVO!$F$195</f>
        <v>7557865.4025579998</v>
      </c>
      <c r="C4" s="179">
        <f t="shared" si="0"/>
        <v>0.21966151648169147</v>
      </c>
      <c r="D4" s="180">
        <f>B4/Resumo!G$2</f>
        <v>721.2157829174356</v>
      </c>
      <c r="E4" s="189"/>
      <c r="F4" s="190"/>
      <c r="G4" s="175"/>
      <c r="H4" s="175"/>
      <c r="I4" s="175"/>
      <c r="J4" s="175"/>
      <c r="K4" s="175"/>
      <c r="L4" s="175"/>
      <c r="M4" s="175"/>
    </row>
    <row r="5" spans="1:13" ht="19.5" customHeight="1" x14ac:dyDescent="0.25">
      <c r="A5" s="185" t="s">
        <v>52</v>
      </c>
      <c r="B5" s="186">
        <f>ORÇAMENTO_EXECUTIVO!$F$386</f>
        <v>1849564.2031719999</v>
      </c>
      <c r="C5" s="187">
        <f t="shared" si="0"/>
        <v>5.3755664603593739E-2</v>
      </c>
      <c r="D5" s="188">
        <f>B5/Resumo!G$2</f>
        <v>176.49624911225325</v>
      </c>
      <c r="E5" s="191"/>
      <c r="F5" s="190"/>
      <c r="G5" s="175"/>
      <c r="H5" s="192"/>
      <c r="I5" s="193"/>
      <c r="J5" s="175"/>
      <c r="K5" s="175"/>
      <c r="L5" s="175"/>
      <c r="M5" s="175"/>
    </row>
    <row r="6" spans="1:13" ht="19.5" customHeight="1" x14ac:dyDescent="0.25">
      <c r="A6" s="177" t="s">
        <v>274</v>
      </c>
      <c r="B6" s="178">
        <f>ORÇAMENTO_EXECUTIVO!$F$566</f>
        <v>1236715.3185000003</v>
      </c>
      <c r="C6" s="179">
        <f t="shared" si="0"/>
        <v>3.5943847614156206E-2</v>
      </c>
      <c r="D6" s="180">
        <f>B6/Resumo!G$2</f>
        <v>118.01461909814934</v>
      </c>
      <c r="E6" s="189"/>
      <c r="F6" s="175"/>
      <c r="G6" s="175"/>
      <c r="H6" s="192"/>
      <c r="I6" s="193"/>
      <c r="J6" s="175"/>
      <c r="K6" s="175"/>
      <c r="L6" s="175"/>
      <c r="M6" s="175"/>
    </row>
    <row r="7" spans="1:13" ht="19.5" customHeight="1" x14ac:dyDescent="0.25">
      <c r="A7" s="185" t="s">
        <v>275</v>
      </c>
      <c r="B7" s="186">
        <f>ORÇAMENTO_EXECUTIVO!$F$594</f>
        <v>1535931.8054</v>
      </c>
      <c r="C7" s="187">
        <f t="shared" si="0"/>
        <v>4.4640264362532364E-2</v>
      </c>
      <c r="D7" s="188">
        <f>B7/Resumo!G$2</f>
        <v>146.56760878070565</v>
      </c>
      <c r="E7" s="189"/>
      <c r="F7" s="175"/>
      <c r="G7" s="175"/>
      <c r="H7" s="192"/>
      <c r="I7" s="193"/>
      <c r="J7" s="175"/>
      <c r="K7" s="175"/>
      <c r="L7" s="175"/>
      <c r="M7" s="175"/>
    </row>
    <row r="8" spans="1:13" ht="19.5" customHeight="1" x14ac:dyDescent="0.25">
      <c r="A8" s="177" t="s">
        <v>276</v>
      </c>
      <c r="B8" s="178">
        <f>ORÇAMENTO_EXECUTIVO!$F$734</f>
        <v>309845.95116</v>
      </c>
      <c r="C8" s="179">
        <f t="shared" si="0"/>
        <v>9.0053510988012588E-3</v>
      </c>
      <c r="D8" s="180">
        <f>B8/Resumo!G$2</f>
        <v>29.567315418719119</v>
      </c>
      <c r="E8" s="189"/>
      <c r="F8" s="194"/>
      <c r="G8" s="175"/>
      <c r="H8" s="175"/>
      <c r="I8" s="175"/>
      <c r="J8" s="175"/>
      <c r="K8" s="175"/>
      <c r="L8" s="175"/>
      <c r="M8" s="175"/>
    </row>
    <row r="9" spans="1:13" ht="19.5" customHeight="1" x14ac:dyDescent="0.25">
      <c r="A9" s="185" t="s">
        <v>277</v>
      </c>
      <c r="B9" s="186">
        <f>ORÇAMENTO_EXECUTIVO!$F$771</f>
        <v>44392.78</v>
      </c>
      <c r="C9" s="187">
        <f t="shared" si="0"/>
        <v>1.2902300922609305E-3</v>
      </c>
      <c r="D9" s="188">
        <f>B9/Resumo!G$2</f>
        <v>4.2362190748654021</v>
      </c>
      <c r="E9" s="189"/>
      <c r="F9" s="195"/>
      <c r="G9" s="196"/>
      <c r="H9" s="175"/>
      <c r="I9" s="175"/>
      <c r="J9" s="175"/>
      <c r="K9" s="175"/>
      <c r="L9" s="175"/>
      <c r="M9" s="175"/>
    </row>
    <row r="10" spans="1:13" ht="19.5" customHeight="1" x14ac:dyDescent="0.25">
      <c r="A10" s="177" t="s">
        <v>278</v>
      </c>
      <c r="B10" s="178">
        <f>ORÇAMENTO_EXECUTIVO!$F$779</f>
        <v>295942.07999999996</v>
      </c>
      <c r="C10" s="179">
        <f t="shared" si="0"/>
        <v>8.6012495090934081E-3</v>
      </c>
      <c r="D10" s="180">
        <f>B10/Resumo!G$2</f>
        <v>28.240526598049108</v>
      </c>
      <c r="E10" s="189"/>
      <c r="F10" s="197"/>
      <c r="G10" s="175"/>
      <c r="H10" s="175"/>
      <c r="I10" s="175"/>
      <c r="J10" s="175"/>
      <c r="K10" s="175"/>
      <c r="L10" s="175"/>
      <c r="M10" s="175"/>
    </row>
    <row r="11" spans="1:13" ht="19.5" customHeight="1" x14ac:dyDescent="0.25">
      <c r="A11" s="185" t="s">
        <v>279</v>
      </c>
      <c r="B11" s="186">
        <f>ORÇAMENTO_EXECUTIVO!$F$804</f>
        <v>2256448.7765649999</v>
      </c>
      <c r="C11" s="187">
        <f t="shared" si="0"/>
        <v>6.558134257799407E-2</v>
      </c>
      <c r="D11" s="188">
        <f>B11/Resumo!G$2</f>
        <v>215.32355821692968</v>
      </c>
      <c r="E11" s="198"/>
      <c r="F11" s="175"/>
      <c r="G11" s="199"/>
      <c r="H11" s="175"/>
      <c r="I11" s="175"/>
      <c r="J11" s="175"/>
      <c r="K11" s="175"/>
      <c r="L11" s="175"/>
      <c r="M11" s="175"/>
    </row>
    <row r="12" spans="1:13" ht="19.5" customHeight="1" x14ac:dyDescent="0.25">
      <c r="A12" s="177" t="s">
        <v>280</v>
      </c>
      <c r="B12" s="178">
        <f>ORÇAMENTO_EXECUTIVO!$F$995</f>
        <v>680287.37967399997</v>
      </c>
      <c r="C12" s="179">
        <f t="shared" si="0"/>
        <v>1.9771846877819584E-2</v>
      </c>
      <c r="D12" s="180">
        <f>B12/Resumo!G$2</f>
        <v>64.917006192565552</v>
      </c>
      <c r="E12" s="189"/>
      <c r="F12" s="175"/>
      <c r="G12" s="197"/>
      <c r="H12" s="175"/>
      <c r="I12" s="175"/>
      <c r="J12" s="175"/>
      <c r="K12" s="175"/>
      <c r="L12" s="175"/>
      <c r="M12" s="175"/>
    </row>
    <row r="13" spans="1:13" ht="19.5" customHeight="1" x14ac:dyDescent="0.25">
      <c r="A13" s="185" t="s">
        <v>281</v>
      </c>
      <c r="B13" s="186">
        <f>ORÇAMENTO_EXECUTIVO!$F$1111</f>
        <v>1455299.482355</v>
      </c>
      <c r="C13" s="187">
        <f t="shared" si="0"/>
        <v>4.2296769550953468E-2</v>
      </c>
      <c r="D13" s="188">
        <f>B13/Resumo!G$2</f>
        <v>138.87320025450074</v>
      </c>
      <c r="E13" s="198"/>
      <c r="F13" s="175"/>
      <c r="G13" s="175"/>
      <c r="H13" s="175"/>
      <c r="I13" s="175"/>
      <c r="J13" s="175"/>
      <c r="K13" s="175"/>
      <c r="L13" s="175"/>
      <c r="M13" s="175"/>
    </row>
    <row r="14" spans="1:13" ht="19.5" customHeight="1" x14ac:dyDescent="0.25">
      <c r="A14" s="177" t="s">
        <v>282</v>
      </c>
      <c r="B14" s="178">
        <f>ORÇAMENTO_EXECUTIVO!$F$1199</f>
        <v>968406.17999999993</v>
      </c>
      <c r="C14" s="179">
        <f t="shared" si="0"/>
        <v>2.8145720880004704E-2</v>
      </c>
      <c r="D14" s="180">
        <f>B14/Resumo!G$2</f>
        <v>92.410989623392311</v>
      </c>
      <c r="E14" s="191"/>
      <c r="F14" s="175"/>
      <c r="G14" s="175"/>
      <c r="H14" s="175"/>
      <c r="I14" s="175"/>
      <c r="J14" s="175"/>
      <c r="K14" s="175"/>
      <c r="L14" s="175"/>
      <c r="M14" s="175"/>
    </row>
    <row r="15" spans="1:13" ht="19.5" customHeight="1" x14ac:dyDescent="0.25">
      <c r="A15" s="185" t="s">
        <v>37</v>
      </c>
      <c r="B15" s="186">
        <f>ORÇAMENTO_EXECUTIVO!$F$1238</f>
        <v>1081743.06</v>
      </c>
      <c r="C15" s="187">
        <f t="shared" si="0"/>
        <v>3.1439739707817833E-2</v>
      </c>
      <c r="D15" s="188">
        <f>B15/Resumo!G$2</f>
        <v>103.22625852391468</v>
      </c>
      <c r="E15" s="191"/>
      <c r="F15" s="175"/>
      <c r="G15" s="175"/>
      <c r="H15" s="175"/>
      <c r="I15" s="175"/>
      <c r="J15" s="175"/>
      <c r="K15" s="175"/>
      <c r="L15" s="175"/>
      <c r="M15" s="175"/>
    </row>
    <row r="16" spans="1:13" ht="19.5" customHeight="1" x14ac:dyDescent="0.25">
      <c r="A16" s="177" t="s">
        <v>283</v>
      </c>
      <c r="B16" s="178">
        <f>ORÇAMENTO_EXECUTIVO!$F$1242</f>
        <v>1757382.5444420001</v>
      </c>
      <c r="C16" s="179">
        <f t="shared" si="0"/>
        <v>5.1076500333007993E-2</v>
      </c>
      <c r="D16" s="180">
        <f>B16/Resumo!G$2</f>
        <v>167.69973533085098</v>
      </c>
      <c r="E16" s="198"/>
      <c r="F16" s="175"/>
      <c r="G16" s="175"/>
      <c r="H16" s="175"/>
      <c r="I16" s="175"/>
      <c r="J16" s="175"/>
      <c r="K16" s="175"/>
      <c r="L16" s="175"/>
      <c r="M16" s="175"/>
    </row>
    <row r="17" spans="1:13" s="200" customFormat="1" ht="19.5" customHeight="1" x14ac:dyDescent="0.25">
      <c r="A17" s="185" t="s">
        <v>284</v>
      </c>
      <c r="B17" s="186">
        <f>ORÇAMENTO_EXECUTIVO!$F$1434</f>
        <v>2995632.7316339999</v>
      </c>
      <c r="C17" s="187">
        <f t="shared" si="0"/>
        <v>8.7064957313238753E-2</v>
      </c>
      <c r="D17" s="188">
        <f>B17/Resumo!G$2</f>
        <v>285.86082058927371</v>
      </c>
      <c r="E17" s="181"/>
      <c r="F17" s="191"/>
      <c r="G17" s="191"/>
      <c r="H17" s="191"/>
      <c r="I17" s="191"/>
      <c r="J17" s="191"/>
      <c r="K17" s="191"/>
      <c r="L17" s="191"/>
      <c r="M17" s="191"/>
    </row>
    <row r="18" spans="1:13" ht="19.5" customHeight="1" x14ac:dyDescent="0.25">
      <c r="A18" s="177" t="s">
        <v>285</v>
      </c>
      <c r="B18" s="178">
        <f>ORÇAMENTO_EXECUTIVO!$F$1565</f>
        <v>1486082.8273439999</v>
      </c>
      <c r="C18" s="179">
        <f t="shared" si="0"/>
        <v>4.3191455534693557E-2</v>
      </c>
      <c r="D18" s="180">
        <f>B18/Resumo!G$2</f>
        <v>141.81072733053799</v>
      </c>
      <c r="E18" s="198"/>
      <c r="F18" s="175"/>
      <c r="G18" s="175"/>
      <c r="H18" s="175"/>
      <c r="I18" s="175"/>
      <c r="J18" s="175"/>
      <c r="K18" s="175"/>
      <c r="L18" s="175"/>
      <c r="M18" s="175"/>
    </row>
    <row r="19" spans="1:13" ht="19.5" customHeight="1" x14ac:dyDescent="0.25">
      <c r="A19" s="185" t="s">
        <v>286</v>
      </c>
      <c r="B19" s="186">
        <f>ORÇAMENTO_EXECUTIVO!$F$1705</f>
        <v>118382.6338</v>
      </c>
      <c r="C19" s="187">
        <f t="shared" si="0"/>
        <v>3.4406684269348742E-3</v>
      </c>
      <c r="D19" s="188">
        <f>B19/Resumo!G$2</f>
        <v>11.296764280956625</v>
      </c>
      <c r="E19" s="198"/>
      <c r="F19" s="175"/>
      <c r="G19" s="175"/>
      <c r="H19" s="175"/>
      <c r="I19" s="175"/>
      <c r="J19" s="175"/>
      <c r="K19" s="175"/>
      <c r="L19" s="175"/>
      <c r="M19" s="175"/>
    </row>
    <row r="20" spans="1:13" ht="19.5" customHeight="1" x14ac:dyDescent="0.25">
      <c r="A20" s="177" t="s">
        <v>287</v>
      </c>
      <c r="B20" s="178">
        <f>ORÇAMENTO_EXECUTIVO!$F$1711</f>
        <v>240314.90109999993</v>
      </c>
      <c r="C20" s="179">
        <f t="shared" si="0"/>
        <v>6.9845032687281426E-3</v>
      </c>
      <c r="D20" s="180">
        <f>B20/Resumo!G$2</f>
        <v>22.932255380586938</v>
      </c>
      <c r="E20" s="191"/>
      <c r="F20" s="175"/>
      <c r="G20" s="175"/>
      <c r="H20" s="175"/>
      <c r="I20" s="175"/>
      <c r="J20" s="175"/>
      <c r="K20" s="175"/>
      <c r="L20" s="175"/>
      <c r="M20" s="175"/>
    </row>
    <row r="21" spans="1:13" ht="19.5" customHeight="1" x14ac:dyDescent="0.25">
      <c r="A21" s="185" t="s">
        <v>288</v>
      </c>
      <c r="B21" s="186">
        <f>ORÇAMENTO_EXECUTIVO!$F$1794</f>
        <v>157190.1</v>
      </c>
      <c r="C21" s="187">
        <f t="shared" si="0"/>
        <v>4.5685671684788584E-3</v>
      </c>
      <c r="D21" s="188">
        <f>B21/Resumo!G$2</f>
        <v>15</v>
      </c>
      <c r="E21" s="191"/>
      <c r="F21" s="175"/>
      <c r="G21" s="175"/>
      <c r="H21" s="175"/>
      <c r="I21" s="175"/>
      <c r="J21" s="175"/>
      <c r="K21" s="175"/>
      <c r="L21" s="175"/>
      <c r="M21" s="175"/>
    </row>
    <row r="22" spans="1:13" ht="19.5" customHeight="1" x14ac:dyDescent="0.25">
      <c r="A22" s="201" t="s">
        <v>4662</v>
      </c>
      <c r="B22" s="178">
        <f>ORÇAMENTO_EXECUTIVO!$F$1816+ORÇAMENTO_EXECUTIVO!$F$1824</f>
        <v>1093529.5286320001</v>
      </c>
      <c r="C22" s="179">
        <f t="shared" si="0"/>
        <v>3.1782301189898839E-2</v>
      </c>
      <c r="D22" s="180">
        <f>B22/Resumo!G$2</f>
        <v>104.35099239379581</v>
      </c>
      <c r="E22" s="198"/>
      <c r="F22" s="175"/>
      <c r="G22" s="175"/>
      <c r="H22" s="175"/>
      <c r="I22" s="175"/>
      <c r="J22" s="175"/>
      <c r="K22" s="175"/>
      <c r="L22" s="175"/>
      <c r="M22" s="175"/>
    </row>
    <row r="23" spans="1:13" ht="19.5" customHeight="1" x14ac:dyDescent="0.25">
      <c r="A23" s="173" t="s">
        <v>413</v>
      </c>
      <c r="B23" s="202">
        <f>SUM(B2:B22)</f>
        <v>34406870.732807398</v>
      </c>
      <c r="C23" s="203">
        <f>SUM(C2:C22)</f>
        <v>1</v>
      </c>
      <c r="D23" s="204">
        <f>SUM(D2:D22)</f>
        <v>3283.3051253998251</v>
      </c>
      <c r="E23" s="197"/>
      <c r="F23" s="205"/>
      <c r="G23" s="175"/>
      <c r="H23" s="175"/>
      <c r="I23" s="175"/>
      <c r="J23" s="175"/>
      <c r="K23" s="175"/>
      <c r="L23" s="175"/>
      <c r="M23" s="175"/>
    </row>
    <row r="24" spans="1:13" ht="19.5" customHeight="1" x14ac:dyDescent="0.25">
      <c r="A24" s="173" t="s">
        <v>4663</v>
      </c>
      <c r="B24" s="206">
        <v>2757.56</v>
      </c>
      <c r="C24" s="207">
        <v>45383</v>
      </c>
      <c r="D24" s="208" t="str">
        <f>ROUNDDOWN(D23/B24,2)&amp;" CUB"</f>
        <v>1,19 CUB</v>
      </c>
      <c r="E24" s="197"/>
      <c r="F24" s="175"/>
      <c r="G24" s="175"/>
      <c r="H24" s="175"/>
      <c r="I24" s="175"/>
      <c r="J24" s="175"/>
      <c r="K24" s="175"/>
      <c r="L24" s="175"/>
      <c r="M24" s="175"/>
    </row>
    <row r="25" spans="1:13" ht="19.5" x14ac:dyDescent="0.25">
      <c r="B25" s="209"/>
      <c r="C25" s="195"/>
      <c r="D25" s="195"/>
      <c r="E25" s="175"/>
      <c r="F25" s="197"/>
      <c r="G25" s="175"/>
      <c r="H25" s="175"/>
      <c r="I25" s="175"/>
      <c r="J25" s="175"/>
      <c r="K25" s="175"/>
      <c r="L25" s="175"/>
      <c r="M25" s="175"/>
    </row>
    <row r="26" spans="1:13" ht="19.5" x14ac:dyDescent="0.25">
      <c r="A26" s="175"/>
      <c r="B26" s="197"/>
      <c r="C26" s="195"/>
      <c r="D26" s="195"/>
      <c r="E26" s="175"/>
      <c r="F26" s="205"/>
      <c r="G26" s="205"/>
      <c r="H26" s="175"/>
      <c r="I26" s="175"/>
      <c r="J26" s="175"/>
      <c r="K26" s="175"/>
      <c r="L26" s="175"/>
      <c r="M26" s="175"/>
    </row>
    <row r="27" spans="1:13" ht="15" customHeight="1" x14ac:dyDescent="0.25">
      <c r="A27" s="211" t="s">
        <v>4664</v>
      </c>
      <c r="B27" s="213" t="s">
        <v>4665</v>
      </c>
      <c r="C27" s="176"/>
      <c r="D27" s="176"/>
    </row>
    <row r="28" spans="1:13" x14ac:dyDescent="0.25">
      <c r="A28" s="212" t="s">
        <v>23</v>
      </c>
      <c r="B28" s="213">
        <v>0.21910817302216185</v>
      </c>
      <c r="C28" s="176"/>
      <c r="D28" s="176"/>
    </row>
    <row r="29" spans="1:13" x14ac:dyDescent="0.25">
      <c r="A29" s="212" t="s">
        <v>4660</v>
      </c>
      <c r="B29" s="213">
        <v>0.12660284949685827</v>
      </c>
      <c r="C29" s="176"/>
      <c r="D29" s="176"/>
    </row>
    <row r="30" spans="1:13" x14ac:dyDescent="0.25">
      <c r="A30" s="212" t="s">
        <v>284</v>
      </c>
      <c r="B30" s="213">
        <v>0.10195003208663073</v>
      </c>
      <c r="C30" s="176"/>
      <c r="D30" s="176"/>
    </row>
    <row r="31" spans="1:13" x14ac:dyDescent="0.25">
      <c r="A31" s="212" t="s">
        <v>279</v>
      </c>
      <c r="B31" s="213">
        <v>6.8628513976503255E-2</v>
      </c>
      <c r="C31" s="176"/>
      <c r="D31" s="176"/>
    </row>
    <row r="32" spans="1:13" x14ac:dyDescent="0.25">
      <c r="A32" s="212" t="s">
        <v>52</v>
      </c>
      <c r="B32" s="213">
        <v>5.6253367719279683E-2</v>
      </c>
      <c r="C32" s="176"/>
      <c r="D32" s="176"/>
    </row>
    <row r="33" spans="1:13" x14ac:dyDescent="0.25">
      <c r="A33" s="212" t="s">
        <v>283</v>
      </c>
      <c r="B33" s="213">
        <v>5.3449718764234676E-2</v>
      </c>
      <c r="C33" s="176"/>
      <c r="D33" s="176"/>
    </row>
    <row r="34" spans="1:13" x14ac:dyDescent="0.25">
      <c r="A34" s="212" t="s">
        <v>51</v>
      </c>
      <c r="B34" s="213">
        <v>4.8360425295082256E-2</v>
      </c>
      <c r="C34" s="176"/>
      <c r="D34" s="176"/>
    </row>
    <row r="35" spans="1:13" x14ac:dyDescent="0.25">
      <c r="A35" s="212" t="s">
        <v>275</v>
      </c>
      <c r="B35" s="213">
        <v>4.671442953573883E-2</v>
      </c>
      <c r="C35" s="176"/>
      <c r="D35" s="176"/>
    </row>
    <row r="36" spans="1:13" x14ac:dyDescent="0.25">
      <c r="A36" s="212" t="s">
        <v>285</v>
      </c>
      <c r="B36" s="213">
        <v>4.5198303256799542E-2</v>
      </c>
      <c r="C36" s="176"/>
      <c r="D36" s="176"/>
    </row>
    <row r="37" spans="1:13" x14ac:dyDescent="0.25">
      <c r="A37" s="212" t="s">
        <v>281</v>
      </c>
      <c r="B37" s="213">
        <v>4.4262046584916587E-2</v>
      </c>
      <c r="C37" s="176"/>
      <c r="D37" s="176"/>
    </row>
    <row r="38" spans="1:13" x14ac:dyDescent="0.25">
      <c r="A38" s="212" t="s">
        <v>274</v>
      </c>
      <c r="B38" s="213">
        <v>3.777019172785534E-2</v>
      </c>
      <c r="C38" s="176"/>
      <c r="D38" s="176"/>
    </row>
    <row r="39" spans="1:13" x14ac:dyDescent="0.25">
      <c r="A39" s="212" t="s">
        <v>4662</v>
      </c>
      <c r="B39" s="213">
        <v>3.3259033982453182E-2</v>
      </c>
      <c r="C39" s="176"/>
      <c r="D39" s="176"/>
    </row>
    <row r="40" spans="1:13" x14ac:dyDescent="0.25">
      <c r="A40" s="212" t="s">
        <v>37</v>
      </c>
      <c r="B40" s="213">
        <v>3.2900555724206963E-2</v>
      </c>
      <c r="C40" s="176"/>
      <c r="D40" s="176"/>
    </row>
    <row r="41" spans="1:13" x14ac:dyDescent="0.25">
      <c r="A41" s="212" t="s">
        <v>282</v>
      </c>
      <c r="B41" s="213">
        <v>2.9453483610753551E-2</v>
      </c>
      <c r="C41" s="176"/>
      <c r="D41" s="176"/>
    </row>
    <row r="42" spans="1:13" x14ac:dyDescent="0.25">
      <c r="A42" s="212" t="s">
        <v>280</v>
      </c>
      <c r="B42" s="213">
        <v>2.0690525940087079E-2</v>
      </c>
      <c r="C42" s="176"/>
      <c r="D42" s="176"/>
    </row>
    <row r="43" spans="1:13" x14ac:dyDescent="0.25">
      <c r="A43" s="212" t="s">
        <v>276</v>
      </c>
      <c r="B43" s="213">
        <v>9.4237757181076694E-3</v>
      </c>
      <c r="C43" s="176"/>
      <c r="D43" s="176"/>
    </row>
    <row r="44" spans="1:13" x14ac:dyDescent="0.25">
      <c r="A44" s="212" t="s">
        <v>278</v>
      </c>
      <c r="B44" s="213">
        <v>9.000897952770516E-3</v>
      </c>
      <c r="C44" s="176"/>
      <c r="D44" s="176"/>
    </row>
    <row r="45" spans="1:13" x14ac:dyDescent="0.25">
      <c r="A45" s="212" t="s">
        <v>287</v>
      </c>
      <c r="B45" s="213">
        <v>7.309031217632986E-3</v>
      </c>
      <c r="C45" s="176"/>
      <c r="D45" s="176"/>
    </row>
    <row r="46" spans="1:13" x14ac:dyDescent="0.25">
      <c r="A46" s="212" t="s">
        <v>288</v>
      </c>
      <c r="B46" s="213">
        <v>4.7808410662173928E-3</v>
      </c>
      <c r="C46" s="176"/>
      <c r="D46" s="176"/>
    </row>
    <row r="47" spans="1:13" ht="19.5" x14ac:dyDescent="0.25">
      <c r="A47" s="212" t="s">
        <v>286</v>
      </c>
      <c r="B47" s="213">
        <v>3.5336239804691061E-3</v>
      </c>
      <c r="C47" s="195"/>
      <c r="D47" s="195"/>
      <c r="E47" s="175"/>
      <c r="F47" s="175"/>
      <c r="G47" s="175"/>
      <c r="H47" s="175"/>
      <c r="I47" s="175"/>
      <c r="J47" s="175"/>
      <c r="K47" s="175"/>
      <c r="L47" s="175"/>
      <c r="M47" s="175"/>
    </row>
    <row r="48" spans="1:13" ht="19.5" x14ac:dyDescent="0.25">
      <c r="A48" s="212" t="s">
        <v>277</v>
      </c>
      <c r="B48" s="213">
        <v>1.3501793412406642E-3</v>
      </c>
      <c r="C48" s="195"/>
      <c r="D48" s="195"/>
      <c r="E48" s="175"/>
      <c r="F48" s="175"/>
      <c r="G48" s="175"/>
      <c r="H48" s="175"/>
      <c r="I48" s="175"/>
      <c r="J48" s="175"/>
      <c r="K48" s="175"/>
      <c r="L48" s="175"/>
      <c r="M48" s="175"/>
    </row>
    <row r="49" spans="1:13" ht="19.5" x14ac:dyDescent="0.25">
      <c r="A49" s="212" t="s">
        <v>4666</v>
      </c>
      <c r="B49" s="213">
        <v>1</v>
      </c>
      <c r="C49" s="195"/>
      <c r="D49" s="195"/>
      <c r="E49" s="175"/>
      <c r="F49" s="175"/>
      <c r="G49" s="175"/>
      <c r="H49" s="175"/>
      <c r="I49" s="175"/>
      <c r="J49" s="175"/>
      <c r="K49" s="175"/>
      <c r="L49" s="175"/>
      <c r="M49" s="175"/>
    </row>
    <row r="50" spans="1:13" ht="19.5" x14ac:dyDescent="0.25">
      <c r="C50" s="195"/>
      <c r="D50" s="195"/>
      <c r="E50" s="175"/>
      <c r="F50" s="175"/>
      <c r="G50" s="175"/>
      <c r="H50" s="175"/>
      <c r="I50" s="175"/>
      <c r="J50" s="175"/>
      <c r="K50" s="175"/>
      <c r="L50" s="175"/>
      <c r="M50" s="175"/>
    </row>
    <row r="51" spans="1:13" ht="19.5" x14ac:dyDescent="0.25">
      <c r="C51" s="195"/>
      <c r="D51" s="195"/>
      <c r="E51" s="175"/>
      <c r="F51" s="175"/>
      <c r="G51" s="175"/>
      <c r="H51" s="175"/>
      <c r="I51" s="175"/>
      <c r="J51" s="175"/>
      <c r="K51" s="175"/>
      <c r="L51" s="175"/>
      <c r="M51" s="175"/>
    </row>
    <row r="52" spans="1:13" ht="19.5" x14ac:dyDescent="0.25">
      <c r="C52" s="195"/>
      <c r="D52" s="195"/>
      <c r="E52" s="175"/>
      <c r="F52" s="175"/>
      <c r="G52" s="175"/>
      <c r="H52" s="175"/>
      <c r="I52" s="175"/>
      <c r="J52" s="175"/>
      <c r="K52" s="175"/>
      <c r="L52" s="175"/>
      <c r="M52" s="175"/>
    </row>
    <row r="53" spans="1:13" ht="19.5" x14ac:dyDescent="0.25">
      <c r="C53" s="195"/>
      <c r="D53" s="195"/>
      <c r="E53" s="175"/>
      <c r="F53" s="175"/>
      <c r="G53" s="175"/>
      <c r="H53" s="175"/>
      <c r="I53" s="175"/>
      <c r="J53" s="175"/>
      <c r="K53" s="175"/>
      <c r="L53" s="175"/>
      <c r="M53" s="175"/>
    </row>
    <row r="54" spans="1:13" ht="19.5" x14ac:dyDescent="0.25">
      <c r="C54" s="195"/>
      <c r="D54" s="195"/>
      <c r="E54" s="175"/>
      <c r="F54" s="175"/>
      <c r="G54" s="175"/>
      <c r="H54" s="175"/>
      <c r="I54" s="175"/>
      <c r="J54" s="175"/>
      <c r="K54" s="175"/>
      <c r="L54" s="175"/>
      <c r="M54" s="175"/>
    </row>
    <row r="55" spans="1:13" ht="19.5" x14ac:dyDescent="0.25">
      <c r="C55" s="195"/>
      <c r="D55" s="195"/>
      <c r="E55" s="175"/>
      <c r="F55" s="175"/>
      <c r="G55" s="175"/>
      <c r="H55" s="175"/>
      <c r="I55" s="175"/>
      <c r="J55" s="175"/>
      <c r="K55" s="175"/>
      <c r="L55" s="175"/>
      <c r="M55" s="175"/>
    </row>
    <row r="56" spans="1:13" ht="19.5" x14ac:dyDescent="0.25">
      <c r="C56" s="195"/>
      <c r="D56" s="195"/>
      <c r="E56" s="175"/>
      <c r="F56" s="175"/>
      <c r="G56" s="175"/>
      <c r="H56" s="175"/>
      <c r="I56" s="175"/>
      <c r="J56" s="175"/>
      <c r="K56" s="175"/>
      <c r="L56" s="175"/>
      <c r="M56" s="175"/>
    </row>
    <row r="57" spans="1:13" ht="19.5" x14ac:dyDescent="0.25">
      <c r="C57" s="195"/>
      <c r="D57" s="195"/>
      <c r="E57" s="175"/>
      <c r="F57" s="175"/>
      <c r="G57" s="175"/>
      <c r="H57" s="175"/>
      <c r="I57" s="175"/>
      <c r="J57" s="175"/>
      <c r="K57" s="175"/>
      <c r="L57" s="175"/>
      <c r="M57" s="175"/>
    </row>
    <row r="58" spans="1:13" ht="19.5" x14ac:dyDescent="0.25">
      <c r="C58" s="195"/>
      <c r="D58" s="195"/>
      <c r="E58" s="175"/>
      <c r="F58" s="175"/>
      <c r="G58" s="175"/>
      <c r="H58" s="175"/>
      <c r="I58" s="175"/>
      <c r="J58" s="175"/>
      <c r="K58" s="175"/>
      <c r="L58" s="175"/>
      <c r="M58" s="175"/>
    </row>
    <row r="59" spans="1:13" ht="19.5" x14ac:dyDescent="0.25">
      <c r="C59" s="195"/>
      <c r="D59" s="195"/>
      <c r="E59" s="175"/>
      <c r="F59" s="175"/>
      <c r="G59" s="175"/>
      <c r="H59" s="175"/>
      <c r="I59" s="175"/>
      <c r="J59" s="175"/>
      <c r="K59" s="175"/>
      <c r="L59" s="175"/>
      <c r="M59" s="175"/>
    </row>
    <row r="60" spans="1:13" ht="19.5" x14ac:dyDescent="0.25">
      <c r="C60" s="195"/>
      <c r="D60" s="195"/>
      <c r="E60" s="175"/>
      <c r="F60" s="175"/>
      <c r="G60" s="175"/>
      <c r="H60" s="175"/>
      <c r="I60" s="175"/>
      <c r="J60" s="175"/>
      <c r="K60" s="175"/>
      <c r="L60" s="175"/>
      <c r="M60" s="175"/>
    </row>
    <row r="61" spans="1:13" ht="19.5" x14ac:dyDescent="0.25">
      <c r="C61" s="195"/>
      <c r="D61" s="195"/>
      <c r="E61" s="175"/>
      <c r="F61" s="175"/>
      <c r="G61" s="175"/>
      <c r="H61" s="175"/>
      <c r="I61" s="175"/>
      <c r="J61" s="175"/>
      <c r="K61" s="175"/>
      <c r="L61" s="175"/>
      <c r="M61" s="175"/>
    </row>
    <row r="62" spans="1:13" ht="19.5" x14ac:dyDescent="0.25">
      <c r="C62" s="195"/>
      <c r="D62" s="195"/>
      <c r="E62" s="175"/>
      <c r="F62" s="175"/>
      <c r="G62" s="175"/>
      <c r="H62" s="175"/>
      <c r="I62" s="175"/>
      <c r="J62" s="175"/>
      <c r="K62" s="175"/>
      <c r="L62" s="175"/>
      <c r="M62" s="175"/>
    </row>
    <row r="63" spans="1:13" ht="19.5" customHeight="1" x14ac:dyDescent="0.25">
      <c r="A63" s="175"/>
      <c r="B63" s="175"/>
      <c r="C63" s="195"/>
      <c r="D63" s="195"/>
      <c r="E63" s="175"/>
      <c r="F63" s="175"/>
      <c r="G63" s="175"/>
      <c r="H63" s="175"/>
      <c r="I63" s="175"/>
      <c r="J63" s="175"/>
      <c r="K63" s="175"/>
      <c r="L63" s="175"/>
      <c r="M63" s="175"/>
    </row>
    <row r="64" spans="1:13" ht="19.5" customHeight="1" x14ac:dyDescent="0.25">
      <c r="A64" s="175"/>
      <c r="B64" s="175"/>
      <c r="C64" s="195"/>
      <c r="D64" s="195"/>
      <c r="E64" s="175"/>
      <c r="F64" s="175"/>
      <c r="G64" s="175"/>
      <c r="H64" s="175"/>
      <c r="I64" s="175"/>
      <c r="J64" s="175"/>
      <c r="K64" s="175"/>
      <c r="L64" s="175"/>
      <c r="M64" s="175"/>
    </row>
    <row r="65" spans="1:13" ht="19.5" customHeight="1" x14ac:dyDescent="0.25">
      <c r="A65" s="175"/>
      <c r="B65" s="175"/>
      <c r="C65" s="195"/>
      <c r="D65" s="195"/>
      <c r="E65" s="175"/>
      <c r="F65" s="175"/>
      <c r="G65" s="175"/>
      <c r="H65" s="175"/>
      <c r="I65" s="175"/>
      <c r="J65" s="175"/>
      <c r="K65" s="175"/>
      <c r="L65" s="175"/>
      <c r="M65" s="175"/>
    </row>
    <row r="66" spans="1:13" ht="19.5" customHeight="1" x14ac:dyDescent="0.25">
      <c r="A66" s="175"/>
      <c r="B66" s="175"/>
      <c r="C66" s="195"/>
      <c r="D66" s="195"/>
      <c r="E66" s="175"/>
      <c r="F66" s="175"/>
      <c r="G66" s="175"/>
      <c r="H66" s="175"/>
      <c r="I66" s="175"/>
      <c r="J66" s="175"/>
      <c r="K66" s="175"/>
      <c r="L66" s="175"/>
      <c r="M66" s="175"/>
    </row>
    <row r="67" spans="1:13" ht="19.5" customHeight="1" x14ac:dyDescent="0.25">
      <c r="A67" s="175"/>
      <c r="B67" s="175"/>
      <c r="C67" s="195"/>
      <c r="D67" s="195"/>
      <c r="E67" s="175"/>
      <c r="F67" s="175"/>
      <c r="G67" s="175"/>
      <c r="H67" s="175"/>
      <c r="I67" s="175"/>
      <c r="J67" s="175"/>
      <c r="K67" s="175"/>
      <c r="L67" s="175"/>
      <c r="M67" s="175"/>
    </row>
    <row r="68" spans="1:13" ht="19.5" customHeight="1" x14ac:dyDescent="0.25">
      <c r="A68" s="175"/>
      <c r="B68" s="175"/>
      <c r="C68" s="195"/>
      <c r="D68" s="195"/>
      <c r="E68" s="175"/>
      <c r="F68" s="175"/>
      <c r="G68" s="175"/>
      <c r="H68" s="175"/>
      <c r="I68" s="175"/>
      <c r="J68" s="175"/>
      <c r="K68" s="175"/>
      <c r="L68" s="175"/>
      <c r="M68" s="175"/>
    </row>
    <row r="69" spans="1:13" ht="19.5" customHeight="1" x14ac:dyDescent="0.25">
      <c r="A69" s="175"/>
      <c r="B69" s="175"/>
      <c r="C69" s="195"/>
      <c r="D69" s="195"/>
      <c r="E69" s="175"/>
      <c r="F69" s="175"/>
      <c r="G69" s="175"/>
      <c r="H69" s="175"/>
      <c r="I69" s="175"/>
      <c r="J69" s="175"/>
      <c r="K69" s="175"/>
      <c r="L69" s="175"/>
      <c r="M69" s="175"/>
    </row>
    <row r="70" spans="1:13" ht="19.5" customHeight="1" x14ac:dyDescent="0.25">
      <c r="A70" s="175"/>
      <c r="B70" s="175"/>
      <c r="C70" s="195"/>
      <c r="D70" s="195"/>
      <c r="E70" s="175"/>
      <c r="F70" s="175"/>
      <c r="G70" s="175"/>
      <c r="H70" s="175"/>
      <c r="I70" s="175"/>
      <c r="J70" s="175"/>
      <c r="K70" s="175"/>
      <c r="L70" s="175"/>
      <c r="M70" s="175"/>
    </row>
    <row r="71" spans="1:13" ht="19.5" customHeight="1" x14ac:dyDescent="0.25">
      <c r="A71" s="175"/>
      <c r="B71" s="175"/>
      <c r="C71" s="195"/>
      <c r="D71" s="195"/>
      <c r="E71" s="175"/>
      <c r="F71" s="175"/>
      <c r="G71" s="175"/>
      <c r="H71" s="175"/>
      <c r="I71" s="175"/>
      <c r="J71" s="175"/>
      <c r="K71" s="175"/>
      <c r="L71" s="175"/>
      <c r="M71" s="175"/>
    </row>
    <row r="72" spans="1:13" ht="19.5" customHeight="1" x14ac:dyDescent="0.25">
      <c r="A72" s="175"/>
      <c r="B72" s="175"/>
      <c r="C72" s="195"/>
      <c r="D72" s="195"/>
      <c r="E72" s="175"/>
      <c r="F72" s="175"/>
      <c r="G72" s="175"/>
      <c r="H72" s="175"/>
      <c r="I72" s="175"/>
      <c r="J72" s="175"/>
      <c r="K72" s="175"/>
      <c r="L72" s="175"/>
      <c r="M72" s="175"/>
    </row>
    <row r="73" spans="1:13" ht="19.5" customHeight="1" x14ac:dyDescent="0.25">
      <c r="A73" s="175"/>
      <c r="B73" s="175"/>
      <c r="C73" s="195"/>
      <c r="D73" s="195"/>
      <c r="E73" s="175"/>
      <c r="F73" s="175"/>
      <c r="G73" s="175"/>
      <c r="H73" s="175"/>
      <c r="I73" s="175"/>
      <c r="J73" s="175"/>
      <c r="K73" s="175"/>
      <c r="L73" s="175"/>
      <c r="M73" s="175"/>
    </row>
    <row r="74" spans="1:13" ht="19.5" customHeight="1" x14ac:dyDescent="0.25">
      <c r="A74" s="175"/>
      <c r="B74" s="175"/>
      <c r="C74" s="195"/>
      <c r="D74" s="195"/>
      <c r="E74" s="175"/>
      <c r="F74" s="175"/>
      <c r="G74" s="175"/>
      <c r="H74" s="175"/>
      <c r="I74" s="175"/>
      <c r="J74" s="175"/>
      <c r="K74" s="175"/>
      <c r="L74" s="175"/>
      <c r="M74" s="175"/>
    </row>
    <row r="75" spans="1:13" ht="19.5" customHeight="1" x14ac:dyDescent="0.25">
      <c r="A75" s="175"/>
      <c r="B75" s="175"/>
      <c r="C75" s="195"/>
      <c r="D75" s="195"/>
      <c r="E75" s="175"/>
      <c r="F75" s="175"/>
      <c r="G75" s="175"/>
      <c r="H75" s="175"/>
      <c r="I75" s="175"/>
      <c r="J75" s="175"/>
      <c r="K75" s="175"/>
      <c r="L75" s="175"/>
      <c r="M75" s="175"/>
    </row>
    <row r="76" spans="1:13" ht="19.5" customHeight="1" x14ac:dyDescent="0.25">
      <c r="A76" s="175"/>
      <c r="B76" s="175"/>
      <c r="C76" s="195"/>
      <c r="D76" s="195"/>
      <c r="E76" s="175"/>
      <c r="F76" s="175"/>
      <c r="G76" s="175"/>
      <c r="H76" s="175"/>
      <c r="I76" s="175"/>
      <c r="J76" s="175"/>
      <c r="K76" s="175"/>
      <c r="L76" s="175"/>
      <c r="M76" s="175"/>
    </row>
    <row r="77" spans="1:13" ht="19.5" customHeight="1" x14ac:dyDescent="0.25">
      <c r="A77" s="175"/>
      <c r="B77" s="175"/>
      <c r="C77" s="195"/>
      <c r="D77" s="195"/>
      <c r="E77" s="175"/>
      <c r="F77" s="175"/>
      <c r="G77" s="175"/>
      <c r="H77" s="175"/>
      <c r="I77" s="175"/>
      <c r="J77" s="175"/>
      <c r="K77" s="175"/>
      <c r="L77" s="175"/>
      <c r="M77" s="175"/>
    </row>
    <row r="78" spans="1:13" ht="19.5" customHeight="1" x14ac:dyDescent="0.25">
      <c r="A78" s="175"/>
      <c r="B78" s="175"/>
      <c r="C78" s="195"/>
      <c r="D78" s="195"/>
      <c r="E78" s="175"/>
      <c r="F78" s="175"/>
      <c r="G78" s="175"/>
      <c r="H78" s="175"/>
      <c r="I78" s="175"/>
      <c r="J78" s="175"/>
      <c r="K78" s="175"/>
      <c r="L78" s="175"/>
      <c r="M78" s="175"/>
    </row>
    <row r="79" spans="1:13" ht="19.5" customHeight="1" x14ac:dyDescent="0.25">
      <c r="A79" s="175"/>
      <c r="B79" s="175"/>
      <c r="C79" s="195"/>
      <c r="D79" s="195"/>
      <c r="E79" s="175"/>
      <c r="F79" s="175"/>
      <c r="G79" s="175"/>
      <c r="H79" s="175"/>
      <c r="I79" s="175"/>
      <c r="J79" s="175"/>
      <c r="K79" s="175"/>
      <c r="L79" s="175"/>
      <c r="M79" s="175"/>
    </row>
    <row r="80" spans="1:13" ht="19.5" customHeight="1" x14ac:dyDescent="0.25">
      <c r="A80" s="175"/>
      <c r="B80" s="175"/>
      <c r="C80" s="195"/>
      <c r="D80" s="195"/>
      <c r="E80" s="175"/>
      <c r="F80" s="175"/>
      <c r="G80" s="175"/>
      <c r="H80" s="175"/>
      <c r="I80" s="175"/>
      <c r="J80" s="175"/>
      <c r="K80" s="175"/>
      <c r="L80" s="175"/>
      <c r="M80" s="175"/>
    </row>
    <row r="81" spans="1:13" ht="19.5" customHeight="1" x14ac:dyDescent="0.25">
      <c r="A81" s="175"/>
      <c r="B81" s="175"/>
      <c r="C81" s="195"/>
      <c r="D81" s="195"/>
      <c r="E81" s="175"/>
      <c r="F81" s="175"/>
      <c r="G81" s="175"/>
      <c r="H81" s="175"/>
      <c r="I81" s="175"/>
      <c r="J81" s="175"/>
      <c r="K81" s="175"/>
      <c r="L81" s="175"/>
      <c r="M81" s="175"/>
    </row>
    <row r="82" spans="1:13" ht="19.5" customHeight="1" x14ac:dyDescent="0.25">
      <c r="A82" s="175"/>
      <c r="B82" s="175"/>
      <c r="C82" s="195"/>
      <c r="D82" s="195"/>
      <c r="E82" s="175"/>
      <c r="F82" s="175"/>
      <c r="G82" s="175"/>
      <c r="H82" s="175"/>
      <c r="I82" s="175"/>
      <c r="J82" s="175"/>
      <c r="K82" s="175"/>
      <c r="L82" s="175"/>
      <c r="M82" s="175"/>
    </row>
    <row r="83" spans="1:13" ht="19.5" customHeight="1" x14ac:dyDescent="0.25">
      <c r="A83" s="175"/>
      <c r="B83" s="175"/>
      <c r="C83" s="195"/>
      <c r="D83" s="195"/>
      <c r="E83" s="175"/>
      <c r="F83" s="175"/>
      <c r="G83" s="175"/>
      <c r="H83" s="175"/>
      <c r="I83" s="175"/>
      <c r="J83" s="175"/>
      <c r="K83" s="175"/>
      <c r="L83" s="175"/>
      <c r="M83" s="175"/>
    </row>
    <row r="84" spans="1:13" ht="19.5" customHeight="1" x14ac:dyDescent="0.25">
      <c r="A84" s="175"/>
      <c r="B84" s="175"/>
      <c r="C84" s="195"/>
      <c r="D84" s="195"/>
      <c r="E84" s="175"/>
      <c r="F84" s="175"/>
      <c r="G84" s="175"/>
      <c r="H84" s="175"/>
      <c r="I84" s="175"/>
      <c r="J84" s="175"/>
      <c r="K84" s="175"/>
      <c r="L84" s="175"/>
      <c r="M84" s="175"/>
    </row>
    <row r="85" spans="1:13" ht="19.5" customHeight="1" x14ac:dyDescent="0.25">
      <c r="A85" s="175"/>
      <c r="B85" s="175"/>
      <c r="C85" s="195"/>
      <c r="D85" s="195"/>
      <c r="E85" s="175"/>
      <c r="F85" s="175"/>
      <c r="G85" s="175"/>
      <c r="H85" s="175"/>
      <c r="I85" s="175"/>
      <c r="J85" s="175"/>
      <c r="K85" s="175"/>
      <c r="L85" s="175"/>
      <c r="M85" s="175"/>
    </row>
    <row r="86" spans="1:13" ht="19.5" customHeight="1" x14ac:dyDescent="0.25">
      <c r="A86" s="175"/>
      <c r="B86" s="175"/>
      <c r="C86" s="195"/>
      <c r="D86" s="195"/>
      <c r="E86" s="175"/>
      <c r="F86" s="175"/>
      <c r="G86" s="175"/>
      <c r="H86" s="175"/>
      <c r="I86" s="175"/>
      <c r="J86" s="175"/>
      <c r="K86" s="175"/>
      <c r="L86" s="175"/>
      <c r="M86" s="175"/>
    </row>
    <row r="87" spans="1:13" ht="19.5" customHeight="1" x14ac:dyDescent="0.25">
      <c r="A87" s="175"/>
      <c r="B87" s="175"/>
      <c r="C87" s="195"/>
      <c r="D87" s="195"/>
      <c r="E87" s="175"/>
      <c r="F87" s="175"/>
      <c r="G87" s="175"/>
      <c r="H87" s="175"/>
      <c r="I87" s="175"/>
      <c r="J87" s="175"/>
      <c r="K87" s="175"/>
      <c r="L87" s="175"/>
      <c r="M87" s="175"/>
    </row>
    <row r="88" spans="1:13" ht="19.5" customHeight="1" x14ac:dyDescent="0.25">
      <c r="A88" s="175"/>
      <c r="B88" s="175"/>
      <c r="C88" s="195"/>
      <c r="D88" s="195"/>
      <c r="E88" s="175"/>
      <c r="F88" s="175"/>
      <c r="G88" s="175"/>
      <c r="H88" s="175"/>
      <c r="I88" s="175"/>
      <c r="J88" s="175"/>
      <c r="K88" s="175"/>
      <c r="L88" s="175"/>
      <c r="M88" s="175"/>
    </row>
    <row r="89" spans="1:13" ht="19.5" customHeight="1" x14ac:dyDescent="0.25">
      <c r="A89" s="175"/>
      <c r="B89" s="175"/>
      <c r="C89" s="195"/>
      <c r="D89" s="195"/>
      <c r="E89" s="175"/>
      <c r="F89" s="175"/>
      <c r="G89" s="175"/>
      <c r="H89" s="175"/>
      <c r="I89" s="175"/>
      <c r="J89" s="175"/>
      <c r="K89" s="175"/>
      <c r="L89" s="175"/>
      <c r="M89" s="175"/>
    </row>
    <row r="90" spans="1:13" ht="19.5" customHeight="1" x14ac:dyDescent="0.25">
      <c r="A90" s="175"/>
      <c r="B90" s="175"/>
      <c r="C90" s="195"/>
      <c r="D90" s="195"/>
      <c r="E90" s="175"/>
      <c r="F90" s="175"/>
      <c r="G90" s="175"/>
      <c r="H90" s="175"/>
      <c r="I90" s="175"/>
      <c r="J90" s="175"/>
      <c r="K90" s="175"/>
      <c r="L90" s="175"/>
      <c r="M90" s="175"/>
    </row>
    <row r="91" spans="1:13" ht="19.5" customHeight="1" x14ac:dyDescent="0.25">
      <c r="A91" s="175"/>
      <c r="B91" s="175"/>
      <c r="C91" s="195"/>
      <c r="D91" s="195"/>
      <c r="E91" s="175"/>
      <c r="F91" s="175"/>
      <c r="G91" s="175"/>
      <c r="H91" s="175"/>
      <c r="I91" s="175"/>
      <c r="J91" s="175"/>
      <c r="K91" s="175"/>
      <c r="L91" s="175"/>
      <c r="M91" s="175"/>
    </row>
    <row r="92" spans="1:13" ht="19.5" customHeight="1" x14ac:dyDescent="0.25">
      <c r="A92" s="175"/>
      <c r="B92" s="175"/>
      <c r="C92" s="195"/>
      <c r="D92" s="195"/>
      <c r="E92" s="175"/>
      <c r="F92" s="175"/>
      <c r="G92" s="175"/>
      <c r="H92" s="175"/>
      <c r="I92" s="175"/>
      <c r="J92" s="175"/>
      <c r="K92" s="175"/>
      <c r="L92" s="175"/>
      <c r="M92" s="175"/>
    </row>
    <row r="93" spans="1:13" ht="19.5" customHeight="1" x14ac:dyDescent="0.25">
      <c r="A93" s="175"/>
      <c r="B93" s="175"/>
      <c r="C93" s="195"/>
      <c r="D93" s="195"/>
      <c r="E93" s="175"/>
      <c r="F93" s="175"/>
      <c r="G93" s="175"/>
      <c r="H93" s="175"/>
      <c r="I93" s="175"/>
      <c r="J93" s="175"/>
      <c r="K93" s="175"/>
      <c r="L93" s="175"/>
      <c r="M93" s="175"/>
    </row>
    <row r="94" spans="1:13" ht="19.5" customHeight="1" x14ac:dyDescent="0.25">
      <c r="A94" s="175"/>
      <c r="B94" s="175"/>
      <c r="C94" s="195"/>
      <c r="D94" s="195"/>
      <c r="E94" s="175"/>
      <c r="F94" s="175"/>
      <c r="G94" s="175"/>
      <c r="H94" s="175"/>
      <c r="I94" s="175"/>
      <c r="J94" s="175"/>
      <c r="K94" s="175"/>
      <c r="L94" s="175"/>
      <c r="M94" s="175"/>
    </row>
    <row r="95" spans="1:13" ht="19.5" customHeight="1" x14ac:dyDescent="0.25">
      <c r="A95" s="175"/>
      <c r="B95" s="175"/>
      <c r="C95" s="195"/>
      <c r="D95" s="195"/>
      <c r="E95" s="175"/>
      <c r="F95" s="175"/>
      <c r="G95" s="175"/>
      <c r="H95" s="175"/>
      <c r="I95" s="175"/>
      <c r="J95" s="175"/>
      <c r="K95" s="175"/>
      <c r="L95" s="175"/>
      <c r="M95" s="175"/>
    </row>
    <row r="96" spans="1:13" ht="19.5" customHeight="1" x14ac:dyDescent="0.25">
      <c r="A96" s="175"/>
      <c r="B96" s="175"/>
      <c r="C96" s="195"/>
      <c r="D96" s="195"/>
      <c r="E96" s="175"/>
      <c r="F96" s="175"/>
      <c r="G96" s="175"/>
      <c r="H96" s="175"/>
      <c r="I96" s="175"/>
      <c r="J96" s="175"/>
      <c r="K96" s="175"/>
      <c r="L96" s="175"/>
      <c r="M96" s="175"/>
    </row>
    <row r="97" spans="1:13" ht="19.5" customHeight="1" x14ac:dyDescent="0.25">
      <c r="A97" s="175"/>
      <c r="B97" s="175"/>
      <c r="C97" s="195"/>
      <c r="D97" s="195"/>
      <c r="E97" s="175"/>
      <c r="F97" s="175"/>
      <c r="G97" s="175"/>
      <c r="H97" s="175"/>
      <c r="I97" s="175"/>
      <c r="J97" s="175"/>
      <c r="K97" s="175"/>
      <c r="L97" s="175"/>
      <c r="M97" s="175"/>
    </row>
    <row r="98" spans="1:13" ht="19.5" customHeight="1" x14ac:dyDescent="0.25">
      <c r="A98" s="175"/>
      <c r="B98" s="175"/>
      <c r="C98" s="195"/>
      <c r="D98" s="195"/>
      <c r="E98" s="175"/>
      <c r="F98" s="175"/>
      <c r="G98" s="175"/>
      <c r="H98" s="175"/>
      <c r="I98" s="175"/>
      <c r="J98" s="175"/>
      <c r="K98" s="175"/>
      <c r="L98" s="175"/>
      <c r="M98" s="175"/>
    </row>
    <row r="99" spans="1:13" ht="19.5" customHeight="1" x14ac:dyDescent="0.25">
      <c r="A99" s="175"/>
      <c r="B99" s="175"/>
      <c r="C99" s="195"/>
      <c r="D99" s="195"/>
      <c r="E99" s="175"/>
      <c r="F99" s="175"/>
      <c r="G99" s="175"/>
      <c r="H99" s="175"/>
      <c r="I99" s="175"/>
      <c r="J99" s="175"/>
      <c r="K99" s="175"/>
      <c r="L99" s="175"/>
      <c r="M99" s="175"/>
    </row>
    <row r="100" spans="1:13" ht="19.5" customHeight="1" x14ac:dyDescent="0.25">
      <c r="A100" s="175"/>
      <c r="B100" s="175"/>
      <c r="C100" s="195"/>
      <c r="D100" s="195"/>
      <c r="E100" s="175"/>
      <c r="F100" s="175"/>
      <c r="G100" s="175"/>
      <c r="H100" s="175"/>
      <c r="I100" s="175"/>
      <c r="J100" s="175"/>
      <c r="K100" s="175"/>
      <c r="L100" s="175"/>
      <c r="M100" s="175"/>
    </row>
    <row r="101" spans="1:13" ht="19.5" customHeight="1" x14ac:dyDescent="0.25">
      <c r="A101" s="175"/>
      <c r="B101" s="175"/>
      <c r="C101" s="195"/>
      <c r="D101" s="195"/>
      <c r="E101" s="175"/>
      <c r="F101" s="175"/>
      <c r="G101" s="175"/>
      <c r="H101" s="175"/>
      <c r="I101" s="175"/>
      <c r="J101" s="175"/>
      <c r="K101" s="175"/>
      <c r="L101" s="175"/>
      <c r="M101" s="175"/>
    </row>
    <row r="102" spans="1:13" ht="19.5" customHeight="1" x14ac:dyDescent="0.25">
      <c r="A102" s="175"/>
      <c r="B102" s="175"/>
      <c r="C102" s="195"/>
      <c r="D102" s="195"/>
      <c r="E102" s="175"/>
      <c r="F102" s="175"/>
      <c r="G102" s="175"/>
      <c r="H102" s="175"/>
      <c r="I102" s="175"/>
      <c r="J102" s="175"/>
      <c r="K102" s="175"/>
      <c r="L102" s="175"/>
      <c r="M102" s="175"/>
    </row>
    <row r="103" spans="1:13" ht="19.5" customHeight="1" x14ac:dyDescent="0.25">
      <c r="A103" s="175"/>
      <c r="B103" s="175"/>
      <c r="C103" s="195"/>
      <c r="D103" s="195"/>
      <c r="E103" s="175"/>
      <c r="F103" s="175"/>
      <c r="G103" s="175"/>
      <c r="H103" s="175"/>
      <c r="I103" s="175"/>
      <c r="J103" s="175"/>
      <c r="K103" s="175"/>
      <c r="L103" s="175"/>
      <c r="M103" s="175"/>
    </row>
    <row r="104" spans="1:13" ht="19.5" customHeight="1" x14ac:dyDescent="0.25">
      <c r="A104" s="175"/>
      <c r="B104" s="175"/>
      <c r="C104" s="195"/>
      <c r="D104" s="195"/>
      <c r="E104" s="175"/>
      <c r="F104" s="175"/>
      <c r="G104" s="175"/>
      <c r="H104" s="175"/>
      <c r="I104" s="175"/>
      <c r="J104" s="175"/>
      <c r="K104" s="175"/>
      <c r="L104" s="175"/>
      <c r="M104" s="175"/>
    </row>
    <row r="105" spans="1:13" ht="19.5" customHeight="1" x14ac:dyDescent="0.25">
      <c r="A105" s="175"/>
      <c r="B105" s="175"/>
      <c r="C105" s="195"/>
      <c r="D105" s="195"/>
      <c r="E105" s="175"/>
      <c r="F105" s="175"/>
      <c r="G105" s="175"/>
      <c r="H105" s="175"/>
      <c r="I105" s="175"/>
      <c r="J105" s="175"/>
      <c r="K105" s="175"/>
      <c r="L105" s="175"/>
      <c r="M105" s="175"/>
    </row>
    <row r="106" spans="1:13" ht="19.5" customHeight="1" x14ac:dyDescent="0.25">
      <c r="A106" s="175"/>
      <c r="B106" s="175"/>
      <c r="C106" s="195"/>
      <c r="D106" s="195"/>
      <c r="E106" s="175"/>
      <c r="F106" s="175"/>
      <c r="G106" s="175"/>
      <c r="H106" s="175"/>
      <c r="I106" s="175"/>
      <c r="J106" s="175"/>
      <c r="K106" s="175"/>
      <c r="L106" s="175"/>
      <c r="M106" s="175"/>
    </row>
    <row r="107" spans="1:13" ht="19.5" customHeight="1" x14ac:dyDescent="0.25">
      <c r="A107" s="175"/>
      <c r="B107" s="175"/>
      <c r="C107" s="195"/>
      <c r="D107" s="195"/>
      <c r="E107" s="175"/>
      <c r="F107" s="175"/>
      <c r="G107" s="175"/>
      <c r="H107" s="175"/>
      <c r="I107" s="175"/>
      <c r="J107" s="175"/>
      <c r="K107" s="175"/>
      <c r="L107" s="175"/>
      <c r="M107" s="175"/>
    </row>
    <row r="108" spans="1:13" ht="19.5" customHeight="1" x14ac:dyDescent="0.25">
      <c r="A108" s="175"/>
      <c r="B108" s="175"/>
      <c r="C108" s="195"/>
      <c r="D108" s="195"/>
      <c r="E108" s="175"/>
      <c r="F108" s="175"/>
      <c r="G108" s="175"/>
      <c r="H108" s="175"/>
      <c r="I108" s="175"/>
      <c r="J108" s="175"/>
      <c r="K108" s="175"/>
      <c r="L108" s="175"/>
      <c r="M108" s="175"/>
    </row>
    <row r="109" spans="1:13" ht="19.5" customHeight="1" x14ac:dyDescent="0.25">
      <c r="A109" s="175"/>
      <c r="B109" s="175"/>
      <c r="C109" s="195"/>
      <c r="D109" s="195"/>
      <c r="E109" s="175"/>
      <c r="F109" s="175"/>
      <c r="G109" s="175"/>
      <c r="H109" s="175"/>
      <c r="I109" s="175"/>
      <c r="J109" s="175"/>
      <c r="K109" s="175"/>
      <c r="L109" s="175"/>
      <c r="M109" s="175"/>
    </row>
    <row r="110" spans="1:13" ht="19.5" customHeight="1" x14ac:dyDescent="0.25">
      <c r="A110" s="175"/>
      <c r="B110" s="175"/>
      <c r="C110" s="195"/>
      <c r="D110" s="195"/>
      <c r="E110" s="175"/>
      <c r="F110" s="175"/>
      <c r="G110" s="175"/>
      <c r="H110" s="175"/>
      <c r="I110" s="175"/>
      <c r="J110" s="175"/>
      <c r="K110" s="175"/>
      <c r="L110" s="175"/>
      <c r="M110" s="175"/>
    </row>
    <row r="111" spans="1:13" ht="19.5" customHeight="1" x14ac:dyDescent="0.25">
      <c r="A111" s="175"/>
      <c r="B111" s="175"/>
      <c r="C111" s="195"/>
      <c r="D111" s="195"/>
      <c r="E111" s="175"/>
      <c r="F111" s="175"/>
      <c r="G111" s="175"/>
      <c r="H111" s="175"/>
      <c r="I111" s="175"/>
      <c r="J111" s="175"/>
      <c r="K111" s="175"/>
      <c r="L111" s="175"/>
      <c r="M111" s="175"/>
    </row>
    <row r="112" spans="1:13" ht="19.5" customHeight="1" x14ac:dyDescent="0.25">
      <c r="A112" s="175"/>
      <c r="B112" s="175"/>
      <c r="C112" s="195"/>
      <c r="D112" s="195"/>
      <c r="E112" s="175"/>
      <c r="F112" s="175"/>
      <c r="G112" s="175"/>
      <c r="H112" s="175"/>
      <c r="I112" s="175"/>
      <c r="J112" s="175"/>
      <c r="K112" s="175"/>
      <c r="L112" s="175"/>
      <c r="M112" s="175"/>
    </row>
    <row r="113" spans="1:13" ht="19.5" customHeight="1" x14ac:dyDescent="0.25">
      <c r="A113" s="175"/>
      <c r="B113" s="175"/>
      <c r="C113" s="195"/>
      <c r="D113" s="195"/>
      <c r="E113" s="175"/>
      <c r="F113" s="175"/>
      <c r="G113" s="175"/>
      <c r="H113" s="175"/>
      <c r="I113" s="175"/>
      <c r="J113" s="175"/>
      <c r="K113" s="175"/>
      <c r="L113" s="175"/>
      <c r="M113" s="175"/>
    </row>
    <row r="114" spans="1:13" ht="19.5" customHeight="1" x14ac:dyDescent="0.25">
      <c r="A114" s="175"/>
      <c r="B114" s="175"/>
      <c r="C114" s="195"/>
      <c r="D114" s="195"/>
      <c r="E114" s="175"/>
      <c r="F114" s="175"/>
      <c r="G114" s="175"/>
      <c r="H114" s="175"/>
      <c r="I114" s="175"/>
      <c r="J114" s="175"/>
      <c r="K114" s="175"/>
      <c r="L114" s="175"/>
      <c r="M114" s="175"/>
    </row>
    <row r="115" spans="1:13" ht="19.5" customHeight="1" x14ac:dyDescent="0.25">
      <c r="A115" s="175"/>
      <c r="B115" s="175"/>
      <c r="C115" s="195"/>
      <c r="D115" s="195"/>
      <c r="E115" s="175"/>
      <c r="F115" s="175"/>
      <c r="G115" s="175"/>
      <c r="H115" s="175"/>
      <c r="I115" s="175"/>
      <c r="J115" s="175"/>
      <c r="K115" s="175"/>
      <c r="L115" s="175"/>
      <c r="M115" s="175"/>
    </row>
    <row r="116" spans="1:13" ht="19.5" customHeight="1" x14ac:dyDescent="0.25">
      <c r="A116" s="175"/>
      <c r="B116" s="175"/>
      <c r="C116" s="195"/>
      <c r="D116" s="195"/>
      <c r="E116" s="175"/>
      <c r="F116" s="175"/>
      <c r="G116" s="175"/>
      <c r="H116" s="175"/>
      <c r="I116" s="175"/>
      <c r="J116" s="175"/>
      <c r="K116" s="175"/>
      <c r="L116" s="175"/>
      <c r="M116" s="175"/>
    </row>
    <row r="117" spans="1:13" ht="19.5" customHeight="1" x14ac:dyDescent="0.25">
      <c r="A117" s="175"/>
      <c r="B117" s="175"/>
      <c r="C117" s="195"/>
      <c r="D117" s="195"/>
      <c r="E117" s="175"/>
      <c r="F117" s="175"/>
      <c r="G117" s="175"/>
      <c r="H117" s="175"/>
      <c r="I117" s="175"/>
      <c r="J117" s="175"/>
      <c r="K117" s="175"/>
      <c r="L117" s="175"/>
      <c r="M117" s="175"/>
    </row>
    <row r="118" spans="1:13" ht="19.5" customHeight="1" x14ac:dyDescent="0.25">
      <c r="A118" s="175"/>
      <c r="B118" s="175"/>
      <c r="C118" s="195"/>
      <c r="D118" s="195"/>
      <c r="E118" s="175"/>
      <c r="F118" s="175"/>
      <c r="G118" s="175"/>
      <c r="H118" s="175"/>
      <c r="I118" s="175"/>
      <c r="J118" s="175"/>
      <c r="K118" s="175"/>
      <c r="L118" s="175"/>
      <c r="M118" s="175"/>
    </row>
    <row r="119" spans="1:13" ht="19.5" customHeight="1" x14ac:dyDescent="0.25">
      <c r="A119" s="175"/>
      <c r="B119" s="175"/>
      <c r="C119" s="195"/>
      <c r="D119" s="195"/>
      <c r="E119" s="175"/>
      <c r="F119" s="175"/>
      <c r="G119" s="175"/>
      <c r="H119" s="175"/>
      <c r="I119" s="175"/>
      <c r="J119" s="175"/>
      <c r="K119" s="175"/>
      <c r="L119" s="175"/>
      <c r="M119" s="175"/>
    </row>
    <row r="120" spans="1:13" ht="19.5" customHeight="1" x14ac:dyDescent="0.25">
      <c r="A120" s="175"/>
      <c r="B120" s="175"/>
      <c r="C120" s="195"/>
      <c r="D120" s="195"/>
      <c r="E120" s="175"/>
      <c r="F120" s="175"/>
      <c r="G120" s="175"/>
      <c r="H120" s="175"/>
      <c r="I120" s="175"/>
      <c r="J120" s="175"/>
      <c r="K120" s="175"/>
      <c r="L120" s="175"/>
      <c r="M120" s="175"/>
    </row>
    <row r="121" spans="1:13" ht="19.5" customHeight="1" x14ac:dyDescent="0.25">
      <c r="A121" s="175"/>
      <c r="B121" s="175"/>
      <c r="C121" s="195"/>
      <c r="D121" s="195"/>
      <c r="E121" s="175"/>
      <c r="F121" s="175"/>
      <c r="G121" s="175"/>
      <c r="H121" s="175"/>
      <c r="I121" s="175"/>
      <c r="J121" s="175"/>
      <c r="K121" s="175"/>
      <c r="L121" s="175"/>
      <c r="M121" s="175"/>
    </row>
    <row r="122" spans="1:13" ht="19.5" customHeight="1" x14ac:dyDescent="0.25">
      <c r="A122" s="175"/>
      <c r="B122" s="175"/>
      <c r="C122" s="195"/>
      <c r="D122" s="195"/>
      <c r="E122" s="175"/>
      <c r="F122" s="175"/>
      <c r="G122" s="175"/>
      <c r="H122" s="175"/>
      <c r="I122" s="175"/>
      <c r="J122" s="175"/>
      <c r="K122" s="175"/>
      <c r="L122" s="175"/>
      <c r="M122" s="175"/>
    </row>
    <row r="123" spans="1:13" ht="19.5" customHeight="1" x14ac:dyDescent="0.25">
      <c r="A123" s="175"/>
      <c r="B123" s="175"/>
      <c r="C123" s="195"/>
      <c r="D123" s="195"/>
      <c r="E123" s="175"/>
      <c r="F123" s="175"/>
      <c r="G123" s="175"/>
      <c r="H123" s="175"/>
      <c r="I123" s="175"/>
      <c r="J123" s="175"/>
      <c r="K123" s="175"/>
      <c r="L123" s="175"/>
      <c r="M123" s="175"/>
    </row>
    <row r="124" spans="1:13" ht="19.5" customHeight="1" x14ac:dyDescent="0.25">
      <c r="A124" s="175"/>
      <c r="B124" s="175"/>
      <c r="C124" s="195"/>
      <c r="D124" s="195"/>
      <c r="E124" s="175"/>
      <c r="F124" s="175"/>
      <c r="G124" s="175"/>
      <c r="H124" s="175"/>
      <c r="I124" s="175"/>
      <c r="J124" s="175"/>
      <c r="K124" s="175"/>
      <c r="L124" s="175"/>
      <c r="M124" s="175"/>
    </row>
    <row r="125" spans="1:13" ht="19.5" customHeight="1" x14ac:dyDescent="0.25">
      <c r="A125" s="175"/>
      <c r="B125" s="175"/>
      <c r="C125" s="195"/>
      <c r="D125" s="195"/>
      <c r="E125" s="175"/>
      <c r="F125" s="175"/>
      <c r="G125" s="175"/>
      <c r="H125" s="175"/>
      <c r="I125" s="175"/>
      <c r="J125" s="175"/>
      <c r="K125" s="175"/>
      <c r="L125" s="175"/>
      <c r="M125" s="175"/>
    </row>
    <row r="126" spans="1:13" ht="19.5" customHeight="1" x14ac:dyDescent="0.25">
      <c r="A126" s="175"/>
      <c r="B126" s="175"/>
      <c r="C126" s="195"/>
      <c r="D126" s="195"/>
      <c r="E126" s="175"/>
      <c r="F126" s="175"/>
      <c r="G126" s="175"/>
      <c r="H126" s="175"/>
      <c r="I126" s="175"/>
      <c r="J126" s="175"/>
      <c r="K126" s="175"/>
      <c r="L126" s="175"/>
      <c r="M126" s="175"/>
    </row>
    <row r="127" spans="1:13" ht="19.5" customHeight="1" x14ac:dyDescent="0.25">
      <c r="A127" s="175"/>
      <c r="B127" s="175"/>
      <c r="C127" s="195"/>
      <c r="D127" s="195"/>
      <c r="E127" s="175"/>
      <c r="F127" s="175"/>
      <c r="G127" s="175"/>
      <c r="H127" s="175"/>
      <c r="I127" s="175"/>
      <c r="J127" s="175"/>
      <c r="K127" s="175"/>
      <c r="L127" s="175"/>
      <c r="M127" s="175"/>
    </row>
    <row r="128" spans="1:13" ht="19.5" customHeight="1" x14ac:dyDescent="0.25">
      <c r="A128" s="175"/>
      <c r="B128" s="175"/>
      <c r="C128" s="195"/>
      <c r="D128" s="195"/>
      <c r="E128" s="175"/>
      <c r="F128" s="175"/>
      <c r="G128" s="175"/>
      <c r="H128" s="175"/>
      <c r="I128" s="175"/>
      <c r="J128" s="175"/>
      <c r="K128" s="175"/>
      <c r="L128" s="175"/>
      <c r="M128" s="175"/>
    </row>
    <row r="129" spans="1:13" ht="19.5" customHeight="1" x14ac:dyDescent="0.25">
      <c r="A129" s="175"/>
      <c r="B129" s="175"/>
      <c r="C129" s="195"/>
      <c r="D129" s="195"/>
      <c r="E129" s="175"/>
      <c r="F129" s="175"/>
      <c r="G129" s="175"/>
      <c r="H129" s="175"/>
      <c r="I129" s="175"/>
      <c r="J129" s="175"/>
      <c r="K129" s="175"/>
      <c r="L129" s="175"/>
      <c r="M129" s="175"/>
    </row>
    <row r="130" spans="1:13" ht="19.5" customHeight="1" x14ac:dyDescent="0.25">
      <c r="A130" s="175"/>
      <c r="B130" s="175"/>
      <c r="C130" s="195"/>
      <c r="D130" s="195"/>
      <c r="E130" s="175"/>
      <c r="F130" s="175"/>
      <c r="G130" s="175"/>
      <c r="H130" s="175"/>
      <c r="I130" s="175"/>
      <c r="J130" s="175"/>
      <c r="K130" s="175"/>
      <c r="L130" s="175"/>
      <c r="M130" s="175"/>
    </row>
    <row r="131" spans="1:13" ht="19.5" customHeight="1" x14ac:dyDescent="0.25">
      <c r="A131" s="175"/>
      <c r="B131" s="175"/>
      <c r="C131" s="195"/>
      <c r="D131" s="195"/>
      <c r="E131" s="175"/>
      <c r="F131" s="175"/>
      <c r="G131" s="175"/>
      <c r="H131" s="175"/>
      <c r="I131" s="175"/>
      <c r="J131" s="175"/>
      <c r="K131" s="175"/>
      <c r="L131" s="175"/>
      <c r="M131" s="175"/>
    </row>
    <row r="132" spans="1:13" ht="19.5" customHeight="1" x14ac:dyDescent="0.25">
      <c r="A132" s="175"/>
      <c r="B132" s="175"/>
      <c r="C132" s="195"/>
      <c r="D132" s="195"/>
      <c r="E132" s="175"/>
      <c r="F132" s="175"/>
      <c r="G132" s="175"/>
      <c r="H132" s="175"/>
      <c r="I132" s="175"/>
      <c r="J132" s="175"/>
      <c r="K132" s="175"/>
      <c r="L132" s="175"/>
      <c r="M132" s="175"/>
    </row>
    <row r="133" spans="1:13" ht="19.5" customHeight="1" x14ac:dyDescent="0.25">
      <c r="A133" s="175"/>
      <c r="B133" s="175"/>
      <c r="C133" s="195"/>
      <c r="D133" s="195"/>
      <c r="E133" s="175"/>
      <c r="F133" s="175"/>
      <c r="G133" s="175"/>
      <c r="H133" s="175"/>
      <c r="I133" s="175"/>
      <c r="J133" s="175"/>
      <c r="K133" s="175"/>
      <c r="L133" s="175"/>
      <c r="M133" s="175"/>
    </row>
    <row r="134" spans="1:13" ht="19.5" customHeight="1" x14ac:dyDescent="0.25">
      <c r="A134" s="175"/>
      <c r="B134" s="175"/>
      <c r="C134" s="195"/>
      <c r="D134" s="195"/>
      <c r="E134" s="175"/>
      <c r="F134" s="175"/>
      <c r="G134" s="175"/>
      <c r="H134" s="175"/>
      <c r="I134" s="175"/>
      <c r="J134" s="175"/>
      <c r="K134" s="175"/>
      <c r="L134" s="175"/>
      <c r="M134" s="175"/>
    </row>
    <row r="135" spans="1:13" ht="19.5" customHeight="1" x14ac:dyDescent="0.25">
      <c r="A135" s="175"/>
      <c r="B135" s="175"/>
      <c r="C135" s="195"/>
      <c r="D135" s="195"/>
      <c r="E135" s="175"/>
      <c r="F135" s="175"/>
      <c r="G135" s="175"/>
      <c r="H135" s="175"/>
      <c r="I135" s="175"/>
      <c r="J135" s="175"/>
      <c r="K135" s="175"/>
      <c r="L135" s="175"/>
      <c r="M135" s="175"/>
    </row>
    <row r="136" spans="1:13" ht="19.5" customHeight="1" x14ac:dyDescent="0.25">
      <c r="A136" s="175"/>
      <c r="B136" s="175"/>
      <c r="C136" s="195"/>
      <c r="D136" s="195"/>
      <c r="E136" s="175"/>
      <c r="F136" s="175"/>
      <c r="G136" s="175"/>
      <c r="H136" s="175"/>
      <c r="I136" s="175"/>
      <c r="J136" s="175"/>
      <c r="K136" s="175"/>
      <c r="L136" s="175"/>
      <c r="M136" s="175"/>
    </row>
    <row r="137" spans="1:13" ht="19.5" customHeight="1" x14ac:dyDescent="0.25">
      <c r="A137" s="175"/>
      <c r="B137" s="175"/>
      <c r="C137" s="195"/>
      <c r="D137" s="195"/>
      <c r="E137" s="175"/>
      <c r="F137" s="175"/>
      <c r="G137" s="175"/>
      <c r="H137" s="175"/>
      <c r="I137" s="175"/>
      <c r="J137" s="175"/>
      <c r="K137" s="175"/>
      <c r="L137" s="175"/>
      <c r="M137" s="175"/>
    </row>
    <row r="138" spans="1:13" ht="19.5" customHeight="1" x14ac:dyDescent="0.25">
      <c r="A138" s="175"/>
      <c r="B138" s="175"/>
      <c r="C138" s="195"/>
      <c r="D138" s="195"/>
      <c r="E138" s="175"/>
      <c r="F138" s="175"/>
      <c r="G138" s="175"/>
      <c r="H138" s="175"/>
      <c r="I138" s="175"/>
      <c r="J138" s="175"/>
      <c r="K138" s="175"/>
      <c r="L138" s="175"/>
      <c r="M138" s="175"/>
    </row>
    <row r="139" spans="1:13" ht="19.5" customHeight="1" x14ac:dyDescent="0.25">
      <c r="A139" s="175"/>
      <c r="B139" s="175"/>
      <c r="C139" s="195"/>
      <c r="D139" s="195"/>
      <c r="E139" s="175"/>
      <c r="F139" s="175"/>
      <c r="G139" s="175"/>
      <c r="H139" s="175"/>
      <c r="I139" s="175"/>
      <c r="J139" s="175"/>
      <c r="K139" s="175"/>
      <c r="L139" s="175"/>
      <c r="M139" s="175"/>
    </row>
    <row r="140" spans="1:13" ht="19.5" customHeight="1" x14ac:dyDescent="0.25">
      <c r="A140" s="175"/>
      <c r="B140" s="175"/>
      <c r="C140" s="195"/>
      <c r="D140" s="195"/>
      <c r="E140" s="175"/>
      <c r="F140" s="175"/>
      <c r="G140" s="175"/>
      <c r="H140" s="175"/>
      <c r="I140" s="175"/>
      <c r="J140" s="175"/>
      <c r="K140" s="175"/>
      <c r="L140" s="175"/>
      <c r="M140" s="175"/>
    </row>
    <row r="141" spans="1:13" ht="19.5" customHeight="1" x14ac:dyDescent="0.25">
      <c r="A141" s="175"/>
      <c r="B141" s="175"/>
      <c r="C141" s="195"/>
      <c r="D141" s="195"/>
      <c r="E141" s="175"/>
      <c r="F141" s="175"/>
      <c r="G141" s="175"/>
      <c r="H141" s="175"/>
      <c r="I141" s="175"/>
      <c r="J141" s="175"/>
      <c r="K141" s="175"/>
      <c r="L141" s="175"/>
      <c r="M141" s="175"/>
    </row>
    <row r="142" spans="1:13" ht="19.5" customHeight="1" x14ac:dyDescent="0.25">
      <c r="A142" s="175"/>
      <c r="B142" s="175"/>
      <c r="C142" s="195"/>
      <c r="D142" s="195"/>
      <c r="E142" s="175"/>
      <c r="F142" s="175"/>
      <c r="G142" s="175"/>
      <c r="H142" s="175"/>
      <c r="I142" s="175"/>
      <c r="J142" s="175"/>
      <c r="K142" s="175"/>
      <c r="L142" s="175"/>
      <c r="M142" s="175"/>
    </row>
    <row r="143" spans="1:13" ht="19.5" customHeight="1" x14ac:dyDescent="0.25">
      <c r="A143" s="175"/>
      <c r="B143" s="175"/>
      <c r="C143" s="195"/>
      <c r="D143" s="195"/>
      <c r="E143" s="175"/>
      <c r="F143" s="175"/>
      <c r="G143" s="175"/>
      <c r="H143" s="175"/>
      <c r="I143" s="175"/>
      <c r="J143" s="175"/>
      <c r="K143" s="175"/>
      <c r="L143" s="175"/>
      <c r="M143" s="175"/>
    </row>
    <row r="144" spans="1:13" ht="19.5" customHeight="1" x14ac:dyDescent="0.25">
      <c r="A144" s="175"/>
      <c r="B144" s="175"/>
      <c r="C144" s="195"/>
      <c r="D144" s="195"/>
      <c r="E144" s="175"/>
      <c r="F144" s="175"/>
      <c r="G144" s="175"/>
      <c r="H144" s="175"/>
      <c r="I144" s="175"/>
      <c r="J144" s="175"/>
      <c r="K144" s="175"/>
      <c r="L144" s="175"/>
      <c r="M144" s="175"/>
    </row>
    <row r="145" spans="1:13" ht="19.5" customHeight="1" x14ac:dyDescent="0.25">
      <c r="A145" s="175"/>
      <c r="B145" s="175"/>
      <c r="C145" s="195"/>
      <c r="D145" s="195"/>
      <c r="E145" s="175"/>
      <c r="F145" s="175"/>
      <c r="G145" s="175"/>
      <c r="H145" s="175"/>
      <c r="I145" s="175"/>
      <c r="J145" s="175"/>
      <c r="K145" s="175"/>
      <c r="L145" s="175"/>
      <c r="M145" s="175"/>
    </row>
    <row r="146" spans="1:13" ht="19.5" customHeight="1" x14ac:dyDescent="0.25">
      <c r="A146" s="175"/>
      <c r="B146" s="175"/>
      <c r="C146" s="195"/>
      <c r="D146" s="195"/>
      <c r="E146" s="175"/>
      <c r="F146" s="175"/>
      <c r="G146" s="175"/>
      <c r="H146" s="175"/>
      <c r="I146" s="175"/>
      <c r="J146" s="175"/>
      <c r="K146" s="175"/>
      <c r="L146" s="175"/>
      <c r="M146" s="175"/>
    </row>
    <row r="147" spans="1:13" ht="19.5" customHeight="1" x14ac:dyDescent="0.25">
      <c r="A147" s="175"/>
      <c r="B147" s="175"/>
      <c r="C147" s="195"/>
      <c r="D147" s="195"/>
      <c r="E147" s="175"/>
      <c r="F147" s="175"/>
      <c r="G147" s="175"/>
      <c r="H147" s="175"/>
      <c r="I147" s="175"/>
      <c r="J147" s="175"/>
      <c r="K147" s="175"/>
      <c r="L147" s="175"/>
      <c r="M147" s="175"/>
    </row>
    <row r="148" spans="1:13" ht="19.5" customHeight="1" x14ac:dyDescent="0.25">
      <c r="A148" s="175"/>
      <c r="B148" s="175"/>
      <c r="C148" s="195"/>
      <c r="D148" s="195"/>
      <c r="E148" s="175"/>
      <c r="F148" s="175"/>
      <c r="G148" s="175"/>
      <c r="H148" s="175"/>
      <c r="I148" s="175"/>
      <c r="J148" s="175"/>
      <c r="K148" s="175"/>
      <c r="L148" s="175"/>
      <c r="M148" s="175"/>
    </row>
    <row r="149" spans="1:13" ht="19.5" customHeight="1" x14ac:dyDescent="0.25">
      <c r="A149" s="175"/>
      <c r="B149" s="175"/>
      <c r="C149" s="195"/>
      <c r="D149" s="195"/>
      <c r="E149" s="175"/>
      <c r="F149" s="175"/>
      <c r="G149" s="175"/>
      <c r="H149" s="175"/>
      <c r="I149" s="175"/>
      <c r="J149" s="175"/>
      <c r="K149" s="175"/>
      <c r="L149" s="175"/>
      <c r="M149" s="175"/>
    </row>
    <row r="150" spans="1:13" ht="19.5" customHeight="1" x14ac:dyDescent="0.25">
      <c r="A150" s="175"/>
      <c r="B150" s="175"/>
      <c r="C150" s="195"/>
      <c r="D150" s="195"/>
      <c r="E150" s="175"/>
      <c r="F150" s="175"/>
      <c r="G150" s="175"/>
      <c r="H150" s="175"/>
      <c r="I150" s="175"/>
      <c r="J150" s="175"/>
      <c r="K150" s="175"/>
      <c r="L150" s="175"/>
      <c r="M150" s="175"/>
    </row>
    <row r="151" spans="1:13" ht="19.5" customHeight="1" x14ac:dyDescent="0.25">
      <c r="A151" s="175"/>
      <c r="B151" s="175"/>
      <c r="C151" s="195"/>
      <c r="D151" s="195"/>
      <c r="E151" s="175"/>
      <c r="F151" s="175"/>
      <c r="G151" s="175"/>
      <c r="H151" s="175"/>
      <c r="I151" s="175"/>
      <c r="J151" s="175"/>
      <c r="K151" s="175"/>
      <c r="L151" s="175"/>
      <c r="M151" s="175"/>
    </row>
    <row r="152" spans="1:13" ht="19.5" customHeight="1" x14ac:dyDescent="0.25">
      <c r="A152" s="175"/>
      <c r="B152" s="175"/>
      <c r="C152" s="195"/>
      <c r="D152" s="195"/>
      <c r="E152" s="175"/>
      <c r="F152" s="175"/>
      <c r="G152" s="175"/>
      <c r="H152" s="175"/>
      <c r="I152" s="175"/>
      <c r="J152" s="175"/>
      <c r="K152" s="175"/>
      <c r="L152" s="175"/>
      <c r="M152" s="175"/>
    </row>
    <row r="153" spans="1:13" ht="19.5" customHeight="1" x14ac:dyDescent="0.25">
      <c r="A153" s="175"/>
      <c r="B153" s="175"/>
      <c r="C153" s="195"/>
      <c r="D153" s="195"/>
      <c r="E153" s="175"/>
      <c r="F153" s="175"/>
      <c r="G153" s="175"/>
      <c r="H153" s="175"/>
      <c r="I153" s="175"/>
      <c r="J153" s="175"/>
      <c r="K153" s="175"/>
      <c r="L153" s="175"/>
      <c r="M153" s="175"/>
    </row>
    <row r="154" spans="1:13" ht="19.5" customHeight="1" x14ac:dyDescent="0.25">
      <c r="A154" s="175"/>
      <c r="B154" s="175"/>
      <c r="C154" s="195"/>
      <c r="D154" s="195"/>
      <c r="E154" s="175"/>
      <c r="F154" s="175"/>
      <c r="G154" s="175"/>
      <c r="H154" s="175"/>
      <c r="I154" s="175"/>
      <c r="J154" s="175"/>
      <c r="K154" s="175"/>
      <c r="L154" s="175"/>
      <c r="M154" s="175"/>
    </row>
    <row r="155" spans="1:13" ht="19.5" customHeight="1" x14ac:dyDescent="0.25">
      <c r="A155" s="175"/>
      <c r="B155" s="175"/>
      <c r="C155" s="195"/>
      <c r="D155" s="195"/>
      <c r="E155" s="175"/>
      <c r="F155" s="175"/>
      <c r="G155" s="175"/>
      <c r="H155" s="175"/>
      <c r="I155" s="175"/>
      <c r="J155" s="175"/>
      <c r="K155" s="175"/>
      <c r="L155" s="175"/>
      <c r="M155" s="175"/>
    </row>
    <row r="156" spans="1:13" ht="19.5" customHeight="1" x14ac:dyDescent="0.25">
      <c r="A156" s="175"/>
      <c r="B156" s="175"/>
      <c r="C156" s="195"/>
      <c r="D156" s="195"/>
      <c r="E156" s="175"/>
      <c r="F156" s="175"/>
      <c r="G156" s="175"/>
      <c r="H156" s="175"/>
      <c r="I156" s="175"/>
      <c r="J156" s="175"/>
      <c r="K156" s="175"/>
      <c r="L156" s="175"/>
      <c r="M156" s="175"/>
    </row>
    <row r="157" spans="1:13" ht="19.5" customHeight="1" x14ac:dyDescent="0.25">
      <c r="A157" s="175"/>
      <c r="B157" s="175"/>
      <c r="C157" s="195"/>
      <c r="D157" s="195"/>
      <c r="E157" s="175"/>
      <c r="F157" s="175"/>
      <c r="G157" s="175"/>
      <c r="H157" s="175"/>
      <c r="I157" s="175"/>
      <c r="J157" s="175"/>
      <c r="K157" s="175"/>
      <c r="L157" s="175"/>
      <c r="M157" s="175"/>
    </row>
    <row r="158" spans="1:13" ht="19.5" customHeight="1" x14ac:dyDescent="0.25">
      <c r="A158" s="175"/>
      <c r="B158" s="175"/>
      <c r="C158" s="195"/>
      <c r="D158" s="195"/>
      <c r="E158" s="175"/>
      <c r="F158" s="175"/>
      <c r="G158" s="175"/>
      <c r="H158" s="175"/>
      <c r="I158" s="175"/>
      <c r="J158" s="175"/>
      <c r="K158" s="175"/>
      <c r="L158" s="175"/>
      <c r="M158" s="175"/>
    </row>
    <row r="159" spans="1:13" ht="19.5" customHeight="1" x14ac:dyDescent="0.25">
      <c r="A159" s="175"/>
      <c r="B159" s="175"/>
      <c r="C159" s="195"/>
      <c r="D159" s="195"/>
      <c r="E159" s="175"/>
      <c r="F159" s="175"/>
      <c r="G159" s="175"/>
      <c r="H159" s="175"/>
      <c r="I159" s="175"/>
      <c r="J159" s="175"/>
      <c r="K159" s="175"/>
      <c r="L159" s="175"/>
      <c r="M159" s="175"/>
    </row>
    <row r="160" spans="1:13" ht="19.5" customHeight="1" x14ac:dyDescent="0.25">
      <c r="A160" s="175"/>
      <c r="B160" s="175"/>
      <c r="C160" s="195"/>
      <c r="D160" s="195"/>
      <c r="E160" s="175"/>
      <c r="F160" s="175"/>
      <c r="G160" s="175"/>
      <c r="H160" s="175"/>
      <c r="I160" s="175"/>
      <c r="J160" s="175"/>
      <c r="K160" s="175"/>
      <c r="L160" s="175"/>
      <c r="M160" s="175"/>
    </row>
    <row r="161" spans="1:13" ht="19.5" customHeight="1" x14ac:dyDescent="0.25">
      <c r="A161" s="175"/>
      <c r="B161" s="175"/>
      <c r="C161" s="195"/>
      <c r="D161" s="195"/>
      <c r="E161" s="175"/>
      <c r="F161" s="175"/>
      <c r="G161" s="175"/>
      <c r="H161" s="175"/>
      <c r="I161" s="175"/>
      <c r="J161" s="175"/>
      <c r="K161" s="175"/>
      <c r="L161" s="175"/>
      <c r="M161" s="175"/>
    </row>
    <row r="162" spans="1:13" ht="19.5" customHeight="1" x14ac:dyDescent="0.25">
      <c r="A162" s="175"/>
      <c r="B162" s="175"/>
      <c r="C162" s="195"/>
      <c r="D162" s="195"/>
      <c r="E162" s="175"/>
      <c r="F162" s="175"/>
      <c r="G162" s="175"/>
      <c r="H162" s="175"/>
      <c r="I162" s="175"/>
      <c r="J162" s="175"/>
      <c r="K162" s="175"/>
      <c r="L162" s="175"/>
      <c r="M162" s="175"/>
    </row>
    <row r="163" spans="1:13" ht="19.5" customHeight="1" x14ac:dyDescent="0.25">
      <c r="A163" s="175"/>
      <c r="B163" s="175"/>
      <c r="C163" s="195"/>
      <c r="D163" s="195"/>
      <c r="E163" s="175"/>
      <c r="F163" s="175"/>
      <c r="G163" s="175"/>
      <c r="H163" s="175"/>
      <c r="I163" s="175"/>
      <c r="J163" s="175"/>
      <c r="K163" s="175"/>
      <c r="L163" s="175"/>
      <c r="M163" s="175"/>
    </row>
    <row r="164" spans="1:13" ht="19.5" customHeight="1" x14ac:dyDescent="0.25">
      <c r="A164" s="175"/>
      <c r="B164" s="175"/>
      <c r="C164" s="195"/>
      <c r="D164" s="195"/>
      <c r="E164" s="175"/>
      <c r="F164" s="175"/>
      <c r="G164" s="175"/>
      <c r="H164" s="175"/>
      <c r="I164" s="175"/>
      <c r="J164" s="175"/>
      <c r="K164" s="175"/>
      <c r="L164" s="175"/>
      <c r="M164" s="175"/>
    </row>
    <row r="165" spans="1:13" ht="19.5" customHeight="1" x14ac:dyDescent="0.25">
      <c r="A165" s="175"/>
      <c r="B165" s="175"/>
      <c r="C165" s="195"/>
      <c r="D165" s="195"/>
      <c r="E165" s="175"/>
      <c r="F165" s="175"/>
      <c r="G165" s="175"/>
      <c r="H165" s="175"/>
      <c r="I165" s="175"/>
      <c r="J165" s="175"/>
      <c r="K165" s="175"/>
      <c r="L165" s="175"/>
      <c r="M165" s="175"/>
    </row>
    <row r="166" spans="1:13" ht="19.5" customHeight="1" x14ac:dyDescent="0.25">
      <c r="A166" s="175"/>
      <c r="B166" s="175"/>
      <c r="C166" s="195"/>
      <c r="D166" s="195"/>
      <c r="E166" s="175"/>
      <c r="F166" s="175"/>
      <c r="G166" s="175"/>
      <c r="H166" s="175"/>
      <c r="I166" s="175"/>
      <c r="J166" s="175"/>
      <c r="K166" s="175"/>
      <c r="L166" s="175"/>
      <c r="M166" s="175"/>
    </row>
    <row r="167" spans="1:13" ht="19.5" customHeight="1" x14ac:dyDescent="0.25">
      <c r="A167" s="175"/>
      <c r="B167" s="175"/>
      <c r="C167" s="195"/>
      <c r="D167" s="195"/>
      <c r="E167" s="175"/>
      <c r="F167" s="175"/>
      <c r="G167" s="175"/>
      <c r="H167" s="175"/>
      <c r="I167" s="175"/>
      <c r="J167" s="175"/>
      <c r="K167" s="175"/>
      <c r="L167" s="175"/>
      <c r="M167" s="175"/>
    </row>
    <row r="168" spans="1:13" ht="19.5" customHeight="1" x14ac:dyDescent="0.25">
      <c r="A168" s="175"/>
      <c r="B168" s="175"/>
      <c r="C168" s="195"/>
      <c r="D168" s="195"/>
      <c r="E168" s="175"/>
      <c r="F168" s="175"/>
      <c r="G168" s="175"/>
      <c r="H168" s="175"/>
      <c r="I168" s="175"/>
      <c r="J168" s="175"/>
      <c r="K168" s="175"/>
      <c r="L168" s="175"/>
      <c r="M168" s="175"/>
    </row>
    <row r="169" spans="1:13" ht="19.5" customHeight="1" x14ac:dyDescent="0.25">
      <c r="A169" s="175"/>
      <c r="B169" s="175"/>
      <c r="C169" s="195"/>
      <c r="D169" s="195"/>
      <c r="E169" s="175"/>
      <c r="F169" s="175"/>
      <c r="G169" s="175"/>
      <c r="H169" s="175"/>
      <c r="I169" s="175"/>
      <c r="J169" s="175"/>
      <c r="K169" s="175"/>
      <c r="L169" s="175"/>
      <c r="M169" s="175"/>
    </row>
    <row r="170" spans="1:13" ht="19.5" customHeight="1" x14ac:dyDescent="0.25">
      <c r="A170" s="175"/>
      <c r="B170" s="175"/>
      <c r="C170" s="195"/>
      <c r="D170" s="195"/>
      <c r="E170" s="175"/>
      <c r="F170" s="175"/>
      <c r="G170" s="175"/>
      <c r="H170" s="175"/>
      <c r="I170" s="175"/>
      <c r="J170" s="175"/>
      <c r="K170" s="175"/>
      <c r="L170" s="175"/>
      <c r="M170" s="175"/>
    </row>
    <row r="171" spans="1:13" ht="19.5" customHeight="1" x14ac:dyDescent="0.25">
      <c r="A171" s="175"/>
      <c r="B171" s="175"/>
      <c r="C171" s="195"/>
      <c r="D171" s="195"/>
      <c r="E171" s="175"/>
      <c r="F171" s="175"/>
      <c r="G171" s="175"/>
      <c r="H171" s="175"/>
      <c r="I171" s="175"/>
      <c r="J171" s="175"/>
      <c r="K171" s="175"/>
      <c r="L171" s="175"/>
      <c r="M171" s="175"/>
    </row>
    <row r="172" spans="1:13" ht="19.5" customHeight="1" x14ac:dyDescent="0.25">
      <c r="A172" s="175"/>
      <c r="B172" s="175"/>
      <c r="C172" s="195"/>
      <c r="D172" s="195"/>
      <c r="E172" s="175"/>
      <c r="F172" s="175"/>
      <c r="G172" s="175"/>
      <c r="H172" s="175"/>
      <c r="I172" s="175"/>
      <c r="J172" s="175"/>
      <c r="K172" s="175"/>
      <c r="L172" s="175"/>
      <c r="M172" s="175"/>
    </row>
    <row r="173" spans="1:13" ht="19.5" customHeight="1" x14ac:dyDescent="0.25">
      <c r="A173" s="175"/>
      <c r="B173" s="175"/>
      <c r="C173" s="195"/>
      <c r="D173" s="195"/>
      <c r="E173" s="175"/>
      <c r="F173" s="175"/>
      <c r="G173" s="175"/>
      <c r="H173" s="175"/>
      <c r="I173" s="175"/>
      <c r="J173" s="175"/>
      <c r="K173" s="175"/>
      <c r="L173" s="175"/>
      <c r="M173" s="175"/>
    </row>
    <row r="174" spans="1:13" ht="19.5" customHeight="1" x14ac:dyDescent="0.25">
      <c r="A174" s="175"/>
      <c r="B174" s="175"/>
      <c r="C174" s="195"/>
      <c r="D174" s="195"/>
      <c r="E174" s="175"/>
      <c r="F174" s="175"/>
      <c r="G174" s="175"/>
      <c r="H174" s="175"/>
      <c r="I174" s="175"/>
      <c r="J174" s="175"/>
      <c r="K174" s="175"/>
      <c r="L174" s="175"/>
      <c r="M174" s="175"/>
    </row>
    <row r="175" spans="1:13" ht="19.5" customHeight="1" x14ac:dyDescent="0.25">
      <c r="A175" s="175"/>
      <c r="B175" s="175"/>
      <c r="C175" s="195"/>
      <c r="D175" s="195"/>
      <c r="E175" s="175"/>
      <c r="F175" s="175"/>
      <c r="G175" s="175"/>
      <c r="H175" s="175"/>
      <c r="I175" s="175"/>
      <c r="J175" s="175"/>
      <c r="K175" s="175"/>
      <c r="L175" s="175"/>
      <c r="M175" s="175"/>
    </row>
    <row r="176" spans="1:13" ht="19.5" customHeight="1" x14ac:dyDescent="0.25">
      <c r="A176" s="175"/>
      <c r="B176" s="175"/>
      <c r="C176" s="195"/>
      <c r="D176" s="195"/>
      <c r="E176" s="175"/>
      <c r="F176" s="175"/>
      <c r="G176" s="175"/>
      <c r="H176" s="175"/>
      <c r="I176" s="175"/>
      <c r="J176" s="175"/>
      <c r="K176" s="175"/>
      <c r="L176" s="175"/>
      <c r="M176" s="175"/>
    </row>
    <row r="177" spans="1:13" ht="19.5" customHeight="1" x14ac:dyDescent="0.25">
      <c r="A177" s="175"/>
      <c r="B177" s="175"/>
      <c r="C177" s="195"/>
      <c r="D177" s="195"/>
      <c r="E177" s="175"/>
      <c r="F177" s="175"/>
      <c r="G177" s="175"/>
      <c r="H177" s="175"/>
      <c r="I177" s="175"/>
      <c r="J177" s="175"/>
      <c r="K177" s="175"/>
      <c r="L177" s="175"/>
      <c r="M177" s="175"/>
    </row>
    <row r="178" spans="1:13" ht="19.5" customHeight="1" x14ac:dyDescent="0.25">
      <c r="A178" s="175"/>
      <c r="B178" s="175"/>
      <c r="C178" s="195"/>
      <c r="D178" s="195"/>
      <c r="E178" s="175"/>
      <c r="F178" s="175"/>
      <c r="G178" s="175"/>
      <c r="H178" s="175"/>
      <c r="I178" s="175"/>
      <c r="J178" s="175"/>
      <c r="K178" s="175"/>
      <c r="L178" s="175"/>
      <c r="M178" s="175"/>
    </row>
    <row r="179" spans="1:13" ht="19.5" customHeight="1" x14ac:dyDescent="0.25">
      <c r="A179" s="175"/>
      <c r="B179" s="175"/>
      <c r="C179" s="195"/>
      <c r="D179" s="195"/>
      <c r="E179" s="175"/>
      <c r="F179" s="175"/>
      <c r="G179" s="175"/>
      <c r="H179" s="175"/>
      <c r="I179" s="175"/>
      <c r="J179" s="175"/>
      <c r="K179" s="175"/>
      <c r="L179" s="175"/>
      <c r="M179" s="175"/>
    </row>
    <row r="180" spans="1:13" ht="19.5" customHeight="1" x14ac:dyDescent="0.25">
      <c r="A180" s="175"/>
      <c r="B180" s="175"/>
      <c r="C180" s="195"/>
      <c r="D180" s="195"/>
      <c r="E180" s="175"/>
      <c r="F180" s="175"/>
      <c r="G180" s="175"/>
      <c r="H180" s="175"/>
      <c r="I180" s="175"/>
      <c r="J180" s="175"/>
      <c r="K180" s="175"/>
      <c r="L180" s="175"/>
      <c r="M180" s="175"/>
    </row>
    <row r="181" spans="1:13" ht="19.5" customHeight="1" x14ac:dyDescent="0.25">
      <c r="A181" s="175"/>
      <c r="B181" s="175"/>
      <c r="C181" s="195"/>
      <c r="D181" s="195"/>
      <c r="E181" s="175"/>
      <c r="F181" s="175"/>
      <c r="G181" s="175"/>
      <c r="H181" s="175"/>
      <c r="I181" s="175"/>
      <c r="J181" s="175"/>
      <c r="K181" s="175"/>
      <c r="L181" s="175"/>
      <c r="M181" s="175"/>
    </row>
    <row r="182" spans="1:13" ht="19.5" customHeight="1" x14ac:dyDescent="0.25">
      <c r="A182" s="175"/>
      <c r="B182" s="175"/>
      <c r="C182" s="195"/>
      <c r="D182" s="195"/>
      <c r="E182" s="175"/>
      <c r="F182" s="175"/>
      <c r="G182" s="175"/>
      <c r="H182" s="175"/>
      <c r="I182" s="175"/>
      <c r="J182" s="175"/>
      <c r="K182" s="175"/>
      <c r="L182" s="175"/>
      <c r="M182" s="175"/>
    </row>
    <row r="183" spans="1:13" ht="19.5" customHeight="1" x14ac:dyDescent="0.25">
      <c r="A183" s="175"/>
      <c r="B183" s="175"/>
      <c r="C183" s="195"/>
      <c r="D183" s="195"/>
      <c r="E183" s="175"/>
      <c r="F183" s="175"/>
      <c r="G183" s="175"/>
      <c r="H183" s="175"/>
      <c r="I183" s="175"/>
      <c r="J183" s="175"/>
      <c r="K183" s="175"/>
      <c r="L183" s="175"/>
      <c r="M183" s="175"/>
    </row>
    <row r="184" spans="1:13" ht="19.5" customHeight="1" x14ac:dyDescent="0.25">
      <c r="A184" s="175"/>
      <c r="B184" s="175"/>
      <c r="C184" s="195"/>
      <c r="D184" s="195"/>
      <c r="E184" s="175"/>
      <c r="F184" s="175"/>
      <c r="G184" s="175"/>
      <c r="H184" s="175"/>
      <c r="I184" s="175"/>
      <c r="J184" s="175"/>
      <c r="K184" s="175"/>
      <c r="L184" s="175"/>
      <c r="M184" s="175"/>
    </row>
    <row r="185" spans="1:13" ht="19.5" customHeight="1" x14ac:dyDescent="0.25">
      <c r="A185" s="175"/>
      <c r="B185" s="175"/>
      <c r="C185" s="195"/>
      <c r="D185" s="195"/>
      <c r="E185" s="175"/>
      <c r="F185" s="175"/>
      <c r="G185" s="175"/>
      <c r="H185" s="175"/>
      <c r="I185" s="175"/>
      <c r="J185" s="175"/>
      <c r="K185" s="175"/>
      <c r="L185" s="175"/>
      <c r="M185" s="175"/>
    </row>
    <row r="186" spans="1:13" ht="19.5" customHeight="1" x14ac:dyDescent="0.25">
      <c r="A186" s="175"/>
      <c r="B186" s="175"/>
      <c r="C186" s="195"/>
      <c r="D186" s="195"/>
      <c r="E186" s="175"/>
      <c r="F186" s="175"/>
      <c r="G186" s="175"/>
      <c r="H186" s="175"/>
      <c r="I186" s="175"/>
      <c r="J186" s="175"/>
      <c r="K186" s="175"/>
      <c r="L186" s="175"/>
      <c r="M186" s="175"/>
    </row>
    <row r="187" spans="1:13" ht="19.5" customHeight="1" x14ac:dyDescent="0.25">
      <c r="A187" s="175"/>
      <c r="B187" s="175"/>
      <c r="C187" s="195"/>
      <c r="D187" s="195"/>
      <c r="E187" s="175"/>
      <c r="F187" s="175"/>
      <c r="G187" s="175"/>
      <c r="H187" s="175"/>
      <c r="I187" s="175"/>
      <c r="J187" s="175"/>
      <c r="K187" s="175"/>
      <c r="L187" s="175"/>
      <c r="M187" s="175"/>
    </row>
    <row r="188" spans="1:13" ht="19.5" customHeight="1" x14ac:dyDescent="0.25">
      <c r="A188" s="175"/>
      <c r="B188" s="175"/>
      <c r="C188" s="195"/>
      <c r="D188" s="195"/>
      <c r="E188" s="175"/>
      <c r="F188" s="175"/>
      <c r="G188" s="175"/>
      <c r="H188" s="175"/>
      <c r="I188" s="175"/>
      <c r="J188" s="175"/>
      <c r="K188" s="175"/>
      <c r="L188" s="175"/>
      <c r="M188" s="175"/>
    </row>
    <row r="189" spans="1:13" ht="19.5" customHeight="1" x14ac:dyDescent="0.25">
      <c r="A189" s="175"/>
      <c r="B189" s="175"/>
      <c r="C189" s="195"/>
      <c r="D189" s="195"/>
      <c r="E189" s="175"/>
      <c r="F189" s="175"/>
      <c r="G189" s="175"/>
      <c r="H189" s="175"/>
      <c r="I189" s="175"/>
      <c r="J189" s="175"/>
      <c r="K189" s="175"/>
      <c r="L189" s="175"/>
      <c r="M189" s="175"/>
    </row>
    <row r="190" spans="1:13" ht="19.5" customHeight="1" x14ac:dyDescent="0.25">
      <c r="A190" s="175"/>
      <c r="B190" s="175"/>
      <c r="C190" s="195"/>
      <c r="D190" s="195"/>
      <c r="E190" s="175"/>
      <c r="F190" s="175"/>
      <c r="G190" s="175"/>
      <c r="H190" s="175"/>
      <c r="I190" s="175"/>
      <c r="J190" s="175"/>
      <c r="K190" s="175"/>
      <c r="L190" s="175"/>
      <c r="M190" s="175"/>
    </row>
    <row r="191" spans="1:13" ht="19.5" customHeight="1" x14ac:dyDescent="0.25">
      <c r="A191" s="175"/>
      <c r="B191" s="175"/>
      <c r="C191" s="195"/>
      <c r="D191" s="195"/>
      <c r="E191" s="175"/>
      <c r="F191" s="175"/>
      <c r="G191" s="175"/>
      <c r="H191" s="175"/>
      <c r="I191" s="175"/>
      <c r="J191" s="175"/>
      <c r="K191" s="175"/>
      <c r="L191" s="175"/>
      <c r="M191" s="175"/>
    </row>
    <row r="192" spans="1:13" ht="19.5" customHeight="1" x14ac:dyDescent="0.25">
      <c r="A192" s="175"/>
      <c r="B192" s="175"/>
      <c r="C192" s="195"/>
      <c r="D192" s="195"/>
      <c r="E192" s="175"/>
      <c r="F192" s="175"/>
      <c r="G192" s="175"/>
      <c r="H192" s="175"/>
      <c r="I192" s="175"/>
      <c r="J192" s="175"/>
      <c r="K192" s="175"/>
      <c r="L192" s="175"/>
      <c r="M192" s="175"/>
    </row>
    <row r="193" spans="1:13" ht="19.5" customHeight="1" x14ac:dyDescent="0.25">
      <c r="A193" s="175"/>
      <c r="B193" s="175"/>
      <c r="C193" s="195"/>
      <c r="D193" s="195"/>
      <c r="E193" s="175"/>
      <c r="F193" s="175"/>
      <c r="G193" s="175"/>
      <c r="H193" s="175"/>
      <c r="I193" s="175"/>
      <c r="J193" s="175"/>
      <c r="K193" s="175"/>
      <c r="L193" s="175"/>
      <c r="M193" s="175"/>
    </row>
    <row r="194" spans="1:13" ht="19.5" customHeight="1" x14ac:dyDescent="0.25">
      <c r="A194" s="175"/>
      <c r="B194" s="175"/>
      <c r="C194" s="195"/>
      <c r="D194" s="195"/>
      <c r="E194" s="175"/>
      <c r="F194" s="175"/>
      <c r="G194" s="175"/>
      <c r="H194" s="175"/>
      <c r="I194" s="175"/>
      <c r="J194" s="175"/>
      <c r="K194" s="175"/>
      <c r="L194" s="175"/>
      <c r="M194" s="175"/>
    </row>
    <row r="195" spans="1:13" ht="19.5" customHeight="1" x14ac:dyDescent="0.25">
      <c r="A195" s="175"/>
      <c r="B195" s="175"/>
      <c r="C195" s="195"/>
      <c r="D195" s="195"/>
      <c r="E195" s="175"/>
      <c r="F195" s="175"/>
      <c r="G195" s="175"/>
      <c r="H195" s="175"/>
      <c r="I195" s="175"/>
      <c r="J195" s="175"/>
      <c r="K195" s="175"/>
      <c r="L195" s="175"/>
      <c r="M195" s="175"/>
    </row>
    <row r="196" spans="1:13" ht="19.5" customHeight="1" x14ac:dyDescent="0.25">
      <c r="A196" s="175"/>
      <c r="B196" s="175"/>
      <c r="C196" s="195"/>
      <c r="D196" s="195"/>
      <c r="E196" s="175"/>
      <c r="F196" s="175"/>
      <c r="G196" s="175"/>
      <c r="H196" s="175"/>
      <c r="I196" s="175"/>
      <c r="J196" s="175"/>
      <c r="K196" s="175"/>
      <c r="L196" s="175"/>
      <c r="M196" s="175"/>
    </row>
    <row r="197" spans="1:13" ht="19.5" customHeight="1" x14ac:dyDescent="0.25">
      <c r="A197" s="175"/>
      <c r="B197" s="175"/>
      <c r="C197" s="195"/>
      <c r="D197" s="195"/>
      <c r="E197" s="175"/>
      <c r="F197" s="175"/>
      <c r="G197" s="175"/>
      <c r="H197" s="175"/>
      <c r="I197" s="175"/>
      <c r="J197" s="175"/>
      <c r="K197" s="175"/>
      <c r="L197" s="175"/>
      <c r="M197" s="175"/>
    </row>
    <row r="198" spans="1:13" ht="19.5" customHeight="1" x14ac:dyDescent="0.25">
      <c r="A198" s="175"/>
      <c r="B198" s="175"/>
      <c r="C198" s="195"/>
      <c r="D198" s="195"/>
      <c r="E198" s="175"/>
      <c r="F198" s="175"/>
      <c r="G198" s="175"/>
      <c r="H198" s="175"/>
      <c r="I198" s="175"/>
      <c r="J198" s="175"/>
      <c r="K198" s="175"/>
      <c r="L198" s="175"/>
      <c r="M198" s="175"/>
    </row>
    <row r="199" spans="1:13" ht="19.5" customHeight="1" x14ac:dyDescent="0.25">
      <c r="A199" s="175"/>
      <c r="B199" s="175"/>
      <c r="C199" s="195"/>
      <c r="D199" s="195"/>
      <c r="E199" s="175"/>
      <c r="F199" s="175"/>
      <c r="G199" s="175"/>
      <c r="H199" s="175"/>
      <c r="I199" s="175"/>
      <c r="J199" s="175"/>
      <c r="K199" s="175"/>
      <c r="L199" s="175"/>
      <c r="M199" s="175"/>
    </row>
    <row r="200" spans="1:13" ht="19.5" customHeight="1" x14ac:dyDescent="0.25">
      <c r="A200" s="175"/>
      <c r="B200" s="175"/>
      <c r="C200" s="195"/>
      <c r="D200" s="195"/>
      <c r="E200" s="175"/>
      <c r="F200" s="175"/>
      <c r="G200" s="175"/>
      <c r="H200" s="175"/>
      <c r="I200" s="175"/>
      <c r="J200" s="175"/>
      <c r="K200" s="175"/>
      <c r="L200" s="175"/>
      <c r="M200" s="175"/>
    </row>
    <row r="201" spans="1:13" ht="19.5" customHeight="1" x14ac:dyDescent="0.25">
      <c r="A201" s="175"/>
      <c r="B201" s="175"/>
      <c r="C201" s="195"/>
      <c r="D201" s="195"/>
      <c r="E201" s="175"/>
      <c r="F201" s="175"/>
      <c r="G201" s="175"/>
      <c r="H201" s="175"/>
      <c r="I201" s="175"/>
      <c r="J201" s="175"/>
      <c r="K201" s="175"/>
      <c r="L201" s="175"/>
      <c r="M201" s="175"/>
    </row>
    <row r="202" spans="1:13" ht="19.5" customHeight="1" x14ac:dyDescent="0.25">
      <c r="A202" s="175"/>
      <c r="B202" s="175"/>
      <c r="C202" s="195"/>
      <c r="D202" s="195"/>
      <c r="E202" s="175"/>
      <c r="F202" s="175"/>
      <c r="G202" s="175"/>
      <c r="H202" s="175"/>
      <c r="I202" s="175"/>
      <c r="J202" s="175"/>
      <c r="K202" s="175"/>
      <c r="L202" s="175"/>
      <c r="M202" s="175"/>
    </row>
    <row r="203" spans="1:13" ht="19.5" customHeight="1" x14ac:dyDescent="0.25">
      <c r="A203" s="175"/>
      <c r="B203" s="175"/>
      <c r="C203" s="195"/>
      <c r="D203" s="195"/>
      <c r="E203" s="175"/>
      <c r="F203" s="175"/>
      <c r="G203" s="175"/>
      <c r="H203" s="175"/>
      <c r="I203" s="175"/>
      <c r="J203" s="175"/>
      <c r="K203" s="175"/>
      <c r="L203" s="175"/>
      <c r="M203" s="175"/>
    </row>
    <row r="204" spans="1:13" ht="19.5" customHeight="1" x14ac:dyDescent="0.25">
      <c r="A204" s="175"/>
      <c r="B204" s="175"/>
      <c r="C204" s="195"/>
      <c r="D204" s="195"/>
      <c r="E204" s="175"/>
      <c r="F204" s="175"/>
      <c r="G204" s="175"/>
      <c r="H204" s="175"/>
      <c r="I204" s="175"/>
      <c r="J204" s="175"/>
      <c r="K204" s="175"/>
      <c r="L204" s="175"/>
      <c r="M204" s="175"/>
    </row>
    <row r="205" spans="1:13" ht="19.5" customHeight="1" x14ac:dyDescent="0.25">
      <c r="A205" s="175"/>
      <c r="B205" s="175"/>
      <c r="C205" s="195"/>
      <c r="D205" s="195"/>
      <c r="E205" s="175"/>
      <c r="F205" s="175"/>
      <c r="G205" s="175"/>
      <c r="H205" s="175"/>
      <c r="I205" s="175"/>
      <c r="J205" s="175"/>
      <c r="K205" s="175"/>
      <c r="L205" s="175"/>
      <c r="M205" s="175"/>
    </row>
    <row r="206" spans="1:13" ht="19.5" customHeight="1" x14ac:dyDescent="0.25">
      <c r="A206" s="175"/>
      <c r="B206" s="175"/>
      <c r="C206" s="195"/>
      <c r="D206" s="195"/>
      <c r="E206" s="175"/>
      <c r="F206" s="175"/>
      <c r="G206" s="175"/>
      <c r="H206" s="175"/>
      <c r="I206" s="175"/>
      <c r="J206" s="175"/>
      <c r="K206" s="175"/>
      <c r="L206" s="175"/>
      <c r="M206" s="175"/>
    </row>
    <row r="207" spans="1:13" ht="19.5" customHeight="1" x14ac:dyDescent="0.25">
      <c r="A207" s="175"/>
      <c r="B207" s="175"/>
      <c r="C207" s="195"/>
      <c r="D207" s="195"/>
      <c r="E207" s="175"/>
      <c r="F207" s="175"/>
      <c r="G207" s="175"/>
      <c r="H207" s="175"/>
      <c r="I207" s="175"/>
      <c r="J207" s="175"/>
      <c r="K207" s="175"/>
      <c r="L207" s="175"/>
      <c r="M207" s="175"/>
    </row>
    <row r="208" spans="1:13" ht="19.5" customHeight="1" x14ac:dyDescent="0.25">
      <c r="A208" s="175"/>
      <c r="B208" s="175"/>
      <c r="C208" s="195"/>
      <c r="D208" s="195"/>
      <c r="E208" s="175"/>
      <c r="F208" s="175"/>
      <c r="G208" s="175"/>
      <c r="H208" s="175"/>
      <c r="I208" s="175"/>
      <c r="J208" s="175"/>
      <c r="K208" s="175"/>
      <c r="L208" s="175"/>
      <c r="M208" s="175"/>
    </row>
    <row r="209" spans="1:13" ht="19.5" customHeight="1" x14ac:dyDescent="0.25">
      <c r="A209" s="175"/>
      <c r="B209" s="175"/>
      <c r="C209" s="195"/>
      <c r="D209" s="195"/>
      <c r="E209" s="175"/>
      <c r="F209" s="175"/>
      <c r="G209" s="175"/>
      <c r="H209" s="175"/>
      <c r="I209" s="175"/>
      <c r="J209" s="175"/>
      <c r="K209" s="175"/>
      <c r="L209" s="175"/>
      <c r="M209" s="175"/>
    </row>
    <row r="210" spans="1:13" ht="19.5" customHeight="1" x14ac:dyDescent="0.25">
      <c r="A210" s="175"/>
      <c r="B210" s="175"/>
      <c r="C210" s="195"/>
      <c r="D210" s="195"/>
      <c r="E210" s="175"/>
      <c r="F210" s="175"/>
      <c r="G210" s="175"/>
      <c r="H210" s="175"/>
      <c r="I210" s="175"/>
      <c r="J210" s="175"/>
      <c r="K210" s="175"/>
      <c r="L210" s="175"/>
      <c r="M210" s="175"/>
    </row>
    <row r="211" spans="1:13" ht="19.5" customHeight="1" x14ac:dyDescent="0.25">
      <c r="A211" s="175"/>
      <c r="B211" s="175"/>
      <c r="C211" s="195"/>
      <c r="D211" s="195"/>
      <c r="E211" s="175"/>
      <c r="F211" s="175"/>
      <c r="G211" s="175"/>
      <c r="H211" s="175"/>
      <c r="I211" s="175"/>
      <c r="J211" s="175"/>
      <c r="K211" s="175"/>
      <c r="L211" s="175"/>
      <c r="M211" s="175"/>
    </row>
    <row r="212" spans="1:13" ht="19.5" customHeight="1" x14ac:dyDescent="0.25">
      <c r="A212" s="175"/>
      <c r="B212" s="175"/>
      <c r="C212" s="195"/>
      <c r="D212" s="195"/>
      <c r="E212" s="175"/>
      <c r="F212" s="175"/>
      <c r="G212" s="175"/>
      <c r="H212" s="175"/>
      <c r="I212" s="175"/>
      <c r="J212" s="175"/>
      <c r="K212" s="175"/>
      <c r="L212" s="175"/>
      <c r="M212" s="175"/>
    </row>
    <row r="213" spans="1:13" ht="19.5" customHeight="1" x14ac:dyDescent="0.25">
      <c r="A213" s="175"/>
      <c r="B213" s="175"/>
      <c r="C213" s="195"/>
      <c r="D213" s="195"/>
      <c r="E213" s="175"/>
      <c r="F213" s="175"/>
      <c r="G213" s="175"/>
      <c r="H213" s="175"/>
      <c r="I213" s="175"/>
      <c r="J213" s="175"/>
      <c r="K213" s="175"/>
      <c r="L213" s="175"/>
      <c r="M213" s="175"/>
    </row>
    <row r="214" spans="1:13" ht="19.5" customHeight="1" x14ac:dyDescent="0.25">
      <c r="A214" s="175"/>
      <c r="B214" s="175"/>
      <c r="C214" s="195"/>
      <c r="D214" s="195"/>
      <c r="E214" s="175"/>
      <c r="F214" s="175"/>
      <c r="G214" s="175"/>
      <c r="H214" s="175"/>
      <c r="I214" s="175"/>
      <c r="J214" s="175"/>
      <c r="K214" s="175"/>
      <c r="L214" s="175"/>
      <c r="M214" s="175"/>
    </row>
    <row r="215" spans="1:13" ht="19.5" customHeight="1" x14ac:dyDescent="0.25">
      <c r="A215" s="175"/>
      <c r="B215" s="175"/>
      <c r="C215" s="195"/>
      <c r="D215" s="195"/>
      <c r="E215" s="175"/>
      <c r="F215" s="175"/>
      <c r="G215" s="175"/>
      <c r="H215" s="175"/>
      <c r="I215" s="175"/>
      <c r="J215" s="175"/>
      <c r="K215" s="175"/>
      <c r="L215" s="175"/>
      <c r="M215" s="175"/>
    </row>
    <row r="216" spans="1:13" ht="19.5" customHeight="1" x14ac:dyDescent="0.25">
      <c r="A216" s="175"/>
      <c r="B216" s="175"/>
      <c r="C216" s="195"/>
      <c r="D216" s="195"/>
      <c r="E216" s="175"/>
      <c r="F216" s="175"/>
      <c r="G216" s="175"/>
      <c r="H216" s="175"/>
      <c r="I216" s="175"/>
      <c r="J216" s="175"/>
      <c r="K216" s="175"/>
      <c r="L216" s="175"/>
      <c r="M216" s="175"/>
    </row>
    <row r="217" spans="1:13" ht="19.5" customHeight="1" x14ac:dyDescent="0.25">
      <c r="A217" s="175"/>
      <c r="B217" s="175"/>
      <c r="C217" s="195"/>
      <c r="D217" s="195"/>
      <c r="E217" s="175"/>
      <c r="F217" s="175"/>
      <c r="G217" s="175"/>
      <c r="H217" s="175"/>
      <c r="I217" s="175"/>
      <c r="J217" s="175"/>
      <c r="K217" s="175"/>
      <c r="L217" s="175"/>
      <c r="M217" s="175"/>
    </row>
    <row r="218" spans="1:13" ht="19.5" customHeight="1" x14ac:dyDescent="0.25">
      <c r="A218" s="175"/>
      <c r="B218" s="175"/>
      <c r="C218" s="195"/>
      <c r="D218" s="195"/>
      <c r="E218" s="175"/>
      <c r="F218" s="175"/>
      <c r="G218" s="175"/>
      <c r="H218" s="175"/>
      <c r="I218" s="175"/>
      <c r="J218" s="175"/>
      <c r="K218" s="175"/>
      <c r="L218" s="175"/>
      <c r="M218" s="175"/>
    </row>
    <row r="219" spans="1:13" ht="19.5" customHeight="1" x14ac:dyDescent="0.25">
      <c r="A219" s="175"/>
      <c r="B219" s="175"/>
      <c r="C219" s="195"/>
      <c r="D219" s="195"/>
      <c r="E219" s="175"/>
      <c r="F219" s="175"/>
      <c r="G219" s="175"/>
      <c r="H219" s="175"/>
      <c r="I219" s="175"/>
      <c r="J219" s="175"/>
      <c r="K219" s="175"/>
      <c r="L219" s="175"/>
      <c r="M219" s="175"/>
    </row>
    <row r="220" spans="1:13" ht="19.5" customHeight="1" x14ac:dyDescent="0.25">
      <c r="A220" s="175"/>
      <c r="B220" s="175"/>
      <c r="C220" s="195"/>
      <c r="D220" s="195"/>
      <c r="E220" s="175"/>
      <c r="F220" s="175"/>
      <c r="G220" s="175"/>
      <c r="H220" s="175"/>
      <c r="I220" s="175"/>
      <c r="J220" s="175"/>
      <c r="K220" s="175"/>
      <c r="L220" s="175"/>
      <c r="M220" s="175"/>
    </row>
    <row r="221" spans="1:13" ht="19.5" customHeight="1" x14ac:dyDescent="0.25">
      <c r="A221" s="175"/>
      <c r="B221" s="175"/>
      <c r="C221" s="195"/>
      <c r="D221" s="195"/>
      <c r="E221" s="175"/>
      <c r="F221" s="175"/>
      <c r="G221" s="175"/>
      <c r="H221" s="175"/>
      <c r="I221" s="175"/>
      <c r="J221" s="175"/>
      <c r="K221" s="175"/>
      <c r="L221" s="175"/>
      <c r="M221" s="175"/>
    </row>
    <row r="222" spans="1:13" ht="19.5" customHeight="1" x14ac:dyDescent="0.25">
      <c r="A222" s="175"/>
      <c r="B222" s="175"/>
      <c r="C222" s="195"/>
      <c r="D222" s="195"/>
      <c r="E222" s="175"/>
      <c r="F222" s="175"/>
      <c r="G222" s="175"/>
      <c r="H222" s="175"/>
      <c r="I222" s="175"/>
      <c r="J222" s="175"/>
      <c r="K222" s="175"/>
      <c r="L222" s="175"/>
      <c r="M222" s="175"/>
    </row>
    <row r="223" spans="1:13" ht="19.5" customHeight="1" x14ac:dyDescent="0.25">
      <c r="A223" s="175"/>
      <c r="B223" s="175"/>
      <c r="C223" s="195"/>
      <c r="D223" s="195"/>
      <c r="E223" s="175"/>
      <c r="F223" s="175"/>
      <c r="G223" s="175"/>
      <c r="H223" s="175"/>
      <c r="I223" s="175"/>
      <c r="J223" s="175"/>
      <c r="K223" s="175"/>
      <c r="L223" s="175"/>
      <c r="M223" s="175"/>
    </row>
    <row r="224" spans="1:13" ht="19.5" customHeight="1" x14ac:dyDescent="0.25">
      <c r="A224" s="175"/>
      <c r="B224" s="175"/>
      <c r="C224" s="195"/>
      <c r="D224" s="195"/>
      <c r="E224" s="175"/>
      <c r="F224" s="175"/>
      <c r="G224" s="175"/>
      <c r="H224" s="175"/>
      <c r="I224" s="175"/>
      <c r="J224" s="175"/>
      <c r="K224" s="175"/>
      <c r="L224" s="175"/>
      <c r="M224" s="175"/>
    </row>
    <row r="225" spans="1:13" ht="19.5" customHeight="1" x14ac:dyDescent="0.25">
      <c r="A225" s="175"/>
      <c r="B225" s="175"/>
      <c r="C225" s="195"/>
      <c r="D225" s="195"/>
      <c r="E225" s="175"/>
      <c r="F225" s="175"/>
      <c r="G225" s="175"/>
      <c r="H225" s="175"/>
      <c r="I225" s="175"/>
      <c r="J225" s="175"/>
      <c r="K225" s="175"/>
      <c r="L225" s="175"/>
      <c r="M225" s="175"/>
    </row>
    <row r="226" spans="1:13" ht="19.5" customHeight="1" x14ac:dyDescent="0.25">
      <c r="A226" s="175"/>
      <c r="B226" s="175"/>
      <c r="C226" s="195"/>
      <c r="D226" s="195"/>
      <c r="E226" s="175"/>
      <c r="F226" s="175"/>
      <c r="G226" s="175"/>
      <c r="H226" s="175"/>
      <c r="I226" s="175"/>
      <c r="J226" s="175"/>
      <c r="K226" s="175"/>
      <c r="L226" s="175"/>
      <c r="M226" s="175"/>
    </row>
    <row r="227" spans="1:13" ht="19.5" customHeight="1" x14ac:dyDescent="0.25">
      <c r="A227" s="175"/>
      <c r="B227" s="175"/>
      <c r="C227" s="195"/>
      <c r="D227" s="195"/>
      <c r="E227" s="175"/>
      <c r="F227" s="175"/>
      <c r="G227" s="175"/>
      <c r="H227" s="175"/>
      <c r="I227" s="175"/>
      <c r="J227" s="175"/>
      <c r="K227" s="175"/>
      <c r="L227" s="175"/>
      <c r="M227" s="175"/>
    </row>
    <row r="228" spans="1:13" ht="19.5" customHeight="1" x14ac:dyDescent="0.25">
      <c r="A228" s="175"/>
      <c r="B228" s="175"/>
      <c r="C228" s="195"/>
      <c r="D228" s="195"/>
      <c r="E228" s="175"/>
      <c r="F228" s="175"/>
      <c r="G228" s="175"/>
      <c r="H228" s="175"/>
      <c r="I228" s="175"/>
      <c r="J228" s="175"/>
      <c r="K228" s="175"/>
      <c r="L228" s="175"/>
      <c r="M228" s="175"/>
    </row>
    <row r="229" spans="1:13" ht="19.5" customHeight="1" x14ac:dyDescent="0.25">
      <c r="A229" s="175"/>
      <c r="B229" s="175"/>
      <c r="C229" s="195"/>
      <c r="D229" s="195"/>
      <c r="E229" s="175"/>
      <c r="F229" s="175"/>
      <c r="G229" s="175"/>
      <c r="H229" s="175"/>
      <c r="I229" s="175"/>
      <c r="J229" s="175"/>
      <c r="K229" s="175"/>
      <c r="L229" s="175"/>
      <c r="M229" s="175"/>
    </row>
    <row r="230" spans="1:13" ht="19.5" customHeight="1" x14ac:dyDescent="0.25">
      <c r="A230" s="175"/>
      <c r="B230" s="175"/>
      <c r="C230" s="195"/>
      <c r="D230" s="195"/>
      <c r="E230" s="175"/>
      <c r="F230" s="175"/>
      <c r="G230" s="175"/>
      <c r="H230" s="175"/>
      <c r="I230" s="175"/>
      <c r="J230" s="175"/>
      <c r="K230" s="175"/>
      <c r="L230" s="175"/>
      <c r="M230" s="175"/>
    </row>
    <row r="231" spans="1:13" ht="19.5" customHeight="1" x14ac:dyDescent="0.25">
      <c r="A231" s="175"/>
      <c r="B231" s="175"/>
      <c r="C231" s="195"/>
      <c r="D231" s="195"/>
      <c r="E231" s="175"/>
      <c r="F231" s="175"/>
      <c r="G231" s="175"/>
      <c r="H231" s="175"/>
      <c r="I231" s="175"/>
      <c r="J231" s="175"/>
      <c r="K231" s="175"/>
      <c r="L231" s="175"/>
      <c r="M231" s="175"/>
    </row>
    <row r="232" spans="1:13" ht="19.5" customHeight="1" x14ac:dyDescent="0.25">
      <c r="A232" s="175"/>
      <c r="B232" s="175"/>
      <c r="C232" s="195"/>
      <c r="D232" s="195"/>
      <c r="E232" s="175"/>
      <c r="F232" s="175"/>
      <c r="G232" s="175"/>
      <c r="H232" s="175"/>
      <c r="I232" s="175"/>
      <c r="J232" s="175"/>
      <c r="K232" s="175"/>
      <c r="L232" s="175"/>
      <c r="M232" s="175"/>
    </row>
    <row r="233" spans="1:13" ht="19.5" customHeight="1" x14ac:dyDescent="0.25">
      <c r="A233" s="175"/>
      <c r="B233" s="175"/>
      <c r="C233" s="195"/>
      <c r="D233" s="195"/>
      <c r="E233" s="175"/>
      <c r="F233" s="175"/>
      <c r="G233" s="175"/>
      <c r="H233" s="175"/>
      <c r="I233" s="175"/>
      <c r="J233" s="175"/>
      <c r="K233" s="175"/>
      <c r="L233" s="175"/>
      <c r="M233" s="175"/>
    </row>
    <row r="234" spans="1:13" ht="19.5" customHeight="1" x14ac:dyDescent="0.25">
      <c r="A234" s="175"/>
      <c r="B234" s="175"/>
      <c r="C234" s="195"/>
      <c r="D234" s="195"/>
      <c r="E234" s="175"/>
      <c r="F234" s="175"/>
      <c r="G234" s="175"/>
      <c r="H234" s="175"/>
      <c r="I234" s="175"/>
      <c r="J234" s="175"/>
      <c r="K234" s="175"/>
      <c r="L234" s="175"/>
      <c r="M234" s="175"/>
    </row>
    <row r="235" spans="1:13" ht="19.5" customHeight="1" x14ac:dyDescent="0.25">
      <c r="A235" s="175"/>
      <c r="B235" s="175"/>
      <c r="C235" s="195"/>
      <c r="D235" s="195"/>
      <c r="E235" s="175"/>
      <c r="F235" s="175"/>
      <c r="G235" s="175"/>
      <c r="H235" s="175"/>
      <c r="I235" s="175"/>
      <c r="J235" s="175"/>
      <c r="K235" s="175"/>
      <c r="L235" s="175"/>
      <c r="M235" s="175"/>
    </row>
    <row r="236" spans="1:13" ht="19.5" customHeight="1" x14ac:dyDescent="0.25">
      <c r="A236" s="175"/>
      <c r="B236" s="175"/>
      <c r="C236" s="195"/>
      <c r="D236" s="195"/>
      <c r="E236" s="175"/>
      <c r="F236" s="175"/>
      <c r="G236" s="175"/>
      <c r="H236" s="175"/>
      <c r="I236" s="175"/>
      <c r="J236" s="175"/>
      <c r="K236" s="175"/>
      <c r="L236" s="175"/>
      <c r="M236" s="175"/>
    </row>
    <row r="237" spans="1:13" ht="19.5" customHeight="1" x14ac:dyDescent="0.25">
      <c r="A237" s="175"/>
      <c r="B237" s="175"/>
      <c r="C237" s="195"/>
      <c r="D237" s="195"/>
      <c r="E237" s="175"/>
      <c r="F237" s="175"/>
      <c r="G237" s="175"/>
      <c r="H237" s="175"/>
      <c r="I237" s="175"/>
      <c r="J237" s="175"/>
      <c r="K237" s="175"/>
      <c r="L237" s="175"/>
      <c r="M237" s="175"/>
    </row>
    <row r="238" spans="1:13" ht="19.5" customHeight="1" x14ac:dyDescent="0.25">
      <c r="A238" s="175"/>
      <c r="B238" s="175"/>
      <c r="C238" s="195"/>
      <c r="D238" s="195"/>
      <c r="E238" s="175"/>
      <c r="F238" s="175"/>
      <c r="G238" s="175"/>
      <c r="H238" s="175"/>
      <c r="I238" s="175"/>
      <c r="J238" s="175"/>
      <c r="K238" s="175"/>
      <c r="L238" s="175"/>
      <c r="M238" s="175"/>
    </row>
    <row r="239" spans="1:13" ht="19.5" customHeight="1" x14ac:dyDescent="0.25">
      <c r="A239" s="175"/>
      <c r="B239" s="175"/>
      <c r="C239" s="195"/>
      <c r="D239" s="195"/>
      <c r="E239" s="175"/>
      <c r="F239" s="175"/>
      <c r="G239" s="175"/>
      <c r="H239" s="175"/>
      <c r="I239" s="175"/>
      <c r="J239" s="175"/>
      <c r="K239" s="175"/>
      <c r="L239" s="175"/>
      <c r="M239" s="175"/>
    </row>
    <row r="240" spans="1:13" ht="19.5" customHeight="1" x14ac:dyDescent="0.25">
      <c r="A240" s="175"/>
      <c r="B240" s="175"/>
      <c r="C240" s="195"/>
      <c r="D240" s="195"/>
      <c r="E240" s="175"/>
      <c r="F240" s="175"/>
      <c r="G240" s="175"/>
      <c r="H240" s="175"/>
      <c r="I240" s="175"/>
      <c r="J240" s="175"/>
      <c r="K240" s="175"/>
      <c r="L240" s="175"/>
      <c r="M240" s="175"/>
    </row>
    <row r="241" spans="1:13" ht="19.5" customHeight="1" x14ac:dyDescent="0.25">
      <c r="A241" s="175"/>
      <c r="B241" s="175"/>
      <c r="C241" s="195"/>
      <c r="D241" s="195"/>
      <c r="E241" s="175"/>
      <c r="F241" s="175"/>
      <c r="G241" s="175"/>
      <c r="H241" s="175"/>
      <c r="I241" s="175"/>
      <c r="J241" s="175"/>
      <c r="K241" s="175"/>
      <c r="L241" s="175"/>
      <c r="M241" s="175"/>
    </row>
    <row r="242" spans="1:13" ht="19.5" customHeight="1" x14ac:dyDescent="0.25">
      <c r="A242" s="175"/>
      <c r="B242" s="175"/>
      <c r="C242" s="195"/>
      <c r="D242" s="195"/>
      <c r="E242" s="175"/>
      <c r="F242" s="175"/>
      <c r="G242" s="175"/>
      <c r="H242" s="175"/>
      <c r="I242" s="175"/>
      <c r="J242" s="175"/>
      <c r="K242" s="175"/>
      <c r="L242" s="175"/>
      <c r="M242" s="175"/>
    </row>
    <row r="243" spans="1:13" ht="19.5" customHeight="1" x14ac:dyDescent="0.25">
      <c r="A243" s="175"/>
      <c r="B243" s="175"/>
      <c r="C243" s="195"/>
      <c r="D243" s="195"/>
      <c r="E243" s="175"/>
      <c r="F243" s="175"/>
      <c r="G243" s="175"/>
      <c r="H243" s="175"/>
      <c r="I243" s="175"/>
      <c r="J243" s="175"/>
      <c r="K243" s="175"/>
      <c r="L243" s="175"/>
      <c r="M243" s="175"/>
    </row>
    <row r="244" spans="1:13" ht="19.5" customHeight="1" x14ac:dyDescent="0.25">
      <c r="A244" s="175"/>
      <c r="B244" s="175"/>
      <c r="C244" s="195"/>
      <c r="D244" s="195"/>
      <c r="E244" s="175"/>
      <c r="F244" s="175"/>
      <c r="G244" s="175"/>
      <c r="H244" s="175"/>
      <c r="I244" s="175"/>
      <c r="J244" s="175"/>
      <c r="K244" s="175"/>
      <c r="L244" s="175"/>
      <c r="M244" s="175"/>
    </row>
    <row r="245" spans="1:13" ht="19.5" customHeight="1" x14ac:dyDescent="0.25">
      <c r="A245" s="175"/>
      <c r="B245" s="175"/>
      <c r="C245" s="195"/>
      <c r="D245" s="195"/>
      <c r="E245" s="175"/>
      <c r="F245" s="175"/>
      <c r="G245" s="175"/>
      <c r="H245" s="175"/>
      <c r="I245" s="175"/>
      <c r="J245" s="175"/>
      <c r="K245" s="175"/>
      <c r="L245" s="175"/>
      <c r="M245" s="175"/>
    </row>
    <row r="246" spans="1:13" ht="19.5" customHeight="1" x14ac:dyDescent="0.25">
      <c r="A246" s="175"/>
      <c r="B246" s="175"/>
      <c r="C246" s="195"/>
      <c r="D246" s="195"/>
      <c r="E246" s="175"/>
      <c r="F246" s="175"/>
      <c r="G246" s="175"/>
      <c r="H246" s="175"/>
      <c r="I246" s="175"/>
      <c r="J246" s="175"/>
      <c r="K246" s="175"/>
      <c r="L246" s="175"/>
      <c r="M246" s="175"/>
    </row>
    <row r="247" spans="1:13" ht="19.5" customHeight="1" x14ac:dyDescent="0.25">
      <c r="A247" s="175"/>
      <c r="B247" s="175"/>
      <c r="C247" s="195"/>
      <c r="D247" s="195"/>
      <c r="E247" s="175"/>
      <c r="F247" s="175"/>
      <c r="G247" s="175"/>
      <c r="H247" s="175"/>
      <c r="I247" s="175"/>
      <c r="J247" s="175"/>
      <c r="K247" s="175"/>
      <c r="L247" s="175"/>
      <c r="M247" s="175"/>
    </row>
    <row r="248" spans="1:13" ht="19.5" customHeight="1" x14ac:dyDescent="0.25">
      <c r="A248" s="175"/>
      <c r="B248" s="175"/>
      <c r="C248" s="195"/>
      <c r="D248" s="195"/>
      <c r="E248" s="175"/>
      <c r="F248" s="175"/>
      <c r="G248" s="175"/>
      <c r="H248" s="175"/>
      <c r="I248" s="175"/>
      <c r="J248" s="175"/>
      <c r="K248" s="175"/>
      <c r="L248" s="175"/>
      <c r="M248" s="175"/>
    </row>
    <row r="249" spans="1:13" ht="19.5" customHeight="1" x14ac:dyDescent="0.25">
      <c r="A249" s="175"/>
      <c r="B249" s="175"/>
      <c r="C249" s="195"/>
      <c r="D249" s="195"/>
      <c r="E249" s="175"/>
      <c r="F249" s="175"/>
      <c r="G249" s="175"/>
      <c r="H249" s="175"/>
      <c r="I249" s="175"/>
      <c r="J249" s="175"/>
      <c r="K249" s="175"/>
      <c r="L249" s="175"/>
      <c r="M249" s="175"/>
    </row>
    <row r="250" spans="1:13" ht="19.5" customHeight="1" x14ac:dyDescent="0.25">
      <c r="A250" s="175"/>
      <c r="B250" s="175"/>
      <c r="C250" s="195"/>
      <c r="D250" s="195"/>
      <c r="E250" s="175"/>
      <c r="F250" s="175"/>
      <c r="G250" s="175"/>
      <c r="H250" s="175"/>
      <c r="I250" s="175"/>
      <c r="J250" s="175"/>
      <c r="K250" s="175"/>
      <c r="L250" s="175"/>
      <c r="M250" s="175"/>
    </row>
    <row r="251" spans="1:13" ht="19.5" customHeight="1" x14ac:dyDescent="0.25">
      <c r="A251" s="175"/>
      <c r="B251" s="175"/>
      <c r="C251" s="195"/>
      <c r="D251" s="195"/>
      <c r="E251" s="175"/>
      <c r="F251" s="175"/>
      <c r="G251" s="175"/>
      <c r="H251" s="175"/>
      <c r="I251" s="175"/>
      <c r="J251" s="175"/>
      <c r="K251" s="175"/>
      <c r="L251" s="175"/>
      <c r="M251" s="175"/>
    </row>
    <row r="252" spans="1:13" ht="19.5" customHeight="1" x14ac:dyDescent="0.25">
      <c r="A252" s="175"/>
      <c r="B252" s="175"/>
      <c r="C252" s="195"/>
      <c r="D252" s="195"/>
      <c r="E252" s="175"/>
      <c r="F252" s="175"/>
      <c r="G252" s="175"/>
      <c r="H252" s="175"/>
      <c r="I252" s="175"/>
      <c r="J252" s="175"/>
      <c r="K252" s="175"/>
      <c r="L252" s="175"/>
      <c r="M252" s="175"/>
    </row>
    <row r="253" spans="1:13" ht="19.5" customHeight="1" x14ac:dyDescent="0.25">
      <c r="A253" s="175"/>
      <c r="B253" s="175"/>
      <c r="C253" s="195"/>
      <c r="D253" s="195"/>
      <c r="E253" s="175"/>
      <c r="F253" s="175"/>
      <c r="G253" s="175"/>
      <c r="H253" s="175"/>
      <c r="I253" s="175"/>
      <c r="J253" s="175"/>
      <c r="K253" s="175"/>
      <c r="L253" s="175"/>
      <c r="M253" s="175"/>
    </row>
    <row r="254" spans="1:13" ht="19.5" customHeight="1" x14ac:dyDescent="0.25">
      <c r="A254" s="175"/>
      <c r="B254" s="175"/>
      <c r="C254" s="195"/>
      <c r="D254" s="195"/>
      <c r="E254" s="175"/>
      <c r="F254" s="175"/>
      <c r="G254" s="175"/>
      <c r="H254" s="175"/>
      <c r="I254" s="175"/>
      <c r="J254" s="175"/>
      <c r="K254" s="175"/>
      <c r="L254" s="175"/>
      <c r="M254" s="175"/>
    </row>
    <row r="255" spans="1:13" ht="19.5" customHeight="1" x14ac:dyDescent="0.25">
      <c r="A255" s="175"/>
      <c r="B255" s="175"/>
      <c r="C255" s="195"/>
      <c r="D255" s="195"/>
      <c r="E255" s="175"/>
      <c r="F255" s="175"/>
      <c r="G255" s="175"/>
      <c r="H255" s="175"/>
      <c r="I255" s="175"/>
      <c r="J255" s="175"/>
      <c r="K255" s="175"/>
      <c r="L255" s="175"/>
      <c r="M255" s="175"/>
    </row>
    <row r="256" spans="1:13" ht="19.5" customHeight="1" x14ac:dyDescent="0.25">
      <c r="A256" s="175"/>
      <c r="B256" s="175"/>
      <c r="C256" s="195"/>
      <c r="D256" s="195"/>
      <c r="E256" s="175"/>
      <c r="F256" s="175"/>
      <c r="G256" s="175"/>
      <c r="H256" s="175"/>
      <c r="I256" s="175"/>
      <c r="J256" s="175"/>
      <c r="K256" s="175"/>
      <c r="L256" s="175"/>
      <c r="M256" s="175"/>
    </row>
    <row r="257" spans="1:13" ht="19.5" customHeight="1" x14ac:dyDescent="0.25">
      <c r="A257" s="175"/>
      <c r="B257" s="175"/>
      <c r="C257" s="195"/>
      <c r="D257" s="195"/>
      <c r="E257" s="175"/>
      <c r="F257" s="175"/>
      <c r="G257" s="175"/>
      <c r="H257" s="175"/>
      <c r="I257" s="175"/>
      <c r="J257" s="175"/>
      <c r="K257" s="175"/>
      <c r="L257" s="175"/>
      <c r="M257" s="175"/>
    </row>
    <row r="258" spans="1:13" ht="19.5" customHeight="1" x14ac:dyDescent="0.25">
      <c r="A258" s="175"/>
      <c r="B258" s="175"/>
      <c r="C258" s="195"/>
      <c r="D258" s="195"/>
      <c r="E258" s="175"/>
      <c r="F258" s="175"/>
      <c r="G258" s="175"/>
      <c r="H258" s="175"/>
      <c r="I258" s="175"/>
      <c r="J258" s="175"/>
      <c r="K258" s="175"/>
      <c r="L258" s="175"/>
      <c r="M258" s="175"/>
    </row>
    <row r="259" spans="1:13" ht="19.5" customHeight="1" x14ac:dyDescent="0.25">
      <c r="A259" s="175"/>
      <c r="B259" s="175"/>
      <c r="C259" s="195"/>
      <c r="D259" s="195"/>
      <c r="E259" s="175"/>
      <c r="F259" s="175"/>
      <c r="G259" s="175"/>
      <c r="H259" s="175"/>
      <c r="I259" s="175"/>
      <c r="J259" s="175"/>
      <c r="K259" s="175"/>
      <c r="L259" s="175"/>
      <c r="M259" s="175"/>
    </row>
    <row r="260" spans="1:13" ht="19.5" customHeight="1" x14ac:dyDescent="0.25">
      <c r="A260" s="175"/>
      <c r="B260" s="175"/>
      <c r="C260" s="195"/>
      <c r="D260" s="195"/>
      <c r="E260" s="175"/>
      <c r="F260" s="175"/>
      <c r="G260" s="175"/>
      <c r="H260" s="175"/>
      <c r="I260" s="175"/>
      <c r="J260" s="175"/>
      <c r="K260" s="175"/>
      <c r="L260" s="175"/>
      <c r="M260" s="175"/>
    </row>
    <row r="261" spans="1:13" ht="19.5" customHeight="1" x14ac:dyDescent="0.25">
      <c r="A261" s="175"/>
      <c r="B261" s="175"/>
      <c r="C261" s="195"/>
      <c r="D261" s="195"/>
      <c r="E261" s="175"/>
      <c r="F261" s="175"/>
      <c r="G261" s="175"/>
      <c r="H261" s="175"/>
      <c r="I261" s="175"/>
      <c r="J261" s="175"/>
      <c r="K261" s="175"/>
      <c r="L261" s="175"/>
      <c r="M261" s="175"/>
    </row>
    <row r="262" spans="1:13" ht="19.5" customHeight="1" x14ac:dyDescent="0.25">
      <c r="A262" s="175"/>
      <c r="B262" s="175"/>
      <c r="C262" s="195"/>
      <c r="D262" s="195"/>
      <c r="E262" s="175"/>
      <c r="F262" s="175"/>
      <c r="G262" s="175"/>
      <c r="H262" s="175"/>
      <c r="I262" s="175"/>
      <c r="J262" s="175"/>
      <c r="K262" s="175"/>
      <c r="L262" s="175"/>
      <c r="M262" s="175"/>
    </row>
    <row r="263" spans="1:13" ht="19.5" customHeight="1" x14ac:dyDescent="0.25">
      <c r="A263" s="175"/>
      <c r="B263" s="175"/>
      <c r="C263" s="195"/>
      <c r="D263" s="195"/>
      <c r="E263" s="175"/>
      <c r="F263" s="175"/>
      <c r="G263" s="175"/>
      <c r="H263" s="175"/>
      <c r="I263" s="175"/>
      <c r="J263" s="175"/>
      <c r="K263" s="175"/>
      <c r="L263" s="175"/>
      <c r="M263" s="175"/>
    </row>
    <row r="264" spans="1:13" ht="19.5" customHeight="1" x14ac:dyDescent="0.25">
      <c r="A264" s="175"/>
      <c r="B264" s="175"/>
      <c r="C264" s="195"/>
      <c r="D264" s="195"/>
      <c r="E264" s="175"/>
      <c r="F264" s="175"/>
      <c r="G264" s="175"/>
      <c r="H264" s="175"/>
      <c r="I264" s="175"/>
      <c r="J264" s="175"/>
      <c r="K264" s="175"/>
      <c r="L264" s="175"/>
      <c r="M264" s="175"/>
    </row>
    <row r="265" spans="1:13" ht="19.5" customHeight="1" x14ac:dyDescent="0.25">
      <c r="A265" s="175"/>
      <c r="B265" s="175"/>
      <c r="C265" s="195"/>
      <c r="D265" s="195"/>
      <c r="E265" s="175"/>
      <c r="F265" s="175"/>
      <c r="G265" s="175"/>
      <c r="H265" s="175"/>
      <c r="I265" s="175"/>
      <c r="J265" s="175"/>
      <c r="K265" s="175"/>
      <c r="L265" s="175"/>
      <c r="M265" s="175"/>
    </row>
    <row r="266" spans="1:13" ht="19.5" customHeight="1" x14ac:dyDescent="0.25">
      <c r="A266" s="175"/>
      <c r="B266" s="175"/>
      <c r="C266" s="195"/>
      <c r="D266" s="195"/>
      <c r="E266" s="175"/>
      <c r="F266" s="175"/>
      <c r="G266" s="175"/>
      <c r="H266" s="175"/>
      <c r="I266" s="175"/>
      <c r="J266" s="175"/>
      <c r="K266" s="175"/>
      <c r="L266" s="175"/>
      <c r="M266" s="175"/>
    </row>
    <row r="267" spans="1:13" ht="19.5" customHeight="1" x14ac:dyDescent="0.25">
      <c r="A267" s="175"/>
      <c r="B267" s="175"/>
      <c r="C267" s="195"/>
      <c r="D267" s="195"/>
      <c r="E267" s="175"/>
      <c r="F267" s="175"/>
      <c r="G267" s="175"/>
      <c r="H267" s="175"/>
      <c r="I267" s="175"/>
      <c r="J267" s="175"/>
      <c r="K267" s="175"/>
      <c r="L267" s="175"/>
      <c r="M267" s="175"/>
    </row>
    <row r="268" spans="1:13" ht="19.5" customHeight="1" x14ac:dyDescent="0.25">
      <c r="A268" s="175"/>
      <c r="B268" s="175"/>
      <c r="C268" s="195"/>
      <c r="D268" s="195"/>
      <c r="E268" s="175"/>
      <c r="F268" s="175"/>
      <c r="G268" s="175"/>
      <c r="H268" s="175"/>
      <c r="I268" s="175"/>
      <c r="J268" s="175"/>
      <c r="K268" s="175"/>
      <c r="L268" s="175"/>
      <c r="M268" s="175"/>
    </row>
    <row r="269" spans="1:13" ht="19.5" customHeight="1" x14ac:dyDescent="0.25">
      <c r="A269" s="175"/>
      <c r="B269" s="175"/>
      <c r="C269" s="195"/>
      <c r="D269" s="195"/>
      <c r="E269" s="175"/>
      <c r="F269" s="175"/>
      <c r="G269" s="175"/>
      <c r="H269" s="175"/>
      <c r="I269" s="175"/>
      <c r="J269" s="175"/>
      <c r="K269" s="175"/>
      <c r="L269" s="175"/>
      <c r="M269" s="175"/>
    </row>
    <row r="270" spans="1:13" ht="19.5" customHeight="1" x14ac:dyDescent="0.25">
      <c r="A270" s="175"/>
      <c r="B270" s="175"/>
      <c r="C270" s="195"/>
      <c r="D270" s="195"/>
      <c r="E270" s="175"/>
      <c r="F270" s="175"/>
      <c r="G270" s="175"/>
      <c r="H270" s="175"/>
      <c r="I270" s="175"/>
      <c r="J270" s="175"/>
      <c r="K270" s="175"/>
      <c r="L270" s="175"/>
      <c r="M270" s="175"/>
    </row>
    <row r="271" spans="1:13" ht="19.5" customHeight="1" x14ac:dyDescent="0.25">
      <c r="A271" s="175"/>
      <c r="B271" s="175"/>
      <c r="C271" s="195"/>
      <c r="D271" s="195"/>
      <c r="E271" s="175"/>
      <c r="F271" s="175"/>
      <c r="G271" s="175"/>
      <c r="H271" s="175"/>
      <c r="I271" s="175"/>
      <c r="J271" s="175"/>
      <c r="K271" s="175"/>
      <c r="L271" s="175"/>
      <c r="M271" s="175"/>
    </row>
    <row r="272" spans="1:13" ht="19.5" customHeight="1" x14ac:dyDescent="0.25">
      <c r="A272" s="175"/>
      <c r="B272" s="175"/>
      <c r="C272" s="195"/>
      <c r="D272" s="195"/>
      <c r="E272" s="175"/>
      <c r="F272" s="175"/>
      <c r="G272" s="175"/>
      <c r="H272" s="175"/>
      <c r="I272" s="175"/>
      <c r="J272" s="175"/>
      <c r="K272" s="175"/>
      <c r="L272" s="175"/>
      <c r="M272" s="175"/>
    </row>
    <row r="273" spans="1:13" ht="19.5" customHeight="1" x14ac:dyDescent="0.25">
      <c r="A273" s="175"/>
      <c r="B273" s="175"/>
      <c r="C273" s="195"/>
      <c r="D273" s="195"/>
      <c r="E273" s="175"/>
      <c r="F273" s="175"/>
      <c r="G273" s="175"/>
      <c r="H273" s="175"/>
      <c r="I273" s="175"/>
      <c r="J273" s="175"/>
      <c r="K273" s="175"/>
      <c r="L273" s="175"/>
      <c r="M273" s="175"/>
    </row>
    <row r="274" spans="1:13" ht="19.5" customHeight="1" x14ac:dyDescent="0.25">
      <c r="A274" s="175"/>
      <c r="B274" s="175"/>
      <c r="C274" s="195"/>
      <c r="D274" s="195"/>
      <c r="E274" s="175"/>
      <c r="F274" s="175"/>
      <c r="G274" s="175"/>
      <c r="H274" s="175"/>
      <c r="I274" s="175"/>
      <c r="J274" s="175"/>
      <c r="K274" s="175"/>
      <c r="L274" s="175"/>
      <c r="M274" s="175"/>
    </row>
    <row r="275" spans="1:13" ht="19.5" customHeight="1" x14ac:dyDescent="0.25">
      <c r="A275" s="175"/>
      <c r="B275" s="175"/>
      <c r="C275" s="195"/>
      <c r="D275" s="195"/>
      <c r="E275" s="175"/>
      <c r="F275" s="175"/>
      <c r="G275" s="175"/>
      <c r="H275" s="175"/>
      <c r="I275" s="175"/>
      <c r="J275" s="175"/>
      <c r="K275" s="175"/>
      <c r="L275" s="175"/>
      <c r="M275" s="175"/>
    </row>
    <row r="276" spans="1:13" ht="19.5" customHeight="1" x14ac:dyDescent="0.25">
      <c r="A276" s="175"/>
      <c r="B276" s="175"/>
      <c r="C276" s="195"/>
      <c r="D276" s="195"/>
      <c r="E276" s="175"/>
      <c r="F276" s="175"/>
      <c r="G276" s="175"/>
      <c r="H276" s="175"/>
      <c r="I276" s="175"/>
      <c r="J276" s="175"/>
      <c r="K276" s="175"/>
      <c r="L276" s="175"/>
      <c r="M276" s="175"/>
    </row>
    <row r="277" spans="1:13" ht="19.5" customHeight="1" x14ac:dyDescent="0.25">
      <c r="A277" s="175"/>
      <c r="B277" s="175"/>
      <c r="C277" s="195"/>
      <c r="D277" s="195"/>
      <c r="E277" s="175"/>
      <c r="F277" s="175"/>
      <c r="G277" s="175"/>
      <c r="H277" s="175"/>
      <c r="I277" s="175"/>
      <c r="J277" s="175"/>
      <c r="K277" s="175"/>
      <c r="L277" s="175"/>
      <c r="M277" s="175"/>
    </row>
    <row r="278" spans="1:13" ht="19.5" customHeight="1" x14ac:dyDescent="0.25">
      <c r="A278" s="175"/>
      <c r="B278" s="175"/>
      <c r="C278" s="195"/>
      <c r="D278" s="195"/>
      <c r="E278" s="175"/>
      <c r="F278" s="175"/>
      <c r="G278" s="175"/>
      <c r="H278" s="175"/>
      <c r="I278" s="175"/>
      <c r="J278" s="175"/>
      <c r="K278" s="175"/>
      <c r="L278" s="175"/>
      <c r="M278" s="175"/>
    </row>
    <row r="279" spans="1:13" ht="19.5" customHeight="1" x14ac:dyDescent="0.25">
      <c r="A279" s="175"/>
      <c r="B279" s="175"/>
      <c r="C279" s="195"/>
      <c r="D279" s="195"/>
      <c r="E279" s="175"/>
      <c r="F279" s="175"/>
      <c r="G279" s="175"/>
      <c r="H279" s="175"/>
      <c r="I279" s="175"/>
      <c r="J279" s="175"/>
      <c r="K279" s="175"/>
      <c r="L279" s="175"/>
      <c r="M279" s="175"/>
    </row>
    <row r="280" spans="1:13" ht="19.5" customHeight="1" x14ac:dyDescent="0.25">
      <c r="A280" s="175"/>
      <c r="B280" s="175"/>
      <c r="C280" s="195"/>
      <c r="D280" s="195"/>
      <c r="E280" s="175"/>
      <c r="F280" s="175"/>
      <c r="G280" s="175"/>
      <c r="H280" s="175"/>
      <c r="I280" s="175"/>
      <c r="J280" s="175"/>
      <c r="K280" s="175"/>
      <c r="L280" s="175"/>
      <c r="M280" s="175"/>
    </row>
    <row r="281" spans="1:13" ht="19.5" customHeight="1" x14ac:dyDescent="0.25">
      <c r="A281" s="175"/>
      <c r="B281" s="175"/>
      <c r="C281" s="195"/>
      <c r="D281" s="195"/>
      <c r="E281" s="175"/>
      <c r="F281" s="175"/>
      <c r="G281" s="175"/>
      <c r="H281" s="175"/>
      <c r="I281" s="175"/>
      <c r="J281" s="175"/>
      <c r="K281" s="175"/>
      <c r="L281" s="175"/>
      <c r="M281" s="175"/>
    </row>
    <row r="282" spans="1:13" ht="19.5" customHeight="1" x14ac:dyDescent="0.25">
      <c r="A282" s="175"/>
      <c r="B282" s="175"/>
      <c r="C282" s="195"/>
      <c r="D282" s="195"/>
      <c r="E282" s="175"/>
      <c r="F282" s="175"/>
      <c r="G282" s="175"/>
      <c r="H282" s="175"/>
      <c r="I282" s="175"/>
      <c r="J282" s="175"/>
      <c r="K282" s="175"/>
      <c r="L282" s="175"/>
      <c r="M282" s="175"/>
    </row>
    <row r="283" spans="1:13" ht="19.5" customHeight="1" x14ac:dyDescent="0.25">
      <c r="A283" s="175"/>
      <c r="B283" s="175"/>
      <c r="C283" s="195"/>
      <c r="D283" s="195"/>
      <c r="E283" s="175"/>
      <c r="F283" s="175"/>
      <c r="G283" s="175"/>
      <c r="H283" s="175"/>
      <c r="I283" s="175"/>
      <c r="J283" s="175"/>
      <c r="K283" s="175"/>
      <c r="L283" s="175"/>
      <c r="M283" s="175"/>
    </row>
    <row r="284" spans="1:13" ht="19.5" customHeight="1" x14ac:dyDescent="0.25">
      <c r="A284" s="175"/>
      <c r="B284" s="175"/>
      <c r="C284" s="195"/>
      <c r="D284" s="195"/>
      <c r="E284" s="175"/>
      <c r="F284" s="175"/>
      <c r="G284" s="175"/>
      <c r="H284" s="175"/>
      <c r="I284" s="175"/>
      <c r="J284" s="175"/>
      <c r="K284" s="175"/>
      <c r="L284" s="175"/>
      <c r="M284" s="175"/>
    </row>
    <row r="285" spans="1:13" ht="19.5" customHeight="1" x14ac:dyDescent="0.25">
      <c r="A285" s="175"/>
      <c r="B285" s="175"/>
      <c r="C285" s="195"/>
      <c r="D285" s="195"/>
      <c r="E285" s="175"/>
      <c r="F285" s="175"/>
      <c r="G285" s="175"/>
      <c r="H285" s="175"/>
      <c r="I285" s="175"/>
      <c r="J285" s="175"/>
      <c r="K285" s="175"/>
      <c r="L285" s="175"/>
      <c r="M285" s="175"/>
    </row>
    <row r="286" spans="1:13" ht="19.5" customHeight="1" x14ac:dyDescent="0.25">
      <c r="A286" s="175"/>
      <c r="B286" s="175"/>
      <c r="C286" s="195"/>
      <c r="D286" s="195"/>
      <c r="E286" s="175"/>
      <c r="F286" s="175"/>
      <c r="G286" s="175"/>
      <c r="H286" s="175"/>
      <c r="I286" s="175"/>
      <c r="J286" s="175"/>
      <c r="K286" s="175"/>
      <c r="L286" s="175"/>
      <c r="M286" s="175"/>
    </row>
    <row r="287" spans="1:13" ht="19.5" customHeight="1" x14ac:dyDescent="0.25">
      <c r="A287" s="175"/>
      <c r="B287" s="175"/>
      <c r="C287" s="195"/>
      <c r="D287" s="195"/>
      <c r="E287" s="175"/>
      <c r="F287" s="175"/>
      <c r="G287" s="175"/>
      <c r="H287" s="175"/>
      <c r="I287" s="175"/>
      <c r="J287" s="175"/>
      <c r="K287" s="175"/>
      <c r="L287" s="175"/>
      <c r="M287" s="175"/>
    </row>
    <row r="288" spans="1:13" ht="19.5" customHeight="1" x14ac:dyDescent="0.25">
      <c r="A288" s="175"/>
      <c r="B288" s="175"/>
      <c r="C288" s="195"/>
      <c r="D288" s="195"/>
      <c r="E288" s="175"/>
      <c r="F288" s="175"/>
      <c r="G288" s="175"/>
      <c r="H288" s="175"/>
      <c r="I288" s="175"/>
      <c r="J288" s="175"/>
      <c r="K288" s="175"/>
      <c r="L288" s="175"/>
      <c r="M288" s="175"/>
    </row>
    <row r="289" spans="1:13" ht="19.5" customHeight="1" x14ac:dyDescent="0.25">
      <c r="A289" s="175"/>
      <c r="B289" s="175"/>
      <c r="C289" s="195"/>
      <c r="D289" s="195"/>
      <c r="E289" s="175"/>
      <c r="F289" s="175"/>
      <c r="G289" s="175"/>
      <c r="H289" s="175"/>
      <c r="I289" s="175"/>
      <c r="J289" s="175"/>
      <c r="K289" s="175"/>
      <c r="L289" s="175"/>
      <c r="M289" s="175"/>
    </row>
    <row r="290" spans="1:13" ht="19.5" customHeight="1" x14ac:dyDescent="0.25">
      <c r="A290" s="175"/>
      <c r="B290" s="175"/>
      <c r="C290" s="195"/>
      <c r="D290" s="195"/>
      <c r="E290" s="175"/>
      <c r="F290" s="175"/>
      <c r="G290" s="175"/>
      <c r="H290" s="175"/>
      <c r="I290" s="175"/>
      <c r="J290" s="175"/>
      <c r="K290" s="175"/>
      <c r="L290" s="175"/>
      <c r="M290" s="175"/>
    </row>
    <row r="291" spans="1:13" ht="19.5" customHeight="1" x14ac:dyDescent="0.25">
      <c r="A291" s="175"/>
      <c r="B291" s="175"/>
      <c r="C291" s="195"/>
      <c r="D291" s="195"/>
      <c r="E291" s="175"/>
      <c r="F291" s="175"/>
      <c r="G291" s="175"/>
      <c r="H291" s="175"/>
      <c r="I291" s="175"/>
      <c r="J291" s="175"/>
      <c r="K291" s="175"/>
      <c r="L291" s="175"/>
      <c r="M291" s="175"/>
    </row>
    <row r="292" spans="1:13" ht="19.5" customHeight="1" x14ac:dyDescent="0.25">
      <c r="A292" s="175"/>
      <c r="B292" s="175"/>
      <c r="C292" s="195"/>
      <c r="D292" s="195"/>
      <c r="E292" s="175"/>
      <c r="F292" s="175"/>
      <c r="G292" s="175"/>
      <c r="H292" s="175"/>
      <c r="I292" s="175"/>
      <c r="J292" s="175"/>
      <c r="K292" s="175"/>
      <c r="L292" s="175"/>
      <c r="M292" s="175"/>
    </row>
    <row r="293" spans="1:13" ht="19.5" customHeight="1" x14ac:dyDescent="0.25">
      <c r="A293" s="175"/>
      <c r="B293" s="175"/>
      <c r="C293" s="195"/>
      <c r="D293" s="195"/>
      <c r="E293" s="175"/>
      <c r="F293" s="175"/>
      <c r="G293" s="175"/>
      <c r="H293" s="175"/>
      <c r="I293" s="175"/>
      <c r="J293" s="175"/>
      <c r="K293" s="175"/>
      <c r="L293" s="175"/>
      <c r="M293" s="175"/>
    </row>
    <row r="294" spans="1:13" ht="19.5" customHeight="1" x14ac:dyDescent="0.25">
      <c r="A294" s="175"/>
      <c r="B294" s="175"/>
      <c r="C294" s="195"/>
      <c r="D294" s="195"/>
      <c r="E294" s="175"/>
      <c r="F294" s="175"/>
      <c r="G294" s="175"/>
      <c r="H294" s="175"/>
      <c r="I294" s="175"/>
      <c r="J294" s="175"/>
      <c r="K294" s="175"/>
      <c r="L294" s="175"/>
      <c r="M294" s="175"/>
    </row>
    <row r="295" spans="1:13" ht="19.5" customHeight="1" x14ac:dyDescent="0.25">
      <c r="A295" s="175"/>
      <c r="B295" s="175"/>
      <c r="C295" s="195"/>
      <c r="D295" s="195"/>
      <c r="E295" s="175"/>
      <c r="F295" s="175"/>
      <c r="G295" s="175"/>
      <c r="H295" s="175"/>
      <c r="I295" s="175"/>
      <c r="J295" s="175"/>
      <c r="K295" s="175"/>
      <c r="L295" s="175"/>
      <c r="M295" s="175"/>
    </row>
    <row r="296" spans="1:13" ht="19.5" customHeight="1" x14ac:dyDescent="0.25">
      <c r="A296" s="175"/>
      <c r="B296" s="175"/>
      <c r="C296" s="195"/>
      <c r="D296" s="195"/>
      <c r="E296" s="175"/>
      <c r="F296" s="175"/>
      <c r="G296" s="175"/>
      <c r="H296" s="175"/>
      <c r="I296" s="175"/>
      <c r="J296" s="175"/>
      <c r="K296" s="175"/>
      <c r="L296" s="175"/>
      <c r="M296" s="175"/>
    </row>
    <row r="297" spans="1:13" ht="19.5" customHeight="1" x14ac:dyDescent="0.25">
      <c r="A297" s="175"/>
      <c r="B297" s="175"/>
      <c r="C297" s="195"/>
      <c r="D297" s="195"/>
      <c r="E297" s="175"/>
      <c r="F297" s="175"/>
      <c r="G297" s="175"/>
      <c r="H297" s="175"/>
      <c r="I297" s="175"/>
      <c r="J297" s="175"/>
      <c r="K297" s="175"/>
      <c r="L297" s="175"/>
      <c r="M297" s="175"/>
    </row>
    <row r="298" spans="1:13" ht="19.5" customHeight="1" x14ac:dyDescent="0.25">
      <c r="A298" s="175"/>
      <c r="B298" s="175"/>
      <c r="C298" s="195"/>
      <c r="D298" s="195"/>
      <c r="E298" s="175"/>
      <c r="F298" s="175"/>
      <c r="G298" s="175"/>
      <c r="H298" s="175"/>
      <c r="I298" s="175"/>
      <c r="J298" s="175"/>
      <c r="K298" s="175"/>
      <c r="L298" s="175"/>
      <c r="M298" s="175"/>
    </row>
    <row r="299" spans="1:13" ht="19.5" customHeight="1" x14ac:dyDescent="0.25">
      <c r="A299" s="175"/>
      <c r="B299" s="175"/>
      <c r="C299" s="195"/>
      <c r="D299" s="195"/>
      <c r="E299" s="175"/>
      <c r="F299" s="175"/>
      <c r="G299" s="175"/>
      <c r="H299" s="175"/>
      <c r="I299" s="175"/>
      <c r="J299" s="175"/>
      <c r="K299" s="175"/>
      <c r="L299" s="175"/>
      <c r="M299" s="175"/>
    </row>
    <row r="300" spans="1:13" ht="19.5" customHeight="1" x14ac:dyDescent="0.25">
      <c r="A300" s="175"/>
      <c r="B300" s="175"/>
      <c r="C300" s="195"/>
      <c r="D300" s="195"/>
      <c r="E300" s="175"/>
      <c r="F300" s="175"/>
      <c r="G300" s="175"/>
      <c r="H300" s="175"/>
      <c r="I300" s="175"/>
      <c r="J300" s="175"/>
      <c r="K300" s="175"/>
      <c r="L300" s="175"/>
      <c r="M300" s="175"/>
    </row>
    <row r="301" spans="1:13" ht="19.5" customHeight="1" x14ac:dyDescent="0.25">
      <c r="A301" s="175"/>
      <c r="B301" s="175"/>
      <c r="C301" s="195"/>
      <c r="D301" s="195"/>
      <c r="E301" s="175"/>
      <c r="F301" s="175"/>
      <c r="G301" s="175"/>
      <c r="H301" s="175"/>
      <c r="I301" s="175"/>
      <c r="J301" s="175"/>
      <c r="K301" s="175"/>
      <c r="L301" s="175"/>
      <c r="M301" s="175"/>
    </row>
    <row r="302" spans="1:13" ht="19.5" customHeight="1" x14ac:dyDescent="0.25">
      <c r="A302" s="175"/>
      <c r="B302" s="175"/>
      <c r="C302" s="195"/>
      <c r="D302" s="195"/>
      <c r="E302" s="175"/>
      <c r="F302" s="175"/>
      <c r="G302" s="175"/>
      <c r="H302" s="175"/>
      <c r="I302" s="175"/>
      <c r="J302" s="175"/>
      <c r="K302" s="175"/>
      <c r="L302" s="175"/>
      <c r="M302" s="175"/>
    </row>
    <row r="303" spans="1:13" ht="19.5" customHeight="1" x14ac:dyDescent="0.25">
      <c r="A303" s="175"/>
      <c r="B303" s="175"/>
      <c r="C303" s="195"/>
      <c r="D303" s="195"/>
      <c r="E303" s="175"/>
      <c r="F303" s="175"/>
      <c r="G303" s="175"/>
      <c r="H303" s="175"/>
      <c r="I303" s="175"/>
      <c r="J303" s="175"/>
      <c r="K303" s="175"/>
      <c r="L303" s="175"/>
      <c r="M303" s="175"/>
    </row>
    <row r="304" spans="1:13" ht="19.5" customHeight="1" x14ac:dyDescent="0.25">
      <c r="A304" s="175"/>
      <c r="B304" s="175"/>
      <c r="C304" s="195"/>
      <c r="D304" s="195"/>
      <c r="E304" s="175"/>
      <c r="F304" s="175"/>
      <c r="G304" s="175"/>
      <c r="H304" s="175"/>
      <c r="I304" s="175"/>
      <c r="J304" s="175"/>
      <c r="K304" s="175"/>
      <c r="L304" s="175"/>
      <c r="M304" s="175"/>
    </row>
    <row r="305" spans="1:13" ht="19.5" customHeight="1" x14ac:dyDescent="0.25">
      <c r="A305" s="175"/>
      <c r="B305" s="175"/>
      <c r="C305" s="195"/>
      <c r="D305" s="195"/>
      <c r="E305" s="175"/>
      <c r="F305" s="175"/>
      <c r="G305" s="175"/>
      <c r="H305" s="175"/>
      <c r="I305" s="175"/>
      <c r="J305" s="175"/>
      <c r="K305" s="175"/>
      <c r="L305" s="175"/>
      <c r="M305" s="175"/>
    </row>
    <row r="306" spans="1:13" ht="19.5" customHeight="1" x14ac:dyDescent="0.25">
      <c r="A306" s="175"/>
      <c r="B306" s="175"/>
      <c r="C306" s="195"/>
      <c r="D306" s="195"/>
      <c r="E306" s="175"/>
      <c r="F306" s="175"/>
      <c r="G306" s="175"/>
      <c r="H306" s="175"/>
      <c r="I306" s="175"/>
      <c r="J306" s="175"/>
      <c r="K306" s="175"/>
      <c r="L306" s="175"/>
      <c r="M306" s="175"/>
    </row>
    <row r="307" spans="1:13" ht="19.5" customHeight="1" x14ac:dyDescent="0.25">
      <c r="A307" s="175"/>
      <c r="B307" s="175"/>
      <c r="C307" s="195"/>
      <c r="D307" s="195"/>
      <c r="E307" s="175"/>
      <c r="F307" s="175"/>
      <c r="G307" s="175"/>
      <c r="H307" s="175"/>
      <c r="I307" s="175"/>
      <c r="J307" s="175"/>
      <c r="K307" s="175"/>
      <c r="L307" s="175"/>
      <c r="M307" s="175"/>
    </row>
    <row r="308" spans="1:13" ht="19.5" customHeight="1" x14ac:dyDescent="0.25">
      <c r="A308" s="175"/>
      <c r="B308" s="175"/>
      <c r="C308" s="195"/>
      <c r="D308" s="195"/>
      <c r="E308" s="175"/>
      <c r="F308" s="175"/>
      <c r="G308" s="175"/>
      <c r="H308" s="175"/>
      <c r="I308" s="175"/>
      <c r="J308" s="175"/>
      <c r="K308" s="175"/>
      <c r="L308" s="175"/>
      <c r="M308" s="175"/>
    </row>
    <row r="309" spans="1:13" ht="19.5" customHeight="1" x14ac:dyDescent="0.25">
      <c r="A309" s="175"/>
      <c r="B309" s="175"/>
      <c r="C309" s="195"/>
      <c r="D309" s="195"/>
      <c r="E309" s="175"/>
      <c r="F309" s="175"/>
      <c r="G309" s="175"/>
      <c r="H309" s="175"/>
      <c r="I309" s="175"/>
      <c r="J309" s="175"/>
      <c r="K309" s="175"/>
      <c r="L309" s="175"/>
      <c r="M309" s="175"/>
    </row>
    <row r="310" spans="1:13" ht="19.5" customHeight="1" x14ac:dyDescent="0.25">
      <c r="A310" s="175"/>
      <c r="B310" s="175"/>
      <c r="C310" s="195"/>
      <c r="D310" s="195"/>
      <c r="E310" s="175"/>
      <c r="F310" s="175"/>
      <c r="G310" s="175"/>
      <c r="H310" s="175"/>
      <c r="I310" s="175"/>
      <c r="J310" s="175"/>
      <c r="K310" s="175"/>
      <c r="L310" s="175"/>
      <c r="M310" s="175"/>
    </row>
    <row r="311" spans="1:13" ht="19.5" customHeight="1" x14ac:dyDescent="0.25">
      <c r="A311" s="175"/>
      <c r="B311" s="175"/>
      <c r="C311" s="195"/>
      <c r="D311" s="195"/>
      <c r="E311" s="175"/>
      <c r="F311" s="175"/>
      <c r="G311" s="175"/>
      <c r="H311" s="175"/>
      <c r="I311" s="175"/>
      <c r="J311" s="175"/>
      <c r="K311" s="175"/>
      <c r="L311" s="175"/>
      <c r="M311" s="175"/>
    </row>
    <row r="312" spans="1:13" ht="19.5" customHeight="1" x14ac:dyDescent="0.25">
      <c r="A312" s="175"/>
      <c r="B312" s="175"/>
      <c r="C312" s="195"/>
      <c r="D312" s="195"/>
      <c r="E312" s="175"/>
      <c r="F312" s="175"/>
      <c r="G312" s="175"/>
      <c r="H312" s="175"/>
      <c r="I312" s="175"/>
      <c r="J312" s="175"/>
      <c r="K312" s="175"/>
      <c r="L312" s="175"/>
      <c r="M312" s="175"/>
    </row>
    <row r="313" spans="1:13" ht="19.5" customHeight="1" x14ac:dyDescent="0.25">
      <c r="A313" s="175"/>
      <c r="B313" s="175"/>
      <c r="C313" s="195"/>
      <c r="D313" s="195"/>
      <c r="E313" s="175"/>
      <c r="F313" s="175"/>
      <c r="G313" s="175"/>
      <c r="H313" s="175"/>
      <c r="I313" s="175"/>
      <c r="J313" s="175"/>
      <c r="K313" s="175"/>
      <c r="L313" s="175"/>
      <c r="M313" s="175"/>
    </row>
    <row r="314" spans="1:13" ht="19.5" customHeight="1" x14ac:dyDescent="0.25">
      <c r="A314" s="175"/>
      <c r="B314" s="175"/>
      <c r="C314" s="195"/>
      <c r="D314" s="195"/>
      <c r="E314" s="175"/>
      <c r="F314" s="175"/>
      <c r="G314" s="175"/>
      <c r="H314" s="175"/>
      <c r="I314" s="175"/>
      <c r="J314" s="175"/>
      <c r="K314" s="175"/>
      <c r="L314" s="175"/>
      <c r="M314" s="175"/>
    </row>
    <row r="315" spans="1:13" ht="19.5" customHeight="1" x14ac:dyDescent="0.25">
      <c r="A315" s="175"/>
      <c r="B315" s="175"/>
      <c r="C315" s="195"/>
      <c r="D315" s="195"/>
      <c r="E315" s="175"/>
      <c r="F315" s="175"/>
      <c r="G315" s="175"/>
      <c r="H315" s="175"/>
      <c r="I315" s="175"/>
      <c r="J315" s="175"/>
      <c r="K315" s="175"/>
      <c r="L315" s="175"/>
      <c r="M315" s="175"/>
    </row>
    <row r="316" spans="1:13" ht="19.5" customHeight="1" x14ac:dyDescent="0.25">
      <c r="A316" s="175"/>
      <c r="B316" s="175"/>
      <c r="C316" s="195"/>
      <c r="D316" s="195"/>
      <c r="E316" s="175"/>
      <c r="F316" s="175"/>
      <c r="G316" s="175"/>
      <c r="H316" s="175"/>
      <c r="I316" s="175"/>
      <c r="J316" s="175"/>
      <c r="K316" s="175"/>
      <c r="L316" s="175"/>
      <c r="M316" s="175"/>
    </row>
    <row r="317" spans="1:13" ht="19.5" customHeight="1" x14ac:dyDescent="0.25">
      <c r="A317" s="175"/>
      <c r="B317" s="175"/>
      <c r="C317" s="195"/>
      <c r="D317" s="195"/>
      <c r="E317" s="175"/>
      <c r="F317" s="175"/>
      <c r="G317" s="175"/>
      <c r="H317" s="175"/>
      <c r="I317" s="175"/>
      <c r="J317" s="175"/>
      <c r="K317" s="175"/>
      <c r="L317" s="175"/>
      <c r="M317" s="175"/>
    </row>
    <row r="318" spans="1:13" ht="19.5" customHeight="1" x14ac:dyDescent="0.25">
      <c r="A318" s="175"/>
      <c r="B318" s="175"/>
      <c r="C318" s="195"/>
      <c r="D318" s="195"/>
      <c r="E318" s="175"/>
      <c r="F318" s="175"/>
      <c r="G318" s="175"/>
      <c r="H318" s="175"/>
      <c r="I318" s="175"/>
      <c r="J318" s="175"/>
      <c r="K318" s="175"/>
      <c r="L318" s="175"/>
      <c r="M318" s="175"/>
    </row>
    <row r="319" spans="1:13" ht="19.5" customHeight="1" x14ac:dyDescent="0.25">
      <c r="A319" s="175"/>
      <c r="B319" s="175"/>
      <c r="C319" s="195"/>
      <c r="D319" s="195"/>
      <c r="E319" s="175"/>
      <c r="F319" s="175"/>
      <c r="G319" s="175"/>
      <c r="H319" s="175"/>
      <c r="I319" s="175"/>
      <c r="J319" s="175"/>
      <c r="K319" s="175"/>
      <c r="L319" s="175"/>
      <c r="M319" s="175"/>
    </row>
    <row r="320" spans="1:13" ht="19.5" customHeight="1" x14ac:dyDescent="0.25">
      <c r="A320" s="175"/>
      <c r="B320" s="175"/>
      <c r="C320" s="195"/>
      <c r="D320" s="195"/>
      <c r="E320" s="175"/>
      <c r="F320" s="175"/>
      <c r="G320" s="175"/>
      <c r="H320" s="175"/>
      <c r="I320" s="175"/>
      <c r="J320" s="175"/>
      <c r="K320" s="175"/>
      <c r="L320" s="175"/>
      <c r="M320" s="175"/>
    </row>
    <row r="321" spans="1:13" ht="19.5" customHeight="1" x14ac:dyDescent="0.25">
      <c r="A321" s="175"/>
      <c r="B321" s="175"/>
      <c r="C321" s="195"/>
      <c r="D321" s="195"/>
      <c r="E321" s="175"/>
      <c r="F321" s="175"/>
      <c r="G321" s="175"/>
      <c r="H321" s="175"/>
      <c r="I321" s="175"/>
      <c r="J321" s="175"/>
      <c r="K321" s="175"/>
      <c r="L321" s="175"/>
      <c r="M321" s="175"/>
    </row>
    <row r="322" spans="1:13" ht="19.5" customHeight="1" x14ac:dyDescent="0.25">
      <c r="A322" s="175"/>
      <c r="B322" s="175"/>
      <c r="C322" s="195"/>
      <c r="D322" s="195"/>
      <c r="E322" s="175"/>
      <c r="F322" s="175"/>
      <c r="G322" s="175"/>
      <c r="H322" s="175"/>
      <c r="I322" s="175"/>
      <c r="J322" s="175"/>
      <c r="K322" s="175"/>
      <c r="L322" s="175"/>
      <c r="M322" s="175"/>
    </row>
    <row r="323" spans="1:13" ht="19.5" customHeight="1" x14ac:dyDescent="0.25">
      <c r="A323" s="175"/>
      <c r="B323" s="175"/>
      <c r="C323" s="195"/>
      <c r="D323" s="195"/>
      <c r="E323" s="175"/>
      <c r="F323" s="175"/>
      <c r="G323" s="175"/>
      <c r="H323" s="175"/>
      <c r="I323" s="175"/>
      <c r="J323" s="175"/>
      <c r="K323" s="175"/>
      <c r="L323" s="175"/>
      <c r="M323" s="175"/>
    </row>
    <row r="324" spans="1:13" ht="19.5" customHeight="1" x14ac:dyDescent="0.25">
      <c r="A324" s="175"/>
      <c r="B324" s="175"/>
      <c r="C324" s="195"/>
      <c r="D324" s="195"/>
      <c r="E324" s="175"/>
      <c r="F324" s="175"/>
      <c r="G324" s="175"/>
      <c r="H324" s="175"/>
      <c r="I324" s="175"/>
      <c r="J324" s="175"/>
      <c r="K324" s="175"/>
      <c r="L324" s="175"/>
      <c r="M324" s="175"/>
    </row>
    <row r="325" spans="1:13" ht="19.5" customHeight="1" x14ac:dyDescent="0.25">
      <c r="A325" s="175"/>
      <c r="B325" s="175"/>
      <c r="C325" s="195"/>
      <c r="D325" s="195"/>
      <c r="E325" s="175"/>
      <c r="F325" s="175"/>
      <c r="G325" s="175"/>
      <c r="H325" s="175"/>
      <c r="I325" s="175"/>
      <c r="J325" s="175"/>
      <c r="K325" s="175"/>
      <c r="L325" s="175"/>
      <c r="M325" s="175"/>
    </row>
    <row r="326" spans="1:13" ht="19.5" customHeight="1" x14ac:dyDescent="0.25">
      <c r="A326" s="175"/>
      <c r="B326" s="175"/>
      <c r="C326" s="195"/>
      <c r="D326" s="195"/>
      <c r="E326" s="175"/>
      <c r="F326" s="175"/>
      <c r="G326" s="175"/>
      <c r="H326" s="175"/>
      <c r="I326" s="175"/>
      <c r="J326" s="175"/>
      <c r="K326" s="175"/>
      <c r="L326" s="175"/>
      <c r="M326" s="175"/>
    </row>
    <row r="327" spans="1:13" ht="19.5" customHeight="1" x14ac:dyDescent="0.25">
      <c r="A327" s="175"/>
      <c r="B327" s="175"/>
      <c r="C327" s="195"/>
      <c r="D327" s="195"/>
      <c r="E327" s="175"/>
      <c r="F327" s="175"/>
      <c r="G327" s="175"/>
      <c r="H327" s="175"/>
      <c r="I327" s="175"/>
      <c r="J327" s="175"/>
      <c r="K327" s="175"/>
      <c r="L327" s="175"/>
      <c r="M327" s="175"/>
    </row>
    <row r="328" spans="1:13" ht="19.5" customHeight="1" x14ac:dyDescent="0.25">
      <c r="A328" s="175"/>
      <c r="B328" s="175"/>
      <c r="C328" s="195"/>
      <c r="D328" s="195"/>
      <c r="E328" s="175"/>
      <c r="F328" s="175"/>
      <c r="G328" s="175"/>
      <c r="H328" s="175"/>
      <c r="I328" s="175"/>
      <c r="J328" s="175"/>
      <c r="K328" s="175"/>
      <c r="L328" s="175"/>
      <c r="M328" s="175"/>
    </row>
    <row r="329" spans="1:13" ht="19.5" customHeight="1" x14ac:dyDescent="0.25">
      <c r="A329" s="175"/>
      <c r="B329" s="175"/>
      <c r="C329" s="195"/>
      <c r="D329" s="195"/>
      <c r="E329" s="175"/>
      <c r="F329" s="175"/>
      <c r="G329" s="175"/>
      <c r="H329" s="175"/>
      <c r="I329" s="175"/>
      <c r="J329" s="175"/>
      <c r="K329" s="175"/>
      <c r="L329" s="175"/>
      <c r="M329" s="175"/>
    </row>
    <row r="330" spans="1:13" ht="19.5" customHeight="1" x14ac:dyDescent="0.25">
      <c r="A330" s="175"/>
      <c r="B330" s="175"/>
      <c r="C330" s="195"/>
      <c r="D330" s="195"/>
      <c r="E330" s="175"/>
      <c r="F330" s="175"/>
      <c r="G330" s="175"/>
      <c r="H330" s="175"/>
      <c r="I330" s="175"/>
      <c r="J330" s="175"/>
      <c r="K330" s="175"/>
      <c r="L330" s="175"/>
      <c r="M330" s="175"/>
    </row>
    <row r="331" spans="1:13" ht="19.5" customHeight="1" x14ac:dyDescent="0.25">
      <c r="A331" s="175"/>
      <c r="B331" s="175"/>
      <c r="C331" s="195"/>
      <c r="D331" s="195"/>
      <c r="E331" s="175"/>
      <c r="F331" s="175"/>
      <c r="G331" s="175"/>
      <c r="H331" s="175"/>
      <c r="I331" s="175"/>
      <c r="J331" s="175"/>
      <c r="K331" s="175"/>
      <c r="L331" s="175"/>
      <c r="M331" s="175"/>
    </row>
    <row r="332" spans="1:13" ht="19.5" customHeight="1" x14ac:dyDescent="0.25">
      <c r="A332" s="175"/>
      <c r="B332" s="175"/>
      <c r="C332" s="195"/>
      <c r="D332" s="195"/>
      <c r="E332" s="175"/>
      <c r="F332" s="175"/>
      <c r="G332" s="175"/>
      <c r="H332" s="175"/>
      <c r="I332" s="175"/>
      <c r="J332" s="175"/>
      <c r="K332" s="175"/>
      <c r="L332" s="175"/>
      <c r="M332" s="175"/>
    </row>
    <row r="333" spans="1:13" ht="19.5" customHeight="1" x14ac:dyDescent="0.25">
      <c r="A333" s="175"/>
      <c r="B333" s="175"/>
      <c r="C333" s="195"/>
      <c r="D333" s="195"/>
      <c r="E333" s="175"/>
      <c r="F333" s="175"/>
      <c r="G333" s="175"/>
      <c r="H333" s="175"/>
      <c r="I333" s="175"/>
      <c r="J333" s="175"/>
      <c r="K333" s="175"/>
      <c r="L333" s="175"/>
      <c r="M333" s="175"/>
    </row>
    <row r="334" spans="1:13" ht="19.5" customHeight="1" x14ac:dyDescent="0.25">
      <c r="A334" s="175"/>
      <c r="B334" s="175"/>
      <c r="C334" s="195"/>
      <c r="D334" s="195"/>
      <c r="E334" s="175"/>
      <c r="F334" s="175"/>
      <c r="G334" s="175"/>
      <c r="H334" s="175"/>
      <c r="I334" s="175"/>
      <c r="J334" s="175"/>
      <c r="K334" s="175"/>
      <c r="L334" s="175"/>
      <c r="M334" s="175"/>
    </row>
    <row r="335" spans="1:13" ht="19.5" customHeight="1" x14ac:dyDescent="0.25">
      <c r="A335" s="175"/>
      <c r="B335" s="175"/>
      <c r="C335" s="195"/>
      <c r="D335" s="195"/>
      <c r="E335" s="175"/>
      <c r="F335" s="175"/>
      <c r="G335" s="175"/>
      <c r="H335" s="175"/>
      <c r="I335" s="175"/>
      <c r="J335" s="175"/>
      <c r="K335" s="175"/>
      <c r="L335" s="175"/>
      <c r="M335" s="175"/>
    </row>
    <row r="336" spans="1:13" ht="19.5" customHeight="1" x14ac:dyDescent="0.25">
      <c r="A336" s="175"/>
      <c r="B336" s="175"/>
      <c r="C336" s="195"/>
      <c r="D336" s="195"/>
      <c r="E336" s="175"/>
      <c r="F336" s="175"/>
      <c r="G336" s="175"/>
      <c r="H336" s="175"/>
      <c r="I336" s="175"/>
      <c r="J336" s="175"/>
      <c r="K336" s="175"/>
      <c r="L336" s="175"/>
      <c r="M336" s="175"/>
    </row>
    <row r="337" spans="1:13" ht="19.5" customHeight="1" x14ac:dyDescent="0.25">
      <c r="A337" s="175"/>
      <c r="B337" s="175"/>
      <c r="C337" s="195"/>
      <c r="D337" s="195"/>
      <c r="E337" s="175"/>
      <c r="F337" s="175"/>
      <c r="G337" s="175"/>
      <c r="H337" s="175"/>
      <c r="I337" s="175"/>
      <c r="J337" s="175"/>
      <c r="K337" s="175"/>
      <c r="L337" s="175"/>
      <c r="M337" s="175"/>
    </row>
    <row r="338" spans="1:13" ht="19.5" customHeight="1" x14ac:dyDescent="0.25">
      <c r="A338" s="175"/>
      <c r="B338" s="175"/>
      <c r="C338" s="195"/>
      <c r="D338" s="195"/>
      <c r="E338" s="175"/>
      <c r="F338" s="175"/>
      <c r="G338" s="175"/>
      <c r="H338" s="175"/>
      <c r="I338" s="175"/>
      <c r="J338" s="175"/>
      <c r="K338" s="175"/>
      <c r="L338" s="175"/>
      <c r="M338" s="175"/>
    </row>
    <row r="339" spans="1:13" ht="19.5" customHeight="1" x14ac:dyDescent="0.25">
      <c r="A339" s="175"/>
      <c r="B339" s="175"/>
      <c r="C339" s="195"/>
      <c r="D339" s="195"/>
      <c r="E339" s="175"/>
      <c r="F339" s="175"/>
      <c r="G339" s="175"/>
      <c r="H339" s="175"/>
      <c r="I339" s="175"/>
      <c r="J339" s="175"/>
      <c r="K339" s="175"/>
      <c r="L339" s="175"/>
      <c r="M339" s="175"/>
    </row>
    <row r="340" spans="1:13" ht="19.5" customHeight="1" x14ac:dyDescent="0.25">
      <c r="A340" s="175"/>
      <c r="B340" s="175"/>
      <c r="C340" s="195"/>
      <c r="D340" s="195"/>
      <c r="E340" s="175"/>
      <c r="F340" s="175"/>
      <c r="G340" s="175"/>
      <c r="H340" s="175"/>
      <c r="I340" s="175"/>
      <c r="J340" s="175"/>
      <c r="K340" s="175"/>
      <c r="L340" s="175"/>
      <c r="M340" s="175"/>
    </row>
    <row r="341" spans="1:13" ht="19.5" customHeight="1" x14ac:dyDescent="0.25">
      <c r="A341" s="175"/>
      <c r="B341" s="175"/>
      <c r="C341" s="195"/>
      <c r="D341" s="195"/>
      <c r="E341" s="175"/>
      <c r="F341" s="175"/>
      <c r="G341" s="175"/>
      <c r="H341" s="175"/>
      <c r="I341" s="175"/>
      <c r="J341" s="175"/>
      <c r="K341" s="175"/>
      <c r="L341" s="175"/>
      <c r="M341" s="175"/>
    </row>
    <row r="342" spans="1:13" ht="19.5" customHeight="1" x14ac:dyDescent="0.25">
      <c r="A342" s="175"/>
      <c r="B342" s="175"/>
      <c r="C342" s="195"/>
      <c r="D342" s="195"/>
      <c r="E342" s="175"/>
      <c r="F342" s="175"/>
      <c r="G342" s="175"/>
      <c r="H342" s="175"/>
      <c r="I342" s="175"/>
      <c r="J342" s="175"/>
      <c r="K342" s="175"/>
      <c r="L342" s="175"/>
      <c r="M342" s="175"/>
    </row>
    <row r="343" spans="1:13" ht="19.5" customHeight="1" x14ac:dyDescent="0.25">
      <c r="A343" s="175"/>
      <c r="B343" s="175"/>
      <c r="C343" s="195"/>
      <c r="D343" s="195"/>
      <c r="E343" s="175"/>
      <c r="F343" s="175"/>
      <c r="G343" s="175"/>
      <c r="H343" s="175"/>
      <c r="I343" s="175"/>
      <c r="J343" s="175"/>
      <c r="K343" s="175"/>
      <c r="L343" s="175"/>
      <c r="M343" s="175"/>
    </row>
    <row r="344" spans="1:13" ht="19.5" customHeight="1" x14ac:dyDescent="0.25">
      <c r="A344" s="175"/>
      <c r="B344" s="175"/>
      <c r="C344" s="195"/>
      <c r="D344" s="195"/>
      <c r="E344" s="175"/>
      <c r="F344" s="175"/>
      <c r="G344" s="175"/>
      <c r="H344" s="175"/>
      <c r="I344" s="175"/>
      <c r="J344" s="175"/>
      <c r="K344" s="175"/>
      <c r="L344" s="175"/>
      <c r="M344" s="175"/>
    </row>
    <row r="345" spans="1:13" ht="19.5" customHeight="1" x14ac:dyDescent="0.25">
      <c r="A345" s="175"/>
      <c r="B345" s="175"/>
      <c r="C345" s="195"/>
      <c r="D345" s="195"/>
      <c r="E345" s="175"/>
      <c r="F345" s="175"/>
      <c r="G345" s="175"/>
      <c r="H345" s="175"/>
      <c r="I345" s="175"/>
      <c r="J345" s="175"/>
      <c r="K345" s="175"/>
      <c r="L345" s="175"/>
      <c r="M345" s="175"/>
    </row>
    <row r="346" spans="1:13" ht="19.5" customHeight="1" x14ac:dyDescent="0.25">
      <c r="A346" s="175"/>
      <c r="B346" s="175"/>
      <c r="C346" s="195"/>
      <c r="D346" s="195"/>
      <c r="E346" s="175"/>
      <c r="F346" s="175"/>
      <c r="G346" s="175"/>
      <c r="H346" s="175"/>
      <c r="I346" s="175"/>
      <c r="J346" s="175"/>
      <c r="K346" s="175"/>
      <c r="L346" s="175"/>
      <c r="M346" s="175"/>
    </row>
    <row r="347" spans="1:13" ht="19.5" customHeight="1" x14ac:dyDescent="0.25">
      <c r="A347" s="175"/>
      <c r="B347" s="175"/>
      <c r="C347" s="195"/>
      <c r="D347" s="195"/>
      <c r="E347" s="175"/>
      <c r="F347" s="175"/>
      <c r="G347" s="175"/>
      <c r="H347" s="175"/>
      <c r="I347" s="175"/>
      <c r="J347" s="175"/>
      <c r="K347" s="175"/>
      <c r="L347" s="175"/>
      <c r="M347" s="175"/>
    </row>
    <row r="348" spans="1:13" ht="19.5" customHeight="1" x14ac:dyDescent="0.25">
      <c r="A348" s="175"/>
      <c r="B348" s="175"/>
      <c r="C348" s="195"/>
      <c r="D348" s="195"/>
      <c r="E348" s="175"/>
      <c r="F348" s="175"/>
      <c r="G348" s="175"/>
      <c r="H348" s="175"/>
      <c r="I348" s="175"/>
      <c r="J348" s="175"/>
      <c r="K348" s="175"/>
      <c r="L348" s="175"/>
      <c r="M348" s="175"/>
    </row>
    <row r="349" spans="1:13" ht="19.5" customHeight="1" x14ac:dyDescent="0.25">
      <c r="A349" s="175"/>
      <c r="B349" s="175"/>
      <c r="C349" s="195"/>
      <c r="D349" s="195"/>
      <c r="E349" s="175"/>
      <c r="F349" s="175"/>
      <c r="G349" s="175"/>
      <c r="H349" s="175"/>
      <c r="I349" s="175"/>
      <c r="J349" s="175"/>
      <c r="K349" s="175"/>
      <c r="L349" s="175"/>
      <c r="M349" s="175"/>
    </row>
    <row r="350" spans="1:13" ht="19.5" customHeight="1" x14ac:dyDescent="0.25">
      <c r="A350" s="175"/>
      <c r="B350" s="175"/>
      <c r="C350" s="195"/>
      <c r="D350" s="195"/>
      <c r="E350" s="175"/>
      <c r="F350" s="175"/>
      <c r="G350" s="175"/>
      <c r="H350" s="175"/>
      <c r="I350" s="175"/>
      <c r="J350" s="175"/>
      <c r="K350" s="175"/>
      <c r="L350" s="175"/>
      <c r="M350" s="175"/>
    </row>
    <row r="351" spans="1:13" ht="19.5" customHeight="1" x14ac:dyDescent="0.25">
      <c r="A351" s="175"/>
      <c r="B351" s="175"/>
      <c r="C351" s="195"/>
      <c r="D351" s="195"/>
      <c r="E351" s="175"/>
      <c r="F351" s="175"/>
      <c r="G351" s="175"/>
      <c r="H351" s="175"/>
      <c r="I351" s="175"/>
      <c r="J351" s="175"/>
      <c r="K351" s="175"/>
      <c r="L351" s="175"/>
      <c r="M351" s="175"/>
    </row>
    <row r="352" spans="1:13" ht="19.5" customHeight="1" x14ac:dyDescent="0.25">
      <c r="A352" s="175"/>
      <c r="B352" s="175"/>
      <c r="C352" s="195"/>
      <c r="D352" s="195"/>
      <c r="E352" s="175"/>
      <c r="F352" s="175"/>
      <c r="G352" s="175"/>
      <c r="H352" s="175"/>
      <c r="I352" s="175"/>
      <c r="J352" s="175"/>
      <c r="K352" s="175"/>
      <c r="L352" s="175"/>
      <c r="M352" s="175"/>
    </row>
    <row r="353" spans="1:13" ht="19.5" customHeight="1" x14ac:dyDescent="0.25">
      <c r="A353" s="175"/>
      <c r="B353" s="175"/>
      <c r="C353" s="195"/>
      <c r="D353" s="195"/>
      <c r="E353" s="175"/>
      <c r="F353" s="175"/>
      <c r="G353" s="175"/>
      <c r="H353" s="175"/>
      <c r="I353" s="175"/>
      <c r="J353" s="175"/>
      <c r="K353" s="175"/>
      <c r="L353" s="175"/>
      <c r="M353" s="175"/>
    </row>
    <row r="354" spans="1:13" ht="19.5" customHeight="1" x14ac:dyDescent="0.25">
      <c r="A354" s="175"/>
      <c r="B354" s="175"/>
      <c r="C354" s="195"/>
      <c r="D354" s="195"/>
      <c r="E354" s="175"/>
      <c r="F354" s="175"/>
      <c r="G354" s="175"/>
      <c r="H354" s="175"/>
      <c r="I354" s="175"/>
      <c r="J354" s="175"/>
      <c r="K354" s="175"/>
      <c r="L354" s="175"/>
      <c r="M354" s="175"/>
    </row>
    <row r="355" spans="1:13" ht="19.5" customHeight="1" x14ac:dyDescent="0.25">
      <c r="A355" s="175"/>
      <c r="B355" s="175"/>
      <c r="C355" s="195"/>
      <c r="D355" s="195"/>
      <c r="E355" s="175"/>
      <c r="F355" s="175"/>
      <c r="G355" s="175"/>
      <c r="H355" s="175"/>
      <c r="I355" s="175"/>
      <c r="J355" s="175"/>
      <c r="K355" s="175"/>
      <c r="L355" s="175"/>
      <c r="M355" s="175"/>
    </row>
    <row r="356" spans="1:13" ht="19.5" customHeight="1" x14ac:dyDescent="0.25">
      <c r="A356" s="175"/>
      <c r="B356" s="175"/>
      <c r="C356" s="195"/>
      <c r="D356" s="195"/>
      <c r="E356" s="175"/>
      <c r="F356" s="175"/>
      <c r="G356" s="175"/>
      <c r="H356" s="175"/>
      <c r="I356" s="175"/>
      <c r="J356" s="175"/>
      <c r="K356" s="175"/>
      <c r="L356" s="175"/>
      <c r="M356" s="175"/>
    </row>
    <row r="357" spans="1:13" ht="19.5" customHeight="1" x14ac:dyDescent="0.25">
      <c r="A357" s="175"/>
      <c r="B357" s="175"/>
      <c r="C357" s="195"/>
      <c r="D357" s="195"/>
      <c r="E357" s="175"/>
      <c r="F357" s="175"/>
      <c r="G357" s="175"/>
      <c r="H357" s="175"/>
      <c r="I357" s="175"/>
      <c r="J357" s="175"/>
      <c r="K357" s="175"/>
      <c r="L357" s="175"/>
      <c r="M357" s="175"/>
    </row>
    <row r="358" spans="1:13" ht="19.5" customHeight="1" x14ac:dyDescent="0.25">
      <c r="A358" s="175"/>
      <c r="B358" s="175"/>
      <c r="C358" s="195"/>
      <c r="D358" s="195"/>
      <c r="E358" s="175"/>
      <c r="F358" s="175"/>
      <c r="G358" s="175"/>
      <c r="H358" s="175"/>
      <c r="I358" s="175"/>
      <c r="J358" s="175"/>
      <c r="K358" s="175"/>
      <c r="L358" s="175"/>
      <c r="M358" s="175"/>
    </row>
    <row r="359" spans="1:13" ht="19.5" customHeight="1" x14ac:dyDescent="0.25">
      <c r="A359" s="175"/>
      <c r="B359" s="175"/>
      <c r="C359" s="195"/>
      <c r="D359" s="195"/>
      <c r="E359" s="175"/>
      <c r="F359" s="175"/>
      <c r="G359" s="175"/>
      <c r="H359" s="175"/>
      <c r="I359" s="175"/>
      <c r="J359" s="175"/>
      <c r="K359" s="175"/>
      <c r="L359" s="175"/>
      <c r="M359" s="175"/>
    </row>
    <row r="360" spans="1:13" ht="19.5" customHeight="1" x14ac:dyDescent="0.25">
      <c r="A360" s="175"/>
      <c r="B360" s="175"/>
      <c r="C360" s="195"/>
      <c r="D360" s="195"/>
      <c r="E360" s="175"/>
      <c r="F360" s="175"/>
      <c r="G360" s="175"/>
      <c r="H360" s="175"/>
      <c r="I360" s="175"/>
      <c r="J360" s="175"/>
      <c r="K360" s="175"/>
      <c r="L360" s="175"/>
      <c r="M360" s="175"/>
    </row>
    <row r="361" spans="1:13" ht="19.5" customHeight="1" x14ac:dyDescent="0.25">
      <c r="A361" s="175"/>
      <c r="B361" s="175"/>
      <c r="C361" s="195"/>
      <c r="D361" s="195"/>
      <c r="E361" s="175"/>
      <c r="F361" s="175"/>
      <c r="G361" s="175"/>
      <c r="H361" s="175"/>
      <c r="I361" s="175"/>
      <c r="J361" s="175"/>
      <c r="K361" s="175"/>
      <c r="L361" s="175"/>
      <c r="M361" s="175"/>
    </row>
    <row r="362" spans="1:13" ht="19.5" customHeight="1" x14ac:dyDescent="0.25">
      <c r="A362" s="175"/>
      <c r="B362" s="175"/>
      <c r="C362" s="195"/>
      <c r="D362" s="195"/>
      <c r="E362" s="175"/>
      <c r="F362" s="175"/>
      <c r="G362" s="175"/>
      <c r="H362" s="175"/>
      <c r="I362" s="175"/>
      <c r="J362" s="175"/>
      <c r="K362" s="175"/>
      <c r="L362" s="175"/>
      <c r="M362" s="175"/>
    </row>
    <row r="363" spans="1:13" ht="19.5" customHeight="1" x14ac:dyDescent="0.25">
      <c r="A363" s="175"/>
      <c r="B363" s="175"/>
      <c r="C363" s="195"/>
      <c r="D363" s="195"/>
      <c r="E363" s="175"/>
      <c r="F363" s="175"/>
      <c r="G363" s="175"/>
      <c r="H363" s="175"/>
      <c r="I363" s="175"/>
      <c r="J363" s="175"/>
      <c r="K363" s="175"/>
      <c r="L363" s="175"/>
      <c r="M363" s="175"/>
    </row>
    <row r="364" spans="1:13" ht="19.5" customHeight="1" x14ac:dyDescent="0.25">
      <c r="A364" s="175"/>
      <c r="B364" s="175"/>
      <c r="C364" s="195"/>
      <c r="D364" s="195"/>
      <c r="E364" s="175"/>
      <c r="F364" s="175"/>
      <c r="G364" s="175"/>
      <c r="H364" s="175"/>
      <c r="I364" s="175"/>
      <c r="J364" s="175"/>
      <c r="K364" s="175"/>
      <c r="L364" s="175"/>
      <c r="M364" s="175"/>
    </row>
    <row r="365" spans="1:13" ht="19.5" customHeight="1" x14ac:dyDescent="0.25">
      <c r="A365" s="175"/>
      <c r="B365" s="175"/>
      <c r="C365" s="195"/>
      <c r="D365" s="195"/>
      <c r="E365" s="175"/>
      <c r="F365" s="175"/>
      <c r="G365" s="175"/>
      <c r="H365" s="175"/>
      <c r="I365" s="175"/>
      <c r="J365" s="175"/>
      <c r="K365" s="175"/>
      <c r="L365" s="175"/>
      <c r="M365" s="175"/>
    </row>
    <row r="366" spans="1:13" ht="19.5" customHeight="1" x14ac:dyDescent="0.25">
      <c r="A366" s="175"/>
      <c r="B366" s="175"/>
      <c r="C366" s="195"/>
      <c r="D366" s="195"/>
      <c r="E366" s="175"/>
      <c r="F366" s="175"/>
      <c r="G366" s="175"/>
      <c r="H366" s="175"/>
      <c r="I366" s="175"/>
      <c r="J366" s="175"/>
      <c r="K366" s="175"/>
      <c r="L366" s="175"/>
      <c r="M366" s="175"/>
    </row>
    <row r="367" spans="1:13" ht="19.5" customHeight="1" x14ac:dyDescent="0.25">
      <c r="A367" s="175"/>
      <c r="B367" s="175"/>
      <c r="C367" s="195"/>
      <c r="D367" s="195"/>
      <c r="E367" s="175"/>
      <c r="F367" s="175"/>
      <c r="G367" s="175"/>
      <c r="H367" s="175"/>
      <c r="I367" s="175"/>
      <c r="J367" s="175"/>
      <c r="K367" s="175"/>
      <c r="L367" s="175"/>
      <c r="M367" s="175"/>
    </row>
    <row r="368" spans="1:13" ht="19.5" customHeight="1" x14ac:dyDescent="0.25">
      <c r="A368" s="175"/>
      <c r="B368" s="175"/>
      <c r="C368" s="195"/>
      <c r="D368" s="195"/>
      <c r="E368" s="175"/>
      <c r="F368" s="175"/>
      <c r="G368" s="175"/>
      <c r="H368" s="175"/>
      <c r="I368" s="175"/>
      <c r="J368" s="175"/>
      <c r="K368" s="175"/>
      <c r="L368" s="175"/>
      <c r="M368" s="175"/>
    </row>
    <row r="369" spans="1:13" ht="19.5" customHeight="1" x14ac:dyDescent="0.25">
      <c r="A369" s="175"/>
      <c r="B369" s="175"/>
      <c r="C369" s="195"/>
      <c r="D369" s="195"/>
      <c r="E369" s="175"/>
      <c r="F369" s="175"/>
      <c r="G369" s="175"/>
      <c r="H369" s="175"/>
      <c r="I369" s="175"/>
      <c r="J369" s="175"/>
      <c r="K369" s="175"/>
      <c r="L369" s="175"/>
      <c r="M369" s="175"/>
    </row>
    <row r="370" spans="1:13" ht="19.5" customHeight="1" x14ac:dyDescent="0.25">
      <c r="A370" s="175"/>
      <c r="B370" s="175"/>
      <c r="C370" s="195"/>
      <c r="D370" s="195"/>
      <c r="E370" s="175"/>
      <c r="F370" s="175"/>
      <c r="G370" s="175"/>
      <c r="H370" s="175"/>
      <c r="I370" s="175"/>
      <c r="J370" s="175"/>
      <c r="K370" s="175"/>
      <c r="L370" s="175"/>
      <c r="M370" s="175"/>
    </row>
    <row r="371" spans="1:13" ht="19.5" customHeight="1" x14ac:dyDescent="0.25">
      <c r="A371" s="175"/>
      <c r="B371" s="175"/>
      <c r="C371" s="195"/>
      <c r="D371" s="195"/>
      <c r="E371" s="175"/>
      <c r="F371" s="175"/>
      <c r="G371" s="175"/>
      <c r="H371" s="175"/>
      <c r="I371" s="175"/>
      <c r="J371" s="175"/>
      <c r="K371" s="175"/>
      <c r="L371" s="175"/>
      <c r="M371" s="175"/>
    </row>
    <row r="372" spans="1:13" ht="19.5" customHeight="1" x14ac:dyDescent="0.25">
      <c r="A372" s="175"/>
      <c r="B372" s="175"/>
      <c r="C372" s="195"/>
      <c r="D372" s="195"/>
      <c r="E372" s="175"/>
      <c r="F372" s="175"/>
      <c r="G372" s="175"/>
      <c r="H372" s="175"/>
      <c r="I372" s="175"/>
      <c r="J372" s="175"/>
      <c r="K372" s="175"/>
      <c r="L372" s="175"/>
      <c r="M372" s="175"/>
    </row>
    <row r="373" spans="1:13" ht="19.5" customHeight="1" x14ac:dyDescent="0.25">
      <c r="A373" s="175"/>
      <c r="B373" s="175"/>
      <c r="C373" s="195"/>
      <c r="D373" s="195"/>
      <c r="E373" s="175"/>
      <c r="F373" s="175"/>
      <c r="G373" s="175"/>
      <c r="H373" s="175"/>
      <c r="I373" s="175"/>
      <c r="J373" s="175"/>
      <c r="K373" s="175"/>
      <c r="L373" s="175"/>
      <c r="M373" s="175"/>
    </row>
    <row r="374" spans="1:13" ht="19.5" customHeight="1" x14ac:dyDescent="0.25">
      <c r="A374" s="175"/>
      <c r="B374" s="175"/>
      <c r="C374" s="195"/>
      <c r="D374" s="195"/>
      <c r="E374" s="175"/>
      <c r="F374" s="175"/>
      <c r="G374" s="175"/>
      <c r="H374" s="175"/>
      <c r="I374" s="175"/>
      <c r="J374" s="175"/>
      <c r="K374" s="175"/>
      <c r="L374" s="175"/>
      <c r="M374" s="175"/>
    </row>
    <row r="375" spans="1:13" ht="19.5" customHeight="1" x14ac:dyDescent="0.25">
      <c r="A375" s="175"/>
      <c r="B375" s="175"/>
      <c r="C375" s="195"/>
      <c r="D375" s="195"/>
      <c r="E375" s="175"/>
      <c r="F375" s="175"/>
      <c r="G375" s="175"/>
      <c r="H375" s="175"/>
      <c r="I375" s="175"/>
      <c r="J375" s="175"/>
      <c r="K375" s="175"/>
      <c r="L375" s="175"/>
      <c r="M375" s="175"/>
    </row>
    <row r="376" spans="1:13" ht="19.5" customHeight="1" x14ac:dyDescent="0.25">
      <c r="A376" s="175"/>
      <c r="B376" s="175"/>
      <c r="C376" s="195"/>
      <c r="D376" s="195"/>
      <c r="E376" s="175"/>
      <c r="F376" s="175"/>
      <c r="G376" s="175"/>
      <c r="H376" s="175"/>
      <c r="I376" s="175"/>
      <c r="J376" s="175"/>
      <c r="K376" s="175"/>
      <c r="L376" s="175"/>
      <c r="M376" s="175"/>
    </row>
    <row r="377" spans="1:13" ht="19.5" customHeight="1" x14ac:dyDescent="0.25">
      <c r="A377" s="175"/>
      <c r="B377" s="175"/>
      <c r="C377" s="195"/>
      <c r="D377" s="195"/>
      <c r="E377" s="175"/>
      <c r="F377" s="175"/>
      <c r="G377" s="175"/>
      <c r="H377" s="175"/>
      <c r="I377" s="175"/>
      <c r="J377" s="175"/>
      <c r="K377" s="175"/>
      <c r="L377" s="175"/>
      <c r="M377" s="175"/>
    </row>
    <row r="378" spans="1:13" ht="19.5" customHeight="1" x14ac:dyDescent="0.25">
      <c r="A378" s="175"/>
      <c r="B378" s="175"/>
      <c r="C378" s="195"/>
      <c r="D378" s="195"/>
      <c r="E378" s="175"/>
      <c r="F378" s="175"/>
      <c r="G378" s="175"/>
      <c r="H378" s="175"/>
      <c r="I378" s="175"/>
      <c r="J378" s="175"/>
      <c r="K378" s="175"/>
      <c r="L378" s="175"/>
      <c r="M378" s="175"/>
    </row>
    <row r="379" spans="1:13" ht="19.5" customHeight="1" x14ac:dyDescent="0.25">
      <c r="A379" s="175"/>
      <c r="B379" s="175"/>
      <c r="C379" s="195"/>
      <c r="D379" s="195"/>
      <c r="E379" s="175"/>
      <c r="F379" s="175"/>
      <c r="G379" s="175"/>
      <c r="H379" s="175"/>
      <c r="I379" s="175"/>
      <c r="J379" s="175"/>
      <c r="K379" s="175"/>
      <c r="L379" s="175"/>
      <c r="M379" s="175"/>
    </row>
    <row r="380" spans="1:13" ht="19.5" customHeight="1" x14ac:dyDescent="0.25">
      <c r="A380" s="175"/>
      <c r="B380" s="175"/>
      <c r="C380" s="195"/>
      <c r="D380" s="195"/>
      <c r="E380" s="175"/>
      <c r="F380" s="175"/>
      <c r="G380" s="175"/>
      <c r="H380" s="175"/>
      <c r="I380" s="175"/>
      <c r="J380" s="175"/>
      <c r="K380" s="175"/>
      <c r="L380" s="175"/>
      <c r="M380" s="175"/>
    </row>
    <row r="381" spans="1:13" ht="19.5" customHeight="1" x14ac:dyDescent="0.25">
      <c r="A381" s="175"/>
      <c r="B381" s="175"/>
      <c r="C381" s="195"/>
      <c r="D381" s="195"/>
      <c r="E381" s="175"/>
      <c r="F381" s="175"/>
      <c r="G381" s="175"/>
      <c r="H381" s="175"/>
      <c r="I381" s="175"/>
      <c r="J381" s="175"/>
      <c r="K381" s="175"/>
      <c r="L381" s="175"/>
      <c r="M381" s="175"/>
    </row>
    <row r="382" spans="1:13" ht="19.5" customHeight="1" x14ac:dyDescent="0.25">
      <c r="A382" s="175"/>
      <c r="B382" s="175"/>
      <c r="C382" s="195"/>
      <c r="D382" s="195"/>
      <c r="E382" s="175"/>
      <c r="F382" s="175"/>
      <c r="G382" s="175"/>
      <c r="H382" s="175"/>
      <c r="I382" s="175"/>
      <c r="J382" s="175"/>
      <c r="K382" s="175"/>
      <c r="L382" s="175"/>
      <c r="M382" s="175"/>
    </row>
    <row r="383" spans="1:13" ht="19.5" customHeight="1" x14ac:dyDescent="0.25">
      <c r="A383" s="175"/>
      <c r="B383" s="175"/>
      <c r="C383" s="195"/>
      <c r="D383" s="195"/>
      <c r="E383" s="175"/>
      <c r="F383" s="175"/>
      <c r="G383" s="175"/>
      <c r="H383" s="175"/>
      <c r="I383" s="175"/>
      <c r="J383" s="175"/>
      <c r="K383" s="175"/>
      <c r="L383" s="175"/>
      <c r="M383" s="175"/>
    </row>
    <row r="384" spans="1:13" ht="19.5" customHeight="1" x14ac:dyDescent="0.25">
      <c r="A384" s="175"/>
      <c r="B384" s="175"/>
      <c r="C384" s="195"/>
      <c r="D384" s="195"/>
      <c r="E384" s="175"/>
      <c r="F384" s="175"/>
      <c r="G384" s="175"/>
      <c r="H384" s="175"/>
      <c r="I384" s="175"/>
      <c r="J384" s="175"/>
      <c r="K384" s="175"/>
      <c r="L384" s="175"/>
      <c r="M384" s="175"/>
    </row>
    <row r="385" spans="1:13" ht="19.5" customHeight="1" x14ac:dyDescent="0.25">
      <c r="A385" s="175"/>
      <c r="B385" s="175"/>
      <c r="C385" s="195"/>
      <c r="D385" s="195"/>
      <c r="E385" s="175"/>
      <c r="F385" s="175"/>
      <c r="G385" s="175"/>
      <c r="H385" s="175"/>
      <c r="I385" s="175"/>
      <c r="J385" s="175"/>
      <c r="K385" s="175"/>
      <c r="L385" s="175"/>
      <c r="M385" s="175"/>
    </row>
    <row r="386" spans="1:13" ht="19.5" customHeight="1" x14ac:dyDescent="0.25">
      <c r="A386" s="175"/>
      <c r="B386" s="175"/>
      <c r="C386" s="195"/>
      <c r="D386" s="195"/>
      <c r="E386" s="175"/>
      <c r="F386" s="175"/>
      <c r="G386" s="175"/>
      <c r="H386" s="175"/>
      <c r="I386" s="175"/>
      <c r="J386" s="175"/>
      <c r="K386" s="175"/>
      <c r="L386" s="175"/>
      <c r="M386" s="175"/>
    </row>
    <row r="387" spans="1:13" ht="19.5" customHeight="1" x14ac:dyDescent="0.25">
      <c r="A387" s="175"/>
      <c r="B387" s="175"/>
      <c r="C387" s="195"/>
      <c r="D387" s="195"/>
      <c r="E387" s="175"/>
      <c r="F387" s="175"/>
      <c r="G387" s="175"/>
      <c r="H387" s="175"/>
      <c r="I387" s="175"/>
      <c r="J387" s="175"/>
      <c r="K387" s="175"/>
      <c r="L387" s="175"/>
      <c r="M387" s="175"/>
    </row>
    <row r="388" spans="1:13" ht="19.5" customHeight="1" x14ac:dyDescent="0.25">
      <c r="A388" s="175"/>
      <c r="B388" s="175"/>
      <c r="C388" s="195"/>
      <c r="D388" s="195"/>
      <c r="E388" s="175"/>
      <c r="F388" s="175"/>
      <c r="G388" s="175"/>
      <c r="H388" s="175"/>
      <c r="I388" s="175"/>
      <c r="J388" s="175"/>
      <c r="K388" s="175"/>
      <c r="L388" s="175"/>
      <c r="M388" s="175"/>
    </row>
    <row r="389" spans="1:13" ht="19.5" customHeight="1" x14ac:dyDescent="0.25">
      <c r="A389" s="175"/>
      <c r="B389" s="175"/>
      <c r="C389" s="195"/>
      <c r="D389" s="195"/>
      <c r="E389" s="175"/>
      <c r="F389" s="175"/>
      <c r="G389" s="175"/>
      <c r="H389" s="175"/>
      <c r="I389" s="175"/>
      <c r="J389" s="175"/>
      <c r="K389" s="175"/>
      <c r="L389" s="175"/>
      <c r="M389" s="175"/>
    </row>
    <row r="390" spans="1:13" ht="19.5" customHeight="1" x14ac:dyDescent="0.25">
      <c r="A390" s="175"/>
      <c r="B390" s="175"/>
      <c r="C390" s="195"/>
      <c r="D390" s="195"/>
      <c r="E390" s="175"/>
      <c r="F390" s="175"/>
      <c r="G390" s="175"/>
      <c r="H390" s="175"/>
      <c r="I390" s="175"/>
      <c r="J390" s="175"/>
      <c r="K390" s="175"/>
      <c r="L390" s="175"/>
      <c r="M390" s="175"/>
    </row>
    <row r="391" spans="1:13" ht="19.5" customHeight="1" x14ac:dyDescent="0.25">
      <c r="A391" s="175"/>
      <c r="B391" s="175"/>
      <c r="C391" s="195"/>
      <c r="D391" s="195"/>
      <c r="E391" s="175"/>
      <c r="F391" s="175"/>
      <c r="G391" s="175"/>
      <c r="H391" s="175"/>
      <c r="I391" s="175"/>
      <c r="J391" s="175"/>
      <c r="K391" s="175"/>
      <c r="L391" s="175"/>
      <c r="M391" s="175"/>
    </row>
    <row r="392" spans="1:13" ht="19.5" customHeight="1" x14ac:dyDescent="0.25">
      <c r="A392" s="175"/>
      <c r="B392" s="175"/>
      <c r="C392" s="195"/>
      <c r="D392" s="195"/>
      <c r="E392" s="175"/>
      <c r="F392" s="175"/>
      <c r="G392" s="175"/>
      <c r="H392" s="175"/>
      <c r="I392" s="175"/>
      <c r="J392" s="175"/>
      <c r="K392" s="175"/>
      <c r="L392" s="175"/>
      <c r="M392" s="175"/>
    </row>
    <row r="393" spans="1:13" ht="19.5" customHeight="1" x14ac:dyDescent="0.25">
      <c r="A393" s="175"/>
      <c r="B393" s="175"/>
      <c r="C393" s="195"/>
      <c r="D393" s="195"/>
      <c r="E393" s="175"/>
      <c r="F393" s="175"/>
      <c r="G393" s="175"/>
      <c r="H393" s="175"/>
      <c r="I393" s="175"/>
      <c r="J393" s="175"/>
      <c r="K393" s="175"/>
      <c r="L393" s="175"/>
      <c r="M393" s="175"/>
    </row>
    <row r="394" spans="1:13" ht="19.5" customHeight="1" x14ac:dyDescent="0.25">
      <c r="A394" s="175"/>
      <c r="B394" s="175"/>
      <c r="C394" s="195"/>
      <c r="D394" s="195"/>
      <c r="E394" s="175"/>
      <c r="F394" s="175"/>
      <c r="G394" s="175"/>
      <c r="H394" s="175"/>
      <c r="I394" s="175"/>
      <c r="J394" s="175"/>
      <c r="K394" s="175"/>
      <c r="L394" s="175"/>
      <c r="M394" s="175"/>
    </row>
    <row r="395" spans="1:13" ht="19.5" customHeight="1" x14ac:dyDescent="0.25">
      <c r="A395" s="175"/>
      <c r="B395" s="175"/>
      <c r="C395" s="195"/>
      <c r="D395" s="195"/>
      <c r="E395" s="175"/>
      <c r="F395" s="175"/>
      <c r="G395" s="175"/>
      <c r="H395" s="175"/>
      <c r="I395" s="175"/>
      <c r="J395" s="175"/>
      <c r="K395" s="175"/>
      <c r="L395" s="175"/>
      <c r="M395" s="175"/>
    </row>
    <row r="396" spans="1:13" ht="19.5" customHeight="1" x14ac:dyDescent="0.25">
      <c r="A396" s="175"/>
      <c r="B396" s="175"/>
      <c r="C396" s="195"/>
      <c r="D396" s="195"/>
      <c r="E396" s="175"/>
      <c r="F396" s="175"/>
      <c r="G396" s="175"/>
      <c r="H396" s="175"/>
      <c r="I396" s="175"/>
      <c r="J396" s="175"/>
      <c r="K396" s="175"/>
      <c r="L396" s="175"/>
      <c r="M396" s="175"/>
    </row>
    <row r="397" spans="1:13" ht="19.5" customHeight="1" x14ac:dyDescent="0.25">
      <c r="A397" s="175"/>
      <c r="B397" s="175"/>
      <c r="C397" s="195"/>
      <c r="D397" s="195"/>
      <c r="E397" s="175"/>
      <c r="F397" s="175"/>
      <c r="G397" s="175"/>
      <c r="H397" s="175"/>
      <c r="I397" s="175"/>
      <c r="J397" s="175"/>
      <c r="K397" s="175"/>
      <c r="L397" s="175"/>
      <c r="M397" s="175"/>
    </row>
    <row r="398" spans="1:13" ht="19.5" customHeight="1" x14ac:dyDescent="0.25">
      <c r="A398" s="175"/>
      <c r="B398" s="175"/>
      <c r="C398" s="195"/>
      <c r="D398" s="195"/>
      <c r="E398" s="175"/>
      <c r="F398" s="175"/>
      <c r="G398" s="175"/>
      <c r="H398" s="175"/>
      <c r="I398" s="175"/>
      <c r="J398" s="175"/>
      <c r="K398" s="175"/>
      <c r="L398" s="175"/>
      <c r="M398" s="175"/>
    </row>
    <row r="399" spans="1:13" ht="19.5" customHeight="1" x14ac:dyDescent="0.25">
      <c r="A399" s="175"/>
      <c r="B399" s="175"/>
      <c r="C399" s="195"/>
      <c r="D399" s="195"/>
      <c r="E399" s="175"/>
      <c r="F399" s="175"/>
      <c r="G399" s="175"/>
      <c r="H399" s="175"/>
      <c r="I399" s="175"/>
      <c r="J399" s="175"/>
      <c r="K399" s="175"/>
      <c r="L399" s="175"/>
      <c r="M399" s="175"/>
    </row>
    <row r="400" spans="1:13" ht="19.5" customHeight="1" x14ac:dyDescent="0.25">
      <c r="A400" s="175"/>
      <c r="B400" s="175"/>
      <c r="C400" s="195"/>
      <c r="D400" s="195"/>
      <c r="E400" s="175"/>
      <c r="F400" s="175"/>
      <c r="G400" s="175"/>
      <c r="H400" s="175"/>
      <c r="I400" s="175"/>
      <c r="J400" s="175"/>
      <c r="K400" s="175"/>
      <c r="L400" s="175"/>
      <c r="M400" s="175"/>
    </row>
    <row r="401" spans="1:13" ht="19.5" customHeight="1" x14ac:dyDescent="0.25">
      <c r="A401" s="175"/>
      <c r="B401" s="175"/>
      <c r="C401" s="195"/>
      <c r="D401" s="195"/>
      <c r="E401" s="175"/>
      <c r="F401" s="175"/>
      <c r="G401" s="175"/>
      <c r="H401" s="175"/>
      <c r="I401" s="175"/>
      <c r="J401" s="175"/>
      <c r="K401" s="175"/>
      <c r="L401" s="175"/>
      <c r="M401" s="175"/>
    </row>
    <row r="402" spans="1:13" ht="19.5" customHeight="1" x14ac:dyDescent="0.25">
      <c r="A402" s="175"/>
      <c r="B402" s="175"/>
      <c r="C402" s="195"/>
      <c r="D402" s="195"/>
      <c r="E402" s="175"/>
      <c r="F402" s="175"/>
      <c r="G402" s="175"/>
      <c r="H402" s="175"/>
      <c r="I402" s="175"/>
      <c r="J402" s="175"/>
      <c r="K402" s="175"/>
      <c r="L402" s="175"/>
      <c r="M402" s="175"/>
    </row>
    <row r="403" spans="1:13" ht="19.5" customHeight="1" x14ac:dyDescent="0.25">
      <c r="A403" s="175"/>
      <c r="B403" s="175"/>
      <c r="C403" s="195"/>
      <c r="D403" s="195"/>
      <c r="E403" s="175"/>
      <c r="F403" s="175"/>
      <c r="G403" s="175"/>
      <c r="H403" s="175"/>
      <c r="I403" s="175"/>
      <c r="J403" s="175"/>
      <c r="K403" s="175"/>
      <c r="L403" s="175"/>
      <c r="M403" s="175"/>
    </row>
    <row r="404" spans="1:13" ht="19.5" customHeight="1" x14ac:dyDescent="0.25">
      <c r="A404" s="175"/>
      <c r="B404" s="175"/>
      <c r="C404" s="195"/>
      <c r="D404" s="195"/>
      <c r="E404" s="175"/>
      <c r="F404" s="175"/>
      <c r="G404" s="175"/>
      <c r="H404" s="175"/>
      <c r="I404" s="175"/>
      <c r="J404" s="175"/>
      <c r="K404" s="175"/>
      <c r="L404" s="175"/>
      <c r="M404" s="175"/>
    </row>
    <row r="405" spans="1:13" ht="19.5" customHeight="1" x14ac:dyDescent="0.25">
      <c r="A405" s="175"/>
      <c r="B405" s="175"/>
      <c r="C405" s="195"/>
      <c r="D405" s="195"/>
      <c r="E405" s="175"/>
      <c r="F405" s="175"/>
      <c r="G405" s="175"/>
      <c r="H405" s="175"/>
      <c r="I405" s="175"/>
      <c r="J405" s="175"/>
      <c r="K405" s="175"/>
      <c r="L405" s="175"/>
      <c r="M405" s="175"/>
    </row>
    <row r="406" spans="1:13" ht="19.5" customHeight="1" x14ac:dyDescent="0.25">
      <c r="A406" s="175"/>
      <c r="B406" s="175"/>
      <c r="C406" s="195"/>
      <c r="D406" s="195"/>
      <c r="E406" s="175"/>
      <c r="F406" s="175"/>
      <c r="G406" s="175"/>
      <c r="H406" s="175"/>
      <c r="I406" s="175"/>
      <c r="J406" s="175"/>
      <c r="K406" s="175"/>
      <c r="L406" s="175"/>
      <c r="M406" s="175"/>
    </row>
    <row r="407" spans="1:13" ht="19.5" customHeight="1" x14ac:dyDescent="0.25">
      <c r="A407" s="175"/>
      <c r="B407" s="175"/>
      <c r="C407" s="195"/>
      <c r="D407" s="195"/>
      <c r="E407" s="175"/>
      <c r="F407" s="175"/>
      <c r="G407" s="175"/>
      <c r="H407" s="175"/>
      <c r="I407" s="175"/>
      <c r="J407" s="175"/>
      <c r="K407" s="175"/>
      <c r="L407" s="175"/>
      <c r="M407" s="175"/>
    </row>
    <row r="408" spans="1:13" ht="19.5" customHeight="1" x14ac:dyDescent="0.25">
      <c r="A408" s="175"/>
      <c r="B408" s="175"/>
      <c r="C408" s="195"/>
      <c r="D408" s="195"/>
      <c r="E408" s="175"/>
      <c r="F408" s="175"/>
      <c r="G408" s="175"/>
      <c r="H408" s="175"/>
      <c r="I408" s="175"/>
      <c r="J408" s="175"/>
      <c r="K408" s="175"/>
      <c r="L408" s="175"/>
      <c r="M408" s="175"/>
    </row>
    <row r="409" spans="1:13" ht="19.5" customHeight="1" x14ac:dyDescent="0.25">
      <c r="A409" s="175"/>
      <c r="B409" s="175"/>
      <c r="C409" s="195"/>
      <c r="D409" s="195"/>
      <c r="E409" s="175"/>
      <c r="F409" s="175"/>
      <c r="G409" s="175"/>
      <c r="H409" s="175"/>
      <c r="I409" s="175"/>
      <c r="J409" s="175"/>
      <c r="K409" s="175"/>
      <c r="L409" s="175"/>
      <c r="M409" s="175"/>
    </row>
    <row r="410" spans="1:13" ht="19.5" customHeight="1" x14ac:dyDescent="0.25">
      <c r="A410" s="175"/>
      <c r="B410" s="175"/>
      <c r="C410" s="195"/>
      <c r="D410" s="195"/>
      <c r="E410" s="175"/>
      <c r="F410" s="175"/>
      <c r="G410" s="175"/>
      <c r="H410" s="175"/>
      <c r="I410" s="175"/>
      <c r="J410" s="175"/>
      <c r="K410" s="175"/>
      <c r="L410" s="175"/>
      <c r="M410" s="175"/>
    </row>
    <row r="411" spans="1:13" ht="19.5" customHeight="1" x14ac:dyDescent="0.25">
      <c r="A411" s="175"/>
      <c r="B411" s="175"/>
      <c r="C411" s="195"/>
      <c r="D411" s="195"/>
      <c r="E411" s="175"/>
      <c r="F411" s="175"/>
      <c r="G411" s="175"/>
      <c r="H411" s="175"/>
      <c r="I411" s="175"/>
      <c r="J411" s="175"/>
      <c r="K411" s="175"/>
      <c r="L411" s="175"/>
      <c r="M411" s="175"/>
    </row>
    <row r="412" spans="1:13" ht="19.5" customHeight="1" x14ac:dyDescent="0.25">
      <c r="A412" s="175"/>
      <c r="B412" s="175"/>
      <c r="C412" s="195"/>
      <c r="D412" s="195"/>
      <c r="E412" s="175"/>
      <c r="F412" s="175"/>
      <c r="G412" s="175"/>
      <c r="H412" s="175"/>
      <c r="I412" s="175"/>
      <c r="J412" s="175"/>
      <c r="K412" s="175"/>
      <c r="L412" s="175"/>
      <c r="M412" s="175"/>
    </row>
    <row r="413" spans="1:13" ht="19.5" customHeight="1" x14ac:dyDescent="0.25">
      <c r="A413" s="175"/>
      <c r="B413" s="175"/>
      <c r="C413" s="195"/>
      <c r="D413" s="195"/>
      <c r="E413" s="175"/>
      <c r="F413" s="175"/>
      <c r="G413" s="175"/>
      <c r="H413" s="175"/>
      <c r="I413" s="175"/>
      <c r="J413" s="175"/>
      <c r="K413" s="175"/>
      <c r="L413" s="175"/>
      <c r="M413" s="175"/>
    </row>
    <row r="414" spans="1:13" ht="19.5" customHeight="1" x14ac:dyDescent="0.25">
      <c r="A414" s="175"/>
      <c r="B414" s="175"/>
      <c r="C414" s="195"/>
      <c r="D414" s="195"/>
      <c r="E414" s="175"/>
      <c r="F414" s="175"/>
      <c r="G414" s="175"/>
      <c r="H414" s="175"/>
      <c r="I414" s="175"/>
      <c r="J414" s="175"/>
      <c r="K414" s="175"/>
      <c r="L414" s="175"/>
      <c r="M414" s="175"/>
    </row>
    <row r="415" spans="1:13" ht="19.5" customHeight="1" x14ac:dyDescent="0.25">
      <c r="A415" s="175"/>
      <c r="B415" s="175"/>
      <c r="C415" s="195"/>
      <c r="D415" s="195"/>
      <c r="E415" s="175"/>
      <c r="F415" s="175"/>
      <c r="G415" s="175"/>
      <c r="H415" s="175"/>
      <c r="I415" s="175"/>
      <c r="J415" s="175"/>
      <c r="K415" s="175"/>
      <c r="L415" s="175"/>
      <c r="M415" s="175"/>
    </row>
    <row r="416" spans="1:13" ht="19.5" customHeight="1" x14ac:dyDescent="0.25">
      <c r="A416" s="175"/>
      <c r="B416" s="175"/>
      <c r="C416" s="195"/>
      <c r="D416" s="195"/>
      <c r="E416" s="175"/>
      <c r="F416" s="175"/>
      <c r="G416" s="175"/>
      <c r="H416" s="175"/>
      <c r="I416" s="175"/>
      <c r="J416" s="175"/>
      <c r="K416" s="175"/>
      <c r="L416" s="175"/>
      <c r="M416" s="175"/>
    </row>
    <row r="417" spans="1:13" ht="19.5" customHeight="1" x14ac:dyDescent="0.25">
      <c r="A417" s="175"/>
      <c r="B417" s="175"/>
      <c r="C417" s="195"/>
      <c r="D417" s="195"/>
      <c r="E417" s="175"/>
      <c r="F417" s="175"/>
      <c r="G417" s="175"/>
      <c r="H417" s="175"/>
      <c r="I417" s="175"/>
      <c r="J417" s="175"/>
      <c r="K417" s="175"/>
      <c r="L417" s="175"/>
      <c r="M417" s="175"/>
    </row>
    <row r="418" spans="1:13" ht="19.5" customHeight="1" x14ac:dyDescent="0.25">
      <c r="A418" s="175"/>
      <c r="B418" s="175"/>
      <c r="C418" s="195"/>
      <c r="D418" s="195"/>
      <c r="E418" s="175"/>
      <c r="F418" s="175"/>
      <c r="G418" s="175"/>
      <c r="H418" s="175"/>
      <c r="I418" s="175"/>
      <c r="J418" s="175"/>
      <c r="K418" s="175"/>
      <c r="L418" s="175"/>
      <c r="M418" s="175"/>
    </row>
    <row r="419" spans="1:13" ht="19.5" customHeight="1" x14ac:dyDescent="0.25">
      <c r="A419" s="175"/>
      <c r="B419" s="175"/>
      <c r="C419" s="195"/>
      <c r="D419" s="195"/>
      <c r="E419" s="175"/>
      <c r="F419" s="175"/>
      <c r="G419" s="175"/>
      <c r="H419" s="175"/>
      <c r="I419" s="175"/>
      <c r="J419" s="175"/>
      <c r="K419" s="175"/>
      <c r="L419" s="175"/>
      <c r="M419" s="175"/>
    </row>
    <row r="420" spans="1:13" ht="19.5" customHeight="1" x14ac:dyDescent="0.25">
      <c r="A420" s="175"/>
      <c r="B420" s="175"/>
      <c r="C420" s="195"/>
      <c r="D420" s="195"/>
      <c r="E420" s="175"/>
      <c r="F420" s="175"/>
      <c r="G420" s="175"/>
      <c r="H420" s="175"/>
      <c r="I420" s="175"/>
      <c r="J420" s="175"/>
      <c r="K420" s="175"/>
      <c r="L420" s="175"/>
      <c r="M420" s="175"/>
    </row>
    <row r="421" spans="1:13" ht="19.5" customHeight="1" x14ac:dyDescent="0.25">
      <c r="A421" s="175"/>
      <c r="B421" s="175"/>
      <c r="C421" s="195"/>
      <c r="D421" s="195"/>
      <c r="E421" s="175"/>
      <c r="F421" s="175"/>
      <c r="G421" s="175"/>
      <c r="H421" s="175"/>
      <c r="I421" s="175"/>
      <c r="J421" s="175"/>
      <c r="K421" s="175"/>
      <c r="L421" s="175"/>
      <c r="M421" s="175"/>
    </row>
    <row r="422" spans="1:13" ht="19.5" customHeight="1" x14ac:dyDescent="0.25">
      <c r="A422" s="175"/>
      <c r="B422" s="175"/>
      <c r="C422" s="195"/>
      <c r="D422" s="195"/>
      <c r="E422" s="175"/>
      <c r="F422" s="175"/>
      <c r="G422" s="175"/>
      <c r="H422" s="175"/>
      <c r="I422" s="175"/>
      <c r="J422" s="175"/>
      <c r="K422" s="175"/>
      <c r="L422" s="175"/>
      <c r="M422" s="175"/>
    </row>
    <row r="423" spans="1:13" ht="19.5" customHeight="1" x14ac:dyDescent="0.25">
      <c r="A423" s="175"/>
      <c r="B423" s="175"/>
      <c r="C423" s="195"/>
      <c r="D423" s="195"/>
      <c r="E423" s="175"/>
      <c r="F423" s="175"/>
      <c r="G423" s="175"/>
      <c r="H423" s="175"/>
      <c r="I423" s="175"/>
      <c r="J423" s="175"/>
      <c r="K423" s="175"/>
      <c r="L423" s="175"/>
      <c r="M423" s="175"/>
    </row>
    <row r="424" spans="1:13" ht="19.5" customHeight="1" x14ac:dyDescent="0.25">
      <c r="A424" s="175"/>
      <c r="B424" s="175"/>
      <c r="C424" s="195"/>
      <c r="D424" s="195"/>
      <c r="E424" s="175"/>
      <c r="F424" s="175"/>
      <c r="G424" s="175"/>
      <c r="H424" s="175"/>
      <c r="I424" s="175"/>
      <c r="J424" s="175"/>
      <c r="K424" s="175"/>
      <c r="L424" s="175"/>
      <c r="M424" s="175"/>
    </row>
    <row r="425" spans="1:13" ht="19.5" customHeight="1" x14ac:dyDescent="0.25">
      <c r="A425" s="175"/>
      <c r="B425" s="175"/>
      <c r="C425" s="195"/>
      <c r="D425" s="195"/>
      <c r="E425" s="175"/>
      <c r="F425" s="175"/>
      <c r="G425" s="175"/>
      <c r="H425" s="175"/>
      <c r="I425" s="175"/>
      <c r="J425" s="175"/>
      <c r="K425" s="175"/>
      <c r="L425" s="175"/>
      <c r="M425" s="175"/>
    </row>
    <row r="426" spans="1:13" ht="19.5" customHeight="1" x14ac:dyDescent="0.25">
      <c r="A426" s="175"/>
      <c r="B426" s="175"/>
      <c r="C426" s="195"/>
      <c r="D426" s="195"/>
      <c r="E426" s="175"/>
      <c r="F426" s="175"/>
      <c r="G426" s="175"/>
      <c r="H426" s="175"/>
      <c r="I426" s="175"/>
      <c r="J426" s="175"/>
      <c r="K426" s="175"/>
      <c r="L426" s="175"/>
      <c r="M426" s="175"/>
    </row>
    <row r="427" spans="1:13" ht="19.5" customHeight="1" x14ac:dyDescent="0.25">
      <c r="A427" s="175"/>
      <c r="B427" s="175"/>
      <c r="C427" s="195"/>
      <c r="D427" s="195"/>
      <c r="E427" s="175"/>
      <c r="F427" s="175"/>
      <c r="G427" s="175"/>
      <c r="H427" s="175"/>
      <c r="I427" s="175"/>
      <c r="J427" s="175"/>
      <c r="K427" s="175"/>
      <c r="L427" s="175"/>
      <c r="M427" s="175"/>
    </row>
    <row r="428" spans="1:13" ht="19.5" customHeight="1" x14ac:dyDescent="0.25">
      <c r="A428" s="175"/>
      <c r="B428" s="175"/>
      <c r="C428" s="195"/>
      <c r="D428" s="195"/>
      <c r="E428" s="175"/>
      <c r="F428" s="175"/>
      <c r="G428" s="175"/>
      <c r="H428" s="175"/>
      <c r="I428" s="175"/>
      <c r="J428" s="175"/>
      <c r="K428" s="175"/>
      <c r="L428" s="175"/>
      <c r="M428" s="175"/>
    </row>
    <row r="429" spans="1:13" ht="19.5" customHeight="1" x14ac:dyDescent="0.25">
      <c r="A429" s="175"/>
      <c r="B429" s="175"/>
      <c r="C429" s="195"/>
      <c r="D429" s="195"/>
      <c r="E429" s="175"/>
      <c r="F429" s="175"/>
      <c r="G429" s="175"/>
      <c r="H429" s="175"/>
      <c r="I429" s="175"/>
      <c r="J429" s="175"/>
      <c r="K429" s="175"/>
      <c r="L429" s="175"/>
      <c r="M429" s="175"/>
    </row>
    <row r="430" spans="1:13" ht="19.5" customHeight="1" x14ac:dyDescent="0.25">
      <c r="A430" s="175"/>
      <c r="B430" s="175"/>
      <c r="C430" s="195"/>
      <c r="D430" s="195"/>
      <c r="E430" s="175"/>
      <c r="F430" s="175"/>
      <c r="G430" s="175"/>
      <c r="H430" s="175"/>
      <c r="I430" s="175"/>
      <c r="J430" s="175"/>
      <c r="K430" s="175"/>
      <c r="L430" s="175"/>
      <c r="M430" s="175"/>
    </row>
    <row r="431" spans="1:13" ht="19.5" customHeight="1" x14ac:dyDescent="0.25">
      <c r="A431" s="175"/>
      <c r="B431" s="175"/>
      <c r="C431" s="195"/>
      <c r="D431" s="195"/>
      <c r="E431" s="175"/>
      <c r="F431" s="175"/>
      <c r="G431" s="175"/>
      <c r="H431" s="175"/>
      <c r="I431" s="175"/>
      <c r="J431" s="175"/>
      <c r="K431" s="175"/>
      <c r="L431" s="175"/>
      <c r="M431" s="175"/>
    </row>
    <row r="432" spans="1:13" ht="19.5" customHeight="1" x14ac:dyDescent="0.25">
      <c r="A432" s="175"/>
      <c r="B432" s="175"/>
      <c r="C432" s="195"/>
      <c r="D432" s="195"/>
      <c r="E432" s="175"/>
      <c r="F432" s="175"/>
      <c r="G432" s="175"/>
      <c r="H432" s="175"/>
      <c r="I432" s="175"/>
      <c r="J432" s="175"/>
      <c r="K432" s="175"/>
      <c r="L432" s="175"/>
      <c r="M432" s="175"/>
    </row>
    <row r="433" spans="1:13" ht="19.5" customHeight="1" x14ac:dyDescent="0.25">
      <c r="A433" s="175"/>
      <c r="B433" s="175"/>
      <c r="C433" s="195"/>
      <c r="D433" s="195"/>
      <c r="E433" s="175"/>
      <c r="F433" s="175"/>
      <c r="G433" s="175"/>
      <c r="H433" s="175"/>
      <c r="I433" s="175"/>
      <c r="J433" s="175"/>
      <c r="K433" s="175"/>
      <c r="L433" s="175"/>
      <c r="M433" s="175"/>
    </row>
    <row r="434" spans="1:13" ht="19.5" customHeight="1" x14ac:dyDescent="0.25">
      <c r="A434" s="175"/>
      <c r="B434" s="175"/>
      <c r="C434" s="195"/>
      <c r="D434" s="195"/>
      <c r="E434" s="175"/>
      <c r="F434" s="175"/>
      <c r="G434" s="175"/>
      <c r="H434" s="175"/>
      <c r="I434" s="175"/>
      <c r="J434" s="175"/>
      <c r="K434" s="175"/>
      <c r="L434" s="175"/>
      <c r="M434" s="175"/>
    </row>
    <row r="435" spans="1:13" ht="19.5" customHeight="1" x14ac:dyDescent="0.25">
      <c r="A435" s="175"/>
      <c r="B435" s="175"/>
      <c r="C435" s="195"/>
      <c r="D435" s="195"/>
      <c r="E435" s="175"/>
      <c r="F435" s="175"/>
      <c r="G435" s="175"/>
      <c r="H435" s="175"/>
      <c r="I435" s="175"/>
      <c r="J435" s="175"/>
      <c r="K435" s="175"/>
      <c r="L435" s="175"/>
      <c r="M435" s="175"/>
    </row>
    <row r="436" spans="1:13" ht="19.5" customHeight="1" x14ac:dyDescent="0.25">
      <c r="A436" s="175"/>
      <c r="B436" s="175"/>
      <c r="C436" s="195"/>
      <c r="D436" s="195"/>
      <c r="E436" s="175"/>
      <c r="F436" s="175"/>
      <c r="G436" s="175"/>
      <c r="H436" s="175"/>
      <c r="I436" s="175"/>
      <c r="J436" s="175"/>
      <c r="K436" s="175"/>
      <c r="L436" s="175"/>
      <c r="M436" s="175"/>
    </row>
    <row r="437" spans="1:13" ht="19.5" customHeight="1" x14ac:dyDescent="0.25">
      <c r="A437" s="175"/>
      <c r="B437" s="175"/>
      <c r="C437" s="195"/>
      <c r="D437" s="195"/>
      <c r="E437" s="175"/>
      <c r="F437" s="175"/>
      <c r="G437" s="175"/>
      <c r="H437" s="175"/>
      <c r="I437" s="175"/>
      <c r="J437" s="175"/>
      <c r="K437" s="175"/>
      <c r="L437" s="175"/>
      <c r="M437" s="175"/>
    </row>
    <row r="438" spans="1:13" ht="19.5" customHeight="1" x14ac:dyDescent="0.25">
      <c r="A438" s="175"/>
      <c r="B438" s="175"/>
      <c r="C438" s="195"/>
      <c r="D438" s="195"/>
      <c r="E438" s="175"/>
      <c r="F438" s="175"/>
      <c r="G438" s="175"/>
      <c r="H438" s="175"/>
      <c r="I438" s="175"/>
      <c r="J438" s="175"/>
      <c r="K438" s="175"/>
      <c r="L438" s="175"/>
      <c r="M438" s="175"/>
    </row>
    <row r="439" spans="1:13" ht="19.5" customHeight="1" x14ac:dyDescent="0.25">
      <c r="A439" s="175"/>
      <c r="B439" s="175"/>
      <c r="C439" s="195"/>
      <c r="D439" s="195"/>
      <c r="E439" s="175"/>
      <c r="F439" s="175"/>
      <c r="G439" s="175"/>
      <c r="H439" s="175"/>
      <c r="I439" s="175"/>
      <c r="J439" s="175"/>
      <c r="K439" s="175"/>
      <c r="L439" s="175"/>
      <c r="M439" s="175"/>
    </row>
    <row r="440" spans="1:13" ht="19.5" customHeight="1" x14ac:dyDescent="0.25">
      <c r="A440" s="175"/>
      <c r="B440" s="175"/>
      <c r="C440" s="195"/>
      <c r="D440" s="195"/>
      <c r="E440" s="175"/>
      <c r="F440" s="175"/>
      <c r="G440" s="175"/>
      <c r="H440" s="175"/>
      <c r="I440" s="175"/>
      <c r="J440" s="175"/>
      <c r="K440" s="175"/>
      <c r="L440" s="175"/>
      <c r="M440" s="175"/>
    </row>
    <row r="441" spans="1:13" ht="19.5" customHeight="1" x14ac:dyDescent="0.25">
      <c r="A441" s="175"/>
      <c r="B441" s="175"/>
      <c r="C441" s="195"/>
      <c r="D441" s="195"/>
      <c r="E441" s="175"/>
      <c r="F441" s="175"/>
      <c r="G441" s="175"/>
      <c r="H441" s="175"/>
      <c r="I441" s="175"/>
      <c r="J441" s="175"/>
      <c r="K441" s="175"/>
      <c r="L441" s="175"/>
      <c r="M441" s="175"/>
    </row>
    <row r="442" spans="1:13" ht="19.5" customHeight="1" x14ac:dyDescent="0.25">
      <c r="A442" s="175"/>
      <c r="B442" s="175"/>
      <c r="C442" s="195"/>
      <c r="D442" s="195"/>
      <c r="E442" s="175"/>
      <c r="F442" s="175"/>
      <c r="G442" s="175"/>
      <c r="H442" s="175"/>
      <c r="I442" s="175"/>
      <c r="J442" s="175"/>
      <c r="K442" s="175"/>
      <c r="L442" s="175"/>
      <c r="M442" s="175"/>
    </row>
    <row r="443" spans="1:13" ht="19.5" customHeight="1" x14ac:dyDescent="0.25">
      <c r="A443" s="175"/>
      <c r="B443" s="175"/>
      <c r="C443" s="195"/>
      <c r="D443" s="195"/>
      <c r="E443" s="175"/>
      <c r="F443" s="175"/>
      <c r="G443" s="175"/>
      <c r="H443" s="175"/>
      <c r="I443" s="175"/>
      <c r="J443" s="175"/>
      <c r="K443" s="175"/>
      <c r="L443" s="175"/>
      <c r="M443" s="175"/>
    </row>
    <row r="444" spans="1:13" ht="19.5" customHeight="1" x14ac:dyDescent="0.25">
      <c r="A444" s="175"/>
      <c r="B444" s="175"/>
      <c r="C444" s="195"/>
      <c r="D444" s="195"/>
      <c r="E444" s="175"/>
      <c r="F444" s="175"/>
      <c r="G444" s="175"/>
      <c r="H444" s="175"/>
      <c r="I444" s="175"/>
      <c r="J444" s="175"/>
      <c r="K444" s="175"/>
      <c r="L444" s="175"/>
      <c r="M444" s="175"/>
    </row>
    <row r="445" spans="1:13" ht="19.5" customHeight="1" x14ac:dyDescent="0.25">
      <c r="A445" s="175"/>
      <c r="B445" s="175"/>
      <c r="C445" s="195"/>
      <c r="D445" s="195"/>
      <c r="E445" s="175"/>
      <c r="F445" s="175"/>
      <c r="G445" s="175"/>
      <c r="H445" s="175"/>
      <c r="I445" s="175"/>
      <c r="J445" s="175"/>
      <c r="K445" s="175"/>
      <c r="L445" s="175"/>
      <c r="M445" s="175"/>
    </row>
    <row r="446" spans="1:13" ht="19.5" customHeight="1" x14ac:dyDescent="0.25">
      <c r="A446" s="175"/>
      <c r="B446" s="175"/>
      <c r="C446" s="195"/>
      <c r="D446" s="195"/>
      <c r="E446" s="175"/>
      <c r="F446" s="175"/>
      <c r="G446" s="175"/>
      <c r="H446" s="175"/>
      <c r="I446" s="175"/>
      <c r="J446" s="175"/>
      <c r="K446" s="175"/>
      <c r="L446" s="175"/>
      <c r="M446" s="175"/>
    </row>
    <row r="447" spans="1:13" ht="19.5" customHeight="1" x14ac:dyDescent="0.25">
      <c r="A447" s="175"/>
      <c r="B447" s="175"/>
      <c r="C447" s="195"/>
      <c r="D447" s="195"/>
      <c r="E447" s="175"/>
      <c r="F447" s="175"/>
      <c r="G447" s="175"/>
      <c r="H447" s="175"/>
      <c r="I447" s="175"/>
      <c r="J447" s="175"/>
      <c r="K447" s="175"/>
      <c r="L447" s="175"/>
      <c r="M447" s="175"/>
    </row>
    <row r="448" spans="1:13" ht="19.5" customHeight="1" x14ac:dyDescent="0.25">
      <c r="A448" s="175"/>
      <c r="B448" s="175"/>
      <c r="C448" s="195"/>
      <c r="D448" s="195"/>
      <c r="E448" s="175"/>
      <c r="F448" s="175"/>
      <c r="G448" s="175"/>
      <c r="H448" s="175"/>
      <c r="I448" s="175"/>
      <c r="J448" s="175"/>
      <c r="K448" s="175"/>
      <c r="L448" s="175"/>
      <c r="M448" s="175"/>
    </row>
    <row r="449" spans="1:13" ht="19.5" customHeight="1" x14ac:dyDescent="0.25">
      <c r="A449" s="175"/>
      <c r="B449" s="175"/>
      <c r="C449" s="195"/>
      <c r="D449" s="195"/>
      <c r="E449" s="175"/>
      <c r="F449" s="175"/>
      <c r="G449" s="175"/>
      <c r="H449" s="175"/>
      <c r="I449" s="175"/>
      <c r="J449" s="175"/>
      <c r="K449" s="175"/>
      <c r="L449" s="175"/>
      <c r="M449" s="175"/>
    </row>
    <row r="450" spans="1:13" ht="19.5" customHeight="1" x14ac:dyDescent="0.25">
      <c r="A450" s="175"/>
      <c r="B450" s="175"/>
      <c r="C450" s="195"/>
      <c r="D450" s="195"/>
      <c r="E450" s="175"/>
      <c r="F450" s="175"/>
      <c r="G450" s="175"/>
      <c r="H450" s="175"/>
      <c r="I450" s="175"/>
      <c r="J450" s="175"/>
      <c r="K450" s="175"/>
      <c r="L450" s="175"/>
      <c r="M450" s="175"/>
    </row>
    <row r="451" spans="1:13" ht="19.5" customHeight="1" x14ac:dyDescent="0.25">
      <c r="A451" s="175"/>
      <c r="B451" s="175"/>
      <c r="C451" s="195"/>
      <c r="D451" s="195"/>
      <c r="E451" s="175"/>
      <c r="F451" s="175"/>
      <c r="G451" s="175"/>
      <c r="H451" s="175"/>
      <c r="I451" s="175"/>
      <c r="J451" s="175"/>
      <c r="K451" s="175"/>
      <c r="L451" s="175"/>
      <c r="M451" s="175"/>
    </row>
    <row r="452" spans="1:13" ht="19.5" customHeight="1" x14ac:dyDescent="0.25">
      <c r="A452" s="175"/>
      <c r="B452" s="175"/>
      <c r="C452" s="195"/>
      <c r="D452" s="195"/>
      <c r="E452" s="175"/>
      <c r="F452" s="175"/>
      <c r="G452" s="175"/>
      <c r="H452" s="175"/>
      <c r="I452" s="175"/>
      <c r="J452" s="175"/>
      <c r="K452" s="175"/>
      <c r="L452" s="175"/>
      <c r="M452" s="175"/>
    </row>
    <row r="453" spans="1:13" ht="19.5" customHeight="1" x14ac:dyDescent="0.25">
      <c r="A453" s="175"/>
      <c r="B453" s="175"/>
      <c r="C453" s="195"/>
      <c r="D453" s="195"/>
      <c r="E453" s="175"/>
      <c r="F453" s="175"/>
      <c r="G453" s="175"/>
      <c r="H453" s="175"/>
      <c r="I453" s="175"/>
      <c r="J453" s="175"/>
      <c r="K453" s="175"/>
      <c r="L453" s="175"/>
      <c r="M453" s="175"/>
    </row>
    <row r="454" spans="1:13" ht="19.5" customHeight="1" x14ac:dyDescent="0.25">
      <c r="A454" s="175"/>
      <c r="B454" s="175"/>
      <c r="C454" s="195"/>
      <c r="D454" s="195"/>
      <c r="E454" s="175"/>
      <c r="F454" s="175"/>
      <c r="G454" s="175"/>
      <c r="H454" s="175"/>
      <c r="I454" s="175"/>
      <c r="J454" s="175"/>
      <c r="K454" s="175"/>
      <c r="L454" s="175"/>
      <c r="M454" s="175"/>
    </row>
    <row r="455" spans="1:13" ht="19.5" customHeight="1" x14ac:dyDescent="0.25">
      <c r="A455" s="175"/>
      <c r="B455" s="175"/>
      <c r="C455" s="195"/>
      <c r="D455" s="195"/>
      <c r="E455" s="175"/>
      <c r="F455" s="175"/>
      <c r="G455" s="175"/>
      <c r="H455" s="175"/>
      <c r="I455" s="175"/>
      <c r="J455" s="175"/>
      <c r="K455" s="175"/>
      <c r="L455" s="175"/>
      <c r="M455" s="175"/>
    </row>
    <row r="456" spans="1:13" ht="19.5" customHeight="1" x14ac:dyDescent="0.25">
      <c r="A456" s="175"/>
      <c r="B456" s="175"/>
      <c r="C456" s="195"/>
      <c r="D456" s="195"/>
      <c r="E456" s="175"/>
      <c r="F456" s="175"/>
      <c r="G456" s="175"/>
      <c r="H456" s="175"/>
      <c r="I456" s="175"/>
      <c r="J456" s="175"/>
      <c r="K456" s="175"/>
      <c r="L456" s="175"/>
      <c r="M456" s="175"/>
    </row>
    <row r="457" spans="1:13" ht="19.5" customHeight="1" x14ac:dyDescent="0.25">
      <c r="A457" s="175"/>
      <c r="B457" s="175"/>
      <c r="C457" s="195"/>
      <c r="D457" s="195"/>
      <c r="E457" s="175"/>
      <c r="F457" s="175"/>
      <c r="G457" s="175"/>
      <c r="H457" s="175"/>
      <c r="I457" s="175"/>
      <c r="J457" s="175"/>
      <c r="K457" s="175"/>
      <c r="L457" s="175"/>
      <c r="M457" s="175"/>
    </row>
    <row r="458" spans="1:13" ht="19.5" customHeight="1" x14ac:dyDescent="0.25">
      <c r="A458" s="175"/>
      <c r="B458" s="175"/>
      <c r="C458" s="195"/>
      <c r="D458" s="195"/>
      <c r="E458" s="175"/>
      <c r="F458" s="175"/>
      <c r="G458" s="175"/>
      <c r="H458" s="175"/>
      <c r="I458" s="175"/>
      <c r="J458" s="175"/>
      <c r="K458" s="175"/>
      <c r="L458" s="175"/>
      <c r="M458" s="175"/>
    </row>
    <row r="459" spans="1:13" ht="19.5" customHeight="1" x14ac:dyDescent="0.25">
      <c r="A459" s="175"/>
      <c r="B459" s="175"/>
      <c r="C459" s="195"/>
      <c r="D459" s="195"/>
      <c r="E459" s="175"/>
      <c r="F459" s="175"/>
      <c r="G459" s="175"/>
      <c r="H459" s="175"/>
      <c r="I459" s="175"/>
      <c r="J459" s="175"/>
      <c r="K459" s="175"/>
      <c r="L459" s="175"/>
      <c r="M459" s="175"/>
    </row>
    <row r="460" spans="1:13" ht="19.5" customHeight="1" x14ac:dyDescent="0.25">
      <c r="A460" s="175"/>
      <c r="B460" s="175"/>
      <c r="C460" s="195"/>
      <c r="D460" s="195"/>
      <c r="E460" s="175"/>
      <c r="F460" s="175"/>
      <c r="G460" s="175"/>
      <c r="H460" s="175"/>
      <c r="I460" s="175"/>
      <c r="J460" s="175"/>
      <c r="K460" s="175"/>
      <c r="L460" s="175"/>
      <c r="M460" s="175"/>
    </row>
    <row r="461" spans="1:13" ht="19.5" customHeight="1" x14ac:dyDescent="0.25">
      <c r="A461" s="175"/>
      <c r="B461" s="175"/>
      <c r="C461" s="195"/>
      <c r="D461" s="195"/>
      <c r="E461" s="175"/>
      <c r="F461" s="175"/>
      <c r="G461" s="175"/>
      <c r="H461" s="175"/>
      <c r="I461" s="175"/>
      <c r="J461" s="175"/>
      <c r="K461" s="175"/>
      <c r="L461" s="175"/>
      <c r="M461" s="175"/>
    </row>
    <row r="462" spans="1:13" ht="19.5" customHeight="1" x14ac:dyDescent="0.25">
      <c r="A462" s="175"/>
      <c r="B462" s="175"/>
      <c r="C462" s="195"/>
      <c r="D462" s="195"/>
      <c r="E462" s="175"/>
      <c r="F462" s="175"/>
      <c r="G462" s="175"/>
      <c r="H462" s="175"/>
      <c r="I462" s="175"/>
      <c r="J462" s="175"/>
      <c r="K462" s="175"/>
      <c r="L462" s="175"/>
      <c r="M462" s="175"/>
    </row>
    <row r="463" spans="1:13" ht="19.5" customHeight="1" x14ac:dyDescent="0.25">
      <c r="A463" s="175"/>
      <c r="B463" s="175"/>
      <c r="C463" s="195"/>
      <c r="D463" s="195"/>
      <c r="E463" s="175"/>
      <c r="F463" s="175"/>
      <c r="G463" s="175"/>
      <c r="H463" s="175"/>
      <c r="I463" s="175"/>
      <c r="J463" s="175"/>
      <c r="K463" s="175"/>
      <c r="L463" s="175"/>
      <c r="M463" s="175"/>
    </row>
    <row r="464" spans="1:13" ht="19.5" customHeight="1" x14ac:dyDescent="0.25">
      <c r="A464" s="175"/>
      <c r="B464" s="175"/>
      <c r="C464" s="195"/>
      <c r="D464" s="195"/>
      <c r="E464" s="175"/>
      <c r="F464" s="175"/>
      <c r="G464" s="175"/>
      <c r="H464" s="175"/>
      <c r="I464" s="175"/>
      <c r="J464" s="175"/>
      <c r="K464" s="175"/>
      <c r="L464" s="175"/>
      <c r="M464" s="175"/>
    </row>
    <row r="465" spans="1:13" ht="19.5" customHeight="1" x14ac:dyDescent="0.25">
      <c r="A465" s="175"/>
      <c r="B465" s="175"/>
      <c r="C465" s="195"/>
      <c r="D465" s="195"/>
      <c r="E465" s="175"/>
      <c r="F465" s="175"/>
      <c r="G465" s="175"/>
      <c r="H465" s="175"/>
      <c r="I465" s="175"/>
      <c r="J465" s="175"/>
      <c r="K465" s="175"/>
      <c r="L465" s="175"/>
      <c r="M465" s="175"/>
    </row>
    <row r="466" spans="1:13" ht="19.5" customHeight="1" x14ac:dyDescent="0.25">
      <c r="A466" s="175"/>
      <c r="B466" s="175"/>
      <c r="C466" s="195"/>
      <c r="D466" s="195"/>
      <c r="E466" s="175"/>
      <c r="F466" s="175"/>
      <c r="G466" s="175"/>
      <c r="H466" s="175"/>
      <c r="I466" s="175"/>
      <c r="J466" s="175"/>
      <c r="K466" s="175"/>
      <c r="L466" s="175"/>
      <c r="M466" s="175"/>
    </row>
    <row r="467" spans="1:13" ht="19.5" customHeight="1" x14ac:dyDescent="0.25">
      <c r="A467" s="175"/>
      <c r="B467" s="175"/>
      <c r="C467" s="195"/>
      <c r="D467" s="195"/>
      <c r="E467" s="175"/>
      <c r="F467" s="175"/>
      <c r="G467" s="175"/>
      <c r="H467" s="175"/>
      <c r="I467" s="175"/>
      <c r="J467" s="175"/>
      <c r="K467" s="175"/>
      <c r="L467" s="175"/>
      <c r="M467" s="175"/>
    </row>
    <row r="468" spans="1:13" ht="19.5" customHeight="1" x14ac:dyDescent="0.25">
      <c r="A468" s="175"/>
      <c r="B468" s="175"/>
      <c r="C468" s="195"/>
      <c r="D468" s="195"/>
      <c r="E468" s="175"/>
      <c r="F468" s="175"/>
      <c r="G468" s="175"/>
      <c r="H468" s="175"/>
      <c r="I468" s="175"/>
      <c r="J468" s="175"/>
      <c r="K468" s="175"/>
      <c r="L468" s="175"/>
      <c r="M468" s="175"/>
    </row>
    <row r="469" spans="1:13" ht="19.5" customHeight="1" x14ac:dyDescent="0.25">
      <c r="A469" s="175"/>
      <c r="B469" s="175"/>
      <c r="C469" s="195"/>
      <c r="D469" s="195"/>
      <c r="E469" s="175"/>
      <c r="F469" s="175"/>
      <c r="G469" s="175"/>
      <c r="H469" s="175"/>
      <c r="I469" s="175"/>
      <c r="J469" s="175"/>
      <c r="K469" s="175"/>
      <c r="L469" s="175"/>
      <c r="M469" s="175"/>
    </row>
    <row r="470" spans="1:13" ht="19.5" customHeight="1" x14ac:dyDescent="0.25">
      <c r="A470" s="175"/>
      <c r="B470" s="175"/>
      <c r="C470" s="195"/>
      <c r="D470" s="195"/>
      <c r="E470" s="175"/>
      <c r="F470" s="175"/>
      <c r="G470" s="175"/>
      <c r="H470" s="175"/>
      <c r="I470" s="175"/>
      <c r="J470" s="175"/>
      <c r="K470" s="175"/>
      <c r="L470" s="175"/>
      <c r="M470" s="175"/>
    </row>
    <row r="471" spans="1:13" ht="19.5" customHeight="1" x14ac:dyDescent="0.25">
      <c r="A471" s="175"/>
      <c r="B471" s="175"/>
      <c r="C471" s="195"/>
      <c r="D471" s="195"/>
      <c r="E471" s="175"/>
      <c r="F471" s="175"/>
      <c r="G471" s="175"/>
      <c r="H471" s="175"/>
      <c r="I471" s="175"/>
      <c r="J471" s="175"/>
      <c r="K471" s="175"/>
      <c r="L471" s="175"/>
      <c r="M471" s="175"/>
    </row>
    <row r="472" spans="1:13" ht="19.5" customHeight="1" x14ac:dyDescent="0.25">
      <c r="A472" s="175"/>
      <c r="B472" s="175"/>
      <c r="C472" s="195"/>
      <c r="D472" s="195"/>
      <c r="E472" s="175"/>
      <c r="F472" s="175"/>
      <c r="G472" s="175"/>
      <c r="H472" s="175"/>
      <c r="I472" s="175"/>
      <c r="J472" s="175"/>
      <c r="K472" s="175"/>
      <c r="L472" s="175"/>
      <c r="M472" s="175"/>
    </row>
    <row r="473" spans="1:13" ht="19.5" customHeight="1" x14ac:dyDescent="0.25">
      <c r="A473" s="175"/>
      <c r="B473" s="175"/>
      <c r="C473" s="195"/>
      <c r="D473" s="195"/>
      <c r="E473" s="175"/>
      <c r="F473" s="175"/>
      <c r="G473" s="175"/>
      <c r="H473" s="175"/>
      <c r="I473" s="175"/>
      <c r="J473" s="175"/>
      <c r="K473" s="175"/>
      <c r="L473" s="175"/>
      <c r="M473" s="175"/>
    </row>
    <row r="474" spans="1:13" ht="19.5" customHeight="1" x14ac:dyDescent="0.25">
      <c r="A474" s="175"/>
      <c r="B474" s="175"/>
      <c r="C474" s="195"/>
      <c r="D474" s="195"/>
      <c r="E474" s="175"/>
      <c r="F474" s="175"/>
      <c r="G474" s="175"/>
      <c r="H474" s="175"/>
      <c r="I474" s="175"/>
      <c r="J474" s="175"/>
      <c r="K474" s="175"/>
      <c r="L474" s="175"/>
      <c r="M474" s="175"/>
    </row>
    <row r="475" spans="1:13" ht="19.5" customHeight="1" x14ac:dyDescent="0.25">
      <c r="A475" s="175"/>
      <c r="B475" s="175"/>
      <c r="C475" s="195"/>
      <c r="D475" s="195"/>
      <c r="E475" s="175"/>
      <c r="F475" s="175"/>
      <c r="G475" s="175"/>
      <c r="H475" s="175"/>
      <c r="I475" s="175"/>
      <c r="J475" s="175"/>
      <c r="K475" s="175"/>
      <c r="L475" s="175"/>
      <c r="M475" s="175"/>
    </row>
    <row r="476" spans="1:13" ht="19.5" customHeight="1" x14ac:dyDescent="0.25">
      <c r="A476" s="175"/>
      <c r="B476" s="175"/>
      <c r="C476" s="195"/>
      <c r="D476" s="195"/>
      <c r="E476" s="175"/>
      <c r="F476" s="175"/>
      <c r="G476" s="175"/>
      <c r="H476" s="175"/>
      <c r="I476" s="175"/>
      <c r="J476" s="175"/>
      <c r="K476" s="175"/>
      <c r="L476" s="175"/>
      <c r="M476" s="175"/>
    </row>
    <row r="477" spans="1:13" ht="19.5" customHeight="1" x14ac:dyDescent="0.25">
      <c r="A477" s="175"/>
      <c r="B477" s="175"/>
      <c r="C477" s="195"/>
      <c r="D477" s="195"/>
      <c r="E477" s="175"/>
      <c r="F477" s="175"/>
      <c r="G477" s="175"/>
      <c r="H477" s="175"/>
      <c r="I477" s="175"/>
      <c r="J477" s="175"/>
      <c r="K477" s="175"/>
      <c r="L477" s="175"/>
      <c r="M477" s="175"/>
    </row>
    <row r="478" spans="1:13" ht="19.5" customHeight="1" x14ac:dyDescent="0.25">
      <c r="A478" s="175"/>
      <c r="B478" s="175"/>
      <c r="C478" s="195"/>
      <c r="D478" s="195"/>
      <c r="E478" s="175"/>
      <c r="F478" s="175"/>
      <c r="G478" s="175"/>
      <c r="H478" s="175"/>
      <c r="I478" s="175"/>
      <c r="J478" s="175"/>
      <c r="K478" s="175"/>
      <c r="L478" s="175"/>
      <c r="M478" s="175"/>
    </row>
    <row r="479" spans="1:13" ht="19.5" customHeight="1" x14ac:dyDescent="0.25">
      <c r="A479" s="175"/>
      <c r="B479" s="175"/>
      <c r="C479" s="195"/>
      <c r="D479" s="195"/>
      <c r="E479" s="175"/>
      <c r="F479" s="175"/>
      <c r="G479" s="175"/>
      <c r="H479" s="175"/>
      <c r="I479" s="175"/>
      <c r="J479" s="175"/>
      <c r="K479" s="175"/>
      <c r="L479" s="175"/>
      <c r="M479" s="175"/>
    </row>
    <row r="480" spans="1:13" ht="19.5" customHeight="1" x14ac:dyDescent="0.25">
      <c r="A480" s="175"/>
      <c r="B480" s="175"/>
      <c r="C480" s="195"/>
      <c r="D480" s="195"/>
      <c r="E480" s="175"/>
      <c r="F480" s="175"/>
      <c r="G480" s="175"/>
      <c r="H480" s="175"/>
      <c r="I480" s="175"/>
      <c r="J480" s="175"/>
      <c r="K480" s="175"/>
      <c r="L480" s="175"/>
      <c r="M480" s="175"/>
    </row>
    <row r="481" spans="1:13" ht="19.5" customHeight="1" x14ac:dyDescent="0.25">
      <c r="A481" s="175"/>
      <c r="B481" s="175"/>
      <c r="C481" s="195"/>
      <c r="D481" s="195"/>
      <c r="E481" s="175"/>
      <c r="F481" s="175"/>
      <c r="G481" s="175"/>
      <c r="H481" s="175"/>
      <c r="I481" s="175"/>
      <c r="J481" s="175"/>
      <c r="K481" s="175"/>
      <c r="L481" s="175"/>
      <c r="M481" s="175"/>
    </row>
    <row r="482" spans="1:13" ht="19.5" customHeight="1" x14ac:dyDescent="0.25">
      <c r="A482" s="175"/>
      <c r="B482" s="175"/>
      <c r="C482" s="195"/>
      <c r="D482" s="195"/>
      <c r="E482" s="175"/>
      <c r="F482" s="175"/>
      <c r="G482" s="175"/>
      <c r="H482" s="175"/>
      <c r="I482" s="175"/>
      <c r="J482" s="175"/>
      <c r="K482" s="175"/>
      <c r="L482" s="175"/>
      <c r="M482" s="175"/>
    </row>
    <row r="483" spans="1:13" ht="19.5" customHeight="1" x14ac:dyDescent="0.25">
      <c r="A483" s="175"/>
      <c r="B483" s="175"/>
      <c r="C483" s="195"/>
      <c r="D483" s="195"/>
      <c r="E483" s="175"/>
      <c r="F483" s="175"/>
      <c r="G483" s="175"/>
      <c r="H483" s="175"/>
      <c r="I483" s="175"/>
      <c r="J483" s="175"/>
      <c r="K483" s="175"/>
      <c r="L483" s="175"/>
      <c r="M483" s="175"/>
    </row>
    <row r="484" spans="1:13" ht="19.5" customHeight="1" x14ac:dyDescent="0.25">
      <c r="A484" s="175"/>
      <c r="B484" s="175"/>
      <c r="C484" s="195"/>
      <c r="D484" s="195"/>
      <c r="E484" s="175"/>
      <c r="F484" s="175"/>
      <c r="G484" s="175"/>
      <c r="H484" s="175"/>
      <c r="I484" s="175"/>
      <c r="J484" s="175"/>
      <c r="K484" s="175"/>
      <c r="L484" s="175"/>
      <c r="M484" s="175"/>
    </row>
    <row r="485" spans="1:13" ht="19.5" customHeight="1" x14ac:dyDescent="0.25">
      <c r="A485" s="175"/>
      <c r="B485" s="175"/>
      <c r="C485" s="195"/>
      <c r="D485" s="195"/>
      <c r="E485" s="175"/>
      <c r="F485" s="175"/>
      <c r="G485" s="175"/>
      <c r="H485" s="175"/>
      <c r="I485" s="175"/>
      <c r="J485" s="175"/>
      <c r="K485" s="175"/>
      <c r="L485" s="175"/>
      <c r="M485" s="175"/>
    </row>
    <row r="486" spans="1:13" ht="19.5" customHeight="1" x14ac:dyDescent="0.25">
      <c r="A486" s="175"/>
      <c r="B486" s="175"/>
      <c r="C486" s="195"/>
      <c r="D486" s="195"/>
      <c r="E486" s="175"/>
      <c r="F486" s="175"/>
      <c r="G486" s="175"/>
      <c r="H486" s="175"/>
      <c r="I486" s="175"/>
      <c r="J486" s="175"/>
      <c r="K486" s="175"/>
      <c r="L486" s="175"/>
      <c r="M486" s="175"/>
    </row>
    <row r="487" spans="1:13" ht="19.5" customHeight="1" x14ac:dyDescent="0.25">
      <c r="A487" s="175"/>
      <c r="B487" s="175"/>
      <c r="C487" s="195"/>
      <c r="D487" s="195"/>
      <c r="E487" s="175"/>
      <c r="F487" s="175"/>
      <c r="G487" s="175"/>
      <c r="H487" s="175"/>
      <c r="I487" s="175"/>
      <c r="J487" s="175"/>
      <c r="K487" s="175"/>
      <c r="L487" s="175"/>
      <c r="M487" s="175"/>
    </row>
    <row r="488" spans="1:13" ht="19.5" customHeight="1" x14ac:dyDescent="0.25">
      <c r="A488" s="175"/>
      <c r="B488" s="175"/>
      <c r="C488" s="195"/>
      <c r="D488" s="195"/>
      <c r="E488" s="175"/>
      <c r="F488" s="175"/>
      <c r="G488" s="175"/>
      <c r="H488" s="175"/>
      <c r="I488" s="175"/>
      <c r="J488" s="175"/>
      <c r="K488" s="175"/>
      <c r="L488" s="175"/>
      <c r="M488" s="175"/>
    </row>
    <row r="489" spans="1:13" ht="19.5" customHeight="1" x14ac:dyDescent="0.25">
      <c r="A489" s="175"/>
      <c r="B489" s="175"/>
      <c r="C489" s="195"/>
      <c r="D489" s="195"/>
      <c r="E489" s="175"/>
      <c r="F489" s="175"/>
      <c r="G489" s="175"/>
      <c r="H489" s="175"/>
      <c r="I489" s="175"/>
      <c r="J489" s="175"/>
      <c r="K489" s="175"/>
      <c r="L489" s="175"/>
      <c r="M489" s="175"/>
    </row>
    <row r="490" spans="1:13" ht="19.5" customHeight="1" x14ac:dyDescent="0.25">
      <c r="A490" s="175"/>
      <c r="B490" s="175"/>
      <c r="C490" s="195"/>
      <c r="D490" s="195"/>
      <c r="E490" s="175"/>
      <c r="F490" s="175"/>
      <c r="G490" s="175"/>
      <c r="H490" s="175"/>
      <c r="I490" s="175"/>
      <c r="J490" s="175"/>
      <c r="K490" s="175"/>
      <c r="L490" s="175"/>
      <c r="M490" s="175"/>
    </row>
    <row r="491" spans="1:13" ht="19.5" customHeight="1" x14ac:dyDescent="0.25">
      <c r="A491" s="175"/>
      <c r="B491" s="175"/>
      <c r="C491" s="195"/>
      <c r="D491" s="195"/>
      <c r="E491" s="175"/>
      <c r="F491" s="175"/>
      <c r="G491" s="175"/>
      <c r="H491" s="175"/>
      <c r="I491" s="175"/>
      <c r="J491" s="175"/>
      <c r="K491" s="175"/>
      <c r="L491" s="175"/>
      <c r="M491" s="175"/>
    </row>
    <row r="492" spans="1:13" ht="19.5" customHeight="1" x14ac:dyDescent="0.25">
      <c r="A492" s="175"/>
      <c r="B492" s="175"/>
      <c r="C492" s="195"/>
      <c r="D492" s="195"/>
      <c r="E492" s="175"/>
      <c r="F492" s="175"/>
      <c r="G492" s="175"/>
      <c r="H492" s="175"/>
      <c r="I492" s="175"/>
      <c r="J492" s="175"/>
      <c r="K492" s="175"/>
      <c r="L492" s="175"/>
      <c r="M492" s="175"/>
    </row>
    <row r="493" spans="1:13" ht="19.5" customHeight="1" x14ac:dyDescent="0.25">
      <c r="A493" s="175"/>
      <c r="B493" s="175"/>
      <c r="C493" s="195"/>
      <c r="D493" s="195"/>
      <c r="E493" s="175"/>
      <c r="F493" s="175"/>
      <c r="G493" s="175"/>
      <c r="H493" s="175"/>
      <c r="I493" s="175"/>
      <c r="J493" s="175"/>
      <c r="K493" s="175"/>
      <c r="L493" s="175"/>
      <c r="M493" s="175"/>
    </row>
    <row r="494" spans="1:13" ht="19.5" customHeight="1" x14ac:dyDescent="0.25">
      <c r="A494" s="175"/>
      <c r="B494" s="175"/>
      <c r="C494" s="195"/>
      <c r="D494" s="195"/>
      <c r="E494" s="175"/>
      <c r="F494" s="175"/>
      <c r="G494" s="175"/>
      <c r="H494" s="175"/>
      <c r="I494" s="175"/>
      <c r="J494" s="175"/>
      <c r="K494" s="175"/>
      <c r="L494" s="175"/>
      <c r="M494" s="175"/>
    </row>
    <row r="495" spans="1:13" ht="19.5" customHeight="1" x14ac:dyDescent="0.25">
      <c r="A495" s="175"/>
      <c r="B495" s="175"/>
      <c r="C495" s="195"/>
      <c r="D495" s="195"/>
      <c r="E495" s="175"/>
      <c r="F495" s="175"/>
      <c r="G495" s="175"/>
      <c r="H495" s="175"/>
      <c r="I495" s="175"/>
      <c r="J495" s="175"/>
      <c r="K495" s="175"/>
      <c r="L495" s="175"/>
      <c r="M495" s="175"/>
    </row>
    <row r="496" spans="1:13" ht="19.5" customHeight="1" x14ac:dyDescent="0.25">
      <c r="A496" s="175"/>
      <c r="B496" s="175"/>
      <c r="C496" s="195"/>
      <c r="D496" s="195"/>
      <c r="E496" s="175"/>
      <c r="F496" s="175"/>
      <c r="G496" s="175"/>
      <c r="H496" s="175"/>
      <c r="I496" s="175"/>
      <c r="J496" s="175"/>
      <c r="K496" s="175"/>
      <c r="L496" s="175"/>
      <c r="M496" s="175"/>
    </row>
    <row r="497" spans="1:13" ht="19.5" customHeight="1" x14ac:dyDescent="0.25">
      <c r="A497" s="175"/>
      <c r="B497" s="175"/>
      <c r="C497" s="195"/>
      <c r="D497" s="195"/>
      <c r="E497" s="175"/>
      <c r="F497" s="175"/>
      <c r="G497" s="175"/>
      <c r="H497" s="175"/>
      <c r="I497" s="175"/>
      <c r="J497" s="175"/>
      <c r="K497" s="175"/>
      <c r="L497" s="175"/>
      <c r="M497" s="175"/>
    </row>
    <row r="498" spans="1:13" ht="19.5" customHeight="1" x14ac:dyDescent="0.25">
      <c r="A498" s="175"/>
      <c r="B498" s="175"/>
      <c r="C498" s="195"/>
      <c r="D498" s="195"/>
      <c r="E498" s="175"/>
      <c r="F498" s="175"/>
      <c r="G498" s="175"/>
      <c r="H498" s="175"/>
      <c r="I498" s="175"/>
      <c r="J498" s="175"/>
      <c r="K498" s="175"/>
      <c r="L498" s="175"/>
      <c r="M498" s="175"/>
    </row>
    <row r="499" spans="1:13" ht="19.5" customHeight="1" x14ac:dyDescent="0.25">
      <c r="A499" s="175"/>
      <c r="B499" s="175"/>
      <c r="C499" s="195"/>
      <c r="D499" s="195"/>
      <c r="E499" s="175"/>
      <c r="F499" s="175"/>
      <c r="G499" s="175"/>
      <c r="H499" s="175"/>
      <c r="I499" s="175"/>
      <c r="J499" s="175"/>
      <c r="K499" s="175"/>
      <c r="L499" s="175"/>
      <c r="M499" s="175"/>
    </row>
    <row r="500" spans="1:13" ht="19.5" customHeight="1" x14ac:dyDescent="0.25">
      <c r="A500" s="175"/>
      <c r="B500" s="175"/>
      <c r="C500" s="195"/>
      <c r="D500" s="195"/>
      <c r="E500" s="175"/>
      <c r="F500" s="175"/>
      <c r="G500" s="175"/>
      <c r="H500" s="175"/>
      <c r="I500" s="175"/>
      <c r="J500" s="175"/>
      <c r="K500" s="175"/>
      <c r="L500" s="175"/>
      <c r="M500" s="175"/>
    </row>
    <row r="501" spans="1:13" ht="19.5" customHeight="1" x14ac:dyDescent="0.25">
      <c r="A501" s="175"/>
      <c r="B501" s="175"/>
      <c r="C501" s="195"/>
      <c r="D501" s="195"/>
      <c r="E501" s="175"/>
      <c r="F501" s="175"/>
      <c r="G501" s="175"/>
      <c r="H501" s="175"/>
      <c r="I501" s="175"/>
      <c r="J501" s="175"/>
      <c r="K501" s="175"/>
      <c r="L501" s="175"/>
      <c r="M501" s="175"/>
    </row>
    <row r="502" spans="1:13" ht="19.5" customHeight="1" x14ac:dyDescent="0.25">
      <c r="A502" s="175"/>
      <c r="B502" s="175"/>
      <c r="C502" s="195"/>
      <c r="D502" s="195"/>
      <c r="E502" s="175"/>
      <c r="F502" s="175"/>
      <c r="G502" s="175"/>
      <c r="H502" s="175"/>
      <c r="I502" s="175"/>
      <c r="J502" s="175"/>
      <c r="K502" s="175"/>
      <c r="L502" s="175"/>
      <c r="M502" s="175"/>
    </row>
    <row r="503" spans="1:13" ht="19.5" customHeight="1" x14ac:dyDescent="0.25">
      <c r="A503" s="175"/>
      <c r="B503" s="175"/>
      <c r="C503" s="195"/>
      <c r="D503" s="195"/>
      <c r="E503" s="175"/>
      <c r="F503" s="175"/>
      <c r="G503" s="175"/>
      <c r="H503" s="175"/>
      <c r="I503" s="175"/>
      <c r="J503" s="175"/>
      <c r="K503" s="175"/>
      <c r="L503" s="175"/>
      <c r="M503" s="175"/>
    </row>
    <row r="504" spans="1:13" ht="19.5" customHeight="1" x14ac:dyDescent="0.25">
      <c r="A504" s="175"/>
      <c r="B504" s="175"/>
      <c r="C504" s="195"/>
      <c r="D504" s="195"/>
      <c r="E504" s="175"/>
      <c r="F504" s="175"/>
      <c r="G504" s="175"/>
      <c r="H504" s="175"/>
      <c r="I504" s="175"/>
      <c r="J504" s="175"/>
      <c r="K504" s="175"/>
      <c r="L504" s="175"/>
      <c r="M504" s="175"/>
    </row>
    <row r="505" spans="1:13" ht="19.5" customHeight="1" x14ac:dyDescent="0.25">
      <c r="A505" s="175"/>
      <c r="B505" s="175"/>
      <c r="C505" s="195"/>
      <c r="D505" s="195"/>
      <c r="E505" s="175"/>
      <c r="F505" s="175"/>
      <c r="G505" s="175"/>
      <c r="H505" s="175"/>
      <c r="I505" s="175"/>
      <c r="J505" s="175"/>
      <c r="K505" s="175"/>
      <c r="L505" s="175"/>
      <c r="M505" s="175"/>
    </row>
    <row r="506" spans="1:13" ht="19.5" customHeight="1" x14ac:dyDescent="0.25">
      <c r="A506" s="175"/>
      <c r="B506" s="175"/>
      <c r="C506" s="195"/>
      <c r="D506" s="195"/>
      <c r="E506" s="175"/>
      <c r="F506" s="175"/>
      <c r="G506" s="175"/>
      <c r="H506" s="175"/>
      <c r="I506" s="175"/>
      <c r="J506" s="175"/>
      <c r="K506" s="175"/>
      <c r="L506" s="175"/>
      <c r="M506" s="175"/>
    </row>
    <row r="507" spans="1:13" ht="19.5" customHeight="1" x14ac:dyDescent="0.25">
      <c r="A507" s="175"/>
      <c r="B507" s="175"/>
      <c r="C507" s="195"/>
      <c r="D507" s="195"/>
      <c r="E507" s="175"/>
      <c r="F507" s="175"/>
      <c r="G507" s="175"/>
      <c r="H507" s="175"/>
      <c r="I507" s="175"/>
      <c r="J507" s="175"/>
      <c r="K507" s="175"/>
      <c r="L507" s="175"/>
      <c r="M507" s="175"/>
    </row>
    <row r="508" spans="1:13" ht="19.5" customHeight="1" x14ac:dyDescent="0.25">
      <c r="A508" s="175"/>
      <c r="B508" s="175"/>
      <c r="C508" s="195"/>
      <c r="D508" s="195"/>
      <c r="E508" s="175"/>
      <c r="F508" s="175"/>
      <c r="G508" s="175"/>
      <c r="H508" s="175"/>
      <c r="I508" s="175"/>
      <c r="J508" s="175"/>
      <c r="K508" s="175"/>
      <c r="L508" s="175"/>
      <c r="M508" s="175"/>
    </row>
    <row r="509" spans="1:13" ht="19.5" customHeight="1" x14ac:dyDescent="0.25">
      <c r="A509" s="175"/>
      <c r="B509" s="175"/>
      <c r="C509" s="195"/>
      <c r="D509" s="195"/>
      <c r="E509" s="175"/>
      <c r="F509" s="175"/>
      <c r="G509" s="175"/>
      <c r="H509" s="175"/>
      <c r="I509" s="175"/>
      <c r="J509" s="175"/>
      <c r="K509" s="175"/>
      <c r="L509" s="175"/>
      <c r="M509" s="175"/>
    </row>
    <row r="510" spans="1:13" ht="19.5" customHeight="1" x14ac:dyDescent="0.25">
      <c r="A510" s="175"/>
      <c r="B510" s="175"/>
      <c r="C510" s="195"/>
      <c r="D510" s="195"/>
      <c r="E510" s="175"/>
      <c r="F510" s="175"/>
      <c r="G510" s="175"/>
      <c r="H510" s="175"/>
      <c r="I510" s="175"/>
      <c r="J510" s="175"/>
      <c r="K510" s="175"/>
      <c r="L510" s="175"/>
      <c r="M510" s="175"/>
    </row>
    <row r="511" spans="1:13" ht="19.5" customHeight="1" x14ac:dyDescent="0.25">
      <c r="A511" s="175"/>
      <c r="B511" s="175"/>
      <c r="C511" s="195"/>
      <c r="D511" s="195"/>
      <c r="E511" s="175"/>
      <c r="F511" s="175"/>
      <c r="G511" s="175"/>
      <c r="H511" s="175"/>
      <c r="I511" s="175"/>
      <c r="J511" s="175"/>
      <c r="K511" s="175"/>
      <c r="L511" s="175"/>
      <c r="M511" s="175"/>
    </row>
    <row r="512" spans="1:13" ht="19.5" customHeight="1" x14ac:dyDescent="0.25">
      <c r="A512" s="175"/>
      <c r="B512" s="175"/>
      <c r="C512" s="195"/>
      <c r="D512" s="195"/>
      <c r="E512" s="175"/>
      <c r="F512" s="175"/>
      <c r="G512" s="175"/>
      <c r="H512" s="175"/>
      <c r="I512" s="175"/>
      <c r="J512" s="175"/>
      <c r="K512" s="175"/>
      <c r="L512" s="175"/>
      <c r="M512" s="175"/>
    </row>
    <row r="513" spans="1:13" ht="19.5" customHeight="1" x14ac:dyDescent="0.25">
      <c r="A513" s="175"/>
      <c r="B513" s="175"/>
      <c r="C513" s="195"/>
      <c r="D513" s="195"/>
      <c r="E513" s="175"/>
      <c r="F513" s="175"/>
      <c r="G513" s="175"/>
      <c r="H513" s="175"/>
      <c r="I513" s="175"/>
      <c r="J513" s="175"/>
      <c r="K513" s="175"/>
      <c r="L513" s="175"/>
      <c r="M513" s="175"/>
    </row>
    <row r="514" spans="1:13" ht="19.5" customHeight="1" x14ac:dyDescent="0.25">
      <c r="A514" s="175"/>
      <c r="B514" s="175"/>
      <c r="C514" s="195"/>
      <c r="D514" s="195"/>
      <c r="E514" s="175"/>
      <c r="F514" s="175"/>
      <c r="G514" s="175"/>
      <c r="H514" s="175"/>
      <c r="I514" s="175"/>
      <c r="J514" s="175"/>
      <c r="K514" s="175"/>
      <c r="L514" s="175"/>
      <c r="M514" s="175"/>
    </row>
    <row r="515" spans="1:13" ht="19.5" customHeight="1" x14ac:dyDescent="0.25">
      <c r="A515" s="175"/>
      <c r="B515" s="175"/>
      <c r="C515" s="195"/>
      <c r="D515" s="195"/>
      <c r="E515" s="175"/>
      <c r="F515" s="175"/>
      <c r="G515" s="175"/>
      <c r="H515" s="175"/>
      <c r="I515" s="175"/>
      <c r="J515" s="175"/>
      <c r="K515" s="175"/>
      <c r="L515" s="175"/>
      <c r="M515" s="175"/>
    </row>
    <row r="516" spans="1:13" ht="19.5" customHeight="1" x14ac:dyDescent="0.25">
      <c r="A516" s="175"/>
      <c r="B516" s="175"/>
      <c r="C516" s="195"/>
      <c r="D516" s="195"/>
      <c r="E516" s="175"/>
      <c r="F516" s="175"/>
      <c r="G516" s="175"/>
      <c r="H516" s="175"/>
      <c r="I516" s="175"/>
      <c r="J516" s="175"/>
      <c r="K516" s="175"/>
      <c r="L516" s="175"/>
      <c r="M516" s="175"/>
    </row>
    <row r="517" spans="1:13" ht="19.5" customHeight="1" x14ac:dyDescent="0.25">
      <c r="A517" s="175"/>
      <c r="B517" s="175"/>
      <c r="C517" s="195"/>
      <c r="D517" s="195"/>
      <c r="E517" s="175"/>
      <c r="F517" s="175"/>
      <c r="G517" s="175"/>
      <c r="H517" s="175"/>
      <c r="I517" s="175"/>
      <c r="J517" s="175"/>
      <c r="K517" s="175"/>
      <c r="L517" s="175"/>
      <c r="M517" s="175"/>
    </row>
    <row r="518" spans="1:13" ht="19.5" customHeight="1" x14ac:dyDescent="0.25">
      <c r="A518" s="175"/>
      <c r="B518" s="175"/>
      <c r="C518" s="195"/>
      <c r="D518" s="195"/>
      <c r="E518" s="175"/>
      <c r="F518" s="175"/>
      <c r="G518" s="175"/>
      <c r="H518" s="175"/>
      <c r="I518" s="175"/>
      <c r="J518" s="175"/>
      <c r="K518" s="175"/>
      <c r="L518" s="175"/>
      <c r="M518" s="175"/>
    </row>
    <row r="519" spans="1:13" ht="19.5" customHeight="1" x14ac:dyDescent="0.25">
      <c r="A519" s="175"/>
      <c r="B519" s="175"/>
      <c r="C519" s="195"/>
      <c r="D519" s="195"/>
      <c r="E519" s="175"/>
      <c r="F519" s="175"/>
      <c r="G519" s="175"/>
      <c r="H519" s="175"/>
      <c r="I519" s="175"/>
      <c r="J519" s="175"/>
      <c r="K519" s="175"/>
      <c r="L519" s="175"/>
      <c r="M519" s="175"/>
    </row>
    <row r="520" spans="1:13" ht="19.5" customHeight="1" x14ac:dyDescent="0.25">
      <c r="A520" s="175"/>
      <c r="B520" s="175"/>
      <c r="C520" s="195"/>
      <c r="D520" s="195"/>
      <c r="E520" s="175"/>
      <c r="F520" s="175"/>
      <c r="G520" s="175"/>
      <c r="H520" s="175"/>
      <c r="I520" s="175"/>
      <c r="J520" s="175"/>
      <c r="K520" s="175"/>
      <c r="L520" s="175"/>
      <c r="M520" s="175"/>
    </row>
    <row r="521" spans="1:13" ht="19.5" customHeight="1" x14ac:dyDescent="0.25">
      <c r="A521" s="175"/>
      <c r="B521" s="175"/>
      <c r="C521" s="195"/>
      <c r="D521" s="195"/>
      <c r="E521" s="175"/>
      <c r="F521" s="175"/>
      <c r="G521" s="175"/>
      <c r="H521" s="175"/>
      <c r="I521" s="175"/>
      <c r="J521" s="175"/>
      <c r="K521" s="175"/>
      <c r="L521" s="175"/>
      <c r="M521" s="175"/>
    </row>
    <row r="522" spans="1:13" ht="19.5" customHeight="1" x14ac:dyDescent="0.25">
      <c r="A522" s="175"/>
      <c r="B522" s="175"/>
      <c r="C522" s="195"/>
      <c r="D522" s="195"/>
      <c r="E522" s="175"/>
      <c r="F522" s="175"/>
      <c r="G522" s="175"/>
      <c r="H522" s="175"/>
      <c r="I522" s="175"/>
      <c r="J522" s="175"/>
      <c r="K522" s="175"/>
      <c r="L522" s="175"/>
      <c r="M522" s="175"/>
    </row>
    <row r="523" spans="1:13" ht="19.5" customHeight="1" x14ac:dyDescent="0.25">
      <c r="A523" s="175"/>
      <c r="B523" s="175"/>
      <c r="C523" s="195"/>
      <c r="D523" s="195"/>
      <c r="E523" s="175"/>
      <c r="F523" s="175"/>
      <c r="G523" s="175"/>
      <c r="H523" s="175"/>
      <c r="I523" s="175"/>
      <c r="J523" s="175"/>
      <c r="K523" s="175"/>
      <c r="L523" s="175"/>
      <c r="M523" s="175"/>
    </row>
    <row r="524" spans="1:13" ht="19.5" customHeight="1" x14ac:dyDescent="0.25">
      <c r="A524" s="175"/>
      <c r="B524" s="175"/>
      <c r="C524" s="195"/>
      <c r="D524" s="195"/>
      <c r="E524" s="175"/>
      <c r="F524" s="175"/>
      <c r="G524" s="175"/>
      <c r="H524" s="175"/>
      <c r="I524" s="175"/>
      <c r="J524" s="175"/>
      <c r="K524" s="175"/>
      <c r="L524" s="175"/>
      <c r="M524" s="175"/>
    </row>
    <row r="525" spans="1:13" ht="19.5" customHeight="1" x14ac:dyDescent="0.25">
      <c r="A525" s="175"/>
      <c r="B525" s="175"/>
      <c r="C525" s="195"/>
      <c r="D525" s="195"/>
      <c r="E525" s="175"/>
      <c r="F525" s="175"/>
      <c r="G525" s="175"/>
      <c r="H525" s="175"/>
      <c r="I525" s="175"/>
      <c r="J525" s="175"/>
      <c r="K525" s="175"/>
      <c r="L525" s="175"/>
      <c r="M525" s="175"/>
    </row>
    <row r="526" spans="1:13" ht="19.5" customHeight="1" x14ac:dyDescent="0.25">
      <c r="A526" s="175"/>
      <c r="B526" s="175"/>
      <c r="C526" s="195"/>
      <c r="D526" s="195"/>
      <c r="E526" s="175"/>
      <c r="F526" s="175"/>
      <c r="G526" s="175"/>
      <c r="H526" s="175"/>
      <c r="I526" s="175"/>
      <c r="J526" s="175"/>
      <c r="K526" s="175"/>
      <c r="L526" s="175"/>
      <c r="M526" s="175"/>
    </row>
    <row r="527" spans="1:13" ht="19.5" customHeight="1" x14ac:dyDescent="0.25">
      <c r="A527" s="175"/>
      <c r="B527" s="175"/>
      <c r="C527" s="195"/>
      <c r="D527" s="195"/>
      <c r="E527" s="175"/>
      <c r="F527" s="175"/>
      <c r="G527" s="175"/>
      <c r="H527" s="175"/>
      <c r="I527" s="175"/>
      <c r="J527" s="175"/>
      <c r="K527" s="175"/>
      <c r="L527" s="175"/>
      <c r="M527" s="175"/>
    </row>
    <row r="528" spans="1:13" ht="19.5" customHeight="1" x14ac:dyDescent="0.25">
      <c r="A528" s="175"/>
      <c r="B528" s="175"/>
      <c r="C528" s="195"/>
      <c r="D528" s="195"/>
      <c r="E528" s="175"/>
      <c r="F528" s="175"/>
      <c r="G528" s="175"/>
      <c r="H528" s="175"/>
      <c r="I528" s="175"/>
      <c r="J528" s="175"/>
      <c r="K528" s="175"/>
      <c r="L528" s="175"/>
      <c r="M528" s="175"/>
    </row>
    <row r="529" spans="1:13" ht="19.5" customHeight="1" x14ac:dyDescent="0.25">
      <c r="A529" s="175"/>
      <c r="B529" s="175"/>
      <c r="C529" s="195"/>
      <c r="D529" s="195"/>
      <c r="E529" s="175"/>
      <c r="F529" s="175"/>
      <c r="G529" s="175"/>
      <c r="H529" s="175"/>
      <c r="I529" s="175"/>
      <c r="J529" s="175"/>
      <c r="K529" s="175"/>
      <c r="L529" s="175"/>
      <c r="M529" s="175"/>
    </row>
    <row r="530" spans="1:13" ht="19.5" customHeight="1" x14ac:dyDescent="0.25">
      <c r="A530" s="175"/>
      <c r="B530" s="175"/>
      <c r="C530" s="195"/>
      <c r="D530" s="195"/>
      <c r="E530" s="175"/>
      <c r="F530" s="175"/>
      <c r="G530" s="175"/>
      <c r="H530" s="175"/>
      <c r="I530" s="175"/>
      <c r="J530" s="175"/>
      <c r="K530" s="175"/>
      <c r="L530" s="175"/>
      <c r="M530" s="175"/>
    </row>
    <row r="531" spans="1:13" ht="19.5" customHeight="1" x14ac:dyDescent="0.25">
      <c r="A531" s="175"/>
      <c r="B531" s="175"/>
      <c r="C531" s="195"/>
      <c r="D531" s="195"/>
      <c r="E531" s="175"/>
      <c r="F531" s="175"/>
      <c r="G531" s="175"/>
      <c r="H531" s="175"/>
      <c r="I531" s="175"/>
      <c r="J531" s="175"/>
      <c r="K531" s="175"/>
      <c r="L531" s="175"/>
      <c r="M531" s="175"/>
    </row>
    <row r="532" spans="1:13" ht="19.5" customHeight="1" x14ac:dyDescent="0.25">
      <c r="A532" s="175"/>
      <c r="B532" s="175"/>
      <c r="C532" s="195"/>
      <c r="D532" s="195"/>
      <c r="E532" s="175"/>
      <c r="F532" s="175"/>
      <c r="G532" s="175"/>
      <c r="H532" s="175"/>
      <c r="I532" s="175"/>
      <c r="J532" s="175"/>
      <c r="K532" s="175"/>
      <c r="L532" s="175"/>
      <c r="M532" s="175"/>
    </row>
    <row r="533" spans="1:13" ht="19.5" customHeight="1" x14ac:dyDescent="0.25">
      <c r="A533" s="175"/>
      <c r="B533" s="175"/>
      <c r="C533" s="195"/>
      <c r="D533" s="195"/>
      <c r="E533" s="175"/>
      <c r="F533" s="175"/>
      <c r="G533" s="175"/>
      <c r="H533" s="175"/>
      <c r="I533" s="175"/>
      <c r="J533" s="175"/>
      <c r="K533" s="175"/>
      <c r="L533" s="175"/>
      <c r="M533" s="175"/>
    </row>
    <row r="534" spans="1:13" ht="19.5" customHeight="1" x14ac:dyDescent="0.25">
      <c r="A534" s="175"/>
      <c r="B534" s="175"/>
      <c r="C534" s="195"/>
      <c r="D534" s="195"/>
      <c r="E534" s="175"/>
      <c r="F534" s="175"/>
      <c r="G534" s="175"/>
      <c r="H534" s="175"/>
      <c r="I534" s="175"/>
      <c r="J534" s="175"/>
      <c r="K534" s="175"/>
      <c r="L534" s="175"/>
      <c r="M534" s="175"/>
    </row>
    <row r="535" spans="1:13" ht="19.5" customHeight="1" x14ac:dyDescent="0.25">
      <c r="A535" s="175"/>
      <c r="B535" s="175"/>
      <c r="C535" s="195"/>
      <c r="D535" s="195"/>
      <c r="E535" s="175"/>
      <c r="F535" s="175"/>
      <c r="G535" s="175"/>
      <c r="H535" s="175"/>
      <c r="I535" s="175"/>
      <c r="J535" s="175"/>
      <c r="K535" s="175"/>
      <c r="L535" s="175"/>
      <c r="M535" s="175"/>
    </row>
    <row r="536" spans="1:13" ht="19.5" customHeight="1" x14ac:dyDescent="0.25">
      <c r="A536" s="175"/>
      <c r="B536" s="175"/>
      <c r="C536" s="195"/>
      <c r="D536" s="195"/>
      <c r="E536" s="175"/>
      <c r="F536" s="175"/>
      <c r="G536" s="175"/>
      <c r="H536" s="175"/>
      <c r="I536" s="175"/>
      <c r="J536" s="175"/>
      <c r="K536" s="175"/>
      <c r="L536" s="175"/>
      <c r="M536" s="175"/>
    </row>
    <row r="537" spans="1:13" ht="19.5" customHeight="1" x14ac:dyDescent="0.25">
      <c r="A537" s="175"/>
      <c r="B537" s="175"/>
      <c r="C537" s="195"/>
      <c r="D537" s="195"/>
      <c r="E537" s="175"/>
      <c r="F537" s="175"/>
      <c r="G537" s="175"/>
      <c r="H537" s="175"/>
      <c r="I537" s="175"/>
      <c r="J537" s="175"/>
      <c r="K537" s="175"/>
      <c r="L537" s="175"/>
      <c r="M537" s="175"/>
    </row>
    <row r="538" spans="1:13" ht="19.5" customHeight="1" x14ac:dyDescent="0.25">
      <c r="A538" s="175"/>
      <c r="B538" s="175"/>
      <c r="C538" s="195"/>
      <c r="D538" s="195"/>
      <c r="E538" s="175"/>
      <c r="F538" s="175"/>
      <c r="G538" s="175"/>
      <c r="H538" s="175"/>
      <c r="I538" s="175"/>
      <c r="J538" s="175"/>
      <c r="K538" s="175"/>
      <c r="L538" s="175"/>
      <c r="M538" s="175"/>
    </row>
    <row r="539" spans="1:13" ht="19.5" customHeight="1" x14ac:dyDescent="0.25">
      <c r="A539" s="175"/>
      <c r="B539" s="175"/>
      <c r="C539" s="195"/>
      <c r="D539" s="195"/>
      <c r="E539" s="175"/>
      <c r="F539" s="175"/>
      <c r="G539" s="175"/>
      <c r="H539" s="175"/>
      <c r="I539" s="175"/>
      <c r="J539" s="175"/>
      <c r="K539" s="175"/>
      <c r="L539" s="175"/>
      <c r="M539" s="175"/>
    </row>
    <row r="540" spans="1:13" ht="19.5" customHeight="1" x14ac:dyDescent="0.25">
      <c r="A540" s="175"/>
      <c r="B540" s="175"/>
      <c r="C540" s="195"/>
      <c r="D540" s="195"/>
      <c r="E540" s="175"/>
      <c r="F540" s="175"/>
      <c r="G540" s="175"/>
      <c r="H540" s="175"/>
      <c r="I540" s="175"/>
      <c r="J540" s="175"/>
      <c r="K540" s="175"/>
      <c r="L540" s="175"/>
      <c r="M540" s="175"/>
    </row>
    <row r="541" spans="1:13" ht="19.5" customHeight="1" x14ac:dyDescent="0.25">
      <c r="A541" s="175"/>
      <c r="B541" s="175"/>
      <c r="C541" s="195"/>
      <c r="D541" s="195"/>
      <c r="E541" s="175"/>
      <c r="F541" s="175"/>
      <c r="G541" s="175"/>
      <c r="H541" s="175"/>
      <c r="I541" s="175"/>
      <c r="J541" s="175"/>
      <c r="K541" s="175"/>
      <c r="L541" s="175"/>
      <c r="M541" s="175"/>
    </row>
    <row r="542" spans="1:13" ht="19.5" customHeight="1" x14ac:dyDescent="0.25">
      <c r="A542" s="175"/>
      <c r="B542" s="175"/>
      <c r="C542" s="195"/>
      <c r="D542" s="195"/>
      <c r="E542" s="175"/>
      <c r="F542" s="175"/>
      <c r="G542" s="175"/>
      <c r="H542" s="175"/>
      <c r="I542" s="175"/>
      <c r="J542" s="175"/>
      <c r="K542" s="175"/>
      <c r="L542" s="175"/>
      <c r="M542" s="175"/>
    </row>
    <row r="543" spans="1:13" ht="19.5" customHeight="1" x14ac:dyDescent="0.25">
      <c r="A543" s="175"/>
      <c r="B543" s="175"/>
      <c r="C543" s="195"/>
      <c r="D543" s="195"/>
      <c r="E543" s="175"/>
      <c r="F543" s="175"/>
      <c r="G543" s="175"/>
      <c r="H543" s="175"/>
      <c r="I543" s="175"/>
      <c r="J543" s="175"/>
      <c r="K543" s="175"/>
      <c r="L543" s="175"/>
      <c r="M543" s="175"/>
    </row>
    <row r="544" spans="1:13" ht="19.5" customHeight="1" x14ac:dyDescent="0.25">
      <c r="A544" s="175"/>
      <c r="B544" s="175"/>
      <c r="C544" s="195"/>
      <c r="D544" s="195"/>
      <c r="E544" s="175"/>
      <c r="F544" s="175"/>
      <c r="G544" s="175"/>
      <c r="H544" s="175"/>
      <c r="I544" s="175"/>
      <c r="J544" s="175"/>
      <c r="K544" s="175"/>
      <c r="L544" s="175"/>
      <c r="M544" s="175"/>
    </row>
    <row r="545" spans="1:13" ht="19.5" customHeight="1" x14ac:dyDescent="0.25">
      <c r="A545" s="175"/>
      <c r="B545" s="175"/>
      <c r="C545" s="195"/>
      <c r="D545" s="195"/>
      <c r="E545" s="175"/>
      <c r="F545" s="175"/>
      <c r="G545" s="175"/>
      <c r="H545" s="175"/>
      <c r="I545" s="175"/>
      <c r="J545" s="175"/>
      <c r="K545" s="175"/>
      <c r="L545" s="175"/>
      <c r="M545" s="175"/>
    </row>
    <row r="546" spans="1:13" ht="19.5" customHeight="1" x14ac:dyDescent="0.25">
      <c r="A546" s="175"/>
      <c r="B546" s="175"/>
      <c r="C546" s="195"/>
      <c r="D546" s="195"/>
      <c r="E546" s="175"/>
      <c r="F546" s="175"/>
      <c r="G546" s="175"/>
      <c r="H546" s="175"/>
      <c r="I546" s="175"/>
      <c r="J546" s="175"/>
      <c r="K546" s="175"/>
      <c r="L546" s="175"/>
      <c r="M546" s="175"/>
    </row>
    <row r="547" spans="1:13" ht="19.5" customHeight="1" x14ac:dyDescent="0.25">
      <c r="A547" s="175"/>
      <c r="B547" s="175"/>
      <c r="C547" s="195"/>
      <c r="D547" s="195"/>
      <c r="E547" s="175"/>
      <c r="F547" s="175"/>
      <c r="G547" s="175"/>
      <c r="H547" s="175"/>
      <c r="I547" s="175"/>
      <c r="J547" s="175"/>
      <c r="K547" s="175"/>
      <c r="L547" s="175"/>
      <c r="M547" s="175"/>
    </row>
    <row r="548" spans="1:13" ht="19.5" customHeight="1" x14ac:dyDescent="0.25">
      <c r="A548" s="175"/>
      <c r="B548" s="175"/>
      <c r="C548" s="195"/>
      <c r="D548" s="195"/>
      <c r="E548" s="175"/>
      <c r="F548" s="175"/>
      <c r="G548" s="175"/>
      <c r="H548" s="175"/>
      <c r="I548" s="175"/>
      <c r="J548" s="175"/>
      <c r="K548" s="175"/>
      <c r="L548" s="175"/>
      <c r="M548" s="175"/>
    </row>
    <row r="549" spans="1:13" ht="19.5" customHeight="1" x14ac:dyDescent="0.25">
      <c r="A549" s="175"/>
      <c r="B549" s="175"/>
      <c r="C549" s="195"/>
      <c r="D549" s="195"/>
      <c r="E549" s="175"/>
      <c r="F549" s="175"/>
      <c r="G549" s="175"/>
      <c r="H549" s="175"/>
      <c r="I549" s="175"/>
      <c r="J549" s="175"/>
      <c r="K549" s="175"/>
      <c r="L549" s="175"/>
      <c r="M549" s="175"/>
    </row>
    <row r="550" spans="1:13" ht="19.5" customHeight="1" x14ac:dyDescent="0.25">
      <c r="A550" s="175"/>
      <c r="B550" s="175"/>
      <c r="C550" s="195"/>
      <c r="D550" s="195"/>
      <c r="E550" s="175"/>
      <c r="F550" s="175"/>
      <c r="G550" s="175"/>
      <c r="H550" s="175"/>
      <c r="I550" s="175"/>
      <c r="J550" s="175"/>
      <c r="K550" s="175"/>
      <c r="L550" s="175"/>
      <c r="M550" s="175"/>
    </row>
    <row r="551" spans="1:13" ht="19.5" customHeight="1" x14ac:dyDescent="0.25">
      <c r="A551" s="175"/>
      <c r="B551" s="175"/>
      <c r="C551" s="195"/>
      <c r="D551" s="195"/>
      <c r="E551" s="175"/>
      <c r="F551" s="175"/>
      <c r="G551" s="175"/>
      <c r="H551" s="175"/>
      <c r="I551" s="175"/>
      <c r="J551" s="175"/>
      <c r="K551" s="175"/>
      <c r="L551" s="175"/>
      <c r="M551" s="175"/>
    </row>
    <row r="552" spans="1:13" ht="19.5" customHeight="1" x14ac:dyDescent="0.25">
      <c r="A552" s="175"/>
      <c r="B552" s="175"/>
      <c r="C552" s="195"/>
      <c r="D552" s="195"/>
      <c r="E552" s="175"/>
      <c r="F552" s="175"/>
      <c r="G552" s="175"/>
      <c r="H552" s="175"/>
      <c r="I552" s="175"/>
      <c r="J552" s="175"/>
      <c r="K552" s="175"/>
      <c r="L552" s="175"/>
      <c r="M552" s="175"/>
    </row>
    <row r="553" spans="1:13" ht="19.5" customHeight="1" x14ac:dyDescent="0.25">
      <c r="A553" s="175"/>
      <c r="B553" s="175"/>
      <c r="C553" s="195"/>
      <c r="D553" s="195"/>
      <c r="E553" s="175"/>
      <c r="F553" s="175"/>
      <c r="G553" s="175"/>
      <c r="H553" s="175"/>
      <c r="I553" s="175"/>
      <c r="J553" s="175"/>
      <c r="K553" s="175"/>
      <c r="L553" s="175"/>
      <c r="M553" s="175"/>
    </row>
    <row r="554" spans="1:13" ht="19.5" customHeight="1" x14ac:dyDescent="0.25">
      <c r="A554" s="175"/>
      <c r="B554" s="175"/>
      <c r="C554" s="195"/>
      <c r="D554" s="195"/>
      <c r="E554" s="175"/>
      <c r="F554" s="175"/>
      <c r="G554" s="175"/>
      <c r="H554" s="175"/>
      <c r="I554" s="175"/>
      <c r="J554" s="175"/>
      <c r="K554" s="175"/>
      <c r="L554" s="175"/>
      <c r="M554" s="175"/>
    </row>
    <row r="555" spans="1:13" ht="19.5" customHeight="1" x14ac:dyDescent="0.25">
      <c r="A555" s="175"/>
      <c r="B555" s="175"/>
      <c r="C555" s="195"/>
      <c r="D555" s="195"/>
      <c r="E555" s="175"/>
      <c r="F555" s="175"/>
      <c r="G555" s="175"/>
      <c r="H555" s="175"/>
      <c r="I555" s="175"/>
      <c r="J555" s="175"/>
      <c r="K555" s="175"/>
      <c r="L555" s="175"/>
      <c r="M555" s="175"/>
    </row>
    <row r="556" spans="1:13" ht="19.5" customHeight="1" x14ac:dyDescent="0.25">
      <c r="A556" s="175"/>
      <c r="B556" s="175"/>
      <c r="C556" s="195"/>
      <c r="D556" s="195"/>
      <c r="E556" s="175"/>
      <c r="F556" s="175"/>
      <c r="G556" s="175"/>
      <c r="H556" s="175"/>
      <c r="I556" s="175"/>
      <c r="J556" s="175"/>
      <c r="K556" s="175"/>
      <c r="L556" s="175"/>
      <c r="M556" s="175"/>
    </row>
    <row r="557" spans="1:13" ht="19.5" customHeight="1" x14ac:dyDescent="0.25">
      <c r="A557" s="175"/>
      <c r="B557" s="175"/>
      <c r="C557" s="195"/>
      <c r="D557" s="195"/>
      <c r="E557" s="175"/>
      <c r="F557" s="175"/>
      <c r="G557" s="175"/>
      <c r="H557" s="175"/>
      <c r="I557" s="175"/>
      <c r="J557" s="175"/>
      <c r="K557" s="175"/>
      <c r="L557" s="175"/>
      <c r="M557" s="175"/>
    </row>
    <row r="558" spans="1:13" ht="19.5" customHeight="1" x14ac:dyDescent="0.25">
      <c r="A558" s="175"/>
      <c r="B558" s="175"/>
      <c r="C558" s="195"/>
      <c r="D558" s="195"/>
      <c r="E558" s="175"/>
      <c r="F558" s="175"/>
      <c r="G558" s="175"/>
      <c r="H558" s="175"/>
      <c r="I558" s="175"/>
      <c r="J558" s="175"/>
      <c r="K558" s="175"/>
      <c r="L558" s="175"/>
      <c r="M558" s="175"/>
    </row>
    <row r="559" spans="1:13" ht="19.5" customHeight="1" x14ac:dyDescent="0.25">
      <c r="A559" s="175"/>
      <c r="B559" s="175"/>
      <c r="C559" s="195"/>
      <c r="D559" s="195"/>
      <c r="E559" s="175"/>
      <c r="F559" s="175"/>
      <c r="G559" s="175"/>
      <c r="H559" s="175"/>
      <c r="I559" s="175"/>
      <c r="J559" s="175"/>
      <c r="K559" s="175"/>
      <c r="L559" s="175"/>
      <c r="M559" s="175"/>
    </row>
    <row r="560" spans="1:13" ht="19.5" customHeight="1" x14ac:dyDescent="0.25">
      <c r="A560" s="175"/>
      <c r="B560" s="175"/>
      <c r="C560" s="195"/>
      <c r="D560" s="195"/>
      <c r="E560" s="175"/>
      <c r="F560" s="175"/>
      <c r="G560" s="175"/>
      <c r="H560" s="175"/>
      <c r="I560" s="175"/>
      <c r="J560" s="175"/>
      <c r="K560" s="175"/>
      <c r="L560" s="175"/>
      <c r="M560" s="175"/>
    </row>
    <row r="561" spans="1:13" ht="19.5" customHeight="1" x14ac:dyDescent="0.25">
      <c r="A561" s="175"/>
      <c r="B561" s="175"/>
      <c r="C561" s="195"/>
      <c r="D561" s="195"/>
      <c r="E561" s="175"/>
      <c r="F561" s="175"/>
      <c r="G561" s="175"/>
      <c r="H561" s="175"/>
      <c r="I561" s="175"/>
      <c r="J561" s="175"/>
      <c r="K561" s="175"/>
      <c r="L561" s="175"/>
      <c r="M561" s="175"/>
    </row>
    <row r="562" spans="1:13" ht="19.5" customHeight="1" x14ac:dyDescent="0.25">
      <c r="A562" s="175"/>
      <c r="B562" s="175"/>
      <c r="C562" s="195"/>
      <c r="D562" s="195"/>
      <c r="E562" s="175"/>
      <c r="F562" s="175"/>
      <c r="G562" s="175"/>
      <c r="H562" s="175"/>
      <c r="I562" s="175"/>
      <c r="J562" s="175"/>
      <c r="K562" s="175"/>
      <c r="L562" s="175"/>
      <c r="M562" s="175"/>
    </row>
    <row r="563" spans="1:13" ht="19.5" customHeight="1" x14ac:dyDescent="0.25">
      <c r="A563" s="175"/>
      <c r="B563" s="175"/>
      <c r="C563" s="195"/>
      <c r="D563" s="195"/>
      <c r="E563" s="175"/>
      <c r="F563" s="175"/>
      <c r="G563" s="175"/>
      <c r="H563" s="175"/>
      <c r="I563" s="175"/>
      <c r="J563" s="175"/>
      <c r="K563" s="175"/>
      <c r="L563" s="175"/>
      <c r="M563" s="175"/>
    </row>
    <row r="564" spans="1:13" ht="19.5" customHeight="1" x14ac:dyDescent="0.25">
      <c r="A564" s="175"/>
      <c r="B564" s="175"/>
      <c r="C564" s="195"/>
      <c r="D564" s="195"/>
      <c r="E564" s="175"/>
      <c r="F564" s="175"/>
      <c r="G564" s="175"/>
      <c r="H564" s="175"/>
      <c r="I564" s="175"/>
      <c r="J564" s="175"/>
      <c r="K564" s="175"/>
      <c r="L564" s="175"/>
      <c r="M564" s="175"/>
    </row>
    <row r="565" spans="1:13" ht="19.5" customHeight="1" x14ac:dyDescent="0.25">
      <c r="A565" s="175"/>
      <c r="B565" s="175"/>
      <c r="C565" s="195"/>
      <c r="D565" s="195"/>
      <c r="E565" s="175"/>
      <c r="F565" s="175"/>
      <c r="G565" s="175"/>
      <c r="H565" s="175"/>
      <c r="I565" s="175"/>
      <c r="J565" s="175"/>
      <c r="K565" s="175"/>
      <c r="L565" s="175"/>
      <c r="M565" s="175"/>
    </row>
    <row r="566" spans="1:13" ht="19.5" customHeight="1" x14ac:dyDescent="0.25">
      <c r="A566" s="175"/>
      <c r="B566" s="175"/>
      <c r="C566" s="195"/>
      <c r="D566" s="195"/>
      <c r="E566" s="175"/>
      <c r="F566" s="175"/>
      <c r="G566" s="175"/>
      <c r="H566" s="175"/>
      <c r="I566" s="175"/>
      <c r="J566" s="175"/>
      <c r="K566" s="175"/>
      <c r="L566" s="175"/>
      <c r="M566" s="175"/>
    </row>
    <row r="567" spans="1:13" ht="19.5" customHeight="1" x14ac:dyDescent="0.25">
      <c r="A567" s="175"/>
      <c r="B567" s="175"/>
      <c r="C567" s="195"/>
      <c r="D567" s="195"/>
      <c r="E567" s="175"/>
      <c r="F567" s="175"/>
      <c r="G567" s="175"/>
      <c r="H567" s="175"/>
      <c r="I567" s="175"/>
      <c r="J567" s="175"/>
      <c r="K567" s="175"/>
      <c r="L567" s="175"/>
      <c r="M567" s="175"/>
    </row>
    <row r="568" spans="1:13" ht="19.5" customHeight="1" x14ac:dyDescent="0.25">
      <c r="A568" s="175"/>
      <c r="B568" s="175"/>
      <c r="C568" s="195"/>
      <c r="D568" s="195"/>
      <c r="E568" s="175"/>
      <c r="F568" s="175"/>
      <c r="G568" s="175"/>
      <c r="H568" s="175"/>
      <c r="I568" s="175"/>
      <c r="J568" s="175"/>
      <c r="K568" s="175"/>
      <c r="L568" s="175"/>
      <c r="M568" s="175"/>
    </row>
    <row r="569" spans="1:13" ht="19.5" customHeight="1" x14ac:dyDescent="0.25">
      <c r="A569" s="175"/>
      <c r="B569" s="175"/>
      <c r="C569" s="195"/>
      <c r="D569" s="195"/>
      <c r="E569" s="175"/>
      <c r="F569" s="175"/>
      <c r="G569" s="175"/>
      <c r="H569" s="175"/>
      <c r="I569" s="175"/>
      <c r="J569" s="175"/>
      <c r="K569" s="175"/>
      <c r="L569" s="175"/>
      <c r="M569" s="175"/>
    </row>
    <row r="570" spans="1:13" ht="19.5" customHeight="1" x14ac:dyDescent="0.25">
      <c r="A570" s="175"/>
      <c r="B570" s="175"/>
      <c r="C570" s="195"/>
      <c r="D570" s="195"/>
      <c r="E570" s="175"/>
      <c r="F570" s="175"/>
      <c r="G570" s="175"/>
      <c r="H570" s="175"/>
      <c r="I570" s="175"/>
      <c r="J570" s="175"/>
      <c r="K570" s="175"/>
      <c r="L570" s="175"/>
      <c r="M570" s="175"/>
    </row>
    <row r="571" spans="1:13" ht="19.5" customHeight="1" x14ac:dyDescent="0.25">
      <c r="A571" s="175"/>
      <c r="B571" s="175"/>
      <c r="C571" s="195"/>
      <c r="D571" s="195"/>
      <c r="E571" s="175"/>
      <c r="F571" s="175"/>
      <c r="G571" s="175"/>
      <c r="H571" s="175"/>
      <c r="I571" s="175"/>
      <c r="J571" s="175"/>
      <c r="K571" s="175"/>
      <c r="L571" s="175"/>
      <c r="M571" s="175"/>
    </row>
    <row r="572" spans="1:13" ht="19.5" customHeight="1" x14ac:dyDescent="0.25">
      <c r="A572" s="175"/>
      <c r="B572" s="175"/>
      <c r="C572" s="195"/>
      <c r="D572" s="195"/>
      <c r="E572" s="175"/>
      <c r="F572" s="175"/>
      <c r="G572" s="175"/>
      <c r="H572" s="175"/>
      <c r="I572" s="175"/>
      <c r="J572" s="175"/>
      <c r="K572" s="175"/>
      <c r="L572" s="175"/>
      <c r="M572" s="175"/>
    </row>
    <row r="573" spans="1:13" ht="19.5" customHeight="1" x14ac:dyDescent="0.25">
      <c r="A573" s="175"/>
      <c r="B573" s="175"/>
      <c r="C573" s="195"/>
      <c r="D573" s="195"/>
      <c r="E573" s="175"/>
      <c r="F573" s="175"/>
      <c r="G573" s="175"/>
      <c r="H573" s="175"/>
      <c r="I573" s="175"/>
      <c r="J573" s="175"/>
      <c r="K573" s="175"/>
      <c r="L573" s="175"/>
      <c r="M573" s="175"/>
    </row>
    <row r="574" spans="1:13" ht="19.5" customHeight="1" x14ac:dyDescent="0.25">
      <c r="A574" s="175"/>
      <c r="B574" s="175"/>
      <c r="C574" s="195"/>
      <c r="D574" s="195"/>
      <c r="E574" s="175"/>
      <c r="F574" s="175"/>
      <c r="G574" s="175"/>
      <c r="H574" s="175"/>
      <c r="I574" s="175"/>
      <c r="J574" s="175"/>
      <c r="K574" s="175"/>
      <c r="L574" s="175"/>
      <c r="M574" s="175"/>
    </row>
    <row r="575" spans="1:13" ht="19.5" customHeight="1" x14ac:dyDescent="0.25">
      <c r="A575" s="175"/>
      <c r="B575" s="175"/>
      <c r="C575" s="195"/>
      <c r="D575" s="195"/>
      <c r="E575" s="175"/>
      <c r="F575" s="175"/>
      <c r="G575" s="175"/>
      <c r="H575" s="175"/>
      <c r="I575" s="175"/>
      <c r="J575" s="175"/>
      <c r="K575" s="175"/>
      <c r="L575" s="175"/>
      <c r="M575" s="175"/>
    </row>
    <row r="576" spans="1:13" ht="19.5" customHeight="1" x14ac:dyDescent="0.25">
      <c r="A576" s="175"/>
      <c r="B576" s="175"/>
      <c r="C576" s="195"/>
      <c r="D576" s="195"/>
      <c r="E576" s="175"/>
      <c r="F576" s="175"/>
      <c r="G576" s="175"/>
      <c r="H576" s="175"/>
      <c r="I576" s="175"/>
      <c r="J576" s="175"/>
      <c r="K576" s="175"/>
      <c r="L576" s="175"/>
      <c r="M576" s="175"/>
    </row>
    <row r="577" spans="1:13" ht="19.5" customHeight="1" x14ac:dyDescent="0.25">
      <c r="A577" s="175"/>
      <c r="B577" s="175"/>
      <c r="C577" s="195"/>
      <c r="D577" s="195"/>
      <c r="E577" s="175"/>
      <c r="F577" s="175"/>
      <c r="G577" s="175"/>
      <c r="H577" s="175"/>
      <c r="I577" s="175"/>
      <c r="J577" s="175"/>
      <c r="K577" s="175"/>
      <c r="L577" s="175"/>
      <c r="M577" s="175"/>
    </row>
    <row r="578" spans="1:13" ht="19.5" customHeight="1" x14ac:dyDescent="0.25">
      <c r="A578" s="175"/>
      <c r="B578" s="175"/>
      <c r="C578" s="195"/>
      <c r="D578" s="195"/>
      <c r="E578" s="175"/>
      <c r="F578" s="175"/>
      <c r="G578" s="175"/>
      <c r="H578" s="175"/>
      <c r="I578" s="175"/>
      <c r="J578" s="175"/>
      <c r="K578" s="175"/>
      <c r="L578" s="175"/>
      <c r="M578" s="175"/>
    </row>
    <row r="579" spans="1:13" ht="19.5" customHeight="1" x14ac:dyDescent="0.25">
      <c r="A579" s="175"/>
      <c r="B579" s="175"/>
      <c r="C579" s="195"/>
      <c r="D579" s="195"/>
      <c r="E579" s="175"/>
      <c r="F579" s="175"/>
      <c r="G579" s="175"/>
      <c r="H579" s="175"/>
      <c r="I579" s="175"/>
      <c r="J579" s="175"/>
      <c r="K579" s="175"/>
      <c r="L579" s="175"/>
      <c r="M579" s="175"/>
    </row>
    <row r="580" spans="1:13" ht="19.5" customHeight="1" x14ac:dyDescent="0.25">
      <c r="A580" s="175"/>
      <c r="B580" s="175"/>
      <c r="C580" s="195"/>
      <c r="D580" s="195"/>
      <c r="E580" s="175"/>
      <c r="F580" s="175"/>
      <c r="G580" s="175"/>
      <c r="H580" s="175"/>
      <c r="I580" s="175"/>
      <c r="J580" s="175"/>
      <c r="K580" s="175"/>
      <c r="L580" s="175"/>
      <c r="M580" s="175"/>
    </row>
    <row r="581" spans="1:13" ht="19.5" customHeight="1" x14ac:dyDescent="0.25">
      <c r="A581" s="175"/>
      <c r="B581" s="175"/>
      <c r="C581" s="195"/>
      <c r="D581" s="195"/>
      <c r="E581" s="175"/>
      <c r="F581" s="175"/>
      <c r="G581" s="175"/>
      <c r="H581" s="175"/>
      <c r="I581" s="175"/>
      <c r="J581" s="175"/>
      <c r="K581" s="175"/>
      <c r="L581" s="175"/>
      <c r="M581" s="175"/>
    </row>
    <row r="582" spans="1:13" ht="19.5" customHeight="1" x14ac:dyDescent="0.25">
      <c r="A582" s="175"/>
      <c r="B582" s="175"/>
      <c r="C582" s="195"/>
      <c r="D582" s="195"/>
      <c r="E582" s="175"/>
      <c r="F582" s="175"/>
      <c r="G582" s="175"/>
      <c r="H582" s="175"/>
      <c r="I582" s="175"/>
      <c r="J582" s="175"/>
      <c r="K582" s="175"/>
      <c r="L582" s="175"/>
      <c r="M582" s="175"/>
    </row>
    <row r="583" spans="1:13" ht="19.5" customHeight="1" x14ac:dyDescent="0.25">
      <c r="A583" s="175"/>
      <c r="B583" s="175"/>
      <c r="C583" s="195"/>
      <c r="D583" s="195"/>
      <c r="E583" s="175"/>
      <c r="F583" s="175"/>
      <c r="G583" s="175"/>
      <c r="H583" s="175"/>
      <c r="I583" s="175"/>
      <c r="J583" s="175"/>
      <c r="K583" s="175"/>
      <c r="L583" s="175"/>
      <c r="M583" s="175"/>
    </row>
    <row r="584" spans="1:13" ht="19.5" customHeight="1" x14ac:dyDescent="0.25">
      <c r="A584" s="175"/>
      <c r="B584" s="175"/>
      <c r="C584" s="195"/>
      <c r="D584" s="195"/>
      <c r="E584" s="175"/>
      <c r="F584" s="175"/>
      <c r="G584" s="175"/>
      <c r="H584" s="175"/>
      <c r="I584" s="175"/>
      <c r="J584" s="175"/>
      <c r="K584" s="175"/>
      <c r="L584" s="175"/>
      <c r="M584" s="175"/>
    </row>
    <row r="585" spans="1:13" ht="19.5" customHeight="1" x14ac:dyDescent="0.25">
      <c r="A585" s="175"/>
      <c r="B585" s="175"/>
      <c r="C585" s="195"/>
      <c r="D585" s="195"/>
      <c r="E585" s="175"/>
      <c r="F585" s="175"/>
      <c r="G585" s="175"/>
      <c r="H585" s="175"/>
      <c r="I585" s="175"/>
      <c r="J585" s="175"/>
      <c r="K585" s="175"/>
      <c r="L585" s="175"/>
      <c r="M585" s="175"/>
    </row>
    <row r="586" spans="1:13" ht="19.5" customHeight="1" x14ac:dyDescent="0.25">
      <c r="A586" s="175"/>
      <c r="B586" s="175"/>
      <c r="C586" s="195"/>
      <c r="D586" s="195"/>
      <c r="E586" s="175"/>
      <c r="F586" s="175"/>
      <c r="G586" s="175"/>
      <c r="H586" s="175"/>
      <c r="I586" s="175"/>
      <c r="J586" s="175"/>
      <c r="K586" s="175"/>
      <c r="L586" s="175"/>
      <c r="M586" s="175"/>
    </row>
    <row r="587" spans="1:13" ht="19.5" customHeight="1" x14ac:dyDescent="0.25">
      <c r="A587" s="175"/>
      <c r="B587" s="175"/>
      <c r="C587" s="195"/>
      <c r="D587" s="195"/>
      <c r="E587" s="175"/>
      <c r="F587" s="175"/>
      <c r="G587" s="175"/>
      <c r="H587" s="175"/>
      <c r="I587" s="175"/>
      <c r="J587" s="175"/>
      <c r="K587" s="175"/>
      <c r="L587" s="175"/>
      <c r="M587" s="175"/>
    </row>
    <row r="588" spans="1:13" ht="19.5" customHeight="1" x14ac:dyDescent="0.25">
      <c r="A588" s="175"/>
      <c r="B588" s="175"/>
      <c r="C588" s="195"/>
      <c r="D588" s="195"/>
      <c r="E588" s="175"/>
      <c r="F588" s="175"/>
      <c r="G588" s="175"/>
      <c r="H588" s="175"/>
      <c r="I588" s="175"/>
      <c r="J588" s="175"/>
      <c r="K588" s="175"/>
      <c r="L588" s="175"/>
      <c r="M588" s="175"/>
    </row>
    <row r="589" spans="1:13" ht="19.5" customHeight="1" x14ac:dyDescent="0.25">
      <c r="A589" s="175"/>
      <c r="B589" s="175"/>
      <c r="C589" s="195"/>
      <c r="D589" s="195"/>
      <c r="E589" s="175"/>
      <c r="F589" s="175"/>
      <c r="G589" s="175"/>
      <c r="H589" s="175"/>
      <c r="I589" s="175"/>
      <c r="J589" s="175"/>
      <c r="K589" s="175"/>
      <c r="L589" s="175"/>
      <c r="M589" s="175"/>
    </row>
    <row r="590" spans="1:13" ht="19.5" customHeight="1" x14ac:dyDescent="0.25">
      <c r="A590" s="175"/>
      <c r="B590" s="175"/>
      <c r="C590" s="195"/>
      <c r="D590" s="195"/>
      <c r="E590" s="175"/>
      <c r="F590" s="175"/>
      <c r="G590" s="175"/>
      <c r="H590" s="175"/>
      <c r="I590" s="175"/>
      <c r="J590" s="175"/>
      <c r="K590" s="175"/>
      <c r="L590" s="175"/>
      <c r="M590" s="175"/>
    </row>
    <row r="591" spans="1:13" ht="19.5" customHeight="1" x14ac:dyDescent="0.25">
      <c r="A591" s="175"/>
      <c r="B591" s="175"/>
      <c r="C591" s="195"/>
      <c r="D591" s="195"/>
      <c r="E591" s="175"/>
      <c r="F591" s="175"/>
      <c r="G591" s="175"/>
      <c r="H591" s="175"/>
      <c r="I591" s="175"/>
      <c r="J591" s="175"/>
      <c r="K591" s="175"/>
      <c r="L591" s="175"/>
      <c r="M591" s="175"/>
    </row>
    <row r="592" spans="1:13" ht="19.5" customHeight="1" x14ac:dyDescent="0.25">
      <c r="A592" s="175"/>
      <c r="B592" s="175"/>
      <c r="C592" s="195"/>
      <c r="D592" s="195"/>
      <c r="E592" s="175"/>
      <c r="F592" s="175"/>
      <c r="G592" s="175"/>
      <c r="H592" s="175"/>
      <c r="I592" s="175"/>
      <c r="J592" s="175"/>
      <c r="K592" s="175"/>
      <c r="L592" s="175"/>
      <c r="M592" s="175"/>
    </row>
    <row r="593" spans="1:13" ht="19.5" customHeight="1" x14ac:dyDescent="0.25">
      <c r="A593" s="175"/>
      <c r="B593" s="175"/>
      <c r="C593" s="195"/>
      <c r="D593" s="195"/>
      <c r="E593" s="175"/>
      <c r="F593" s="175"/>
      <c r="G593" s="175"/>
      <c r="H593" s="175"/>
      <c r="I593" s="175"/>
      <c r="J593" s="175"/>
      <c r="K593" s="175"/>
      <c r="L593" s="175"/>
      <c r="M593" s="175"/>
    </row>
    <row r="594" spans="1:13" ht="19.5" customHeight="1" x14ac:dyDescent="0.25">
      <c r="A594" s="175"/>
      <c r="B594" s="175"/>
      <c r="C594" s="195"/>
      <c r="D594" s="195"/>
      <c r="E594" s="175"/>
      <c r="F594" s="175"/>
      <c r="G594" s="175"/>
      <c r="H594" s="175"/>
      <c r="I594" s="175"/>
      <c r="J594" s="175"/>
      <c r="K594" s="175"/>
      <c r="L594" s="175"/>
      <c r="M594" s="175"/>
    </row>
    <row r="595" spans="1:13" ht="19.5" customHeight="1" x14ac:dyDescent="0.25">
      <c r="A595" s="175"/>
      <c r="B595" s="175"/>
      <c r="C595" s="195"/>
      <c r="D595" s="195"/>
      <c r="E595" s="175"/>
      <c r="F595" s="175"/>
      <c r="G595" s="175"/>
      <c r="H595" s="175"/>
      <c r="I595" s="175"/>
      <c r="J595" s="175"/>
      <c r="K595" s="175"/>
      <c r="L595" s="175"/>
      <c r="M595" s="175"/>
    </row>
    <row r="596" spans="1:13" ht="19.5" customHeight="1" x14ac:dyDescent="0.25">
      <c r="A596" s="175"/>
      <c r="B596" s="175"/>
      <c r="C596" s="195"/>
      <c r="D596" s="195"/>
      <c r="E596" s="175"/>
      <c r="F596" s="175"/>
      <c r="G596" s="175"/>
      <c r="H596" s="175"/>
      <c r="I596" s="175"/>
      <c r="J596" s="175"/>
      <c r="K596" s="175"/>
      <c r="L596" s="175"/>
      <c r="M596" s="175"/>
    </row>
    <row r="597" spans="1:13" ht="19.5" customHeight="1" x14ac:dyDescent="0.25">
      <c r="A597" s="175"/>
      <c r="B597" s="175"/>
      <c r="C597" s="195"/>
      <c r="D597" s="195"/>
      <c r="E597" s="175"/>
      <c r="F597" s="175"/>
      <c r="G597" s="175"/>
      <c r="H597" s="175"/>
      <c r="I597" s="175"/>
      <c r="J597" s="175"/>
      <c r="K597" s="175"/>
      <c r="L597" s="175"/>
      <c r="M597" s="175"/>
    </row>
    <row r="598" spans="1:13" ht="19.5" customHeight="1" x14ac:dyDescent="0.25">
      <c r="A598" s="175"/>
      <c r="B598" s="175"/>
      <c r="C598" s="195"/>
      <c r="D598" s="195"/>
      <c r="E598" s="175"/>
      <c r="F598" s="175"/>
      <c r="G598" s="175"/>
      <c r="H598" s="175"/>
      <c r="I598" s="175"/>
      <c r="J598" s="175"/>
      <c r="K598" s="175"/>
      <c r="L598" s="175"/>
      <c r="M598" s="175"/>
    </row>
    <row r="599" spans="1:13" ht="19.5" customHeight="1" x14ac:dyDescent="0.25">
      <c r="A599" s="175"/>
      <c r="B599" s="175"/>
      <c r="C599" s="195"/>
      <c r="D599" s="195"/>
      <c r="E599" s="175"/>
      <c r="F599" s="175"/>
      <c r="G599" s="175"/>
      <c r="H599" s="175"/>
      <c r="I599" s="175"/>
      <c r="J599" s="175"/>
      <c r="K599" s="175"/>
      <c r="L599" s="175"/>
      <c r="M599" s="175"/>
    </row>
    <row r="600" spans="1:13" ht="19.5" customHeight="1" x14ac:dyDescent="0.25">
      <c r="A600" s="175"/>
      <c r="B600" s="175"/>
      <c r="C600" s="195"/>
      <c r="D600" s="195"/>
      <c r="E600" s="175"/>
      <c r="F600" s="175"/>
      <c r="G600" s="175"/>
      <c r="H600" s="175"/>
      <c r="I600" s="175"/>
      <c r="J600" s="175"/>
      <c r="K600" s="175"/>
      <c r="L600" s="175"/>
      <c r="M600" s="175"/>
    </row>
    <row r="601" spans="1:13" ht="19.5" customHeight="1" x14ac:dyDescent="0.25">
      <c r="A601" s="175"/>
      <c r="B601" s="175"/>
      <c r="C601" s="195"/>
      <c r="D601" s="195"/>
      <c r="E601" s="175"/>
      <c r="F601" s="175"/>
      <c r="G601" s="175"/>
      <c r="H601" s="175"/>
      <c r="I601" s="175"/>
      <c r="J601" s="175"/>
      <c r="K601" s="175"/>
      <c r="L601" s="175"/>
      <c r="M601" s="175"/>
    </row>
    <row r="602" spans="1:13" ht="19.5" customHeight="1" x14ac:dyDescent="0.25">
      <c r="A602" s="175"/>
      <c r="B602" s="175"/>
      <c r="C602" s="195"/>
      <c r="D602" s="195"/>
      <c r="E602" s="175"/>
      <c r="F602" s="175"/>
      <c r="G602" s="175"/>
      <c r="H602" s="175"/>
      <c r="I602" s="175"/>
      <c r="J602" s="175"/>
      <c r="K602" s="175"/>
      <c r="L602" s="175"/>
      <c r="M602" s="175"/>
    </row>
    <row r="603" spans="1:13" ht="19.5" customHeight="1" x14ac:dyDescent="0.25">
      <c r="A603" s="175"/>
      <c r="B603" s="175"/>
      <c r="C603" s="195"/>
      <c r="D603" s="195"/>
      <c r="E603" s="175"/>
      <c r="F603" s="175"/>
      <c r="G603" s="175"/>
      <c r="H603" s="175"/>
      <c r="I603" s="175"/>
      <c r="J603" s="175"/>
      <c r="K603" s="175"/>
      <c r="L603" s="175"/>
      <c r="M603" s="175"/>
    </row>
    <row r="604" spans="1:13" ht="19.5" customHeight="1" x14ac:dyDescent="0.25">
      <c r="A604" s="175"/>
      <c r="B604" s="175"/>
      <c r="C604" s="195"/>
      <c r="D604" s="195"/>
      <c r="E604" s="175"/>
      <c r="F604" s="175"/>
      <c r="G604" s="175"/>
      <c r="H604" s="175"/>
      <c r="I604" s="175"/>
      <c r="J604" s="175"/>
      <c r="K604" s="175"/>
      <c r="L604" s="175"/>
      <c r="M604" s="175"/>
    </row>
    <row r="605" spans="1:13" ht="19.5" customHeight="1" x14ac:dyDescent="0.25">
      <c r="A605" s="175"/>
      <c r="B605" s="175"/>
      <c r="C605" s="195"/>
      <c r="D605" s="195"/>
      <c r="E605" s="175"/>
      <c r="F605" s="175"/>
      <c r="G605" s="175"/>
      <c r="H605" s="175"/>
      <c r="I605" s="175"/>
      <c r="J605" s="175"/>
      <c r="K605" s="175"/>
      <c r="L605" s="175"/>
      <c r="M605" s="175"/>
    </row>
    <row r="606" spans="1:13" ht="19.5" customHeight="1" x14ac:dyDescent="0.25">
      <c r="A606" s="175"/>
      <c r="B606" s="175"/>
      <c r="C606" s="195"/>
      <c r="D606" s="195"/>
      <c r="E606" s="175"/>
      <c r="F606" s="175"/>
      <c r="G606" s="175"/>
      <c r="H606" s="175"/>
      <c r="I606" s="175"/>
      <c r="J606" s="175"/>
      <c r="K606" s="175"/>
      <c r="L606" s="175"/>
      <c r="M606" s="175"/>
    </row>
    <row r="607" spans="1:13" ht="19.5" customHeight="1" x14ac:dyDescent="0.25">
      <c r="A607" s="175"/>
      <c r="B607" s="175"/>
      <c r="C607" s="195"/>
      <c r="D607" s="195"/>
      <c r="E607" s="175"/>
      <c r="F607" s="175"/>
      <c r="G607" s="175"/>
      <c r="H607" s="175"/>
      <c r="I607" s="175"/>
      <c r="J607" s="175"/>
      <c r="K607" s="175"/>
      <c r="L607" s="175"/>
      <c r="M607" s="175"/>
    </row>
    <row r="608" spans="1:13" ht="19.5" customHeight="1" x14ac:dyDescent="0.25">
      <c r="A608" s="175"/>
      <c r="B608" s="175"/>
      <c r="C608" s="195"/>
      <c r="D608" s="195"/>
      <c r="E608" s="175"/>
      <c r="F608" s="175"/>
      <c r="G608" s="175"/>
      <c r="H608" s="175"/>
      <c r="I608" s="175"/>
      <c r="J608" s="175"/>
      <c r="K608" s="175"/>
      <c r="L608" s="175"/>
      <c r="M608" s="175"/>
    </row>
    <row r="609" spans="1:13" ht="19.5" customHeight="1" x14ac:dyDescent="0.25">
      <c r="A609" s="175"/>
      <c r="B609" s="175"/>
      <c r="C609" s="195"/>
      <c r="D609" s="195"/>
      <c r="E609" s="175"/>
      <c r="F609" s="175"/>
      <c r="G609" s="175"/>
      <c r="H609" s="175"/>
      <c r="I609" s="175"/>
      <c r="J609" s="175"/>
      <c r="K609" s="175"/>
      <c r="L609" s="175"/>
      <c r="M609" s="175"/>
    </row>
    <row r="610" spans="1:13" ht="19.5" customHeight="1" x14ac:dyDescent="0.25">
      <c r="A610" s="175"/>
      <c r="B610" s="175"/>
      <c r="C610" s="195"/>
      <c r="D610" s="195"/>
      <c r="E610" s="175"/>
      <c r="F610" s="175"/>
      <c r="G610" s="175"/>
      <c r="H610" s="175"/>
      <c r="I610" s="175"/>
      <c r="J610" s="175"/>
      <c r="K610" s="175"/>
      <c r="L610" s="175"/>
      <c r="M610" s="175"/>
    </row>
    <row r="611" spans="1:13" ht="19.5" customHeight="1" x14ac:dyDescent="0.25">
      <c r="A611" s="175"/>
      <c r="B611" s="175"/>
      <c r="C611" s="195"/>
      <c r="D611" s="195"/>
      <c r="E611" s="175"/>
      <c r="F611" s="175"/>
      <c r="G611" s="175"/>
      <c r="H611" s="175"/>
      <c r="I611" s="175"/>
      <c r="J611" s="175"/>
      <c r="K611" s="175"/>
      <c r="L611" s="175"/>
      <c r="M611" s="175"/>
    </row>
    <row r="612" spans="1:13" ht="19.5" customHeight="1" x14ac:dyDescent="0.25">
      <c r="A612" s="175"/>
      <c r="B612" s="175"/>
      <c r="C612" s="195"/>
      <c r="D612" s="195"/>
      <c r="E612" s="175"/>
      <c r="F612" s="175"/>
      <c r="G612" s="175"/>
      <c r="H612" s="175"/>
      <c r="I612" s="175"/>
      <c r="J612" s="175"/>
      <c r="K612" s="175"/>
      <c r="L612" s="175"/>
      <c r="M612" s="175"/>
    </row>
    <row r="613" spans="1:13" ht="19.5" customHeight="1" x14ac:dyDescent="0.25">
      <c r="A613" s="175"/>
      <c r="B613" s="175"/>
      <c r="C613" s="195"/>
      <c r="D613" s="195"/>
      <c r="E613" s="175"/>
      <c r="F613" s="175"/>
      <c r="G613" s="175"/>
      <c r="H613" s="175"/>
      <c r="I613" s="175"/>
      <c r="J613" s="175"/>
      <c r="K613" s="175"/>
      <c r="L613" s="175"/>
      <c r="M613" s="175"/>
    </row>
    <row r="614" spans="1:13" ht="19.5" customHeight="1" x14ac:dyDescent="0.25">
      <c r="A614" s="175"/>
      <c r="B614" s="175"/>
      <c r="C614" s="195"/>
      <c r="D614" s="195"/>
      <c r="E614" s="175"/>
      <c r="F614" s="175"/>
      <c r="G614" s="175"/>
      <c r="H614" s="175"/>
      <c r="I614" s="175"/>
      <c r="J614" s="175"/>
      <c r="K614" s="175"/>
      <c r="L614" s="175"/>
      <c r="M614" s="175"/>
    </row>
    <row r="615" spans="1:13" ht="19.5" customHeight="1" x14ac:dyDescent="0.25">
      <c r="A615" s="175"/>
      <c r="B615" s="175"/>
      <c r="C615" s="195"/>
      <c r="D615" s="195"/>
      <c r="E615" s="175"/>
      <c r="F615" s="175"/>
      <c r="G615" s="175"/>
      <c r="H615" s="175"/>
      <c r="I615" s="175"/>
      <c r="J615" s="175"/>
      <c r="K615" s="175"/>
      <c r="L615" s="175"/>
      <c r="M615" s="175"/>
    </row>
    <row r="616" spans="1:13" ht="19.5" customHeight="1" x14ac:dyDescent="0.25">
      <c r="A616" s="175"/>
      <c r="B616" s="175"/>
      <c r="C616" s="195"/>
      <c r="D616" s="195"/>
      <c r="E616" s="175"/>
      <c r="F616" s="175"/>
      <c r="G616" s="175"/>
      <c r="H616" s="175"/>
      <c r="I616" s="175"/>
      <c r="J616" s="175"/>
      <c r="K616" s="175"/>
      <c r="L616" s="175"/>
      <c r="M616" s="175"/>
    </row>
    <row r="617" spans="1:13" ht="19.5" customHeight="1" x14ac:dyDescent="0.25">
      <c r="A617" s="175"/>
      <c r="B617" s="175"/>
      <c r="C617" s="195"/>
      <c r="D617" s="195"/>
      <c r="E617" s="175"/>
      <c r="F617" s="175"/>
      <c r="G617" s="175"/>
      <c r="H617" s="175"/>
      <c r="I617" s="175"/>
      <c r="J617" s="175"/>
      <c r="K617" s="175"/>
      <c r="L617" s="175"/>
      <c r="M617" s="175"/>
    </row>
    <row r="618" spans="1:13" ht="19.5" customHeight="1" x14ac:dyDescent="0.25">
      <c r="A618" s="175"/>
      <c r="B618" s="175"/>
      <c r="C618" s="195"/>
      <c r="D618" s="195"/>
      <c r="E618" s="175"/>
      <c r="F618" s="175"/>
      <c r="G618" s="175"/>
      <c r="H618" s="175"/>
      <c r="I618" s="175"/>
      <c r="J618" s="175"/>
      <c r="K618" s="175"/>
      <c r="L618" s="175"/>
      <c r="M618" s="175"/>
    </row>
    <row r="619" spans="1:13" ht="19.5" customHeight="1" x14ac:dyDescent="0.25">
      <c r="A619" s="175"/>
      <c r="B619" s="175"/>
      <c r="C619" s="195"/>
      <c r="D619" s="195"/>
      <c r="E619" s="175"/>
      <c r="F619" s="175"/>
      <c r="G619" s="175"/>
      <c r="H619" s="175"/>
      <c r="I619" s="175"/>
      <c r="J619" s="175"/>
      <c r="K619" s="175"/>
      <c r="L619" s="175"/>
      <c r="M619" s="175"/>
    </row>
    <row r="620" spans="1:13" ht="19.5" customHeight="1" x14ac:dyDescent="0.25">
      <c r="A620" s="175"/>
      <c r="B620" s="175"/>
      <c r="C620" s="195"/>
      <c r="D620" s="195"/>
      <c r="E620" s="175"/>
      <c r="F620" s="175"/>
      <c r="G620" s="175"/>
      <c r="H620" s="175"/>
      <c r="I620" s="175"/>
      <c r="J620" s="175"/>
      <c r="K620" s="175"/>
      <c r="L620" s="175"/>
      <c r="M620" s="175"/>
    </row>
    <row r="621" spans="1:13" ht="19.5" customHeight="1" x14ac:dyDescent="0.25">
      <c r="A621" s="175"/>
      <c r="B621" s="175"/>
      <c r="C621" s="195"/>
      <c r="D621" s="195"/>
      <c r="E621" s="175"/>
      <c r="F621" s="175"/>
      <c r="G621" s="175"/>
      <c r="H621" s="175"/>
      <c r="I621" s="175"/>
      <c r="J621" s="175"/>
      <c r="K621" s="175"/>
      <c r="L621" s="175"/>
      <c r="M621" s="175"/>
    </row>
    <row r="622" spans="1:13" ht="19.5" customHeight="1" x14ac:dyDescent="0.25">
      <c r="A622" s="175"/>
      <c r="B622" s="175"/>
      <c r="C622" s="195"/>
      <c r="D622" s="195"/>
      <c r="E622" s="175"/>
      <c r="F622" s="175"/>
      <c r="G622" s="175"/>
      <c r="H622" s="175"/>
      <c r="I622" s="175"/>
      <c r="J622" s="175"/>
      <c r="K622" s="175"/>
      <c r="L622" s="175"/>
      <c r="M622" s="175"/>
    </row>
    <row r="623" spans="1:13" ht="19.5" customHeight="1" x14ac:dyDescent="0.25">
      <c r="A623" s="175"/>
      <c r="B623" s="175"/>
      <c r="C623" s="195"/>
      <c r="D623" s="195"/>
      <c r="E623" s="175"/>
      <c r="F623" s="175"/>
      <c r="G623" s="175"/>
      <c r="H623" s="175"/>
      <c r="I623" s="175"/>
      <c r="J623" s="175"/>
      <c r="K623" s="175"/>
      <c r="L623" s="175"/>
      <c r="M623" s="175"/>
    </row>
    <row r="624" spans="1:13" ht="19.5" customHeight="1" x14ac:dyDescent="0.25">
      <c r="A624" s="175"/>
      <c r="B624" s="175"/>
      <c r="C624" s="195"/>
      <c r="D624" s="195"/>
      <c r="E624" s="175"/>
      <c r="F624" s="175"/>
      <c r="G624" s="175"/>
      <c r="H624" s="175"/>
      <c r="I624" s="175"/>
      <c r="J624" s="175"/>
      <c r="K624" s="175"/>
      <c r="L624" s="175"/>
      <c r="M624" s="175"/>
    </row>
    <row r="625" spans="1:13" ht="19.5" customHeight="1" x14ac:dyDescent="0.25">
      <c r="A625" s="175"/>
      <c r="B625" s="175"/>
      <c r="C625" s="195"/>
      <c r="D625" s="195"/>
      <c r="E625" s="175"/>
      <c r="F625" s="175"/>
      <c r="G625" s="175"/>
      <c r="H625" s="175"/>
      <c r="I625" s="175"/>
      <c r="J625" s="175"/>
      <c r="K625" s="175"/>
      <c r="L625" s="175"/>
      <c r="M625" s="175"/>
    </row>
    <row r="626" spans="1:13" ht="19.5" customHeight="1" x14ac:dyDescent="0.25">
      <c r="A626" s="175"/>
      <c r="B626" s="175"/>
      <c r="C626" s="195"/>
      <c r="D626" s="195"/>
      <c r="E626" s="175"/>
      <c r="F626" s="175"/>
      <c r="G626" s="175"/>
      <c r="H626" s="175"/>
      <c r="I626" s="175"/>
      <c r="J626" s="175"/>
      <c r="K626" s="175"/>
      <c r="L626" s="175"/>
      <c r="M626" s="175"/>
    </row>
    <row r="627" spans="1:13" ht="19.5" customHeight="1" x14ac:dyDescent="0.25">
      <c r="A627" s="175"/>
      <c r="B627" s="175"/>
      <c r="C627" s="195"/>
      <c r="D627" s="195"/>
      <c r="E627" s="175"/>
      <c r="F627" s="175"/>
      <c r="G627" s="175"/>
      <c r="H627" s="175"/>
      <c r="I627" s="175"/>
      <c r="J627" s="175"/>
      <c r="K627" s="175"/>
      <c r="L627" s="175"/>
      <c r="M627" s="175"/>
    </row>
    <row r="628" spans="1:13" ht="19.5" customHeight="1" x14ac:dyDescent="0.25">
      <c r="A628" s="175"/>
      <c r="B628" s="175"/>
      <c r="C628" s="195"/>
      <c r="D628" s="195"/>
      <c r="E628" s="175"/>
      <c r="F628" s="175"/>
      <c r="G628" s="175"/>
      <c r="H628" s="175"/>
      <c r="I628" s="175"/>
      <c r="J628" s="175"/>
      <c r="K628" s="175"/>
      <c r="L628" s="175"/>
      <c r="M628" s="175"/>
    </row>
    <row r="629" spans="1:13" ht="19.5" customHeight="1" x14ac:dyDescent="0.25">
      <c r="A629" s="175"/>
      <c r="B629" s="175"/>
      <c r="C629" s="195"/>
      <c r="D629" s="195"/>
      <c r="E629" s="175"/>
      <c r="F629" s="175"/>
      <c r="G629" s="175"/>
      <c r="H629" s="175"/>
      <c r="I629" s="175"/>
      <c r="J629" s="175"/>
      <c r="K629" s="175"/>
      <c r="L629" s="175"/>
      <c r="M629" s="175"/>
    </row>
    <row r="630" spans="1:13" ht="19.5" customHeight="1" x14ac:dyDescent="0.25">
      <c r="A630" s="175"/>
      <c r="B630" s="175"/>
      <c r="C630" s="195"/>
      <c r="D630" s="195"/>
      <c r="E630" s="175"/>
      <c r="F630" s="175"/>
      <c r="G630" s="175"/>
      <c r="H630" s="175"/>
      <c r="I630" s="175"/>
      <c r="J630" s="175"/>
      <c r="K630" s="175"/>
      <c r="L630" s="175"/>
      <c r="M630" s="175"/>
    </row>
    <row r="631" spans="1:13" ht="19.5" customHeight="1" x14ac:dyDescent="0.25">
      <c r="A631" s="175"/>
      <c r="B631" s="175"/>
      <c r="C631" s="195"/>
      <c r="D631" s="195"/>
      <c r="E631" s="175"/>
      <c r="F631" s="175"/>
      <c r="G631" s="175"/>
      <c r="H631" s="175"/>
      <c r="I631" s="175"/>
      <c r="J631" s="175"/>
      <c r="K631" s="175"/>
      <c r="L631" s="175"/>
      <c r="M631" s="175"/>
    </row>
    <row r="632" spans="1:13" ht="19.5" customHeight="1" x14ac:dyDescent="0.25">
      <c r="A632" s="175"/>
      <c r="B632" s="175"/>
      <c r="C632" s="195"/>
      <c r="D632" s="195"/>
      <c r="E632" s="175"/>
      <c r="F632" s="175"/>
      <c r="G632" s="175"/>
      <c r="H632" s="175"/>
      <c r="I632" s="175"/>
      <c r="J632" s="175"/>
      <c r="K632" s="175"/>
      <c r="L632" s="175"/>
      <c r="M632" s="175"/>
    </row>
    <row r="633" spans="1:13" ht="19.5" customHeight="1" x14ac:dyDescent="0.25">
      <c r="A633" s="175"/>
      <c r="B633" s="175"/>
      <c r="C633" s="195"/>
      <c r="D633" s="195"/>
      <c r="E633" s="175"/>
      <c r="F633" s="175"/>
      <c r="G633" s="175"/>
      <c r="H633" s="175"/>
      <c r="I633" s="175"/>
      <c r="J633" s="175"/>
      <c r="K633" s="175"/>
      <c r="L633" s="175"/>
      <c r="M633" s="175"/>
    </row>
    <row r="634" spans="1:13" ht="19.5" customHeight="1" x14ac:dyDescent="0.25">
      <c r="A634" s="175"/>
      <c r="B634" s="175"/>
      <c r="C634" s="195"/>
      <c r="D634" s="195"/>
      <c r="E634" s="175"/>
      <c r="F634" s="175"/>
      <c r="G634" s="175"/>
      <c r="H634" s="175"/>
      <c r="I634" s="175"/>
      <c r="J634" s="175"/>
      <c r="K634" s="175"/>
      <c r="L634" s="175"/>
      <c r="M634" s="175"/>
    </row>
    <row r="635" spans="1:13" ht="19.5" customHeight="1" x14ac:dyDescent="0.25">
      <c r="A635" s="175"/>
      <c r="B635" s="175"/>
      <c r="C635" s="195"/>
      <c r="D635" s="195"/>
      <c r="E635" s="175"/>
      <c r="F635" s="175"/>
      <c r="G635" s="175"/>
      <c r="H635" s="175"/>
      <c r="I635" s="175"/>
      <c r="J635" s="175"/>
      <c r="K635" s="175"/>
      <c r="L635" s="175"/>
      <c r="M635" s="175"/>
    </row>
    <row r="636" spans="1:13" ht="19.5" customHeight="1" x14ac:dyDescent="0.25">
      <c r="A636" s="175"/>
      <c r="B636" s="175"/>
      <c r="C636" s="195"/>
      <c r="D636" s="195"/>
      <c r="E636" s="175"/>
      <c r="F636" s="175"/>
      <c r="G636" s="175"/>
      <c r="H636" s="175"/>
      <c r="I636" s="175"/>
      <c r="J636" s="175"/>
      <c r="K636" s="175"/>
      <c r="L636" s="175"/>
      <c r="M636" s="175"/>
    </row>
    <row r="637" spans="1:13" ht="19.5" customHeight="1" x14ac:dyDescent="0.25">
      <c r="A637" s="175"/>
      <c r="B637" s="175"/>
      <c r="C637" s="195"/>
      <c r="D637" s="195"/>
      <c r="E637" s="175"/>
      <c r="F637" s="175"/>
      <c r="G637" s="175"/>
      <c r="H637" s="175"/>
      <c r="I637" s="175"/>
      <c r="J637" s="175"/>
      <c r="K637" s="175"/>
      <c r="L637" s="175"/>
      <c r="M637" s="175"/>
    </row>
    <row r="638" spans="1:13" ht="19.5" customHeight="1" x14ac:dyDescent="0.25">
      <c r="A638" s="175"/>
      <c r="B638" s="175"/>
      <c r="C638" s="195"/>
      <c r="D638" s="195"/>
      <c r="E638" s="175"/>
      <c r="F638" s="175"/>
      <c r="G638" s="175"/>
      <c r="H638" s="175"/>
      <c r="I638" s="175"/>
      <c r="J638" s="175"/>
      <c r="K638" s="175"/>
      <c r="L638" s="175"/>
      <c r="M638" s="175"/>
    </row>
    <row r="639" spans="1:13" ht="19.5" customHeight="1" x14ac:dyDescent="0.25">
      <c r="A639" s="175"/>
      <c r="B639" s="175"/>
      <c r="C639" s="195"/>
      <c r="D639" s="195"/>
      <c r="E639" s="175"/>
      <c r="F639" s="175"/>
      <c r="G639" s="175"/>
      <c r="H639" s="175"/>
      <c r="I639" s="175"/>
      <c r="J639" s="175"/>
      <c r="K639" s="175"/>
      <c r="L639" s="175"/>
      <c r="M639" s="175"/>
    </row>
    <row r="640" spans="1:13" ht="19.5" customHeight="1" x14ac:dyDescent="0.25">
      <c r="A640" s="175"/>
      <c r="B640" s="175"/>
      <c r="C640" s="195"/>
      <c r="D640" s="195"/>
      <c r="E640" s="175"/>
      <c r="F640" s="175"/>
      <c r="G640" s="175"/>
      <c r="H640" s="175"/>
      <c r="I640" s="175"/>
      <c r="J640" s="175"/>
      <c r="K640" s="175"/>
      <c r="L640" s="175"/>
      <c r="M640" s="175"/>
    </row>
    <row r="641" spans="1:13" ht="19.5" customHeight="1" x14ac:dyDescent="0.25">
      <c r="A641" s="175"/>
      <c r="B641" s="175"/>
      <c r="C641" s="195"/>
      <c r="D641" s="195"/>
      <c r="E641" s="175"/>
      <c r="F641" s="175"/>
      <c r="G641" s="175"/>
      <c r="H641" s="175"/>
      <c r="I641" s="175"/>
      <c r="J641" s="175"/>
      <c r="K641" s="175"/>
      <c r="L641" s="175"/>
      <c r="M641" s="175"/>
    </row>
    <row r="642" spans="1:13" ht="19.5" customHeight="1" x14ac:dyDescent="0.25">
      <c r="A642" s="175"/>
      <c r="B642" s="175"/>
      <c r="C642" s="195"/>
      <c r="D642" s="195"/>
      <c r="E642" s="175"/>
      <c r="F642" s="175"/>
      <c r="G642" s="175"/>
      <c r="H642" s="175"/>
      <c r="I642" s="175"/>
      <c r="J642" s="175"/>
      <c r="K642" s="175"/>
      <c r="L642" s="175"/>
      <c r="M642" s="175"/>
    </row>
    <row r="643" spans="1:13" ht="19.5" customHeight="1" x14ac:dyDescent="0.25">
      <c r="A643" s="175"/>
      <c r="B643" s="175"/>
      <c r="C643" s="195"/>
      <c r="D643" s="195"/>
      <c r="E643" s="175"/>
      <c r="F643" s="175"/>
      <c r="G643" s="175"/>
      <c r="H643" s="175"/>
      <c r="I643" s="175"/>
      <c r="J643" s="175"/>
      <c r="K643" s="175"/>
      <c r="L643" s="175"/>
      <c r="M643" s="175"/>
    </row>
    <row r="644" spans="1:13" ht="19.5" customHeight="1" x14ac:dyDescent="0.25">
      <c r="A644" s="175"/>
      <c r="B644" s="175"/>
      <c r="C644" s="195"/>
      <c r="D644" s="195"/>
      <c r="E644" s="175"/>
      <c r="F644" s="175"/>
      <c r="G644" s="175"/>
      <c r="H644" s="175"/>
      <c r="I644" s="175"/>
      <c r="J644" s="175"/>
      <c r="K644" s="175"/>
      <c r="L644" s="175"/>
      <c r="M644" s="175"/>
    </row>
    <row r="645" spans="1:13" ht="19.5" customHeight="1" x14ac:dyDescent="0.25">
      <c r="A645" s="175"/>
      <c r="B645" s="175"/>
      <c r="C645" s="195"/>
      <c r="D645" s="195"/>
      <c r="E645" s="175"/>
      <c r="F645" s="175"/>
      <c r="G645" s="175"/>
      <c r="H645" s="175"/>
      <c r="I645" s="175"/>
      <c r="J645" s="175"/>
      <c r="K645" s="175"/>
      <c r="L645" s="175"/>
      <c r="M645" s="175"/>
    </row>
    <row r="646" spans="1:13" ht="19.5" customHeight="1" x14ac:dyDescent="0.25">
      <c r="A646" s="175"/>
      <c r="B646" s="175"/>
      <c r="C646" s="195"/>
      <c r="D646" s="195"/>
      <c r="E646" s="175"/>
      <c r="F646" s="175"/>
      <c r="G646" s="175"/>
      <c r="H646" s="175"/>
      <c r="I646" s="175"/>
      <c r="J646" s="175"/>
      <c r="K646" s="175"/>
      <c r="L646" s="175"/>
      <c r="M646" s="175"/>
    </row>
    <row r="647" spans="1:13" ht="19.5" customHeight="1" x14ac:dyDescent="0.25">
      <c r="A647" s="175"/>
      <c r="B647" s="175"/>
      <c r="C647" s="195"/>
      <c r="D647" s="195"/>
      <c r="E647" s="175"/>
      <c r="F647" s="175"/>
      <c r="G647" s="175"/>
      <c r="H647" s="175"/>
      <c r="I647" s="175"/>
      <c r="J647" s="175"/>
      <c r="K647" s="175"/>
      <c r="L647" s="175"/>
      <c r="M647" s="175"/>
    </row>
    <row r="648" spans="1:13" ht="19.5" customHeight="1" x14ac:dyDescent="0.25">
      <c r="A648" s="175"/>
      <c r="B648" s="175"/>
      <c r="C648" s="195"/>
      <c r="D648" s="195"/>
      <c r="E648" s="175"/>
      <c r="F648" s="175"/>
      <c r="G648" s="175"/>
      <c r="H648" s="175"/>
      <c r="I648" s="175"/>
      <c r="J648" s="175"/>
      <c r="K648" s="175"/>
      <c r="L648" s="175"/>
      <c r="M648" s="175"/>
    </row>
    <row r="649" spans="1:13" ht="19.5" customHeight="1" x14ac:dyDescent="0.25">
      <c r="A649" s="175"/>
      <c r="B649" s="175"/>
      <c r="C649" s="195"/>
      <c r="D649" s="195"/>
      <c r="E649" s="175"/>
      <c r="F649" s="175"/>
      <c r="G649" s="175"/>
      <c r="H649" s="175"/>
      <c r="I649" s="175"/>
      <c r="J649" s="175"/>
      <c r="K649" s="175"/>
      <c r="L649" s="175"/>
      <c r="M649" s="175"/>
    </row>
    <row r="650" spans="1:13" ht="19.5" customHeight="1" x14ac:dyDescent="0.25">
      <c r="A650" s="175"/>
      <c r="B650" s="175"/>
      <c r="C650" s="195"/>
      <c r="D650" s="195"/>
      <c r="E650" s="175"/>
      <c r="F650" s="175"/>
      <c r="G650" s="175"/>
      <c r="H650" s="175"/>
      <c r="I650" s="175"/>
      <c r="J650" s="175"/>
      <c r="K650" s="175"/>
      <c r="L650" s="175"/>
      <c r="M650" s="175"/>
    </row>
    <row r="651" spans="1:13" ht="19.5" customHeight="1" x14ac:dyDescent="0.25">
      <c r="A651" s="175"/>
      <c r="B651" s="175"/>
      <c r="C651" s="195"/>
      <c r="D651" s="195"/>
      <c r="E651" s="175"/>
      <c r="F651" s="175"/>
      <c r="G651" s="175"/>
      <c r="H651" s="175"/>
      <c r="I651" s="175"/>
      <c r="J651" s="175"/>
      <c r="K651" s="175"/>
      <c r="L651" s="175"/>
      <c r="M651" s="175"/>
    </row>
    <row r="652" spans="1:13" ht="19.5" customHeight="1" x14ac:dyDescent="0.25">
      <c r="A652" s="175"/>
      <c r="B652" s="175"/>
      <c r="C652" s="195"/>
      <c r="D652" s="195"/>
      <c r="E652" s="175"/>
      <c r="F652" s="175"/>
      <c r="G652" s="175"/>
      <c r="H652" s="175"/>
      <c r="I652" s="175"/>
      <c r="J652" s="175"/>
      <c r="K652" s="175"/>
      <c r="L652" s="175"/>
      <c r="M652" s="175"/>
    </row>
    <row r="653" spans="1:13" ht="19.5" customHeight="1" x14ac:dyDescent="0.25">
      <c r="A653" s="175"/>
      <c r="B653" s="175"/>
      <c r="C653" s="195"/>
      <c r="D653" s="195"/>
      <c r="E653" s="175"/>
      <c r="F653" s="175"/>
      <c r="G653" s="175"/>
      <c r="H653" s="175"/>
      <c r="I653" s="175"/>
      <c r="J653" s="175"/>
      <c r="K653" s="175"/>
      <c r="L653" s="175"/>
      <c r="M653" s="175"/>
    </row>
    <row r="654" spans="1:13" ht="19.5" customHeight="1" x14ac:dyDescent="0.25">
      <c r="A654" s="175"/>
      <c r="B654" s="175"/>
      <c r="C654" s="195"/>
      <c r="D654" s="195"/>
      <c r="E654" s="175"/>
      <c r="F654" s="175"/>
      <c r="G654" s="175"/>
      <c r="H654" s="175"/>
      <c r="I654" s="175"/>
      <c r="J654" s="175"/>
      <c r="K654" s="175"/>
      <c r="L654" s="175"/>
      <c r="M654" s="175"/>
    </row>
    <row r="655" spans="1:13" ht="19.5" customHeight="1" x14ac:dyDescent="0.25">
      <c r="A655" s="175"/>
      <c r="B655" s="175"/>
      <c r="C655" s="195"/>
      <c r="D655" s="195"/>
      <c r="E655" s="175"/>
      <c r="F655" s="175"/>
      <c r="G655" s="175"/>
      <c r="H655" s="175"/>
      <c r="I655" s="175"/>
      <c r="J655" s="175"/>
      <c r="K655" s="175"/>
      <c r="L655" s="175"/>
      <c r="M655" s="175"/>
    </row>
    <row r="656" spans="1:13" ht="19.5" customHeight="1" x14ac:dyDescent="0.25">
      <c r="A656" s="175"/>
      <c r="B656" s="175"/>
      <c r="C656" s="195"/>
      <c r="D656" s="195"/>
      <c r="E656" s="175"/>
      <c r="F656" s="175"/>
      <c r="G656" s="175"/>
      <c r="H656" s="175"/>
      <c r="I656" s="175"/>
      <c r="J656" s="175"/>
      <c r="K656" s="175"/>
      <c r="L656" s="175"/>
      <c r="M656" s="175"/>
    </row>
    <row r="657" spans="1:13" ht="19.5" customHeight="1" x14ac:dyDescent="0.25">
      <c r="A657" s="175"/>
      <c r="B657" s="175"/>
      <c r="C657" s="195"/>
      <c r="D657" s="195"/>
      <c r="E657" s="175"/>
      <c r="F657" s="175"/>
      <c r="G657" s="175"/>
      <c r="H657" s="175"/>
      <c r="I657" s="175"/>
      <c r="J657" s="175"/>
      <c r="K657" s="175"/>
      <c r="L657" s="175"/>
      <c r="M657" s="175"/>
    </row>
    <row r="658" spans="1:13" ht="19.5" customHeight="1" x14ac:dyDescent="0.25">
      <c r="A658" s="175"/>
      <c r="B658" s="175"/>
      <c r="C658" s="195"/>
      <c r="D658" s="195"/>
      <c r="E658" s="175"/>
      <c r="F658" s="175"/>
      <c r="G658" s="175"/>
      <c r="H658" s="175"/>
      <c r="I658" s="175"/>
      <c r="J658" s="175"/>
      <c r="K658" s="175"/>
      <c r="L658" s="175"/>
      <c r="M658" s="175"/>
    </row>
    <row r="659" spans="1:13" ht="19.5" customHeight="1" x14ac:dyDescent="0.25">
      <c r="A659" s="175"/>
      <c r="B659" s="175"/>
      <c r="C659" s="195"/>
      <c r="D659" s="195"/>
      <c r="E659" s="175"/>
      <c r="F659" s="175"/>
      <c r="G659" s="175"/>
      <c r="H659" s="175"/>
      <c r="I659" s="175"/>
      <c r="J659" s="175"/>
      <c r="K659" s="175"/>
      <c r="L659" s="175"/>
      <c r="M659" s="175"/>
    </row>
    <row r="660" spans="1:13" ht="19.5" customHeight="1" x14ac:dyDescent="0.25">
      <c r="A660" s="175"/>
      <c r="B660" s="175"/>
      <c r="C660" s="195"/>
      <c r="D660" s="195"/>
      <c r="E660" s="175"/>
      <c r="F660" s="175"/>
      <c r="G660" s="175"/>
      <c r="H660" s="175"/>
      <c r="I660" s="175"/>
      <c r="J660" s="175"/>
      <c r="K660" s="175"/>
      <c r="L660" s="175"/>
      <c r="M660" s="175"/>
    </row>
    <row r="661" spans="1:13" ht="19.5" customHeight="1" x14ac:dyDescent="0.25">
      <c r="A661" s="175"/>
      <c r="B661" s="175"/>
      <c r="C661" s="195"/>
      <c r="D661" s="195"/>
      <c r="E661" s="175"/>
      <c r="F661" s="175"/>
      <c r="G661" s="175"/>
      <c r="H661" s="175"/>
      <c r="I661" s="175"/>
      <c r="J661" s="175"/>
      <c r="K661" s="175"/>
      <c r="L661" s="175"/>
      <c r="M661" s="175"/>
    </row>
    <row r="662" spans="1:13" ht="19.5" customHeight="1" x14ac:dyDescent="0.25">
      <c r="A662" s="175"/>
      <c r="B662" s="175"/>
      <c r="C662" s="195"/>
      <c r="D662" s="195"/>
      <c r="E662" s="175"/>
      <c r="F662" s="175"/>
      <c r="G662" s="175"/>
      <c r="H662" s="175"/>
      <c r="I662" s="175"/>
      <c r="J662" s="175"/>
      <c r="K662" s="175"/>
      <c r="L662" s="175"/>
      <c r="M662" s="175"/>
    </row>
    <row r="663" spans="1:13" ht="19.5" customHeight="1" x14ac:dyDescent="0.25">
      <c r="A663" s="175"/>
      <c r="B663" s="175"/>
      <c r="C663" s="195"/>
      <c r="D663" s="195"/>
      <c r="E663" s="175"/>
      <c r="F663" s="175"/>
      <c r="G663" s="175"/>
      <c r="H663" s="175"/>
      <c r="I663" s="175"/>
      <c r="J663" s="175"/>
      <c r="K663" s="175"/>
      <c r="L663" s="175"/>
      <c r="M663" s="175"/>
    </row>
    <row r="664" spans="1:13" ht="19.5" customHeight="1" x14ac:dyDescent="0.25">
      <c r="A664" s="175"/>
      <c r="B664" s="175"/>
      <c r="C664" s="195"/>
      <c r="D664" s="195"/>
      <c r="E664" s="175"/>
      <c r="F664" s="175"/>
      <c r="G664" s="175"/>
      <c r="H664" s="175"/>
      <c r="I664" s="175"/>
      <c r="J664" s="175"/>
      <c r="K664" s="175"/>
      <c r="L664" s="175"/>
      <c r="M664" s="175"/>
    </row>
    <row r="665" spans="1:13" ht="19.5" customHeight="1" x14ac:dyDescent="0.25">
      <c r="A665" s="175"/>
      <c r="B665" s="175"/>
      <c r="C665" s="195"/>
      <c r="D665" s="195"/>
      <c r="E665" s="175"/>
      <c r="F665" s="175"/>
      <c r="G665" s="175"/>
      <c r="H665" s="175"/>
      <c r="I665" s="175"/>
      <c r="J665" s="175"/>
      <c r="K665" s="175"/>
      <c r="L665" s="175"/>
      <c r="M665" s="175"/>
    </row>
    <row r="666" spans="1:13" ht="19.5" customHeight="1" x14ac:dyDescent="0.25">
      <c r="A666" s="175"/>
      <c r="B666" s="175"/>
      <c r="C666" s="195"/>
      <c r="D666" s="195"/>
      <c r="E666" s="175"/>
      <c r="F666" s="175"/>
      <c r="G666" s="175"/>
      <c r="H666" s="175"/>
      <c r="I666" s="175"/>
      <c r="J666" s="175"/>
      <c r="K666" s="175"/>
      <c r="L666" s="175"/>
      <c r="M666" s="175"/>
    </row>
    <row r="667" spans="1:13" ht="19.5" customHeight="1" x14ac:dyDescent="0.25">
      <c r="A667" s="175"/>
      <c r="B667" s="175"/>
      <c r="C667" s="195"/>
      <c r="D667" s="195"/>
      <c r="E667" s="175"/>
      <c r="F667" s="175"/>
      <c r="G667" s="175"/>
      <c r="H667" s="175"/>
      <c r="I667" s="175"/>
      <c r="J667" s="175"/>
      <c r="K667" s="175"/>
      <c r="L667" s="175"/>
      <c r="M667" s="175"/>
    </row>
    <row r="668" spans="1:13" ht="19.5" customHeight="1" x14ac:dyDescent="0.25">
      <c r="A668" s="175"/>
      <c r="B668" s="175"/>
      <c r="C668" s="195"/>
      <c r="D668" s="195"/>
      <c r="E668" s="175"/>
      <c r="F668" s="175"/>
      <c r="G668" s="175"/>
      <c r="H668" s="175"/>
      <c r="I668" s="175"/>
      <c r="J668" s="175"/>
      <c r="K668" s="175"/>
      <c r="L668" s="175"/>
      <c r="M668" s="175"/>
    </row>
    <row r="669" spans="1:13" ht="19.5" customHeight="1" x14ac:dyDescent="0.25">
      <c r="A669" s="175"/>
      <c r="B669" s="175"/>
      <c r="C669" s="195"/>
      <c r="D669" s="195"/>
      <c r="E669" s="175"/>
      <c r="F669" s="175"/>
      <c r="G669" s="175"/>
      <c r="H669" s="175"/>
      <c r="I669" s="175"/>
      <c r="J669" s="175"/>
      <c r="K669" s="175"/>
      <c r="L669" s="175"/>
      <c r="M669" s="175"/>
    </row>
    <row r="670" spans="1:13" ht="19.5" customHeight="1" x14ac:dyDescent="0.25">
      <c r="A670" s="175"/>
      <c r="B670" s="175"/>
      <c r="C670" s="195"/>
      <c r="D670" s="195"/>
      <c r="E670" s="175"/>
      <c r="F670" s="175"/>
      <c r="G670" s="175"/>
      <c r="H670" s="175"/>
      <c r="I670" s="175"/>
      <c r="J670" s="175"/>
      <c r="K670" s="175"/>
      <c r="L670" s="175"/>
      <c r="M670" s="175"/>
    </row>
    <row r="671" spans="1:13" ht="19.5" customHeight="1" x14ac:dyDescent="0.25">
      <c r="A671" s="175"/>
      <c r="B671" s="175"/>
      <c r="C671" s="195"/>
      <c r="D671" s="195"/>
      <c r="E671" s="175"/>
      <c r="F671" s="175"/>
      <c r="G671" s="175"/>
      <c r="H671" s="175"/>
      <c r="I671" s="175"/>
      <c r="J671" s="175"/>
      <c r="K671" s="175"/>
      <c r="L671" s="175"/>
      <c r="M671" s="175"/>
    </row>
    <row r="672" spans="1:13" ht="19.5" customHeight="1" x14ac:dyDescent="0.25">
      <c r="A672" s="175"/>
      <c r="B672" s="175"/>
      <c r="C672" s="195"/>
      <c r="D672" s="195"/>
      <c r="E672" s="175"/>
      <c r="F672" s="175"/>
      <c r="G672" s="175"/>
      <c r="H672" s="175"/>
      <c r="I672" s="175"/>
      <c r="J672" s="175"/>
      <c r="K672" s="175"/>
      <c r="L672" s="175"/>
      <c r="M672" s="175"/>
    </row>
    <row r="673" spans="1:13" ht="19.5" customHeight="1" x14ac:dyDescent="0.25">
      <c r="A673" s="175"/>
      <c r="B673" s="175"/>
      <c r="C673" s="195"/>
      <c r="D673" s="195"/>
      <c r="E673" s="175"/>
      <c r="F673" s="175"/>
      <c r="G673" s="175"/>
      <c r="H673" s="175"/>
      <c r="I673" s="175"/>
      <c r="J673" s="175"/>
      <c r="K673" s="175"/>
      <c r="L673" s="175"/>
      <c r="M673" s="175"/>
    </row>
    <row r="674" spans="1:13" ht="19.5" customHeight="1" x14ac:dyDescent="0.25">
      <c r="A674" s="175"/>
      <c r="B674" s="175"/>
      <c r="C674" s="195"/>
      <c r="D674" s="195"/>
      <c r="E674" s="175"/>
      <c r="F674" s="175"/>
      <c r="G674" s="175"/>
      <c r="H674" s="175"/>
      <c r="I674" s="175"/>
      <c r="J674" s="175"/>
      <c r="K674" s="175"/>
      <c r="L674" s="175"/>
      <c r="M674" s="175"/>
    </row>
    <row r="675" spans="1:13" ht="19.5" customHeight="1" x14ac:dyDescent="0.25">
      <c r="A675" s="175"/>
      <c r="B675" s="175"/>
      <c r="C675" s="195"/>
      <c r="D675" s="195"/>
      <c r="E675" s="175"/>
      <c r="F675" s="175"/>
      <c r="G675" s="175"/>
      <c r="H675" s="175"/>
      <c r="I675" s="175"/>
      <c r="J675" s="175"/>
      <c r="K675" s="175"/>
      <c r="L675" s="175"/>
      <c r="M675" s="175"/>
    </row>
    <row r="676" spans="1:13" ht="19.5" customHeight="1" x14ac:dyDescent="0.25">
      <c r="A676" s="175"/>
      <c r="B676" s="175"/>
      <c r="C676" s="195"/>
      <c r="D676" s="195"/>
      <c r="E676" s="175"/>
      <c r="F676" s="175"/>
      <c r="G676" s="175"/>
      <c r="H676" s="175"/>
      <c r="I676" s="175"/>
      <c r="J676" s="175"/>
      <c r="K676" s="175"/>
      <c r="L676" s="175"/>
      <c r="M676" s="175"/>
    </row>
    <row r="677" spans="1:13" ht="19.5" customHeight="1" x14ac:dyDescent="0.25">
      <c r="A677" s="175"/>
      <c r="B677" s="175"/>
      <c r="C677" s="195"/>
      <c r="D677" s="195"/>
      <c r="E677" s="175"/>
      <c r="F677" s="175"/>
      <c r="G677" s="175"/>
      <c r="H677" s="175"/>
      <c r="I677" s="175"/>
      <c r="J677" s="175"/>
      <c r="K677" s="175"/>
      <c r="L677" s="175"/>
      <c r="M677" s="175"/>
    </row>
    <row r="678" spans="1:13" ht="19.5" customHeight="1" x14ac:dyDescent="0.25">
      <c r="A678" s="175"/>
      <c r="B678" s="175"/>
      <c r="C678" s="195"/>
      <c r="D678" s="195"/>
      <c r="E678" s="175"/>
      <c r="F678" s="175"/>
      <c r="G678" s="175"/>
      <c r="H678" s="175"/>
      <c r="I678" s="175"/>
      <c r="J678" s="175"/>
      <c r="K678" s="175"/>
      <c r="L678" s="175"/>
      <c r="M678" s="175"/>
    </row>
    <row r="679" spans="1:13" ht="19.5" customHeight="1" x14ac:dyDescent="0.25">
      <c r="A679" s="175"/>
      <c r="B679" s="175"/>
      <c r="C679" s="195"/>
      <c r="D679" s="195"/>
      <c r="E679" s="175"/>
      <c r="F679" s="175"/>
      <c r="G679" s="175"/>
      <c r="H679" s="175"/>
      <c r="I679" s="175"/>
      <c r="J679" s="175"/>
      <c r="K679" s="175"/>
      <c r="L679" s="175"/>
      <c r="M679" s="175"/>
    </row>
    <row r="680" spans="1:13" ht="19.5" customHeight="1" x14ac:dyDescent="0.25">
      <c r="A680" s="175"/>
      <c r="B680" s="175"/>
      <c r="C680" s="195"/>
      <c r="D680" s="195"/>
      <c r="E680" s="175"/>
      <c r="F680" s="175"/>
      <c r="G680" s="175"/>
      <c r="H680" s="175"/>
      <c r="I680" s="175"/>
      <c r="J680" s="175"/>
      <c r="K680" s="175"/>
      <c r="L680" s="175"/>
      <c r="M680" s="175"/>
    </row>
    <row r="681" spans="1:13" ht="19.5" customHeight="1" x14ac:dyDescent="0.25">
      <c r="A681" s="175"/>
      <c r="B681" s="175"/>
      <c r="C681" s="195"/>
      <c r="D681" s="195"/>
      <c r="E681" s="175"/>
      <c r="F681" s="175"/>
      <c r="G681" s="175"/>
      <c r="H681" s="175"/>
      <c r="I681" s="175"/>
      <c r="J681" s="175"/>
      <c r="K681" s="175"/>
      <c r="L681" s="175"/>
      <c r="M681" s="175"/>
    </row>
    <row r="682" spans="1:13" ht="19.5" customHeight="1" x14ac:dyDescent="0.25">
      <c r="A682" s="175"/>
      <c r="B682" s="175"/>
      <c r="C682" s="195"/>
      <c r="D682" s="195"/>
      <c r="E682" s="175"/>
      <c r="F682" s="175"/>
      <c r="G682" s="175"/>
      <c r="H682" s="175"/>
      <c r="I682" s="175"/>
      <c r="J682" s="175"/>
      <c r="K682" s="175"/>
      <c r="L682" s="175"/>
      <c r="M682" s="175"/>
    </row>
    <row r="683" spans="1:13" ht="19.5" customHeight="1" x14ac:dyDescent="0.25">
      <c r="A683" s="175"/>
      <c r="B683" s="175"/>
      <c r="C683" s="195"/>
      <c r="D683" s="195"/>
      <c r="E683" s="175"/>
      <c r="F683" s="175"/>
      <c r="G683" s="175"/>
      <c r="H683" s="175"/>
      <c r="I683" s="175"/>
      <c r="J683" s="175"/>
      <c r="K683" s="175"/>
      <c r="L683" s="175"/>
      <c r="M683" s="175"/>
    </row>
    <row r="684" spans="1:13" ht="19.5" customHeight="1" x14ac:dyDescent="0.25">
      <c r="A684" s="175"/>
      <c r="B684" s="175"/>
      <c r="C684" s="195"/>
      <c r="D684" s="195"/>
      <c r="E684" s="175"/>
      <c r="F684" s="175"/>
      <c r="G684" s="175"/>
      <c r="H684" s="175"/>
      <c r="I684" s="175"/>
      <c r="J684" s="175"/>
      <c r="K684" s="175"/>
      <c r="L684" s="175"/>
      <c r="M684" s="175"/>
    </row>
    <row r="685" spans="1:13" ht="19.5" customHeight="1" x14ac:dyDescent="0.25">
      <c r="A685" s="175"/>
      <c r="B685" s="175"/>
      <c r="C685" s="195"/>
      <c r="D685" s="195"/>
      <c r="E685" s="175"/>
      <c r="F685" s="175"/>
      <c r="G685" s="175"/>
      <c r="H685" s="175"/>
      <c r="I685" s="175"/>
      <c r="J685" s="175"/>
      <c r="K685" s="175"/>
      <c r="L685" s="175"/>
      <c r="M685" s="175"/>
    </row>
    <row r="686" spans="1:13" ht="19.5" customHeight="1" x14ac:dyDescent="0.25">
      <c r="A686" s="175"/>
      <c r="B686" s="175"/>
      <c r="C686" s="195"/>
      <c r="D686" s="195"/>
      <c r="E686" s="175"/>
      <c r="F686" s="175"/>
      <c r="G686" s="175"/>
      <c r="H686" s="175"/>
      <c r="I686" s="175"/>
      <c r="J686" s="175"/>
      <c r="K686" s="175"/>
      <c r="L686" s="175"/>
      <c r="M686" s="175"/>
    </row>
    <row r="687" spans="1:13" ht="19.5" customHeight="1" x14ac:dyDescent="0.25">
      <c r="A687" s="175"/>
      <c r="B687" s="175"/>
      <c r="C687" s="195"/>
      <c r="D687" s="195"/>
      <c r="E687" s="175"/>
      <c r="F687" s="175"/>
      <c r="G687" s="175"/>
      <c r="H687" s="175"/>
      <c r="I687" s="175"/>
      <c r="J687" s="175"/>
      <c r="K687" s="175"/>
      <c r="L687" s="175"/>
      <c r="M687" s="175"/>
    </row>
    <row r="688" spans="1:13" ht="19.5" customHeight="1" x14ac:dyDescent="0.25">
      <c r="A688" s="175"/>
      <c r="B688" s="175"/>
      <c r="C688" s="195"/>
      <c r="D688" s="195"/>
      <c r="E688" s="175"/>
      <c r="F688" s="175"/>
      <c r="G688" s="175"/>
      <c r="H688" s="175"/>
      <c r="I688" s="175"/>
      <c r="J688" s="175"/>
      <c r="K688" s="175"/>
      <c r="L688" s="175"/>
      <c r="M688" s="175"/>
    </row>
    <row r="689" spans="1:13" ht="19.5" customHeight="1" x14ac:dyDescent="0.25">
      <c r="A689" s="175"/>
      <c r="B689" s="175"/>
      <c r="C689" s="195"/>
      <c r="D689" s="195"/>
      <c r="E689" s="175"/>
      <c r="F689" s="175"/>
      <c r="G689" s="175"/>
      <c r="H689" s="175"/>
      <c r="I689" s="175"/>
      <c r="J689" s="175"/>
      <c r="K689" s="175"/>
      <c r="L689" s="175"/>
      <c r="M689" s="175"/>
    </row>
    <row r="690" spans="1:13" ht="19.5" customHeight="1" x14ac:dyDescent="0.25">
      <c r="A690" s="175"/>
      <c r="B690" s="175"/>
      <c r="C690" s="195"/>
      <c r="D690" s="195"/>
      <c r="E690" s="175"/>
      <c r="F690" s="175"/>
      <c r="G690" s="175"/>
      <c r="H690" s="175"/>
      <c r="I690" s="175"/>
      <c r="J690" s="175"/>
      <c r="K690" s="175"/>
      <c r="L690" s="175"/>
      <c r="M690" s="175"/>
    </row>
    <row r="691" spans="1:13" ht="19.5" customHeight="1" x14ac:dyDescent="0.25">
      <c r="A691" s="175"/>
      <c r="B691" s="175"/>
      <c r="C691" s="195"/>
      <c r="D691" s="195"/>
      <c r="E691" s="175"/>
      <c r="F691" s="175"/>
      <c r="G691" s="175"/>
      <c r="H691" s="175"/>
      <c r="I691" s="175"/>
      <c r="J691" s="175"/>
      <c r="K691" s="175"/>
      <c r="L691" s="175"/>
      <c r="M691" s="175"/>
    </row>
    <row r="692" spans="1:13" ht="19.5" customHeight="1" x14ac:dyDescent="0.25">
      <c r="A692" s="175"/>
      <c r="B692" s="175"/>
      <c r="C692" s="195"/>
      <c r="D692" s="195"/>
      <c r="E692" s="175"/>
      <c r="F692" s="175"/>
      <c r="G692" s="175"/>
      <c r="H692" s="175"/>
      <c r="I692" s="175"/>
      <c r="J692" s="175"/>
      <c r="K692" s="175"/>
      <c r="L692" s="175"/>
      <c r="M692" s="175"/>
    </row>
    <row r="693" spans="1:13" ht="19.5" customHeight="1" x14ac:dyDescent="0.25">
      <c r="A693" s="175"/>
      <c r="B693" s="175"/>
      <c r="C693" s="195"/>
      <c r="D693" s="195"/>
      <c r="E693" s="175"/>
      <c r="F693" s="175"/>
      <c r="G693" s="175"/>
      <c r="H693" s="175"/>
      <c r="I693" s="175"/>
      <c r="J693" s="175"/>
      <c r="K693" s="175"/>
      <c r="L693" s="175"/>
      <c r="M693" s="175"/>
    </row>
    <row r="694" spans="1:13" ht="19.5" customHeight="1" x14ac:dyDescent="0.25">
      <c r="A694" s="175"/>
      <c r="B694" s="175"/>
      <c r="C694" s="195"/>
      <c r="D694" s="195"/>
      <c r="E694" s="175"/>
      <c r="F694" s="175"/>
      <c r="G694" s="175"/>
      <c r="H694" s="175"/>
      <c r="I694" s="175"/>
      <c r="J694" s="175"/>
      <c r="K694" s="175"/>
      <c r="L694" s="175"/>
      <c r="M694" s="175"/>
    </row>
    <row r="695" spans="1:13" ht="19.5" customHeight="1" x14ac:dyDescent="0.25">
      <c r="A695" s="175"/>
      <c r="B695" s="175"/>
      <c r="C695" s="195"/>
      <c r="D695" s="195"/>
      <c r="E695" s="175"/>
      <c r="F695" s="175"/>
      <c r="G695" s="175"/>
      <c r="H695" s="175"/>
      <c r="I695" s="175"/>
      <c r="J695" s="175"/>
      <c r="K695" s="175"/>
      <c r="L695" s="175"/>
      <c r="M695" s="175"/>
    </row>
    <row r="696" spans="1:13" ht="19.5" customHeight="1" x14ac:dyDescent="0.25">
      <c r="A696" s="175"/>
      <c r="B696" s="175"/>
      <c r="C696" s="195"/>
      <c r="D696" s="195"/>
      <c r="E696" s="175"/>
      <c r="F696" s="175"/>
      <c r="G696" s="175"/>
      <c r="H696" s="175"/>
      <c r="I696" s="175"/>
      <c r="J696" s="175"/>
      <c r="K696" s="175"/>
      <c r="L696" s="175"/>
      <c r="M696" s="175"/>
    </row>
    <row r="697" spans="1:13" ht="19.5" customHeight="1" x14ac:dyDescent="0.25">
      <c r="A697" s="175"/>
      <c r="B697" s="175"/>
      <c r="C697" s="195"/>
      <c r="D697" s="195"/>
      <c r="E697" s="175"/>
      <c r="F697" s="175"/>
      <c r="G697" s="175"/>
      <c r="H697" s="175"/>
      <c r="I697" s="175"/>
      <c r="J697" s="175"/>
      <c r="K697" s="175"/>
      <c r="L697" s="175"/>
      <c r="M697" s="175"/>
    </row>
    <row r="698" spans="1:13" ht="19.5" customHeight="1" x14ac:dyDescent="0.25">
      <c r="A698" s="175"/>
      <c r="B698" s="175"/>
      <c r="C698" s="195"/>
      <c r="D698" s="195"/>
      <c r="E698" s="175"/>
      <c r="F698" s="175"/>
      <c r="G698" s="175"/>
      <c r="H698" s="175"/>
      <c r="I698" s="175"/>
      <c r="J698" s="175"/>
      <c r="K698" s="175"/>
      <c r="L698" s="175"/>
      <c r="M698" s="175"/>
    </row>
    <row r="699" spans="1:13" ht="19.5" customHeight="1" x14ac:dyDescent="0.25">
      <c r="A699" s="175"/>
      <c r="B699" s="175"/>
      <c r="C699" s="195"/>
      <c r="D699" s="195"/>
      <c r="E699" s="175"/>
      <c r="F699" s="175"/>
      <c r="G699" s="175"/>
      <c r="H699" s="175"/>
      <c r="I699" s="175"/>
      <c r="J699" s="175"/>
      <c r="K699" s="175"/>
      <c r="L699" s="175"/>
      <c r="M699" s="175"/>
    </row>
    <row r="700" spans="1:13" ht="19.5" customHeight="1" x14ac:dyDescent="0.25">
      <c r="A700" s="175"/>
      <c r="B700" s="175"/>
      <c r="C700" s="195"/>
      <c r="D700" s="195"/>
      <c r="E700" s="175"/>
      <c r="F700" s="175"/>
      <c r="G700" s="175"/>
      <c r="H700" s="175"/>
      <c r="I700" s="175"/>
      <c r="J700" s="175"/>
      <c r="K700" s="175"/>
      <c r="L700" s="175"/>
      <c r="M700" s="175"/>
    </row>
    <row r="701" spans="1:13" ht="19.5" customHeight="1" x14ac:dyDescent="0.25">
      <c r="A701" s="175"/>
      <c r="B701" s="175"/>
      <c r="C701" s="195"/>
      <c r="D701" s="195"/>
      <c r="E701" s="175"/>
      <c r="F701" s="175"/>
      <c r="G701" s="175"/>
      <c r="H701" s="175"/>
      <c r="I701" s="175"/>
      <c r="J701" s="175"/>
      <c r="K701" s="175"/>
      <c r="L701" s="175"/>
      <c r="M701" s="175"/>
    </row>
    <row r="702" spans="1:13" ht="19.5" customHeight="1" x14ac:dyDescent="0.25">
      <c r="A702" s="175"/>
      <c r="B702" s="175"/>
      <c r="C702" s="195"/>
      <c r="D702" s="195"/>
      <c r="E702" s="175"/>
      <c r="F702" s="175"/>
      <c r="G702" s="175"/>
      <c r="H702" s="175"/>
      <c r="I702" s="175"/>
      <c r="J702" s="175"/>
      <c r="K702" s="175"/>
      <c r="L702" s="175"/>
      <c r="M702" s="175"/>
    </row>
    <row r="703" spans="1:13" ht="19.5" customHeight="1" x14ac:dyDescent="0.25">
      <c r="A703" s="175"/>
      <c r="B703" s="175"/>
      <c r="C703" s="195"/>
      <c r="D703" s="195"/>
      <c r="E703" s="175"/>
      <c r="F703" s="175"/>
      <c r="G703" s="175"/>
      <c r="H703" s="175"/>
      <c r="I703" s="175"/>
      <c r="J703" s="175"/>
      <c r="K703" s="175"/>
      <c r="L703" s="175"/>
      <c r="M703" s="175"/>
    </row>
    <row r="704" spans="1:13" ht="19.5" customHeight="1" x14ac:dyDescent="0.25">
      <c r="A704" s="175"/>
      <c r="B704" s="175"/>
      <c r="C704" s="195"/>
      <c r="D704" s="195"/>
      <c r="E704" s="175"/>
      <c r="F704" s="175"/>
      <c r="G704" s="175"/>
      <c r="H704" s="175"/>
      <c r="I704" s="175"/>
      <c r="J704" s="175"/>
      <c r="K704" s="175"/>
      <c r="L704" s="175"/>
      <c r="M704" s="175"/>
    </row>
    <row r="705" spans="1:13" ht="19.5" customHeight="1" x14ac:dyDescent="0.25">
      <c r="A705" s="175"/>
      <c r="B705" s="175"/>
      <c r="C705" s="195"/>
      <c r="D705" s="195"/>
      <c r="E705" s="175"/>
      <c r="F705" s="175"/>
      <c r="G705" s="175"/>
      <c r="H705" s="175"/>
      <c r="I705" s="175"/>
      <c r="J705" s="175"/>
      <c r="K705" s="175"/>
      <c r="L705" s="175"/>
      <c r="M705" s="175"/>
    </row>
    <row r="706" spans="1:13" ht="19.5" customHeight="1" x14ac:dyDescent="0.25">
      <c r="A706" s="175"/>
      <c r="B706" s="175"/>
      <c r="C706" s="195"/>
      <c r="D706" s="195"/>
      <c r="E706" s="175"/>
      <c r="F706" s="175"/>
      <c r="G706" s="175"/>
      <c r="H706" s="175"/>
      <c r="I706" s="175"/>
      <c r="J706" s="175"/>
      <c r="K706" s="175"/>
      <c r="L706" s="175"/>
      <c r="M706" s="175"/>
    </row>
    <row r="707" spans="1:13" ht="19.5" customHeight="1" x14ac:dyDescent="0.25">
      <c r="A707" s="175"/>
      <c r="B707" s="175"/>
      <c r="C707" s="195"/>
      <c r="D707" s="195"/>
      <c r="E707" s="175"/>
      <c r="F707" s="175"/>
      <c r="G707" s="175"/>
      <c r="H707" s="175"/>
      <c r="I707" s="175"/>
      <c r="J707" s="175"/>
      <c r="K707" s="175"/>
      <c r="L707" s="175"/>
      <c r="M707" s="175"/>
    </row>
    <row r="708" spans="1:13" ht="19.5" customHeight="1" x14ac:dyDescent="0.25">
      <c r="A708" s="175"/>
      <c r="B708" s="175"/>
      <c r="C708" s="195"/>
      <c r="D708" s="195"/>
      <c r="E708" s="175"/>
      <c r="F708" s="175"/>
      <c r="G708" s="175"/>
      <c r="H708" s="175"/>
      <c r="I708" s="175"/>
      <c r="J708" s="175"/>
      <c r="K708" s="175"/>
      <c r="L708" s="175"/>
      <c r="M708" s="175"/>
    </row>
    <row r="709" spans="1:13" ht="19.5" customHeight="1" x14ac:dyDescent="0.25">
      <c r="A709" s="175"/>
      <c r="B709" s="175"/>
      <c r="C709" s="195"/>
      <c r="D709" s="195"/>
      <c r="E709" s="175"/>
      <c r="F709" s="175"/>
      <c r="G709" s="175"/>
      <c r="H709" s="175"/>
      <c r="I709" s="175"/>
      <c r="J709" s="175"/>
      <c r="K709" s="175"/>
      <c r="L709" s="175"/>
      <c r="M709" s="175"/>
    </row>
    <row r="710" spans="1:13" ht="19.5" customHeight="1" x14ac:dyDescent="0.25">
      <c r="A710" s="175"/>
      <c r="B710" s="175"/>
      <c r="C710" s="195"/>
      <c r="D710" s="195"/>
      <c r="E710" s="175"/>
      <c r="F710" s="175"/>
      <c r="G710" s="175"/>
      <c r="H710" s="175"/>
      <c r="I710" s="175"/>
      <c r="J710" s="175"/>
      <c r="K710" s="175"/>
      <c r="L710" s="175"/>
      <c r="M710" s="175"/>
    </row>
    <row r="711" spans="1:13" ht="19.5" customHeight="1" x14ac:dyDescent="0.25">
      <c r="A711" s="175"/>
      <c r="B711" s="175"/>
      <c r="C711" s="195"/>
      <c r="D711" s="195"/>
      <c r="E711" s="175"/>
      <c r="F711" s="175"/>
      <c r="G711" s="175"/>
      <c r="H711" s="175"/>
      <c r="I711" s="175"/>
      <c r="J711" s="175"/>
      <c r="K711" s="175"/>
      <c r="L711" s="175"/>
      <c r="M711" s="175"/>
    </row>
    <row r="712" spans="1:13" ht="19.5" customHeight="1" x14ac:dyDescent="0.25">
      <c r="A712" s="175"/>
      <c r="B712" s="175"/>
      <c r="C712" s="195"/>
      <c r="D712" s="195"/>
      <c r="E712" s="175"/>
      <c r="F712" s="175"/>
      <c r="G712" s="175"/>
      <c r="H712" s="175"/>
      <c r="I712" s="175"/>
      <c r="J712" s="175"/>
      <c r="K712" s="175"/>
      <c r="L712" s="175"/>
      <c r="M712" s="175"/>
    </row>
    <row r="713" spans="1:13" ht="19.5" customHeight="1" x14ac:dyDescent="0.25">
      <c r="A713" s="175"/>
      <c r="B713" s="175"/>
      <c r="C713" s="195"/>
      <c r="D713" s="195"/>
      <c r="E713" s="175"/>
      <c r="F713" s="175"/>
      <c r="G713" s="175"/>
      <c r="H713" s="175"/>
      <c r="I713" s="175"/>
      <c r="J713" s="175"/>
      <c r="K713" s="175"/>
      <c r="L713" s="175"/>
      <c r="M713" s="175"/>
    </row>
    <row r="714" spans="1:13" ht="19.5" customHeight="1" x14ac:dyDescent="0.25">
      <c r="A714" s="175"/>
      <c r="B714" s="175"/>
      <c r="C714" s="195"/>
      <c r="D714" s="195"/>
      <c r="E714" s="175"/>
      <c r="F714" s="175"/>
      <c r="G714" s="175"/>
      <c r="H714" s="175"/>
      <c r="I714" s="175"/>
      <c r="J714" s="175"/>
      <c r="K714" s="175"/>
      <c r="L714" s="175"/>
      <c r="M714" s="175"/>
    </row>
    <row r="715" spans="1:13" ht="19.5" customHeight="1" x14ac:dyDescent="0.25">
      <c r="A715" s="175"/>
      <c r="B715" s="175"/>
      <c r="C715" s="195"/>
      <c r="D715" s="195"/>
      <c r="E715" s="175"/>
      <c r="F715" s="175"/>
      <c r="G715" s="175"/>
      <c r="H715" s="175"/>
      <c r="I715" s="175"/>
      <c r="J715" s="175"/>
      <c r="K715" s="175"/>
      <c r="L715" s="175"/>
      <c r="M715" s="175"/>
    </row>
    <row r="716" spans="1:13" ht="19.5" customHeight="1" x14ac:dyDescent="0.25">
      <c r="A716" s="175"/>
      <c r="B716" s="175"/>
      <c r="C716" s="195"/>
      <c r="D716" s="195"/>
      <c r="E716" s="175"/>
      <c r="F716" s="175"/>
      <c r="G716" s="175"/>
      <c r="H716" s="175"/>
      <c r="I716" s="175"/>
      <c r="J716" s="175"/>
      <c r="K716" s="175"/>
      <c r="L716" s="175"/>
      <c r="M716" s="175"/>
    </row>
    <row r="717" spans="1:13" ht="19.5" customHeight="1" x14ac:dyDescent="0.25">
      <c r="A717" s="175"/>
      <c r="B717" s="175"/>
      <c r="C717" s="195"/>
      <c r="D717" s="195"/>
      <c r="E717" s="175"/>
      <c r="F717" s="175"/>
      <c r="G717" s="175"/>
      <c r="H717" s="175"/>
      <c r="I717" s="175"/>
      <c r="J717" s="175"/>
      <c r="K717" s="175"/>
      <c r="L717" s="175"/>
      <c r="M717" s="175"/>
    </row>
    <row r="718" spans="1:13" ht="19.5" customHeight="1" x14ac:dyDescent="0.25">
      <c r="A718" s="175"/>
      <c r="B718" s="175"/>
      <c r="C718" s="195"/>
      <c r="D718" s="195"/>
      <c r="E718" s="175"/>
      <c r="F718" s="175"/>
      <c r="G718" s="175"/>
      <c r="H718" s="175"/>
      <c r="I718" s="175"/>
      <c r="J718" s="175"/>
      <c r="K718" s="175"/>
      <c r="L718" s="175"/>
      <c r="M718" s="175"/>
    </row>
    <row r="719" spans="1:13" ht="19.5" customHeight="1" x14ac:dyDescent="0.25">
      <c r="A719" s="175"/>
      <c r="B719" s="175"/>
      <c r="C719" s="195"/>
      <c r="D719" s="195"/>
      <c r="E719" s="175"/>
      <c r="F719" s="175"/>
      <c r="G719" s="175"/>
      <c r="H719" s="175"/>
      <c r="I719" s="175"/>
      <c r="J719" s="175"/>
      <c r="K719" s="175"/>
      <c r="L719" s="175"/>
      <c r="M719" s="175"/>
    </row>
    <row r="720" spans="1:13" ht="19.5" customHeight="1" x14ac:dyDescent="0.25">
      <c r="A720" s="175"/>
      <c r="B720" s="175"/>
      <c r="C720" s="195"/>
      <c r="D720" s="195"/>
      <c r="E720" s="175"/>
      <c r="F720" s="175"/>
      <c r="G720" s="175"/>
      <c r="H720" s="175"/>
      <c r="I720" s="175"/>
      <c r="J720" s="175"/>
      <c r="K720" s="175"/>
      <c r="L720" s="175"/>
      <c r="M720" s="175"/>
    </row>
    <row r="721" spans="1:13" ht="19.5" customHeight="1" x14ac:dyDescent="0.25">
      <c r="A721" s="175"/>
      <c r="B721" s="175"/>
      <c r="C721" s="195"/>
      <c r="D721" s="195"/>
      <c r="E721" s="175"/>
      <c r="F721" s="175"/>
      <c r="G721" s="175"/>
      <c r="H721" s="175"/>
      <c r="I721" s="175"/>
      <c r="J721" s="175"/>
      <c r="K721" s="175"/>
      <c r="L721" s="175"/>
      <c r="M721" s="175"/>
    </row>
    <row r="722" spans="1:13" ht="19.5" customHeight="1" x14ac:dyDescent="0.25">
      <c r="A722" s="175"/>
      <c r="B722" s="175"/>
      <c r="C722" s="195"/>
      <c r="D722" s="195"/>
      <c r="E722" s="175"/>
      <c r="F722" s="175"/>
      <c r="G722" s="175"/>
      <c r="H722" s="175"/>
      <c r="I722" s="175"/>
      <c r="J722" s="175"/>
      <c r="K722" s="175"/>
      <c r="L722" s="175"/>
      <c r="M722" s="175"/>
    </row>
    <row r="723" spans="1:13" ht="19.5" customHeight="1" x14ac:dyDescent="0.25">
      <c r="A723" s="175"/>
      <c r="B723" s="175"/>
      <c r="C723" s="195"/>
      <c r="D723" s="195"/>
      <c r="E723" s="175"/>
      <c r="F723" s="175"/>
      <c r="G723" s="175"/>
      <c r="H723" s="175"/>
      <c r="I723" s="175"/>
      <c r="J723" s="175"/>
      <c r="K723" s="175"/>
      <c r="L723" s="175"/>
      <c r="M723" s="175"/>
    </row>
    <row r="724" spans="1:13" ht="19.5" customHeight="1" x14ac:dyDescent="0.25">
      <c r="A724" s="175"/>
      <c r="B724" s="175"/>
      <c r="C724" s="195"/>
      <c r="D724" s="195"/>
      <c r="E724" s="175"/>
      <c r="F724" s="175"/>
      <c r="G724" s="175"/>
      <c r="H724" s="175"/>
      <c r="I724" s="175"/>
      <c r="J724" s="175"/>
      <c r="K724" s="175"/>
      <c r="L724" s="175"/>
      <c r="M724" s="175"/>
    </row>
    <row r="725" spans="1:13" ht="19.5" customHeight="1" x14ac:dyDescent="0.25">
      <c r="A725" s="175"/>
      <c r="B725" s="175"/>
      <c r="C725" s="195"/>
      <c r="D725" s="195"/>
      <c r="E725" s="175"/>
      <c r="F725" s="175"/>
      <c r="G725" s="175"/>
      <c r="H725" s="175"/>
      <c r="I725" s="175"/>
      <c r="J725" s="175"/>
      <c r="K725" s="175"/>
      <c r="L725" s="175"/>
      <c r="M725" s="175"/>
    </row>
    <row r="726" spans="1:13" ht="19.5" customHeight="1" x14ac:dyDescent="0.25">
      <c r="A726" s="175"/>
      <c r="B726" s="175"/>
      <c r="C726" s="195"/>
      <c r="D726" s="195"/>
      <c r="E726" s="175"/>
      <c r="F726" s="175"/>
      <c r="G726" s="175"/>
      <c r="H726" s="175"/>
      <c r="I726" s="175"/>
      <c r="J726" s="175"/>
      <c r="K726" s="175"/>
      <c r="L726" s="175"/>
      <c r="M726" s="175"/>
    </row>
    <row r="727" spans="1:13" ht="19.5" customHeight="1" x14ac:dyDescent="0.25">
      <c r="A727" s="175"/>
      <c r="B727" s="175"/>
      <c r="C727" s="195"/>
      <c r="D727" s="195"/>
      <c r="E727" s="175"/>
      <c r="F727" s="175"/>
      <c r="G727" s="175"/>
      <c r="H727" s="175"/>
      <c r="I727" s="175"/>
      <c r="J727" s="175"/>
      <c r="K727" s="175"/>
      <c r="L727" s="175"/>
      <c r="M727" s="175"/>
    </row>
    <row r="728" spans="1:13" ht="19.5" customHeight="1" x14ac:dyDescent="0.25">
      <c r="A728" s="175"/>
      <c r="B728" s="175"/>
      <c r="C728" s="195"/>
      <c r="D728" s="195"/>
      <c r="E728" s="175"/>
      <c r="F728" s="175"/>
      <c r="G728" s="175"/>
      <c r="H728" s="175"/>
      <c r="I728" s="175"/>
      <c r="J728" s="175"/>
      <c r="K728" s="175"/>
      <c r="L728" s="175"/>
      <c r="M728" s="175"/>
    </row>
    <row r="729" spans="1:13" ht="19.5" customHeight="1" x14ac:dyDescent="0.25">
      <c r="A729" s="175"/>
      <c r="B729" s="175"/>
      <c r="C729" s="195"/>
      <c r="D729" s="195"/>
      <c r="E729" s="175"/>
      <c r="F729" s="175"/>
      <c r="G729" s="175"/>
      <c r="H729" s="175"/>
      <c r="I729" s="175"/>
      <c r="J729" s="175"/>
      <c r="K729" s="175"/>
      <c r="L729" s="175"/>
      <c r="M729" s="175"/>
    </row>
    <row r="730" spans="1:13" ht="19.5" customHeight="1" x14ac:dyDescent="0.25">
      <c r="A730" s="175"/>
      <c r="B730" s="175"/>
      <c r="C730" s="195"/>
      <c r="D730" s="195"/>
      <c r="E730" s="175"/>
      <c r="F730" s="175"/>
      <c r="G730" s="175"/>
      <c r="H730" s="175"/>
      <c r="I730" s="175"/>
      <c r="J730" s="175"/>
      <c r="K730" s="175"/>
      <c r="L730" s="175"/>
      <c r="M730" s="175"/>
    </row>
    <row r="731" spans="1:13" ht="19.5" customHeight="1" x14ac:dyDescent="0.25">
      <c r="A731" s="175"/>
      <c r="B731" s="175"/>
      <c r="C731" s="195"/>
      <c r="D731" s="195"/>
      <c r="E731" s="175"/>
      <c r="F731" s="175"/>
      <c r="G731" s="175"/>
      <c r="H731" s="175"/>
      <c r="I731" s="175"/>
      <c r="J731" s="175"/>
      <c r="K731" s="175"/>
      <c r="L731" s="175"/>
      <c r="M731" s="175"/>
    </row>
    <row r="732" spans="1:13" ht="19.5" customHeight="1" x14ac:dyDescent="0.25">
      <c r="A732" s="175"/>
      <c r="B732" s="175"/>
      <c r="C732" s="195"/>
      <c r="D732" s="195"/>
      <c r="E732" s="175"/>
      <c r="F732" s="175"/>
      <c r="G732" s="175"/>
      <c r="H732" s="175"/>
      <c r="I732" s="175"/>
      <c r="J732" s="175"/>
      <c r="K732" s="175"/>
      <c r="L732" s="175"/>
      <c r="M732" s="175"/>
    </row>
    <row r="733" spans="1:13" ht="19.5" customHeight="1" x14ac:dyDescent="0.25">
      <c r="A733" s="175"/>
      <c r="B733" s="175"/>
      <c r="C733" s="195"/>
      <c r="D733" s="195"/>
      <c r="E733" s="175"/>
      <c r="F733" s="175"/>
      <c r="G733" s="175"/>
      <c r="H733" s="175"/>
      <c r="I733" s="175"/>
      <c r="J733" s="175"/>
      <c r="K733" s="175"/>
      <c r="L733" s="175"/>
      <c r="M733" s="175"/>
    </row>
    <row r="734" spans="1:13" ht="19.5" customHeight="1" x14ac:dyDescent="0.25">
      <c r="A734" s="175"/>
      <c r="B734" s="175"/>
      <c r="C734" s="195"/>
      <c r="D734" s="195"/>
      <c r="E734" s="175"/>
      <c r="F734" s="175"/>
      <c r="G734" s="175"/>
      <c r="H734" s="175"/>
      <c r="I734" s="175"/>
      <c r="J734" s="175"/>
      <c r="K734" s="175"/>
      <c r="L734" s="175"/>
      <c r="M734" s="175"/>
    </row>
    <row r="735" spans="1:13" ht="19.5" customHeight="1" x14ac:dyDescent="0.25">
      <c r="A735" s="175"/>
      <c r="B735" s="175"/>
      <c r="C735" s="195"/>
      <c r="D735" s="195"/>
      <c r="E735" s="175"/>
      <c r="F735" s="175"/>
      <c r="G735" s="175"/>
      <c r="H735" s="175"/>
      <c r="I735" s="175"/>
      <c r="J735" s="175"/>
      <c r="K735" s="175"/>
      <c r="L735" s="175"/>
      <c r="M735" s="175"/>
    </row>
    <row r="736" spans="1:13" ht="19.5" customHeight="1" x14ac:dyDescent="0.25">
      <c r="A736" s="175"/>
      <c r="B736" s="175"/>
      <c r="C736" s="195"/>
      <c r="D736" s="195"/>
      <c r="E736" s="175"/>
      <c r="F736" s="175"/>
      <c r="G736" s="175"/>
      <c r="H736" s="175"/>
      <c r="I736" s="175"/>
      <c r="J736" s="175"/>
      <c r="K736" s="175"/>
      <c r="L736" s="175"/>
      <c r="M736" s="175"/>
    </row>
    <row r="737" spans="1:13" ht="19.5" customHeight="1" x14ac:dyDescent="0.25">
      <c r="A737" s="175"/>
      <c r="B737" s="175"/>
      <c r="C737" s="195"/>
      <c r="D737" s="195"/>
      <c r="E737" s="175"/>
      <c r="F737" s="175"/>
      <c r="G737" s="175"/>
      <c r="H737" s="175"/>
      <c r="I737" s="175"/>
      <c r="J737" s="175"/>
      <c r="K737" s="175"/>
      <c r="L737" s="175"/>
      <c r="M737" s="175"/>
    </row>
    <row r="738" spans="1:13" ht="19.5" customHeight="1" x14ac:dyDescent="0.25">
      <c r="A738" s="175"/>
      <c r="B738" s="175"/>
      <c r="C738" s="195"/>
      <c r="D738" s="195"/>
      <c r="E738" s="175"/>
      <c r="F738" s="175"/>
      <c r="G738" s="175"/>
      <c r="H738" s="175"/>
      <c r="I738" s="175"/>
      <c r="J738" s="175"/>
      <c r="K738" s="175"/>
      <c r="L738" s="175"/>
      <c r="M738" s="175"/>
    </row>
    <row r="739" spans="1:13" ht="19.5" customHeight="1" x14ac:dyDescent="0.25">
      <c r="A739" s="175"/>
      <c r="B739" s="175"/>
      <c r="C739" s="195"/>
      <c r="D739" s="195"/>
      <c r="E739" s="175"/>
      <c r="F739" s="175"/>
      <c r="G739" s="175"/>
      <c r="H739" s="175"/>
      <c r="I739" s="175"/>
      <c r="J739" s="175"/>
      <c r="K739" s="175"/>
      <c r="L739" s="175"/>
      <c r="M739" s="175"/>
    </row>
    <row r="740" spans="1:13" ht="19.5" customHeight="1" x14ac:dyDescent="0.25">
      <c r="A740" s="175"/>
      <c r="B740" s="175"/>
      <c r="C740" s="195"/>
      <c r="D740" s="195"/>
      <c r="E740" s="175"/>
      <c r="F740" s="175"/>
      <c r="G740" s="175"/>
      <c r="H740" s="175"/>
      <c r="I740" s="175"/>
      <c r="J740" s="175"/>
      <c r="K740" s="175"/>
      <c r="L740" s="175"/>
      <c r="M740" s="175"/>
    </row>
    <row r="741" spans="1:13" ht="19.5" customHeight="1" x14ac:dyDescent="0.25">
      <c r="A741" s="175"/>
      <c r="B741" s="175"/>
      <c r="C741" s="195"/>
      <c r="D741" s="195"/>
      <c r="E741" s="175"/>
      <c r="F741" s="175"/>
      <c r="G741" s="175"/>
      <c r="H741" s="175"/>
      <c r="I741" s="175"/>
      <c r="J741" s="175"/>
      <c r="K741" s="175"/>
      <c r="L741" s="175"/>
      <c r="M741" s="175"/>
    </row>
    <row r="742" spans="1:13" ht="19.5" customHeight="1" x14ac:dyDescent="0.25">
      <c r="A742" s="175"/>
      <c r="B742" s="175"/>
      <c r="C742" s="195"/>
      <c r="D742" s="195"/>
      <c r="E742" s="175"/>
      <c r="F742" s="175"/>
      <c r="G742" s="175"/>
      <c r="H742" s="175"/>
      <c r="I742" s="175"/>
      <c r="J742" s="175"/>
      <c r="K742" s="175"/>
      <c r="L742" s="175"/>
      <c r="M742" s="175"/>
    </row>
    <row r="743" spans="1:13" ht="19.5" customHeight="1" x14ac:dyDescent="0.25">
      <c r="A743" s="175"/>
      <c r="B743" s="175"/>
      <c r="C743" s="195"/>
      <c r="D743" s="195"/>
      <c r="E743" s="175"/>
      <c r="F743" s="175"/>
      <c r="G743" s="175"/>
      <c r="H743" s="175"/>
      <c r="I743" s="175"/>
      <c r="J743" s="175"/>
      <c r="K743" s="175"/>
      <c r="L743" s="175"/>
      <c r="M743" s="175"/>
    </row>
    <row r="744" spans="1:13" ht="19.5" customHeight="1" x14ac:dyDescent="0.25">
      <c r="A744" s="175"/>
      <c r="B744" s="175"/>
      <c r="C744" s="195"/>
      <c r="D744" s="195"/>
      <c r="E744" s="175"/>
      <c r="F744" s="175"/>
      <c r="G744" s="175"/>
      <c r="H744" s="175"/>
      <c r="I744" s="175"/>
      <c r="J744" s="175"/>
      <c r="K744" s="175"/>
      <c r="L744" s="175"/>
      <c r="M744" s="175"/>
    </row>
    <row r="745" spans="1:13" ht="19.5" customHeight="1" x14ac:dyDescent="0.25">
      <c r="A745" s="175"/>
      <c r="B745" s="175"/>
      <c r="C745" s="195"/>
      <c r="D745" s="195"/>
      <c r="E745" s="175"/>
      <c r="F745" s="175"/>
      <c r="G745" s="175"/>
      <c r="H745" s="175"/>
      <c r="I745" s="175"/>
      <c r="J745" s="175"/>
      <c r="K745" s="175"/>
      <c r="L745" s="175"/>
      <c r="M745" s="175"/>
    </row>
    <row r="746" spans="1:13" ht="19.5" customHeight="1" x14ac:dyDescent="0.25">
      <c r="A746" s="175"/>
      <c r="B746" s="175"/>
      <c r="C746" s="195"/>
      <c r="D746" s="195"/>
      <c r="E746" s="175"/>
      <c r="F746" s="175"/>
      <c r="G746" s="175"/>
      <c r="H746" s="175"/>
      <c r="I746" s="175"/>
      <c r="J746" s="175"/>
      <c r="K746" s="175"/>
      <c r="L746" s="175"/>
      <c r="M746" s="175"/>
    </row>
    <row r="747" spans="1:13" ht="19.5" customHeight="1" x14ac:dyDescent="0.25">
      <c r="A747" s="175"/>
      <c r="B747" s="175"/>
      <c r="C747" s="195"/>
      <c r="D747" s="195"/>
      <c r="E747" s="175"/>
      <c r="F747" s="175"/>
      <c r="G747" s="175"/>
      <c r="H747" s="175"/>
      <c r="I747" s="175"/>
      <c r="J747" s="175"/>
      <c r="K747" s="175"/>
      <c r="L747" s="175"/>
      <c r="M747" s="175"/>
    </row>
    <row r="748" spans="1:13" ht="19.5" customHeight="1" x14ac:dyDescent="0.25">
      <c r="A748" s="175"/>
      <c r="B748" s="175"/>
      <c r="C748" s="195"/>
      <c r="D748" s="195"/>
      <c r="E748" s="175"/>
      <c r="F748" s="175"/>
      <c r="G748" s="175"/>
      <c r="H748" s="175"/>
      <c r="I748" s="175"/>
      <c r="J748" s="175"/>
      <c r="K748" s="175"/>
      <c r="L748" s="175"/>
      <c r="M748" s="175"/>
    </row>
    <row r="749" spans="1:13" ht="19.5" customHeight="1" x14ac:dyDescent="0.25">
      <c r="A749" s="175"/>
      <c r="B749" s="175"/>
      <c r="C749" s="195"/>
      <c r="D749" s="195"/>
      <c r="E749" s="175"/>
      <c r="F749" s="175"/>
      <c r="G749" s="175"/>
      <c r="H749" s="175"/>
      <c r="I749" s="175"/>
      <c r="J749" s="175"/>
      <c r="K749" s="175"/>
      <c r="L749" s="175"/>
      <c r="M749" s="175"/>
    </row>
    <row r="750" spans="1:13" ht="19.5" customHeight="1" x14ac:dyDescent="0.25">
      <c r="A750" s="175"/>
      <c r="B750" s="175"/>
      <c r="C750" s="195"/>
      <c r="D750" s="195"/>
      <c r="E750" s="175"/>
      <c r="F750" s="175"/>
      <c r="G750" s="175"/>
      <c r="H750" s="175"/>
      <c r="I750" s="175"/>
      <c r="J750" s="175"/>
      <c r="K750" s="175"/>
      <c r="L750" s="175"/>
      <c r="M750" s="175"/>
    </row>
    <row r="751" spans="1:13" ht="19.5" customHeight="1" x14ac:dyDescent="0.25">
      <c r="A751" s="175"/>
      <c r="B751" s="175"/>
      <c r="C751" s="195"/>
      <c r="D751" s="195"/>
      <c r="E751" s="175"/>
      <c r="F751" s="175"/>
      <c r="G751" s="175"/>
      <c r="H751" s="175"/>
      <c r="I751" s="175"/>
      <c r="J751" s="175"/>
      <c r="K751" s="175"/>
      <c r="L751" s="175"/>
      <c r="M751" s="175"/>
    </row>
    <row r="752" spans="1:13" ht="19.5" customHeight="1" x14ac:dyDescent="0.25">
      <c r="A752" s="175"/>
      <c r="B752" s="175"/>
      <c r="C752" s="195"/>
      <c r="D752" s="195"/>
      <c r="E752" s="175"/>
      <c r="F752" s="175"/>
      <c r="G752" s="175"/>
      <c r="H752" s="175"/>
      <c r="I752" s="175"/>
      <c r="J752" s="175"/>
      <c r="K752" s="175"/>
      <c r="L752" s="175"/>
      <c r="M752" s="175"/>
    </row>
    <row r="753" spans="1:13" ht="19.5" customHeight="1" x14ac:dyDescent="0.25">
      <c r="A753" s="175"/>
      <c r="B753" s="175"/>
      <c r="C753" s="195"/>
      <c r="D753" s="195"/>
      <c r="E753" s="175"/>
      <c r="F753" s="175"/>
      <c r="G753" s="175"/>
      <c r="H753" s="175"/>
      <c r="I753" s="175"/>
      <c r="J753" s="175"/>
      <c r="K753" s="175"/>
      <c r="L753" s="175"/>
      <c r="M753" s="175"/>
    </row>
    <row r="754" spans="1:13" ht="19.5" customHeight="1" x14ac:dyDescent="0.25">
      <c r="A754" s="175"/>
      <c r="B754" s="175"/>
      <c r="C754" s="195"/>
      <c r="D754" s="195"/>
      <c r="E754" s="175"/>
      <c r="F754" s="175"/>
      <c r="G754" s="175"/>
      <c r="H754" s="175"/>
      <c r="I754" s="175"/>
      <c r="J754" s="175"/>
      <c r="K754" s="175"/>
      <c r="L754" s="175"/>
      <c r="M754" s="175"/>
    </row>
    <row r="755" spans="1:13" ht="19.5" customHeight="1" x14ac:dyDescent="0.25">
      <c r="A755" s="175"/>
      <c r="B755" s="175"/>
      <c r="C755" s="195"/>
      <c r="D755" s="195"/>
      <c r="E755" s="175"/>
      <c r="F755" s="175"/>
      <c r="G755" s="175"/>
      <c r="H755" s="175"/>
      <c r="I755" s="175"/>
      <c r="J755" s="175"/>
      <c r="K755" s="175"/>
      <c r="L755" s="175"/>
      <c r="M755" s="175"/>
    </row>
    <row r="756" spans="1:13" ht="19.5" customHeight="1" x14ac:dyDescent="0.25">
      <c r="A756" s="175"/>
      <c r="B756" s="175"/>
      <c r="C756" s="195"/>
      <c r="D756" s="195"/>
      <c r="E756" s="175"/>
      <c r="F756" s="175"/>
      <c r="G756" s="175"/>
      <c r="H756" s="175"/>
      <c r="I756" s="175"/>
      <c r="J756" s="175"/>
      <c r="K756" s="175"/>
      <c r="L756" s="175"/>
      <c r="M756" s="175"/>
    </row>
    <row r="757" spans="1:13" ht="19.5" customHeight="1" x14ac:dyDescent="0.25">
      <c r="A757" s="175"/>
      <c r="B757" s="175"/>
      <c r="C757" s="195"/>
      <c r="D757" s="195"/>
      <c r="E757" s="175"/>
      <c r="F757" s="175"/>
      <c r="G757" s="175"/>
      <c r="H757" s="175"/>
      <c r="I757" s="175"/>
      <c r="J757" s="175"/>
      <c r="K757" s="175"/>
      <c r="L757" s="175"/>
      <c r="M757" s="175"/>
    </row>
    <row r="758" spans="1:13" ht="19.5" customHeight="1" x14ac:dyDescent="0.25">
      <c r="A758" s="175"/>
      <c r="B758" s="175"/>
      <c r="C758" s="195"/>
      <c r="D758" s="195"/>
      <c r="E758" s="175"/>
      <c r="F758" s="175"/>
      <c r="G758" s="175"/>
      <c r="H758" s="175"/>
      <c r="I758" s="175"/>
      <c r="J758" s="175"/>
      <c r="K758" s="175"/>
      <c r="L758" s="175"/>
      <c r="M758" s="175"/>
    </row>
    <row r="759" spans="1:13" ht="19.5" customHeight="1" x14ac:dyDescent="0.25">
      <c r="A759" s="175"/>
      <c r="B759" s="175"/>
      <c r="C759" s="195"/>
      <c r="D759" s="195"/>
      <c r="E759" s="175"/>
      <c r="F759" s="175"/>
      <c r="G759" s="175"/>
      <c r="H759" s="175"/>
      <c r="I759" s="175"/>
      <c r="J759" s="175"/>
      <c r="K759" s="175"/>
      <c r="L759" s="175"/>
      <c r="M759" s="175"/>
    </row>
    <row r="760" spans="1:13" ht="19.5" customHeight="1" x14ac:dyDescent="0.25">
      <c r="A760" s="175"/>
      <c r="B760" s="175"/>
      <c r="C760" s="195"/>
      <c r="D760" s="195"/>
      <c r="E760" s="175"/>
      <c r="F760" s="175"/>
      <c r="G760" s="175"/>
      <c r="H760" s="175"/>
      <c r="I760" s="175"/>
      <c r="J760" s="175"/>
      <c r="K760" s="175"/>
      <c r="L760" s="175"/>
      <c r="M760" s="175"/>
    </row>
    <row r="761" spans="1:13" ht="19.5" customHeight="1" x14ac:dyDescent="0.25">
      <c r="A761" s="175"/>
      <c r="B761" s="175"/>
      <c r="C761" s="195"/>
      <c r="D761" s="195"/>
      <c r="E761" s="175"/>
      <c r="F761" s="175"/>
      <c r="G761" s="175"/>
      <c r="H761" s="175"/>
      <c r="I761" s="175"/>
      <c r="J761" s="175"/>
      <c r="K761" s="175"/>
      <c r="L761" s="175"/>
      <c r="M761" s="175"/>
    </row>
    <row r="762" spans="1:13" ht="19.5" customHeight="1" x14ac:dyDescent="0.25">
      <c r="A762" s="175"/>
      <c r="B762" s="175"/>
      <c r="C762" s="195"/>
      <c r="D762" s="195"/>
      <c r="E762" s="175"/>
      <c r="F762" s="175"/>
      <c r="G762" s="175"/>
      <c r="H762" s="175"/>
      <c r="I762" s="175"/>
      <c r="J762" s="175"/>
      <c r="K762" s="175"/>
      <c r="L762" s="175"/>
      <c r="M762" s="175"/>
    </row>
    <row r="763" spans="1:13" ht="19.5" customHeight="1" x14ac:dyDescent="0.25">
      <c r="A763" s="175"/>
      <c r="B763" s="175"/>
      <c r="C763" s="195"/>
      <c r="D763" s="195"/>
      <c r="E763" s="175"/>
      <c r="F763" s="175"/>
      <c r="G763" s="175"/>
      <c r="H763" s="175"/>
      <c r="I763" s="175"/>
      <c r="J763" s="175"/>
      <c r="K763" s="175"/>
      <c r="L763" s="175"/>
      <c r="M763" s="175"/>
    </row>
    <row r="764" spans="1:13" ht="19.5" customHeight="1" x14ac:dyDescent="0.25">
      <c r="A764" s="175"/>
      <c r="B764" s="175"/>
      <c r="C764" s="195"/>
      <c r="D764" s="195"/>
      <c r="E764" s="175"/>
      <c r="F764" s="175"/>
      <c r="G764" s="175"/>
      <c r="H764" s="175"/>
      <c r="I764" s="175"/>
      <c r="J764" s="175"/>
      <c r="K764" s="175"/>
      <c r="L764" s="175"/>
      <c r="M764" s="175"/>
    </row>
    <row r="765" spans="1:13" ht="19.5" customHeight="1" x14ac:dyDescent="0.25">
      <c r="A765" s="175"/>
      <c r="B765" s="175"/>
      <c r="C765" s="195"/>
      <c r="D765" s="195"/>
      <c r="E765" s="175"/>
      <c r="F765" s="175"/>
      <c r="G765" s="175"/>
      <c r="H765" s="175"/>
      <c r="I765" s="175"/>
      <c r="J765" s="175"/>
      <c r="K765" s="175"/>
      <c r="L765" s="175"/>
      <c r="M765" s="175"/>
    </row>
    <row r="766" spans="1:13" ht="19.5" customHeight="1" x14ac:dyDescent="0.25">
      <c r="A766" s="175"/>
      <c r="B766" s="175"/>
      <c r="C766" s="195"/>
      <c r="D766" s="195"/>
      <c r="E766" s="175"/>
      <c r="F766" s="175"/>
      <c r="G766" s="175"/>
      <c r="H766" s="175"/>
      <c r="I766" s="175"/>
      <c r="J766" s="175"/>
      <c r="K766" s="175"/>
      <c r="L766" s="175"/>
      <c r="M766" s="175"/>
    </row>
    <row r="767" spans="1:13" ht="19.5" customHeight="1" x14ac:dyDescent="0.25">
      <c r="A767" s="175"/>
      <c r="B767" s="175"/>
      <c r="C767" s="195"/>
      <c r="D767" s="195"/>
      <c r="E767" s="175"/>
      <c r="F767" s="175"/>
      <c r="G767" s="175"/>
      <c r="H767" s="175"/>
      <c r="I767" s="175"/>
      <c r="J767" s="175"/>
      <c r="K767" s="175"/>
      <c r="L767" s="175"/>
      <c r="M767" s="175"/>
    </row>
    <row r="768" spans="1:13" ht="19.5" customHeight="1" x14ac:dyDescent="0.25">
      <c r="A768" s="175"/>
      <c r="B768" s="175"/>
      <c r="C768" s="195"/>
      <c r="D768" s="195"/>
      <c r="E768" s="175"/>
      <c r="F768" s="175"/>
      <c r="G768" s="175"/>
      <c r="H768" s="175"/>
      <c r="I768" s="175"/>
      <c r="J768" s="175"/>
      <c r="K768" s="175"/>
      <c r="L768" s="175"/>
      <c r="M768" s="175"/>
    </row>
    <row r="769" spans="1:13" ht="19.5" customHeight="1" x14ac:dyDescent="0.25">
      <c r="A769" s="175"/>
      <c r="B769" s="175"/>
      <c r="C769" s="195"/>
      <c r="D769" s="195"/>
      <c r="E769" s="175"/>
      <c r="F769" s="175"/>
      <c r="G769" s="175"/>
      <c r="H769" s="175"/>
      <c r="I769" s="175"/>
      <c r="J769" s="175"/>
      <c r="K769" s="175"/>
      <c r="L769" s="175"/>
      <c r="M769" s="175"/>
    </row>
    <row r="770" spans="1:13" ht="19.5" customHeight="1" x14ac:dyDescent="0.25">
      <c r="A770" s="175"/>
      <c r="B770" s="175"/>
      <c r="C770" s="195"/>
      <c r="D770" s="195"/>
      <c r="E770" s="175"/>
      <c r="F770" s="175"/>
      <c r="G770" s="175"/>
      <c r="H770" s="175"/>
      <c r="I770" s="175"/>
      <c r="J770" s="175"/>
      <c r="K770" s="175"/>
      <c r="L770" s="175"/>
      <c r="M770" s="175"/>
    </row>
    <row r="771" spans="1:13" ht="19.5" customHeight="1" x14ac:dyDescent="0.25">
      <c r="A771" s="175"/>
      <c r="B771" s="175"/>
      <c r="C771" s="195"/>
      <c r="D771" s="195"/>
      <c r="E771" s="175"/>
      <c r="F771" s="175"/>
      <c r="G771" s="175"/>
      <c r="H771" s="175"/>
      <c r="I771" s="175"/>
      <c r="J771" s="175"/>
      <c r="K771" s="175"/>
      <c r="L771" s="175"/>
      <c r="M771" s="175"/>
    </row>
    <row r="772" spans="1:13" ht="19.5" customHeight="1" x14ac:dyDescent="0.25">
      <c r="A772" s="175"/>
      <c r="B772" s="175"/>
      <c r="C772" s="195"/>
      <c r="D772" s="195"/>
      <c r="E772" s="175"/>
      <c r="F772" s="175"/>
      <c r="G772" s="175"/>
      <c r="H772" s="175"/>
      <c r="I772" s="175"/>
      <c r="J772" s="175"/>
      <c r="K772" s="175"/>
      <c r="L772" s="175"/>
      <c r="M772" s="175"/>
    </row>
    <row r="773" spans="1:13" ht="19.5" customHeight="1" x14ac:dyDescent="0.25">
      <c r="A773" s="175"/>
      <c r="B773" s="175"/>
      <c r="C773" s="195"/>
      <c r="D773" s="195"/>
      <c r="E773" s="175"/>
      <c r="F773" s="175"/>
      <c r="G773" s="175"/>
      <c r="H773" s="175"/>
      <c r="I773" s="175"/>
      <c r="J773" s="175"/>
      <c r="K773" s="175"/>
      <c r="L773" s="175"/>
      <c r="M773" s="175"/>
    </row>
    <row r="774" spans="1:13" ht="19.5" customHeight="1" x14ac:dyDescent="0.25">
      <c r="A774" s="175"/>
      <c r="B774" s="175"/>
      <c r="C774" s="195"/>
      <c r="D774" s="195"/>
      <c r="E774" s="175"/>
      <c r="F774" s="175"/>
      <c r="G774" s="175"/>
      <c r="H774" s="175"/>
      <c r="I774" s="175"/>
      <c r="J774" s="175"/>
      <c r="K774" s="175"/>
      <c r="L774" s="175"/>
      <c r="M774" s="175"/>
    </row>
    <row r="775" spans="1:13" ht="19.5" customHeight="1" x14ac:dyDescent="0.25">
      <c r="A775" s="175"/>
      <c r="B775" s="175"/>
      <c r="C775" s="195"/>
      <c r="D775" s="195"/>
      <c r="E775" s="175"/>
      <c r="F775" s="175"/>
      <c r="G775" s="175"/>
      <c r="H775" s="175"/>
      <c r="I775" s="175"/>
      <c r="J775" s="175"/>
      <c r="K775" s="175"/>
      <c r="L775" s="175"/>
      <c r="M775" s="175"/>
    </row>
    <row r="776" spans="1:13" ht="19.5" customHeight="1" x14ac:dyDescent="0.25">
      <c r="A776" s="175"/>
      <c r="B776" s="175"/>
      <c r="C776" s="195"/>
      <c r="D776" s="195"/>
      <c r="E776" s="175"/>
      <c r="F776" s="175"/>
      <c r="G776" s="175"/>
      <c r="H776" s="175"/>
      <c r="I776" s="175"/>
      <c r="J776" s="175"/>
      <c r="K776" s="175"/>
      <c r="L776" s="175"/>
      <c r="M776" s="175"/>
    </row>
    <row r="777" spans="1:13" ht="19.5" customHeight="1" x14ac:dyDescent="0.25">
      <c r="A777" s="175"/>
      <c r="B777" s="175"/>
      <c r="C777" s="195"/>
      <c r="D777" s="195"/>
      <c r="E777" s="175"/>
      <c r="F777" s="175"/>
      <c r="G777" s="175"/>
      <c r="H777" s="175"/>
      <c r="I777" s="175"/>
      <c r="J777" s="175"/>
      <c r="K777" s="175"/>
      <c r="L777" s="175"/>
      <c r="M777" s="175"/>
    </row>
    <row r="778" spans="1:13" ht="19.5" customHeight="1" x14ac:dyDescent="0.25">
      <c r="A778" s="175"/>
      <c r="B778" s="175"/>
      <c r="C778" s="195"/>
      <c r="D778" s="195"/>
      <c r="E778" s="175"/>
      <c r="F778" s="175"/>
      <c r="G778" s="175"/>
      <c r="H778" s="175"/>
      <c r="I778" s="175"/>
      <c r="J778" s="175"/>
      <c r="K778" s="175"/>
      <c r="L778" s="175"/>
      <c r="M778" s="175"/>
    </row>
    <row r="779" spans="1:13" ht="19.5" customHeight="1" x14ac:dyDescent="0.25">
      <c r="A779" s="175"/>
      <c r="B779" s="175"/>
      <c r="C779" s="195"/>
      <c r="D779" s="195"/>
      <c r="E779" s="175"/>
      <c r="F779" s="175"/>
      <c r="G779" s="175"/>
      <c r="H779" s="175"/>
      <c r="I779" s="175"/>
      <c r="J779" s="175"/>
      <c r="K779" s="175"/>
      <c r="L779" s="175"/>
      <c r="M779" s="175"/>
    </row>
    <row r="780" spans="1:13" ht="19.5" customHeight="1" x14ac:dyDescent="0.25">
      <c r="A780" s="175"/>
      <c r="B780" s="175"/>
      <c r="C780" s="195"/>
      <c r="D780" s="195"/>
      <c r="E780" s="175"/>
      <c r="F780" s="175"/>
      <c r="G780" s="175"/>
      <c r="H780" s="175"/>
      <c r="I780" s="175"/>
      <c r="J780" s="175"/>
      <c r="K780" s="175"/>
      <c r="L780" s="175"/>
      <c r="M780" s="175"/>
    </row>
    <row r="781" spans="1:13" ht="19.5" customHeight="1" x14ac:dyDescent="0.25">
      <c r="A781" s="175"/>
      <c r="B781" s="175"/>
      <c r="C781" s="195"/>
      <c r="D781" s="195"/>
      <c r="E781" s="175"/>
      <c r="F781" s="175"/>
      <c r="G781" s="175"/>
      <c r="H781" s="175"/>
      <c r="I781" s="175"/>
      <c r="J781" s="175"/>
      <c r="K781" s="175"/>
      <c r="L781" s="175"/>
      <c r="M781" s="175"/>
    </row>
    <row r="782" spans="1:13" ht="19.5" customHeight="1" x14ac:dyDescent="0.25">
      <c r="A782" s="175"/>
      <c r="B782" s="175"/>
      <c r="C782" s="195"/>
      <c r="D782" s="195"/>
      <c r="E782" s="175"/>
      <c r="F782" s="175"/>
      <c r="G782" s="175"/>
      <c r="H782" s="175"/>
      <c r="I782" s="175"/>
      <c r="J782" s="175"/>
      <c r="K782" s="175"/>
      <c r="L782" s="175"/>
      <c r="M782" s="175"/>
    </row>
    <row r="783" spans="1:13" ht="19.5" customHeight="1" x14ac:dyDescent="0.25">
      <c r="A783" s="175"/>
      <c r="B783" s="175"/>
      <c r="C783" s="195"/>
      <c r="D783" s="195"/>
      <c r="E783" s="175"/>
      <c r="F783" s="175"/>
      <c r="G783" s="175"/>
      <c r="H783" s="175"/>
      <c r="I783" s="175"/>
      <c r="J783" s="175"/>
      <c r="K783" s="175"/>
      <c r="L783" s="175"/>
      <c r="M783" s="175"/>
    </row>
    <row r="784" spans="1:13" ht="19.5" customHeight="1" x14ac:dyDescent="0.25">
      <c r="A784" s="175"/>
      <c r="B784" s="175"/>
      <c r="C784" s="195"/>
      <c r="D784" s="195"/>
      <c r="E784" s="175"/>
      <c r="F784" s="175"/>
      <c r="G784" s="175"/>
      <c r="H784" s="175"/>
      <c r="I784" s="175"/>
      <c r="J784" s="175"/>
      <c r="K784" s="175"/>
      <c r="L784" s="175"/>
      <c r="M784" s="175"/>
    </row>
    <row r="785" spans="1:13" ht="19.5" customHeight="1" x14ac:dyDescent="0.25">
      <c r="A785" s="175"/>
      <c r="B785" s="175"/>
      <c r="C785" s="195"/>
      <c r="D785" s="195"/>
      <c r="E785" s="175"/>
      <c r="F785" s="175"/>
      <c r="G785" s="175"/>
      <c r="H785" s="175"/>
      <c r="I785" s="175"/>
      <c r="J785" s="175"/>
      <c r="K785" s="175"/>
      <c r="L785" s="175"/>
      <c r="M785" s="175"/>
    </row>
    <row r="786" spans="1:13" ht="19.5" customHeight="1" x14ac:dyDescent="0.25">
      <c r="A786" s="175"/>
      <c r="B786" s="175"/>
      <c r="C786" s="195"/>
      <c r="D786" s="195"/>
      <c r="E786" s="175"/>
      <c r="F786" s="175"/>
      <c r="G786" s="175"/>
      <c r="H786" s="175"/>
      <c r="I786" s="175"/>
      <c r="J786" s="175"/>
      <c r="K786" s="175"/>
      <c r="L786" s="175"/>
      <c r="M786" s="175"/>
    </row>
    <row r="787" spans="1:13" ht="19.5" customHeight="1" x14ac:dyDescent="0.25">
      <c r="A787" s="175"/>
      <c r="B787" s="175"/>
      <c r="C787" s="195"/>
      <c r="D787" s="195"/>
      <c r="E787" s="175"/>
      <c r="F787" s="175"/>
      <c r="G787" s="175"/>
      <c r="H787" s="175"/>
      <c r="I787" s="175"/>
      <c r="J787" s="175"/>
      <c r="K787" s="175"/>
      <c r="L787" s="175"/>
      <c r="M787" s="175"/>
    </row>
    <row r="788" spans="1:13" ht="19.5" customHeight="1" x14ac:dyDescent="0.25">
      <c r="A788" s="175"/>
      <c r="B788" s="175"/>
      <c r="C788" s="195"/>
      <c r="D788" s="195"/>
      <c r="E788" s="175"/>
      <c r="F788" s="175"/>
      <c r="G788" s="175"/>
      <c r="H788" s="175"/>
      <c r="I788" s="175"/>
      <c r="J788" s="175"/>
      <c r="K788" s="175"/>
      <c r="L788" s="175"/>
      <c r="M788" s="175"/>
    </row>
    <row r="789" spans="1:13" ht="19.5" customHeight="1" x14ac:dyDescent="0.25">
      <c r="A789" s="175"/>
      <c r="B789" s="175"/>
      <c r="C789" s="195"/>
      <c r="D789" s="195"/>
      <c r="E789" s="175"/>
      <c r="F789" s="175"/>
      <c r="G789" s="175"/>
      <c r="H789" s="175"/>
      <c r="I789" s="175"/>
      <c r="J789" s="175"/>
      <c r="K789" s="175"/>
      <c r="L789" s="175"/>
      <c r="M789" s="175"/>
    </row>
    <row r="790" spans="1:13" ht="19.5" customHeight="1" x14ac:dyDescent="0.25">
      <c r="A790" s="175"/>
      <c r="B790" s="175"/>
      <c r="C790" s="195"/>
      <c r="D790" s="195"/>
      <c r="E790" s="175"/>
      <c r="F790" s="175"/>
      <c r="G790" s="175"/>
      <c r="H790" s="175"/>
      <c r="I790" s="175"/>
      <c r="J790" s="175"/>
      <c r="K790" s="175"/>
      <c r="L790" s="175"/>
      <c r="M790" s="175"/>
    </row>
    <row r="791" spans="1:13" ht="19.5" customHeight="1" x14ac:dyDescent="0.25">
      <c r="A791" s="175"/>
      <c r="B791" s="175"/>
      <c r="C791" s="195"/>
      <c r="D791" s="195"/>
      <c r="E791" s="175"/>
      <c r="F791" s="175"/>
      <c r="G791" s="175"/>
      <c r="H791" s="175"/>
      <c r="I791" s="175"/>
      <c r="J791" s="175"/>
      <c r="K791" s="175"/>
      <c r="L791" s="175"/>
      <c r="M791" s="175"/>
    </row>
    <row r="792" spans="1:13" ht="19.5" customHeight="1" x14ac:dyDescent="0.25">
      <c r="A792" s="175"/>
      <c r="B792" s="175"/>
      <c r="C792" s="195"/>
      <c r="D792" s="195"/>
      <c r="E792" s="175"/>
      <c r="F792" s="175"/>
      <c r="G792" s="175"/>
      <c r="H792" s="175"/>
      <c r="I792" s="175"/>
      <c r="J792" s="175"/>
      <c r="K792" s="175"/>
      <c r="L792" s="175"/>
      <c r="M792" s="175"/>
    </row>
    <row r="793" spans="1:13" ht="19.5" customHeight="1" x14ac:dyDescent="0.25">
      <c r="A793" s="175"/>
      <c r="B793" s="175"/>
      <c r="C793" s="195"/>
      <c r="D793" s="195"/>
      <c r="E793" s="175"/>
      <c r="F793" s="175"/>
      <c r="G793" s="175"/>
      <c r="H793" s="175"/>
      <c r="I793" s="175"/>
      <c r="J793" s="175"/>
      <c r="K793" s="175"/>
      <c r="L793" s="175"/>
      <c r="M793" s="175"/>
    </row>
    <row r="794" spans="1:13" ht="19.5" customHeight="1" x14ac:dyDescent="0.25">
      <c r="A794" s="175"/>
      <c r="B794" s="175"/>
      <c r="C794" s="195"/>
      <c r="D794" s="195"/>
      <c r="E794" s="175"/>
      <c r="F794" s="175"/>
      <c r="G794" s="175"/>
      <c r="H794" s="175"/>
      <c r="I794" s="175"/>
      <c r="J794" s="175"/>
      <c r="K794" s="175"/>
      <c r="L794" s="175"/>
      <c r="M794" s="175"/>
    </row>
    <row r="795" spans="1:13" ht="19.5" customHeight="1" x14ac:dyDescent="0.25">
      <c r="A795" s="175"/>
      <c r="B795" s="175"/>
      <c r="C795" s="195"/>
      <c r="D795" s="195"/>
      <c r="E795" s="175"/>
      <c r="F795" s="175"/>
      <c r="G795" s="175"/>
      <c r="H795" s="175"/>
      <c r="I795" s="175"/>
      <c r="J795" s="175"/>
      <c r="K795" s="175"/>
      <c r="L795" s="175"/>
      <c r="M795" s="175"/>
    </row>
    <row r="796" spans="1:13" ht="19.5" customHeight="1" x14ac:dyDescent="0.25">
      <c r="A796" s="175"/>
      <c r="B796" s="175"/>
      <c r="C796" s="195"/>
      <c r="D796" s="195"/>
      <c r="E796" s="175"/>
      <c r="F796" s="175"/>
      <c r="G796" s="175"/>
      <c r="H796" s="175"/>
      <c r="I796" s="175"/>
      <c r="J796" s="175"/>
      <c r="K796" s="175"/>
      <c r="L796" s="175"/>
      <c r="M796" s="175"/>
    </row>
    <row r="797" spans="1:13" ht="19.5" customHeight="1" x14ac:dyDescent="0.25">
      <c r="A797" s="175"/>
      <c r="B797" s="175"/>
      <c r="C797" s="195"/>
      <c r="D797" s="195"/>
      <c r="E797" s="175"/>
      <c r="F797" s="175"/>
      <c r="G797" s="175"/>
      <c r="H797" s="175"/>
      <c r="I797" s="175"/>
      <c r="J797" s="175"/>
      <c r="K797" s="175"/>
      <c r="L797" s="175"/>
      <c r="M797" s="175"/>
    </row>
    <row r="798" spans="1:13" ht="19.5" customHeight="1" x14ac:dyDescent="0.25">
      <c r="A798" s="175"/>
      <c r="B798" s="175"/>
      <c r="C798" s="195"/>
      <c r="D798" s="195"/>
      <c r="E798" s="175"/>
      <c r="F798" s="175"/>
      <c r="G798" s="175"/>
      <c r="H798" s="175"/>
      <c r="I798" s="175"/>
      <c r="J798" s="175"/>
      <c r="K798" s="175"/>
      <c r="L798" s="175"/>
      <c r="M798" s="175"/>
    </row>
    <row r="799" spans="1:13" ht="19.5" customHeight="1" x14ac:dyDescent="0.25">
      <c r="A799" s="175"/>
      <c r="B799" s="175"/>
      <c r="C799" s="195"/>
      <c r="D799" s="195"/>
      <c r="E799" s="175"/>
      <c r="F799" s="175"/>
      <c r="G799" s="175"/>
      <c r="H799" s="175"/>
      <c r="I799" s="175"/>
      <c r="J799" s="175"/>
      <c r="K799" s="175"/>
      <c r="L799" s="175"/>
      <c r="M799" s="175"/>
    </row>
    <row r="800" spans="1:13" ht="19.5" customHeight="1" x14ac:dyDescent="0.25">
      <c r="A800" s="175"/>
      <c r="B800" s="175"/>
      <c r="C800" s="195"/>
      <c r="D800" s="195"/>
      <c r="E800" s="175"/>
      <c r="F800" s="175"/>
      <c r="G800" s="175"/>
      <c r="H800" s="175"/>
      <c r="I800" s="175"/>
      <c r="J800" s="175"/>
      <c r="K800" s="175"/>
      <c r="L800" s="175"/>
      <c r="M800" s="175"/>
    </row>
    <row r="801" spans="1:13" ht="19.5" customHeight="1" x14ac:dyDescent="0.25">
      <c r="A801" s="175"/>
      <c r="B801" s="175"/>
      <c r="C801" s="195"/>
      <c r="D801" s="195"/>
      <c r="E801" s="175"/>
      <c r="F801" s="175"/>
      <c r="G801" s="175"/>
      <c r="H801" s="175"/>
      <c r="I801" s="175"/>
      <c r="J801" s="175"/>
      <c r="K801" s="175"/>
      <c r="L801" s="175"/>
      <c r="M801" s="175"/>
    </row>
    <row r="802" spans="1:13" ht="19.5" customHeight="1" x14ac:dyDescent="0.25">
      <c r="A802" s="175"/>
      <c r="B802" s="175"/>
      <c r="C802" s="195"/>
      <c r="D802" s="195"/>
      <c r="E802" s="175"/>
      <c r="F802" s="175"/>
      <c r="G802" s="175"/>
      <c r="H802" s="175"/>
      <c r="I802" s="175"/>
      <c r="J802" s="175"/>
      <c r="K802" s="175"/>
      <c r="L802" s="175"/>
      <c r="M802" s="175"/>
    </row>
    <row r="803" spans="1:13" ht="19.5" customHeight="1" x14ac:dyDescent="0.25">
      <c r="A803" s="175"/>
      <c r="B803" s="175"/>
      <c r="C803" s="195"/>
      <c r="D803" s="195"/>
      <c r="E803" s="175"/>
      <c r="F803" s="175"/>
      <c r="G803" s="175"/>
      <c r="H803" s="175"/>
      <c r="I803" s="175"/>
      <c r="J803" s="175"/>
      <c r="K803" s="175"/>
      <c r="L803" s="175"/>
      <c r="M803" s="175"/>
    </row>
    <row r="804" spans="1:13" ht="19.5" customHeight="1" x14ac:dyDescent="0.25">
      <c r="A804" s="175"/>
      <c r="B804" s="175"/>
      <c r="C804" s="195"/>
      <c r="D804" s="195"/>
      <c r="E804" s="175"/>
      <c r="F804" s="175"/>
      <c r="G804" s="175"/>
      <c r="H804" s="175"/>
      <c r="I804" s="175"/>
      <c r="J804" s="175"/>
      <c r="K804" s="175"/>
      <c r="L804" s="175"/>
      <c r="M804" s="175"/>
    </row>
    <row r="805" spans="1:13" ht="19.5" customHeight="1" x14ac:dyDescent="0.25">
      <c r="A805" s="175"/>
      <c r="B805" s="175"/>
      <c r="C805" s="195"/>
      <c r="D805" s="195"/>
      <c r="E805" s="175"/>
      <c r="F805" s="175"/>
      <c r="G805" s="175"/>
      <c r="H805" s="175"/>
      <c r="I805" s="175"/>
      <c r="J805" s="175"/>
      <c r="K805" s="175"/>
      <c r="L805" s="175"/>
      <c r="M805" s="175"/>
    </row>
    <row r="806" spans="1:13" ht="19.5" customHeight="1" x14ac:dyDescent="0.25">
      <c r="A806" s="175"/>
      <c r="B806" s="175"/>
      <c r="C806" s="195"/>
      <c r="D806" s="195"/>
      <c r="E806" s="175"/>
      <c r="F806" s="175"/>
      <c r="G806" s="175"/>
      <c r="H806" s="175"/>
      <c r="I806" s="175"/>
      <c r="J806" s="175"/>
      <c r="K806" s="175"/>
      <c r="L806" s="175"/>
      <c r="M806" s="175"/>
    </row>
    <row r="807" spans="1:13" ht="19.5" customHeight="1" x14ac:dyDescent="0.25">
      <c r="A807" s="175"/>
      <c r="B807" s="175"/>
      <c r="C807" s="195"/>
      <c r="D807" s="195"/>
      <c r="E807" s="175"/>
      <c r="F807" s="175"/>
      <c r="G807" s="175"/>
      <c r="H807" s="175"/>
      <c r="I807" s="175"/>
      <c r="J807" s="175"/>
      <c r="K807" s="175"/>
      <c r="L807" s="175"/>
      <c r="M807" s="175"/>
    </row>
    <row r="808" spans="1:13" ht="19.5" customHeight="1" x14ac:dyDescent="0.25">
      <c r="A808" s="175"/>
      <c r="B808" s="175"/>
      <c r="C808" s="195"/>
      <c r="D808" s="195"/>
      <c r="E808" s="175"/>
      <c r="F808" s="175"/>
      <c r="G808" s="175"/>
      <c r="H808" s="175"/>
      <c r="I808" s="175"/>
      <c r="J808" s="175"/>
      <c r="K808" s="175"/>
      <c r="L808" s="175"/>
      <c r="M808" s="175"/>
    </row>
    <row r="809" spans="1:13" ht="19.5" customHeight="1" x14ac:dyDescent="0.25">
      <c r="A809" s="175"/>
      <c r="B809" s="175"/>
      <c r="C809" s="195"/>
      <c r="D809" s="195"/>
      <c r="E809" s="175"/>
      <c r="F809" s="175"/>
      <c r="G809" s="175"/>
      <c r="H809" s="175"/>
      <c r="I809" s="175"/>
      <c r="J809" s="175"/>
      <c r="K809" s="175"/>
      <c r="L809" s="175"/>
      <c r="M809" s="175"/>
    </row>
    <row r="810" spans="1:13" ht="19.5" customHeight="1" x14ac:dyDescent="0.25">
      <c r="A810" s="175"/>
      <c r="B810" s="175"/>
      <c r="C810" s="195"/>
      <c r="D810" s="195"/>
      <c r="E810" s="175"/>
      <c r="F810" s="175"/>
      <c r="G810" s="175"/>
      <c r="H810" s="175"/>
      <c r="I810" s="175"/>
      <c r="J810" s="175"/>
      <c r="K810" s="175"/>
      <c r="L810" s="175"/>
      <c r="M810" s="175"/>
    </row>
    <row r="811" spans="1:13" ht="19.5" customHeight="1" x14ac:dyDescent="0.25">
      <c r="A811" s="175"/>
      <c r="B811" s="175"/>
      <c r="C811" s="195"/>
      <c r="D811" s="195"/>
      <c r="E811" s="175"/>
      <c r="F811" s="175"/>
      <c r="G811" s="175"/>
      <c r="H811" s="175"/>
      <c r="I811" s="175"/>
      <c r="J811" s="175"/>
      <c r="K811" s="175"/>
      <c r="L811" s="175"/>
      <c r="M811" s="175"/>
    </row>
    <row r="812" spans="1:13" ht="19.5" customHeight="1" x14ac:dyDescent="0.25">
      <c r="A812" s="175"/>
      <c r="B812" s="175"/>
      <c r="C812" s="195"/>
      <c r="D812" s="195"/>
      <c r="E812" s="175"/>
      <c r="F812" s="175"/>
      <c r="G812" s="175"/>
      <c r="H812" s="175"/>
      <c r="I812" s="175"/>
      <c r="J812" s="175"/>
      <c r="K812" s="175"/>
      <c r="L812" s="175"/>
      <c r="M812" s="175"/>
    </row>
    <row r="813" spans="1:13" ht="19.5" customHeight="1" x14ac:dyDescent="0.25">
      <c r="A813" s="175"/>
      <c r="B813" s="175"/>
      <c r="C813" s="195"/>
      <c r="D813" s="195"/>
      <c r="E813" s="175"/>
      <c r="F813" s="175"/>
      <c r="G813" s="175"/>
      <c r="H813" s="175"/>
      <c r="I813" s="175"/>
      <c r="J813" s="175"/>
      <c r="K813" s="175"/>
      <c r="L813" s="175"/>
      <c r="M813" s="175"/>
    </row>
    <row r="814" spans="1:13" ht="19.5" customHeight="1" x14ac:dyDescent="0.25">
      <c r="A814" s="175"/>
      <c r="B814" s="175"/>
      <c r="C814" s="195"/>
      <c r="D814" s="195"/>
      <c r="E814" s="175"/>
      <c r="F814" s="175"/>
      <c r="G814" s="175"/>
      <c r="H814" s="175"/>
      <c r="I814" s="175"/>
      <c r="J814" s="175"/>
      <c r="K814" s="175"/>
      <c r="L814" s="175"/>
      <c r="M814" s="175"/>
    </row>
    <row r="815" spans="1:13" ht="19.5" customHeight="1" x14ac:dyDescent="0.25">
      <c r="A815" s="175"/>
      <c r="B815" s="175"/>
      <c r="C815" s="195"/>
      <c r="D815" s="195"/>
      <c r="E815" s="175"/>
      <c r="F815" s="175"/>
      <c r="G815" s="175"/>
      <c r="H815" s="175"/>
      <c r="I815" s="175"/>
      <c r="J815" s="175"/>
      <c r="K815" s="175"/>
      <c r="L815" s="175"/>
      <c r="M815" s="175"/>
    </row>
    <row r="816" spans="1:13" ht="19.5" customHeight="1" x14ac:dyDescent="0.25">
      <c r="A816" s="175"/>
      <c r="B816" s="175"/>
      <c r="C816" s="195"/>
      <c r="D816" s="195"/>
      <c r="E816" s="175"/>
      <c r="F816" s="175"/>
      <c r="G816" s="175"/>
      <c r="H816" s="175"/>
      <c r="I816" s="175"/>
      <c r="J816" s="175"/>
      <c r="K816" s="175"/>
      <c r="L816" s="175"/>
      <c r="M816" s="175"/>
    </row>
    <row r="817" spans="1:13" ht="19.5" customHeight="1" x14ac:dyDescent="0.25">
      <c r="A817" s="175"/>
      <c r="B817" s="175"/>
      <c r="C817" s="195"/>
      <c r="D817" s="195"/>
      <c r="E817" s="175"/>
      <c r="F817" s="175"/>
      <c r="G817" s="175"/>
      <c r="H817" s="175"/>
      <c r="I817" s="175"/>
      <c r="J817" s="175"/>
      <c r="K817" s="175"/>
      <c r="L817" s="175"/>
      <c r="M817" s="175"/>
    </row>
    <row r="818" spans="1:13" ht="19.5" customHeight="1" x14ac:dyDescent="0.25">
      <c r="A818" s="175"/>
      <c r="B818" s="175"/>
      <c r="C818" s="195"/>
      <c r="D818" s="195"/>
      <c r="E818" s="175"/>
      <c r="F818" s="175"/>
      <c r="G818" s="175"/>
      <c r="H818" s="175"/>
      <c r="I818" s="175"/>
      <c r="J818" s="175"/>
      <c r="K818" s="175"/>
      <c r="L818" s="175"/>
      <c r="M818" s="175"/>
    </row>
    <row r="819" spans="1:13" ht="19.5" customHeight="1" x14ac:dyDescent="0.25">
      <c r="A819" s="175"/>
      <c r="B819" s="175"/>
      <c r="C819" s="195"/>
      <c r="D819" s="195"/>
      <c r="E819" s="175"/>
      <c r="F819" s="175"/>
      <c r="G819" s="175"/>
      <c r="H819" s="175"/>
      <c r="I819" s="175"/>
      <c r="J819" s="175"/>
      <c r="K819" s="175"/>
      <c r="L819" s="175"/>
      <c r="M819" s="175"/>
    </row>
    <row r="820" spans="1:13" ht="19.5" customHeight="1" x14ac:dyDescent="0.25">
      <c r="A820" s="175"/>
      <c r="B820" s="175"/>
      <c r="C820" s="195"/>
      <c r="D820" s="195"/>
      <c r="E820" s="175"/>
      <c r="F820" s="175"/>
      <c r="G820" s="175"/>
      <c r="H820" s="175"/>
      <c r="I820" s="175"/>
      <c r="J820" s="175"/>
      <c r="K820" s="175"/>
      <c r="L820" s="175"/>
      <c r="M820" s="175"/>
    </row>
    <row r="821" spans="1:13" ht="19.5" customHeight="1" x14ac:dyDescent="0.25">
      <c r="A821" s="175"/>
      <c r="B821" s="175"/>
      <c r="C821" s="195"/>
      <c r="D821" s="195"/>
      <c r="E821" s="175"/>
      <c r="F821" s="175"/>
      <c r="G821" s="175"/>
      <c r="H821" s="175"/>
      <c r="I821" s="175"/>
      <c r="J821" s="175"/>
      <c r="K821" s="175"/>
      <c r="L821" s="175"/>
      <c r="M821" s="175"/>
    </row>
    <row r="822" spans="1:13" ht="19.5" customHeight="1" x14ac:dyDescent="0.25">
      <c r="A822" s="175"/>
      <c r="B822" s="175"/>
      <c r="C822" s="195"/>
      <c r="D822" s="195"/>
      <c r="E822" s="175"/>
      <c r="F822" s="175"/>
      <c r="G822" s="175"/>
      <c r="H822" s="175"/>
      <c r="I822" s="175"/>
      <c r="J822" s="175"/>
      <c r="K822" s="175"/>
      <c r="L822" s="175"/>
      <c r="M822" s="175"/>
    </row>
    <row r="823" spans="1:13" ht="19.5" customHeight="1" x14ac:dyDescent="0.25">
      <c r="A823" s="175"/>
      <c r="B823" s="175"/>
      <c r="C823" s="195"/>
      <c r="D823" s="195"/>
      <c r="E823" s="175"/>
      <c r="F823" s="175"/>
      <c r="G823" s="175"/>
      <c r="H823" s="175"/>
      <c r="I823" s="175"/>
      <c r="J823" s="175"/>
      <c r="K823" s="175"/>
      <c r="L823" s="175"/>
      <c r="M823" s="175"/>
    </row>
    <row r="824" spans="1:13" ht="19.5" customHeight="1" x14ac:dyDescent="0.25">
      <c r="A824" s="175"/>
      <c r="B824" s="175"/>
      <c r="C824" s="195"/>
      <c r="D824" s="195"/>
      <c r="E824" s="175"/>
      <c r="F824" s="175"/>
      <c r="G824" s="175"/>
      <c r="H824" s="175"/>
      <c r="I824" s="175"/>
      <c r="J824" s="175"/>
      <c r="K824" s="175"/>
      <c r="L824" s="175"/>
      <c r="M824" s="175"/>
    </row>
    <row r="825" spans="1:13" ht="19.5" customHeight="1" x14ac:dyDescent="0.25">
      <c r="A825" s="175"/>
      <c r="B825" s="175"/>
      <c r="C825" s="195"/>
      <c r="D825" s="195"/>
      <c r="E825" s="175"/>
      <c r="F825" s="175"/>
      <c r="G825" s="175"/>
      <c r="H825" s="175"/>
      <c r="I825" s="175"/>
      <c r="J825" s="175"/>
      <c r="K825" s="175"/>
      <c r="L825" s="175"/>
      <c r="M825" s="175"/>
    </row>
    <row r="826" spans="1:13" ht="19.5" customHeight="1" x14ac:dyDescent="0.25">
      <c r="A826" s="175"/>
      <c r="B826" s="175"/>
      <c r="C826" s="195"/>
      <c r="D826" s="195"/>
      <c r="E826" s="175"/>
      <c r="F826" s="175"/>
      <c r="G826" s="175"/>
      <c r="H826" s="175"/>
      <c r="I826" s="175"/>
      <c r="J826" s="175"/>
      <c r="K826" s="175"/>
      <c r="L826" s="175"/>
      <c r="M826" s="175"/>
    </row>
    <row r="827" spans="1:13" ht="19.5" customHeight="1" x14ac:dyDescent="0.25">
      <c r="A827" s="175"/>
      <c r="B827" s="175"/>
      <c r="C827" s="195"/>
      <c r="D827" s="195"/>
      <c r="E827" s="175"/>
      <c r="F827" s="175"/>
      <c r="G827" s="175"/>
      <c r="H827" s="175"/>
      <c r="I827" s="175"/>
      <c r="J827" s="175"/>
      <c r="K827" s="175"/>
      <c r="L827" s="175"/>
      <c r="M827" s="175"/>
    </row>
    <row r="828" spans="1:13" ht="19.5" customHeight="1" x14ac:dyDescent="0.25">
      <c r="A828" s="175"/>
      <c r="B828" s="175"/>
      <c r="C828" s="195"/>
      <c r="D828" s="195"/>
      <c r="E828" s="175"/>
      <c r="F828" s="175"/>
      <c r="G828" s="175"/>
      <c r="H828" s="175"/>
      <c r="I828" s="175"/>
      <c r="J828" s="175"/>
      <c r="K828" s="175"/>
      <c r="L828" s="175"/>
      <c r="M828" s="175"/>
    </row>
    <row r="829" spans="1:13" ht="19.5" customHeight="1" x14ac:dyDescent="0.25">
      <c r="A829" s="175"/>
      <c r="B829" s="175"/>
      <c r="C829" s="195"/>
      <c r="D829" s="195"/>
      <c r="E829" s="175"/>
      <c r="F829" s="175"/>
      <c r="G829" s="175"/>
      <c r="H829" s="175"/>
      <c r="I829" s="175"/>
      <c r="J829" s="175"/>
      <c r="K829" s="175"/>
      <c r="L829" s="175"/>
      <c r="M829" s="175"/>
    </row>
    <row r="830" spans="1:13" ht="19.5" customHeight="1" x14ac:dyDescent="0.25">
      <c r="A830" s="175"/>
      <c r="B830" s="175"/>
      <c r="C830" s="195"/>
      <c r="D830" s="195"/>
      <c r="E830" s="175"/>
      <c r="F830" s="175"/>
      <c r="G830" s="175"/>
      <c r="H830" s="175"/>
      <c r="I830" s="175"/>
      <c r="J830" s="175"/>
      <c r="K830" s="175"/>
      <c r="L830" s="175"/>
      <c r="M830" s="175"/>
    </row>
    <row r="831" spans="1:13" ht="19.5" customHeight="1" x14ac:dyDescent="0.25">
      <c r="A831" s="175"/>
      <c r="B831" s="175"/>
      <c r="C831" s="195"/>
      <c r="D831" s="195"/>
      <c r="E831" s="175"/>
      <c r="F831" s="175"/>
      <c r="G831" s="175"/>
      <c r="H831" s="175"/>
      <c r="I831" s="175"/>
      <c r="J831" s="175"/>
      <c r="K831" s="175"/>
      <c r="L831" s="175"/>
      <c r="M831" s="175"/>
    </row>
    <row r="832" spans="1:13" ht="19.5" customHeight="1" x14ac:dyDescent="0.25">
      <c r="A832" s="175"/>
      <c r="B832" s="175"/>
      <c r="C832" s="195"/>
      <c r="D832" s="195"/>
      <c r="E832" s="175"/>
      <c r="F832" s="175"/>
      <c r="G832" s="175"/>
      <c r="H832" s="175"/>
      <c r="I832" s="175"/>
      <c r="J832" s="175"/>
      <c r="K832" s="175"/>
      <c r="L832" s="175"/>
      <c r="M832" s="175"/>
    </row>
    <row r="833" spans="1:13" ht="19.5" customHeight="1" x14ac:dyDescent="0.25">
      <c r="A833" s="175"/>
      <c r="B833" s="175"/>
      <c r="C833" s="195"/>
      <c r="D833" s="195"/>
      <c r="E833" s="175"/>
      <c r="F833" s="175"/>
      <c r="G833" s="175"/>
      <c r="H833" s="175"/>
      <c r="I833" s="175"/>
      <c r="J833" s="175"/>
      <c r="K833" s="175"/>
      <c r="L833" s="175"/>
      <c r="M833" s="175"/>
    </row>
    <row r="834" spans="1:13" ht="19.5" customHeight="1" x14ac:dyDescent="0.25">
      <c r="A834" s="175"/>
      <c r="B834" s="175"/>
      <c r="C834" s="195"/>
      <c r="D834" s="195"/>
      <c r="E834" s="175"/>
      <c r="F834" s="175"/>
      <c r="G834" s="175"/>
      <c r="H834" s="175"/>
      <c r="I834" s="175"/>
      <c r="J834" s="175"/>
      <c r="K834" s="175"/>
      <c r="L834" s="175"/>
      <c r="M834" s="175"/>
    </row>
    <row r="835" spans="1:13" ht="19.5" customHeight="1" x14ac:dyDescent="0.25">
      <c r="A835" s="175"/>
      <c r="B835" s="175"/>
      <c r="C835" s="195"/>
      <c r="D835" s="195"/>
      <c r="E835" s="175"/>
      <c r="F835" s="175"/>
      <c r="G835" s="175"/>
      <c r="H835" s="175"/>
      <c r="I835" s="175"/>
      <c r="J835" s="175"/>
      <c r="K835" s="175"/>
      <c r="L835" s="175"/>
      <c r="M835" s="175"/>
    </row>
    <row r="836" spans="1:13" ht="19.5" customHeight="1" x14ac:dyDescent="0.25">
      <c r="A836" s="175"/>
      <c r="B836" s="175"/>
      <c r="C836" s="195"/>
      <c r="D836" s="195"/>
      <c r="E836" s="175"/>
      <c r="F836" s="175"/>
      <c r="G836" s="175"/>
      <c r="H836" s="175"/>
      <c r="I836" s="175"/>
      <c r="J836" s="175"/>
      <c r="K836" s="175"/>
      <c r="L836" s="175"/>
      <c r="M836" s="175"/>
    </row>
    <row r="837" spans="1:13" ht="19.5" customHeight="1" x14ac:dyDescent="0.25">
      <c r="A837" s="175"/>
      <c r="B837" s="175"/>
      <c r="C837" s="195"/>
      <c r="D837" s="195"/>
      <c r="E837" s="175"/>
      <c r="F837" s="175"/>
      <c r="G837" s="175"/>
      <c r="H837" s="175"/>
      <c r="I837" s="175"/>
      <c r="J837" s="175"/>
      <c r="K837" s="175"/>
      <c r="L837" s="175"/>
      <c r="M837" s="175"/>
    </row>
    <row r="838" spans="1:13" ht="19.5" customHeight="1" x14ac:dyDescent="0.25">
      <c r="A838" s="175"/>
      <c r="B838" s="175"/>
      <c r="C838" s="195"/>
      <c r="D838" s="195"/>
      <c r="E838" s="175"/>
      <c r="F838" s="175"/>
      <c r="G838" s="175"/>
      <c r="H838" s="175"/>
      <c r="I838" s="175"/>
      <c r="J838" s="175"/>
      <c r="K838" s="175"/>
      <c r="L838" s="175"/>
      <c r="M838" s="175"/>
    </row>
    <row r="839" spans="1:13" ht="19.5" customHeight="1" x14ac:dyDescent="0.25">
      <c r="A839" s="175"/>
      <c r="B839" s="175"/>
      <c r="C839" s="195"/>
      <c r="D839" s="195"/>
      <c r="E839" s="175"/>
      <c r="F839" s="175"/>
      <c r="G839" s="175"/>
      <c r="H839" s="175"/>
      <c r="I839" s="175"/>
      <c r="J839" s="175"/>
      <c r="K839" s="175"/>
      <c r="L839" s="175"/>
      <c r="M839" s="175"/>
    </row>
    <row r="840" spans="1:13" ht="19.5" customHeight="1" x14ac:dyDescent="0.25">
      <c r="A840" s="175"/>
      <c r="B840" s="175"/>
      <c r="C840" s="195"/>
      <c r="D840" s="195"/>
      <c r="E840" s="175"/>
      <c r="F840" s="175"/>
      <c r="G840" s="175"/>
      <c r="H840" s="175"/>
      <c r="I840" s="175"/>
      <c r="J840" s="175"/>
      <c r="K840" s="175"/>
      <c r="L840" s="175"/>
      <c r="M840" s="175"/>
    </row>
    <row r="841" spans="1:13" ht="19.5" customHeight="1" x14ac:dyDescent="0.25">
      <c r="A841" s="175"/>
      <c r="B841" s="175"/>
      <c r="C841" s="195"/>
      <c r="D841" s="195"/>
      <c r="E841" s="175"/>
      <c r="F841" s="175"/>
      <c r="G841" s="175"/>
      <c r="H841" s="175"/>
      <c r="I841" s="175"/>
      <c r="J841" s="175"/>
      <c r="K841" s="175"/>
      <c r="L841" s="175"/>
      <c r="M841" s="175"/>
    </row>
    <row r="842" spans="1:13" ht="19.5" customHeight="1" x14ac:dyDescent="0.25">
      <c r="A842" s="175"/>
      <c r="B842" s="175"/>
      <c r="C842" s="195"/>
      <c r="D842" s="195"/>
      <c r="E842" s="175"/>
      <c r="F842" s="175"/>
      <c r="G842" s="175"/>
      <c r="H842" s="175"/>
      <c r="I842" s="175"/>
      <c r="J842" s="175"/>
      <c r="K842" s="175"/>
      <c r="L842" s="175"/>
      <c r="M842" s="175"/>
    </row>
    <row r="843" spans="1:13" ht="19.5" customHeight="1" x14ac:dyDescent="0.25">
      <c r="A843" s="175"/>
      <c r="B843" s="175"/>
      <c r="C843" s="195"/>
      <c r="D843" s="195"/>
      <c r="E843" s="175"/>
      <c r="F843" s="175"/>
      <c r="G843" s="175"/>
      <c r="H843" s="175"/>
      <c r="I843" s="175"/>
      <c r="J843" s="175"/>
      <c r="K843" s="175"/>
      <c r="L843" s="175"/>
      <c r="M843" s="175"/>
    </row>
    <row r="844" spans="1:13" ht="19.5" customHeight="1" x14ac:dyDescent="0.25">
      <c r="A844" s="175"/>
      <c r="B844" s="175"/>
      <c r="C844" s="195"/>
      <c r="D844" s="195"/>
      <c r="E844" s="175"/>
      <c r="F844" s="175"/>
      <c r="G844" s="175"/>
      <c r="H844" s="175"/>
      <c r="I844" s="175"/>
      <c r="J844" s="175"/>
      <c r="K844" s="175"/>
      <c r="L844" s="175"/>
      <c r="M844" s="175"/>
    </row>
    <row r="845" spans="1:13" ht="19.5" customHeight="1" x14ac:dyDescent="0.25">
      <c r="A845" s="175"/>
      <c r="B845" s="175"/>
      <c r="C845" s="195"/>
      <c r="D845" s="195"/>
      <c r="E845" s="175"/>
      <c r="F845" s="175"/>
      <c r="G845" s="175"/>
      <c r="H845" s="175"/>
      <c r="I845" s="175"/>
      <c r="J845" s="175"/>
      <c r="K845" s="175"/>
      <c r="L845" s="175"/>
      <c r="M845" s="175"/>
    </row>
    <row r="846" spans="1:13" ht="19.5" customHeight="1" x14ac:dyDescent="0.25">
      <c r="A846" s="175"/>
      <c r="B846" s="175"/>
      <c r="C846" s="195"/>
      <c r="D846" s="195"/>
      <c r="E846" s="175"/>
      <c r="F846" s="175"/>
      <c r="G846" s="175"/>
      <c r="H846" s="175"/>
      <c r="I846" s="175"/>
      <c r="J846" s="175"/>
      <c r="K846" s="175"/>
      <c r="L846" s="175"/>
      <c r="M846" s="175"/>
    </row>
    <row r="847" spans="1:13" ht="19.5" customHeight="1" x14ac:dyDescent="0.25">
      <c r="A847" s="175"/>
      <c r="B847" s="175"/>
      <c r="C847" s="195"/>
      <c r="D847" s="195"/>
      <c r="E847" s="175"/>
      <c r="F847" s="175"/>
      <c r="G847" s="175"/>
      <c r="H847" s="175"/>
      <c r="I847" s="175"/>
      <c r="J847" s="175"/>
      <c r="K847" s="175"/>
      <c r="L847" s="175"/>
      <c r="M847" s="175"/>
    </row>
    <row r="848" spans="1:13" ht="19.5" customHeight="1" x14ac:dyDescent="0.25">
      <c r="A848" s="175"/>
      <c r="B848" s="175"/>
      <c r="C848" s="195"/>
      <c r="D848" s="195"/>
      <c r="E848" s="175"/>
      <c r="F848" s="175"/>
      <c r="G848" s="175"/>
      <c r="H848" s="175"/>
      <c r="I848" s="175"/>
      <c r="J848" s="175"/>
      <c r="K848" s="175"/>
      <c r="L848" s="175"/>
      <c r="M848" s="175"/>
    </row>
    <row r="849" spans="1:13" ht="19.5" customHeight="1" x14ac:dyDescent="0.25">
      <c r="A849" s="175"/>
      <c r="B849" s="175"/>
      <c r="C849" s="195"/>
      <c r="D849" s="195"/>
      <c r="E849" s="175"/>
      <c r="F849" s="175"/>
      <c r="G849" s="175"/>
      <c r="H849" s="175"/>
      <c r="I849" s="175"/>
      <c r="J849" s="175"/>
      <c r="K849" s="175"/>
      <c r="L849" s="175"/>
      <c r="M849" s="175"/>
    </row>
    <row r="850" spans="1:13" ht="19.5" customHeight="1" x14ac:dyDescent="0.25">
      <c r="A850" s="175"/>
      <c r="B850" s="175"/>
      <c r="C850" s="195"/>
      <c r="D850" s="195"/>
      <c r="E850" s="175"/>
      <c r="F850" s="175"/>
      <c r="G850" s="175"/>
      <c r="H850" s="175"/>
      <c r="I850" s="175"/>
      <c r="J850" s="175"/>
      <c r="K850" s="175"/>
      <c r="L850" s="175"/>
      <c r="M850" s="175"/>
    </row>
    <row r="851" spans="1:13" ht="19.5" customHeight="1" x14ac:dyDescent="0.25">
      <c r="A851" s="175"/>
      <c r="B851" s="175"/>
      <c r="C851" s="195"/>
      <c r="D851" s="195"/>
      <c r="E851" s="175"/>
      <c r="F851" s="175"/>
      <c r="G851" s="175"/>
      <c r="H851" s="175"/>
      <c r="I851" s="175"/>
      <c r="J851" s="175"/>
      <c r="K851" s="175"/>
      <c r="L851" s="175"/>
      <c r="M851" s="175"/>
    </row>
    <row r="852" spans="1:13" ht="19.5" customHeight="1" x14ac:dyDescent="0.25">
      <c r="A852" s="175"/>
      <c r="B852" s="175"/>
      <c r="C852" s="195"/>
      <c r="D852" s="195"/>
      <c r="E852" s="175"/>
      <c r="F852" s="175"/>
      <c r="G852" s="175"/>
      <c r="H852" s="175"/>
      <c r="I852" s="175"/>
      <c r="J852" s="175"/>
      <c r="K852" s="175"/>
      <c r="L852" s="175"/>
      <c r="M852" s="175"/>
    </row>
    <row r="853" spans="1:13" ht="19.5" customHeight="1" x14ac:dyDescent="0.25">
      <c r="A853" s="175"/>
      <c r="B853" s="175"/>
      <c r="C853" s="195"/>
      <c r="D853" s="195"/>
      <c r="E853" s="175"/>
      <c r="F853" s="175"/>
      <c r="G853" s="175"/>
      <c r="H853" s="175"/>
      <c r="I853" s="175"/>
      <c r="J853" s="175"/>
      <c r="K853" s="175"/>
      <c r="L853" s="175"/>
      <c r="M853" s="175"/>
    </row>
    <row r="854" spans="1:13" ht="19.5" customHeight="1" x14ac:dyDescent="0.25">
      <c r="A854" s="175"/>
      <c r="B854" s="175"/>
      <c r="C854" s="195"/>
      <c r="D854" s="195"/>
      <c r="E854" s="175"/>
      <c r="F854" s="175"/>
      <c r="G854" s="175"/>
      <c r="H854" s="175"/>
      <c r="I854" s="175"/>
      <c r="J854" s="175"/>
      <c r="K854" s="175"/>
      <c r="L854" s="175"/>
      <c r="M854" s="175"/>
    </row>
    <row r="855" spans="1:13" ht="19.5" customHeight="1" x14ac:dyDescent="0.25">
      <c r="A855" s="175"/>
      <c r="B855" s="175"/>
      <c r="C855" s="195"/>
      <c r="D855" s="195"/>
      <c r="E855" s="175"/>
      <c r="F855" s="175"/>
      <c r="G855" s="175"/>
      <c r="H855" s="175"/>
      <c r="I855" s="175"/>
      <c r="J855" s="175"/>
      <c r="K855" s="175"/>
      <c r="L855" s="175"/>
      <c r="M855" s="175"/>
    </row>
    <row r="856" spans="1:13" ht="19.5" customHeight="1" x14ac:dyDescent="0.25">
      <c r="A856" s="175"/>
      <c r="B856" s="175"/>
      <c r="C856" s="195"/>
      <c r="D856" s="195"/>
      <c r="E856" s="175"/>
      <c r="F856" s="175"/>
      <c r="G856" s="175"/>
      <c r="H856" s="175"/>
      <c r="I856" s="175"/>
      <c r="J856" s="175"/>
      <c r="K856" s="175"/>
      <c r="L856" s="175"/>
      <c r="M856" s="175"/>
    </row>
    <row r="857" spans="1:13" ht="19.5" customHeight="1" x14ac:dyDescent="0.25">
      <c r="A857" s="175"/>
      <c r="B857" s="175"/>
      <c r="C857" s="195"/>
      <c r="D857" s="195"/>
      <c r="E857" s="175"/>
      <c r="F857" s="175"/>
      <c r="G857" s="175"/>
      <c r="H857" s="175"/>
      <c r="I857" s="175"/>
      <c r="J857" s="175"/>
      <c r="K857" s="175"/>
      <c r="L857" s="175"/>
      <c r="M857" s="175"/>
    </row>
    <row r="858" spans="1:13" ht="19.5" customHeight="1" x14ac:dyDescent="0.25">
      <c r="A858" s="175"/>
      <c r="B858" s="175"/>
      <c r="C858" s="195"/>
      <c r="D858" s="195"/>
      <c r="E858" s="175"/>
      <c r="F858" s="175"/>
      <c r="G858" s="175"/>
      <c r="H858" s="175"/>
      <c r="I858" s="175"/>
      <c r="J858" s="175"/>
      <c r="K858" s="175"/>
      <c r="L858" s="175"/>
      <c r="M858" s="175"/>
    </row>
    <row r="859" spans="1:13" ht="19.5" customHeight="1" x14ac:dyDescent="0.25">
      <c r="A859" s="175"/>
      <c r="B859" s="175"/>
      <c r="C859" s="195"/>
      <c r="D859" s="195"/>
      <c r="E859" s="175"/>
      <c r="F859" s="175"/>
      <c r="G859" s="175"/>
      <c r="H859" s="175"/>
      <c r="I859" s="175"/>
      <c r="J859" s="175"/>
      <c r="K859" s="175"/>
      <c r="L859" s="175"/>
      <c r="M859" s="175"/>
    </row>
    <row r="860" spans="1:13" ht="19.5" customHeight="1" x14ac:dyDescent="0.25">
      <c r="A860" s="175"/>
      <c r="B860" s="175"/>
      <c r="C860" s="195"/>
      <c r="D860" s="195"/>
      <c r="E860" s="175"/>
      <c r="F860" s="175"/>
      <c r="G860" s="175"/>
      <c r="H860" s="175"/>
      <c r="I860" s="175"/>
      <c r="J860" s="175"/>
      <c r="K860" s="175"/>
      <c r="L860" s="175"/>
      <c r="M860" s="175"/>
    </row>
    <row r="861" spans="1:13" ht="19.5" customHeight="1" x14ac:dyDescent="0.25">
      <c r="A861" s="175"/>
      <c r="B861" s="175"/>
      <c r="C861" s="195"/>
      <c r="D861" s="195"/>
      <c r="E861" s="175"/>
      <c r="F861" s="175"/>
      <c r="G861" s="175"/>
      <c r="H861" s="175"/>
      <c r="I861" s="175"/>
      <c r="J861" s="175"/>
      <c r="K861" s="175"/>
      <c r="L861" s="175"/>
      <c r="M861" s="175"/>
    </row>
    <row r="862" spans="1:13" ht="19.5" customHeight="1" x14ac:dyDescent="0.25">
      <c r="A862" s="175"/>
      <c r="B862" s="175"/>
      <c r="C862" s="195"/>
      <c r="D862" s="195"/>
      <c r="E862" s="175"/>
      <c r="F862" s="175"/>
      <c r="G862" s="175"/>
      <c r="H862" s="175"/>
      <c r="I862" s="175"/>
      <c r="J862" s="175"/>
      <c r="K862" s="175"/>
      <c r="L862" s="175"/>
      <c r="M862" s="175"/>
    </row>
    <row r="863" spans="1:13" ht="19.5" customHeight="1" x14ac:dyDescent="0.25">
      <c r="A863" s="175"/>
      <c r="B863" s="175"/>
      <c r="C863" s="195"/>
      <c r="D863" s="195"/>
      <c r="E863" s="175"/>
      <c r="F863" s="175"/>
      <c r="G863" s="175"/>
      <c r="H863" s="175"/>
      <c r="I863" s="175"/>
      <c r="J863" s="175"/>
      <c r="K863" s="175"/>
      <c r="L863" s="175"/>
      <c r="M863" s="175"/>
    </row>
    <row r="864" spans="1:13" ht="19.5" customHeight="1" x14ac:dyDescent="0.25">
      <c r="A864" s="175"/>
      <c r="B864" s="175"/>
      <c r="C864" s="195"/>
      <c r="D864" s="195"/>
      <c r="E864" s="175"/>
      <c r="F864" s="175"/>
      <c r="G864" s="175"/>
      <c r="H864" s="175"/>
      <c r="I864" s="175"/>
      <c r="J864" s="175"/>
      <c r="K864" s="175"/>
      <c r="L864" s="175"/>
      <c r="M864" s="175"/>
    </row>
    <row r="865" spans="1:13" ht="19.5" customHeight="1" x14ac:dyDescent="0.25">
      <c r="A865" s="175"/>
      <c r="B865" s="175"/>
      <c r="C865" s="195"/>
      <c r="D865" s="195"/>
      <c r="E865" s="175"/>
      <c r="F865" s="175"/>
      <c r="G865" s="175"/>
      <c r="H865" s="175"/>
      <c r="I865" s="175"/>
      <c r="J865" s="175"/>
      <c r="K865" s="175"/>
      <c r="L865" s="175"/>
      <c r="M865" s="175"/>
    </row>
    <row r="866" spans="1:13" ht="19.5" customHeight="1" x14ac:dyDescent="0.25">
      <c r="A866" s="175"/>
      <c r="B866" s="175"/>
      <c r="C866" s="195"/>
      <c r="D866" s="195"/>
      <c r="E866" s="175"/>
      <c r="F866" s="175"/>
      <c r="G866" s="175"/>
      <c r="H866" s="175"/>
      <c r="I866" s="175"/>
      <c r="J866" s="175"/>
      <c r="K866" s="175"/>
      <c r="L866" s="175"/>
      <c r="M866" s="175"/>
    </row>
    <row r="867" spans="1:13" ht="19.5" customHeight="1" x14ac:dyDescent="0.25">
      <c r="A867" s="175"/>
      <c r="B867" s="175"/>
      <c r="C867" s="195"/>
      <c r="D867" s="195"/>
      <c r="E867" s="175"/>
      <c r="F867" s="175"/>
      <c r="G867" s="175"/>
      <c r="H867" s="175"/>
      <c r="I867" s="175"/>
      <c r="J867" s="175"/>
      <c r="K867" s="175"/>
      <c r="L867" s="175"/>
      <c r="M867" s="175"/>
    </row>
    <row r="868" spans="1:13" ht="19.5" customHeight="1" x14ac:dyDescent="0.25">
      <c r="A868" s="175"/>
      <c r="B868" s="175"/>
      <c r="C868" s="195"/>
      <c r="D868" s="195"/>
      <c r="E868" s="175"/>
      <c r="F868" s="175"/>
      <c r="G868" s="175"/>
      <c r="H868" s="175"/>
      <c r="I868" s="175"/>
      <c r="J868" s="175"/>
      <c r="K868" s="175"/>
      <c r="L868" s="175"/>
      <c r="M868" s="175"/>
    </row>
    <row r="869" spans="1:13" ht="19.5" customHeight="1" x14ac:dyDescent="0.25">
      <c r="A869" s="175"/>
      <c r="B869" s="175"/>
      <c r="C869" s="195"/>
      <c r="D869" s="195"/>
      <c r="E869" s="175"/>
      <c r="F869" s="175"/>
      <c r="G869" s="175"/>
      <c r="H869" s="175"/>
      <c r="I869" s="175"/>
      <c r="J869" s="175"/>
      <c r="K869" s="175"/>
      <c r="L869" s="175"/>
      <c r="M869" s="175"/>
    </row>
    <row r="870" spans="1:13" ht="19.5" customHeight="1" x14ac:dyDescent="0.25">
      <c r="A870" s="175"/>
      <c r="B870" s="175"/>
      <c r="C870" s="195"/>
      <c r="D870" s="195"/>
      <c r="E870" s="175"/>
      <c r="F870" s="175"/>
      <c r="G870" s="175"/>
      <c r="H870" s="175"/>
      <c r="I870" s="175"/>
      <c r="J870" s="175"/>
      <c r="K870" s="175"/>
      <c r="L870" s="175"/>
      <c r="M870" s="175"/>
    </row>
    <row r="871" spans="1:13" ht="19.5" customHeight="1" x14ac:dyDescent="0.25">
      <c r="A871" s="175"/>
      <c r="B871" s="175"/>
      <c r="C871" s="195"/>
      <c r="D871" s="195"/>
      <c r="E871" s="175"/>
      <c r="F871" s="175"/>
      <c r="G871" s="175"/>
      <c r="H871" s="175"/>
      <c r="I871" s="175"/>
      <c r="J871" s="175"/>
      <c r="K871" s="175"/>
      <c r="L871" s="175"/>
      <c r="M871" s="175"/>
    </row>
    <row r="872" spans="1:13" ht="19.5" customHeight="1" x14ac:dyDescent="0.25">
      <c r="A872" s="175"/>
      <c r="B872" s="175"/>
      <c r="C872" s="195"/>
      <c r="D872" s="195"/>
      <c r="E872" s="175"/>
      <c r="F872" s="175"/>
      <c r="G872" s="175"/>
      <c r="H872" s="175"/>
      <c r="I872" s="175"/>
      <c r="J872" s="175"/>
      <c r="K872" s="175"/>
      <c r="L872" s="175"/>
      <c r="M872" s="175"/>
    </row>
    <row r="873" spans="1:13" ht="19.5" customHeight="1" x14ac:dyDescent="0.25">
      <c r="A873" s="175"/>
      <c r="B873" s="175"/>
      <c r="C873" s="195"/>
      <c r="D873" s="195"/>
      <c r="E873" s="175"/>
      <c r="F873" s="175"/>
      <c r="G873" s="175"/>
      <c r="H873" s="175"/>
      <c r="I873" s="175"/>
      <c r="J873" s="175"/>
      <c r="K873" s="175"/>
      <c r="L873" s="175"/>
      <c r="M873" s="175"/>
    </row>
    <row r="874" spans="1:13" ht="19.5" customHeight="1" x14ac:dyDescent="0.25">
      <c r="A874" s="175"/>
      <c r="B874" s="175"/>
      <c r="C874" s="195"/>
      <c r="D874" s="195"/>
      <c r="E874" s="175"/>
      <c r="F874" s="175"/>
      <c r="G874" s="175"/>
      <c r="H874" s="175"/>
      <c r="I874" s="175"/>
      <c r="J874" s="175"/>
      <c r="K874" s="175"/>
      <c r="L874" s="175"/>
      <c r="M874" s="175"/>
    </row>
    <row r="875" spans="1:13" ht="19.5" customHeight="1" x14ac:dyDescent="0.25">
      <c r="A875" s="175"/>
      <c r="B875" s="175"/>
      <c r="C875" s="195"/>
      <c r="D875" s="195"/>
      <c r="E875" s="175"/>
      <c r="F875" s="175"/>
      <c r="G875" s="175"/>
      <c r="H875" s="175"/>
      <c r="I875" s="175"/>
      <c r="J875" s="175"/>
      <c r="K875" s="175"/>
      <c r="L875" s="175"/>
      <c r="M875" s="175"/>
    </row>
    <row r="876" spans="1:13" ht="19.5" customHeight="1" x14ac:dyDescent="0.25">
      <c r="A876" s="175"/>
      <c r="B876" s="175"/>
      <c r="C876" s="195"/>
      <c r="D876" s="195"/>
      <c r="E876" s="175"/>
      <c r="F876" s="175"/>
      <c r="G876" s="175"/>
      <c r="H876" s="175"/>
      <c r="I876" s="175"/>
      <c r="J876" s="175"/>
      <c r="K876" s="175"/>
      <c r="L876" s="175"/>
      <c r="M876" s="175"/>
    </row>
    <row r="877" spans="1:13" ht="19.5" customHeight="1" x14ac:dyDescent="0.25">
      <c r="A877" s="175"/>
      <c r="B877" s="175"/>
      <c r="C877" s="195"/>
      <c r="D877" s="195"/>
      <c r="E877" s="175"/>
      <c r="F877" s="175"/>
      <c r="G877" s="175"/>
      <c r="H877" s="175"/>
      <c r="I877" s="175"/>
      <c r="J877" s="175"/>
      <c r="K877" s="175"/>
      <c r="L877" s="175"/>
      <c r="M877" s="175"/>
    </row>
    <row r="878" spans="1:13" ht="19.5" customHeight="1" x14ac:dyDescent="0.25">
      <c r="A878" s="175"/>
      <c r="B878" s="175"/>
      <c r="C878" s="195"/>
      <c r="D878" s="195"/>
      <c r="E878" s="175"/>
      <c r="F878" s="175"/>
      <c r="G878" s="175"/>
      <c r="H878" s="175"/>
      <c r="I878" s="175"/>
      <c r="J878" s="175"/>
      <c r="K878" s="175"/>
      <c r="L878" s="175"/>
      <c r="M878" s="175"/>
    </row>
    <row r="879" spans="1:13" ht="19.5" customHeight="1" x14ac:dyDescent="0.25">
      <c r="A879" s="175"/>
      <c r="B879" s="175"/>
      <c r="C879" s="195"/>
      <c r="D879" s="195"/>
      <c r="E879" s="175"/>
      <c r="F879" s="175"/>
      <c r="G879" s="175"/>
      <c r="H879" s="175"/>
      <c r="I879" s="175"/>
      <c r="J879" s="175"/>
      <c r="K879" s="175"/>
      <c r="L879" s="175"/>
      <c r="M879" s="175"/>
    </row>
    <row r="880" spans="1:13" ht="19.5" customHeight="1" x14ac:dyDescent="0.25">
      <c r="A880" s="175"/>
      <c r="B880" s="175"/>
      <c r="C880" s="195"/>
      <c r="D880" s="195"/>
      <c r="E880" s="175"/>
      <c r="F880" s="175"/>
      <c r="G880" s="175"/>
      <c r="H880" s="175"/>
      <c r="I880" s="175"/>
      <c r="J880" s="175"/>
      <c r="K880" s="175"/>
      <c r="L880" s="175"/>
      <c r="M880" s="175"/>
    </row>
    <row r="881" spans="1:13" ht="19.5" customHeight="1" x14ac:dyDescent="0.25">
      <c r="A881" s="175"/>
      <c r="B881" s="175"/>
      <c r="C881" s="195"/>
      <c r="D881" s="195"/>
      <c r="E881" s="175"/>
      <c r="F881" s="175"/>
      <c r="G881" s="175"/>
      <c r="H881" s="175"/>
      <c r="I881" s="175"/>
      <c r="J881" s="175"/>
      <c r="K881" s="175"/>
      <c r="L881" s="175"/>
      <c r="M881" s="175"/>
    </row>
    <row r="882" spans="1:13" ht="19.5" customHeight="1" x14ac:dyDescent="0.25">
      <c r="A882" s="175"/>
      <c r="B882" s="175"/>
      <c r="C882" s="195"/>
      <c r="D882" s="195"/>
      <c r="E882" s="175"/>
      <c r="F882" s="175"/>
      <c r="G882" s="175"/>
      <c r="H882" s="175"/>
      <c r="I882" s="175"/>
      <c r="J882" s="175"/>
      <c r="K882" s="175"/>
      <c r="L882" s="175"/>
      <c r="M882" s="175"/>
    </row>
    <row r="883" spans="1:13" ht="19.5" customHeight="1" x14ac:dyDescent="0.25">
      <c r="A883" s="175"/>
      <c r="B883" s="175"/>
      <c r="C883" s="195"/>
      <c r="D883" s="195"/>
      <c r="E883" s="175"/>
      <c r="F883" s="175"/>
      <c r="G883" s="175"/>
      <c r="H883" s="175"/>
      <c r="I883" s="175"/>
      <c r="J883" s="175"/>
      <c r="K883" s="175"/>
      <c r="L883" s="175"/>
      <c r="M883" s="175"/>
    </row>
    <row r="884" spans="1:13" ht="19.5" customHeight="1" x14ac:dyDescent="0.25">
      <c r="A884" s="175"/>
      <c r="B884" s="175"/>
      <c r="C884" s="195"/>
      <c r="D884" s="195"/>
      <c r="E884" s="175"/>
      <c r="F884" s="175"/>
      <c r="G884" s="175"/>
      <c r="H884" s="175"/>
      <c r="I884" s="175"/>
      <c r="J884" s="175"/>
      <c r="K884" s="175"/>
      <c r="L884" s="175"/>
      <c r="M884" s="175"/>
    </row>
    <row r="885" spans="1:13" ht="19.5" customHeight="1" x14ac:dyDescent="0.25">
      <c r="A885" s="175"/>
      <c r="B885" s="175"/>
      <c r="C885" s="195"/>
      <c r="D885" s="195"/>
      <c r="E885" s="175"/>
      <c r="F885" s="175"/>
      <c r="G885" s="175"/>
      <c r="H885" s="175"/>
      <c r="I885" s="175"/>
      <c r="J885" s="175"/>
      <c r="K885" s="175"/>
      <c r="L885" s="175"/>
      <c r="M885" s="175"/>
    </row>
    <row r="886" spans="1:13" ht="19.5" customHeight="1" x14ac:dyDescent="0.25">
      <c r="A886" s="175"/>
      <c r="B886" s="175"/>
      <c r="C886" s="195"/>
      <c r="D886" s="195"/>
      <c r="E886" s="175"/>
      <c r="F886" s="175"/>
      <c r="G886" s="175"/>
      <c r="H886" s="175"/>
      <c r="I886" s="175"/>
      <c r="J886" s="175"/>
      <c r="K886" s="175"/>
      <c r="L886" s="175"/>
      <c r="M886" s="175"/>
    </row>
    <row r="887" spans="1:13" ht="19.5" customHeight="1" x14ac:dyDescent="0.25">
      <c r="A887" s="175"/>
      <c r="B887" s="175"/>
      <c r="C887" s="195"/>
      <c r="D887" s="195"/>
      <c r="E887" s="175"/>
      <c r="F887" s="175"/>
      <c r="G887" s="175"/>
      <c r="H887" s="175"/>
      <c r="I887" s="175"/>
      <c r="J887" s="175"/>
      <c r="K887" s="175"/>
      <c r="L887" s="175"/>
      <c r="M887" s="175"/>
    </row>
    <row r="888" spans="1:13" ht="19.5" customHeight="1" x14ac:dyDescent="0.25">
      <c r="A888" s="175"/>
      <c r="B888" s="175"/>
      <c r="C888" s="195"/>
      <c r="D888" s="195"/>
      <c r="E888" s="175"/>
      <c r="F888" s="175"/>
      <c r="G888" s="175"/>
      <c r="H888" s="175"/>
      <c r="I888" s="175"/>
      <c r="J888" s="175"/>
      <c r="K888" s="175"/>
      <c r="L888" s="175"/>
      <c r="M888" s="175"/>
    </row>
    <row r="889" spans="1:13" ht="19.5" customHeight="1" x14ac:dyDescent="0.25">
      <c r="A889" s="175"/>
      <c r="B889" s="175"/>
      <c r="C889" s="195"/>
      <c r="D889" s="195"/>
      <c r="E889" s="175"/>
      <c r="F889" s="175"/>
      <c r="G889" s="175"/>
      <c r="H889" s="175"/>
      <c r="I889" s="175"/>
      <c r="J889" s="175"/>
      <c r="K889" s="175"/>
      <c r="L889" s="175"/>
      <c r="M889" s="175"/>
    </row>
    <row r="890" spans="1:13" ht="19.5" customHeight="1" x14ac:dyDescent="0.25">
      <c r="A890" s="175"/>
      <c r="B890" s="175"/>
      <c r="C890" s="195"/>
      <c r="D890" s="195"/>
      <c r="E890" s="175"/>
      <c r="F890" s="175"/>
      <c r="G890" s="175"/>
      <c r="H890" s="175"/>
      <c r="I890" s="175"/>
      <c r="J890" s="175"/>
      <c r="K890" s="175"/>
      <c r="L890" s="175"/>
      <c r="M890" s="175"/>
    </row>
    <row r="891" spans="1:13" ht="19.5" customHeight="1" x14ac:dyDescent="0.25">
      <c r="A891" s="175"/>
      <c r="B891" s="175"/>
      <c r="C891" s="195"/>
      <c r="D891" s="195"/>
      <c r="E891" s="175"/>
      <c r="F891" s="175"/>
      <c r="G891" s="175"/>
      <c r="H891" s="175"/>
      <c r="I891" s="175"/>
      <c r="J891" s="175"/>
      <c r="K891" s="175"/>
      <c r="L891" s="175"/>
      <c r="M891" s="175"/>
    </row>
    <row r="892" spans="1:13" ht="19.5" customHeight="1" x14ac:dyDescent="0.25">
      <c r="A892" s="175"/>
      <c r="B892" s="175"/>
      <c r="C892" s="195"/>
      <c r="D892" s="195"/>
      <c r="E892" s="175"/>
      <c r="F892" s="175"/>
      <c r="G892" s="175"/>
      <c r="H892" s="175"/>
      <c r="I892" s="175"/>
      <c r="J892" s="175"/>
      <c r="K892" s="175"/>
      <c r="L892" s="175"/>
      <c r="M892" s="175"/>
    </row>
    <row r="893" spans="1:13" ht="19.5" customHeight="1" x14ac:dyDescent="0.25">
      <c r="A893" s="175"/>
      <c r="B893" s="175"/>
      <c r="C893" s="195"/>
      <c r="D893" s="195"/>
      <c r="E893" s="175"/>
      <c r="F893" s="175"/>
      <c r="G893" s="175"/>
      <c r="H893" s="175"/>
      <c r="I893" s="175"/>
      <c r="J893" s="175"/>
      <c r="K893" s="175"/>
      <c r="L893" s="175"/>
      <c r="M893" s="175"/>
    </row>
    <row r="894" spans="1:13" ht="19.5" customHeight="1" x14ac:dyDescent="0.25">
      <c r="A894" s="175"/>
      <c r="B894" s="175"/>
      <c r="C894" s="195"/>
      <c r="D894" s="195"/>
      <c r="E894" s="175"/>
      <c r="F894" s="175"/>
      <c r="G894" s="175"/>
      <c r="H894" s="175"/>
      <c r="I894" s="175"/>
      <c r="J894" s="175"/>
      <c r="K894" s="175"/>
      <c r="L894" s="175"/>
      <c r="M894" s="175"/>
    </row>
    <row r="895" spans="1:13" ht="19.5" customHeight="1" x14ac:dyDescent="0.25">
      <c r="A895" s="175"/>
      <c r="B895" s="175"/>
      <c r="C895" s="195"/>
      <c r="D895" s="195"/>
      <c r="E895" s="175"/>
      <c r="F895" s="175"/>
      <c r="G895" s="175"/>
      <c r="H895" s="175"/>
      <c r="I895" s="175"/>
      <c r="J895" s="175"/>
      <c r="K895" s="175"/>
      <c r="L895" s="175"/>
      <c r="M895" s="175"/>
    </row>
    <row r="896" spans="1:13" ht="19.5" customHeight="1" x14ac:dyDescent="0.25">
      <c r="A896" s="175"/>
      <c r="B896" s="175"/>
      <c r="C896" s="195"/>
      <c r="D896" s="195"/>
      <c r="E896" s="175"/>
      <c r="F896" s="175"/>
      <c r="G896" s="175"/>
      <c r="H896" s="175"/>
      <c r="I896" s="175"/>
      <c r="J896" s="175"/>
      <c r="K896" s="175"/>
      <c r="L896" s="175"/>
      <c r="M896" s="175"/>
    </row>
    <row r="897" spans="1:13" ht="19.5" customHeight="1" x14ac:dyDescent="0.25">
      <c r="A897" s="175"/>
      <c r="B897" s="175"/>
      <c r="C897" s="195"/>
      <c r="D897" s="195"/>
      <c r="E897" s="175"/>
      <c r="F897" s="175"/>
      <c r="G897" s="175"/>
      <c r="H897" s="175"/>
      <c r="I897" s="175"/>
      <c r="J897" s="175"/>
      <c r="K897" s="175"/>
      <c r="L897" s="175"/>
      <c r="M897" s="175"/>
    </row>
    <row r="898" spans="1:13" ht="19.5" customHeight="1" x14ac:dyDescent="0.25">
      <c r="A898" s="175"/>
      <c r="B898" s="175"/>
      <c r="C898" s="195"/>
      <c r="D898" s="195"/>
      <c r="E898" s="175"/>
      <c r="F898" s="175"/>
      <c r="G898" s="175"/>
      <c r="H898" s="175"/>
      <c r="I898" s="175"/>
      <c r="J898" s="175"/>
      <c r="K898" s="175"/>
      <c r="L898" s="175"/>
      <c r="M898" s="175"/>
    </row>
    <row r="899" spans="1:13" ht="19.5" customHeight="1" x14ac:dyDescent="0.25">
      <c r="A899" s="175"/>
      <c r="B899" s="175"/>
      <c r="C899" s="195"/>
      <c r="D899" s="195"/>
      <c r="E899" s="175"/>
      <c r="F899" s="175"/>
      <c r="G899" s="175"/>
      <c r="H899" s="175"/>
      <c r="I899" s="175"/>
      <c r="J899" s="175"/>
      <c r="K899" s="175"/>
      <c r="L899" s="175"/>
      <c r="M899" s="175"/>
    </row>
    <row r="900" spans="1:13" ht="19.5" customHeight="1" x14ac:dyDescent="0.25">
      <c r="A900" s="175"/>
      <c r="B900" s="175"/>
      <c r="C900" s="195"/>
      <c r="D900" s="195"/>
      <c r="E900" s="175"/>
      <c r="F900" s="175"/>
      <c r="G900" s="175"/>
      <c r="H900" s="175"/>
      <c r="I900" s="175"/>
      <c r="J900" s="175"/>
      <c r="K900" s="175"/>
      <c r="L900" s="175"/>
      <c r="M900" s="175"/>
    </row>
    <row r="901" spans="1:13" ht="19.5" customHeight="1" x14ac:dyDescent="0.25">
      <c r="A901" s="175"/>
      <c r="B901" s="175"/>
      <c r="C901" s="195"/>
      <c r="D901" s="195"/>
      <c r="E901" s="175"/>
      <c r="F901" s="175"/>
      <c r="G901" s="175"/>
      <c r="H901" s="175"/>
      <c r="I901" s="175"/>
      <c r="J901" s="175"/>
      <c r="K901" s="175"/>
      <c r="L901" s="175"/>
      <c r="M901" s="175"/>
    </row>
    <row r="902" spans="1:13" ht="19.5" customHeight="1" x14ac:dyDescent="0.25">
      <c r="A902" s="175"/>
      <c r="B902" s="175"/>
      <c r="C902" s="195"/>
      <c r="D902" s="195"/>
      <c r="E902" s="175"/>
      <c r="F902" s="175"/>
      <c r="G902" s="175"/>
      <c r="H902" s="175"/>
      <c r="I902" s="175"/>
      <c r="J902" s="175"/>
      <c r="K902" s="175"/>
      <c r="L902" s="175"/>
      <c r="M902" s="175"/>
    </row>
    <row r="903" spans="1:13" ht="19.5" customHeight="1" x14ac:dyDescent="0.25">
      <c r="A903" s="175"/>
      <c r="B903" s="175"/>
      <c r="C903" s="195"/>
      <c r="D903" s="195"/>
      <c r="E903" s="175"/>
      <c r="F903" s="175"/>
      <c r="G903" s="175"/>
      <c r="H903" s="175"/>
      <c r="I903" s="175"/>
      <c r="J903" s="175"/>
      <c r="K903" s="175"/>
      <c r="L903" s="175"/>
      <c r="M903" s="175"/>
    </row>
    <row r="904" spans="1:13" ht="19.5" customHeight="1" x14ac:dyDescent="0.25">
      <c r="A904" s="175"/>
      <c r="B904" s="175"/>
      <c r="C904" s="195"/>
      <c r="D904" s="195"/>
      <c r="E904" s="175"/>
      <c r="F904" s="175"/>
      <c r="G904" s="175"/>
      <c r="H904" s="175"/>
      <c r="I904" s="175"/>
      <c r="J904" s="175"/>
      <c r="K904" s="175"/>
      <c r="L904" s="175"/>
      <c r="M904" s="175"/>
    </row>
    <row r="905" spans="1:13" ht="19.5" customHeight="1" x14ac:dyDescent="0.25">
      <c r="A905" s="175"/>
      <c r="B905" s="175"/>
      <c r="C905" s="195"/>
      <c r="D905" s="195"/>
      <c r="E905" s="175"/>
      <c r="F905" s="175"/>
      <c r="G905" s="175"/>
      <c r="H905" s="175"/>
      <c r="I905" s="175"/>
      <c r="J905" s="175"/>
      <c r="K905" s="175"/>
      <c r="L905" s="175"/>
      <c r="M905" s="175"/>
    </row>
    <row r="906" spans="1:13" ht="19.5" customHeight="1" x14ac:dyDescent="0.25">
      <c r="A906" s="175"/>
      <c r="B906" s="175"/>
      <c r="C906" s="195"/>
      <c r="D906" s="195"/>
      <c r="E906" s="175"/>
      <c r="F906" s="175"/>
      <c r="G906" s="175"/>
      <c r="H906" s="175"/>
      <c r="I906" s="175"/>
      <c r="J906" s="175"/>
      <c r="K906" s="175"/>
      <c r="L906" s="175"/>
      <c r="M906" s="175"/>
    </row>
    <row r="907" spans="1:13" ht="19.5" customHeight="1" x14ac:dyDescent="0.25">
      <c r="A907" s="175"/>
      <c r="B907" s="175"/>
      <c r="C907" s="195"/>
      <c r="D907" s="195"/>
      <c r="E907" s="175"/>
      <c r="F907" s="175"/>
      <c r="G907" s="175"/>
      <c r="H907" s="175"/>
      <c r="I907" s="175"/>
      <c r="J907" s="175"/>
      <c r="K907" s="175"/>
      <c r="L907" s="175"/>
      <c r="M907" s="175"/>
    </row>
    <row r="908" spans="1:13" ht="19.5" customHeight="1" x14ac:dyDescent="0.25">
      <c r="A908" s="175"/>
      <c r="B908" s="175"/>
      <c r="C908" s="195"/>
      <c r="D908" s="195"/>
      <c r="E908" s="175"/>
      <c r="F908" s="175"/>
      <c r="G908" s="175"/>
      <c r="H908" s="175"/>
      <c r="I908" s="175"/>
      <c r="J908" s="175"/>
      <c r="K908" s="175"/>
      <c r="L908" s="175"/>
      <c r="M908" s="175"/>
    </row>
    <row r="909" spans="1:13" ht="19.5" customHeight="1" x14ac:dyDescent="0.25">
      <c r="A909" s="175"/>
      <c r="B909" s="175"/>
      <c r="C909" s="195"/>
      <c r="D909" s="195"/>
      <c r="E909" s="175"/>
      <c r="F909" s="175"/>
      <c r="G909" s="175"/>
      <c r="H909" s="175"/>
      <c r="I909" s="175"/>
      <c r="J909" s="175"/>
      <c r="K909" s="175"/>
      <c r="L909" s="175"/>
      <c r="M909" s="175"/>
    </row>
    <row r="910" spans="1:13" ht="19.5" customHeight="1" x14ac:dyDescent="0.25">
      <c r="A910" s="175"/>
      <c r="B910" s="175"/>
      <c r="C910" s="195"/>
      <c r="D910" s="195"/>
      <c r="E910" s="175"/>
      <c r="F910" s="175"/>
      <c r="G910" s="175"/>
      <c r="H910" s="175"/>
      <c r="I910" s="175"/>
      <c r="J910" s="175"/>
      <c r="K910" s="175"/>
      <c r="L910" s="175"/>
      <c r="M910" s="175"/>
    </row>
    <row r="911" spans="1:13" ht="19.5" customHeight="1" x14ac:dyDescent="0.25">
      <c r="A911" s="175"/>
      <c r="B911" s="175"/>
      <c r="C911" s="195"/>
      <c r="D911" s="195"/>
      <c r="E911" s="175"/>
      <c r="F911" s="175"/>
      <c r="G911" s="175"/>
      <c r="H911" s="175"/>
      <c r="I911" s="175"/>
      <c r="J911" s="175"/>
      <c r="K911" s="175"/>
      <c r="L911" s="175"/>
      <c r="M911" s="175"/>
    </row>
    <row r="912" spans="1:13" ht="19.5" customHeight="1" x14ac:dyDescent="0.25">
      <c r="A912" s="175"/>
      <c r="B912" s="175"/>
      <c r="C912" s="195"/>
      <c r="D912" s="195"/>
      <c r="E912" s="175"/>
      <c r="F912" s="175"/>
      <c r="G912" s="175"/>
      <c r="H912" s="175"/>
      <c r="I912" s="175"/>
      <c r="J912" s="175"/>
      <c r="K912" s="175"/>
      <c r="L912" s="175"/>
      <c r="M912" s="175"/>
    </row>
    <row r="913" spans="1:13" ht="19.5" customHeight="1" x14ac:dyDescent="0.25">
      <c r="A913" s="175"/>
      <c r="B913" s="175"/>
      <c r="C913" s="195"/>
      <c r="D913" s="195"/>
      <c r="E913" s="175"/>
      <c r="F913" s="175"/>
      <c r="G913" s="175"/>
      <c r="H913" s="175"/>
      <c r="I913" s="175"/>
      <c r="J913" s="175"/>
      <c r="K913" s="175"/>
      <c r="L913" s="175"/>
      <c r="M913" s="175"/>
    </row>
    <row r="914" spans="1:13" ht="19.5" customHeight="1" x14ac:dyDescent="0.25">
      <c r="A914" s="175"/>
      <c r="B914" s="175"/>
      <c r="C914" s="195"/>
      <c r="D914" s="195"/>
      <c r="E914" s="175"/>
      <c r="F914" s="175"/>
      <c r="G914" s="175"/>
      <c r="H914" s="175"/>
      <c r="I914" s="175"/>
      <c r="J914" s="175"/>
      <c r="K914" s="175"/>
      <c r="L914" s="175"/>
      <c r="M914" s="175"/>
    </row>
    <row r="915" spans="1:13" ht="19.5" customHeight="1" x14ac:dyDescent="0.25">
      <c r="A915" s="175"/>
      <c r="B915" s="175"/>
      <c r="C915" s="195"/>
      <c r="D915" s="195"/>
      <c r="E915" s="175"/>
      <c r="F915" s="175"/>
      <c r="G915" s="175"/>
      <c r="H915" s="175"/>
      <c r="I915" s="175"/>
      <c r="J915" s="175"/>
      <c r="K915" s="175"/>
      <c r="L915" s="175"/>
      <c r="M915" s="175"/>
    </row>
    <row r="916" spans="1:13" ht="19.5" customHeight="1" x14ac:dyDescent="0.25">
      <c r="A916" s="175"/>
      <c r="B916" s="175"/>
      <c r="C916" s="195"/>
      <c r="D916" s="195"/>
      <c r="E916" s="175"/>
      <c r="F916" s="175"/>
      <c r="G916" s="175"/>
      <c r="H916" s="175"/>
      <c r="I916" s="175"/>
      <c r="J916" s="175"/>
      <c r="K916" s="175"/>
      <c r="L916" s="175"/>
      <c r="M916" s="175"/>
    </row>
    <row r="917" spans="1:13" ht="19.5" customHeight="1" x14ac:dyDescent="0.25">
      <c r="A917" s="175"/>
      <c r="B917" s="175"/>
      <c r="C917" s="195"/>
      <c r="D917" s="195"/>
      <c r="E917" s="175"/>
      <c r="F917" s="175"/>
      <c r="G917" s="175"/>
      <c r="H917" s="175"/>
      <c r="I917" s="175"/>
      <c r="J917" s="175"/>
      <c r="K917" s="175"/>
      <c r="L917" s="175"/>
      <c r="M917" s="175"/>
    </row>
    <row r="918" spans="1:13" ht="19.5" customHeight="1" x14ac:dyDescent="0.25">
      <c r="A918" s="175"/>
      <c r="B918" s="175"/>
      <c r="C918" s="195"/>
      <c r="D918" s="195"/>
      <c r="E918" s="175"/>
      <c r="F918" s="175"/>
      <c r="G918" s="175"/>
      <c r="H918" s="175"/>
      <c r="I918" s="175"/>
      <c r="J918" s="175"/>
      <c r="K918" s="175"/>
      <c r="L918" s="175"/>
      <c r="M918" s="175"/>
    </row>
    <row r="919" spans="1:13" ht="19.5" customHeight="1" x14ac:dyDescent="0.25">
      <c r="A919" s="175"/>
      <c r="B919" s="175"/>
      <c r="C919" s="195"/>
      <c r="D919" s="195"/>
      <c r="E919" s="175"/>
      <c r="F919" s="175"/>
      <c r="G919" s="175"/>
      <c r="H919" s="175"/>
      <c r="I919" s="175"/>
      <c r="J919" s="175"/>
      <c r="K919" s="175"/>
      <c r="L919" s="175"/>
      <c r="M919" s="175"/>
    </row>
    <row r="920" spans="1:13" ht="19.5" customHeight="1" x14ac:dyDescent="0.25">
      <c r="A920" s="175"/>
      <c r="B920" s="175"/>
      <c r="C920" s="195"/>
      <c r="D920" s="195"/>
      <c r="E920" s="175"/>
      <c r="F920" s="175"/>
      <c r="G920" s="175"/>
      <c r="H920" s="175"/>
      <c r="I920" s="175"/>
      <c r="J920" s="175"/>
      <c r="K920" s="175"/>
      <c r="L920" s="175"/>
      <c r="M920" s="175"/>
    </row>
    <row r="921" spans="1:13" ht="19.5" customHeight="1" x14ac:dyDescent="0.25">
      <c r="A921" s="175"/>
      <c r="B921" s="175"/>
      <c r="C921" s="195"/>
      <c r="D921" s="195"/>
      <c r="E921" s="175"/>
      <c r="F921" s="175"/>
      <c r="G921" s="175"/>
      <c r="H921" s="175"/>
      <c r="I921" s="175"/>
      <c r="J921" s="175"/>
      <c r="K921" s="175"/>
      <c r="L921" s="175"/>
      <c r="M921" s="175"/>
    </row>
    <row r="922" spans="1:13" ht="19.5" customHeight="1" x14ac:dyDescent="0.25">
      <c r="A922" s="175"/>
      <c r="B922" s="175"/>
      <c r="C922" s="195"/>
      <c r="D922" s="195"/>
      <c r="E922" s="175"/>
      <c r="F922" s="175"/>
      <c r="G922" s="175"/>
      <c r="H922" s="175"/>
      <c r="I922" s="175"/>
      <c r="J922" s="175"/>
      <c r="K922" s="175"/>
      <c r="L922" s="175"/>
      <c r="M922" s="175"/>
    </row>
    <row r="923" spans="1:13" ht="19.5" customHeight="1" x14ac:dyDescent="0.25">
      <c r="A923" s="175"/>
      <c r="B923" s="175"/>
      <c r="C923" s="195"/>
      <c r="D923" s="195"/>
      <c r="E923" s="175"/>
      <c r="F923" s="175"/>
      <c r="G923" s="175"/>
      <c r="H923" s="175"/>
      <c r="I923" s="175"/>
      <c r="J923" s="175"/>
      <c r="K923" s="175"/>
      <c r="L923" s="175"/>
      <c r="M923" s="175"/>
    </row>
    <row r="924" spans="1:13" ht="19.5" customHeight="1" x14ac:dyDescent="0.25">
      <c r="A924" s="175"/>
      <c r="B924" s="175"/>
      <c r="C924" s="195"/>
      <c r="D924" s="195"/>
      <c r="E924" s="175"/>
      <c r="F924" s="175"/>
      <c r="G924" s="175"/>
      <c r="H924" s="175"/>
      <c r="I924" s="175"/>
      <c r="J924" s="175"/>
      <c r="K924" s="175"/>
      <c r="L924" s="175"/>
      <c r="M924" s="175"/>
    </row>
    <row r="925" spans="1:13" ht="19.5" customHeight="1" x14ac:dyDescent="0.25">
      <c r="A925" s="175"/>
      <c r="B925" s="175"/>
      <c r="C925" s="195"/>
      <c r="D925" s="195"/>
      <c r="E925" s="175"/>
      <c r="F925" s="175"/>
      <c r="G925" s="175"/>
      <c r="H925" s="175"/>
      <c r="I925" s="175"/>
      <c r="J925" s="175"/>
      <c r="K925" s="175"/>
      <c r="L925" s="175"/>
      <c r="M925" s="175"/>
    </row>
    <row r="926" spans="1:13" ht="19.5" customHeight="1" x14ac:dyDescent="0.25">
      <c r="A926" s="175"/>
      <c r="B926" s="175"/>
      <c r="C926" s="195"/>
      <c r="D926" s="195"/>
      <c r="E926" s="175"/>
      <c r="F926" s="175"/>
      <c r="G926" s="175"/>
      <c r="H926" s="175"/>
      <c r="I926" s="175"/>
      <c r="J926" s="175"/>
      <c r="K926" s="175"/>
      <c r="L926" s="175"/>
      <c r="M926" s="175"/>
    </row>
    <row r="927" spans="1:13" ht="19.5" customHeight="1" x14ac:dyDescent="0.25">
      <c r="A927" s="175"/>
      <c r="B927" s="175"/>
      <c r="C927" s="195"/>
      <c r="D927" s="195"/>
      <c r="E927" s="175"/>
      <c r="F927" s="175"/>
      <c r="G927" s="175"/>
      <c r="H927" s="175"/>
      <c r="I927" s="175"/>
      <c r="J927" s="175"/>
      <c r="K927" s="175"/>
      <c r="L927" s="175"/>
      <c r="M927" s="175"/>
    </row>
    <row r="928" spans="1:13" ht="19.5" customHeight="1" x14ac:dyDescent="0.25">
      <c r="A928" s="175"/>
      <c r="B928" s="175"/>
      <c r="C928" s="195"/>
      <c r="D928" s="195"/>
      <c r="E928" s="175"/>
      <c r="F928" s="175"/>
      <c r="G928" s="175"/>
      <c r="H928" s="175"/>
      <c r="I928" s="175"/>
      <c r="J928" s="175"/>
      <c r="K928" s="175"/>
      <c r="L928" s="175"/>
      <c r="M928" s="175"/>
    </row>
    <row r="929" spans="1:13" ht="19.5" customHeight="1" x14ac:dyDescent="0.25">
      <c r="A929" s="175"/>
      <c r="B929" s="175"/>
      <c r="C929" s="195"/>
      <c r="D929" s="195"/>
      <c r="E929" s="175"/>
      <c r="F929" s="175"/>
      <c r="G929" s="175"/>
      <c r="H929" s="175"/>
      <c r="I929" s="175"/>
      <c r="J929" s="175"/>
      <c r="K929" s="175"/>
      <c r="L929" s="175"/>
      <c r="M929" s="175"/>
    </row>
    <row r="930" spans="1:13" ht="19.5" customHeight="1" x14ac:dyDescent="0.25">
      <c r="A930" s="175"/>
      <c r="B930" s="175"/>
      <c r="C930" s="195"/>
      <c r="D930" s="195"/>
      <c r="E930" s="175"/>
      <c r="F930" s="175"/>
      <c r="G930" s="175"/>
      <c r="H930" s="175"/>
      <c r="I930" s="175"/>
      <c r="J930" s="175"/>
      <c r="K930" s="175"/>
      <c r="L930" s="175"/>
      <c r="M930" s="175"/>
    </row>
    <row r="931" spans="1:13" ht="19.5" customHeight="1" x14ac:dyDescent="0.25">
      <c r="A931" s="175"/>
      <c r="B931" s="175"/>
      <c r="C931" s="195"/>
      <c r="D931" s="195"/>
      <c r="E931" s="175"/>
      <c r="F931" s="175"/>
      <c r="G931" s="175"/>
      <c r="H931" s="175"/>
      <c r="I931" s="175"/>
      <c r="J931" s="175"/>
      <c r="K931" s="175"/>
      <c r="L931" s="175"/>
      <c r="M931" s="175"/>
    </row>
    <row r="932" spans="1:13" ht="19.5" customHeight="1" x14ac:dyDescent="0.25">
      <c r="A932" s="175"/>
      <c r="B932" s="175"/>
      <c r="C932" s="195"/>
      <c r="D932" s="195"/>
      <c r="E932" s="175"/>
      <c r="F932" s="175"/>
      <c r="G932" s="175"/>
      <c r="H932" s="175"/>
      <c r="I932" s="175"/>
      <c r="J932" s="175"/>
      <c r="K932" s="175"/>
      <c r="L932" s="175"/>
      <c r="M932" s="175"/>
    </row>
    <row r="933" spans="1:13" ht="19.5" customHeight="1" x14ac:dyDescent="0.25">
      <c r="A933" s="175"/>
      <c r="B933" s="175"/>
      <c r="C933" s="195"/>
      <c r="D933" s="195"/>
      <c r="E933" s="175"/>
      <c r="F933" s="175"/>
      <c r="G933" s="175"/>
      <c r="H933" s="175"/>
      <c r="I933" s="175"/>
      <c r="J933" s="175"/>
      <c r="K933" s="175"/>
      <c r="L933" s="175"/>
      <c r="M933" s="175"/>
    </row>
    <row r="934" spans="1:13" ht="19.5" customHeight="1" x14ac:dyDescent="0.25">
      <c r="A934" s="175"/>
      <c r="B934" s="175"/>
      <c r="C934" s="195"/>
      <c r="D934" s="195"/>
      <c r="E934" s="175"/>
      <c r="F934" s="175"/>
      <c r="G934" s="175"/>
      <c r="H934" s="175"/>
      <c r="I934" s="175"/>
      <c r="J934" s="175"/>
      <c r="K934" s="175"/>
      <c r="L934" s="175"/>
      <c r="M934" s="175"/>
    </row>
    <row r="935" spans="1:13" ht="19.5" customHeight="1" x14ac:dyDescent="0.25">
      <c r="A935" s="175"/>
      <c r="B935" s="175"/>
      <c r="C935" s="195"/>
      <c r="D935" s="195"/>
      <c r="E935" s="175"/>
      <c r="F935" s="175"/>
      <c r="G935" s="175"/>
      <c r="H935" s="175"/>
      <c r="I935" s="175"/>
      <c r="J935" s="175"/>
      <c r="K935" s="175"/>
      <c r="L935" s="175"/>
      <c r="M935" s="175"/>
    </row>
    <row r="936" spans="1:13" ht="19.5" customHeight="1" x14ac:dyDescent="0.25">
      <c r="A936" s="175"/>
      <c r="B936" s="175"/>
      <c r="C936" s="195"/>
      <c r="D936" s="195"/>
      <c r="E936" s="175"/>
      <c r="F936" s="175"/>
      <c r="G936" s="175"/>
      <c r="H936" s="175"/>
      <c r="I936" s="175"/>
      <c r="J936" s="175"/>
      <c r="K936" s="175"/>
      <c r="L936" s="175"/>
      <c r="M936" s="175"/>
    </row>
    <row r="937" spans="1:13" ht="19.5" customHeight="1" x14ac:dyDescent="0.25">
      <c r="A937" s="175"/>
      <c r="B937" s="175"/>
      <c r="C937" s="195"/>
      <c r="D937" s="195"/>
      <c r="E937" s="175"/>
      <c r="F937" s="175"/>
      <c r="G937" s="175"/>
      <c r="H937" s="175"/>
      <c r="I937" s="175"/>
      <c r="J937" s="175"/>
      <c r="K937" s="175"/>
      <c r="L937" s="175"/>
      <c r="M937" s="175"/>
    </row>
    <row r="938" spans="1:13" ht="19.5" customHeight="1" x14ac:dyDescent="0.25">
      <c r="A938" s="175"/>
      <c r="B938" s="175"/>
      <c r="C938" s="195"/>
      <c r="D938" s="195"/>
      <c r="E938" s="175"/>
      <c r="F938" s="175"/>
      <c r="G938" s="175"/>
      <c r="H938" s="175"/>
      <c r="I938" s="175"/>
      <c r="J938" s="175"/>
      <c r="K938" s="175"/>
      <c r="L938" s="175"/>
      <c r="M938" s="175"/>
    </row>
    <row r="939" spans="1:13" ht="19.5" customHeight="1" x14ac:dyDescent="0.25">
      <c r="A939" s="175"/>
      <c r="B939" s="175"/>
      <c r="C939" s="195"/>
      <c r="D939" s="195"/>
      <c r="E939" s="175"/>
      <c r="F939" s="175"/>
      <c r="G939" s="175"/>
      <c r="H939" s="175"/>
      <c r="I939" s="175"/>
      <c r="J939" s="175"/>
      <c r="K939" s="175"/>
      <c r="L939" s="175"/>
      <c r="M939" s="175"/>
    </row>
    <row r="940" spans="1:13" ht="19.5" customHeight="1" x14ac:dyDescent="0.25">
      <c r="A940" s="175"/>
      <c r="B940" s="175"/>
      <c r="C940" s="195"/>
      <c r="D940" s="195"/>
      <c r="E940" s="175"/>
      <c r="F940" s="175"/>
      <c r="G940" s="175"/>
      <c r="H940" s="175"/>
      <c r="I940" s="175"/>
      <c r="J940" s="175"/>
      <c r="K940" s="175"/>
      <c r="L940" s="175"/>
      <c r="M940" s="175"/>
    </row>
    <row r="941" spans="1:13" ht="19.5" customHeight="1" x14ac:dyDescent="0.25">
      <c r="A941" s="175"/>
      <c r="B941" s="175"/>
      <c r="C941" s="195"/>
      <c r="D941" s="195"/>
      <c r="E941" s="175"/>
      <c r="F941" s="175"/>
      <c r="G941" s="175"/>
      <c r="H941" s="175"/>
      <c r="I941" s="175"/>
      <c r="J941" s="175"/>
      <c r="K941" s="175"/>
      <c r="L941" s="175"/>
      <c r="M941" s="175"/>
    </row>
    <row r="942" spans="1:13" ht="19.5" customHeight="1" x14ac:dyDescent="0.25">
      <c r="A942" s="175"/>
      <c r="B942" s="175"/>
      <c r="C942" s="195"/>
      <c r="D942" s="195"/>
      <c r="E942" s="175"/>
      <c r="F942" s="175"/>
      <c r="G942" s="175"/>
      <c r="H942" s="175"/>
      <c r="I942" s="175"/>
      <c r="J942" s="175"/>
      <c r="K942" s="175"/>
      <c r="L942" s="175"/>
      <c r="M942" s="175"/>
    </row>
    <row r="943" spans="1:13" ht="19.5" customHeight="1" x14ac:dyDescent="0.25">
      <c r="A943" s="175"/>
      <c r="B943" s="175"/>
      <c r="C943" s="195"/>
      <c r="D943" s="195"/>
      <c r="E943" s="175"/>
      <c r="F943" s="175"/>
      <c r="G943" s="175"/>
      <c r="H943" s="175"/>
      <c r="I943" s="175"/>
      <c r="J943" s="175"/>
      <c r="K943" s="175"/>
      <c r="L943" s="175"/>
      <c r="M943" s="175"/>
    </row>
    <row r="944" spans="1:13" ht="19.5" customHeight="1" x14ac:dyDescent="0.25">
      <c r="A944" s="175"/>
      <c r="B944" s="175"/>
      <c r="C944" s="195"/>
      <c r="D944" s="195"/>
      <c r="E944" s="175"/>
      <c r="F944" s="175"/>
      <c r="G944" s="175"/>
      <c r="H944" s="175"/>
      <c r="I944" s="175"/>
      <c r="J944" s="175"/>
      <c r="K944" s="175"/>
      <c r="L944" s="175"/>
      <c r="M944" s="175"/>
    </row>
    <row r="945" spans="1:13" ht="19.5" customHeight="1" x14ac:dyDescent="0.25">
      <c r="A945" s="175"/>
      <c r="B945" s="175"/>
      <c r="C945" s="195"/>
      <c r="D945" s="195"/>
      <c r="E945" s="175"/>
      <c r="F945" s="175"/>
      <c r="G945" s="175"/>
      <c r="H945" s="175"/>
      <c r="I945" s="175"/>
      <c r="J945" s="175"/>
      <c r="K945" s="175"/>
      <c r="L945" s="175"/>
      <c r="M945" s="175"/>
    </row>
    <row r="946" spans="1:13" ht="19.5" customHeight="1" x14ac:dyDescent="0.25">
      <c r="A946" s="175"/>
      <c r="B946" s="175"/>
      <c r="C946" s="195"/>
      <c r="D946" s="195"/>
      <c r="E946" s="175"/>
      <c r="F946" s="175"/>
      <c r="G946" s="175"/>
      <c r="H946" s="175"/>
      <c r="I946" s="175"/>
      <c r="J946" s="175"/>
      <c r="K946" s="175"/>
      <c r="L946" s="175"/>
      <c r="M946" s="175"/>
    </row>
    <row r="947" spans="1:13" ht="19.5" customHeight="1" x14ac:dyDescent="0.25">
      <c r="A947" s="175"/>
      <c r="B947" s="175"/>
      <c r="C947" s="195"/>
      <c r="D947" s="195"/>
      <c r="E947" s="175"/>
      <c r="F947" s="175"/>
      <c r="G947" s="175"/>
      <c r="H947" s="175"/>
      <c r="I947" s="175"/>
      <c r="J947" s="175"/>
      <c r="K947" s="175"/>
      <c r="L947" s="175"/>
      <c r="M947" s="175"/>
    </row>
    <row r="948" spans="1:13" ht="19.5" customHeight="1" x14ac:dyDescent="0.25">
      <c r="A948" s="175"/>
      <c r="B948" s="175"/>
      <c r="C948" s="195"/>
      <c r="D948" s="195"/>
      <c r="E948" s="175"/>
      <c r="F948" s="175"/>
      <c r="G948" s="175"/>
      <c r="H948" s="175"/>
      <c r="I948" s="175"/>
      <c r="J948" s="175"/>
      <c r="K948" s="175"/>
      <c r="L948" s="175"/>
      <c r="M948" s="175"/>
    </row>
    <row r="949" spans="1:13" ht="19.5" customHeight="1" x14ac:dyDescent="0.25">
      <c r="A949" s="175"/>
      <c r="B949" s="175"/>
      <c r="C949" s="195"/>
      <c r="D949" s="195"/>
      <c r="E949" s="175"/>
      <c r="F949" s="175"/>
      <c r="G949" s="175"/>
      <c r="H949" s="175"/>
      <c r="I949" s="175"/>
      <c r="J949" s="175"/>
      <c r="K949" s="175"/>
      <c r="L949" s="175"/>
      <c r="M949" s="175"/>
    </row>
    <row r="950" spans="1:13" ht="19.5" customHeight="1" x14ac:dyDescent="0.25">
      <c r="A950" s="175"/>
      <c r="B950" s="175"/>
      <c r="C950" s="195"/>
      <c r="D950" s="195"/>
      <c r="E950" s="175"/>
      <c r="F950" s="175"/>
      <c r="G950" s="175"/>
      <c r="H950" s="175"/>
      <c r="I950" s="175"/>
      <c r="J950" s="175"/>
      <c r="K950" s="175"/>
      <c r="L950" s="175"/>
      <c r="M950" s="175"/>
    </row>
    <row r="951" spans="1:13" ht="19.5" customHeight="1" x14ac:dyDescent="0.25">
      <c r="A951" s="175"/>
      <c r="B951" s="175"/>
      <c r="C951" s="195"/>
      <c r="D951" s="195"/>
      <c r="E951" s="175"/>
      <c r="F951" s="175"/>
      <c r="G951" s="175"/>
      <c r="H951" s="175"/>
      <c r="I951" s="175"/>
      <c r="J951" s="175"/>
      <c r="K951" s="175"/>
      <c r="L951" s="175"/>
      <c r="M951" s="175"/>
    </row>
    <row r="952" spans="1:13" ht="19.5" customHeight="1" x14ac:dyDescent="0.25">
      <c r="A952" s="175"/>
      <c r="B952" s="175"/>
      <c r="C952" s="195"/>
      <c r="D952" s="195"/>
      <c r="E952" s="175"/>
      <c r="F952" s="175"/>
      <c r="G952" s="175"/>
      <c r="H952" s="175"/>
      <c r="I952" s="175"/>
      <c r="J952" s="175"/>
      <c r="K952" s="175"/>
      <c r="L952" s="175"/>
      <c r="M952" s="175"/>
    </row>
    <row r="953" spans="1:13" ht="19.5" customHeight="1" x14ac:dyDescent="0.25">
      <c r="A953" s="175"/>
      <c r="B953" s="175"/>
      <c r="C953" s="195"/>
      <c r="D953" s="195"/>
      <c r="E953" s="175"/>
      <c r="F953" s="175"/>
      <c r="G953" s="175"/>
      <c r="H953" s="175"/>
      <c r="I953" s="175"/>
      <c r="J953" s="175"/>
      <c r="K953" s="175"/>
      <c r="L953" s="175"/>
      <c r="M953" s="175"/>
    </row>
    <row r="954" spans="1:13" ht="19.5" customHeight="1" x14ac:dyDescent="0.25">
      <c r="A954" s="175"/>
      <c r="B954" s="175"/>
      <c r="C954" s="195"/>
      <c r="D954" s="195"/>
      <c r="E954" s="175"/>
      <c r="F954" s="175"/>
      <c r="G954" s="175"/>
      <c r="H954" s="175"/>
      <c r="I954" s="175"/>
      <c r="J954" s="175"/>
      <c r="K954" s="175"/>
      <c r="L954" s="175"/>
      <c r="M954" s="175"/>
    </row>
    <row r="955" spans="1:13" ht="19.5" customHeight="1" x14ac:dyDescent="0.25">
      <c r="A955" s="175"/>
      <c r="B955" s="175"/>
      <c r="C955" s="195"/>
      <c r="D955" s="195"/>
      <c r="E955" s="175"/>
      <c r="F955" s="175"/>
      <c r="G955" s="175"/>
      <c r="H955" s="175"/>
      <c r="I955" s="175"/>
      <c r="J955" s="175"/>
      <c r="K955" s="175"/>
      <c r="L955" s="175"/>
      <c r="M955" s="175"/>
    </row>
    <row r="956" spans="1:13" ht="19.5" customHeight="1" x14ac:dyDescent="0.25">
      <c r="A956" s="175"/>
      <c r="B956" s="175"/>
      <c r="C956" s="195"/>
      <c r="D956" s="195"/>
      <c r="E956" s="175"/>
      <c r="F956" s="175"/>
      <c r="G956" s="175"/>
      <c r="H956" s="175"/>
      <c r="I956" s="175"/>
      <c r="J956" s="175"/>
      <c r="K956" s="175"/>
      <c r="L956" s="175"/>
      <c r="M956" s="175"/>
    </row>
    <row r="957" spans="1:13" ht="19.5" customHeight="1" x14ac:dyDescent="0.25">
      <c r="A957" s="175"/>
      <c r="B957" s="175"/>
      <c r="C957" s="195"/>
      <c r="D957" s="195"/>
      <c r="E957" s="175"/>
      <c r="F957" s="175"/>
      <c r="G957" s="175"/>
      <c r="H957" s="175"/>
      <c r="I957" s="175"/>
      <c r="J957" s="175"/>
      <c r="K957" s="175"/>
      <c r="L957" s="175"/>
      <c r="M957" s="175"/>
    </row>
    <row r="958" spans="1:13" ht="19.5" customHeight="1" x14ac:dyDescent="0.25">
      <c r="A958" s="175"/>
      <c r="B958" s="175"/>
      <c r="C958" s="195"/>
      <c r="D958" s="195"/>
      <c r="E958" s="175"/>
      <c r="F958" s="175"/>
      <c r="G958" s="175"/>
      <c r="H958" s="175"/>
      <c r="I958" s="175"/>
      <c r="J958" s="175"/>
      <c r="K958" s="175"/>
      <c r="L958" s="175"/>
      <c r="M958" s="175"/>
    </row>
    <row r="959" spans="1:13" ht="19.5" customHeight="1" x14ac:dyDescent="0.25">
      <c r="A959" s="175"/>
      <c r="B959" s="175"/>
      <c r="C959" s="195"/>
      <c r="D959" s="195"/>
      <c r="E959" s="175"/>
      <c r="F959" s="175"/>
      <c r="G959" s="175"/>
      <c r="H959" s="175"/>
      <c r="I959" s="175"/>
      <c r="J959" s="175"/>
      <c r="K959" s="175"/>
      <c r="L959" s="175"/>
      <c r="M959" s="175"/>
    </row>
    <row r="960" spans="1:13" ht="19.5" customHeight="1" x14ac:dyDescent="0.25">
      <c r="A960" s="175"/>
      <c r="B960" s="175"/>
      <c r="C960" s="195"/>
      <c r="D960" s="195"/>
      <c r="E960" s="175"/>
      <c r="F960" s="175"/>
      <c r="G960" s="175"/>
      <c r="H960" s="175"/>
      <c r="I960" s="175"/>
      <c r="J960" s="175"/>
      <c r="K960" s="175"/>
      <c r="L960" s="175"/>
      <c r="M960" s="175"/>
    </row>
    <row r="961" spans="1:13" ht="19.5" customHeight="1" x14ac:dyDescent="0.25">
      <c r="A961" s="175"/>
      <c r="B961" s="175"/>
      <c r="C961" s="195"/>
      <c r="D961" s="195"/>
      <c r="E961" s="175"/>
      <c r="F961" s="175"/>
      <c r="G961" s="175"/>
      <c r="H961" s="175"/>
      <c r="I961" s="175"/>
      <c r="J961" s="175"/>
      <c r="K961" s="175"/>
      <c r="L961" s="175"/>
      <c r="M961" s="175"/>
    </row>
    <row r="962" spans="1:13" ht="19.5" customHeight="1" x14ac:dyDescent="0.25">
      <c r="A962" s="175"/>
      <c r="B962" s="175"/>
      <c r="C962" s="195"/>
      <c r="D962" s="195"/>
      <c r="E962" s="175"/>
      <c r="F962" s="175"/>
      <c r="G962" s="175"/>
      <c r="H962" s="175"/>
      <c r="I962" s="175"/>
      <c r="J962" s="175"/>
      <c r="K962" s="175"/>
      <c r="L962" s="175"/>
      <c r="M962" s="175"/>
    </row>
    <row r="963" spans="1:13" ht="19.5" customHeight="1" x14ac:dyDescent="0.25">
      <c r="A963" s="175"/>
      <c r="B963" s="175"/>
      <c r="C963" s="195"/>
      <c r="D963" s="195"/>
      <c r="E963" s="175"/>
      <c r="F963" s="175"/>
      <c r="G963" s="175"/>
      <c r="H963" s="175"/>
      <c r="I963" s="175"/>
      <c r="J963" s="175"/>
      <c r="K963" s="175"/>
      <c r="L963" s="175"/>
      <c r="M963" s="175"/>
    </row>
    <row r="964" spans="1:13" ht="19.5" customHeight="1" x14ac:dyDescent="0.25">
      <c r="A964" s="175"/>
      <c r="B964" s="175"/>
      <c r="C964" s="195"/>
      <c r="D964" s="195"/>
      <c r="E964" s="175"/>
      <c r="F964" s="175"/>
      <c r="G964" s="175"/>
      <c r="H964" s="175"/>
      <c r="I964" s="175"/>
      <c r="J964" s="175"/>
      <c r="K964" s="175"/>
      <c r="L964" s="175"/>
      <c r="M964" s="175"/>
    </row>
    <row r="965" spans="1:13" ht="19.5" customHeight="1" x14ac:dyDescent="0.25">
      <c r="A965" s="175"/>
      <c r="B965" s="175"/>
      <c r="C965" s="195"/>
      <c r="D965" s="195"/>
      <c r="E965" s="175"/>
      <c r="F965" s="175"/>
      <c r="G965" s="175"/>
      <c r="H965" s="175"/>
      <c r="I965" s="175"/>
      <c r="J965" s="175"/>
      <c r="K965" s="175"/>
      <c r="L965" s="175"/>
      <c r="M965" s="175"/>
    </row>
    <row r="966" spans="1:13" ht="19.5" customHeight="1" x14ac:dyDescent="0.25">
      <c r="A966" s="175"/>
      <c r="B966" s="175"/>
      <c r="C966" s="195"/>
      <c r="D966" s="195"/>
      <c r="E966" s="175"/>
      <c r="F966" s="175"/>
      <c r="G966" s="175"/>
      <c r="H966" s="175"/>
      <c r="I966" s="175"/>
      <c r="J966" s="175"/>
      <c r="K966" s="175"/>
      <c r="L966" s="175"/>
      <c r="M966" s="175"/>
    </row>
    <row r="967" spans="1:13" ht="19.5" customHeight="1" x14ac:dyDescent="0.25">
      <c r="A967" s="175"/>
      <c r="B967" s="175"/>
      <c r="C967" s="195"/>
      <c r="D967" s="195"/>
      <c r="E967" s="175"/>
      <c r="F967" s="175"/>
      <c r="G967" s="175"/>
      <c r="H967" s="175"/>
      <c r="I967" s="175"/>
      <c r="J967" s="175"/>
      <c r="K967" s="175"/>
      <c r="L967" s="175"/>
      <c r="M967" s="175"/>
    </row>
    <row r="968" spans="1:13" ht="19.5" customHeight="1" x14ac:dyDescent="0.25">
      <c r="A968" s="175"/>
      <c r="B968" s="175"/>
      <c r="C968" s="195"/>
      <c r="D968" s="195"/>
      <c r="E968" s="175"/>
      <c r="F968" s="175"/>
      <c r="G968" s="175"/>
      <c r="H968" s="175"/>
      <c r="I968" s="175"/>
      <c r="J968" s="175"/>
      <c r="K968" s="175"/>
      <c r="L968" s="175"/>
      <c r="M968" s="175"/>
    </row>
    <row r="969" spans="1:13" ht="19.5" customHeight="1" x14ac:dyDescent="0.25">
      <c r="A969" s="175"/>
      <c r="B969" s="175"/>
      <c r="C969" s="195"/>
      <c r="D969" s="195"/>
      <c r="E969" s="175"/>
      <c r="F969" s="175"/>
      <c r="G969" s="175"/>
      <c r="H969" s="175"/>
      <c r="I969" s="175"/>
      <c r="J969" s="175"/>
      <c r="K969" s="175"/>
      <c r="L969" s="175"/>
      <c r="M969" s="175"/>
    </row>
    <row r="970" spans="1:13" ht="19.5" customHeight="1" x14ac:dyDescent="0.25">
      <c r="A970" s="175"/>
      <c r="B970" s="175"/>
      <c r="C970" s="195"/>
      <c r="D970" s="195"/>
      <c r="E970" s="175"/>
      <c r="F970" s="175"/>
      <c r="G970" s="175"/>
      <c r="H970" s="175"/>
      <c r="I970" s="175"/>
      <c r="J970" s="175"/>
      <c r="K970" s="175"/>
      <c r="L970" s="175"/>
      <c r="M970" s="175"/>
    </row>
    <row r="971" spans="1:13" ht="19.5" customHeight="1" x14ac:dyDescent="0.25">
      <c r="A971" s="175"/>
      <c r="B971" s="175"/>
      <c r="C971" s="195"/>
      <c r="D971" s="195"/>
      <c r="E971" s="175"/>
      <c r="F971" s="175"/>
      <c r="G971" s="175"/>
      <c r="H971" s="175"/>
      <c r="I971" s="175"/>
      <c r="J971" s="175"/>
      <c r="K971" s="175"/>
      <c r="L971" s="175"/>
      <c r="M971" s="175"/>
    </row>
    <row r="972" spans="1:13" ht="19.5" customHeight="1" x14ac:dyDescent="0.25">
      <c r="A972" s="175"/>
      <c r="B972" s="175"/>
      <c r="C972" s="195"/>
      <c r="D972" s="195"/>
      <c r="E972" s="175"/>
      <c r="F972" s="175"/>
      <c r="G972" s="175"/>
      <c r="H972" s="175"/>
      <c r="I972" s="175"/>
      <c r="J972" s="175"/>
      <c r="K972" s="175"/>
      <c r="L972" s="175"/>
      <c r="M972" s="175"/>
    </row>
    <row r="973" spans="1:13" ht="19.5" customHeight="1" x14ac:dyDescent="0.25">
      <c r="A973" s="175"/>
      <c r="B973" s="175"/>
      <c r="C973" s="195"/>
      <c r="D973" s="195"/>
      <c r="E973" s="175"/>
      <c r="F973" s="175"/>
      <c r="G973" s="175"/>
      <c r="H973" s="175"/>
      <c r="I973" s="175"/>
      <c r="J973" s="175"/>
      <c r="K973" s="175"/>
      <c r="L973" s="175"/>
      <c r="M973" s="175"/>
    </row>
    <row r="974" spans="1:13" ht="19.5" customHeight="1" x14ac:dyDescent="0.25">
      <c r="A974" s="175"/>
      <c r="B974" s="175"/>
      <c r="C974" s="195"/>
      <c r="D974" s="195"/>
      <c r="E974" s="175"/>
      <c r="F974" s="175"/>
      <c r="G974" s="175"/>
      <c r="H974" s="175"/>
      <c r="I974" s="175"/>
      <c r="J974" s="175"/>
      <c r="K974" s="175"/>
      <c r="L974" s="175"/>
      <c r="M974" s="175"/>
    </row>
    <row r="975" spans="1:13" ht="19.5" customHeight="1" x14ac:dyDescent="0.25">
      <c r="A975" s="175"/>
      <c r="B975" s="175"/>
      <c r="C975" s="195"/>
      <c r="D975" s="195"/>
      <c r="E975" s="175"/>
      <c r="F975" s="175"/>
      <c r="G975" s="175"/>
      <c r="H975" s="175"/>
      <c r="I975" s="175"/>
      <c r="J975" s="175"/>
      <c r="K975" s="175"/>
      <c r="L975" s="175"/>
      <c r="M975" s="175"/>
    </row>
    <row r="976" spans="1:13" ht="19.5" customHeight="1" x14ac:dyDescent="0.25">
      <c r="A976" s="175"/>
      <c r="B976" s="175"/>
      <c r="C976" s="195"/>
      <c r="D976" s="195"/>
      <c r="E976" s="175"/>
      <c r="F976" s="175"/>
      <c r="G976" s="175"/>
      <c r="H976" s="175"/>
      <c r="I976" s="175"/>
      <c r="J976" s="175"/>
      <c r="K976" s="175"/>
      <c r="L976" s="175"/>
      <c r="M976" s="175"/>
    </row>
    <row r="977" spans="1:13" ht="19.5" customHeight="1" x14ac:dyDescent="0.25">
      <c r="A977" s="175"/>
      <c r="B977" s="175"/>
      <c r="C977" s="195"/>
      <c r="D977" s="195"/>
      <c r="E977" s="175"/>
      <c r="F977" s="175"/>
      <c r="G977" s="175"/>
      <c r="H977" s="175"/>
      <c r="I977" s="175"/>
      <c r="J977" s="175"/>
      <c r="K977" s="175"/>
      <c r="L977" s="175"/>
      <c r="M977" s="175"/>
    </row>
    <row r="978" spans="1:13" ht="19.5" customHeight="1" x14ac:dyDescent="0.25">
      <c r="A978" s="175"/>
      <c r="B978" s="175"/>
      <c r="C978" s="195"/>
      <c r="D978" s="195"/>
      <c r="E978" s="175"/>
      <c r="F978" s="175"/>
      <c r="G978" s="175"/>
      <c r="H978" s="175"/>
      <c r="I978" s="175"/>
      <c r="J978" s="175"/>
      <c r="K978" s="175"/>
      <c r="L978" s="175"/>
      <c r="M978" s="175"/>
    </row>
    <row r="979" spans="1:13" ht="19.5" customHeight="1" x14ac:dyDescent="0.25">
      <c r="A979" s="175"/>
      <c r="B979" s="175"/>
      <c r="C979" s="195"/>
      <c r="D979" s="195"/>
      <c r="E979" s="175"/>
      <c r="F979" s="175"/>
      <c r="G979" s="175"/>
      <c r="H979" s="175"/>
      <c r="I979" s="175"/>
      <c r="J979" s="175"/>
      <c r="K979" s="175"/>
      <c r="L979" s="175"/>
      <c r="M979" s="175"/>
    </row>
    <row r="980" spans="1:13" ht="19.5" customHeight="1" x14ac:dyDescent="0.25">
      <c r="A980" s="175"/>
      <c r="B980" s="175"/>
      <c r="C980" s="195"/>
      <c r="D980" s="195"/>
      <c r="E980" s="175"/>
      <c r="F980" s="175"/>
      <c r="G980" s="175"/>
      <c r="H980" s="175"/>
      <c r="I980" s="175"/>
      <c r="J980" s="175"/>
      <c r="K980" s="175"/>
      <c r="L980" s="175"/>
      <c r="M980" s="175"/>
    </row>
    <row r="981" spans="1:13" ht="19.5" customHeight="1" x14ac:dyDescent="0.25">
      <c r="A981" s="175"/>
      <c r="B981" s="175"/>
      <c r="C981" s="195"/>
      <c r="D981" s="195"/>
      <c r="E981" s="175"/>
      <c r="F981" s="175"/>
      <c r="G981" s="175"/>
      <c r="H981" s="175"/>
      <c r="I981" s="175"/>
      <c r="J981" s="175"/>
      <c r="K981" s="175"/>
      <c r="L981" s="175"/>
      <c r="M981" s="175"/>
    </row>
    <row r="982" spans="1:13" ht="19.5" customHeight="1" x14ac:dyDescent="0.25">
      <c r="A982" s="175"/>
      <c r="B982" s="175"/>
      <c r="C982" s="195"/>
      <c r="D982" s="195"/>
      <c r="E982" s="175"/>
      <c r="F982" s="175"/>
      <c r="G982" s="175"/>
      <c r="H982" s="175"/>
      <c r="I982" s="175"/>
      <c r="J982" s="175"/>
      <c r="K982" s="175"/>
      <c r="L982" s="175"/>
      <c r="M982" s="175"/>
    </row>
    <row r="983" spans="1:13" ht="19.5" customHeight="1" x14ac:dyDescent="0.25">
      <c r="A983" s="175"/>
      <c r="B983" s="175"/>
      <c r="C983" s="195"/>
      <c r="D983" s="195"/>
      <c r="E983" s="175"/>
      <c r="F983" s="175"/>
      <c r="G983" s="175"/>
      <c r="H983" s="175"/>
      <c r="I983" s="175"/>
      <c r="J983" s="175"/>
      <c r="K983" s="175"/>
      <c r="L983" s="175"/>
      <c r="M983" s="175"/>
    </row>
    <row r="984" spans="1:13" ht="19.5" customHeight="1" x14ac:dyDescent="0.25">
      <c r="A984" s="175"/>
      <c r="B984" s="175"/>
      <c r="C984" s="195"/>
      <c r="D984" s="195"/>
      <c r="E984" s="175"/>
      <c r="F984" s="175"/>
      <c r="G984" s="175"/>
      <c r="H984" s="175"/>
      <c r="I984" s="175"/>
      <c r="J984" s="175"/>
      <c r="K984" s="175"/>
      <c r="L984" s="175"/>
      <c r="M984" s="175"/>
    </row>
    <row r="985" spans="1:13" ht="19.5" customHeight="1" x14ac:dyDescent="0.25">
      <c r="A985" s="175"/>
      <c r="B985" s="175"/>
      <c r="C985" s="195"/>
      <c r="D985" s="195"/>
      <c r="E985" s="175"/>
      <c r="F985" s="175"/>
      <c r="G985" s="175"/>
      <c r="H985" s="175"/>
      <c r="I985" s="175"/>
      <c r="J985" s="175"/>
      <c r="K985" s="175"/>
      <c r="L985" s="175"/>
      <c r="M985" s="175"/>
    </row>
    <row r="986" spans="1:13" ht="19.5" customHeight="1" x14ac:dyDescent="0.25">
      <c r="A986" s="175"/>
      <c r="B986" s="175"/>
      <c r="C986" s="195"/>
      <c r="D986" s="195"/>
      <c r="E986" s="175"/>
      <c r="F986" s="175"/>
      <c r="G986" s="175"/>
      <c r="H986" s="175"/>
      <c r="I986" s="175"/>
      <c r="J986" s="175"/>
      <c r="K986" s="175"/>
      <c r="L986" s="175"/>
      <c r="M986" s="175"/>
    </row>
    <row r="987" spans="1:13" ht="19.5" customHeight="1" x14ac:dyDescent="0.25">
      <c r="A987" s="175"/>
      <c r="B987" s="175"/>
      <c r="C987" s="195"/>
      <c r="D987" s="195"/>
      <c r="E987" s="175"/>
      <c r="F987" s="175"/>
      <c r="G987" s="175"/>
      <c r="H987" s="175"/>
      <c r="I987" s="175"/>
      <c r="J987" s="175"/>
      <c r="K987" s="175"/>
      <c r="L987" s="175"/>
      <c r="M987" s="175"/>
    </row>
    <row r="988" spans="1:13" ht="19.5" customHeight="1" x14ac:dyDescent="0.25">
      <c r="A988" s="175"/>
      <c r="B988" s="175"/>
      <c r="C988" s="195"/>
      <c r="D988" s="195"/>
      <c r="E988" s="175"/>
      <c r="F988" s="175"/>
      <c r="G988" s="175"/>
      <c r="H988" s="175"/>
      <c r="I988" s="175"/>
      <c r="J988" s="175"/>
      <c r="K988" s="175"/>
      <c r="L988" s="175"/>
      <c r="M988" s="175"/>
    </row>
    <row r="989" spans="1:13" ht="19.5" customHeight="1" x14ac:dyDescent="0.25">
      <c r="A989" s="175"/>
      <c r="B989" s="175"/>
      <c r="C989" s="195"/>
      <c r="D989" s="195"/>
      <c r="E989" s="175"/>
      <c r="F989" s="175"/>
      <c r="G989" s="175"/>
      <c r="H989" s="175"/>
      <c r="I989" s="175"/>
      <c r="J989" s="175"/>
      <c r="K989" s="175"/>
      <c r="L989" s="175"/>
      <c r="M989" s="175"/>
    </row>
    <row r="990" spans="1:13" ht="19.5" customHeight="1" x14ac:dyDescent="0.25">
      <c r="A990" s="175"/>
      <c r="B990" s="175"/>
      <c r="C990" s="195"/>
      <c r="D990" s="195"/>
      <c r="E990" s="175"/>
      <c r="F990" s="175"/>
      <c r="G990" s="175"/>
      <c r="H990" s="175"/>
      <c r="I990" s="175"/>
      <c r="J990" s="175"/>
      <c r="K990" s="175"/>
      <c r="L990" s="175"/>
      <c r="M990" s="175"/>
    </row>
    <row r="991" spans="1:13" ht="19.5" customHeight="1" x14ac:dyDescent="0.25">
      <c r="A991" s="175"/>
      <c r="B991" s="175"/>
      <c r="C991" s="195"/>
      <c r="D991" s="195"/>
      <c r="E991" s="175"/>
      <c r="F991" s="175"/>
      <c r="G991" s="175"/>
      <c r="H991" s="175"/>
      <c r="I991" s="175"/>
      <c r="J991" s="175"/>
      <c r="K991" s="175"/>
      <c r="L991" s="175"/>
      <c r="M991" s="175"/>
    </row>
    <row r="992" spans="1:13" ht="19.5" customHeight="1" x14ac:dyDescent="0.25">
      <c r="A992" s="175"/>
      <c r="B992" s="175"/>
      <c r="C992" s="195"/>
      <c r="D992" s="195"/>
      <c r="E992" s="175"/>
      <c r="F992" s="175"/>
      <c r="G992" s="175"/>
      <c r="H992" s="175"/>
      <c r="I992" s="175"/>
      <c r="J992" s="175"/>
      <c r="K992" s="175"/>
      <c r="L992" s="175"/>
      <c r="M992" s="175"/>
    </row>
    <row r="993" spans="1:13" ht="19.5" customHeight="1" x14ac:dyDescent="0.25">
      <c r="A993" s="175"/>
      <c r="B993" s="175"/>
      <c r="C993" s="195"/>
      <c r="D993" s="195"/>
      <c r="E993" s="175"/>
      <c r="F993" s="175"/>
      <c r="G993" s="175"/>
      <c r="H993" s="175"/>
      <c r="I993" s="175"/>
      <c r="J993" s="175"/>
      <c r="K993" s="175"/>
      <c r="L993" s="175"/>
      <c r="M993" s="175"/>
    </row>
    <row r="994" spans="1:13" ht="19.5" customHeight="1" x14ac:dyDescent="0.25">
      <c r="A994" s="175"/>
      <c r="B994" s="175"/>
      <c r="C994" s="195"/>
      <c r="D994" s="195"/>
      <c r="E994" s="175"/>
      <c r="F994" s="175"/>
      <c r="G994" s="175"/>
      <c r="H994" s="175"/>
      <c r="I994" s="175"/>
      <c r="J994" s="175"/>
      <c r="K994" s="175"/>
      <c r="L994" s="175"/>
      <c r="M994" s="175"/>
    </row>
    <row r="995" spans="1:13" ht="19.5" customHeight="1" x14ac:dyDescent="0.25">
      <c r="A995" s="175"/>
      <c r="B995" s="175"/>
      <c r="C995" s="195"/>
      <c r="D995" s="195"/>
      <c r="E995" s="175"/>
      <c r="F995" s="175"/>
      <c r="G995" s="175"/>
      <c r="H995" s="175"/>
      <c r="I995" s="175"/>
      <c r="J995" s="175"/>
      <c r="K995" s="175"/>
      <c r="L995" s="175"/>
      <c r="M995" s="175"/>
    </row>
    <row r="996" spans="1:13" ht="19.5" customHeight="1" x14ac:dyDescent="0.25">
      <c r="A996" s="175"/>
      <c r="B996" s="175"/>
      <c r="C996" s="195"/>
      <c r="D996" s="195"/>
      <c r="E996" s="175"/>
      <c r="F996" s="175"/>
      <c r="G996" s="175"/>
      <c r="H996" s="175"/>
      <c r="I996" s="175"/>
      <c r="J996" s="175"/>
      <c r="K996" s="175"/>
      <c r="L996" s="175"/>
      <c r="M996" s="175"/>
    </row>
    <row r="997" spans="1:13" ht="19.5" customHeight="1" x14ac:dyDescent="0.25">
      <c r="A997" s="175"/>
      <c r="B997" s="175"/>
      <c r="C997" s="195"/>
      <c r="D997" s="195"/>
      <c r="E997" s="175"/>
      <c r="F997" s="175"/>
      <c r="G997" s="175"/>
      <c r="H997" s="175"/>
      <c r="I997" s="175"/>
      <c r="J997" s="175"/>
      <c r="K997" s="175"/>
      <c r="L997" s="175"/>
      <c r="M997" s="175"/>
    </row>
    <row r="998" spans="1:13" ht="19.5" customHeight="1" x14ac:dyDescent="0.25">
      <c r="A998" s="175"/>
      <c r="B998" s="175"/>
      <c r="C998" s="195"/>
      <c r="D998" s="195"/>
      <c r="E998" s="175"/>
      <c r="F998" s="175"/>
      <c r="G998" s="175"/>
      <c r="H998" s="175"/>
      <c r="I998" s="175"/>
      <c r="J998" s="175"/>
      <c r="K998" s="175"/>
      <c r="L998" s="175"/>
      <c r="M998" s="175"/>
    </row>
    <row r="999" spans="1:13" ht="19.5" customHeight="1" x14ac:dyDescent="0.25">
      <c r="A999" s="175"/>
      <c r="B999" s="175"/>
      <c r="C999" s="195"/>
      <c r="D999" s="195"/>
      <c r="E999" s="175"/>
      <c r="F999" s="175"/>
      <c r="G999" s="175"/>
      <c r="H999" s="175"/>
      <c r="I999" s="175"/>
      <c r="J999" s="175"/>
      <c r="K999" s="175"/>
      <c r="L999" s="175"/>
      <c r="M999" s="175"/>
    </row>
    <row r="1000" spans="1:13" ht="19.5" customHeight="1" x14ac:dyDescent="0.25">
      <c r="A1000" s="175"/>
      <c r="B1000" s="175"/>
      <c r="C1000" s="195"/>
      <c r="D1000" s="195"/>
      <c r="E1000" s="175"/>
      <c r="F1000" s="175"/>
      <c r="G1000" s="175"/>
      <c r="H1000" s="175"/>
      <c r="I1000" s="175"/>
      <c r="J1000" s="175"/>
      <c r="K1000" s="175"/>
      <c r="L1000" s="175"/>
      <c r="M1000" s="175"/>
    </row>
    <row r="1001" spans="1:13" ht="19.5" customHeight="1" x14ac:dyDescent="0.25">
      <c r="A1001" s="175"/>
      <c r="B1001" s="175"/>
      <c r="C1001" s="195"/>
      <c r="D1001" s="195"/>
      <c r="E1001" s="175"/>
      <c r="F1001" s="175"/>
      <c r="G1001" s="175"/>
      <c r="H1001" s="175"/>
      <c r="I1001" s="175"/>
      <c r="J1001" s="175"/>
      <c r="K1001" s="175"/>
      <c r="L1001" s="175"/>
      <c r="M1001" s="175"/>
    </row>
    <row r="1002" spans="1:13" ht="19.5" customHeight="1" x14ac:dyDescent="0.25">
      <c r="A1002" s="175"/>
      <c r="B1002" s="175"/>
      <c r="C1002" s="195"/>
      <c r="D1002" s="195"/>
      <c r="E1002" s="175"/>
      <c r="F1002" s="175"/>
      <c r="G1002" s="175"/>
      <c r="H1002" s="175"/>
      <c r="I1002" s="175"/>
      <c r="J1002" s="175"/>
      <c r="K1002" s="175"/>
      <c r="L1002" s="175"/>
      <c r="M1002" s="175"/>
    </row>
    <row r="1003" spans="1:13" ht="19.5" customHeight="1" x14ac:dyDescent="0.25">
      <c r="A1003" s="175"/>
      <c r="B1003" s="175"/>
      <c r="C1003" s="195"/>
      <c r="D1003" s="195"/>
      <c r="E1003" s="175"/>
      <c r="F1003" s="175"/>
      <c r="G1003" s="175"/>
      <c r="H1003" s="175"/>
      <c r="I1003" s="175"/>
      <c r="J1003" s="175"/>
      <c r="K1003" s="175"/>
      <c r="L1003" s="175"/>
      <c r="M1003" s="175"/>
    </row>
    <row r="1004" spans="1:13" ht="19.5" customHeight="1" x14ac:dyDescent="0.25">
      <c r="A1004" s="175"/>
      <c r="B1004" s="175"/>
      <c r="C1004" s="195"/>
      <c r="D1004" s="195"/>
      <c r="E1004" s="175"/>
      <c r="F1004" s="175"/>
      <c r="G1004" s="175"/>
      <c r="H1004" s="175"/>
      <c r="I1004" s="175"/>
      <c r="J1004" s="175"/>
      <c r="K1004" s="175"/>
      <c r="L1004" s="175"/>
      <c r="M1004" s="175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5D92-F797-4B74-A420-D4B4076DD957}">
  <dimension ref="A1:K957"/>
  <sheetViews>
    <sheetView zoomScale="85" zoomScaleNormal="85" workbookViewId="0">
      <selection activeCell="F17" sqref="F17"/>
    </sheetView>
  </sheetViews>
  <sheetFormatPr defaultColWidth="14.42578125" defaultRowHeight="15" customHeight="1" x14ac:dyDescent="0.25"/>
  <cols>
    <col min="1" max="1" width="66.28515625" style="176" customWidth="1"/>
    <col min="2" max="2" width="25.42578125" style="176" customWidth="1"/>
    <col min="3" max="3" width="16.85546875" style="176" customWidth="1"/>
    <col min="4" max="4" width="26.42578125" style="237" customWidth="1"/>
    <col min="5" max="5" width="15.85546875" style="176" customWidth="1"/>
    <col min="6" max="6" width="75.42578125" style="176" bestFit="1" customWidth="1"/>
    <col min="7" max="16384" width="14.42578125" style="176"/>
  </cols>
  <sheetData>
    <row r="1" spans="1:6" ht="16.5" customHeight="1" x14ac:dyDescent="0.6">
      <c r="A1" s="268" t="s">
        <v>4656</v>
      </c>
      <c r="B1" s="270" t="s">
        <v>48</v>
      </c>
      <c r="C1" s="271"/>
      <c r="D1" s="214" t="s">
        <v>4667</v>
      </c>
      <c r="E1" s="215"/>
      <c r="F1" s="215"/>
    </row>
    <row r="2" spans="1:6" ht="21.75" x14ac:dyDescent="0.6">
      <c r="A2" s="269"/>
      <c r="B2" s="216" t="s">
        <v>4668</v>
      </c>
      <c r="C2" s="174" t="s">
        <v>4659</v>
      </c>
      <c r="D2" s="217" t="s">
        <v>4659</v>
      </c>
      <c r="E2" s="215"/>
      <c r="F2" s="215"/>
    </row>
    <row r="3" spans="1:6" ht="19.5" customHeight="1" x14ac:dyDescent="0.6">
      <c r="A3" s="218" t="s">
        <v>1227</v>
      </c>
      <c r="B3" s="219">
        <v>1671216.0688559997</v>
      </c>
      <c r="C3" s="220">
        <v>159.47722555580788</v>
      </c>
      <c r="D3" s="220" t="s">
        <v>4679</v>
      </c>
      <c r="E3" s="215"/>
      <c r="F3" s="215"/>
    </row>
    <row r="4" spans="1:6" ht="19.5" customHeight="1" x14ac:dyDescent="0.25">
      <c r="A4" s="221" t="s">
        <v>23</v>
      </c>
      <c r="B4" s="222">
        <v>7557865.4025579998</v>
      </c>
      <c r="C4" s="223">
        <v>721.2157829174356</v>
      </c>
      <c r="D4" s="223" t="s">
        <v>4680</v>
      </c>
      <c r="E4" s="224"/>
      <c r="F4" s="224"/>
    </row>
    <row r="5" spans="1:6" ht="19.5" customHeight="1" x14ac:dyDescent="0.25">
      <c r="A5" s="218" t="s">
        <v>4669</v>
      </c>
      <c r="B5" s="219">
        <v>1849564.2031719999</v>
      </c>
      <c r="C5" s="220">
        <v>176.49624911225325</v>
      </c>
      <c r="D5" s="220" t="s">
        <v>4681</v>
      </c>
      <c r="F5" s="225"/>
    </row>
    <row r="6" spans="1:6" ht="19.5" customHeight="1" x14ac:dyDescent="0.25">
      <c r="A6" s="221" t="s">
        <v>4670</v>
      </c>
      <c r="B6" s="222">
        <v>3367200.7561599999</v>
      </c>
      <c r="C6" s="223">
        <v>321.31801775302642</v>
      </c>
      <c r="D6" s="223" t="s">
        <v>4682</v>
      </c>
      <c r="E6" s="225"/>
      <c r="F6" s="225"/>
    </row>
    <row r="7" spans="1:6" ht="19.5" customHeight="1" x14ac:dyDescent="0.25">
      <c r="A7" s="218" t="s">
        <v>4671</v>
      </c>
      <c r="B7" s="219">
        <v>1496067.7738000001</v>
      </c>
      <c r="C7" s="220">
        <v>142.76354940292043</v>
      </c>
      <c r="D7" s="220" t="s">
        <v>4683</v>
      </c>
      <c r="E7" s="225"/>
      <c r="F7" s="225"/>
    </row>
    <row r="8" spans="1:6" ht="19.5" customHeight="1" x14ac:dyDescent="0.25">
      <c r="A8" s="221" t="s">
        <v>615</v>
      </c>
      <c r="B8" s="222">
        <v>680287.37967399997</v>
      </c>
      <c r="C8" s="223">
        <v>64.917006192565552</v>
      </c>
      <c r="D8" s="223" t="s">
        <v>4684</v>
      </c>
      <c r="E8" s="225"/>
      <c r="F8" s="225"/>
    </row>
    <row r="9" spans="1:6" ht="19.5" customHeight="1" x14ac:dyDescent="0.25">
      <c r="A9" s="218" t="s">
        <v>4672</v>
      </c>
      <c r="B9" s="219">
        <v>1751905.605765</v>
      </c>
      <c r="C9" s="220">
        <v>167.17709376401567</v>
      </c>
      <c r="D9" s="220" t="s">
        <v>4685</v>
      </c>
      <c r="E9" s="226"/>
      <c r="F9" s="225"/>
    </row>
    <row r="10" spans="1:6" ht="19.5" customHeight="1" x14ac:dyDescent="0.25">
      <c r="A10" s="221" t="s">
        <v>4673</v>
      </c>
      <c r="B10" s="227">
        <v>968406.17999999993</v>
      </c>
      <c r="C10" s="223">
        <v>92.410989623392311</v>
      </c>
      <c r="D10" s="223" t="s">
        <v>4686</v>
      </c>
      <c r="E10" s="225"/>
      <c r="F10" s="225"/>
    </row>
    <row r="11" spans="1:6" ht="21.75" x14ac:dyDescent="0.25">
      <c r="A11" s="218" t="s">
        <v>4674</v>
      </c>
      <c r="B11" s="219">
        <v>2333301.084578</v>
      </c>
      <c r="C11" s="220">
        <v>222.6572555693393</v>
      </c>
      <c r="D11" s="220" t="s">
        <v>4687</v>
      </c>
      <c r="E11" s="225"/>
      <c r="F11" s="225"/>
    </row>
    <row r="12" spans="1:6" ht="19.5" customHeight="1" x14ac:dyDescent="0.25">
      <c r="A12" s="221" t="s">
        <v>4675</v>
      </c>
      <c r="B12" s="227">
        <v>1343221.2518269999</v>
      </c>
      <c r="C12" s="223">
        <v>128.17803905847123</v>
      </c>
      <c r="D12" s="223" t="s">
        <v>4688</v>
      </c>
      <c r="E12" s="225"/>
      <c r="F12" s="225"/>
    </row>
    <row r="13" spans="1:6" ht="19.5" customHeight="1" x14ac:dyDescent="0.25">
      <c r="A13" s="218" t="s">
        <v>4676</v>
      </c>
      <c r="B13" s="219">
        <v>2995632.7316339999</v>
      </c>
      <c r="C13" s="220">
        <v>285.86082058927371</v>
      </c>
      <c r="D13" s="220" t="s">
        <v>4689</v>
      </c>
      <c r="E13" s="226"/>
      <c r="F13" s="225"/>
    </row>
    <row r="14" spans="1:6" ht="19.5" customHeight="1" x14ac:dyDescent="0.25">
      <c r="A14" s="221" t="s">
        <v>4677</v>
      </c>
      <c r="B14" s="227">
        <v>1526785.688536</v>
      </c>
      <c r="C14" s="223">
        <v>145.69483274099323</v>
      </c>
      <c r="D14" s="223" t="s">
        <v>4690</v>
      </c>
      <c r="E14" s="225"/>
      <c r="F14" s="225"/>
    </row>
    <row r="15" spans="1:6" ht="19.5" customHeight="1" x14ac:dyDescent="0.25">
      <c r="A15" s="218" t="s">
        <v>4678</v>
      </c>
      <c r="B15" s="219">
        <v>1250719.6286320002</v>
      </c>
      <c r="C15" s="220">
        <v>119.35099239379581</v>
      </c>
      <c r="D15" s="220" t="s">
        <v>4691</v>
      </c>
      <c r="E15" s="226"/>
      <c r="F15" s="225"/>
    </row>
    <row r="16" spans="1:6" ht="19.5" customHeight="1" thickBot="1" x14ac:dyDescent="0.65">
      <c r="A16" s="228" t="s">
        <v>413</v>
      </c>
      <c r="B16" s="229">
        <f>SUM(B3:B15)</f>
        <v>28792173.755192</v>
      </c>
      <c r="C16" s="230">
        <f>SUM(C3:C15)</f>
        <v>2747.5178546732905</v>
      </c>
      <c r="D16" s="231" t="s">
        <v>4692</v>
      </c>
      <c r="E16" s="225"/>
      <c r="F16" s="225"/>
    </row>
    <row r="17" spans="1:11" ht="21.75" customHeight="1" x14ac:dyDescent="0.6">
      <c r="A17" s="215"/>
      <c r="B17" s="232"/>
      <c r="C17" s="215"/>
      <c r="D17" s="233"/>
      <c r="E17" s="215"/>
      <c r="F17" s="215"/>
    </row>
    <row r="18" spans="1:11" ht="21.75" customHeight="1" x14ac:dyDescent="0.6">
      <c r="A18" s="215"/>
      <c r="B18" s="232"/>
      <c r="C18" s="215"/>
      <c r="D18" s="233"/>
      <c r="E18" s="215"/>
      <c r="F18" s="215"/>
    </row>
    <row r="19" spans="1:11" ht="21.75" customHeight="1" x14ac:dyDescent="0.6">
      <c r="A19" s="215"/>
      <c r="B19" s="232"/>
      <c r="C19" s="215"/>
      <c r="D19" s="233"/>
      <c r="E19" s="215"/>
      <c r="F19" s="215"/>
    </row>
    <row r="20" spans="1:11" ht="21.75" customHeight="1" x14ac:dyDescent="0.6">
      <c r="A20" s="215"/>
      <c r="B20" s="232"/>
      <c r="C20" s="215"/>
      <c r="D20" s="233"/>
      <c r="E20" s="215"/>
      <c r="F20" s="215"/>
    </row>
    <row r="21" spans="1:11" ht="21.75" customHeight="1" x14ac:dyDescent="0.6">
      <c r="A21" s="215"/>
      <c r="B21" s="232"/>
      <c r="C21" s="215"/>
      <c r="D21" s="233"/>
      <c r="E21" s="215"/>
      <c r="F21" s="215"/>
    </row>
    <row r="22" spans="1:11" ht="21.75" customHeight="1" x14ac:dyDescent="0.6">
      <c r="A22" s="215"/>
      <c r="B22" s="232"/>
      <c r="C22" s="215"/>
      <c r="D22" s="233"/>
      <c r="E22" s="215"/>
      <c r="F22" s="215"/>
    </row>
    <row r="23" spans="1:11" ht="21.75" customHeight="1" x14ac:dyDescent="0.6">
      <c r="A23" s="215"/>
      <c r="B23" s="232"/>
      <c r="C23" s="215"/>
      <c r="D23" s="233"/>
      <c r="E23" s="215"/>
      <c r="F23" s="215"/>
    </row>
    <row r="24" spans="1:11" ht="21.75" customHeight="1" x14ac:dyDescent="0.6">
      <c r="A24" s="215"/>
      <c r="B24" s="232"/>
      <c r="C24" s="215"/>
      <c r="D24" s="233"/>
      <c r="E24" s="215"/>
      <c r="F24" s="215"/>
    </row>
    <row r="25" spans="1:11" ht="21.75" customHeight="1" x14ac:dyDescent="0.6">
      <c r="A25" s="215"/>
      <c r="B25" s="232"/>
      <c r="C25" s="215"/>
      <c r="D25" s="233"/>
      <c r="E25" s="215"/>
      <c r="F25" s="234"/>
      <c r="G25" s="234"/>
    </row>
    <row r="26" spans="1:11" ht="21.75" customHeight="1" x14ac:dyDescent="0.6">
      <c r="A26" s="215"/>
      <c r="B26" s="232"/>
      <c r="C26" s="215"/>
      <c r="D26" s="235"/>
      <c r="E26" s="215"/>
      <c r="H26" s="236"/>
      <c r="I26" s="236"/>
      <c r="J26" s="234"/>
      <c r="K26" s="234"/>
    </row>
    <row r="27" spans="1:11" ht="21.75" customHeight="1" x14ac:dyDescent="0.6">
      <c r="A27" s="215"/>
      <c r="B27" s="232"/>
      <c r="C27" s="232"/>
      <c r="D27" s="235"/>
      <c r="E27" s="215"/>
      <c r="H27" s="236"/>
      <c r="I27" s="236"/>
      <c r="J27" s="234"/>
      <c r="K27" s="234"/>
    </row>
    <row r="28" spans="1:11" ht="21.75" customHeight="1" x14ac:dyDescent="0.6">
      <c r="A28" s="215"/>
      <c r="B28" s="232"/>
      <c r="C28" s="232"/>
      <c r="D28" s="235"/>
      <c r="E28" s="215"/>
      <c r="H28" s="236"/>
      <c r="I28" s="236"/>
      <c r="J28" s="234"/>
      <c r="K28" s="234"/>
    </row>
    <row r="29" spans="1:11" ht="21.75" customHeight="1" x14ac:dyDescent="0.6">
      <c r="A29" s="215"/>
      <c r="B29" s="232"/>
      <c r="C29" s="232"/>
      <c r="D29" s="235"/>
      <c r="E29" s="215"/>
      <c r="H29" s="236"/>
      <c r="I29" s="236"/>
      <c r="J29" s="234"/>
      <c r="K29" s="234"/>
    </row>
    <row r="30" spans="1:11" ht="21.75" customHeight="1" x14ac:dyDescent="0.6">
      <c r="A30" s="215"/>
      <c r="B30" s="232"/>
      <c r="C30" s="232"/>
      <c r="D30" s="235"/>
      <c r="E30" s="215"/>
      <c r="H30" s="236"/>
      <c r="I30" s="236"/>
      <c r="J30" s="234"/>
      <c r="K30" s="234"/>
    </row>
    <row r="31" spans="1:11" ht="21.75" customHeight="1" x14ac:dyDescent="0.6">
      <c r="A31" s="215"/>
      <c r="B31" s="232"/>
      <c r="C31" s="215"/>
      <c r="D31" s="233"/>
      <c r="E31" s="215"/>
      <c r="F31" s="215"/>
    </row>
    <row r="32" spans="1:11" ht="21.75" customHeight="1" x14ac:dyDescent="0.6">
      <c r="A32" s="215"/>
      <c r="B32" s="232"/>
      <c r="C32" s="215"/>
      <c r="D32" s="233"/>
      <c r="E32" s="215"/>
      <c r="F32" s="215"/>
    </row>
    <row r="33" spans="1:6" ht="21.75" customHeight="1" x14ac:dyDescent="0.6">
      <c r="A33" s="215"/>
      <c r="B33" s="232"/>
      <c r="C33" s="215"/>
      <c r="D33" s="233"/>
      <c r="E33" s="215"/>
      <c r="F33" s="215"/>
    </row>
    <row r="34" spans="1:6" ht="21.75" customHeight="1" x14ac:dyDescent="0.6">
      <c r="A34" s="215"/>
      <c r="B34" s="232"/>
      <c r="C34" s="215"/>
      <c r="D34" s="233"/>
      <c r="E34" s="215"/>
      <c r="F34" s="215"/>
    </row>
    <row r="35" spans="1:6" ht="21.75" customHeight="1" x14ac:dyDescent="0.6">
      <c r="A35" s="215"/>
      <c r="B35" s="232"/>
      <c r="C35" s="215"/>
      <c r="D35" s="233"/>
      <c r="E35" s="215"/>
      <c r="F35" s="215"/>
    </row>
    <row r="36" spans="1:6" ht="21.75" customHeight="1" x14ac:dyDescent="0.6">
      <c r="A36" s="215"/>
      <c r="B36" s="232"/>
      <c r="C36" s="215"/>
      <c r="D36" s="233"/>
      <c r="E36" s="215"/>
      <c r="F36" s="215"/>
    </row>
    <row r="37" spans="1:6" ht="21.75" customHeight="1" x14ac:dyDescent="0.6">
      <c r="A37" s="215"/>
      <c r="B37" s="232"/>
      <c r="C37" s="215"/>
      <c r="D37" s="233"/>
      <c r="E37" s="215"/>
      <c r="F37" s="215"/>
    </row>
    <row r="38" spans="1:6" ht="21.75" customHeight="1" x14ac:dyDescent="0.6">
      <c r="A38" s="215"/>
      <c r="B38" s="232"/>
      <c r="C38" s="215"/>
      <c r="D38" s="233"/>
      <c r="E38" s="215"/>
      <c r="F38" s="215"/>
    </row>
    <row r="39" spans="1:6" ht="21.75" customHeight="1" x14ac:dyDescent="0.6">
      <c r="A39" s="215"/>
      <c r="B39" s="232"/>
      <c r="C39" s="215"/>
      <c r="D39" s="233"/>
      <c r="E39" s="215"/>
      <c r="F39" s="215"/>
    </row>
    <row r="40" spans="1:6" ht="21.75" customHeight="1" x14ac:dyDescent="0.6">
      <c r="A40" s="215"/>
      <c r="B40" s="232"/>
      <c r="C40" s="215"/>
      <c r="D40" s="233"/>
      <c r="E40" s="215"/>
      <c r="F40" s="215"/>
    </row>
    <row r="41" spans="1:6" ht="21.75" customHeight="1" x14ac:dyDescent="0.6">
      <c r="A41" s="215"/>
      <c r="B41" s="232"/>
      <c r="C41" s="215"/>
      <c r="D41" s="233"/>
      <c r="E41" s="215"/>
      <c r="F41" s="215"/>
    </row>
    <row r="42" spans="1:6" ht="21.75" customHeight="1" x14ac:dyDescent="0.6">
      <c r="A42" s="215"/>
      <c r="B42" s="232"/>
      <c r="C42" s="215"/>
      <c r="D42" s="233"/>
      <c r="E42" s="215"/>
      <c r="F42" s="215"/>
    </row>
    <row r="43" spans="1:6" ht="21.75" customHeight="1" x14ac:dyDescent="0.6">
      <c r="A43" s="215"/>
      <c r="B43" s="232"/>
      <c r="C43" s="215"/>
      <c r="D43" s="233"/>
      <c r="E43" s="215"/>
      <c r="F43" s="215"/>
    </row>
    <row r="44" spans="1:6" ht="21.75" customHeight="1" x14ac:dyDescent="0.6">
      <c r="A44" s="215"/>
      <c r="B44" s="232"/>
      <c r="C44" s="215"/>
      <c r="D44" s="233"/>
      <c r="E44" s="215"/>
      <c r="F44" s="215"/>
    </row>
    <row r="45" spans="1:6" ht="21.75" customHeight="1" x14ac:dyDescent="0.6">
      <c r="A45" s="215"/>
      <c r="B45" s="232"/>
      <c r="C45" s="215"/>
      <c r="D45" s="233"/>
      <c r="E45" s="215"/>
      <c r="F45" s="215"/>
    </row>
    <row r="46" spans="1:6" ht="21.75" customHeight="1" x14ac:dyDescent="0.6">
      <c r="A46" s="215"/>
      <c r="B46" s="232"/>
      <c r="C46" s="215"/>
      <c r="D46" s="233"/>
      <c r="E46" s="215"/>
      <c r="F46" s="215"/>
    </row>
    <row r="47" spans="1:6" ht="21.75" customHeight="1" x14ac:dyDescent="0.6">
      <c r="A47" s="215"/>
      <c r="B47" s="232"/>
      <c r="C47" s="215"/>
      <c r="D47" s="233"/>
      <c r="E47" s="215"/>
      <c r="F47" s="215"/>
    </row>
    <row r="48" spans="1:6" ht="21.75" customHeight="1" x14ac:dyDescent="0.6">
      <c r="A48" s="215"/>
      <c r="B48" s="232"/>
      <c r="C48" s="215"/>
      <c r="D48" s="233"/>
      <c r="E48" s="215"/>
      <c r="F48" s="215"/>
    </row>
    <row r="49" spans="1:6" ht="21.75" customHeight="1" x14ac:dyDescent="0.6">
      <c r="A49" s="215"/>
      <c r="B49" s="232"/>
      <c r="C49" s="215"/>
      <c r="D49" s="233"/>
      <c r="E49" s="215"/>
      <c r="F49" s="215"/>
    </row>
    <row r="50" spans="1:6" ht="21.75" customHeight="1" x14ac:dyDescent="0.6">
      <c r="A50" s="215"/>
      <c r="B50" s="232"/>
      <c r="C50" s="215"/>
      <c r="D50" s="233"/>
      <c r="E50" s="215"/>
      <c r="F50" s="215"/>
    </row>
    <row r="51" spans="1:6" ht="21.75" customHeight="1" x14ac:dyDescent="0.6">
      <c r="A51" s="215"/>
      <c r="B51" s="232"/>
      <c r="C51" s="215"/>
      <c r="D51" s="233"/>
      <c r="E51" s="215"/>
      <c r="F51" s="215"/>
    </row>
    <row r="52" spans="1:6" ht="21.75" customHeight="1" x14ac:dyDescent="0.6">
      <c r="A52" s="215"/>
      <c r="B52" s="232"/>
      <c r="C52" s="215"/>
      <c r="D52" s="233"/>
      <c r="E52" s="215"/>
      <c r="F52" s="215"/>
    </row>
    <row r="53" spans="1:6" ht="21.75" customHeight="1" x14ac:dyDescent="0.6">
      <c r="A53" s="215"/>
      <c r="B53" s="232"/>
      <c r="C53" s="215"/>
      <c r="D53" s="233"/>
      <c r="E53" s="215"/>
      <c r="F53" s="215"/>
    </row>
    <row r="54" spans="1:6" ht="21.75" customHeight="1" x14ac:dyDescent="0.6">
      <c r="A54" s="215"/>
      <c r="B54" s="232"/>
      <c r="C54" s="215"/>
      <c r="D54" s="233"/>
      <c r="E54" s="215"/>
      <c r="F54" s="215"/>
    </row>
    <row r="55" spans="1:6" ht="21.75" customHeight="1" x14ac:dyDescent="0.6">
      <c r="A55" s="215"/>
      <c r="B55" s="232"/>
      <c r="C55" s="215"/>
      <c r="D55" s="233"/>
      <c r="E55" s="215"/>
      <c r="F55" s="215"/>
    </row>
    <row r="56" spans="1:6" ht="21.75" customHeight="1" x14ac:dyDescent="0.6">
      <c r="A56" s="215"/>
      <c r="B56" s="232"/>
      <c r="C56" s="215"/>
      <c r="D56" s="233"/>
      <c r="E56" s="215"/>
      <c r="F56" s="215"/>
    </row>
    <row r="57" spans="1:6" ht="21.75" customHeight="1" x14ac:dyDescent="0.6">
      <c r="A57" s="215"/>
      <c r="B57" s="232"/>
      <c r="C57" s="215"/>
      <c r="D57" s="233"/>
      <c r="E57" s="215"/>
      <c r="F57" s="215"/>
    </row>
    <row r="58" spans="1:6" ht="21.75" customHeight="1" x14ac:dyDescent="0.6">
      <c r="A58" s="215"/>
      <c r="B58" s="232"/>
      <c r="C58" s="215"/>
      <c r="D58" s="233"/>
      <c r="E58" s="215"/>
      <c r="F58" s="215"/>
    </row>
    <row r="59" spans="1:6" ht="21.75" customHeight="1" x14ac:dyDescent="0.6">
      <c r="A59" s="215"/>
      <c r="B59" s="232"/>
      <c r="C59" s="215"/>
      <c r="D59" s="233"/>
      <c r="E59" s="215"/>
      <c r="F59" s="215"/>
    </row>
    <row r="60" spans="1:6" ht="21.75" customHeight="1" x14ac:dyDescent="0.6">
      <c r="A60" s="215"/>
      <c r="B60" s="232"/>
      <c r="C60" s="215"/>
      <c r="D60" s="233"/>
      <c r="E60" s="215"/>
      <c r="F60" s="215"/>
    </row>
    <row r="61" spans="1:6" ht="21.75" customHeight="1" x14ac:dyDescent="0.6">
      <c r="A61" s="215"/>
      <c r="B61" s="232"/>
      <c r="C61" s="215"/>
      <c r="D61" s="233"/>
      <c r="E61" s="215"/>
      <c r="F61" s="215"/>
    </row>
    <row r="62" spans="1:6" ht="21.75" customHeight="1" x14ac:dyDescent="0.6">
      <c r="A62" s="215"/>
      <c r="B62" s="232"/>
      <c r="C62" s="215"/>
      <c r="D62" s="233"/>
      <c r="E62" s="215"/>
      <c r="F62" s="215"/>
    </row>
    <row r="63" spans="1:6" ht="21.75" customHeight="1" x14ac:dyDescent="0.6">
      <c r="A63" s="215"/>
      <c r="B63" s="232"/>
      <c r="C63" s="215"/>
      <c r="D63" s="233"/>
      <c r="E63" s="215"/>
      <c r="F63" s="215"/>
    </row>
    <row r="64" spans="1:6" ht="21.75" customHeight="1" x14ac:dyDescent="0.6">
      <c r="A64" s="215"/>
      <c r="B64" s="232"/>
      <c r="C64" s="215"/>
      <c r="D64" s="233"/>
      <c r="E64" s="215"/>
      <c r="F64" s="215"/>
    </row>
    <row r="65" spans="1:6" ht="21.75" customHeight="1" x14ac:dyDescent="0.6">
      <c r="A65" s="215"/>
      <c r="B65" s="232"/>
      <c r="C65" s="215"/>
      <c r="D65" s="233"/>
      <c r="E65" s="215"/>
      <c r="F65" s="215"/>
    </row>
    <row r="66" spans="1:6" ht="21.75" customHeight="1" x14ac:dyDescent="0.6">
      <c r="A66" s="215"/>
      <c r="B66" s="232"/>
      <c r="C66" s="215"/>
      <c r="D66" s="233"/>
      <c r="E66" s="215"/>
      <c r="F66" s="215"/>
    </row>
    <row r="67" spans="1:6" ht="21.75" customHeight="1" x14ac:dyDescent="0.6">
      <c r="A67" s="215"/>
      <c r="B67" s="232"/>
      <c r="C67" s="215"/>
      <c r="D67" s="233"/>
      <c r="E67" s="215"/>
      <c r="F67" s="215"/>
    </row>
    <row r="68" spans="1:6" ht="21.75" customHeight="1" x14ac:dyDescent="0.6">
      <c r="A68" s="215"/>
      <c r="B68" s="232"/>
      <c r="C68" s="215"/>
      <c r="D68" s="233"/>
      <c r="E68" s="215"/>
      <c r="F68" s="215"/>
    </row>
    <row r="69" spans="1:6" ht="21.75" customHeight="1" x14ac:dyDescent="0.6">
      <c r="A69" s="215"/>
      <c r="B69" s="232"/>
      <c r="C69" s="215"/>
      <c r="D69" s="233"/>
      <c r="E69" s="215"/>
      <c r="F69" s="215"/>
    </row>
    <row r="70" spans="1:6" ht="21.75" customHeight="1" x14ac:dyDescent="0.6">
      <c r="A70" s="215"/>
      <c r="B70" s="232"/>
      <c r="C70" s="215"/>
      <c r="D70" s="233"/>
      <c r="E70" s="215"/>
      <c r="F70" s="215"/>
    </row>
    <row r="71" spans="1:6" ht="21.75" customHeight="1" x14ac:dyDescent="0.6">
      <c r="A71" s="215"/>
      <c r="B71" s="232"/>
      <c r="C71" s="215"/>
      <c r="D71" s="233"/>
      <c r="E71" s="215"/>
      <c r="F71" s="215"/>
    </row>
    <row r="72" spans="1:6" ht="21.75" customHeight="1" x14ac:dyDescent="0.6">
      <c r="A72" s="215"/>
      <c r="B72" s="232"/>
      <c r="C72" s="215"/>
      <c r="D72" s="233"/>
      <c r="E72" s="215"/>
      <c r="F72" s="215"/>
    </row>
    <row r="73" spans="1:6" ht="21.75" customHeight="1" x14ac:dyDescent="0.6">
      <c r="A73" s="215"/>
      <c r="B73" s="232"/>
      <c r="C73" s="215"/>
      <c r="D73" s="233"/>
      <c r="E73" s="215"/>
      <c r="F73" s="215"/>
    </row>
    <row r="74" spans="1:6" ht="21.75" customHeight="1" x14ac:dyDescent="0.6">
      <c r="A74" s="215"/>
      <c r="B74" s="232"/>
      <c r="C74" s="215"/>
      <c r="D74" s="233"/>
      <c r="E74" s="215"/>
      <c r="F74" s="215"/>
    </row>
    <row r="75" spans="1:6" ht="21.75" customHeight="1" x14ac:dyDescent="0.6">
      <c r="A75" s="215"/>
      <c r="B75" s="232"/>
      <c r="C75" s="215"/>
      <c r="D75" s="233"/>
      <c r="E75" s="215"/>
      <c r="F75" s="215"/>
    </row>
    <row r="76" spans="1:6" ht="21.75" customHeight="1" x14ac:dyDescent="0.6">
      <c r="A76" s="215"/>
      <c r="B76" s="232"/>
      <c r="C76" s="215"/>
      <c r="D76" s="233"/>
      <c r="E76" s="215"/>
      <c r="F76" s="215"/>
    </row>
    <row r="77" spans="1:6" ht="21.75" customHeight="1" x14ac:dyDescent="0.6">
      <c r="A77" s="215"/>
      <c r="B77" s="232"/>
      <c r="C77" s="215"/>
      <c r="D77" s="233"/>
      <c r="E77" s="215"/>
      <c r="F77" s="215"/>
    </row>
    <row r="78" spans="1:6" ht="21.75" customHeight="1" x14ac:dyDescent="0.6">
      <c r="A78" s="215"/>
      <c r="B78" s="232"/>
      <c r="C78" s="215"/>
      <c r="D78" s="233"/>
      <c r="E78" s="215"/>
      <c r="F78" s="215"/>
    </row>
    <row r="79" spans="1:6" ht="21.75" customHeight="1" x14ac:dyDescent="0.6">
      <c r="A79" s="215"/>
      <c r="B79" s="232"/>
      <c r="C79" s="215"/>
      <c r="D79" s="233"/>
      <c r="E79" s="215"/>
      <c r="F79" s="215"/>
    </row>
    <row r="80" spans="1:6" ht="21.75" customHeight="1" x14ac:dyDescent="0.6">
      <c r="A80" s="215"/>
      <c r="B80" s="232"/>
      <c r="C80" s="215"/>
      <c r="D80" s="233"/>
      <c r="E80" s="215"/>
      <c r="F80" s="215"/>
    </row>
    <row r="81" spans="1:6" ht="21.75" customHeight="1" x14ac:dyDescent="0.6">
      <c r="A81" s="215"/>
      <c r="B81" s="232"/>
      <c r="C81" s="215"/>
      <c r="D81" s="233"/>
      <c r="E81" s="215"/>
      <c r="F81" s="215"/>
    </row>
    <row r="82" spans="1:6" ht="21.75" customHeight="1" x14ac:dyDescent="0.6">
      <c r="A82" s="215"/>
      <c r="B82" s="232"/>
      <c r="C82" s="215"/>
      <c r="D82" s="233"/>
      <c r="E82" s="215"/>
      <c r="F82" s="215"/>
    </row>
    <row r="83" spans="1:6" ht="21.75" customHeight="1" x14ac:dyDescent="0.6">
      <c r="A83" s="215"/>
      <c r="B83" s="232"/>
      <c r="C83" s="215"/>
      <c r="D83" s="233"/>
      <c r="E83" s="215"/>
      <c r="F83" s="215"/>
    </row>
    <row r="84" spans="1:6" ht="21.75" customHeight="1" x14ac:dyDescent="0.6">
      <c r="A84" s="215"/>
      <c r="B84" s="232"/>
      <c r="C84" s="215"/>
      <c r="D84" s="233"/>
      <c r="E84" s="215"/>
      <c r="F84" s="215"/>
    </row>
    <row r="85" spans="1:6" ht="21.75" customHeight="1" x14ac:dyDescent="0.6">
      <c r="A85" s="215"/>
      <c r="B85" s="232"/>
      <c r="C85" s="215"/>
      <c r="D85" s="233"/>
      <c r="E85" s="215"/>
      <c r="F85" s="215"/>
    </row>
    <row r="86" spans="1:6" ht="21.75" customHeight="1" x14ac:dyDescent="0.6">
      <c r="A86" s="215"/>
      <c r="B86" s="232"/>
      <c r="C86" s="215"/>
      <c r="D86" s="233"/>
      <c r="E86" s="215"/>
      <c r="F86" s="215"/>
    </row>
    <row r="87" spans="1:6" ht="21.75" customHeight="1" x14ac:dyDescent="0.6">
      <c r="A87" s="215"/>
      <c r="B87" s="232"/>
      <c r="C87" s="215"/>
      <c r="D87" s="233"/>
      <c r="E87" s="215"/>
      <c r="F87" s="215"/>
    </row>
    <row r="88" spans="1:6" ht="21.75" customHeight="1" x14ac:dyDescent="0.6">
      <c r="A88" s="215"/>
      <c r="B88" s="232"/>
      <c r="C88" s="215"/>
      <c r="D88" s="233"/>
      <c r="E88" s="215"/>
      <c r="F88" s="215"/>
    </row>
    <row r="89" spans="1:6" ht="21.75" customHeight="1" x14ac:dyDescent="0.6">
      <c r="A89" s="215"/>
      <c r="B89" s="232"/>
      <c r="C89" s="215"/>
      <c r="D89" s="233"/>
      <c r="E89" s="215"/>
      <c r="F89" s="215"/>
    </row>
    <row r="90" spans="1:6" ht="21.75" customHeight="1" x14ac:dyDescent="0.6">
      <c r="A90" s="215"/>
      <c r="B90" s="232"/>
      <c r="C90" s="215"/>
      <c r="D90" s="233"/>
      <c r="E90" s="215"/>
      <c r="F90" s="215"/>
    </row>
    <row r="91" spans="1:6" ht="21.75" customHeight="1" x14ac:dyDescent="0.6">
      <c r="A91" s="215"/>
      <c r="B91" s="232"/>
      <c r="C91" s="215"/>
      <c r="D91" s="233"/>
      <c r="E91" s="215"/>
      <c r="F91" s="215"/>
    </row>
    <row r="92" spans="1:6" ht="21.75" customHeight="1" x14ac:dyDescent="0.6">
      <c r="A92" s="215"/>
      <c r="B92" s="232"/>
      <c r="C92" s="215"/>
      <c r="D92" s="233"/>
      <c r="E92" s="215"/>
      <c r="F92" s="215"/>
    </row>
    <row r="93" spans="1:6" ht="21.75" customHeight="1" x14ac:dyDescent="0.6">
      <c r="A93" s="215"/>
      <c r="B93" s="232"/>
      <c r="C93" s="215"/>
      <c r="D93" s="233"/>
      <c r="E93" s="215"/>
      <c r="F93" s="215"/>
    </row>
    <row r="94" spans="1:6" ht="21.75" customHeight="1" x14ac:dyDescent="0.6">
      <c r="A94" s="215"/>
      <c r="B94" s="232"/>
      <c r="C94" s="215"/>
      <c r="D94" s="233"/>
      <c r="E94" s="215"/>
      <c r="F94" s="215"/>
    </row>
    <row r="95" spans="1:6" ht="21.75" customHeight="1" x14ac:dyDescent="0.6">
      <c r="A95" s="215"/>
      <c r="B95" s="232"/>
      <c r="C95" s="215"/>
      <c r="D95" s="233"/>
      <c r="E95" s="215"/>
      <c r="F95" s="215"/>
    </row>
    <row r="96" spans="1:6" ht="21.75" customHeight="1" x14ac:dyDescent="0.6">
      <c r="A96" s="215"/>
      <c r="B96" s="232"/>
      <c r="C96" s="215"/>
      <c r="D96" s="233"/>
      <c r="E96" s="215"/>
      <c r="F96" s="215"/>
    </row>
    <row r="97" spans="1:6" ht="21.75" customHeight="1" x14ac:dyDescent="0.6">
      <c r="A97" s="215"/>
      <c r="B97" s="232"/>
      <c r="C97" s="215"/>
      <c r="D97" s="233"/>
      <c r="E97" s="215"/>
      <c r="F97" s="215"/>
    </row>
    <row r="98" spans="1:6" ht="21.75" customHeight="1" x14ac:dyDescent="0.6">
      <c r="A98" s="215"/>
      <c r="B98" s="232"/>
      <c r="C98" s="215"/>
      <c r="D98" s="233"/>
      <c r="E98" s="215"/>
      <c r="F98" s="215"/>
    </row>
    <row r="99" spans="1:6" ht="21.75" customHeight="1" x14ac:dyDescent="0.6">
      <c r="A99" s="215"/>
      <c r="B99" s="232"/>
      <c r="C99" s="215"/>
      <c r="D99" s="233"/>
      <c r="E99" s="215"/>
      <c r="F99" s="215"/>
    </row>
    <row r="100" spans="1:6" ht="21.75" customHeight="1" x14ac:dyDescent="0.6">
      <c r="A100" s="215"/>
      <c r="B100" s="232"/>
      <c r="C100" s="215"/>
      <c r="D100" s="233"/>
      <c r="E100" s="215"/>
      <c r="F100" s="215"/>
    </row>
    <row r="101" spans="1:6" ht="21.75" customHeight="1" x14ac:dyDescent="0.6">
      <c r="A101" s="215"/>
      <c r="B101" s="232"/>
      <c r="C101" s="215"/>
      <c r="D101" s="233"/>
      <c r="E101" s="215"/>
      <c r="F101" s="215"/>
    </row>
    <row r="102" spans="1:6" ht="21.75" customHeight="1" x14ac:dyDescent="0.6">
      <c r="A102" s="215"/>
      <c r="B102" s="232"/>
      <c r="C102" s="215"/>
      <c r="D102" s="233"/>
      <c r="E102" s="215"/>
      <c r="F102" s="215"/>
    </row>
    <row r="103" spans="1:6" ht="21.75" customHeight="1" x14ac:dyDescent="0.6">
      <c r="A103" s="215"/>
      <c r="B103" s="232"/>
      <c r="C103" s="215"/>
      <c r="D103" s="233"/>
      <c r="E103" s="215"/>
      <c r="F103" s="215"/>
    </row>
    <row r="104" spans="1:6" ht="21.75" customHeight="1" x14ac:dyDescent="0.6">
      <c r="A104" s="215"/>
      <c r="B104" s="232"/>
      <c r="C104" s="215"/>
      <c r="D104" s="233"/>
      <c r="E104" s="215"/>
      <c r="F104" s="215"/>
    </row>
    <row r="105" spans="1:6" ht="21.75" customHeight="1" x14ac:dyDescent="0.6">
      <c r="A105" s="215"/>
      <c r="B105" s="232"/>
      <c r="C105" s="215"/>
      <c r="D105" s="233"/>
      <c r="E105" s="215"/>
      <c r="F105" s="215"/>
    </row>
    <row r="106" spans="1:6" ht="21.75" customHeight="1" x14ac:dyDescent="0.6">
      <c r="A106" s="215"/>
      <c r="B106" s="232"/>
      <c r="C106" s="215"/>
      <c r="D106" s="233"/>
      <c r="E106" s="215"/>
      <c r="F106" s="215"/>
    </row>
    <row r="107" spans="1:6" ht="21.75" customHeight="1" x14ac:dyDescent="0.6">
      <c r="A107" s="215"/>
      <c r="B107" s="232"/>
      <c r="C107" s="215"/>
      <c r="D107" s="233"/>
      <c r="E107" s="215"/>
      <c r="F107" s="215"/>
    </row>
    <row r="108" spans="1:6" ht="21.75" customHeight="1" x14ac:dyDescent="0.6">
      <c r="A108" s="215"/>
      <c r="B108" s="232"/>
      <c r="C108" s="215"/>
      <c r="D108" s="233"/>
      <c r="E108" s="215"/>
      <c r="F108" s="215"/>
    </row>
    <row r="109" spans="1:6" ht="21.75" customHeight="1" x14ac:dyDescent="0.6">
      <c r="A109" s="215"/>
      <c r="B109" s="232"/>
      <c r="C109" s="215"/>
      <c r="D109" s="233"/>
      <c r="E109" s="215"/>
      <c r="F109" s="215"/>
    </row>
    <row r="110" spans="1:6" ht="21.75" customHeight="1" x14ac:dyDescent="0.6">
      <c r="A110" s="215"/>
      <c r="B110" s="232"/>
      <c r="C110" s="215"/>
      <c r="D110" s="233"/>
      <c r="E110" s="215"/>
      <c r="F110" s="215"/>
    </row>
    <row r="111" spans="1:6" ht="21.75" customHeight="1" x14ac:dyDescent="0.6">
      <c r="A111" s="215"/>
      <c r="B111" s="232"/>
      <c r="C111" s="215"/>
      <c r="D111" s="233"/>
      <c r="E111" s="215"/>
      <c r="F111" s="215"/>
    </row>
    <row r="112" spans="1:6" ht="21.75" customHeight="1" x14ac:dyDescent="0.6">
      <c r="A112" s="215"/>
      <c r="B112" s="232"/>
      <c r="C112" s="215"/>
      <c r="D112" s="233"/>
      <c r="E112" s="215"/>
      <c r="F112" s="215"/>
    </row>
    <row r="113" spans="1:6" ht="21.75" customHeight="1" x14ac:dyDescent="0.6">
      <c r="A113" s="215"/>
      <c r="B113" s="232"/>
      <c r="C113" s="215"/>
      <c r="D113" s="233"/>
      <c r="E113" s="215"/>
      <c r="F113" s="215"/>
    </row>
    <row r="114" spans="1:6" ht="21.75" customHeight="1" x14ac:dyDescent="0.6">
      <c r="A114" s="215"/>
      <c r="B114" s="232"/>
      <c r="C114" s="215"/>
      <c r="D114" s="233"/>
      <c r="E114" s="215"/>
      <c r="F114" s="215"/>
    </row>
    <row r="115" spans="1:6" ht="21.75" customHeight="1" x14ac:dyDescent="0.6">
      <c r="A115" s="215"/>
      <c r="B115" s="232"/>
      <c r="C115" s="215"/>
      <c r="D115" s="233"/>
      <c r="E115" s="215"/>
      <c r="F115" s="215"/>
    </row>
    <row r="116" spans="1:6" ht="21.75" customHeight="1" x14ac:dyDescent="0.6">
      <c r="A116" s="215"/>
      <c r="B116" s="232"/>
      <c r="C116" s="215"/>
      <c r="D116" s="233"/>
      <c r="E116" s="215"/>
      <c r="F116" s="215"/>
    </row>
    <row r="117" spans="1:6" ht="21.75" customHeight="1" x14ac:dyDescent="0.6">
      <c r="A117" s="215"/>
      <c r="B117" s="232"/>
      <c r="C117" s="215"/>
      <c r="D117" s="233"/>
      <c r="E117" s="215"/>
      <c r="F117" s="215"/>
    </row>
    <row r="118" spans="1:6" ht="21.75" customHeight="1" x14ac:dyDescent="0.6">
      <c r="A118" s="215"/>
      <c r="B118" s="232"/>
      <c r="C118" s="215"/>
      <c r="D118" s="233"/>
      <c r="E118" s="215"/>
      <c r="F118" s="215"/>
    </row>
    <row r="119" spans="1:6" ht="21.75" customHeight="1" x14ac:dyDescent="0.6">
      <c r="A119" s="215"/>
      <c r="B119" s="232"/>
      <c r="C119" s="215"/>
      <c r="D119" s="233"/>
      <c r="E119" s="215"/>
      <c r="F119" s="215"/>
    </row>
    <row r="120" spans="1:6" ht="21.75" customHeight="1" x14ac:dyDescent="0.6">
      <c r="A120" s="215"/>
      <c r="B120" s="232"/>
      <c r="C120" s="215"/>
      <c r="D120" s="233"/>
      <c r="E120" s="215"/>
      <c r="F120" s="215"/>
    </row>
    <row r="121" spans="1:6" ht="21.75" customHeight="1" x14ac:dyDescent="0.6">
      <c r="A121" s="215"/>
      <c r="B121" s="232"/>
      <c r="C121" s="215"/>
      <c r="D121" s="233"/>
      <c r="E121" s="215"/>
      <c r="F121" s="215"/>
    </row>
    <row r="122" spans="1:6" ht="21.75" customHeight="1" x14ac:dyDescent="0.6">
      <c r="A122" s="215"/>
      <c r="B122" s="232"/>
      <c r="C122" s="215"/>
      <c r="D122" s="233"/>
      <c r="E122" s="215"/>
      <c r="F122" s="215"/>
    </row>
    <row r="123" spans="1:6" ht="21.75" customHeight="1" x14ac:dyDescent="0.6">
      <c r="A123" s="215"/>
      <c r="B123" s="232"/>
      <c r="C123" s="215"/>
      <c r="D123" s="233"/>
      <c r="E123" s="215"/>
      <c r="F123" s="215"/>
    </row>
    <row r="124" spans="1:6" ht="21.75" customHeight="1" x14ac:dyDescent="0.6">
      <c r="A124" s="215"/>
      <c r="B124" s="232"/>
      <c r="C124" s="215"/>
      <c r="D124" s="233"/>
      <c r="E124" s="215"/>
      <c r="F124" s="215"/>
    </row>
    <row r="125" spans="1:6" ht="21.75" customHeight="1" x14ac:dyDescent="0.6">
      <c r="A125" s="215"/>
      <c r="B125" s="232"/>
      <c r="C125" s="215"/>
      <c r="D125" s="233"/>
      <c r="E125" s="215"/>
      <c r="F125" s="215"/>
    </row>
    <row r="126" spans="1:6" ht="21.75" customHeight="1" x14ac:dyDescent="0.6">
      <c r="A126" s="215"/>
      <c r="B126" s="232"/>
      <c r="C126" s="215"/>
      <c r="D126" s="233"/>
      <c r="E126" s="215"/>
      <c r="F126" s="215"/>
    </row>
    <row r="127" spans="1:6" ht="21.75" customHeight="1" x14ac:dyDescent="0.6">
      <c r="A127" s="215"/>
      <c r="B127" s="232"/>
      <c r="C127" s="215"/>
      <c r="D127" s="233"/>
      <c r="E127" s="215"/>
      <c r="F127" s="215"/>
    </row>
    <row r="128" spans="1:6" ht="21.75" customHeight="1" x14ac:dyDescent="0.6">
      <c r="A128" s="215"/>
      <c r="B128" s="232"/>
      <c r="C128" s="215"/>
      <c r="D128" s="233"/>
      <c r="E128" s="215"/>
      <c r="F128" s="215"/>
    </row>
    <row r="129" spans="1:6" ht="21.75" customHeight="1" x14ac:dyDescent="0.6">
      <c r="A129" s="215"/>
      <c r="B129" s="232"/>
      <c r="C129" s="215"/>
      <c r="D129" s="233"/>
      <c r="E129" s="215"/>
      <c r="F129" s="215"/>
    </row>
    <row r="130" spans="1:6" ht="21.75" customHeight="1" x14ac:dyDescent="0.6">
      <c r="A130" s="215"/>
      <c r="B130" s="232"/>
      <c r="C130" s="215"/>
      <c r="D130" s="233"/>
      <c r="E130" s="215"/>
      <c r="F130" s="215"/>
    </row>
    <row r="131" spans="1:6" ht="21.75" customHeight="1" x14ac:dyDescent="0.6">
      <c r="A131" s="215"/>
      <c r="B131" s="232"/>
      <c r="C131" s="215"/>
      <c r="D131" s="233"/>
      <c r="E131" s="215"/>
      <c r="F131" s="215"/>
    </row>
    <row r="132" spans="1:6" ht="21.75" customHeight="1" x14ac:dyDescent="0.6">
      <c r="A132" s="215"/>
      <c r="B132" s="232"/>
      <c r="C132" s="215"/>
      <c r="D132" s="233"/>
      <c r="E132" s="215"/>
      <c r="F132" s="215"/>
    </row>
    <row r="133" spans="1:6" ht="21.75" customHeight="1" x14ac:dyDescent="0.6">
      <c r="A133" s="215"/>
      <c r="B133" s="232"/>
      <c r="C133" s="215"/>
      <c r="D133" s="233"/>
      <c r="E133" s="215"/>
      <c r="F133" s="215"/>
    </row>
    <row r="134" spans="1:6" ht="21.75" customHeight="1" x14ac:dyDescent="0.6">
      <c r="A134" s="215"/>
      <c r="B134" s="232"/>
      <c r="C134" s="215"/>
      <c r="D134" s="233"/>
      <c r="E134" s="215"/>
      <c r="F134" s="215"/>
    </row>
    <row r="135" spans="1:6" ht="21.75" customHeight="1" x14ac:dyDescent="0.6">
      <c r="A135" s="215"/>
      <c r="B135" s="232"/>
      <c r="C135" s="215"/>
      <c r="D135" s="233"/>
      <c r="E135" s="215"/>
      <c r="F135" s="215"/>
    </row>
    <row r="136" spans="1:6" ht="21.75" customHeight="1" x14ac:dyDescent="0.6">
      <c r="A136" s="215"/>
      <c r="B136" s="232"/>
      <c r="C136" s="215"/>
      <c r="D136" s="233"/>
      <c r="E136" s="215"/>
      <c r="F136" s="215"/>
    </row>
    <row r="137" spans="1:6" ht="21.75" customHeight="1" x14ac:dyDescent="0.6">
      <c r="A137" s="215"/>
      <c r="B137" s="232"/>
      <c r="C137" s="215"/>
      <c r="D137" s="233"/>
      <c r="E137" s="215"/>
      <c r="F137" s="215"/>
    </row>
    <row r="138" spans="1:6" ht="21.75" customHeight="1" x14ac:dyDescent="0.6">
      <c r="A138" s="215"/>
      <c r="B138" s="232"/>
      <c r="C138" s="215"/>
      <c r="D138" s="233"/>
      <c r="E138" s="215"/>
      <c r="F138" s="215"/>
    </row>
    <row r="139" spans="1:6" ht="21.75" customHeight="1" x14ac:dyDescent="0.6">
      <c r="A139" s="215"/>
      <c r="B139" s="232"/>
      <c r="C139" s="215"/>
      <c r="D139" s="233"/>
      <c r="E139" s="215"/>
      <c r="F139" s="215"/>
    </row>
    <row r="140" spans="1:6" ht="21.75" customHeight="1" x14ac:dyDescent="0.6">
      <c r="A140" s="215"/>
      <c r="B140" s="232"/>
      <c r="C140" s="215"/>
      <c r="D140" s="233"/>
      <c r="E140" s="215"/>
      <c r="F140" s="215"/>
    </row>
    <row r="141" spans="1:6" ht="21.75" customHeight="1" x14ac:dyDescent="0.6">
      <c r="A141" s="215"/>
      <c r="B141" s="232"/>
      <c r="C141" s="215"/>
      <c r="D141" s="233"/>
      <c r="E141" s="215"/>
      <c r="F141" s="215"/>
    </row>
    <row r="142" spans="1:6" ht="21.75" customHeight="1" x14ac:dyDescent="0.6">
      <c r="A142" s="215"/>
      <c r="B142" s="232"/>
      <c r="C142" s="215"/>
      <c r="D142" s="233"/>
      <c r="E142" s="215"/>
      <c r="F142" s="215"/>
    </row>
    <row r="143" spans="1:6" ht="21.75" customHeight="1" x14ac:dyDescent="0.6">
      <c r="A143" s="215"/>
      <c r="B143" s="232"/>
      <c r="C143" s="215"/>
      <c r="D143" s="233"/>
      <c r="E143" s="215"/>
      <c r="F143" s="215"/>
    </row>
    <row r="144" spans="1:6" ht="21.75" customHeight="1" x14ac:dyDescent="0.6">
      <c r="A144" s="215"/>
      <c r="B144" s="232"/>
      <c r="C144" s="215"/>
      <c r="D144" s="233"/>
      <c r="E144" s="215"/>
      <c r="F144" s="215"/>
    </row>
    <row r="145" spans="1:6" ht="21.75" customHeight="1" x14ac:dyDescent="0.6">
      <c r="A145" s="215"/>
      <c r="B145" s="232"/>
      <c r="C145" s="215"/>
      <c r="D145" s="233"/>
      <c r="E145" s="215"/>
      <c r="F145" s="215"/>
    </row>
    <row r="146" spans="1:6" ht="21.75" customHeight="1" x14ac:dyDescent="0.6">
      <c r="A146" s="215"/>
      <c r="B146" s="232"/>
      <c r="C146" s="215"/>
      <c r="D146" s="233"/>
      <c r="E146" s="215"/>
      <c r="F146" s="215"/>
    </row>
    <row r="147" spans="1:6" ht="21.75" customHeight="1" x14ac:dyDescent="0.6">
      <c r="A147" s="215"/>
      <c r="B147" s="232"/>
      <c r="C147" s="215"/>
      <c r="D147" s="233"/>
      <c r="E147" s="215"/>
      <c r="F147" s="215"/>
    </row>
    <row r="148" spans="1:6" ht="21.75" customHeight="1" x14ac:dyDescent="0.6">
      <c r="A148" s="215"/>
      <c r="B148" s="232"/>
      <c r="C148" s="215"/>
      <c r="D148" s="233"/>
      <c r="E148" s="215"/>
      <c r="F148" s="215"/>
    </row>
    <row r="149" spans="1:6" ht="21.75" customHeight="1" x14ac:dyDescent="0.6">
      <c r="A149" s="215"/>
      <c r="B149" s="232"/>
      <c r="C149" s="215"/>
      <c r="D149" s="233"/>
      <c r="E149" s="215"/>
      <c r="F149" s="215"/>
    </row>
    <row r="150" spans="1:6" ht="21.75" customHeight="1" x14ac:dyDescent="0.6">
      <c r="A150" s="215"/>
      <c r="B150" s="232"/>
      <c r="C150" s="215"/>
      <c r="D150" s="233"/>
      <c r="E150" s="215"/>
      <c r="F150" s="215"/>
    </row>
    <row r="151" spans="1:6" ht="21.75" customHeight="1" x14ac:dyDescent="0.6">
      <c r="A151" s="215"/>
      <c r="B151" s="232"/>
      <c r="C151" s="215"/>
      <c r="D151" s="233"/>
      <c r="E151" s="215"/>
      <c r="F151" s="215"/>
    </row>
    <row r="152" spans="1:6" ht="21.75" customHeight="1" x14ac:dyDescent="0.6">
      <c r="A152" s="215"/>
      <c r="B152" s="232"/>
      <c r="C152" s="215"/>
      <c r="D152" s="233"/>
      <c r="E152" s="215"/>
      <c r="F152" s="215"/>
    </row>
    <row r="153" spans="1:6" ht="21.75" customHeight="1" x14ac:dyDescent="0.6">
      <c r="A153" s="215"/>
      <c r="B153" s="232"/>
      <c r="C153" s="215"/>
      <c r="D153" s="233"/>
      <c r="E153" s="215"/>
      <c r="F153" s="215"/>
    </row>
    <row r="154" spans="1:6" ht="21.75" customHeight="1" x14ac:dyDescent="0.6">
      <c r="A154" s="215"/>
      <c r="B154" s="232"/>
      <c r="C154" s="215"/>
      <c r="D154" s="233"/>
      <c r="E154" s="215"/>
      <c r="F154" s="215"/>
    </row>
    <row r="155" spans="1:6" ht="21.75" customHeight="1" x14ac:dyDescent="0.6">
      <c r="A155" s="215"/>
      <c r="B155" s="232"/>
      <c r="C155" s="215"/>
      <c r="D155" s="233"/>
      <c r="E155" s="215"/>
      <c r="F155" s="215"/>
    </row>
    <row r="156" spans="1:6" ht="21.75" customHeight="1" x14ac:dyDescent="0.6">
      <c r="A156" s="215"/>
      <c r="B156" s="232"/>
      <c r="C156" s="215"/>
      <c r="D156" s="233"/>
      <c r="E156" s="215"/>
      <c r="F156" s="215"/>
    </row>
    <row r="157" spans="1:6" ht="21.75" customHeight="1" x14ac:dyDescent="0.6">
      <c r="A157" s="215"/>
      <c r="B157" s="232"/>
      <c r="C157" s="215"/>
      <c r="D157" s="233"/>
      <c r="E157" s="215"/>
      <c r="F157" s="215"/>
    </row>
    <row r="158" spans="1:6" ht="21.75" customHeight="1" x14ac:dyDescent="0.6">
      <c r="A158" s="215"/>
      <c r="B158" s="232"/>
      <c r="C158" s="215"/>
      <c r="D158" s="233"/>
      <c r="E158" s="215"/>
      <c r="F158" s="215"/>
    </row>
    <row r="159" spans="1:6" ht="21.75" customHeight="1" x14ac:dyDescent="0.6">
      <c r="A159" s="215"/>
      <c r="B159" s="232"/>
      <c r="C159" s="215"/>
      <c r="D159" s="233"/>
      <c r="E159" s="215"/>
      <c r="F159" s="215"/>
    </row>
    <row r="160" spans="1:6" ht="21.75" customHeight="1" x14ac:dyDescent="0.6">
      <c r="A160" s="215"/>
      <c r="B160" s="232"/>
      <c r="C160" s="215"/>
      <c r="D160" s="233"/>
      <c r="E160" s="215"/>
      <c r="F160" s="215"/>
    </row>
    <row r="161" spans="1:6" ht="21.75" customHeight="1" x14ac:dyDescent="0.6">
      <c r="A161" s="215"/>
      <c r="B161" s="232"/>
      <c r="C161" s="215"/>
      <c r="D161" s="233"/>
      <c r="E161" s="215"/>
      <c r="F161" s="215"/>
    </row>
    <row r="162" spans="1:6" ht="21.75" customHeight="1" x14ac:dyDescent="0.6">
      <c r="A162" s="215"/>
      <c r="B162" s="232"/>
      <c r="C162" s="215"/>
      <c r="D162" s="233"/>
      <c r="E162" s="215"/>
      <c r="F162" s="215"/>
    </row>
    <row r="163" spans="1:6" ht="21.75" customHeight="1" x14ac:dyDescent="0.6">
      <c r="A163" s="215"/>
      <c r="B163" s="232"/>
      <c r="C163" s="215"/>
      <c r="D163" s="233"/>
      <c r="E163" s="215"/>
      <c r="F163" s="215"/>
    </row>
    <row r="164" spans="1:6" ht="21.75" customHeight="1" x14ac:dyDescent="0.6">
      <c r="A164" s="215"/>
      <c r="B164" s="232"/>
      <c r="C164" s="215"/>
      <c r="D164" s="233"/>
      <c r="E164" s="215"/>
      <c r="F164" s="215"/>
    </row>
    <row r="165" spans="1:6" ht="21.75" customHeight="1" x14ac:dyDescent="0.6">
      <c r="A165" s="215"/>
      <c r="B165" s="232"/>
      <c r="C165" s="215"/>
      <c r="D165" s="233"/>
      <c r="E165" s="215"/>
      <c r="F165" s="215"/>
    </row>
    <row r="166" spans="1:6" ht="21.75" customHeight="1" x14ac:dyDescent="0.6">
      <c r="A166" s="215"/>
      <c r="B166" s="232"/>
      <c r="C166" s="215"/>
      <c r="D166" s="233"/>
      <c r="E166" s="215"/>
      <c r="F166" s="215"/>
    </row>
    <row r="167" spans="1:6" ht="21.75" customHeight="1" x14ac:dyDescent="0.6">
      <c r="A167" s="215"/>
      <c r="B167" s="232"/>
      <c r="C167" s="215"/>
      <c r="D167" s="233"/>
      <c r="E167" s="215"/>
      <c r="F167" s="215"/>
    </row>
    <row r="168" spans="1:6" ht="21.75" customHeight="1" x14ac:dyDescent="0.6">
      <c r="A168" s="215"/>
      <c r="B168" s="232"/>
      <c r="C168" s="215"/>
      <c r="D168" s="233"/>
      <c r="E168" s="215"/>
      <c r="F168" s="215"/>
    </row>
    <row r="169" spans="1:6" ht="21.75" customHeight="1" x14ac:dyDescent="0.6">
      <c r="A169" s="215"/>
      <c r="B169" s="232"/>
      <c r="C169" s="215"/>
      <c r="D169" s="233"/>
      <c r="E169" s="215"/>
      <c r="F169" s="215"/>
    </row>
    <row r="170" spans="1:6" ht="21.75" customHeight="1" x14ac:dyDescent="0.6">
      <c r="A170" s="215"/>
      <c r="B170" s="232"/>
      <c r="C170" s="215"/>
      <c r="D170" s="233"/>
      <c r="E170" s="215"/>
      <c r="F170" s="215"/>
    </row>
    <row r="171" spans="1:6" ht="21.75" customHeight="1" x14ac:dyDescent="0.6">
      <c r="A171" s="215"/>
      <c r="B171" s="232"/>
      <c r="C171" s="215"/>
      <c r="D171" s="233"/>
      <c r="E171" s="215"/>
      <c r="F171" s="215"/>
    </row>
    <row r="172" spans="1:6" ht="21.75" customHeight="1" x14ac:dyDescent="0.6">
      <c r="A172" s="215"/>
      <c r="B172" s="232"/>
      <c r="C172" s="215"/>
      <c r="D172" s="233"/>
      <c r="E172" s="215"/>
      <c r="F172" s="215"/>
    </row>
    <row r="173" spans="1:6" ht="21.75" customHeight="1" x14ac:dyDescent="0.6">
      <c r="A173" s="215"/>
      <c r="B173" s="232"/>
      <c r="C173" s="215"/>
      <c r="D173" s="233"/>
      <c r="E173" s="215"/>
      <c r="F173" s="215"/>
    </row>
    <row r="174" spans="1:6" ht="21.75" customHeight="1" x14ac:dyDescent="0.6">
      <c r="A174" s="215"/>
      <c r="B174" s="232"/>
      <c r="C174" s="215"/>
      <c r="D174" s="233"/>
      <c r="E174" s="215"/>
      <c r="F174" s="215"/>
    </row>
    <row r="175" spans="1:6" ht="21.75" customHeight="1" x14ac:dyDescent="0.6">
      <c r="A175" s="215"/>
      <c r="B175" s="232"/>
      <c r="C175" s="215"/>
      <c r="D175" s="233"/>
      <c r="E175" s="215"/>
      <c r="F175" s="215"/>
    </row>
    <row r="176" spans="1:6" ht="21.75" customHeight="1" x14ac:dyDescent="0.6">
      <c r="A176" s="215"/>
      <c r="B176" s="232"/>
      <c r="C176" s="215"/>
      <c r="D176" s="233"/>
      <c r="E176" s="215"/>
      <c r="F176" s="215"/>
    </row>
    <row r="177" spans="1:6" ht="21.75" customHeight="1" x14ac:dyDescent="0.6">
      <c r="A177" s="215"/>
      <c r="B177" s="232"/>
      <c r="C177" s="215"/>
      <c r="D177" s="233"/>
      <c r="E177" s="215"/>
      <c r="F177" s="215"/>
    </row>
    <row r="178" spans="1:6" ht="21.75" customHeight="1" x14ac:dyDescent="0.6">
      <c r="A178" s="215"/>
      <c r="B178" s="232"/>
      <c r="C178" s="215"/>
      <c r="D178" s="233"/>
      <c r="E178" s="215"/>
      <c r="F178" s="215"/>
    </row>
    <row r="179" spans="1:6" ht="21.75" customHeight="1" x14ac:dyDescent="0.6">
      <c r="A179" s="215"/>
      <c r="B179" s="232"/>
      <c r="C179" s="215"/>
      <c r="D179" s="233"/>
      <c r="E179" s="215"/>
      <c r="F179" s="215"/>
    </row>
    <row r="180" spans="1:6" ht="21.75" customHeight="1" x14ac:dyDescent="0.6">
      <c r="A180" s="215"/>
      <c r="B180" s="232"/>
      <c r="C180" s="215"/>
      <c r="D180" s="233"/>
      <c r="E180" s="215"/>
      <c r="F180" s="215"/>
    </row>
    <row r="181" spans="1:6" ht="21.75" customHeight="1" x14ac:dyDescent="0.6">
      <c r="A181" s="215"/>
      <c r="B181" s="232"/>
      <c r="C181" s="215"/>
      <c r="D181" s="233"/>
      <c r="E181" s="215"/>
      <c r="F181" s="215"/>
    </row>
    <row r="182" spans="1:6" ht="21.75" customHeight="1" x14ac:dyDescent="0.6">
      <c r="A182" s="215"/>
      <c r="B182" s="232"/>
      <c r="C182" s="215"/>
      <c r="D182" s="233"/>
      <c r="E182" s="215"/>
      <c r="F182" s="215"/>
    </row>
    <row r="183" spans="1:6" ht="21.75" customHeight="1" x14ac:dyDescent="0.6">
      <c r="A183" s="215"/>
      <c r="B183" s="232"/>
      <c r="C183" s="215"/>
      <c r="D183" s="233"/>
      <c r="E183" s="215"/>
      <c r="F183" s="215"/>
    </row>
    <row r="184" spans="1:6" ht="21.75" customHeight="1" x14ac:dyDescent="0.6">
      <c r="A184" s="215"/>
      <c r="B184" s="232"/>
      <c r="C184" s="215"/>
      <c r="D184" s="233"/>
      <c r="E184" s="215"/>
      <c r="F184" s="215"/>
    </row>
    <row r="185" spans="1:6" ht="21.75" customHeight="1" x14ac:dyDescent="0.6">
      <c r="A185" s="215"/>
      <c r="B185" s="232"/>
      <c r="C185" s="215"/>
      <c r="D185" s="233"/>
      <c r="E185" s="215"/>
      <c r="F185" s="215"/>
    </row>
    <row r="186" spans="1:6" ht="21.75" customHeight="1" x14ac:dyDescent="0.6">
      <c r="A186" s="215"/>
      <c r="B186" s="232"/>
      <c r="C186" s="215"/>
      <c r="D186" s="233"/>
      <c r="E186" s="215"/>
      <c r="F186" s="215"/>
    </row>
    <row r="187" spans="1:6" ht="21.75" customHeight="1" x14ac:dyDescent="0.6">
      <c r="A187" s="215"/>
      <c r="B187" s="232"/>
      <c r="C187" s="215"/>
      <c r="D187" s="233"/>
      <c r="E187" s="215"/>
      <c r="F187" s="215"/>
    </row>
    <row r="188" spans="1:6" ht="21.75" customHeight="1" x14ac:dyDescent="0.6">
      <c r="A188" s="215"/>
      <c r="B188" s="232"/>
      <c r="C188" s="215"/>
      <c r="D188" s="233"/>
      <c r="E188" s="215"/>
      <c r="F188" s="215"/>
    </row>
    <row r="189" spans="1:6" ht="21.75" customHeight="1" x14ac:dyDescent="0.6">
      <c r="A189" s="215"/>
      <c r="B189" s="232"/>
      <c r="C189" s="215"/>
      <c r="D189" s="233"/>
      <c r="E189" s="215"/>
      <c r="F189" s="215"/>
    </row>
    <row r="190" spans="1:6" ht="21.75" customHeight="1" x14ac:dyDescent="0.6">
      <c r="A190" s="215"/>
      <c r="B190" s="232"/>
      <c r="C190" s="215"/>
      <c r="D190" s="233"/>
      <c r="E190" s="215"/>
      <c r="F190" s="215"/>
    </row>
    <row r="191" spans="1:6" ht="21.75" customHeight="1" x14ac:dyDescent="0.6">
      <c r="A191" s="215"/>
      <c r="B191" s="232"/>
      <c r="C191" s="215"/>
      <c r="D191" s="233"/>
      <c r="E191" s="215"/>
      <c r="F191" s="215"/>
    </row>
    <row r="192" spans="1:6" ht="21.75" customHeight="1" x14ac:dyDescent="0.6">
      <c r="A192" s="215"/>
      <c r="B192" s="232"/>
      <c r="C192" s="215"/>
      <c r="D192" s="233"/>
      <c r="E192" s="215"/>
      <c r="F192" s="215"/>
    </row>
    <row r="193" spans="1:6" ht="21.75" customHeight="1" x14ac:dyDescent="0.6">
      <c r="A193" s="215"/>
      <c r="B193" s="232"/>
      <c r="C193" s="215"/>
      <c r="D193" s="233"/>
      <c r="E193" s="215"/>
      <c r="F193" s="215"/>
    </row>
    <row r="194" spans="1:6" ht="21.75" customHeight="1" x14ac:dyDescent="0.6">
      <c r="A194" s="215"/>
      <c r="B194" s="232"/>
      <c r="C194" s="215"/>
      <c r="D194" s="233"/>
      <c r="E194" s="215"/>
      <c r="F194" s="215"/>
    </row>
    <row r="195" spans="1:6" ht="21.75" customHeight="1" x14ac:dyDescent="0.6">
      <c r="A195" s="215"/>
      <c r="B195" s="232"/>
      <c r="C195" s="215"/>
      <c r="D195" s="233"/>
      <c r="E195" s="215"/>
      <c r="F195" s="215"/>
    </row>
    <row r="196" spans="1:6" ht="21.75" customHeight="1" x14ac:dyDescent="0.6">
      <c r="A196" s="215"/>
      <c r="B196" s="232"/>
      <c r="C196" s="215"/>
      <c r="D196" s="233"/>
      <c r="E196" s="215"/>
      <c r="F196" s="215"/>
    </row>
    <row r="197" spans="1:6" ht="21.75" customHeight="1" x14ac:dyDescent="0.6">
      <c r="A197" s="215"/>
      <c r="B197" s="232"/>
      <c r="C197" s="215"/>
      <c r="D197" s="233"/>
      <c r="E197" s="215"/>
      <c r="F197" s="215"/>
    </row>
    <row r="198" spans="1:6" ht="21.75" customHeight="1" x14ac:dyDescent="0.6">
      <c r="A198" s="215"/>
      <c r="B198" s="232"/>
      <c r="C198" s="215"/>
      <c r="D198" s="233"/>
      <c r="E198" s="215"/>
      <c r="F198" s="215"/>
    </row>
    <row r="199" spans="1:6" ht="21.75" customHeight="1" x14ac:dyDescent="0.6">
      <c r="A199" s="215"/>
      <c r="B199" s="232"/>
      <c r="C199" s="215"/>
      <c r="D199" s="233"/>
      <c r="E199" s="215"/>
      <c r="F199" s="215"/>
    </row>
    <row r="200" spans="1:6" ht="21.75" customHeight="1" x14ac:dyDescent="0.6">
      <c r="A200" s="215"/>
      <c r="B200" s="232"/>
      <c r="C200" s="215"/>
      <c r="D200" s="233"/>
      <c r="E200" s="215"/>
      <c r="F200" s="215"/>
    </row>
    <row r="201" spans="1:6" ht="21.75" customHeight="1" x14ac:dyDescent="0.6">
      <c r="A201" s="215"/>
      <c r="B201" s="232"/>
      <c r="C201" s="215"/>
      <c r="D201" s="233"/>
      <c r="E201" s="215"/>
      <c r="F201" s="215"/>
    </row>
    <row r="202" spans="1:6" ht="21.75" customHeight="1" x14ac:dyDescent="0.6">
      <c r="A202" s="215"/>
      <c r="B202" s="232"/>
      <c r="C202" s="215"/>
      <c r="D202" s="233"/>
      <c r="E202" s="215"/>
      <c r="F202" s="215"/>
    </row>
    <row r="203" spans="1:6" ht="21.75" customHeight="1" x14ac:dyDescent="0.6">
      <c r="A203" s="215"/>
      <c r="B203" s="232"/>
      <c r="C203" s="215"/>
      <c r="D203" s="233"/>
      <c r="E203" s="215"/>
      <c r="F203" s="215"/>
    </row>
    <row r="204" spans="1:6" ht="21.75" customHeight="1" x14ac:dyDescent="0.6">
      <c r="A204" s="215"/>
      <c r="B204" s="232"/>
      <c r="C204" s="215"/>
      <c r="D204" s="233"/>
      <c r="E204" s="215"/>
      <c r="F204" s="215"/>
    </row>
    <row r="205" spans="1:6" ht="21.75" customHeight="1" x14ac:dyDescent="0.6">
      <c r="A205" s="215"/>
      <c r="B205" s="232"/>
      <c r="C205" s="215"/>
      <c r="D205" s="233"/>
      <c r="E205" s="215"/>
      <c r="F205" s="215"/>
    </row>
    <row r="206" spans="1:6" ht="21.75" customHeight="1" x14ac:dyDescent="0.6">
      <c r="A206" s="215"/>
      <c r="B206" s="232"/>
      <c r="C206" s="215"/>
      <c r="D206" s="233"/>
      <c r="E206" s="215"/>
      <c r="F206" s="215"/>
    </row>
    <row r="207" spans="1:6" ht="21.75" customHeight="1" x14ac:dyDescent="0.6">
      <c r="A207" s="215"/>
      <c r="B207" s="232"/>
      <c r="C207" s="215"/>
      <c r="D207" s="233"/>
      <c r="E207" s="215"/>
      <c r="F207" s="215"/>
    </row>
    <row r="208" spans="1:6" ht="21.75" customHeight="1" x14ac:dyDescent="0.6">
      <c r="A208" s="215"/>
      <c r="B208" s="232"/>
      <c r="C208" s="215"/>
      <c r="D208" s="233"/>
      <c r="E208" s="215"/>
      <c r="F208" s="215"/>
    </row>
    <row r="209" spans="1:6" ht="21.75" customHeight="1" x14ac:dyDescent="0.6">
      <c r="A209" s="215"/>
      <c r="B209" s="232"/>
      <c r="C209" s="215"/>
      <c r="D209" s="233"/>
      <c r="E209" s="215"/>
      <c r="F209" s="215"/>
    </row>
    <row r="210" spans="1:6" ht="21.75" customHeight="1" x14ac:dyDescent="0.6">
      <c r="A210" s="215"/>
      <c r="B210" s="232"/>
      <c r="C210" s="215"/>
      <c r="D210" s="233"/>
      <c r="E210" s="215"/>
      <c r="F210" s="215"/>
    </row>
    <row r="211" spans="1:6" ht="21.75" customHeight="1" x14ac:dyDescent="0.6">
      <c r="A211" s="215"/>
      <c r="B211" s="232"/>
      <c r="C211" s="215"/>
      <c r="D211" s="233"/>
      <c r="E211" s="215"/>
      <c r="F211" s="215"/>
    </row>
    <row r="212" spans="1:6" ht="21.75" customHeight="1" x14ac:dyDescent="0.6">
      <c r="A212" s="215"/>
      <c r="B212" s="232"/>
      <c r="C212" s="215"/>
      <c r="D212" s="233"/>
      <c r="E212" s="215"/>
      <c r="F212" s="215"/>
    </row>
    <row r="213" spans="1:6" ht="21.75" customHeight="1" x14ac:dyDescent="0.6">
      <c r="A213" s="215"/>
      <c r="B213" s="232"/>
      <c r="C213" s="215"/>
      <c r="D213" s="233"/>
      <c r="E213" s="215"/>
      <c r="F213" s="215"/>
    </row>
    <row r="214" spans="1:6" ht="21.75" customHeight="1" x14ac:dyDescent="0.6">
      <c r="A214" s="215"/>
      <c r="B214" s="232"/>
      <c r="C214" s="215"/>
      <c r="D214" s="233"/>
      <c r="E214" s="215"/>
      <c r="F214" s="215"/>
    </row>
    <row r="215" spans="1:6" ht="21.75" customHeight="1" x14ac:dyDescent="0.6">
      <c r="A215" s="215"/>
      <c r="B215" s="232"/>
      <c r="C215" s="215"/>
      <c r="D215" s="233"/>
      <c r="E215" s="215"/>
      <c r="F215" s="215"/>
    </row>
    <row r="216" spans="1:6" ht="21.75" customHeight="1" x14ac:dyDescent="0.6">
      <c r="A216" s="215"/>
      <c r="B216" s="232"/>
      <c r="C216" s="215"/>
      <c r="D216" s="233"/>
      <c r="E216" s="215"/>
      <c r="F216" s="215"/>
    </row>
    <row r="217" spans="1:6" ht="21.75" customHeight="1" x14ac:dyDescent="0.6">
      <c r="A217" s="215"/>
      <c r="B217" s="232"/>
      <c r="C217" s="215"/>
      <c r="D217" s="233"/>
      <c r="E217" s="215"/>
      <c r="F217" s="215"/>
    </row>
    <row r="218" spans="1:6" ht="21.75" customHeight="1" x14ac:dyDescent="0.6">
      <c r="A218" s="215"/>
      <c r="B218" s="232"/>
      <c r="C218" s="215"/>
      <c r="D218" s="233"/>
      <c r="E218" s="215"/>
      <c r="F218" s="215"/>
    </row>
    <row r="219" spans="1:6" ht="21.75" customHeight="1" x14ac:dyDescent="0.6">
      <c r="A219" s="215"/>
      <c r="B219" s="232"/>
      <c r="C219" s="215"/>
      <c r="D219" s="233"/>
      <c r="E219" s="215"/>
      <c r="F219" s="215"/>
    </row>
    <row r="220" spans="1:6" ht="21.75" customHeight="1" x14ac:dyDescent="0.6">
      <c r="A220" s="215"/>
      <c r="B220" s="232"/>
      <c r="C220" s="215"/>
      <c r="D220" s="233"/>
      <c r="E220" s="215"/>
      <c r="F220" s="215"/>
    </row>
    <row r="221" spans="1:6" ht="21.75" customHeight="1" x14ac:dyDescent="0.6">
      <c r="A221" s="215"/>
      <c r="B221" s="232"/>
      <c r="C221" s="215"/>
      <c r="D221" s="233"/>
      <c r="E221" s="215"/>
      <c r="F221" s="215"/>
    </row>
    <row r="222" spans="1:6" ht="21.75" customHeight="1" x14ac:dyDescent="0.6">
      <c r="A222" s="215"/>
      <c r="B222" s="232"/>
      <c r="C222" s="215"/>
      <c r="D222" s="233"/>
      <c r="E222" s="215"/>
      <c r="F222" s="215"/>
    </row>
    <row r="223" spans="1:6" ht="21.75" customHeight="1" x14ac:dyDescent="0.6">
      <c r="A223" s="215"/>
      <c r="B223" s="232"/>
      <c r="C223" s="215"/>
      <c r="D223" s="233"/>
      <c r="E223" s="215"/>
      <c r="F223" s="215"/>
    </row>
    <row r="224" spans="1:6" ht="21.75" customHeight="1" x14ac:dyDescent="0.6">
      <c r="A224" s="215"/>
      <c r="B224" s="232"/>
      <c r="C224" s="215"/>
      <c r="D224" s="233"/>
      <c r="E224" s="215"/>
      <c r="F224" s="215"/>
    </row>
    <row r="225" spans="1:6" ht="21.75" customHeight="1" x14ac:dyDescent="0.6">
      <c r="A225" s="215"/>
      <c r="B225" s="232"/>
      <c r="C225" s="215"/>
      <c r="D225" s="233"/>
      <c r="E225" s="215"/>
      <c r="F225" s="215"/>
    </row>
    <row r="226" spans="1:6" ht="21.75" customHeight="1" x14ac:dyDescent="0.6">
      <c r="A226" s="215"/>
      <c r="B226" s="232"/>
      <c r="C226" s="215"/>
      <c r="D226" s="233"/>
      <c r="E226" s="215"/>
      <c r="F226" s="215"/>
    </row>
    <row r="227" spans="1:6" ht="21.75" customHeight="1" x14ac:dyDescent="0.6">
      <c r="A227" s="215"/>
      <c r="B227" s="232"/>
      <c r="C227" s="215"/>
      <c r="D227" s="233"/>
      <c r="E227" s="215"/>
      <c r="F227" s="215"/>
    </row>
    <row r="228" spans="1:6" ht="21.75" customHeight="1" x14ac:dyDescent="0.6">
      <c r="A228" s="215"/>
      <c r="B228" s="232"/>
      <c r="C228" s="215"/>
      <c r="D228" s="233"/>
      <c r="E228" s="215"/>
      <c r="F228" s="215"/>
    </row>
    <row r="229" spans="1:6" ht="21.75" customHeight="1" x14ac:dyDescent="0.6">
      <c r="A229" s="215"/>
      <c r="B229" s="232"/>
      <c r="C229" s="215"/>
      <c r="D229" s="233"/>
      <c r="E229" s="215"/>
      <c r="F229" s="215"/>
    </row>
    <row r="230" spans="1:6" ht="21.75" customHeight="1" x14ac:dyDescent="0.6">
      <c r="A230" s="215"/>
      <c r="B230" s="232"/>
      <c r="C230" s="215"/>
      <c r="D230" s="233"/>
      <c r="E230" s="215"/>
      <c r="F230" s="215"/>
    </row>
    <row r="231" spans="1:6" ht="21.75" customHeight="1" x14ac:dyDescent="0.6">
      <c r="A231" s="215"/>
      <c r="B231" s="232"/>
      <c r="C231" s="215"/>
      <c r="D231" s="233"/>
      <c r="E231" s="215"/>
      <c r="F231" s="215"/>
    </row>
    <row r="232" spans="1:6" ht="21.75" customHeight="1" x14ac:dyDescent="0.6">
      <c r="A232" s="215"/>
      <c r="B232" s="232"/>
      <c r="C232" s="215"/>
      <c r="D232" s="233"/>
      <c r="E232" s="215"/>
      <c r="F232" s="215"/>
    </row>
    <row r="233" spans="1:6" ht="21.75" customHeight="1" x14ac:dyDescent="0.6">
      <c r="A233" s="215"/>
      <c r="B233" s="232"/>
      <c r="C233" s="215"/>
      <c r="D233" s="233"/>
      <c r="E233" s="215"/>
      <c r="F233" s="215"/>
    </row>
    <row r="234" spans="1:6" ht="21.75" customHeight="1" x14ac:dyDescent="0.6">
      <c r="A234" s="215"/>
      <c r="B234" s="232"/>
      <c r="C234" s="215"/>
      <c r="D234" s="233"/>
      <c r="E234" s="215"/>
      <c r="F234" s="215"/>
    </row>
    <row r="235" spans="1:6" ht="21.75" customHeight="1" x14ac:dyDescent="0.6">
      <c r="A235" s="215"/>
      <c r="B235" s="232"/>
      <c r="C235" s="215"/>
      <c r="D235" s="233"/>
      <c r="E235" s="215"/>
      <c r="F235" s="215"/>
    </row>
    <row r="236" spans="1:6" ht="21.75" customHeight="1" x14ac:dyDescent="0.6">
      <c r="A236" s="215"/>
      <c r="B236" s="232"/>
      <c r="C236" s="215"/>
      <c r="D236" s="233"/>
      <c r="E236" s="215"/>
      <c r="F236" s="215"/>
    </row>
    <row r="237" spans="1:6" ht="21.75" customHeight="1" x14ac:dyDescent="0.6">
      <c r="A237" s="215"/>
      <c r="B237" s="232"/>
      <c r="C237" s="215"/>
      <c r="D237" s="233"/>
      <c r="E237" s="215"/>
      <c r="F237" s="215"/>
    </row>
    <row r="238" spans="1:6" ht="21.75" customHeight="1" x14ac:dyDescent="0.6">
      <c r="A238" s="215"/>
      <c r="B238" s="232"/>
      <c r="C238" s="215"/>
      <c r="D238" s="233"/>
      <c r="E238" s="215"/>
      <c r="F238" s="215"/>
    </row>
    <row r="239" spans="1:6" ht="21.75" customHeight="1" x14ac:dyDescent="0.6">
      <c r="A239" s="215"/>
      <c r="B239" s="232"/>
      <c r="C239" s="215"/>
      <c r="D239" s="233"/>
      <c r="E239" s="215"/>
      <c r="F239" s="215"/>
    </row>
    <row r="240" spans="1:6" ht="21.75" customHeight="1" x14ac:dyDescent="0.6">
      <c r="A240" s="215"/>
      <c r="B240" s="232"/>
      <c r="C240" s="215"/>
      <c r="D240" s="233"/>
      <c r="E240" s="215"/>
      <c r="F240" s="215"/>
    </row>
    <row r="241" spans="1:6" ht="21.75" customHeight="1" x14ac:dyDescent="0.6">
      <c r="A241" s="215"/>
      <c r="B241" s="232"/>
      <c r="C241" s="215"/>
      <c r="D241" s="233"/>
      <c r="E241" s="215"/>
      <c r="F241" s="215"/>
    </row>
    <row r="242" spans="1:6" ht="21.75" customHeight="1" x14ac:dyDescent="0.6">
      <c r="A242" s="215"/>
      <c r="B242" s="232"/>
      <c r="C242" s="215"/>
      <c r="D242" s="233"/>
      <c r="E242" s="215"/>
      <c r="F242" s="215"/>
    </row>
    <row r="243" spans="1:6" ht="21.75" customHeight="1" x14ac:dyDescent="0.6">
      <c r="A243" s="215"/>
      <c r="B243" s="232"/>
      <c r="C243" s="215"/>
      <c r="D243" s="233"/>
      <c r="E243" s="215"/>
      <c r="F243" s="215"/>
    </row>
    <row r="244" spans="1:6" ht="21.75" customHeight="1" x14ac:dyDescent="0.6">
      <c r="A244" s="215"/>
      <c r="B244" s="232"/>
      <c r="C244" s="215"/>
      <c r="D244" s="233"/>
      <c r="E244" s="215"/>
      <c r="F244" s="215"/>
    </row>
    <row r="245" spans="1:6" ht="21.75" customHeight="1" x14ac:dyDescent="0.6">
      <c r="A245" s="215"/>
      <c r="B245" s="232"/>
      <c r="C245" s="215"/>
      <c r="D245" s="233"/>
      <c r="E245" s="215"/>
      <c r="F245" s="215"/>
    </row>
    <row r="246" spans="1:6" ht="21.75" customHeight="1" x14ac:dyDescent="0.6">
      <c r="A246" s="215"/>
      <c r="B246" s="232"/>
      <c r="C246" s="215"/>
      <c r="D246" s="233"/>
      <c r="E246" s="215"/>
      <c r="F246" s="215"/>
    </row>
    <row r="247" spans="1:6" ht="21.75" customHeight="1" x14ac:dyDescent="0.6">
      <c r="A247" s="215"/>
      <c r="B247" s="232"/>
      <c r="C247" s="215"/>
      <c r="D247" s="233"/>
      <c r="E247" s="215"/>
      <c r="F247" s="215"/>
    </row>
    <row r="248" spans="1:6" ht="21.75" customHeight="1" x14ac:dyDescent="0.6">
      <c r="A248" s="215"/>
      <c r="B248" s="232"/>
      <c r="C248" s="215"/>
      <c r="D248" s="233"/>
      <c r="E248" s="215"/>
      <c r="F248" s="215"/>
    </row>
    <row r="249" spans="1:6" ht="21.75" customHeight="1" x14ac:dyDescent="0.6">
      <c r="A249" s="215"/>
      <c r="B249" s="232"/>
      <c r="C249" s="215"/>
      <c r="D249" s="233"/>
      <c r="E249" s="215"/>
      <c r="F249" s="215"/>
    </row>
    <row r="250" spans="1:6" ht="21.75" customHeight="1" x14ac:dyDescent="0.6">
      <c r="A250" s="215"/>
      <c r="B250" s="232"/>
      <c r="C250" s="215"/>
      <c r="D250" s="233"/>
      <c r="E250" s="215"/>
      <c r="F250" s="215"/>
    </row>
    <row r="251" spans="1:6" ht="21.75" customHeight="1" x14ac:dyDescent="0.6">
      <c r="A251" s="215"/>
      <c r="B251" s="232"/>
      <c r="C251" s="215"/>
      <c r="D251" s="233"/>
      <c r="E251" s="215"/>
      <c r="F251" s="215"/>
    </row>
    <row r="252" spans="1:6" ht="21.75" customHeight="1" x14ac:dyDescent="0.6">
      <c r="A252" s="215"/>
      <c r="B252" s="232"/>
      <c r="C252" s="215"/>
      <c r="D252" s="233"/>
      <c r="E252" s="215"/>
      <c r="F252" s="215"/>
    </row>
    <row r="253" spans="1:6" ht="21.75" customHeight="1" x14ac:dyDescent="0.6">
      <c r="A253" s="215"/>
      <c r="B253" s="232"/>
      <c r="C253" s="215"/>
      <c r="D253" s="233"/>
      <c r="E253" s="215"/>
      <c r="F253" s="215"/>
    </row>
    <row r="254" spans="1:6" ht="21.75" customHeight="1" x14ac:dyDescent="0.6">
      <c r="A254" s="215"/>
      <c r="B254" s="232"/>
      <c r="C254" s="215"/>
      <c r="D254" s="233"/>
      <c r="E254" s="215"/>
      <c r="F254" s="215"/>
    </row>
    <row r="255" spans="1:6" ht="21.75" customHeight="1" x14ac:dyDescent="0.6">
      <c r="A255" s="215"/>
      <c r="B255" s="232"/>
      <c r="C255" s="215"/>
      <c r="D255" s="233"/>
      <c r="E255" s="215"/>
      <c r="F255" s="215"/>
    </row>
    <row r="256" spans="1:6" ht="21.75" customHeight="1" x14ac:dyDescent="0.6">
      <c r="A256" s="215"/>
      <c r="B256" s="232"/>
      <c r="C256" s="215"/>
      <c r="D256" s="233"/>
      <c r="E256" s="215"/>
      <c r="F256" s="215"/>
    </row>
    <row r="257" spans="1:6" ht="21.75" customHeight="1" x14ac:dyDescent="0.6">
      <c r="A257" s="215"/>
      <c r="B257" s="232"/>
      <c r="C257" s="215"/>
      <c r="D257" s="233"/>
      <c r="E257" s="215"/>
      <c r="F257" s="215"/>
    </row>
    <row r="258" spans="1:6" ht="21.75" customHeight="1" x14ac:dyDescent="0.6">
      <c r="A258" s="215"/>
      <c r="B258" s="232"/>
      <c r="C258" s="215"/>
      <c r="D258" s="233"/>
      <c r="E258" s="215"/>
      <c r="F258" s="215"/>
    </row>
    <row r="259" spans="1:6" ht="21.75" customHeight="1" x14ac:dyDescent="0.6">
      <c r="A259" s="215"/>
      <c r="B259" s="232"/>
      <c r="C259" s="215"/>
      <c r="D259" s="233"/>
      <c r="E259" s="215"/>
      <c r="F259" s="215"/>
    </row>
    <row r="260" spans="1:6" ht="21.75" customHeight="1" x14ac:dyDescent="0.6">
      <c r="A260" s="215"/>
      <c r="B260" s="232"/>
      <c r="C260" s="215"/>
      <c r="D260" s="233"/>
      <c r="E260" s="215"/>
      <c r="F260" s="215"/>
    </row>
    <row r="261" spans="1:6" ht="21.75" customHeight="1" x14ac:dyDescent="0.6">
      <c r="A261" s="215"/>
      <c r="B261" s="232"/>
      <c r="C261" s="215"/>
      <c r="D261" s="233"/>
      <c r="E261" s="215"/>
      <c r="F261" s="215"/>
    </row>
    <row r="262" spans="1:6" ht="21.75" customHeight="1" x14ac:dyDescent="0.6">
      <c r="A262" s="215"/>
      <c r="B262" s="232"/>
      <c r="C262" s="215"/>
      <c r="D262" s="233"/>
      <c r="E262" s="215"/>
      <c r="F262" s="215"/>
    </row>
    <row r="263" spans="1:6" ht="21.75" customHeight="1" x14ac:dyDescent="0.6">
      <c r="A263" s="215"/>
      <c r="B263" s="232"/>
      <c r="C263" s="215"/>
      <c r="D263" s="233"/>
      <c r="E263" s="215"/>
      <c r="F263" s="215"/>
    </row>
    <row r="264" spans="1:6" ht="21.75" customHeight="1" x14ac:dyDescent="0.6">
      <c r="A264" s="215"/>
      <c r="B264" s="232"/>
      <c r="C264" s="215"/>
      <c r="D264" s="233"/>
      <c r="E264" s="215"/>
      <c r="F264" s="215"/>
    </row>
    <row r="265" spans="1:6" ht="21.75" customHeight="1" x14ac:dyDescent="0.6">
      <c r="A265" s="215"/>
      <c r="B265" s="232"/>
      <c r="C265" s="215"/>
      <c r="D265" s="233"/>
      <c r="E265" s="215"/>
      <c r="F265" s="215"/>
    </row>
    <row r="266" spans="1:6" ht="21.75" customHeight="1" x14ac:dyDescent="0.6">
      <c r="A266" s="215"/>
      <c r="B266" s="232"/>
      <c r="C266" s="215"/>
      <c r="D266" s="233"/>
      <c r="E266" s="215"/>
      <c r="F266" s="215"/>
    </row>
    <row r="267" spans="1:6" ht="21.75" customHeight="1" x14ac:dyDescent="0.6">
      <c r="A267" s="215"/>
      <c r="B267" s="232"/>
      <c r="C267" s="215"/>
      <c r="D267" s="233"/>
      <c r="E267" s="215"/>
      <c r="F267" s="215"/>
    </row>
    <row r="268" spans="1:6" ht="21.75" customHeight="1" x14ac:dyDescent="0.6">
      <c r="A268" s="215"/>
      <c r="B268" s="232"/>
      <c r="C268" s="215"/>
      <c r="D268" s="233"/>
      <c r="E268" s="215"/>
      <c r="F268" s="215"/>
    </row>
    <row r="269" spans="1:6" ht="21.75" customHeight="1" x14ac:dyDescent="0.6">
      <c r="A269" s="215"/>
      <c r="B269" s="232"/>
      <c r="C269" s="215"/>
      <c r="D269" s="233"/>
      <c r="E269" s="215"/>
      <c r="F269" s="215"/>
    </row>
    <row r="270" spans="1:6" ht="21.75" customHeight="1" x14ac:dyDescent="0.6">
      <c r="A270" s="215"/>
      <c r="B270" s="232"/>
      <c r="C270" s="215"/>
      <c r="D270" s="233"/>
      <c r="E270" s="215"/>
      <c r="F270" s="215"/>
    </row>
    <row r="271" spans="1:6" ht="21.75" customHeight="1" x14ac:dyDescent="0.6">
      <c r="A271" s="215"/>
      <c r="B271" s="232"/>
      <c r="C271" s="215"/>
      <c r="D271" s="233"/>
      <c r="E271" s="215"/>
      <c r="F271" s="215"/>
    </row>
    <row r="272" spans="1:6" ht="21.75" customHeight="1" x14ac:dyDescent="0.6">
      <c r="A272" s="215"/>
      <c r="B272" s="232"/>
      <c r="C272" s="215"/>
      <c r="D272" s="233"/>
      <c r="E272" s="215"/>
      <c r="F272" s="215"/>
    </row>
    <row r="273" spans="1:6" ht="21.75" customHeight="1" x14ac:dyDescent="0.6">
      <c r="A273" s="215"/>
      <c r="B273" s="232"/>
      <c r="C273" s="215"/>
      <c r="D273" s="233"/>
      <c r="E273" s="215"/>
      <c r="F273" s="215"/>
    </row>
    <row r="274" spans="1:6" ht="21.75" customHeight="1" x14ac:dyDescent="0.6">
      <c r="A274" s="215"/>
      <c r="B274" s="232"/>
      <c r="C274" s="215"/>
      <c r="D274" s="233"/>
      <c r="E274" s="215"/>
      <c r="F274" s="215"/>
    </row>
    <row r="275" spans="1:6" ht="21.75" customHeight="1" x14ac:dyDescent="0.6">
      <c r="A275" s="215"/>
      <c r="B275" s="232"/>
      <c r="C275" s="215"/>
      <c r="D275" s="233"/>
      <c r="E275" s="215"/>
      <c r="F275" s="215"/>
    </row>
    <row r="276" spans="1:6" ht="21.75" customHeight="1" x14ac:dyDescent="0.6">
      <c r="A276" s="215"/>
      <c r="B276" s="232"/>
      <c r="C276" s="215"/>
      <c r="D276" s="233"/>
      <c r="E276" s="215"/>
      <c r="F276" s="215"/>
    </row>
    <row r="277" spans="1:6" ht="21.75" customHeight="1" x14ac:dyDescent="0.6">
      <c r="A277" s="215"/>
      <c r="B277" s="232"/>
      <c r="C277" s="215"/>
      <c r="D277" s="233"/>
      <c r="E277" s="215"/>
      <c r="F277" s="215"/>
    </row>
    <row r="278" spans="1:6" ht="21.75" customHeight="1" x14ac:dyDescent="0.6">
      <c r="A278" s="215"/>
      <c r="B278" s="232"/>
      <c r="C278" s="215"/>
      <c r="D278" s="233"/>
      <c r="E278" s="215"/>
      <c r="F278" s="215"/>
    </row>
    <row r="279" spans="1:6" ht="21.75" customHeight="1" x14ac:dyDescent="0.6">
      <c r="A279" s="215"/>
      <c r="B279" s="232"/>
      <c r="C279" s="215"/>
      <c r="D279" s="233"/>
      <c r="E279" s="215"/>
      <c r="F279" s="215"/>
    </row>
    <row r="280" spans="1:6" ht="21.75" customHeight="1" x14ac:dyDescent="0.6">
      <c r="A280" s="215"/>
      <c r="B280" s="232"/>
      <c r="C280" s="215"/>
      <c r="D280" s="233"/>
      <c r="E280" s="215"/>
      <c r="F280" s="215"/>
    </row>
    <row r="281" spans="1:6" ht="21.75" customHeight="1" x14ac:dyDescent="0.6">
      <c r="A281" s="215"/>
      <c r="B281" s="232"/>
      <c r="C281" s="215"/>
      <c r="D281" s="233"/>
      <c r="E281" s="215"/>
      <c r="F281" s="215"/>
    </row>
    <row r="282" spans="1:6" ht="21.75" customHeight="1" x14ac:dyDescent="0.6">
      <c r="A282" s="215"/>
      <c r="B282" s="232"/>
      <c r="C282" s="215"/>
      <c r="D282" s="233"/>
      <c r="E282" s="215"/>
      <c r="F282" s="215"/>
    </row>
    <row r="283" spans="1:6" ht="21.75" customHeight="1" x14ac:dyDescent="0.6">
      <c r="A283" s="215"/>
      <c r="B283" s="232"/>
      <c r="C283" s="215"/>
      <c r="D283" s="233"/>
      <c r="E283" s="215"/>
      <c r="F283" s="215"/>
    </row>
    <row r="284" spans="1:6" ht="21.75" customHeight="1" x14ac:dyDescent="0.6">
      <c r="A284" s="215"/>
      <c r="B284" s="232"/>
      <c r="C284" s="215"/>
      <c r="D284" s="233"/>
      <c r="E284" s="215"/>
      <c r="F284" s="215"/>
    </row>
    <row r="285" spans="1:6" ht="21.75" customHeight="1" x14ac:dyDescent="0.6">
      <c r="A285" s="215"/>
      <c r="B285" s="232"/>
      <c r="C285" s="215"/>
      <c r="D285" s="233"/>
      <c r="E285" s="215"/>
      <c r="F285" s="215"/>
    </row>
    <row r="286" spans="1:6" ht="21.75" customHeight="1" x14ac:dyDescent="0.6">
      <c r="A286" s="215"/>
      <c r="B286" s="232"/>
      <c r="C286" s="215"/>
      <c r="D286" s="233"/>
      <c r="E286" s="215"/>
      <c r="F286" s="215"/>
    </row>
    <row r="287" spans="1:6" ht="21.75" customHeight="1" x14ac:dyDescent="0.6">
      <c r="A287" s="215"/>
      <c r="B287" s="232"/>
      <c r="C287" s="215"/>
      <c r="D287" s="233"/>
      <c r="E287" s="215"/>
      <c r="F287" s="215"/>
    </row>
    <row r="288" spans="1:6" ht="21.75" customHeight="1" x14ac:dyDescent="0.6">
      <c r="A288" s="215"/>
      <c r="B288" s="232"/>
      <c r="C288" s="215"/>
      <c r="D288" s="233"/>
      <c r="E288" s="215"/>
      <c r="F288" s="215"/>
    </row>
    <row r="289" spans="1:6" ht="21.75" customHeight="1" x14ac:dyDescent="0.6">
      <c r="A289" s="215"/>
      <c r="B289" s="232"/>
      <c r="C289" s="215"/>
      <c r="D289" s="233"/>
      <c r="E289" s="215"/>
      <c r="F289" s="215"/>
    </row>
    <row r="290" spans="1:6" ht="21.75" customHeight="1" x14ac:dyDescent="0.6">
      <c r="A290" s="215"/>
      <c r="B290" s="232"/>
      <c r="C290" s="215"/>
      <c r="D290" s="233"/>
      <c r="E290" s="215"/>
      <c r="F290" s="215"/>
    </row>
    <row r="291" spans="1:6" ht="21.75" customHeight="1" x14ac:dyDescent="0.6">
      <c r="A291" s="215"/>
      <c r="B291" s="232"/>
      <c r="C291" s="215"/>
      <c r="D291" s="233"/>
      <c r="E291" s="215"/>
      <c r="F291" s="215"/>
    </row>
    <row r="292" spans="1:6" ht="21.75" customHeight="1" x14ac:dyDescent="0.6">
      <c r="A292" s="215"/>
      <c r="B292" s="232"/>
      <c r="C292" s="215"/>
      <c r="D292" s="233"/>
      <c r="E292" s="215"/>
      <c r="F292" s="215"/>
    </row>
    <row r="293" spans="1:6" ht="21.75" customHeight="1" x14ac:dyDescent="0.6">
      <c r="A293" s="215"/>
      <c r="B293" s="232"/>
      <c r="C293" s="215"/>
      <c r="D293" s="233"/>
      <c r="E293" s="215"/>
      <c r="F293" s="215"/>
    </row>
    <row r="294" spans="1:6" ht="21.75" customHeight="1" x14ac:dyDescent="0.6">
      <c r="A294" s="215"/>
      <c r="B294" s="232"/>
      <c r="C294" s="215"/>
      <c r="D294" s="233"/>
      <c r="E294" s="215"/>
      <c r="F294" s="215"/>
    </row>
    <row r="295" spans="1:6" ht="21.75" customHeight="1" x14ac:dyDescent="0.6">
      <c r="A295" s="215"/>
      <c r="B295" s="232"/>
      <c r="C295" s="215"/>
      <c r="D295" s="233"/>
      <c r="E295" s="215"/>
      <c r="F295" s="215"/>
    </row>
    <row r="296" spans="1:6" ht="21.75" customHeight="1" x14ac:dyDescent="0.6">
      <c r="A296" s="215"/>
      <c r="B296" s="232"/>
      <c r="C296" s="215"/>
      <c r="D296" s="233"/>
      <c r="E296" s="215"/>
      <c r="F296" s="215"/>
    </row>
    <row r="297" spans="1:6" ht="21.75" customHeight="1" x14ac:dyDescent="0.6">
      <c r="A297" s="215"/>
      <c r="B297" s="232"/>
      <c r="C297" s="215"/>
      <c r="D297" s="233"/>
      <c r="E297" s="215"/>
      <c r="F297" s="215"/>
    </row>
    <row r="298" spans="1:6" ht="21.75" customHeight="1" x14ac:dyDescent="0.6">
      <c r="A298" s="215"/>
      <c r="B298" s="232"/>
      <c r="C298" s="215"/>
      <c r="D298" s="233"/>
      <c r="E298" s="215"/>
      <c r="F298" s="215"/>
    </row>
    <row r="299" spans="1:6" ht="21.75" customHeight="1" x14ac:dyDescent="0.6">
      <c r="A299" s="215"/>
      <c r="B299" s="232"/>
      <c r="C299" s="215"/>
      <c r="D299" s="233"/>
      <c r="E299" s="215"/>
      <c r="F299" s="215"/>
    </row>
    <row r="300" spans="1:6" ht="21.75" customHeight="1" x14ac:dyDescent="0.6">
      <c r="A300" s="215"/>
      <c r="B300" s="232"/>
      <c r="C300" s="215"/>
      <c r="D300" s="233"/>
      <c r="E300" s="215"/>
      <c r="F300" s="215"/>
    </row>
    <row r="301" spans="1:6" ht="21.75" customHeight="1" x14ac:dyDescent="0.6">
      <c r="A301" s="215"/>
      <c r="B301" s="232"/>
      <c r="C301" s="215"/>
      <c r="D301" s="233"/>
      <c r="E301" s="215"/>
      <c r="F301" s="215"/>
    </row>
    <row r="302" spans="1:6" ht="21.75" customHeight="1" x14ac:dyDescent="0.6">
      <c r="A302" s="215"/>
      <c r="B302" s="232"/>
      <c r="C302" s="215"/>
      <c r="D302" s="233"/>
      <c r="E302" s="215"/>
      <c r="F302" s="215"/>
    </row>
    <row r="303" spans="1:6" ht="21.75" customHeight="1" x14ac:dyDescent="0.6">
      <c r="A303" s="215"/>
      <c r="B303" s="232"/>
      <c r="C303" s="215"/>
      <c r="D303" s="233"/>
      <c r="E303" s="215"/>
      <c r="F303" s="215"/>
    </row>
    <row r="304" spans="1:6" ht="21.75" customHeight="1" x14ac:dyDescent="0.6">
      <c r="A304" s="215"/>
      <c r="B304" s="232"/>
      <c r="C304" s="215"/>
      <c r="D304" s="233"/>
      <c r="E304" s="215"/>
      <c r="F304" s="215"/>
    </row>
    <row r="305" spans="1:6" ht="21.75" customHeight="1" x14ac:dyDescent="0.6">
      <c r="A305" s="215"/>
      <c r="B305" s="232"/>
      <c r="C305" s="215"/>
      <c r="D305" s="233"/>
      <c r="E305" s="215"/>
      <c r="F305" s="215"/>
    </row>
    <row r="306" spans="1:6" ht="21.75" customHeight="1" x14ac:dyDescent="0.6">
      <c r="A306" s="215"/>
      <c r="B306" s="232"/>
      <c r="C306" s="215"/>
      <c r="D306" s="233"/>
      <c r="E306" s="215"/>
      <c r="F306" s="215"/>
    </row>
    <row r="307" spans="1:6" ht="21.75" customHeight="1" x14ac:dyDescent="0.6">
      <c r="A307" s="215"/>
      <c r="B307" s="232"/>
      <c r="C307" s="215"/>
      <c r="D307" s="233"/>
      <c r="E307" s="215"/>
      <c r="F307" s="215"/>
    </row>
    <row r="308" spans="1:6" ht="21.75" customHeight="1" x14ac:dyDescent="0.6">
      <c r="A308" s="215"/>
      <c r="B308" s="232"/>
      <c r="C308" s="215"/>
      <c r="D308" s="233"/>
      <c r="E308" s="215"/>
      <c r="F308" s="215"/>
    </row>
    <row r="309" spans="1:6" ht="21.75" customHeight="1" x14ac:dyDescent="0.6">
      <c r="A309" s="215"/>
      <c r="B309" s="232"/>
      <c r="C309" s="215"/>
      <c r="D309" s="233"/>
      <c r="E309" s="215"/>
      <c r="F309" s="215"/>
    </row>
    <row r="310" spans="1:6" ht="21.75" customHeight="1" x14ac:dyDescent="0.6">
      <c r="A310" s="215"/>
      <c r="B310" s="232"/>
      <c r="C310" s="215"/>
      <c r="D310" s="233"/>
      <c r="E310" s="215"/>
      <c r="F310" s="215"/>
    </row>
    <row r="311" spans="1:6" ht="21.75" customHeight="1" x14ac:dyDescent="0.6">
      <c r="A311" s="215"/>
      <c r="B311" s="232"/>
      <c r="C311" s="215"/>
      <c r="D311" s="233"/>
      <c r="E311" s="215"/>
      <c r="F311" s="215"/>
    </row>
    <row r="312" spans="1:6" ht="21.75" customHeight="1" x14ac:dyDescent="0.6">
      <c r="A312" s="215"/>
      <c r="B312" s="232"/>
      <c r="C312" s="215"/>
      <c r="D312" s="233"/>
      <c r="E312" s="215"/>
      <c r="F312" s="215"/>
    </row>
    <row r="313" spans="1:6" ht="21.75" customHeight="1" x14ac:dyDescent="0.6">
      <c r="A313" s="215"/>
      <c r="B313" s="232"/>
      <c r="C313" s="215"/>
      <c r="D313" s="233"/>
      <c r="E313" s="215"/>
      <c r="F313" s="215"/>
    </row>
    <row r="314" spans="1:6" ht="21.75" customHeight="1" x14ac:dyDescent="0.6">
      <c r="A314" s="215"/>
      <c r="B314" s="232"/>
      <c r="C314" s="215"/>
      <c r="D314" s="233"/>
      <c r="E314" s="215"/>
      <c r="F314" s="215"/>
    </row>
    <row r="315" spans="1:6" ht="21.75" customHeight="1" x14ac:dyDescent="0.6">
      <c r="A315" s="215"/>
      <c r="B315" s="232"/>
      <c r="C315" s="215"/>
      <c r="D315" s="233"/>
      <c r="E315" s="215"/>
      <c r="F315" s="215"/>
    </row>
    <row r="316" spans="1:6" ht="21.75" customHeight="1" x14ac:dyDescent="0.6">
      <c r="A316" s="215"/>
      <c r="B316" s="232"/>
      <c r="C316" s="215"/>
      <c r="D316" s="233"/>
      <c r="E316" s="215"/>
      <c r="F316" s="215"/>
    </row>
    <row r="317" spans="1:6" ht="21.75" customHeight="1" x14ac:dyDescent="0.6">
      <c r="A317" s="215"/>
      <c r="B317" s="232"/>
      <c r="C317" s="215"/>
      <c r="D317" s="233"/>
      <c r="E317" s="215"/>
      <c r="F317" s="215"/>
    </row>
    <row r="318" spans="1:6" ht="21.75" customHeight="1" x14ac:dyDescent="0.6">
      <c r="A318" s="215"/>
      <c r="B318" s="232"/>
      <c r="C318" s="215"/>
      <c r="D318" s="233"/>
      <c r="E318" s="215"/>
      <c r="F318" s="215"/>
    </row>
    <row r="319" spans="1:6" ht="21.75" customHeight="1" x14ac:dyDescent="0.6">
      <c r="A319" s="215"/>
      <c r="B319" s="232"/>
      <c r="C319" s="215"/>
      <c r="D319" s="233"/>
      <c r="E319" s="215"/>
      <c r="F319" s="215"/>
    </row>
    <row r="320" spans="1:6" ht="21.75" customHeight="1" x14ac:dyDescent="0.6">
      <c r="A320" s="215"/>
      <c r="B320" s="232"/>
      <c r="C320" s="215"/>
      <c r="D320" s="233"/>
      <c r="E320" s="215"/>
      <c r="F320" s="215"/>
    </row>
    <row r="321" spans="1:6" ht="21.75" customHeight="1" x14ac:dyDescent="0.6">
      <c r="A321" s="215"/>
      <c r="B321" s="232"/>
      <c r="C321" s="215"/>
      <c r="D321" s="233"/>
      <c r="E321" s="215"/>
      <c r="F321" s="215"/>
    </row>
    <row r="322" spans="1:6" ht="21.75" customHeight="1" x14ac:dyDescent="0.6">
      <c r="A322" s="215"/>
      <c r="B322" s="232"/>
      <c r="C322" s="215"/>
      <c r="D322" s="233"/>
      <c r="E322" s="215"/>
      <c r="F322" s="215"/>
    </row>
    <row r="323" spans="1:6" ht="21.75" customHeight="1" x14ac:dyDescent="0.6">
      <c r="A323" s="215"/>
      <c r="B323" s="232"/>
      <c r="C323" s="215"/>
      <c r="D323" s="233"/>
      <c r="E323" s="215"/>
      <c r="F323" s="215"/>
    </row>
    <row r="324" spans="1:6" ht="21.75" customHeight="1" x14ac:dyDescent="0.6">
      <c r="A324" s="215"/>
      <c r="B324" s="232"/>
      <c r="C324" s="215"/>
      <c r="D324" s="233"/>
      <c r="E324" s="215"/>
      <c r="F324" s="215"/>
    </row>
    <row r="325" spans="1:6" ht="21.75" customHeight="1" x14ac:dyDescent="0.6">
      <c r="A325" s="215"/>
      <c r="B325" s="232"/>
      <c r="C325" s="215"/>
      <c r="D325" s="233"/>
      <c r="E325" s="215"/>
      <c r="F325" s="215"/>
    </row>
    <row r="326" spans="1:6" ht="21.75" customHeight="1" x14ac:dyDescent="0.6">
      <c r="A326" s="215"/>
      <c r="B326" s="232"/>
      <c r="C326" s="215"/>
      <c r="D326" s="233"/>
      <c r="E326" s="215"/>
      <c r="F326" s="215"/>
    </row>
    <row r="327" spans="1:6" ht="21.75" customHeight="1" x14ac:dyDescent="0.6">
      <c r="A327" s="215"/>
      <c r="B327" s="232"/>
      <c r="C327" s="215"/>
      <c r="D327" s="233"/>
      <c r="E327" s="215"/>
      <c r="F327" s="215"/>
    </row>
    <row r="328" spans="1:6" ht="21.75" customHeight="1" x14ac:dyDescent="0.6">
      <c r="A328" s="215"/>
      <c r="B328" s="232"/>
      <c r="C328" s="215"/>
      <c r="D328" s="233"/>
      <c r="E328" s="215"/>
      <c r="F328" s="215"/>
    </row>
    <row r="329" spans="1:6" ht="21.75" customHeight="1" x14ac:dyDescent="0.6">
      <c r="A329" s="215"/>
      <c r="B329" s="232"/>
      <c r="C329" s="215"/>
      <c r="D329" s="233"/>
      <c r="E329" s="215"/>
      <c r="F329" s="215"/>
    </row>
    <row r="330" spans="1:6" ht="21.75" customHeight="1" x14ac:dyDescent="0.6">
      <c r="A330" s="215"/>
      <c r="B330" s="232"/>
      <c r="C330" s="215"/>
      <c r="D330" s="233"/>
      <c r="E330" s="215"/>
      <c r="F330" s="215"/>
    </row>
    <row r="331" spans="1:6" ht="21.75" customHeight="1" x14ac:dyDescent="0.6">
      <c r="A331" s="215"/>
      <c r="B331" s="232"/>
      <c r="C331" s="215"/>
      <c r="D331" s="233"/>
      <c r="E331" s="215"/>
      <c r="F331" s="215"/>
    </row>
    <row r="332" spans="1:6" ht="21.75" customHeight="1" x14ac:dyDescent="0.6">
      <c r="A332" s="215"/>
      <c r="B332" s="232"/>
      <c r="C332" s="215"/>
      <c r="D332" s="233"/>
      <c r="E332" s="215"/>
      <c r="F332" s="215"/>
    </row>
    <row r="333" spans="1:6" ht="21.75" customHeight="1" x14ac:dyDescent="0.6">
      <c r="A333" s="215"/>
      <c r="B333" s="232"/>
      <c r="C333" s="215"/>
      <c r="D333" s="233"/>
      <c r="E333" s="215"/>
      <c r="F333" s="215"/>
    </row>
    <row r="334" spans="1:6" ht="21.75" customHeight="1" x14ac:dyDescent="0.6">
      <c r="A334" s="215"/>
      <c r="B334" s="232"/>
      <c r="C334" s="215"/>
      <c r="D334" s="233"/>
      <c r="E334" s="215"/>
      <c r="F334" s="215"/>
    </row>
    <row r="335" spans="1:6" ht="21.75" customHeight="1" x14ac:dyDescent="0.6">
      <c r="A335" s="215"/>
      <c r="B335" s="232"/>
      <c r="C335" s="215"/>
      <c r="D335" s="233"/>
      <c r="E335" s="215"/>
      <c r="F335" s="215"/>
    </row>
    <row r="336" spans="1:6" ht="21.75" customHeight="1" x14ac:dyDescent="0.6">
      <c r="A336" s="215"/>
      <c r="B336" s="232"/>
      <c r="C336" s="215"/>
      <c r="D336" s="233"/>
      <c r="E336" s="215"/>
      <c r="F336" s="215"/>
    </row>
    <row r="337" spans="1:6" ht="21.75" customHeight="1" x14ac:dyDescent="0.6">
      <c r="A337" s="215"/>
      <c r="B337" s="232"/>
      <c r="C337" s="215"/>
      <c r="D337" s="233"/>
      <c r="E337" s="215"/>
      <c r="F337" s="215"/>
    </row>
    <row r="338" spans="1:6" ht="21.75" customHeight="1" x14ac:dyDescent="0.6">
      <c r="A338" s="215"/>
      <c r="B338" s="232"/>
      <c r="C338" s="215"/>
      <c r="D338" s="233"/>
      <c r="E338" s="215"/>
      <c r="F338" s="215"/>
    </row>
    <row r="339" spans="1:6" ht="21.75" customHeight="1" x14ac:dyDescent="0.6">
      <c r="A339" s="215"/>
      <c r="B339" s="232"/>
      <c r="C339" s="215"/>
      <c r="D339" s="233"/>
      <c r="E339" s="215"/>
      <c r="F339" s="215"/>
    </row>
    <row r="340" spans="1:6" ht="21.75" customHeight="1" x14ac:dyDescent="0.6">
      <c r="A340" s="215"/>
      <c r="B340" s="232"/>
      <c r="C340" s="215"/>
      <c r="D340" s="233"/>
      <c r="E340" s="215"/>
      <c r="F340" s="215"/>
    </row>
    <row r="341" spans="1:6" ht="21.75" customHeight="1" x14ac:dyDescent="0.6">
      <c r="A341" s="215"/>
      <c r="B341" s="232"/>
      <c r="C341" s="215"/>
      <c r="D341" s="233"/>
      <c r="E341" s="215"/>
      <c r="F341" s="215"/>
    </row>
    <row r="342" spans="1:6" ht="21.75" customHeight="1" x14ac:dyDescent="0.6">
      <c r="A342" s="215"/>
      <c r="B342" s="232"/>
      <c r="C342" s="215"/>
      <c r="D342" s="233"/>
      <c r="E342" s="215"/>
      <c r="F342" s="215"/>
    </row>
    <row r="343" spans="1:6" ht="21.75" customHeight="1" x14ac:dyDescent="0.6">
      <c r="A343" s="215"/>
      <c r="B343" s="232"/>
      <c r="C343" s="215"/>
      <c r="D343" s="233"/>
      <c r="E343" s="215"/>
      <c r="F343" s="215"/>
    </row>
    <row r="344" spans="1:6" ht="21.75" customHeight="1" x14ac:dyDescent="0.6">
      <c r="A344" s="215"/>
      <c r="B344" s="232"/>
      <c r="C344" s="215"/>
      <c r="D344" s="233"/>
      <c r="E344" s="215"/>
      <c r="F344" s="215"/>
    </row>
    <row r="345" spans="1:6" ht="21.75" customHeight="1" x14ac:dyDescent="0.6">
      <c r="A345" s="215"/>
      <c r="B345" s="232"/>
      <c r="C345" s="215"/>
      <c r="D345" s="233"/>
      <c r="E345" s="215"/>
      <c r="F345" s="215"/>
    </row>
    <row r="346" spans="1:6" ht="21.75" customHeight="1" x14ac:dyDescent="0.6">
      <c r="A346" s="215"/>
      <c r="B346" s="232"/>
      <c r="C346" s="215"/>
      <c r="D346" s="233"/>
      <c r="E346" s="215"/>
      <c r="F346" s="215"/>
    </row>
    <row r="347" spans="1:6" ht="21.75" customHeight="1" x14ac:dyDescent="0.6">
      <c r="A347" s="215"/>
      <c r="B347" s="232"/>
      <c r="C347" s="215"/>
      <c r="D347" s="233"/>
      <c r="E347" s="215"/>
      <c r="F347" s="215"/>
    </row>
    <row r="348" spans="1:6" ht="21.75" customHeight="1" x14ac:dyDescent="0.6">
      <c r="A348" s="215"/>
      <c r="B348" s="232"/>
      <c r="C348" s="215"/>
      <c r="D348" s="233"/>
      <c r="E348" s="215"/>
      <c r="F348" s="215"/>
    </row>
    <row r="349" spans="1:6" ht="21.75" customHeight="1" x14ac:dyDescent="0.6">
      <c r="A349" s="215"/>
      <c r="B349" s="232"/>
      <c r="C349" s="215"/>
      <c r="D349" s="233"/>
      <c r="E349" s="215"/>
      <c r="F349" s="215"/>
    </row>
    <row r="350" spans="1:6" ht="21.75" customHeight="1" x14ac:dyDescent="0.6">
      <c r="A350" s="215"/>
      <c r="B350" s="232"/>
      <c r="C350" s="215"/>
      <c r="D350" s="233"/>
      <c r="E350" s="215"/>
      <c r="F350" s="215"/>
    </row>
    <row r="351" spans="1:6" ht="21.75" customHeight="1" x14ac:dyDescent="0.6">
      <c r="A351" s="215"/>
      <c r="B351" s="232"/>
      <c r="C351" s="215"/>
      <c r="D351" s="233"/>
      <c r="E351" s="215"/>
      <c r="F351" s="215"/>
    </row>
    <row r="352" spans="1:6" ht="21.75" customHeight="1" x14ac:dyDescent="0.6">
      <c r="A352" s="215"/>
      <c r="B352" s="232"/>
      <c r="C352" s="215"/>
      <c r="D352" s="233"/>
      <c r="E352" s="215"/>
      <c r="F352" s="215"/>
    </row>
    <row r="353" spans="1:6" ht="21.75" customHeight="1" x14ac:dyDescent="0.6">
      <c r="A353" s="215"/>
      <c r="B353" s="232"/>
      <c r="C353" s="215"/>
      <c r="D353" s="233"/>
      <c r="E353" s="215"/>
      <c r="F353" s="215"/>
    </row>
    <row r="354" spans="1:6" ht="21.75" customHeight="1" x14ac:dyDescent="0.6">
      <c r="A354" s="215"/>
      <c r="B354" s="232"/>
      <c r="C354" s="215"/>
      <c r="D354" s="233"/>
      <c r="E354" s="215"/>
      <c r="F354" s="215"/>
    </row>
    <row r="355" spans="1:6" ht="21.75" customHeight="1" x14ac:dyDescent="0.6">
      <c r="A355" s="215"/>
      <c r="B355" s="232"/>
      <c r="C355" s="215"/>
      <c r="D355" s="233"/>
      <c r="E355" s="215"/>
      <c r="F355" s="215"/>
    </row>
    <row r="356" spans="1:6" ht="21.75" customHeight="1" x14ac:dyDescent="0.6">
      <c r="A356" s="215"/>
      <c r="B356" s="232"/>
      <c r="C356" s="215"/>
      <c r="D356" s="233"/>
      <c r="E356" s="215"/>
      <c r="F356" s="215"/>
    </row>
    <row r="357" spans="1:6" ht="21.75" customHeight="1" x14ac:dyDescent="0.6">
      <c r="A357" s="215"/>
      <c r="B357" s="232"/>
      <c r="C357" s="215"/>
      <c r="D357" s="233"/>
      <c r="E357" s="215"/>
      <c r="F357" s="215"/>
    </row>
    <row r="358" spans="1:6" ht="21.75" customHeight="1" x14ac:dyDescent="0.6">
      <c r="A358" s="215"/>
      <c r="B358" s="232"/>
      <c r="C358" s="215"/>
      <c r="D358" s="233"/>
      <c r="E358" s="215"/>
      <c r="F358" s="215"/>
    </row>
    <row r="359" spans="1:6" ht="21.75" customHeight="1" x14ac:dyDescent="0.6">
      <c r="A359" s="215"/>
      <c r="B359" s="232"/>
      <c r="C359" s="215"/>
      <c r="D359" s="233"/>
      <c r="E359" s="215"/>
      <c r="F359" s="215"/>
    </row>
    <row r="360" spans="1:6" ht="21.75" customHeight="1" x14ac:dyDescent="0.6">
      <c r="A360" s="215"/>
      <c r="B360" s="232"/>
      <c r="C360" s="215"/>
      <c r="D360" s="233"/>
      <c r="E360" s="215"/>
      <c r="F360" s="215"/>
    </row>
    <row r="361" spans="1:6" ht="21.75" customHeight="1" x14ac:dyDescent="0.6">
      <c r="A361" s="215"/>
      <c r="B361" s="232"/>
      <c r="C361" s="215"/>
      <c r="D361" s="233"/>
      <c r="E361" s="215"/>
      <c r="F361" s="215"/>
    </row>
    <row r="362" spans="1:6" ht="21.75" customHeight="1" x14ac:dyDescent="0.6">
      <c r="A362" s="215"/>
      <c r="B362" s="232"/>
      <c r="C362" s="215"/>
      <c r="D362" s="233"/>
      <c r="E362" s="215"/>
      <c r="F362" s="215"/>
    </row>
    <row r="363" spans="1:6" ht="21.75" customHeight="1" x14ac:dyDescent="0.6">
      <c r="A363" s="215"/>
      <c r="B363" s="232"/>
      <c r="C363" s="215"/>
      <c r="D363" s="233"/>
      <c r="E363" s="215"/>
      <c r="F363" s="215"/>
    </row>
    <row r="364" spans="1:6" ht="21.75" customHeight="1" x14ac:dyDescent="0.6">
      <c r="A364" s="215"/>
      <c r="B364" s="232"/>
      <c r="C364" s="215"/>
      <c r="D364" s="233"/>
      <c r="E364" s="215"/>
      <c r="F364" s="215"/>
    </row>
    <row r="365" spans="1:6" ht="21.75" customHeight="1" x14ac:dyDescent="0.6">
      <c r="A365" s="215"/>
      <c r="B365" s="232"/>
      <c r="C365" s="215"/>
      <c r="D365" s="233"/>
      <c r="E365" s="215"/>
      <c r="F365" s="215"/>
    </row>
    <row r="366" spans="1:6" ht="21.75" customHeight="1" x14ac:dyDescent="0.6">
      <c r="A366" s="215"/>
      <c r="B366" s="232"/>
      <c r="C366" s="215"/>
      <c r="D366" s="233"/>
      <c r="E366" s="215"/>
      <c r="F366" s="215"/>
    </row>
    <row r="367" spans="1:6" ht="21.75" customHeight="1" x14ac:dyDescent="0.6">
      <c r="A367" s="215"/>
      <c r="B367" s="232"/>
      <c r="C367" s="215"/>
      <c r="D367" s="233"/>
      <c r="E367" s="215"/>
      <c r="F367" s="215"/>
    </row>
    <row r="368" spans="1:6" ht="21.75" customHeight="1" x14ac:dyDescent="0.6">
      <c r="A368" s="215"/>
      <c r="B368" s="232"/>
      <c r="C368" s="215"/>
      <c r="D368" s="233"/>
      <c r="E368" s="215"/>
      <c r="F368" s="215"/>
    </row>
    <row r="369" spans="1:6" ht="21.75" customHeight="1" x14ac:dyDescent="0.6">
      <c r="A369" s="215"/>
      <c r="B369" s="232"/>
      <c r="C369" s="215"/>
      <c r="D369" s="233"/>
      <c r="E369" s="215"/>
      <c r="F369" s="215"/>
    </row>
    <row r="370" spans="1:6" ht="21.75" customHeight="1" x14ac:dyDescent="0.6">
      <c r="A370" s="215"/>
      <c r="B370" s="232"/>
      <c r="C370" s="215"/>
      <c r="D370" s="233"/>
      <c r="E370" s="215"/>
      <c r="F370" s="215"/>
    </row>
    <row r="371" spans="1:6" ht="21.75" customHeight="1" x14ac:dyDescent="0.6">
      <c r="A371" s="215"/>
      <c r="B371" s="232"/>
      <c r="C371" s="215"/>
      <c r="D371" s="233"/>
      <c r="E371" s="215"/>
      <c r="F371" s="215"/>
    </row>
    <row r="372" spans="1:6" ht="21.75" customHeight="1" x14ac:dyDescent="0.6">
      <c r="A372" s="215"/>
      <c r="B372" s="232"/>
      <c r="C372" s="215"/>
      <c r="D372" s="233"/>
      <c r="E372" s="215"/>
      <c r="F372" s="215"/>
    </row>
    <row r="373" spans="1:6" ht="21.75" customHeight="1" x14ac:dyDescent="0.6">
      <c r="A373" s="215"/>
      <c r="B373" s="232"/>
      <c r="C373" s="215"/>
      <c r="D373" s="233"/>
      <c r="E373" s="215"/>
      <c r="F373" s="215"/>
    </row>
    <row r="374" spans="1:6" ht="21.75" customHeight="1" x14ac:dyDescent="0.6">
      <c r="A374" s="215"/>
      <c r="B374" s="232"/>
      <c r="C374" s="215"/>
      <c r="D374" s="233"/>
      <c r="E374" s="215"/>
      <c r="F374" s="215"/>
    </row>
    <row r="375" spans="1:6" ht="21.75" customHeight="1" x14ac:dyDescent="0.6">
      <c r="A375" s="215"/>
      <c r="B375" s="232"/>
      <c r="C375" s="215"/>
      <c r="D375" s="233"/>
      <c r="E375" s="215"/>
      <c r="F375" s="215"/>
    </row>
    <row r="376" spans="1:6" ht="21.75" customHeight="1" x14ac:dyDescent="0.6">
      <c r="A376" s="215"/>
      <c r="B376" s="232"/>
      <c r="C376" s="215"/>
      <c r="D376" s="233"/>
      <c r="E376" s="215"/>
      <c r="F376" s="215"/>
    </row>
    <row r="377" spans="1:6" ht="21.75" customHeight="1" x14ac:dyDescent="0.6">
      <c r="A377" s="215"/>
      <c r="B377" s="232"/>
      <c r="C377" s="215"/>
      <c r="D377" s="233"/>
      <c r="E377" s="215"/>
      <c r="F377" s="215"/>
    </row>
    <row r="378" spans="1:6" ht="21.75" customHeight="1" x14ac:dyDescent="0.6">
      <c r="A378" s="215"/>
      <c r="B378" s="232"/>
      <c r="C378" s="215"/>
      <c r="D378" s="233"/>
      <c r="E378" s="215"/>
      <c r="F378" s="215"/>
    </row>
    <row r="379" spans="1:6" ht="21.75" customHeight="1" x14ac:dyDescent="0.6">
      <c r="A379" s="215"/>
      <c r="B379" s="232"/>
      <c r="C379" s="215"/>
      <c r="D379" s="233"/>
      <c r="E379" s="215"/>
      <c r="F379" s="215"/>
    </row>
    <row r="380" spans="1:6" ht="21.75" customHeight="1" x14ac:dyDescent="0.6">
      <c r="A380" s="215"/>
      <c r="B380" s="232"/>
      <c r="C380" s="215"/>
      <c r="D380" s="233"/>
      <c r="E380" s="215"/>
      <c r="F380" s="215"/>
    </row>
    <row r="381" spans="1:6" ht="21.75" customHeight="1" x14ac:dyDescent="0.6">
      <c r="A381" s="215"/>
      <c r="B381" s="232"/>
      <c r="C381" s="215"/>
      <c r="D381" s="233"/>
      <c r="E381" s="215"/>
      <c r="F381" s="215"/>
    </row>
    <row r="382" spans="1:6" ht="21.75" customHeight="1" x14ac:dyDescent="0.6">
      <c r="A382" s="215"/>
      <c r="B382" s="232"/>
      <c r="C382" s="215"/>
      <c r="D382" s="233"/>
      <c r="E382" s="215"/>
      <c r="F382" s="215"/>
    </row>
    <row r="383" spans="1:6" ht="21.75" customHeight="1" x14ac:dyDescent="0.6">
      <c r="A383" s="215"/>
      <c r="B383" s="232"/>
      <c r="C383" s="215"/>
      <c r="D383" s="233"/>
      <c r="E383" s="215"/>
      <c r="F383" s="215"/>
    </row>
    <row r="384" spans="1:6" ht="21.75" customHeight="1" x14ac:dyDescent="0.6">
      <c r="A384" s="215"/>
      <c r="B384" s="232"/>
      <c r="C384" s="215"/>
      <c r="D384" s="233"/>
      <c r="E384" s="215"/>
      <c r="F384" s="215"/>
    </row>
    <row r="385" spans="1:6" ht="21.75" customHeight="1" x14ac:dyDescent="0.6">
      <c r="A385" s="215"/>
      <c r="B385" s="232"/>
      <c r="C385" s="215"/>
      <c r="D385" s="233"/>
      <c r="E385" s="215"/>
      <c r="F385" s="215"/>
    </row>
    <row r="386" spans="1:6" ht="21.75" customHeight="1" x14ac:dyDescent="0.6">
      <c r="A386" s="215"/>
      <c r="B386" s="232"/>
      <c r="C386" s="215"/>
      <c r="D386" s="233"/>
      <c r="E386" s="215"/>
      <c r="F386" s="215"/>
    </row>
    <row r="387" spans="1:6" ht="21.75" customHeight="1" x14ac:dyDescent="0.6">
      <c r="A387" s="215"/>
      <c r="B387" s="232"/>
      <c r="C387" s="215"/>
      <c r="D387" s="233"/>
      <c r="E387" s="215"/>
      <c r="F387" s="215"/>
    </row>
    <row r="388" spans="1:6" ht="21.75" customHeight="1" x14ac:dyDescent="0.6">
      <c r="A388" s="215"/>
      <c r="B388" s="232"/>
      <c r="C388" s="215"/>
      <c r="D388" s="233"/>
      <c r="E388" s="215"/>
      <c r="F388" s="215"/>
    </row>
    <row r="389" spans="1:6" ht="21.75" customHeight="1" x14ac:dyDescent="0.6">
      <c r="A389" s="215"/>
      <c r="B389" s="232"/>
      <c r="C389" s="215"/>
      <c r="D389" s="233"/>
      <c r="E389" s="215"/>
      <c r="F389" s="215"/>
    </row>
    <row r="390" spans="1:6" ht="21.75" customHeight="1" x14ac:dyDescent="0.6">
      <c r="A390" s="215"/>
      <c r="B390" s="232"/>
      <c r="C390" s="215"/>
      <c r="D390" s="233"/>
      <c r="E390" s="215"/>
      <c r="F390" s="215"/>
    </row>
    <row r="391" spans="1:6" ht="21.75" customHeight="1" x14ac:dyDescent="0.6">
      <c r="A391" s="215"/>
      <c r="B391" s="232"/>
      <c r="C391" s="215"/>
      <c r="D391" s="233"/>
      <c r="E391" s="215"/>
      <c r="F391" s="215"/>
    </row>
    <row r="392" spans="1:6" ht="21.75" customHeight="1" x14ac:dyDescent="0.6">
      <c r="A392" s="215"/>
      <c r="B392" s="232"/>
      <c r="C392" s="215"/>
      <c r="D392" s="233"/>
      <c r="E392" s="215"/>
      <c r="F392" s="215"/>
    </row>
    <row r="393" spans="1:6" ht="21.75" customHeight="1" x14ac:dyDescent="0.6">
      <c r="A393" s="215"/>
      <c r="B393" s="232"/>
      <c r="C393" s="215"/>
      <c r="D393" s="233"/>
      <c r="E393" s="215"/>
      <c r="F393" s="215"/>
    </row>
    <row r="394" spans="1:6" ht="21.75" customHeight="1" x14ac:dyDescent="0.6">
      <c r="A394" s="215"/>
      <c r="B394" s="232"/>
      <c r="C394" s="215"/>
      <c r="D394" s="233"/>
      <c r="E394" s="215"/>
      <c r="F394" s="215"/>
    </row>
    <row r="395" spans="1:6" ht="21.75" customHeight="1" x14ac:dyDescent="0.6">
      <c r="A395" s="215"/>
      <c r="B395" s="232"/>
      <c r="C395" s="215"/>
      <c r="D395" s="233"/>
      <c r="E395" s="215"/>
      <c r="F395" s="215"/>
    </row>
    <row r="396" spans="1:6" ht="21.75" customHeight="1" x14ac:dyDescent="0.6">
      <c r="A396" s="215"/>
      <c r="B396" s="232"/>
      <c r="C396" s="215"/>
      <c r="D396" s="233"/>
      <c r="E396" s="215"/>
      <c r="F396" s="215"/>
    </row>
    <row r="397" spans="1:6" ht="21.75" customHeight="1" x14ac:dyDescent="0.6">
      <c r="A397" s="215"/>
      <c r="B397" s="232"/>
      <c r="C397" s="215"/>
      <c r="D397" s="233"/>
      <c r="E397" s="215"/>
      <c r="F397" s="215"/>
    </row>
    <row r="398" spans="1:6" ht="21.75" customHeight="1" x14ac:dyDescent="0.6">
      <c r="A398" s="215"/>
      <c r="B398" s="232"/>
      <c r="C398" s="215"/>
      <c r="D398" s="233"/>
      <c r="E398" s="215"/>
      <c r="F398" s="215"/>
    </row>
    <row r="399" spans="1:6" ht="21.75" customHeight="1" x14ac:dyDescent="0.6">
      <c r="A399" s="215"/>
      <c r="B399" s="232"/>
      <c r="C399" s="215"/>
      <c r="D399" s="233"/>
      <c r="E399" s="215"/>
      <c r="F399" s="215"/>
    </row>
    <row r="400" spans="1:6" ht="21.75" customHeight="1" x14ac:dyDescent="0.6">
      <c r="A400" s="215"/>
      <c r="B400" s="232"/>
      <c r="C400" s="215"/>
      <c r="D400" s="233"/>
      <c r="E400" s="215"/>
      <c r="F400" s="215"/>
    </row>
    <row r="401" spans="1:6" ht="21.75" customHeight="1" x14ac:dyDescent="0.6">
      <c r="A401" s="215"/>
      <c r="B401" s="232"/>
      <c r="C401" s="215"/>
      <c r="D401" s="233"/>
      <c r="E401" s="215"/>
      <c r="F401" s="215"/>
    </row>
    <row r="402" spans="1:6" ht="21.75" customHeight="1" x14ac:dyDescent="0.6">
      <c r="A402" s="215"/>
      <c r="B402" s="232"/>
      <c r="C402" s="215"/>
      <c r="D402" s="233"/>
      <c r="E402" s="215"/>
      <c r="F402" s="215"/>
    </row>
    <row r="403" spans="1:6" ht="21.75" customHeight="1" x14ac:dyDescent="0.6">
      <c r="A403" s="215"/>
      <c r="B403" s="232"/>
      <c r="C403" s="215"/>
      <c r="D403" s="233"/>
      <c r="E403" s="215"/>
      <c r="F403" s="215"/>
    </row>
    <row r="404" spans="1:6" ht="21.75" customHeight="1" x14ac:dyDescent="0.6">
      <c r="A404" s="215"/>
      <c r="B404" s="232"/>
      <c r="C404" s="215"/>
      <c r="D404" s="233"/>
      <c r="E404" s="215"/>
      <c r="F404" s="215"/>
    </row>
    <row r="405" spans="1:6" ht="21.75" customHeight="1" x14ac:dyDescent="0.6">
      <c r="A405" s="215"/>
      <c r="B405" s="232"/>
      <c r="C405" s="215"/>
      <c r="D405" s="233"/>
      <c r="E405" s="215"/>
      <c r="F405" s="215"/>
    </row>
    <row r="406" spans="1:6" ht="21.75" customHeight="1" x14ac:dyDescent="0.6">
      <c r="A406" s="215"/>
      <c r="B406" s="232"/>
      <c r="C406" s="215"/>
      <c r="D406" s="233"/>
      <c r="E406" s="215"/>
      <c r="F406" s="215"/>
    </row>
    <row r="407" spans="1:6" ht="21.75" customHeight="1" x14ac:dyDescent="0.6">
      <c r="A407" s="215"/>
      <c r="B407" s="232"/>
      <c r="C407" s="215"/>
      <c r="D407" s="233"/>
      <c r="E407" s="215"/>
      <c r="F407" s="215"/>
    </row>
    <row r="408" spans="1:6" ht="21.75" customHeight="1" x14ac:dyDescent="0.6">
      <c r="A408" s="215"/>
      <c r="B408" s="232"/>
      <c r="C408" s="215"/>
      <c r="D408" s="233"/>
      <c r="E408" s="215"/>
      <c r="F408" s="215"/>
    </row>
    <row r="409" spans="1:6" ht="21.75" customHeight="1" x14ac:dyDescent="0.6">
      <c r="A409" s="215"/>
      <c r="B409" s="232"/>
      <c r="C409" s="215"/>
      <c r="D409" s="233"/>
      <c r="E409" s="215"/>
      <c r="F409" s="215"/>
    </row>
    <row r="410" spans="1:6" ht="21.75" customHeight="1" x14ac:dyDescent="0.6">
      <c r="A410" s="215"/>
      <c r="B410" s="232"/>
      <c r="C410" s="215"/>
      <c r="D410" s="233"/>
      <c r="E410" s="215"/>
      <c r="F410" s="215"/>
    </row>
    <row r="411" spans="1:6" ht="21.75" customHeight="1" x14ac:dyDescent="0.6">
      <c r="A411" s="215"/>
      <c r="B411" s="232"/>
      <c r="C411" s="215"/>
      <c r="D411" s="233"/>
      <c r="E411" s="215"/>
      <c r="F411" s="215"/>
    </row>
    <row r="412" spans="1:6" ht="21.75" customHeight="1" x14ac:dyDescent="0.6">
      <c r="A412" s="215"/>
      <c r="B412" s="232"/>
      <c r="C412" s="215"/>
      <c r="D412" s="233"/>
      <c r="E412" s="215"/>
      <c r="F412" s="215"/>
    </row>
    <row r="413" spans="1:6" ht="21.75" customHeight="1" x14ac:dyDescent="0.6">
      <c r="A413" s="215"/>
      <c r="B413" s="232"/>
      <c r="C413" s="215"/>
      <c r="D413" s="233"/>
      <c r="E413" s="215"/>
      <c r="F413" s="215"/>
    </row>
    <row r="414" spans="1:6" ht="21.75" customHeight="1" x14ac:dyDescent="0.6">
      <c r="A414" s="215"/>
      <c r="B414" s="232"/>
      <c r="C414" s="215"/>
      <c r="D414" s="233"/>
      <c r="E414" s="215"/>
      <c r="F414" s="215"/>
    </row>
    <row r="415" spans="1:6" ht="21.75" customHeight="1" x14ac:dyDescent="0.6">
      <c r="A415" s="215"/>
      <c r="B415" s="232"/>
      <c r="C415" s="215"/>
      <c r="D415" s="233"/>
      <c r="E415" s="215"/>
      <c r="F415" s="215"/>
    </row>
    <row r="416" spans="1:6" ht="21.75" customHeight="1" x14ac:dyDescent="0.6">
      <c r="A416" s="215"/>
      <c r="B416" s="232"/>
      <c r="C416" s="215"/>
      <c r="D416" s="233"/>
      <c r="E416" s="215"/>
      <c r="F416" s="215"/>
    </row>
    <row r="417" spans="1:6" ht="21.75" customHeight="1" x14ac:dyDescent="0.6">
      <c r="A417" s="215"/>
      <c r="B417" s="232"/>
      <c r="C417" s="215"/>
      <c r="D417" s="233"/>
      <c r="E417" s="215"/>
      <c r="F417" s="215"/>
    </row>
    <row r="418" spans="1:6" ht="21.75" customHeight="1" x14ac:dyDescent="0.6">
      <c r="A418" s="215"/>
      <c r="B418" s="232"/>
      <c r="C418" s="215"/>
      <c r="D418" s="233"/>
      <c r="E418" s="215"/>
      <c r="F418" s="215"/>
    </row>
    <row r="419" spans="1:6" ht="21.75" customHeight="1" x14ac:dyDescent="0.6">
      <c r="A419" s="215"/>
      <c r="B419" s="232"/>
      <c r="C419" s="215"/>
      <c r="D419" s="233"/>
      <c r="E419" s="215"/>
      <c r="F419" s="215"/>
    </row>
    <row r="420" spans="1:6" ht="21.75" customHeight="1" x14ac:dyDescent="0.6">
      <c r="A420" s="215"/>
      <c r="B420" s="232"/>
      <c r="C420" s="215"/>
      <c r="D420" s="233"/>
      <c r="E420" s="215"/>
      <c r="F420" s="215"/>
    </row>
    <row r="421" spans="1:6" ht="21.75" customHeight="1" x14ac:dyDescent="0.6">
      <c r="A421" s="215"/>
      <c r="B421" s="232"/>
      <c r="C421" s="215"/>
      <c r="D421" s="233"/>
      <c r="E421" s="215"/>
      <c r="F421" s="215"/>
    </row>
    <row r="422" spans="1:6" ht="21.75" customHeight="1" x14ac:dyDescent="0.6">
      <c r="A422" s="215"/>
      <c r="B422" s="232"/>
      <c r="C422" s="215"/>
      <c r="D422" s="233"/>
      <c r="E422" s="215"/>
      <c r="F422" s="215"/>
    </row>
    <row r="423" spans="1:6" ht="21.75" customHeight="1" x14ac:dyDescent="0.6">
      <c r="A423" s="215"/>
      <c r="B423" s="232"/>
      <c r="C423" s="215"/>
      <c r="D423" s="233"/>
      <c r="E423" s="215"/>
      <c r="F423" s="215"/>
    </row>
    <row r="424" spans="1:6" ht="21.75" customHeight="1" x14ac:dyDescent="0.6">
      <c r="A424" s="215"/>
      <c r="B424" s="232"/>
      <c r="C424" s="215"/>
      <c r="D424" s="233"/>
      <c r="E424" s="215"/>
      <c r="F424" s="215"/>
    </row>
    <row r="425" spans="1:6" ht="21.75" customHeight="1" x14ac:dyDescent="0.6">
      <c r="A425" s="215"/>
      <c r="B425" s="232"/>
      <c r="C425" s="215"/>
      <c r="D425" s="233"/>
      <c r="E425" s="215"/>
      <c r="F425" s="215"/>
    </row>
    <row r="426" spans="1:6" ht="21.75" customHeight="1" x14ac:dyDescent="0.6">
      <c r="A426" s="215"/>
      <c r="B426" s="232"/>
      <c r="C426" s="215"/>
      <c r="D426" s="233"/>
      <c r="E426" s="215"/>
      <c r="F426" s="215"/>
    </row>
    <row r="427" spans="1:6" ht="21.75" customHeight="1" x14ac:dyDescent="0.6">
      <c r="A427" s="215"/>
      <c r="B427" s="232"/>
      <c r="C427" s="215"/>
      <c r="D427" s="233"/>
      <c r="E427" s="215"/>
      <c r="F427" s="215"/>
    </row>
    <row r="428" spans="1:6" ht="21.75" customHeight="1" x14ac:dyDescent="0.6">
      <c r="A428" s="215"/>
      <c r="B428" s="232"/>
      <c r="C428" s="215"/>
      <c r="D428" s="233"/>
      <c r="E428" s="215"/>
      <c r="F428" s="215"/>
    </row>
    <row r="429" spans="1:6" ht="21.75" customHeight="1" x14ac:dyDescent="0.6">
      <c r="A429" s="215"/>
      <c r="B429" s="232"/>
      <c r="C429" s="215"/>
      <c r="D429" s="233"/>
      <c r="E429" s="215"/>
      <c r="F429" s="215"/>
    </row>
    <row r="430" spans="1:6" ht="21.75" customHeight="1" x14ac:dyDescent="0.6">
      <c r="A430" s="215"/>
      <c r="B430" s="232"/>
      <c r="C430" s="215"/>
      <c r="D430" s="233"/>
      <c r="E430" s="215"/>
      <c r="F430" s="215"/>
    </row>
    <row r="431" spans="1:6" ht="21.75" customHeight="1" x14ac:dyDescent="0.6">
      <c r="A431" s="215"/>
      <c r="B431" s="232"/>
      <c r="C431" s="215"/>
      <c r="D431" s="233"/>
      <c r="E431" s="215"/>
      <c r="F431" s="215"/>
    </row>
    <row r="432" spans="1:6" ht="21.75" customHeight="1" x14ac:dyDescent="0.6">
      <c r="A432" s="215"/>
      <c r="B432" s="232"/>
      <c r="C432" s="215"/>
      <c r="D432" s="233"/>
      <c r="E432" s="215"/>
      <c r="F432" s="215"/>
    </row>
    <row r="433" spans="1:6" ht="21.75" customHeight="1" x14ac:dyDescent="0.6">
      <c r="A433" s="215"/>
      <c r="B433" s="232"/>
      <c r="C433" s="215"/>
      <c r="D433" s="233"/>
      <c r="E433" s="215"/>
      <c r="F433" s="215"/>
    </row>
    <row r="434" spans="1:6" ht="21.75" customHeight="1" x14ac:dyDescent="0.6">
      <c r="A434" s="215"/>
      <c r="B434" s="232"/>
      <c r="C434" s="215"/>
      <c r="D434" s="233"/>
      <c r="E434" s="215"/>
      <c r="F434" s="215"/>
    </row>
    <row r="435" spans="1:6" ht="21.75" customHeight="1" x14ac:dyDescent="0.6">
      <c r="A435" s="215"/>
      <c r="B435" s="232"/>
      <c r="C435" s="215"/>
      <c r="D435" s="233"/>
      <c r="E435" s="215"/>
      <c r="F435" s="215"/>
    </row>
    <row r="436" spans="1:6" ht="21.75" customHeight="1" x14ac:dyDescent="0.6">
      <c r="A436" s="215"/>
      <c r="B436" s="232"/>
      <c r="C436" s="215"/>
      <c r="D436" s="233"/>
      <c r="E436" s="215"/>
      <c r="F436" s="215"/>
    </row>
    <row r="437" spans="1:6" ht="21.75" customHeight="1" x14ac:dyDescent="0.6">
      <c r="A437" s="215"/>
      <c r="B437" s="232"/>
      <c r="C437" s="215"/>
      <c r="D437" s="233"/>
      <c r="E437" s="215"/>
      <c r="F437" s="215"/>
    </row>
    <row r="438" spans="1:6" ht="21.75" customHeight="1" x14ac:dyDescent="0.6">
      <c r="A438" s="215"/>
      <c r="B438" s="232"/>
      <c r="C438" s="215"/>
      <c r="D438" s="233"/>
      <c r="E438" s="215"/>
      <c r="F438" s="215"/>
    </row>
    <row r="439" spans="1:6" ht="21.75" customHeight="1" x14ac:dyDescent="0.6">
      <c r="A439" s="215"/>
      <c r="B439" s="232"/>
      <c r="C439" s="215"/>
      <c r="D439" s="233"/>
      <c r="E439" s="215"/>
      <c r="F439" s="215"/>
    </row>
    <row r="440" spans="1:6" ht="21.75" customHeight="1" x14ac:dyDescent="0.6">
      <c r="A440" s="215"/>
      <c r="B440" s="232"/>
      <c r="C440" s="215"/>
      <c r="D440" s="233"/>
      <c r="E440" s="215"/>
      <c r="F440" s="215"/>
    </row>
    <row r="441" spans="1:6" ht="21.75" customHeight="1" x14ac:dyDescent="0.6">
      <c r="A441" s="215"/>
      <c r="B441" s="232"/>
      <c r="C441" s="215"/>
      <c r="D441" s="233"/>
      <c r="E441" s="215"/>
      <c r="F441" s="215"/>
    </row>
    <row r="442" spans="1:6" ht="21.75" customHeight="1" x14ac:dyDescent="0.6">
      <c r="A442" s="215"/>
      <c r="B442" s="232"/>
      <c r="C442" s="215"/>
      <c r="D442" s="233"/>
      <c r="E442" s="215"/>
      <c r="F442" s="215"/>
    </row>
    <row r="443" spans="1:6" ht="21.75" customHeight="1" x14ac:dyDescent="0.6">
      <c r="A443" s="215"/>
      <c r="B443" s="232"/>
      <c r="C443" s="215"/>
      <c r="D443" s="233"/>
      <c r="E443" s="215"/>
      <c r="F443" s="215"/>
    </row>
    <row r="444" spans="1:6" ht="21.75" customHeight="1" x14ac:dyDescent="0.6">
      <c r="A444" s="215"/>
      <c r="B444" s="232"/>
      <c r="C444" s="215"/>
      <c r="D444" s="233"/>
      <c r="E444" s="215"/>
      <c r="F444" s="215"/>
    </row>
    <row r="445" spans="1:6" ht="21.75" customHeight="1" x14ac:dyDescent="0.6">
      <c r="A445" s="215"/>
      <c r="B445" s="232"/>
      <c r="C445" s="215"/>
      <c r="D445" s="233"/>
      <c r="E445" s="215"/>
      <c r="F445" s="215"/>
    </row>
    <row r="446" spans="1:6" ht="21.75" customHeight="1" x14ac:dyDescent="0.6">
      <c r="A446" s="215"/>
      <c r="B446" s="232"/>
      <c r="C446" s="215"/>
      <c r="D446" s="233"/>
      <c r="E446" s="215"/>
      <c r="F446" s="215"/>
    </row>
    <row r="447" spans="1:6" ht="21.75" customHeight="1" x14ac:dyDescent="0.6">
      <c r="A447" s="215"/>
      <c r="B447" s="232"/>
      <c r="C447" s="215"/>
      <c r="D447" s="233"/>
      <c r="E447" s="215"/>
      <c r="F447" s="215"/>
    </row>
    <row r="448" spans="1:6" ht="21.75" customHeight="1" x14ac:dyDescent="0.6">
      <c r="A448" s="215"/>
      <c r="B448" s="232"/>
      <c r="C448" s="215"/>
      <c r="D448" s="233"/>
      <c r="E448" s="215"/>
      <c r="F448" s="215"/>
    </row>
    <row r="449" spans="1:6" ht="21.75" customHeight="1" x14ac:dyDescent="0.6">
      <c r="A449" s="215"/>
      <c r="B449" s="232"/>
      <c r="C449" s="215"/>
      <c r="D449" s="233"/>
      <c r="E449" s="215"/>
      <c r="F449" s="215"/>
    </row>
    <row r="450" spans="1:6" ht="21.75" customHeight="1" x14ac:dyDescent="0.6">
      <c r="A450" s="215"/>
      <c r="B450" s="232"/>
      <c r="C450" s="215"/>
      <c r="D450" s="233"/>
      <c r="E450" s="215"/>
      <c r="F450" s="215"/>
    </row>
    <row r="451" spans="1:6" ht="21.75" customHeight="1" x14ac:dyDescent="0.6">
      <c r="A451" s="215"/>
      <c r="B451" s="232"/>
      <c r="C451" s="215"/>
      <c r="D451" s="233"/>
      <c r="E451" s="215"/>
      <c r="F451" s="215"/>
    </row>
    <row r="452" spans="1:6" ht="21.75" customHeight="1" x14ac:dyDescent="0.6">
      <c r="A452" s="215"/>
      <c r="B452" s="232"/>
      <c r="C452" s="215"/>
      <c r="D452" s="233"/>
      <c r="E452" s="215"/>
      <c r="F452" s="215"/>
    </row>
    <row r="453" spans="1:6" ht="21.75" customHeight="1" x14ac:dyDescent="0.6">
      <c r="A453" s="215"/>
      <c r="B453" s="232"/>
      <c r="C453" s="215"/>
      <c r="D453" s="233"/>
      <c r="E453" s="215"/>
      <c r="F453" s="215"/>
    </row>
    <row r="454" spans="1:6" ht="21.75" customHeight="1" x14ac:dyDescent="0.6">
      <c r="A454" s="215"/>
      <c r="B454" s="232"/>
      <c r="C454" s="215"/>
      <c r="D454" s="233"/>
      <c r="E454" s="215"/>
      <c r="F454" s="215"/>
    </row>
    <row r="455" spans="1:6" ht="21.75" customHeight="1" x14ac:dyDescent="0.6">
      <c r="A455" s="215"/>
      <c r="B455" s="232"/>
      <c r="C455" s="215"/>
      <c r="D455" s="233"/>
      <c r="E455" s="215"/>
      <c r="F455" s="215"/>
    </row>
    <row r="456" spans="1:6" ht="21.75" customHeight="1" x14ac:dyDescent="0.6">
      <c r="A456" s="215"/>
      <c r="B456" s="232"/>
      <c r="C456" s="215"/>
      <c r="D456" s="233"/>
      <c r="E456" s="215"/>
      <c r="F456" s="215"/>
    </row>
    <row r="457" spans="1:6" ht="21.75" customHeight="1" x14ac:dyDescent="0.6">
      <c r="A457" s="215"/>
      <c r="B457" s="232"/>
      <c r="C457" s="215"/>
      <c r="D457" s="233"/>
      <c r="E457" s="215"/>
      <c r="F457" s="215"/>
    </row>
    <row r="458" spans="1:6" ht="21.75" customHeight="1" x14ac:dyDescent="0.6">
      <c r="A458" s="215"/>
      <c r="B458" s="232"/>
      <c r="C458" s="215"/>
      <c r="D458" s="233"/>
      <c r="E458" s="215"/>
      <c r="F458" s="215"/>
    </row>
    <row r="459" spans="1:6" ht="21.75" customHeight="1" x14ac:dyDescent="0.6">
      <c r="A459" s="215"/>
      <c r="B459" s="232"/>
      <c r="C459" s="215"/>
      <c r="D459" s="233"/>
      <c r="E459" s="215"/>
      <c r="F459" s="215"/>
    </row>
    <row r="460" spans="1:6" ht="21.75" customHeight="1" x14ac:dyDescent="0.6">
      <c r="A460" s="215"/>
      <c r="B460" s="232"/>
      <c r="C460" s="215"/>
      <c r="D460" s="233"/>
      <c r="E460" s="215"/>
      <c r="F460" s="215"/>
    </row>
    <row r="461" spans="1:6" ht="21.75" customHeight="1" x14ac:dyDescent="0.6">
      <c r="A461" s="215"/>
      <c r="B461" s="232"/>
      <c r="C461" s="215"/>
      <c r="D461" s="233"/>
      <c r="E461" s="215"/>
      <c r="F461" s="215"/>
    </row>
    <row r="462" spans="1:6" ht="21.75" customHeight="1" x14ac:dyDescent="0.6">
      <c r="A462" s="215"/>
      <c r="B462" s="232"/>
      <c r="C462" s="215"/>
      <c r="D462" s="233"/>
      <c r="E462" s="215"/>
      <c r="F462" s="215"/>
    </row>
    <row r="463" spans="1:6" ht="21.75" customHeight="1" x14ac:dyDescent="0.6">
      <c r="A463" s="215"/>
      <c r="B463" s="232"/>
      <c r="C463" s="215"/>
      <c r="D463" s="233"/>
      <c r="E463" s="215"/>
      <c r="F463" s="215"/>
    </row>
    <row r="464" spans="1:6" ht="21.75" customHeight="1" x14ac:dyDescent="0.6">
      <c r="A464" s="215"/>
      <c r="B464" s="232"/>
      <c r="C464" s="215"/>
      <c r="D464" s="233"/>
      <c r="E464" s="215"/>
      <c r="F464" s="215"/>
    </row>
    <row r="465" spans="1:6" ht="21.75" customHeight="1" x14ac:dyDescent="0.6">
      <c r="A465" s="215"/>
      <c r="B465" s="232"/>
      <c r="C465" s="215"/>
      <c r="D465" s="233"/>
      <c r="E465" s="215"/>
      <c r="F465" s="215"/>
    </row>
    <row r="466" spans="1:6" ht="21.75" customHeight="1" x14ac:dyDescent="0.6">
      <c r="A466" s="215"/>
      <c r="B466" s="232"/>
      <c r="C466" s="215"/>
      <c r="D466" s="233"/>
      <c r="E466" s="215"/>
      <c r="F466" s="215"/>
    </row>
    <row r="467" spans="1:6" ht="21.75" customHeight="1" x14ac:dyDescent="0.6">
      <c r="A467" s="215"/>
      <c r="B467" s="232"/>
      <c r="C467" s="215"/>
      <c r="D467" s="233"/>
      <c r="E467" s="215"/>
      <c r="F467" s="215"/>
    </row>
    <row r="468" spans="1:6" ht="21.75" customHeight="1" x14ac:dyDescent="0.6">
      <c r="A468" s="215"/>
      <c r="B468" s="232"/>
      <c r="C468" s="215"/>
      <c r="D468" s="233"/>
      <c r="E468" s="215"/>
      <c r="F468" s="215"/>
    </row>
    <row r="469" spans="1:6" ht="21.75" customHeight="1" x14ac:dyDescent="0.6">
      <c r="A469" s="215"/>
      <c r="B469" s="232"/>
      <c r="C469" s="215"/>
      <c r="D469" s="233"/>
      <c r="E469" s="215"/>
      <c r="F469" s="215"/>
    </row>
    <row r="470" spans="1:6" ht="21.75" customHeight="1" x14ac:dyDescent="0.6">
      <c r="A470" s="215"/>
      <c r="B470" s="232"/>
      <c r="C470" s="215"/>
      <c r="D470" s="233"/>
      <c r="E470" s="215"/>
      <c r="F470" s="215"/>
    </row>
    <row r="471" spans="1:6" ht="21.75" customHeight="1" x14ac:dyDescent="0.6">
      <c r="A471" s="215"/>
      <c r="B471" s="232"/>
      <c r="C471" s="215"/>
      <c r="D471" s="233"/>
      <c r="E471" s="215"/>
      <c r="F471" s="215"/>
    </row>
    <row r="472" spans="1:6" ht="21.75" customHeight="1" x14ac:dyDescent="0.6">
      <c r="A472" s="215"/>
      <c r="B472" s="232"/>
      <c r="C472" s="215"/>
      <c r="D472" s="233"/>
      <c r="E472" s="215"/>
      <c r="F472" s="215"/>
    </row>
    <row r="473" spans="1:6" ht="21.75" customHeight="1" x14ac:dyDescent="0.6">
      <c r="A473" s="215"/>
      <c r="B473" s="232"/>
      <c r="C473" s="215"/>
      <c r="D473" s="233"/>
      <c r="E473" s="215"/>
      <c r="F473" s="215"/>
    </row>
    <row r="474" spans="1:6" ht="21.75" customHeight="1" x14ac:dyDescent="0.6">
      <c r="A474" s="215"/>
      <c r="B474" s="232"/>
      <c r="C474" s="215"/>
      <c r="D474" s="233"/>
      <c r="E474" s="215"/>
      <c r="F474" s="215"/>
    </row>
    <row r="475" spans="1:6" ht="21.75" customHeight="1" x14ac:dyDescent="0.6">
      <c r="A475" s="215"/>
      <c r="B475" s="232"/>
      <c r="C475" s="215"/>
      <c r="D475" s="233"/>
      <c r="E475" s="215"/>
      <c r="F475" s="215"/>
    </row>
    <row r="476" spans="1:6" ht="21.75" customHeight="1" x14ac:dyDescent="0.6">
      <c r="A476" s="215"/>
      <c r="B476" s="232"/>
      <c r="C476" s="215"/>
      <c r="D476" s="233"/>
      <c r="E476" s="215"/>
      <c r="F476" s="215"/>
    </row>
    <row r="477" spans="1:6" ht="21.75" customHeight="1" x14ac:dyDescent="0.6">
      <c r="A477" s="215"/>
      <c r="B477" s="232"/>
      <c r="C477" s="215"/>
      <c r="D477" s="233"/>
      <c r="E477" s="215"/>
      <c r="F477" s="215"/>
    </row>
    <row r="478" spans="1:6" ht="21.75" customHeight="1" x14ac:dyDescent="0.6">
      <c r="A478" s="215"/>
      <c r="B478" s="232"/>
      <c r="C478" s="215"/>
      <c r="D478" s="233"/>
      <c r="E478" s="215"/>
      <c r="F478" s="215"/>
    </row>
    <row r="479" spans="1:6" ht="21.75" customHeight="1" x14ac:dyDescent="0.6">
      <c r="A479" s="215"/>
      <c r="B479" s="232"/>
      <c r="C479" s="215"/>
      <c r="D479" s="233"/>
      <c r="E479" s="215"/>
      <c r="F479" s="215"/>
    </row>
    <row r="480" spans="1:6" ht="21.75" customHeight="1" x14ac:dyDescent="0.6">
      <c r="A480" s="215"/>
      <c r="B480" s="232"/>
      <c r="C480" s="215"/>
      <c r="D480" s="233"/>
      <c r="E480" s="215"/>
      <c r="F480" s="215"/>
    </row>
    <row r="481" spans="1:6" ht="21.75" customHeight="1" x14ac:dyDescent="0.6">
      <c r="A481" s="215"/>
      <c r="B481" s="232"/>
      <c r="C481" s="215"/>
      <c r="D481" s="233"/>
      <c r="E481" s="215"/>
      <c r="F481" s="215"/>
    </row>
    <row r="482" spans="1:6" ht="21.75" customHeight="1" x14ac:dyDescent="0.6">
      <c r="A482" s="215"/>
      <c r="B482" s="232"/>
      <c r="C482" s="215"/>
      <c r="D482" s="233"/>
      <c r="E482" s="215"/>
      <c r="F482" s="215"/>
    </row>
    <row r="483" spans="1:6" ht="21.75" customHeight="1" x14ac:dyDescent="0.6">
      <c r="A483" s="215"/>
      <c r="B483" s="232"/>
      <c r="C483" s="215"/>
      <c r="D483" s="233"/>
      <c r="E483" s="215"/>
      <c r="F483" s="215"/>
    </row>
    <row r="484" spans="1:6" ht="21.75" customHeight="1" x14ac:dyDescent="0.6">
      <c r="A484" s="215"/>
      <c r="B484" s="232"/>
      <c r="C484" s="215"/>
      <c r="D484" s="233"/>
      <c r="E484" s="215"/>
      <c r="F484" s="215"/>
    </row>
    <row r="485" spans="1:6" ht="21.75" customHeight="1" x14ac:dyDescent="0.6">
      <c r="A485" s="215"/>
      <c r="B485" s="232"/>
      <c r="C485" s="215"/>
      <c r="D485" s="233"/>
      <c r="E485" s="215"/>
      <c r="F485" s="215"/>
    </row>
    <row r="486" spans="1:6" ht="21.75" customHeight="1" x14ac:dyDescent="0.6">
      <c r="A486" s="215"/>
      <c r="B486" s="232"/>
      <c r="C486" s="215"/>
      <c r="D486" s="233"/>
      <c r="E486" s="215"/>
      <c r="F486" s="215"/>
    </row>
    <row r="487" spans="1:6" ht="21.75" customHeight="1" x14ac:dyDescent="0.6">
      <c r="A487" s="215"/>
      <c r="B487" s="232"/>
      <c r="C487" s="215"/>
      <c r="D487" s="233"/>
      <c r="E487" s="215"/>
      <c r="F487" s="215"/>
    </row>
    <row r="488" spans="1:6" ht="21.75" customHeight="1" x14ac:dyDescent="0.6">
      <c r="A488" s="215"/>
      <c r="B488" s="232"/>
      <c r="C488" s="215"/>
      <c r="D488" s="233"/>
      <c r="E488" s="215"/>
      <c r="F488" s="215"/>
    </row>
    <row r="489" spans="1:6" ht="21.75" customHeight="1" x14ac:dyDescent="0.6">
      <c r="A489" s="215"/>
      <c r="B489" s="232"/>
      <c r="C489" s="215"/>
      <c r="D489" s="233"/>
      <c r="E489" s="215"/>
      <c r="F489" s="215"/>
    </row>
    <row r="490" spans="1:6" ht="21.75" customHeight="1" x14ac:dyDescent="0.6">
      <c r="A490" s="215"/>
      <c r="B490" s="232"/>
      <c r="C490" s="215"/>
      <c r="D490" s="233"/>
      <c r="E490" s="215"/>
      <c r="F490" s="215"/>
    </row>
    <row r="491" spans="1:6" ht="21.75" customHeight="1" x14ac:dyDescent="0.6">
      <c r="A491" s="215"/>
      <c r="B491" s="232"/>
      <c r="C491" s="215"/>
      <c r="D491" s="233"/>
      <c r="E491" s="215"/>
      <c r="F491" s="215"/>
    </row>
    <row r="492" spans="1:6" ht="21.75" customHeight="1" x14ac:dyDescent="0.6">
      <c r="A492" s="215"/>
      <c r="B492" s="232"/>
      <c r="C492" s="215"/>
      <c r="D492" s="233"/>
      <c r="E492" s="215"/>
      <c r="F492" s="215"/>
    </row>
    <row r="493" spans="1:6" ht="21.75" customHeight="1" x14ac:dyDescent="0.6">
      <c r="A493" s="215"/>
      <c r="B493" s="232"/>
      <c r="C493" s="215"/>
      <c r="D493" s="233"/>
      <c r="E493" s="215"/>
      <c r="F493" s="215"/>
    </row>
    <row r="494" spans="1:6" ht="21.75" customHeight="1" x14ac:dyDescent="0.6">
      <c r="A494" s="215"/>
      <c r="B494" s="232"/>
      <c r="C494" s="215"/>
      <c r="D494" s="233"/>
      <c r="E494" s="215"/>
      <c r="F494" s="215"/>
    </row>
    <row r="495" spans="1:6" ht="21.75" customHeight="1" x14ac:dyDescent="0.6">
      <c r="A495" s="215"/>
      <c r="B495" s="232"/>
      <c r="C495" s="215"/>
      <c r="D495" s="233"/>
      <c r="E495" s="215"/>
      <c r="F495" s="215"/>
    </row>
    <row r="496" spans="1:6" ht="21.75" customHeight="1" x14ac:dyDescent="0.6">
      <c r="A496" s="215"/>
      <c r="B496" s="232"/>
      <c r="C496" s="215"/>
      <c r="D496" s="233"/>
      <c r="E496" s="215"/>
      <c r="F496" s="215"/>
    </row>
    <row r="497" spans="1:6" ht="21.75" customHeight="1" x14ac:dyDescent="0.6">
      <c r="A497" s="215"/>
      <c r="B497" s="232"/>
      <c r="C497" s="215"/>
      <c r="D497" s="233"/>
      <c r="E497" s="215"/>
      <c r="F497" s="215"/>
    </row>
    <row r="498" spans="1:6" ht="21.75" customHeight="1" x14ac:dyDescent="0.6">
      <c r="A498" s="215"/>
      <c r="B498" s="232"/>
      <c r="C498" s="215"/>
      <c r="D498" s="233"/>
      <c r="E498" s="215"/>
      <c r="F498" s="215"/>
    </row>
    <row r="499" spans="1:6" ht="21.75" customHeight="1" x14ac:dyDescent="0.6">
      <c r="A499" s="215"/>
      <c r="B499" s="232"/>
      <c r="C499" s="215"/>
      <c r="D499" s="233"/>
      <c r="E499" s="215"/>
      <c r="F499" s="215"/>
    </row>
    <row r="500" spans="1:6" ht="21.75" customHeight="1" x14ac:dyDescent="0.6">
      <c r="A500" s="215"/>
      <c r="B500" s="232"/>
      <c r="C500" s="215"/>
      <c r="D500" s="233"/>
      <c r="E500" s="215"/>
      <c r="F500" s="215"/>
    </row>
    <row r="501" spans="1:6" ht="21.75" customHeight="1" x14ac:dyDescent="0.6">
      <c r="A501" s="215"/>
      <c r="B501" s="232"/>
      <c r="C501" s="215"/>
      <c r="D501" s="233"/>
      <c r="E501" s="215"/>
      <c r="F501" s="215"/>
    </row>
    <row r="502" spans="1:6" ht="21.75" customHeight="1" x14ac:dyDescent="0.6">
      <c r="A502" s="215"/>
      <c r="B502" s="232"/>
      <c r="C502" s="215"/>
      <c r="D502" s="233"/>
      <c r="E502" s="215"/>
      <c r="F502" s="215"/>
    </row>
    <row r="503" spans="1:6" ht="21.75" customHeight="1" x14ac:dyDescent="0.6">
      <c r="A503" s="215"/>
      <c r="B503" s="232"/>
      <c r="C503" s="215"/>
      <c r="D503" s="233"/>
      <c r="E503" s="215"/>
      <c r="F503" s="215"/>
    </row>
    <row r="504" spans="1:6" ht="21.75" customHeight="1" x14ac:dyDescent="0.6">
      <c r="A504" s="215"/>
      <c r="B504" s="232"/>
      <c r="C504" s="215"/>
      <c r="D504" s="233"/>
      <c r="E504" s="215"/>
      <c r="F504" s="215"/>
    </row>
    <row r="505" spans="1:6" ht="21.75" customHeight="1" x14ac:dyDescent="0.6">
      <c r="A505" s="215"/>
      <c r="B505" s="232"/>
      <c r="C505" s="215"/>
      <c r="D505" s="233"/>
      <c r="E505" s="215"/>
      <c r="F505" s="215"/>
    </row>
    <row r="506" spans="1:6" ht="21.75" customHeight="1" x14ac:dyDescent="0.6">
      <c r="A506" s="215"/>
      <c r="B506" s="232"/>
      <c r="C506" s="215"/>
      <c r="D506" s="233"/>
      <c r="E506" s="215"/>
      <c r="F506" s="215"/>
    </row>
    <row r="507" spans="1:6" ht="21.75" customHeight="1" x14ac:dyDescent="0.6">
      <c r="A507" s="215"/>
      <c r="B507" s="232"/>
      <c r="C507" s="215"/>
      <c r="D507" s="233"/>
      <c r="E507" s="215"/>
      <c r="F507" s="215"/>
    </row>
    <row r="508" spans="1:6" ht="21.75" customHeight="1" x14ac:dyDescent="0.6">
      <c r="A508" s="215"/>
      <c r="B508" s="232"/>
      <c r="C508" s="215"/>
      <c r="D508" s="233"/>
      <c r="E508" s="215"/>
      <c r="F508" s="215"/>
    </row>
    <row r="509" spans="1:6" ht="21.75" customHeight="1" x14ac:dyDescent="0.6">
      <c r="A509" s="215"/>
      <c r="B509" s="232"/>
      <c r="C509" s="215"/>
      <c r="D509" s="233"/>
      <c r="E509" s="215"/>
      <c r="F509" s="215"/>
    </row>
    <row r="510" spans="1:6" ht="21.75" customHeight="1" x14ac:dyDescent="0.6">
      <c r="A510" s="215"/>
      <c r="B510" s="232"/>
      <c r="C510" s="215"/>
      <c r="D510" s="233"/>
      <c r="E510" s="215"/>
      <c r="F510" s="215"/>
    </row>
    <row r="511" spans="1:6" ht="21.75" customHeight="1" x14ac:dyDescent="0.6">
      <c r="A511" s="215"/>
      <c r="B511" s="232"/>
      <c r="C511" s="215"/>
      <c r="D511" s="233"/>
      <c r="E511" s="215"/>
      <c r="F511" s="215"/>
    </row>
    <row r="512" spans="1:6" ht="21.75" customHeight="1" x14ac:dyDescent="0.6">
      <c r="A512" s="215"/>
      <c r="B512" s="232"/>
      <c r="C512" s="215"/>
      <c r="D512" s="233"/>
      <c r="E512" s="215"/>
      <c r="F512" s="215"/>
    </row>
    <row r="513" spans="1:6" ht="21.75" customHeight="1" x14ac:dyDescent="0.6">
      <c r="A513" s="215"/>
      <c r="B513" s="232"/>
      <c r="C513" s="215"/>
      <c r="D513" s="233"/>
      <c r="E513" s="215"/>
      <c r="F513" s="215"/>
    </row>
    <row r="514" spans="1:6" ht="21.75" customHeight="1" x14ac:dyDescent="0.6">
      <c r="A514" s="215"/>
      <c r="B514" s="232"/>
      <c r="C514" s="215"/>
      <c r="D514" s="233"/>
      <c r="E514" s="215"/>
      <c r="F514" s="215"/>
    </row>
    <row r="515" spans="1:6" ht="21.75" customHeight="1" x14ac:dyDescent="0.6">
      <c r="A515" s="215"/>
      <c r="B515" s="232"/>
      <c r="C515" s="215"/>
      <c r="D515" s="233"/>
      <c r="E515" s="215"/>
      <c r="F515" s="215"/>
    </row>
    <row r="516" spans="1:6" ht="21.75" customHeight="1" x14ac:dyDescent="0.6">
      <c r="A516" s="215"/>
      <c r="B516" s="232"/>
      <c r="C516" s="215"/>
      <c r="D516" s="233"/>
      <c r="E516" s="215"/>
      <c r="F516" s="215"/>
    </row>
    <row r="517" spans="1:6" ht="21.75" customHeight="1" x14ac:dyDescent="0.6">
      <c r="A517" s="215"/>
      <c r="B517" s="232"/>
      <c r="C517" s="215"/>
      <c r="D517" s="233"/>
      <c r="E517" s="215"/>
      <c r="F517" s="215"/>
    </row>
    <row r="518" spans="1:6" ht="21.75" customHeight="1" x14ac:dyDescent="0.6">
      <c r="A518" s="215"/>
      <c r="B518" s="232"/>
      <c r="C518" s="215"/>
      <c r="D518" s="233"/>
      <c r="E518" s="215"/>
      <c r="F518" s="215"/>
    </row>
    <row r="519" spans="1:6" ht="21.75" customHeight="1" x14ac:dyDescent="0.6">
      <c r="A519" s="215"/>
      <c r="B519" s="232"/>
      <c r="C519" s="215"/>
      <c r="D519" s="233"/>
      <c r="E519" s="215"/>
      <c r="F519" s="215"/>
    </row>
    <row r="520" spans="1:6" ht="21.75" customHeight="1" x14ac:dyDescent="0.6">
      <c r="A520" s="215"/>
      <c r="B520" s="232"/>
      <c r="C520" s="215"/>
      <c r="D520" s="233"/>
      <c r="E520" s="215"/>
      <c r="F520" s="215"/>
    </row>
    <row r="521" spans="1:6" ht="21.75" customHeight="1" x14ac:dyDescent="0.6">
      <c r="A521" s="215"/>
      <c r="B521" s="232"/>
      <c r="C521" s="215"/>
      <c r="D521" s="233"/>
      <c r="E521" s="215"/>
      <c r="F521" s="215"/>
    </row>
    <row r="522" spans="1:6" ht="21.75" customHeight="1" x14ac:dyDescent="0.6">
      <c r="A522" s="215"/>
      <c r="B522" s="232"/>
      <c r="C522" s="215"/>
      <c r="D522" s="233"/>
      <c r="E522" s="215"/>
      <c r="F522" s="215"/>
    </row>
    <row r="523" spans="1:6" ht="21.75" customHeight="1" x14ac:dyDescent="0.6">
      <c r="A523" s="215"/>
      <c r="B523" s="232"/>
      <c r="C523" s="215"/>
      <c r="D523" s="233"/>
      <c r="E523" s="215"/>
      <c r="F523" s="215"/>
    </row>
    <row r="524" spans="1:6" ht="21.75" customHeight="1" x14ac:dyDescent="0.6">
      <c r="A524" s="215"/>
      <c r="B524" s="232"/>
      <c r="C524" s="215"/>
      <c r="D524" s="233"/>
      <c r="E524" s="215"/>
      <c r="F524" s="215"/>
    </row>
    <row r="525" spans="1:6" ht="21.75" customHeight="1" x14ac:dyDescent="0.6">
      <c r="A525" s="215"/>
      <c r="B525" s="232"/>
      <c r="C525" s="215"/>
      <c r="D525" s="233"/>
      <c r="E525" s="215"/>
      <c r="F525" s="215"/>
    </row>
    <row r="526" spans="1:6" ht="21.75" customHeight="1" x14ac:dyDescent="0.6">
      <c r="A526" s="215"/>
      <c r="B526" s="232"/>
      <c r="C526" s="215"/>
      <c r="D526" s="233"/>
      <c r="E526" s="215"/>
      <c r="F526" s="215"/>
    </row>
    <row r="527" spans="1:6" ht="21.75" customHeight="1" x14ac:dyDescent="0.6">
      <c r="A527" s="215"/>
      <c r="B527" s="232"/>
      <c r="C527" s="215"/>
      <c r="D527" s="233"/>
      <c r="E527" s="215"/>
      <c r="F527" s="215"/>
    </row>
    <row r="528" spans="1:6" ht="21.75" customHeight="1" x14ac:dyDescent="0.6">
      <c r="A528" s="215"/>
      <c r="B528" s="232"/>
      <c r="C528" s="215"/>
      <c r="D528" s="233"/>
      <c r="E528" s="215"/>
      <c r="F528" s="215"/>
    </row>
    <row r="529" spans="1:6" ht="21.75" customHeight="1" x14ac:dyDescent="0.6">
      <c r="A529" s="215"/>
      <c r="B529" s="232"/>
      <c r="C529" s="215"/>
      <c r="D529" s="233"/>
      <c r="E529" s="215"/>
      <c r="F529" s="215"/>
    </row>
    <row r="530" spans="1:6" ht="21.75" customHeight="1" x14ac:dyDescent="0.6">
      <c r="A530" s="215"/>
      <c r="B530" s="232"/>
      <c r="C530" s="215"/>
      <c r="D530" s="233"/>
      <c r="E530" s="215"/>
      <c r="F530" s="215"/>
    </row>
    <row r="531" spans="1:6" ht="21.75" customHeight="1" x14ac:dyDescent="0.6">
      <c r="A531" s="215"/>
      <c r="B531" s="232"/>
      <c r="C531" s="215"/>
      <c r="D531" s="233"/>
      <c r="E531" s="215"/>
      <c r="F531" s="215"/>
    </row>
    <row r="532" spans="1:6" ht="21.75" customHeight="1" x14ac:dyDescent="0.6">
      <c r="A532" s="215"/>
      <c r="B532" s="232"/>
      <c r="C532" s="215"/>
      <c r="D532" s="233"/>
      <c r="E532" s="215"/>
      <c r="F532" s="215"/>
    </row>
    <row r="533" spans="1:6" ht="21.75" customHeight="1" x14ac:dyDescent="0.6">
      <c r="A533" s="215"/>
      <c r="B533" s="232"/>
      <c r="C533" s="215"/>
      <c r="D533" s="233"/>
      <c r="E533" s="215"/>
      <c r="F533" s="215"/>
    </row>
    <row r="534" spans="1:6" ht="21.75" customHeight="1" x14ac:dyDescent="0.6">
      <c r="A534" s="215"/>
      <c r="B534" s="232"/>
      <c r="C534" s="215"/>
      <c r="D534" s="233"/>
      <c r="E534" s="215"/>
      <c r="F534" s="215"/>
    </row>
    <row r="535" spans="1:6" ht="21.75" customHeight="1" x14ac:dyDescent="0.6">
      <c r="A535" s="215"/>
      <c r="B535" s="232"/>
      <c r="C535" s="215"/>
      <c r="D535" s="233"/>
      <c r="E535" s="215"/>
      <c r="F535" s="215"/>
    </row>
    <row r="536" spans="1:6" ht="21.75" customHeight="1" x14ac:dyDescent="0.6">
      <c r="A536" s="215"/>
      <c r="B536" s="232"/>
      <c r="C536" s="215"/>
      <c r="D536" s="233"/>
      <c r="E536" s="215"/>
      <c r="F536" s="215"/>
    </row>
    <row r="537" spans="1:6" ht="21.75" customHeight="1" x14ac:dyDescent="0.6">
      <c r="A537" s="215"/>
      <c r="B537" s="232"/>
      <c r="C537" s="215"/>
      <c r="D537" s="233"/>
      <c r="E537" s="215"/>
      <c r="F537" s="215"/>
    </row>
    <row r="538" spans="1:6" ht="21.75" customHeight="1" x14ac:dyDescent="0.6">
      <c r="A538" s="215"/>
      <c r="B538" s="232"/>
      <c r="C538" s="215"/>
      <c r="D538" s="233"/>
      <c r="E538" s="215"/>
      <c r="F538" s="215"/>
    </row>
    <row r="539" spans="1:6" ht="21.75" customHeight="1" x14ac:dyDescent="0.6">
      <c r="A539" s="215"/>
      <c r="B539" s="232"/>
      <c r="C539" s="215"/>
      <c r="D539" s="233"/>
      <c r="E539" s="215"/>
      <c r="F539" s="215"/>
    </row>
    <row r="540" spans="1:6" ht="21.75" customHeight="1" x14ac:dyDescent="0.6">
      <c r="A540" s="215"/>
      <c r="B540" s="232"/>
      <c r="C540" s="215"/>
      <c r="D540" s="233"/>
      <c r="E540" s="215"/>
      <c r="F540" s="215"/>
    </row>
    <row r="541" spans="1:6" ht="21.75" customHeight="1" x14ac:dyDescent="0.6">
      <c r="A541" s="215"/>
      <c r="B541" s="232"/>
      <c r="C541" s="215"/>
      <c r="D541" s="233"/>
      <c r="E541" s="215"/>
      <c r="F541" s="215"/>
    </row>
    <row r="542" spans="1:6" ht="21.75" customHeight="1" x14ac:dyDescent="0.6">
      <c r="A542" s="215"/>
      <c r="B542" s="232"/>
      <c r="C542" s="215"/>
      <c r="D542" s="233"/>
      <c r="E542" s="215"/>
      <c r="F542" s="215"/>
    </row>
    <row r="543" spans="1:6" ht="21.75" customHeight="1" x14ac:dyDescent="0.6">
      <c r="A543" s="215"/>
      <c r="B543" s="232"/>
      <c r="C543" s="215"/>
      <c r="D543" s="233"/>
      <c r="E543" s="215"/>
      <c r="F543" s="215"/>
    </row>
    <row r="544" spans="1:6" ht="21.75" customHeight="1" x14ac:dyDescent="0.6">
      <c r="A544" s="215"/>
      <c r="B544" s="232"/>
      <c r="C544" s="215"/>
      <c r="D544" s="233"/>
      <c r="E544" s="215"/>
      <c r="F544" s="215"/>
    </row>
    <row r="545" spans="1:6" ht="21.75" customHeight="1" x14ac:dyDescent="0.6">
      <c r="A545" s="215"/>
      <c r="B545" s="232"/>
      <c r="C545" s="215"/>
      <c r="D545" s="233"/>
      <c r="E545" s="215"/>
      <c r="F545" s="215"/>
    </row>
    <row r="546" spans="1:6" ht="21.75" customHeight="1" x14ac:dyDescent="0.6">
      <c r="A546" s="215"/>
      <c r="B546" s="232"/>
      <c r="C546" s="215"/>
      <c r="D546" s="233"/>
      <c r="E546" s="215"/>
      <c r="F546" s="215"/>
    </row>
    <row r="547" spans="1:6" ht="21.75" customHeight="1" x14ac:dyDescent="0.6">
      <c r="A547" s="215"/>
      <c r="B547" s="232"/>
      <c r="C547" s="215"/>
      <c r="D547" s="233"/>
      <c r="E547" s="215"/>
      <c r="F547" s="215"/>
    </row>
    <row r="548" spans="1:6" ht="21.75" customHeight="1" x14ac:dyDescent="0.6">
      <c r="A548" s="215"/>
      <c r="B548" s="232"/>
      <c r="C548" s="215"/>
      <c r="D548" s="233"/>
      <c r="E548" s="215"/>
      <c r="F548" s="215"/>
    </row>
    <row r="549" spans="1:6" ht="21.75" customHeight="1" x14ac:dyDescent="0.6">
      <c r="A549" s="215"/>
      <c r="B549" s="232"/>
      <c r="C549" s="215"/>
      <c r="D549" s="233"/>
      <c r="E549" s="215"/>
      <c r="F549" s="215"/>
    </row>
    <row r="550" spans="1:6" ht="21.75" customHeight="1" x14ac:dyDescent="0.6">
      <c r="A550" s="215"/>
      <c r="B550" s="232"/>
      <c r="C550" s="215"/>
      <c r="D550" s="233"/>
      <c r="E550" s="215"/>
      <c r="F550" s="215"/>
    </row>
    <row r="551" spans="1:6" ht="21.75" customHeight="1" x14ac:dyDescent="0.6">
      <c r="A551" s="215"/>
      <c r="B551" s="232"/>
      <c r="C551" s="215"/>
      <c r="D551" s="233"/>
      <c r="E551" s="215"/>
      <c r="F551" s="215"/>
    </row>
    <row r="552" spans="1:6" ht="21.75" customHeight="1" x14ac:dyDescent="0.6">
      <c r="A552" s="215"/>
      <c r="B552" s="232"/>
      <c r="C552" s="215"/>
      <c r="D552" s="233"/>
      <c r="E552" s="215"/>
      <c r="F552" s="215"/>
    </row>
    <row r="553" spans="1:6" ht="21.75" customHeight="1" x14ac:dyDescent="0.6">
      <c r="A553" s="215"/>
      <c r="B553" s="232"/>
      <c r="C553" s="215"/>
      <c r="D553" s="233"/>
      <c r="E553" s="215"/>
      <c r="F553" s="215"/>
    </row>
    <row r="554" spans="1:6" ht="21.75" customHeight="1" x14ac:dyDescent="0.6">
      <c r="A554" s="215"/>
      <c r="B554" s="232"/>
      <c r="C554" s="215"/>
      <c r="D554" s="233"/>
      <c r="E554" s="215"/>
      <c r="F554" s="215"/>
    </row>
    <row r="555" spans="1:6" ht="21.75" customHeight="1" x14ac:dyDescent="0.6">
      <c r="A555" s="215"/>
      <c r="B555" s="232"/>
      <c r="C555" s="215"/>
      <c r="D555" s="233"/>
      <c r="E555" s="215"/>
      <c r="F555" s="215"/>
    </row>
    <row r="556" spans="1:6" ht="21.75" customHeight="1" x14ac:dyDescent="0.6">
      <c r="A556" s="215"/>
      <c r="B556" s="232"/>
      <c r="C556" s="215"/>
      <c r="D556" s="233"/>
      <c r="E556" s="215"/>
      <c r="F556" s="215"/>
    </row>
    <row r="557" spans="1:6" ht="21.75" customHeight="1" x14ac:dyDescent="0.6">
      <c r="A557" s="215"/>
      <c r="B557" s="232"/>
      <c r="C557" s="215"/>
      <c r="D557" s="233"/>
      <c r="E557" s="215"/>
      <c r="F557" s="215"/>
    </row>
    <row r="558" spans="1:6" ht="21.75" customHeight="1" x14ac:dyDescent="0.6">
      <c r="A558" s="215"/>
      <c r="B558" s="232"/>
      <c r="C558" s="215"/>
      <c r="D558" s="233"/>
      <c r="E558" s="215"/>
      <c r="F558" s="215"/>
    </row>
    <row r="559" spans="1:6" ht="21.75" customHeight="1" x14ac:dyDescent="0.6">
      <c r="A559" s="215"/>
      <c r="B559" s="232"/>
      <c r="C559" s="215"/>
      <c r="D559" s="233"/>
      <c r="E559" s="215"/>
      <c r="F559" s="215"/>
    </row>
    <row r="560" spans="1:6" ht="21.75" customHeight="1" x14ac:dyDescent="0.6">
      <c r="A560" s="215"/>
      <c r="B560" s="232"/>
      <c r="C560" s="215"/>
      <c r="D560" s="233"/>
      <c r="E560" s="215"/>
      <c r="F560" s="215"/>
    </row>
    <row r="561" spans="1:6" ht="21.75" customHeight="1" x14ac:dyDescent="0.6">
      <c r="A561" s="215"/>
      <c r="B561" s="232"/>
      <c r="C561" s="215"/>
      <c r="D561" s="233"/>
      <c r="E561" s="215"/>
      <c r="F561" s="215"/>
    </row>
    <row r="562" spans="1:6" ht="21.75" customHeight="1" x14ac:dyDescent="0.6">
      <c r="A562" s="215"/>
      <c r="B562" s="232"/>
      <c r="C562" s="215"/>
      <c r="D562" s="233"/>
      <c r="E562" s="215"/>
      <c r="F562" s="215"/>
    </row>
    <row r="563" spans="1:6" ht="21.75" customHeight="1" x14ac:dyDescent="0.6">
      <c r="A563" s="215"/>
      <c r="B563" s="232"/>
      <c r="C563" s="215"/>
      <c r="D563" s="233"/>
      <c r="E563" s="215"/>
      <c r="F563" s="215"/>
    </row>
    <row r="564" spans="1:6" ht="21.75" customHeight="1" x14ac:dyDescent="0.6">
      <c r="A564" s="215"/>
      <c r="B564" s="232"/>
      <c r="C564" s="215"/>
      <c r="D564" s="233"/>
      <c r="E564" s="215"/>
      <c r="F564" s="215"/>
    </row>
    <row r="565" spans="1:6" ht="21.75" customHeight="1" x14ac:dyDescent="0.6">
      <c r="A565" s="215"/>
      <c r="B565" s="232"/>
      <c r="C565" s="215"/>
      <c r="D565" s="233"/>
      <c r="E565" s="215"/>
      <c r="F565" s="215"/>
    </row>
    <row r="566" spans="1:6" ht="21.75" customHeight="1" x14ac:dyDescent="0.6">
      <c r="A566" s="215"/>
      <c r="B566" s="232"/>
      <c r="C566" s="215"/>
      <c r="D566" s="233"/>
      <c r="E566" s="215"/>
      <c r="F566" s="215"/>
    </row>
    <row r="567" spans="1:6" ht="21.75" customHeight="1" x14ac:dyDescent="0.6">
      <c r="A567" s="215"/>
      <c r="B567" s="232"/>
      <c r="C567" s="215"/>
      <c r="D567" s="233"/>
      <c r="E567" s="215"/>
      <c r="F567" s="215"/>
    </row>
    <row r="568" spans="1:6" ht="21.75" customHeight="1" x14ac:dyDescent="0.6">
      <c r="A568" s="215"/>
      <c r="B568" s="232"/>
      <c r="C568" s="215"/>
      <c r="D568" s="233"/>
      <c r="E568" s="215"/>
      <c r="F568" s="215"/>
    </row>
    <row r="569" spans="1:6" ht="21.75" customHeight="1" x14ac:dyDescent="0.6">
      <c r="A569" s="215"/>
      <c r="B569" s="232"/>
      <c r="C569" s="215"/>
      <c r="D569" s="233"/>
      <c r="E569" s="215"/>
      <c r="F569" s="215"/>
    </row>
    <row r="570" spans="1:6" ht="21.75" customHeight="1" x14ac:dyDescent="0.6">
      <c r="A570" s="215"/>
      <c r="B570" s="232"/>
      <c r="C570" s="215"/>
      <c r="D570" s="233"/>
      <c r="E570" s="215"/>
      <c r="F570" s="215"/>
    </row>
    <row r="571" spans="1:6" ht="21.75" customHeight="1" x14ac:dyDescent="0.6">
      <c r="A571" s="215"/>
      <c r="B571" s="232"/>
      <c r="C571" s="215"/>
      <c r="D571" s="233"/>
      <c r="E571" s="215"/>
      <c r="F571" s="215"/>
    </row>
    <row r="572" spans="1:6" ht="21.75" customHeight="1" x14ac:dyDescent="0.6">
      <c r="A572" s="215"/>
      <c r="B572" s="232"/>
      <c r="C572" s="215"/>
      <c r="D572" s="233"/>
      <c r="E572" s="215"/>
      <c r="F572" s="215"/>
    </row>
    <row r="573" spans="1:6" ht="21.75" customHeight="1" x14ac:dyDescent="0.6">
      <c r="A573" s="215"/>
      <c r="B573" s="232"/>
      <c r="C573" s="215"/>
      <c r="D573" s="233"/>
      <c r="E573" s="215"/>
      <c r="F573" s="215"/>
    </row>
    <row r="574" spans="1:6" ht="21.75" customHeight="1" x14ac:dyDescent="0.6">
      <c r="A574" s="215"/>
      <c r="B574" s="232"/>
      <c r="C574" s="215"/>
      <c r="D574" s="233"/>
      <c r="E574" s="215"/>
      <c r="F574" s="215"/>
    </row>
    <row r="575" spans="1:6" ht="21.75" customHeight="1" x14ac:dyDescent="0.6">
      <c r="A575" s="215"/>
      <c r="B575" s="232"/>
      <c r="C575" s="215"/>
      <c r="D575" s="233"/>
      <c r="E575" s="215"/>
      <c r="F575" s="215"/>
    </row>
    <row r="576" spans="1:6" ht="21.75" customHeight="1" x14ac:dyDescent="0.6">
      <c r="A576" s="215"/>
      <c r="B576" s="232"/>
      <c r="C576" s="215"/>
      <c r="D576" s="233"/>
      <c r="E576" s="215"/>
      <c r="F576" s="215"/>
    </row>
    <row r="577" spans="1:6" ht="21.75" customHeight="1" x14ac:dyDescent="0.6">
      <c r="A577" s="215"/>
      <c r="B577" s="232"/>
      <c r="C577" s="215"/>
      <c r="D577" s="233"/>
      <c r="E577" s="215"/>
      <c r="F577" s="215"/>
    </row>
    <row r="578" spans="1:6" ht="21.75" customHeight="1" x14ac:dyDescent="0.6">
      <c r="A578" s="215"/>
      <c r="B578" s="232"/>
      <c r="C578" s="215"/>
      <c r="D578" s="233"/>
      <c r="E578" s="215"/>
      <c r="F578" s="215"/>
    </row>
    <row r="579" spans="1:6" ht="21.75" customHeight="1" x14ac:dyDescent="0.6">
      <c r="A579" s="215"/>
      <c r="B579" s="232"/>
      <c r="C579" s="215"/>
      <c r="D579" s="233"/>
      <c r="E579" s="215"/>
      <c r="F579" s="215"/>
    </row>
    <row r="580" spans="1:6" ht="21.75" customHeight="1" x14ac:dyDescent="0.6">
      <c r="A580" s="215"/>
      <c r="B580" s="232"/>
      <c r="C580" s="215"/>
      <c r="D580" s="233"/>
      <c r="E580" s="215"/>
      <c r="F580" s="215"/>
    </row>
    <row r="581" spans="1:6" ht="21.75" customHeight="1" x14ac:dyDescent="0.6">
      <c r="A581" s="215"/>
      <c r="B581" s="232"/>
      <c r="C581" s="215"/>
      <c r="D581" s="233"/>
      <c r="E581" s="215"/>
      <c r="F581" s="215"/>
    </row>
    <row r="582" spans="1:6" ht="21.75" customHeight="1" x14ac:dyDescent="0.6">
      <c r="A582" s="215"/>
      <c r="B582" s="232"/>
      <c r="C582" s="215"/>
      <c r="D582" s="233"/>
      <c r="E582" s="215"/>
      <c r="F582" s="215"/>
    </row>
    <row r="583" spans="1:6" ht="21.75" customHeight="1" x14ac:dyDescent="0.6">
      <c r="A583" s="215"/>
      <c r="B583" s="232"/>
      <c r="C583" s="215"/>
      <c r="D583" s="233"/>
      <c r="E583" s="215"/>
      <c r="F583" s="215"/>
    </row>
    <row r="584" spans="1:6" ht="21.75" customHeight="1" x14ac:dyDescent="0.6">
      <c r="A584" s="215"/>
      <c r="B584" s="232"/>
      <c r="C584" s="215"/>
      <c r="D584" s="233"/>
      <c r="E584" s="215"/>
      <c r="F584" s="215"/>
    </row>
    <row r="585" spans="1:6" ht="21.75" customHeight="1" x14ac:dyDescent="0.6">
      <c r="A585" s="215"/>
      <c r="B585" s="232"/>
      <c r="C585" s="215"/>
      <c r="D585" s="233"/>
      <c r="E585" s="215"/>
      <c r="F585" s="215"/>
    </row>
    <row r="586" spans="1:6" ht="21.75" customHeight="1" x14ac:dyDescent="0.6">
      <c r="A586" s="215"/>
      <c r="B586" s="232"/>
      <c r="C586" s="215"/>
      <c r="D586" s="233"/>
      <c r="E586" s="215"/>
      <c r="F586" s="215"/>
    </row>
    <row r="587" spans="1:6" ht="21.75" customHeight="1" x14ac:dyDescent="0.6">
      <c r="A587" s="215"/>
      <c r="B587" s="232"/>
      <c r="C587" s="215"/>
      <c r="D587" s="233"/>
      <c r="E587" s="215"/>
      <c r="F587" s="215"/>
    </row>
    <row r="588" spans="1:6" ht="21.75" customHeight="1" x14ac:dyDescent="0.6">
      <c r="A588" s="215"/>
      <c r="B588" s="232"/>
      <c r="C588" s="215"/>
      <c r="D588" s="233"/>
      <c r="E588" s="215"/>
      <c r="F588" s="215"/>
    </row>
    <row r="589" spans="1:6" ht="21.75" customHeight="1" x14ac:dyDescent="0.6">
      <c r="A589" s="215"/>
      <c r="B589" s="232"/>
      <c r="C589" s="215"/>
      <c r="D589" s="233"/>
      <c r="E589" s="215"/>
      <c r="F589" s="215"/>
    </row>
    <row r="590" spans="1:6" ht="21.75" customHeight="1" x14ac:dyDescent="0.6">
      <c r="A590" s="215"/>
      <c r="B590" s="232"/>
      <c r="C590" s="215"/>
      <c r="D590" s="233"/>
      <c r="E590" s="215"/>
      <c r="F590" s="215"/>
    </row>
    <row r="591" spans="1:6" ht="21.75" customHeight="1" x14ac:dyDescent="0.6">
      <c r="A591" s="215"/>
      <c r="B591" s="232"/>
      <c r="C591" s="215"/>
      <c r="D591" s="233"/>
      <c r="E591" s="215"/>
      <c r="F591" s="215"/>
    </row>
    <row r="592" spans="1:6" ht="21.75" customHeight="1" x14ac:dyDescent="0.6">
      <c r="A592" s="215"/>
      <c r="B592" s="232"/>
      <c r="C592" s="215"/>
      <c r="D592" s="233"/>
      <c r="E592" s="215"/>
      <c r="F592" s="215"/>
    </row>
    <row r="593" spans="1:6" ht="21.75" customHeight="1" x14ac:dyDescent="0.6">
      <c r="A593" s="215"/>
      <c r="B593" s="232"/>
      <c r="C593" s="215"/>
      <c r="D593" s="233"/>
      <c r="E593" s="215"/>
      <c r="F593" s="215"/>
    </row>
    <row r="594" spans="1:6" ht="21.75" customHeight="1" x14ac:dyDescent="0.6">
      <c r="A594" s="215"/>
      <c r="B594" s="232"/>
      <c r="C594" s="215"/>
      <c r="D594" s="233"/>
      <c r="E594" s="215"/>
      <c r="F594" s="215"/>
    </row>
    <row r="595" spans="1:6" ht="21.75" customHeight="1" x14ac:dyDescent="0.6">
      <c r="A595" s="215"/>
      <c r="B595" s="232"/>
      <c r="C595" s="215"/>
      <c r="D595" s="233"/>
      <c r="E595" s="215"/>
      <c r="F595" s="215"/>
    </row>
    <row r="596" spans="1:6" ht="21.75" customHeight="1" x14ac:dyDescent="0.6">
      <c r="A596" s="215"/>
      <c r="B596" s="232"/>
      <c r="C596" s="215"/>
      <c r="D596" s="233"/>
      <c r="E596" s="215"/>
      <c r="F596" s="215"/>
    </row>
    <row r="597" spans="1:6" ht="21.75" customHeight="1" x14ac:dyDescent="0.6">
      <c r="A597" s="215"/>
      <c r="B597" s="232"/>
      <c r="C597" s="215"/>
      <c r="D597" s="233"/>
      <c r="E597" s="215"/>
      <c r="F597" s="215"/>
    </row>
    <row r="598" spans="1:6" ht="21.75" customHeight="1" x14ac:dyDescent="0.6">
      <c r="A598" s="215"/>
      <c r="B598" s="232"/>
      <c r="C598" s="215"/>
      <c r="D598" s="233"/>
      <c r="E598" s="215"/>
      <c r="F598" s="215"/>
    </row>
    <row r="599" spans="1:6" ht="21.75" customHeight="1" x14ac:dyDescent="0.6">
      <c r="A599" s="215"/>
      <c r="B599" s="232"/>
      <c r="C599" s="215"/>
      <c r="D599" s="233"/>
      <c r="E599" s="215"/>
      <c r="F599" s="215"/>
    </row>
    <row r="600" spans="1:6" ht="21.75" customHeight="1" x14ac:dyDescent="0.6">
      <c r="A600" s="215"/>
      <c r="B600" s="232"/>
      <c r="C600" s="215"/>
      <c r="D600" s="233"/>
      <c r="E600" s="215"/>
      <c r="F600" s="215"/>
    </row>
    <row r="601" spans="1:6" ht="21.75" customHeight="1" x14ac:dyDescent="0.6">
      <c r="A601" s="215"/>
      <c r="B601" s="232"/>
      <c r="C601" s="215"/>
      <c r="D601" s="233"/>
      <c r="E601" s="215"/>
      <c r="F601" s="215"/>
    </row>
    <row r="602" spans="1:6" ht="21.75" customHeight="1" x14ac:dyDescent="0.6">
      <c r="A602" s="215"/>
      <c r="B602" s="232"/>
      <c r="C602" s="215"/>
      <c r="D602" s="233"/>
      <c r="E602" s="215"/>
      <c r="F602" s="215"/>
    </row>
    <row r="603" spans="1:6" ht="21.75" customHeight="1" x14ac:dyDescent="0.6">
      <c r="A603" s="215"/>
      <c r="B603" s="232"/>
      <c r="C603" s="215"/>
      <c r="D603" s="233"/>
      <c r="E603" s="215"/>
      <c r="F603" s="215"/>
    </row>
    <row r="604" spans="1:6" ht="21.75" customHeight="1" x14ac:dyDescent="0.6">
      <c r="A604" s="215"/>
      <c r="B604" s="232"/>
      <c r="C604" s="215"/>
      <c r="D604" s="233"/>
      <c r="E604" s="215"/>
      <c r="F604" s="215"/>
    </row>
    <row r="605" spans="1:6" ht="21.75" customHeight="1" x14ac:dyDescent="0.6">
      <c r="A605" s="215"/>
      <c r="B605" s="232"/>
      <c r="C605" s="215"/>
      <c r="D605" s="233"/>
      <c r="E605" s="215"/>
      <c r="F605" s="215"/>
    </row>
    <row r="606" spans="1:6" ht="21.75" customHeight="1" x14ac:dyDescent="0.6">
      <c r="A606" s="215"/>
      <c r="B606" s="232"/>
      <c r="C606" s="215"/>
      <c r="D606" s="233"/>
      <c r="E606" s="215"/>
      <c r="F606" s="215"/>
    </row>
    <row r="607" spans="1:6" ht="21.75" customHeight="1" x14ac:dyDescent="0.6">
      <c r="A607" s="215"/>
      <c r="B607" s="232"/>
      <c r="C607" s="215"/>
      <c r="D607" s="233"/>
      <c r="E607" s="215"/>
      <c r="F607" s="215"/>
    </row>
    <row r="608" spans="1:6" ht="21.75" customHeight="1" x14ac:dyDescent="0.6">
      <c r="A608" s="215"/>
      <c r="B608" s="232"/>
      <c r="C608" s="215"/>
      <c r="D608" s="233"/>
      <c r="E608" s="215"/>
      <c r="F608" s="215"/>
    </row>
    <row r="609" spans="1:6" ht="21.75" customHeight="1" x14ac:dyDescent="0.6">
      <c r="A609" s="215"/>
      <c r="B609" s="232"/>
      <c r="C609" s="215"/>
      <c r="D609" s="233"/>
      <c r="E609" s="215"/>
      <c r="F609" s="215"/>
    </row>
    <row r="610" spans="1:6" ht="21.75" customHeight="1" x14ac:dyDescent="0.6">
      <c r="A610" s="215"/>
      <c r="B610" s="232"/>
      <c r="C610" s="215"/>
      <c r="D610" s="233"/>
      <c r="E610" s="215"/>
      <c r="F610" s="215"/>
    </row>
    <row r="611" spans="1:6" ht="21.75" customHeight="1" x14ac:dyDescent="0.6">
      <c r="A611" s="215"/>
      <c r="B611" s="232"/>
      <c r="C611" s="215"/>
      <c r="D611" s="233"/>
      <c r="E611" s="215"/>
      <c r="F611" s="215"/>
    </row>
    <row r="612" spans="1:6" ht="21.75" customHeight="1" x14ac:dyDescent="0.6">
      <c r="A612" s="215"/>
      <c r="B612" s="232"/>
      <c r="C612" s="215"/>
      <c r="D612" s="233"/>
      <c r="E612" s="215"/>
      <c r="F612" s="215"/>
    </row>
    <row r="613" spans="1:6" ht="21.75" customHeight="1" x14ac:dyDescent="0.6">
      <c r="A613" s="215"/>
      <c r="B613" s="232"/>
      <c r="C613" s="215"/>
      <c r="D613" s="233"/>
      <c r="E613" s="215"/>
      <c r="F613" s="215"/>
    </row>
    <row r="614" spans="1:6" ht="21.75" customHeight="1" x14ac:dyDescent="0.6">
      <c r="A614" s="215"/>
      <c r="B614" s="232"/>
      <c r="C614" s="215"/>
      <c r="D614" s="233"/>
      <c r="E614" s="215"/>
      <c r="F614" s="215"/>
    </row>
    <row r="615" spans="1:6" ht="21.75" customHeight="1" x14ac:dyDescent="0.6">
      <c r="A615" s="215"/>
      <c r="B615" s="232"/>
      <c r="C615" s="215"/>
      <c r="D615" s="233"/>
      <c r="E615" s="215"/>
      <c r="F615" s="215"/>
    </row>
    <row r="616" spans="1:6" ht="21.75" customHeight="1" x14ac:dyDescent="0.6">
      <c r="A616" s="215"/>
      <c r="B616" s="232"/>
      <c r="C616" s="215"/>
      <c r="D616" s="233"/>
      <c r="E616" s="215"/>
      <c r="F616" s="215"/>
    </row>
    <row r="617" spans="1:6" ht="21.75" customHeight="1" x14ac:dyDescent="0.6">
      <c r="A617" s="215"/>
      <c r="B617" s="232"/>
      <c r="C617" s="215"/>
      <c r="D617" s="233"/>
      <c r="E617" s="215"/>
      <c r="F617" s="215"/>
    </row>
    <row r="618" spans="1:6" ht="21.75" customHeight="1" x14ac:dyDescent="0.6">
      <c r="A618" s="215"/>
      <c r="B618" s="232"/>
      <c r="C618" s="215"/>
      <c r="D618" s="233"/>
      <c r="E618" s="215"/>
      <c r="F618" s="215"/>
    </row>
    <row r="619" spans="1:6" ht="21.75" customHeight="1" x14ac:dyDescent="0.6">
      <c r="A619" s="215"/>
      <c r="B619" s="232"/>
      <c r="C619" s="215"/>
      <c r="D619" s="233"/>
      <c r="E619" s="215"/>
      <c r="F619" s="215"/>
    </row>
    <row r="620" spans="1:6" ht="21.75" customHeight="1" x14ac:dyDescent="0.6">
      <c r="A620" s="215"/>
      <c r="B620" s="232"/>
      <c r="C620" s="215"/>
      <c r="D620" s="233"/>
      <c r="E620" s="215"/>
      <c r="F620" s="215"/>
    </row>
    <row r="621" spans="1:6" ht="21.75" customHeight="1" x14ac:dyDescent="0.6">
      <c r="A621" s="215"/>
      <c r="B621" s="232"/>
      <c r="C621" s="215"/>
      <c r="D621" s="233"/>
      <c r="E621" s="215"/>
      <c r="F621" s="215"/>
    </row>
    <row r="622" spans="1:6" ht="21.75" customHeight="1" x14ac:dyDescent="0.6">
      <c r="A622" s="215"/>
      <c r="B622" s="232"/>
      <c r="C622" s="215"/>
      <c r="D622" s="233"/>
      <c r="E622" s="215"/>
      <c r="F622" s="215"/>
    </row>
    <row r="623" spans="1:6" ht="21.75" customHeight="1" x14ac:dyDescent="0.6">
      <c r="A623" s="215"/>
      <c r="B623" s="232"/>
      <c r="C623" s="215"/>
      <c r="D623" s="233"/>
      <c r="E623" s="215"/>
      <c r="F623" s="215"/>
    </row>
    <row r="624" spans="1:6" ht="21.75" customHeight="1" x14ac:dyDescent="0.6">
      <c r="A624" s="215"/>
      <c r="B624" s="232"/>
      <c r="C624" s="215"/>
      <c r="D624" s="233"/>
      <c r="E624" s="215"/>
      <c r="F624" s="215"/>
    </row>
    <row r="625" spans="1:6" ht="21.75" customHeight="1" x14ac:dyDescent="0.6">
      <c r="A625" s="215"/>
      <c r="B625" s="232"/>
      <c r="C625" s="215"/>
      <c r="D625" s="233"/>
      <c r="E625" s="215"/>
      <c r="F625" s="215"/>
    </row>
    <row r="626" spans="1:6" ht="21.75" customHeight="1" x14ac:dyDescent="0.6">
      <c r="A626" s="215"/>
      <c r="B626" s="232"/>
      <c r="C626" s="215"/>
      <c r="D626" s="233"/>
      <c r="E626" s="215"/>
      <c r="F626" s="215"/>
    </row>
    <row r="627" spans="1:6" ht="21.75" customHeight="1" x14ac:dyDescent="0.6">
      <c r="A627" s="215"/>
      <c r="B627" s="232"/>
      <c r="C627" s="215"/>
      <c r="D627" s="233"/>
      <c r="E627" s="215"/>
      <c r="F627" s="215"/>
    </row>
    <row r="628" spans="1:6" ht="21.75" customHeight="1" x14ac:dyDescent="0.6">
      <c r="A628" s="215"/>
      <c r="B628" s="232"/>
      <c r="C628" s="215"/>
      <c r="D628" s="233"/>
      <c r="E628" s="215"/>
      <c r="F628" s="215"/>
    </row>
    <row r="629" spans="1:6" ht="21.75" customHeight="1" x14ac:dyDescent="0.6">
      <c r="A629" s="215"/>
      <c r="B629" s="232"/>
      <c r="C629" s="215"/>
      <c r="D629" s="233"/>
      <c r="E629" s="215"/>
      <c r="F629" s="215"/>
    </row>
    <row r="630" spans="1:6" ht="21.75" customHeight="1" x14ac:dyDescent="0.6">
      <c r="A630" s="215"/>
      <c r="B630" s="232"/>
      <c r="C630" s="215"/>
      <c r="D630" s="233"/>
      <c r="E630" s="215"/>
      <c r="F630" s="215"/>
    </row>
    <row r="631" spans="1:6" ht="21.75" customHeight="1" x14ac:dyDescent="0.6">
      <c r="A631" s="215"/>
      <c r="B631" s="232"/>
      <c r="C631" s="215"/>
      <c r="D631" s="233"/>
      <c r="E631" s="215"/>
      <c r="F631" s="215"/>
    </row>
    <row r="632" spans="1:6" ht="21.75" customHeight="1" x14ac:dyDescent="0.6">
      <c r="A632" s="215"/>
      <c r="B632" s="232"/>
      <c r="C632" s="215"/>
      <c r="D632" s="233"/>
      <c r="E632" s="215"/>
      <c r="F632" s="215"/>
    </row>
    <row r="633" spans="1:6" ht="21.75" customHeight="1" x14ac:dyDescent="0.6">
      <c r="A633" s="215"/>
      <c r="B633" s="232"/>
      <c r="C633" s="215"/>
      <c r="D633" s="233"/>
      <c r="E633" s="215"/>
      <c r="F633" s="215"/>
    </row>
    <row r="634" spans="1:6" ht="21.75" customHeight="1" x14ac:dyDescent="0.6">
      <c r="A634" s="215"/>
      <c r="B634" s="232"/>
      <c r="C634" s="215"/>
      <c r="D634" s="233"/>
      <c r="E634" s="215"/>
      <c r="F634" s="215"/>
    </row>
    <row r="635" spans="1:6" ht="21.75" customHeight="1" x14ac:dyDescent="0.6">
      <c r="A635" s="215"/>
      <c r="B635" s="232"/>
      <c r="C635" s="215"/>
      <c r="D635" s="233"/>
      <c r="E635" s="215"/>
      <c r="F635" s="215"/>
    </row>
    <row r="636" spans="1:6" ht="21.75" customHeight="1" x14ac:dyDescent="0.6">
      <c r="A636" s="215"/>
      <c r="B636" s="232"/>
      <c r="C636" s="215"/>
      <c r="D636" s="233"/>
      <c r="E636" s="215"/>
      <c r="F636" s="215"/>
    </row>
    <row r="637" spans="1:6" ht="21.75" customHeight="1" x14ac:dyDescent="0.6">
      <c r="A637" s="215"/>
      <c r="B637" s="232"/>
      <c r="C637" s="215"/>
      <c r="D637" s="233"/>
      <c r="E637" s="215"/>
      <c r="F637" s="215"/>
    </row>
    <row r="638" spans="1:6" ht="21.75" customHeight="1" x14ac:dyDescent="0.6">
      <c r="A638" s="215"/>
      <c r="B638" s="232"/>
      <c r="C638" s="215"/>
      <c r="D638" s="233"/>
      <c r="E638" s="215"/>
      <c r="F638" s="215"/>
    </row>
    <row r="639" spans="1:6" ht="21.75" customHeight="1" x14ac:dyDescent="0.6">
      <c r="A639" s="215"/>
      <c r="B639" s="232"/>
      <c r="C639" s="215"/>
      <c r="D639" s="233"/>
      <c r="E639" s="215"/>
      <c r="F639" s="215"/>
    </row>
    <row r="640" spans="1:6" ht="21.75" customHeight="1" x14ac:dyDescent="0.6">
      <c r="A640" s="215"/>
      <c r="B640" s="232"/>
      <c r="C640" s="215"/>
      <c r="D640" s="233"/>
      <c r="E640" s="215"/>
      <c r="F640" s="215"/>
    </row>
    <row r="641" spans="1:6" ht="21.75" customHeight="1" x14ac:dyDescent="0.6">
      <c r="A641" s="215"/>
      <c r="B641" s="232"/>
      <c r="C641" s="215"/>
      <c r="D641" s="233"/>
      <c r="E641" s="215"/>
      <c r="F641" s="215"/>
    </row>
    <row r="642" spans="1:6" ht="21.75" customHeight="1" x14ac:dyDescent="0.6">
      <c r="A642" s="215"/>
      <c r="B642" s="232"/>
      <c r="C642" s="215"/>
      <c r="D642" s="233"/>
      <c r="E642" s="215"/>
      <c r="F642" s="215"/>
    </row>
    <row r="643" spans="1:6" ht="21.75" customHeight="1" x14ac:dyDescent="0.6">
      <c r="A643" s="215"/>
      <c r="B643" s="232"/>
      <c r="C643" s="215"/>
      <c r="D643" s="233"/>
      <c r="E643" s="215"/>
      <c r="F643" s="215"/>
    </row>
    <row r="644" spans="1:6" ht="21.75" customHeight="1" x14ac:dyDescent="0.6">
      <c r="A644" s="215"/>
      <c r="B644" s="232"/>
      <c r="C644" s="215"/>
      <c r="D644" s="233"/>
      <c r="E644" s="215"/>
      <c r="F644" s="215"/>
    </row>
    <row r="645" spans="1:6" ht="21.75" customHeight="1" x14ac:dyDescent="0.6">
      <c r="A645" s="215"/>
      <c r="B645" s="232"/>
      <c r="C645" s="215"/>
      <c r="D645" s="233"/>
      <c r="E645" s="215"/>
      <c r="F645" s="215"/>
    </row>
    <row r="646" spans="1:6" ht="21.75" customHeight="1" x14ac:dyDescent="0.6">
      <c r="A646" s="215"/>
      <c r="B646" s="232"/>
      <c r="C646" s="215"/>
      <c r="D646" s="233"/>
      <c r="E646" s="215"/>
      <c r="F646" s="215"/>
    </row>
    <row r="647" spans="1:6" ht="21.75" customHeight="1" x14ac:dyDescent="0.6">
      <c r="A647" s="215"/>
      <c r="B647" s="232"/>
      <c r="C647" s="215"/>
      <c r="D647" s="233"/>
      <c r="E647" s="215"/>
      <c r="F647" s="215"/>
    </row>
    <row r="648" spans="1:6" ht="21.75" customHeight="1" x14ac:dyDescent="0.6">
      <c r="A648" s="215"/>
      <c r="B648" s="232"/>
      <c r="C648" s="215"/>
      <c r="D648" s="233"/>
      <c r="E648" s="215"/>
      <c r="F648" s="215"/>
    </row>
    <row r="649" spans="1:6" ht="21.75" customHeight="1" x14ac:dyDescent="0.6">
      <c r="A649" s="215"/>
      <c r="B649" s="232"/>
      <c r="C649" s="215"/>
      <c r="D649" s="233"/>
      <c r="E649" s="215"/>
      <c r="F649" s="215"/>
    </row>
    <row r="650" spans="1:6" ht="21.75" customHeight="1" x14ac:dyDescent="0.6">
      <c r="A650" s="215"/>
      <c r="B650" s="232"/>
      <c r="C650" s="215"/>
      <c r="D650" s="233"/>
      <c r="E650" s="215"/>
      <c r="F650" s="215"/>
    </row>
    <row r="651" spans="1:6" ht="21.75" customHeight="1" x14ac:dyDescent="0.6">
      <c r="A651" s="215"/>
      <c r="B651" s="232"/>
      <c r="C651" s="215"/>
      <c r="D651" s="233"/>
      <c r="E651" s="215"/>
      <c r="F651" s="215"/>
    </row>
    <row r="652" spans="1:6" ht="21.75" customHeight="1" x14ac:dyDescent="0.6">
      <c r="A652" s="215"/>
      <c r="B652" s="232"/>
      <c r="C652" s="215"/>
      <c r="D652" s="233"/>
      <c r="E652" s="215"/>
      <c r="F652" s="215"/>
    </row>
    <row r="653" spans="1:6" ht="21.75" customHeight="1" x14ac:dyDescent="0.6">
      <c r="A653" s="215"/>
      <c r="B653" s="232"/>
      <c r="C653" s="215"/>
      <c r="D653" s="233"/>
      <c r="E653" s="215"/>
      <c r="F653" s="215"/>
    </row>
    <row r="654" spans="1:6" ht="21.75" customHeight="1" x14ac:dyDescent="0.6">
      <c r="A654" s="215"/>
      <c r="B654" s="232"/>
      <c r="C654" s="215"/>
      <c r="D654" s="233"/>
      <c r="E654" s="215"/>
      <c r="F654" s="215"/>
    </row>
    <row r="655" spans="1:6" ht="21.75" customHeight="1" x14ac:dyDescent="0.6">
      <c r="A655" s="215"/>
      <c r="B655" s="232"/>
      <c r="C655" s="215"/>
      <c r="D655" s="233"/>
      <c r="E655" s="215"/>
      <c r="F655" s="215"/>
    </row>
    <row r="656" spans="1:6" ht="21.75" customHeight="1" x14ac:dyDescent="0.6">
      <c r="A656" s="215"/>
      <c r="B656" s="232"/>
      <c r="C656" s="215"/>
      <c r="D656" s="233"/>
      <c r="E656" s="215"/>
      <c r="F656" s="215"/>
    </row>
    <row r="657" spans="1:6" ht="21.75" customHeight="1" x14ac:dyDescent="0.6">
      <c r="A657" s="215"/>
      <c r="B657" s="232"/>
      <c r="C657" s="215"/>
      <c r="D657" s="233"/>
      <c r="E657" s="215"/>
      <c r="F657" s="215"/>
    </row>
    <row r="658" spans="1:6" ht="21.75" customHeight="1" x14ac:dyDescent="0.6">
      <c r="A658" s="215"/>
      <c r="B658" s="232"/>
      <c r="C658" s="215"/>
      <c r="D658" s="233"/>
      <c r="E658" s="215"/>
      <c r="F658" s="215"/>
    </row>
    <row r="659" spans="1:6" ht="21.75" customHeight="1" x14ac:dyDescent="0.6">
      <c r="A659" s="215"/>
      <c r="B659" s="232"/>
      <c r="C659" s="215"/>
      <c r="D659" s="233"/>
      <c r="E659" s="215"/>
      <c r="F659" s="215"/>
    </row>
    <row r="660" spans="1:6" ht="21.75" customHeight="1" x14ac:dyDescent="0.6">
      <c r="A660" s="215"/>
      <c r="B660" s="232"/>
      <c r="C660" s="215"/>
      <c r="D660" s="233"/>
      <c r="E660" s="215"/>
      <c r="F660" s="215"/>
    </row>
    <row r="661" spans="1:6" ht="21.75" customHeight="1" x14ac:dyDescent="0.6">
      <c r="A661" s="215"/>
      <c r="B661" s="232"/>
      <c r="C661" s="215"/>
      <c r="D661" s="233"/>
      <c r="E661" s="215"/>
      <c r="F661" s="215"/>
    </row>
    <row r="662" spans="1:6" ht="21.75" customHeight="1" x14ac:dyDescent="0.6">
      <c r="A662" s="215"/>
      <c r="B662" s="232"/>
      <c r="C662" s="215"/>
      <c r="D662" s="233"/>
      <c r="E662" s="215"/>
      <c r="F662" s="215"/>
    </row>
    <row r="663" spans="1:6" ht="21.75" customHeight="1" x14ac:dyDescent="0.6">
      <c r="A663" s="215"/>
      <c r="B663" s="232"/>
      <c r="C663" s="215"/>
      <c r="D663" s="233"/>
      <c r="E663" s="215"/>
      <c r="F663" s="215"/>
    </row>
    <row r="664" spans="1:6" ht="21.75" customHeight="1" x14ac:dyDescent="0.6">
      <c r="A664" s="215"/>
      <c r="B664" s="232"/>
      <c r="C664" s="215"/>
      <c r="D664" s="233"/>
      <c r="E664" s="215"/>
      <c r="F664" s="215"/>
    </row>
    <row r="665" spans="1:6" ht="21.75" customHeight="1" x14ac:dyDescent="0.6">
      <c r="A665" s="215"/>
      <c r="B665" s="232"/>
      <c r="C665" s="215"/>
      <c r="D665" s="233"/>
      <c r="E665" s="215"/>
      <c r="F665" s="215"/>
    </row>
    <row r="666" spans="1:6" ht="21.75" customHeight="1" x14ac:dyDescent="0.6">
      <c r="A666" s="215"/>
      <c r="B666" s="232"/>
      <c r="C666" s="215"/>
      <c r="D666" s="233"/>
      <c r="E666" s="215"/>
      <c r="F666" s="215"/>
    </row>
    <row r="667" spans="1:6" ht="21.75" customHeight="1" x14ac:dyDescent="0.6">
      <c r="A667" s="215"/>
      <c r="B667" s="232"/>
      <c r="C667" s="215"/>
      <c r="D667" s="233"/>
      <c r="E667" s="215"/>
      <c r="F667" s="215"/>
    </row>
    <row r="668" spans="1:6" ht="21.75" customHeight="1" x14ac:dyDescent="0.6">
      <c r="A668" s="215"/>
      <c r="B668" s="232"/>
      <c r="C668" s="215"/>
      <c r="D668" s="233"/>
      <c r="E668" s="215"/>
      <c r="F668" s="215"/>
    </row>
    <row r="669" spans="1:6" ht="21.75" customHeight="1" x14ac:dyDescent="0.6">
      <c r="A669" s="215"/>
      <c r="B669" s="232"/>
      <c r="C669" s="215"/>
      <c r="D669" s="233"/>
      <c r="E669" s="215"/>
      <c r="F669" s="215"/>
    </row>
    <row r="670" spans="1:6" ht="21.75" customHeight="1" x14ac:dyDescent="0.6">
      <c r="A670" s="215"/>
      <c r="B670" s="232"/>
      <c r="C670" s="215"/>
      <c r="D670" s="233"/>
      <c r="E670" s="215"/>
      <c r="F670" s="215"/>
    </row>
    <row r="671" spans="1:6" ht="21.75" customHeight="1" x14ac:dyDescent="0.6">
      <c r="A671" s="215"/>
      <c r="B671" s="232"/>
      <c r="C671" s="215"/>
      <c r="D671" s="233"/>
      <c r="E671" s="215"/>
      <c r="F671" s="215"/>
    </row>
    <row r="672" spans="1:6" ht="21.75" customHeight="1" x14ac:dyDescent="0.6">
      <c r="A672" s="215"/>
      <c r="B672" s="232"/>
      <c r="C672" s="215"/>
      <c r="D672" s="233"/>
      <c r="E672" s="215"/>
      <c r="F672" s="215"/>
    </row>
    <row r="673" spans="1:6" ht="21.75" customHeight="1" x14ac:dyDescent="0.6">
      <c r="A673" s="215"/>
      <c r="B673" s="232"/>
      <c r="C673" s="215"/>
      <c r="D673" s="233"/>
      <c r="E673" s="215"/>
      <c r="F673" s="215"/>
    </row>
    <row r="674" spans="1:6" ht="21.75" customHeight="1" x14ac:dyDescent="0.6">
      <c r="A674" s="215"/>
      <c r="B674" s="232"/>
      <c r="C674" s="215"/>
      <c r="D674" s="233"/>
      <c r="E674" s="215"/>
      <c r="F674" s="215"/>
    </row>
    <row r="675" spans="1:6" ht="21.75" customHeight="1" x14ac:dyDescent="0.6">
      <c r="A675" s="215"/>
      <c r="B675" s="232"/>
      <c r="C675" s="215"/>
      <c r="D675" s="233"/>
      <c r="E675" s="215"/>
      <c r="F675" s="215"/>
    </row>
    <row r="676" spans="1:6" ht="21.75" customHeight="1" x14ac:dyDescent="0.6">
      <c r="A676" s="215"/>
      <c r="B676" s="232"/>
      <c r="C676" s="215"/>
      <c r="D676" s="233"/>
      <c r="E676" s="215"/>
      <c r="F676" s="215"/>
    </row>
    <row r="677" spans="1:6" ht="21.75" customHeight="1" x14ac:dyDescent="0.6">
      <c r="A677" s="215"/>
      <c r="B677" s="232"/>
      <c r="C677" s="215"/>
      <c r="D677" s="233"/>
      <c r="E677" s="215"/>
      <c r="F677" s="215"/>
    </row>
    <row r="678" spans="1:6" ht="21.75" customHeight="1" x14ac:dyDescent="0.6">
      <c r="A678" s="215"/>
      <c r="B678" s="232"/>
      <c r="C678" s="215"/>
      <c r="D678" s="233"/>
      <c r="E678" s="215"/>
      <c r="F678" s="215"/>
    </row>
    <row r="679" spans="1:6" ht="21.75" customHeight="1" x14ac:dyDescent="0.6">
      <c r="A679" s="215"/>
      <c r="B679" s="232"/>
      <c r="C679" s="215"/>
      <c r="D679" s="233"/>
      <c r="E679" s="215"/>
      <c r="F679" s="215"/>
    </row>
    <row r="680" spans="1:6" ht="21.75" customHeight="1" x14ac:dyDescent="0.6">
      <c r="A680" s="215"/>
      <c r="B680" s="232"/>
      <c r="C680" s="215"/>
      <c r="D680" s="233"/>
      <c r="E680" s="215"/>
      <c r="F680" s="215"/>
    </row>
    <row r="681" spans="1:6" ht="21.75" customHeight="1" x14ac:dyDescent="0.6">
      <c r="A681" s="215"/>
      <c r="B681" s="232"/>
      <c r="C681" s="215"/>
      <c r="D681" s="233"/>
      <c r="E681" s="215"/>
      <c r="F681" s="215"/>
    </row>
    <row r="682" spans="1:6" ht="21.75" customHeight="1" x14ac:dyDescent="0.6">
      <c r="A682" s="215"/>
      <c r="B682" s="232"/>
      <c r="C682" s="215"/>
      <c r="D682" s="233"/>
      <c r="E682" s="215"/>
      <c r="F682" s="215"/>
    </row>
    <row r="683" spans="1:6" ht="21.75" customHeight="1" x14ac:dyDescent="0.6">
      <c r="A683" s="215"/>
      <c r="B683" s="232"/>
      <c r="C683" s="215"/>
      <c r="D683" s="233"/>
      <c r="E683" s="215"/>
      <c r="F683" s="215"/>
    </row>
    <row r="684" spans="1:6" ht="21.75" customHeight="1" x14ac:dyDescent="0.6">
      <c r="A684" s="215"/>
      <c r="B684" s="232"/>
      <c r="C684" s="215"/>
      <c r="D684" s="233"/>
      <c r="E684" s="215"/>
      <c r="F684" s="215"/>
    </row>
    <row r="685" spans="1:6" ht="21.75" customHeight="1" x14ac:dyDescent="0.6">
      <c r="A685" s="215"/>
      <c r="B685" s="232"/>
      <c r="C685" s="215"/>
      <c r="D685" s="233"/>
      <c r="E685" s="215"/>
      <c r="F685" s="215"/>
    </row>
    <row r="686" spans="1:6" ht="21.75" customHeight="1" x14ac:dyDescent="0.6">
      <c r="A686" s="215"/>
      <c r="B686" s="232"/>
      <c r="C686" s="215"/>
      <c r="D686" s="233"/>
      <c r="E686" s="215"/>
      <c r="F686" s="215"/>
    </row>
    <row r="687" spans="1:6" ht="21.75" customHeight="1" x14ac:dyDescent="0.6">
      <c r="A687" s="215"/>
      <c r="B687" s="232"/>
      <c r="C687" s="215"/>
      <c r="D687" s="233"/>
      <c r="E687" s="215"/>
      <c r="F687" s="215"/>
    </row>
    <row r="688" spans="1:6" ht="21.75" customHeight="1" x14ac:dyDescent="0.6">
      <c r="A688" s="215"/>
      <c r="B688" s="232"/>
      <c r="C688" s="215"/>
      <c r="D688" s="233"/>
      <c r="E688" s="215"/>
      <c r="F688" s="215"/>
    </row>
    <row r="689" spans="1:6" ht="21.75" customHeight="1" x14ac:dyDescent="0.6">
      <c r="A689" s="215"/>
      <c r="B689" s="232"/>
      <c r="C689" s="215"/>
      <c r="D689" s="233"/>
      <c r="E689" s="215"/>
      <c r="F689" s="215"/>
    </row>
    <row r="690" spans="1:6" ht="21.75" customHeight="1" x14ac:dyDescent="0.6">
      <c r="A690" s="215"/>
      <c r="B690" s="232"/>
      <c r="C690" s="215"/>
      <c r="D690" s="233"/>
      <c r="E690" s="215"/>
      <c r="F690" s="215"/>
    </row>
    <row r="691" spans="1:6" ht="21.75" customHeight="1" x14ac:dyDescent="0.6">
      <c r="A691" s="215"/>
      <c r="B691" s="232"/>
      <c r="C691" s="215"/>
      <c r="D691" s="233"/>
      <c r="E691" s="215"/>
      <c r="F691" s="215"/>
    </row>
    <row r="692" spans="1:6" ht="21.75" customHeight="1" x14ac:dyDescent="0.6">
      <c r="A692" s="215"/>
      <c r="B692" s="232"/>
      <c r="C692" s="215"/>
      <c r="D692" s="233"/>
      <c r="E692" s="215"/>
      <c r="F692" s="215"/>
    </row>
    <row r="693" spans="1:6" ht="21.75" customHeight="1" x14ac:dyDescent="0.6">
      <c r="A693" s="215"/>
      <c r="B693" s="232"/>
      <c r="C693" s="215"/>
      <c r="D693" s="233"/>
      <c r="E693" s="215"/>
      <c r="F693" s="215"/>
    </row>
    <row r="694" spans="1:6" ht="21.75" customHeight="1" x14ac:dyDescent="0.6">
      <c r="A694" s="215"/>
      <c r="B694" s="232"/>
      <c r="C694" s="215"/>
      <c r="D694" s="233"/>
      <c r="E694" s="215"/>
      <c r="F694" s="215"/>
    </row>
    <row r="695" spans="1:6" ht="21.75" customHeight="1" x14ac:dyDescent="0.6">
      <c r="A695" s="215"/>
      <c r="B695" s="232"/>
      <c r="C695" s="215"/>
      <c r="D695" s="233"/>
      <c r="E695" s="215"/>
      <c r="F695" s="215"/>
    </row>
    <row r="696" spans="1:6" ht="21.75" customHeight="1" x14ac:dyDescent="0.6">
      <c r="A696" s="215"/>
      <c r="B696" s="232"/>
      <c r="C696" s="215"/>
      <c r="D696" s="233"/>
      <c r="E696" s="215"/>
      <c r="F696" s="215"/>
    </row>
    <row r="697" spans="1:6" ht="21.75" customHeight="1" x14ac:dyDescent="0.6">
      <c r="A697" s="215"/>
      <c r="B697" s="232"/>
      <c r="C697" s="215"/>
      <c r="D697" s="233"/>
      <c r="E697" s="215"/>
      <c r="F697" s="215"/>
    </row>
    <row r="698" spans="1:6" ht="21.75" customHeight="1" x14ac:dyDescent="0.6">
      <c r="A698" s="215"/>
      <c r="B698" s="232"/>
      <c r="C698" s="215"/>
      <c r="D698" s="233"/>
      <c r="E698" s="215"/>
      <c r="F698" s="215"/>
    </row>
    <row r="699" spans="1:6" ht="21.75" customHeight="1" x14ac:dyDescent="0.6">
      <c r="A699" s="215"/>
      <c r="B699" s="232"/>
      <c r="C699" s="215"/>
      <c r="D699" s="233"/>
      <c r="E699" s="215"/>
      <c r="F699" s="215"/>
    </row>
    <row r="700" spans="1:6" ht="21.75" customHeight="1" x14ac:dyDescent="0.6">
      <c r="A700" s="215"/>
      <c r="B700" s="232"/>
      <c r="C700" s="215"/>
      <c r="D700" s="233"/>
      <c r="E700" s="215"/>
      <c r="F700" s="215"/>
    </row>
    <row r="701" spans="1:6" ht="21.75" customHeight="1" x14ac:dyDescent="0.6">
      <c r="A701" s="215"/>
      <c r="B701" s="232"/>
      <c r="C701" s="215"/>
      <c r="D701" s="233"/>
      <c r="E701" s="215"/>
      <c r="F701" s="215"/>
    </row>
    <row r="702" spans="1:6" ht="21.75" customHeight="1" x14ac:dyDescent="0.6">
      <c r="A702" s="215"/>
      <c r="B702" s="232"/>
      <c r="C702" s="215"/>
      <c r="D702" s="233"/>
      <c r="E702" s="215"/>
      <c r="F702" s="215"/>
    </row>
    <row r="703" spans="1:6" ht="21.75" customHeight="1" x14ac:dyDescent="0.6">
      <c r="A703" s="215"/>
      <c r="B703" s="232"/>
      <c r="C703" s="215"/>
      <c r="D703" s="233"/>
      <c r="E703" s="215"/>
      <c r="F703" s="215"/>
    </row>
    <row r="704" spans="1:6" ht="21.75" customHeight="1" x14ac:dyDescent="0.6">
      <c r="A704" s="215"/>
      <c r="B704" s="232"/>
      <c r="C704" s="215"/>
      <c r="D704" s="233"/>
      <c r="E704" s="215"/>
      <c r="F704" s="215"/>
    </row>
    <row r="705" spans="1:6" ht="21.75" customHeight="1" x14ac:dyDescent="0.6">
      <c r="A705" s="215"/>
      <c r="B705" s="232"/>
      <c r="C705" s="215"/>
      <c r="D705" s="233"/>
      <c r="E705" s="215"/>
      <c r="F705" s="215"/>
    </row>
    <row r="706" spans="1:6" ht="21.75" customHeight="1" x14ac:dyDescent="0.6">
      <c r="A706" s="215"/>
      <c r="B706" s="232"/>
      <c r="C706" s="215"/>
      <c r="D706" s="233"/>
      <c r="E706" s="215"/>
      <c r="F706" s="215"/>
    </row>
    <row r="707" spans="1:6" ht="21.75" customHeight="1" x14ac:dyDescent="0.6">
      <c r="A707" s="215"/>
      <c r="B707" s="232"/>
      <c r="C707" s="215"/>
      <c r="D707" s="233"/>
      <c r="E707" s="215"/>
      <c r="F707" s="215"/>
    </row>
    <row r="708" spans="1:6" ht="21.75" customHeight="1" x14ac:dyDescent="0.6">
      <c r="A708" s="215"/>
      <c r="B708" s="232"/>
      <c r="C708" s="215"/>
      <c r="D708" s="233"/>
      <c r="E708" s="215"/>
      <c r="F708" s="215"/>
    </row>
    <row r="709" spans="1:6" ht="21.75" customHeight="1" x14ac:dyDescent="0.6">
      <c r="A709" s="215"/>
      <c r="B709" s="232"/>
      <c r="C709" s="215"/>
      <c r="D709" s="233"/>
      <c r="E709" s="215"/>
      <c r="F709" s="215"/>
    </row>
    <row r="710" spans="1:6" ht="21.75" customHeight="1" x14ac:dyDescent="0.6">
      <c r="A710" s="215"/>
      <c r="B710" s="232"/>
      <c r="C710" s="215"/>
      <c r="D710" s="233"/>
      <c r="E710" s="215"/>
      <c r="F710" s="215"/>
    </row>
    <row r="711" spans="1:6" ht="21.75" customHeight="1" x14ac:dyDescent="0.6">
      <c r="A711" s="215"/>
      <c r="B711" s="232"/>
      <c r="C711" s="215"/>
      <c r="D711" s="233"/>
      <c r="E711" s="215"/>
      <c r="F711" s="215"/>
    </row>
    <row r="712" spans="1:6" ht="21.75" customHeight="1" x14ac:dyDescent="0.6">
      <c r="A712" s="215"/>
      <c r="B712" s="232"/>
      <c r="C712" s="215"/>
      <c r="D712" s="233"/>
      <c r="E712" s="215"/>
      <c r="F712" s="215"/>
    </row>
    <row r="713" spans="1:6" ht="21.75" customHeight="1" x14ac:dyDescent="0.6">
      <c r="A713" s="215"/>
      <c r="B713" s="232"/>
      <c r="C713" s="215"/>
      <c r="D713" s="233"/>
      <c r="E713" s="215"/>
      <c r="F713" s="215"/>
    </row>
    <row r="714" spans="1:6" ht="21.75" customHeight="1" x14ac:dyDescent="0.6">
      <c r="A714" s="215"/>
      <c r="B714" s="232"/>
      <c r="C714" s="215"/>
      <c r="D714" s="233"/>
      <c r="E714" s="215"/>
      <c r="F714" s="215"/>
    </row>
    <row r="715" spans="1:6" ht="21.75" customHeight="1" x14ac:dyDescent="0.6">
      <c r="A715" s="215"/>
      <c r="B715" s="232"/>
      <c r="C715" s="215"/>
      <c r="D715" s="233"/>
      <c r="E715" s="215"/>
      <c r="F715" s="215"/>
    </row>
    <row r="716" spans="1:6" ht="21.75" customHeight="1" x14ac:dyDescent="0.6">
      <c r="A716" s="215"/>
      <c r="B716" s="232"/>
      <c r="C716" s="215"/>
      <c r="D716" s="233"/>
      <c r="E716" s="215"/>
      <c r="F716" s="215"/>
    </row>
    <row r="717" spans="1:6" ht="21.75" customHeight="1" x14ac:dyDescent="0.6">
      <c r="A717" s="215"/>
      <c r="B717" s="232"/>
      <c r="C717" s="215"/>
      <c r="D717" s="233"/>
      <c r="E717" s="215"/>
      <c r="F717" s="215"/>
    </row>
    <row r="718" spans="1:6" ht="21.75" customHeight="1" x14ac:dyDescent="0.6">
      <c r="A718" s="215"/>
      <c r="B718" s="232"/>
      <c r="C718" s="215"/>
      <c r="D718" s="233"/>
      <c r="E718" s="215"/>
      <c r="F718" s="215"/>
    </row>
    <row r="719" spans="1:6" ht="21.75" customHeight="1" x14ac:dyDescent="0.6">
      <c r="A719" s="215"/>
      <c r="B719" s="232"/>
      <c r="C719" s="215"/>
      <c r="D719" s="233"/>
      <c r="E719" s="215"/>
      <c r="F719" s="215"/>
    </row>
    <row r="720" spans="1:6" ht="21.75" customHeight="1" x14ac:dyDescent="0.6">
      <c r="A720" s="215"/>
      <c r="B720" s="232"/>
      <c r="C720" s="215"/>
      <c r="D720" s="233"/>
      <c r="E720" s="215"/>
      <c r="F720" s="215"/>
    </row>
    <row r="721" spans="1:6" ht="21.75" customHeight="1" x14ac:dyDescent="0.6">
      <c r="A721" s="215"/>
      <c r="B721" s="232"/>
      <c r="C721" s="215"/>
      <c r="D721" s="233"/>
      <c r="E721" s="215"/>
      <c r="F721" s="215"/>
    </row>
    <row r="722" spans="1:6" ht="21.75" customHeight="1" x14ac:dyDescent="0.6">
      <c r="A722" s="215"/>
      <c r="B722" s="232"/>
      <c r="C722" s="215"/>
      <c r="D722" s="233"/>
      <c r="E722" s="215"/>
      <c r="F722" s="215"/>
    </row>
    <row r="723" spans="1:6" ht="21.75" customHeight="1" x14ac:dyDescent="0.6">
      <c r="A723" s="215"/>
      <c r="B723" s="232"/>
      <c r="C723" s="215"/>
      <c r="D723" s="233"/>
      <c r="E723" s="215"/>
      <c r="F723" s="215"/>
    </row>
    <row r="724" spans="1:6" ht="21.75" customHeight="1" x14ac:dyDescent="0.6">
      <c r="A724" s="215"/>
      <c r="B724" s="232"/>
      <c r="C724" s="215"/>
      <c r="D724" s="233"/>
      <c r="E724" s="215"/>
      <c r="F724" s="215"/>
    </row>
    <row r="725" spans="1:6" ht="21.75" customHeight="1" x14ac:dyDescent="0.6">
      <c r="A725" s="215"/>
      <c r="B725" s="232"/>
      <c r="C725" s="215"/>
      <c r="D725" s="233"/>
      <c r="E725" s="215"/>
      <c r="F725" s="215"/>
    </row>
    <row r="726" spans="1:6" ht="21.75" customHeight="1" x14ac:dyDescent="0.6">
      <c r="A726" s="215"/>
      <c r="B726" s="232"/>
      <c r="C726" s="215"/>
      <c r="D726" s="233"/>
      <c r="E726" s="215"/>
      <c r="F726" s="215"/>
    </row>
    <row r="727" spans="1:6" ht="21.75" customHeight="1" x14ac:dyDescent="0.6">
      <c r="A727" s="215"/>
      <c r="B727" s="232"/>
      <c r="C727" s="215"/>
      <c r="D727" s="233"/>
      <c r="E727" s="215"/>
      <c r="F727" s="215"/>
    </row>
    <row r="728" spans="1:6" ht="21.75" customHeight="1" x14ac:dyDescent="0.6">
      <c r="A728" s="215"/>
      <c r="B728" s="232"/>
      <c r="C728" s="215"/>
      <c r="D728" s="233"/>
      <c r="E728" s="215"/>
      <c r="F728" s="215"/>
    </row>
    <row r="729" spans="1:6" ht="21.75" customHeight="1" x14ac:dyDescent="0.6">
      <c r="A729" s="215"/>
      <c r="B729" s="232"/>
      <c r="C729" s="215"/>
      <c r="D729" s="233"/>
      <c r="E729" s="215"/>
      <c r="F729" s="215"/>
    </row>
    <row r="730" spans="1:6" ht="21.75" customHeight="1" x14ac:dyDescent="0.6">
      <c r="A730" s="215"/>
      <c r="B730" s="232"/>
      <c r="C730" s="215"/>
      <c r="D730" s="233"/>
      <c r="E730" s="215"/>
      <c r="F730" s="215"/>
    </row>
    <row r="731" spans="1:6" ht="21.75" customHeight="1" x14ac:dyDescent="0.6">
      <c r="A731" s="215"/>
      <c r="B731" s="232"/>
      <c r="C731" s="215"/>
      <c r="D731" s="233"/>
      <c r="E731" s="215"/>
      <c r="F731" s="215"/>
    </row>
    <row r="732" spans="1:6" ht="21.75" customHeight="1" x14ac:dyDescent="0.6">
      <c r="A732" s="215"/>
      <c r="B732" s="232"/>
      <c r="C732" s="215"/>
      <c r="D732" s="233"/>
      <c r="E732" s="215"/>
      <c r="F732" s="215"/>
    </row>
    <row r="733" spans="1:6" ht="21.75" customHeight="1" x14ac:dyDescent="0.6">
      <c r="A733" s="215"/>
      <c r="B733" s="232"/>
      <c r="C733" s="215"/>
      <c r="D733" s="233"/>
      <c r="E733" s="215"/>
      <c r="F733" s="215"/>
    </row>
    <row r="734" spans="1:6" ht="21.75" customHeight="1" x14ac:dyDescent="0.6">
      <c r="A734" s="215"/>
      <c r="B734" s="232"/>
      <c r="C734" s="215"/>
      <c r="D734" s="233"/>
      <c r="E734" s="215"/>
      <c r="F734" s="215"/>
    </row>
    <row r="735" spans="1:6" ht="21.75" customHeight="1" x14ac:dyDescent="0.6">
      <c r="A735" s="215"/>
      <c r="B735" s="232"/>
      <c r="C735" s="215"/>
      <c r="D735" s="233"/>
      <c r="E735" s="215"/>
      <c r="F735" s="215"/>
    </row>
    <row r="736" spans="1:6" ht="21.75" customHeight="1" x14ac:dyDescent="0.6">
      <c r="A736" s="215"/>
      <c r="B736" s="232"/>
      <c r="C736" s="215"/>
      <c r="D736" s="233"/>
      <c r="E736" s="215"/>
      <c r="F736" s="215"/>
    </row>
    <row r="737" spans="1:6" ht="21.75" customHeight="1" x14ac:dyDescent="0.6">
      <c r="A737" s="215"/>
      <c r="B737" s="232"/>
      <c r="C737" s="215"/>
      <c r="D737" s="233"/>
      <c r="E737" s="215"/>
      <c r="F737" s="215"/>
    </row>
    <row r="738" spans="1:6" ht="21.75" customHeight="1" x14ac:dyDescent="0.6">
      <c r="A738" s="215"/>
      <c r="B738" s="232"/>
      <c r="C738" s="215"/>
      <c r="D738" s="233"/>
      <c r="E738" s="215"/>
      <c r="F738" s="215"/>
    </row>
    <row r="739" spans="1:6" ht="21.75" customHeight="1" x14ac:dyDescent="0.6">
      <c r="A739" s="215"/>
      <c r="B739" s="232"/>
      <c r="C739" s="215"/>
      <c r="D739" s="233"/>
      <c r="E739" s="215"/>
      <c r="F739" s="215"/>
    </row>
    <row r="740" spans="1:6" ht="21.75" customHeight="1" x14ac:dyDescent="0.6">
      <c r="A740" s="215"/>
      <c r="B740" s="232"/>
      <c r="C740" s="215"/>
      <c r="D740" s="233"/>
      <c r="E740" s="215"/>
      <c r="F740" s="215"/>
    </row>
    <row r="741" spans="1:6" ht="21.75" customHeight="1" x14ac:dyDescent="0.6">
      <c r="A741" s="215"/>
      <c r="B741" s="232"/>
      <c r="C741" s="215"/>
      <c r="D741" s="233"/>
      <c r="E741" s="215"/>
      <c r="F741" s="215"/>
    </row>
    <row r="742" spans="1:6" ht="21.75" customHeight="1" x14ac:dyDescent="0.6">
      <c r="A742" s="215"/>
      <c r="B742" s="232"/>
      <c r="C742" s="215"/>
      <c r="D742" s="233"/>
      <c r="E742" s="215"/>
      <c r="F742" s="215"/>
    </row>
    <row r="743" spans="1:6" ht="21.75" customHeight="1" x14ac:dyDescent="0.6">
      <c r="A743" s="215"/>
      <c r="B743" s="232"/>
      <c r="C743" s="215"/>
      <c r="D743" s="233"/>
      <c r="E743" s="215"/>
      <c r="F743" s="215"/>
    </row>
    <row r="744" spans="1:6" ht="21.75" customHeight="1" x14ac:dyDescent="0.6">
      <c r="A744" s="215"/>
      <c r="B744" s="232"/>
      <c r="C744" s="215"/>
      <c r="D744" s="233"/>
      <c r="E744" s="215"/>
      <c r="F744" s="215"/>
    </row>
    <row r="745" spans="1:6" ht="21.75" customHeight="1" x14ac:dyDescent="0.6">
      <c r="A745" s="215"/>
      <c r="B745" s="232"/>
      <c r="C745" s="215"/>
      <c r="D745" s="233"/>
      <c r="E745" s="215"/>
      <c r="F745" s="215"/>
    </row>
    <row r="746" spans="1:6" ht="21.75" customHeight="1" x14ac:dyDescent="0.6">
      <c r="A746" s="215"/>
      <c r="B746" s="232"/>
      <c r="C746" s="215"/>
      <c r="D746" s="233"/>
      <c r="E746" s="215"/>
      <c r="F746" s="215"/>
    </row>
    <row r="747" spans="1:6" ht="21.75" customHeight="1" x14ac:dyDescent="0.6">
      <c r="A747" s="215"/>
      <c r="B747" s="232"/>
      <c r="C747" s="215"/>
      <c r="D747" s="233"/>
      <c r="E747" s="215"/>
      <c r="F747" s="215"/>
    </row>
    <row r="748" spans="1:6" ht="21.75" customHeight="1" x14ac:dyDescent="0.6">
      <c r="A748" s="215"/>
      <c r="B748" s="232"/>
      <c r="C748" s="215"/>
      <c r="D748" s="233"/>
      <c r="E748" s="215"/>
      <c r="F748" s="215"/>
    </row>
    <row r="749" spans="1:6" ht="21.75" customHeight="1" x14ac:dyDescent="0.6">
      <c r="A749" s="215"/>
      <c r="B749" s="232"/>
      <c r="C749" s="215"/>
      <c r="D749" s="233"/>
      <c r="E749" s="215"/>
      <c r="F749" s="215"/>
    </row>
    <row r="750" spans="1:6" ht="21.75" customHeight="1" x14ac:dyDescent="0.6">
      <c r="A750" s="215"/>
      <c r="B750" s="232"/>
      <c r="C750" s="215"/>
      <c r="D750" s="233"/>
      <c r="E750" s="215"/>
      <c r="F750" s="215"/>
    </row>
    <row r="751" spans="1:6" ht="21.75" customHeight="1" x14ac:dyDescent="0.6">
      <c r="A751" s="215"/>
      <c r="B751" s="232"/>
      <c r="C751" s="215"/>
      <c r="D751" s="233"/>
      <c r="E751" s="215"/>
      <c r="F751" s="215"/>
    </row>
    <row r="752" spans="1:6" ht="21.75" customHeight="1" x14ac:dyDescent="0.6">
      <c r="A752" s="215"/>
      <c r="B752" s="232"/>
      <c r="C752" s="215"/>
      <c r="D752" s="233"/>
      <c r="E752" s="215"/>
      <c r="F752" s="215"/>
    </row>
    <row r="753" spans="1:6" ht="21.75" customHeight="1" x14ac:dyDescent="0.6">
      <c r="A753" s="215"/>
      <c r="B753" s="232"/>
      <c r="C753" s="215"/>
      <c r="D753" s="233"/>
      <c r="E753" s="215"/>
      <c r="F753" s="215"/>
    </row>
    <row r="754" spans="1:6" ht="21.75" customHeight="1" x14ac:dyDescent="0.6">
      <c r="A754" s="215"/>
      <c r="B754" s="232"/>
      <c r="C754" s="215"/>
      <c r="D754" s="233"/>
      <c r="E754" s="215"/>
      <c r="F754" s="215"/>
    </row>
    <row r="755" spans="1:6" ht="21.75" customHeight="1" x14ac:dyDescent="0.6">
      <c r="A755" s="215"/>
      <c r="B755" s="232"/>
      <c r="C755" s="215"/>
      <c r="D755" s="233"/>
      <c r="E755" s="215"/>
      <c r="F755" s="215"/>
    </row>
    <row r="756" spans="1:6" ht="21.75" customHeight="1" x14ac:dyDescent="0.6">
      <c r="A756" s="215"/>
      <c r="B756" s="232"/>
      <c r="C756" s="215"/>
      <c r="D756" s="233"/>
      <c r="E756" s="215"/>
      <c r="F756" s="215"/>
    </row>
    <row r="757" spans="1:6" ht="21.75" customHeight="1" x14ac:dyDescent="0.6">
      <c r="A757" s="215"/>
      <c r="B757" s="232"/>
      <c r="C757" s="215"/>
      <c r="D757" s="233"/>
      <c r="E757" s="215"/>
      <c r="F757" s="215"/>
    </row>
    <row r="758" spans="1:6" ht="21.75" customHeight="1" x14ac:dyDescent="0.6">
      <c r="A758" s="215"/>
      <c r="B758" s="232"/>
      <c r="C758" s="215"/>
      <c r="D758" s="233"/>
      <c r="E758" s="215"/>
      <c r="F758" s="215"/>
    </row>
    <row r="759" spans="1:6" ht="21.75" customHeight="1" x14ac:dyDescent="0.6">
      <c r="A759" s="215"/>
      <c r="B759" s="232"/>
      <c r="C759" s="215"/>
      <c r="D759" s="233"/>
      <c r="E759" s="215"/>
      <c r="F759" s="215"/>
    </row>
    <row r="760" spans="1:6" ht="21.75" customHeight="1" x14ac:dyDescent="0.6">
      <c r="A760" s="215"/>
      <c r="B760" s="232"/>
      <c r="C760" s="215"/>
      <c r="D760" s="233"/>
      <c r="E760" s="215"/>
      <c r="F760" s="215"/>
    </row>
    <row r="761" spans="1:6" ht="21.75" customHeight="1" x14ac:dyDescent="0.6">
      <c r="A761" s="215"/>
      <c r="B761" s="232"/>
      <c r="C761" s="215"/>
      <c r="D761" s="233"/>
      <c r="E761" s="215"/>
      <c r="F761" s="215"/>
    </row>
    <row r="762" spans="1:6" ht="21.75" customHeight="1" x14ac:dyDescent="0.6">
      <c r="A762" s="215"/>
      <c r="B762" s="232"/>
      <c r="C762" s="215"/>
      <c r="D762" s="233"/>
      <c r="E762" s="215"/>
      <c r="F762" s="215"/>
    </row>
    <row r="763" spans="1:6" ht="21.75" customHeight="1" x14ac:dyDescent="0.6">
      <c r="A763" s="215"/>
      <c r="B763" s="232"/>
      <c r="C763" s="215"/>
      <c r="D763" s="233"/>
      <c r="E763" s="215"/>
      <c r="F763" s="215"/>
    </row>
    <row r="764" spans="1:6" ht="21.75" customHeight="1" x14ac:dyDescent="0.6">
      <c r="A764" s="215"/>
      <c r="B764" s="232"/>
      <c r="C764" s="215"/>
      <c r="D764" s="233"/>
      <c r="E764" s="215"/>
      <c r="F764" s="215"/>
    </row>
    <row r="765" spans="1:6" ht="21.75" customHeight="1" x14ac:dyDescent="0.6">
      <c r="A765" s="215"/>
      <c r="B765" s="232"/>
      <c r="C765" s="215"/>
      <c r="D765" s="233"/>
      <c r="E765" s="215"/>
      <c r="F765" s="215"/>
    </row>
    <row r="766" spans="1:6" ht="21.75" customHeight="1" x14ac:dyDescent="0.6">
      <c r="A766" s="215"/>
      <c r="B766" s="232"/>
      <c r="C766" s="215"/>
      <c r="D766" s="233"/>
      <c r="E766" s="215"/>
      <c r="F766" s="215"/>
    </row>
    <row r="767" spans="1:6" ht="21.75" customHeight="1" x14ac:dyDescent="0.6">
      <c r="A767" s="215"/>
      <c r="B767" s="232"/>
      <c r="C767" s="215"/>
      <c r="D767" s="233"/>
      <c r="E767" s="215"/>
      <c r="F767" s="215"/>
    </row>
    <row r="768" spans="1:6" ht="21.75" customHeight="1" x14ac:dyDescent="0.6">
      <c r="A768" s="215"/>
      <c r="B768" s="232"/>
      <c r="C768" s="215"/>
      <c r="D768" s="233"/>
      <c r="E768" s="215"/>
      <c r="F768" s="215"/>
    </row>
    <row r="769" spans="1:6" ht="21.75" customHeight="1" x14ac:dyDescent="0.6">
      <c r="A769" s="215"/>
      <c r="B769" s="232"/>
      <c r="C769" s="215"/>
      <c r="D769" s="233"/>
      <c r="E769" s="215"/>
      <c r="F769" s="215"/>
    </row>
    <row r="770" spans="1:6" ht="21.75" customHeight="1" x14ac:dyDescent="0.6">
      <c r="A770" s="215"/>
      <c r="B770" s="232"/>
      <c r="C770" s="215"/>
      <c r="D770" s="233"/>
      <c r="E770" s="215"/>
      <c r="F770" s="215"/>
    </row>
    <row r="771" spans="1:6" ht="21.75" customHeight="1" x14ac:dyDescent="0.6">
      <c r="A771" s="215"/>
      <c r="B771" s="232"/>
      <c r="C771" s="215"/>
      <c r="D771" s="233"/>
      <c r="E771" s="215"/>
      <c r="F771" s="215"/>
    </row>
    <row r="772" spans="1:6" ht="21.75" customHeight="1" x14ac:dyDescent="0.6">
      <c r="A772" s="215"/>
      <c r="B772" s="232"/>
      <c r="C772" s="215"/>
      <c r="D772" s="233"/>
      <c r="E772" s="215"/>
      <c r="F772" s="215"/>
    </row>
    <row r="773" spans="1:6" ht="21.75" customHeight="1" x14ac:dyDescent="0.6">
      <c r="A773" s="215"/>
      <c r="B773" s="232"/>
      <c r="C773" s="215"/>
      <c r="D773" s="233"/>
      <c r="E773" s="215"/>
      <c r="F773" s="215"/>
    </row>
    <row r="774" spans="1:6" ht="21.75" customHeight="1" x14ac:dyDescent="0.6">
      <c r="A774" s="215"/>
      <c r="B774" s="232"/>
      <c r="C774" s="215"/>
      <c r="D774" s="233"/>
      <c r="E774" s="215"/>
      <c r="F774" s="215"/>
    </row>
    <row r="775" spans="1:6" ht="21.75" customHeight="1" x14ac:dyDescent="0.6">
      <c r="A775" s="215"/>
      <c r="B775" s="232"/>
      <c r="C775" s="215"/>
      <c r="D775" s="233"/>
      <c r="E775" s="215"/>
      <c r="F775" s="215"/>
    </row>
    <row r="776" spans="1:6" ht="21.75" customHeight="1" x14ac:dyDescent="0.6">
      <c r="A776" s="215"/>
      <c r="B776" s="232"/>
      <c r="C776" s="215"/>
      <c r="D776" s="233"/>
      <c r="E776" s="215"/>
      <c r="F776" s="215"/>
    </row>
    <row r="777" spans="1:6" ht="21.75" customHeight="1" x14ac:dyDescent="0.6">
      <c r="A777" s="215"/>
      <c r="B777" s="232"/>
      <c r="C777" s="215"/>
      <c r="D777" s="233"/>
      <c r="E777" s="215"/>
      <c r="F777" s="215"/>
    </row>
    <row r="778" spans="1:6" ht="21.75" customHeight="1" x14ac:dyDescent="0.6">
      <c r="A778" s="215"/>
      <c r="B778" s="232"/>
      <c r="C778" s="215"/>
      <c r="D778" s="233"/>
      <c r="E778" s="215"/>
      <c r="F778" s="215"/>
    </row>
    <row r="779" spans="1:6" ht="21.75" customHeight="1" x14ac:dyDescent="0.6">
      <c r="A779" s="215"/>
      <c r="B779" s="232"/>
      <c r="C779" s="215"/>
      <c r="D779" s="233"/>
      <c r="E779" s="215"/>
      <c r="F779" s="215"/>
    </row>
    <row r="780" spans="1:6" ht="21.75" customHeight="1" x14ac:dyDescent="0.6">
      <c r="A780" s="215"/>
      <c r="B780" s="232"/>
      <c r="C780" s="215"/>
      <c r="D780" s="233"/>
      <c r="E780" s="215"/>
      <c r="F780" s="215"/>
    </row>
    <row r="781" spans="1:6" ht="21.75" customHeight="1" x14ac:dyDescent="0.6">
      <c r="A781" s="215"/>
      <c r="B781" s="232"/>
      <c r="C781" s="215"/>
      <c r="D781" s="233"/>
      <c r="E781" s="215"/>
      <c r="F781" s="215"/>
    </row>
    <row r="782" spans="1:6" ht="21.75" customHeight="1" x14ac:dyDescent="0.6">
      <c r="A782" s="215"/>
      <c r="B782" s="232"/>
      <c r="C782" s="215"/>
      <c r="D782" s="233"/>
      <c r="E782" s="215"/>
      <c r="F782" s="215"/>
    </row>
    <row r="783" spans="1:6" ht="21.75" customHeight="1" x14ac:dyDescent="0.6">
      <c r="A783" s="215"/>
      <c r="B783" s="232"/>
      <c r="C783" s="215"/>
      <c r="D783" s="233"/>
      <c r="E783" s="215"/>
      <c r="F783" s="215"/>
    </row>
    <row r="784" spans="1:6" ht="21.75" customHeight="1" x14ac:dyDescent="0.6">
      <c r="A784" s="215"/>
      <c r="B784" s="232"/>
      <c r="C784" s="215"/>
      <c r="D784" s="233"/>
      <c r="E784" s="215"/>
      <c r="F784" s="215"/>
    </row>
    <row r="785" spans="1:6" ht="21.75" customHeight="1" x14ac:dyDescent="0.6">
      <c r="A785" s="215"/>
      <c r="B785" s="232"/>
      <c r="C785" s="215"/>
      <c r="D785" s="233"/>
      <c r="E785" s="215"/>
      <c r="F785" s="215"/>
    </row>
    <row r="786" spans="1:6" ht="21.75" customHeight="1" x14ac:dyDescent="0.6">
      <c r="A786" s="215"/>
      <c r="B786" s="232"/>
      <c r="C786" s="215"/>
      <c r="D786" s="233"/>
      <c r="E786" s="215"/>
      <c r="F786" s="215"/>
    </row>
    <row r="787" spans="1:6" ht="21.75" customHeight="1" x14ac:dyDescent="0.6">
      <c r="A787" s="215"/>
      <c r="B787" s="232"/>
      <c r="C787" s="215"/>
      <c r="D787" s="233"/>
      <c r="E787" s="215"/>
      <c r="F787" s="215"/>
    </row>
    <row r="788" spans="1:6" ht="21.75" customHeight="1" x14ac:dyDescent="0.6">
      <c r="A788" s="215"/>
      <c r="B788" s="232"/>
      <c r="C788" s="215"/>
      <c r="D788" s="233"/>
      <c r="E788" s="215"/>
      <c r="F788" s="215"/>
    </row>
    <row r="789" spans="1:6" ht="21.75" customHeight="1" x14ac:dyDescent="0.6">
      <c r="A789" s="215"/>
      <c r="B789" s="232"/>
      <c r="C789" s="215"/>
      <c r="D789" s="233"/>
      <c r="E789" s="215"/>
      <c r="F789" s="215"/>
    </row>
    <row r="790" spans="1:6" ht="21.75" customHeight="1" x14ac:dyDescent="0.6">
      <c r="A790" s="215"/>
      <c r="B790" s="232"/>
      <c r="C790" s="215"/>
      <c r="D790" s="233"/>
      <c r="E790" s="215"/>
      <c r="F790" s="215"/>
    </row>
    <row r="791" spans="1:6" ht="21.75" customHeight="1" x14ac:dyDescent="0.6">
      <c r="A791" s="215"/>
      <c r="B791" s="232"/>
      <c r="C791" s="215"/>
      <c r="D791" s="233"/>
      <c r="E791" s="215"/>
      <c r="F791" s="215"/>
    </row>
    <row r="792" spans="1:6" ht="21.75" customHeight="1" x14ac:dyDescent="0.6">
      <c r="A792" s="215"/>
      <c r="B792" s="232"/>
      <c r="C792" s="215"/>
      <c r="D792" s="233"/>
      <c r="E792" s="215"/>
      <c r="F792" s="215"/>
    </row>
    <row r="793" spans="1:6" ht="21.75" customHeight="1" x14ac:dyDescent="0.6">
      <c r="A793" s="215"/>
      <c r="B793" s="232"/>
      <c r="C793" s="215"/>
      <c r="D793" s="233"/>
      <c r="E793" s="215"/>
      <c r="F793" s="215"/>
    </row>
    <row r="794" spans="1:6" ht="21.75" customHeight="1" x14ac:dyDescent="0.6">
      <c r="A794" s="215"/>
      <c r="B794" s="232"/>
      <c r="C794" s="215"/>
      <c r="D794" s="233"/>
      <c r="E794" s="215"/>
      <c r="F794" s="215"/>
    </row>
    <row r="795" spans="1:6" ht="21.75" customHeight="1" x14ac:dyDescent="0.6">
      <c r="A795" s="215"/>
      <c r="B795" s="232"/>
      <c r="C795" s="215"/>
      <c r="D795" s="233"/>
      <c r="E795" s="215"/>
      <c r="F795" s="215"/>
    </row>
    <row r="796" spans="1:6" ht="21.75" customHeight="1" x14ac:dyDescent="0.6">
      <c r="A796" s="215"/>
      <c r="B796" s="232"/>
      <c r="C796" s="215"/>
      <c r="D796" s="233"/>
      <c r="E796" s="215"/>
      <c r="F796" s="215"/>
    </row>
    <row r="797" spans="1:6" ht="21.75" customHeight="1" x14ac:dyDescent="0.6">
      <c r="A797" s="215"/>
      <c r="B797" s="232"/>
      <c r="C797" s="215"/>
      <c r="D797" s="233"/>
      <c r="E797" s="215"/>
      <c r="F797" s="215"/>
    </row>
    <row r="798" spans="1:6" ht="21.75" customHeight="1" x14ac:dyDescent="0.6">
      <c r="A798" s="215"/>
      <c r="B798" s="232"/>
      <c r="C798" s="215"/>
      <c r="D798" s="233"/>
      <c r="E798" s="215"/>
      <c r="F798" s="215"/>
    </row>
    <row r="799" spans="1:6" ht="21.75" customHeight="1" x14ac:dyDescent="0.6">
      <c r="A799" s="215"/>
      <c r="B799" s="232"/>
      <c r="C799" s="215"/>
      <c r="D799" s="233"/>
      <c r="E799" s="215"/>
      <c r="F799" s="215"/>
    </row>
    <row r="800" spans="1:6" ht="21.75" customHeight="1" x14ac:dyDescent="0.6">
      <c r="A800" s="215"/>
      <c r="B800" s="232"/>
      <c r="C800" s="215"/>
      <c r="D800" s="233"/>
      <c r="E800" s="215"/>
      <c r="F800" s="215"/>
    </row>
    <row r="801" spans="1:6" ht="21.75" customHeight="1" x14ac:dyDescent="0.6">
      <c r="A801" s="215"/>
      <c r="B801" s="232"/>
      <c r="C801" s="215"/>
      <c r="D801" s="233"/>
      <c r="E801" s="215"/>
      <c r="F801" s="215"/>
    </row>
    <row r="802" spans="1:6" ht="21.75" customHeight="1" x14ac:dyDescent="0.6">
      <c r="A802" s="215"/>
      <c r="B802" s="232"/>
      <c r="C802" s="215"/>
      <c r="D802" s="233"/>
      <c r="E802" s="215"/>
      <c r="F802" s="215"/>
    </row>
    <row r="803" spans="1:6" ht="21.75" customHeight="1" x14ac:dyDescent="0.6">
      <c r="A803" s="215"/>
      <c r="B803" s="232"/>
      <c r="C803" s="215"/>
      <c r="D803" s="233"/>
      <c r="E803" s="215"/>
      <c r="F803" s="215"/>
    </row>
    <row r="804" spans="1:6" ht="21.75" customHeight="1" x14ac:dyDescent="0.6">
      <c r="A804" s="215"/>
      <c r="B804" s="232"/>
      <c r="C804" s="215"/>
      <c r="D804" s="233"/>
      <c r="E804" s="215"/>
      <c r="F804" s="215"/>
    </row>
    <row r="805" spans="1:6" ht="21.75" customHeight="1" x14ac:dyDescent="0.6">
      <c r="A805" s="215"/>
      <c r="B805" s="232"/>
      <c r="C805" s="215"/>
      <c r="D805" s="233"/>
      <c r="E805" s="215"/>
      <c r="F805" s="215"/>
    </row>
    <row r="806" spans="1:6" ht="21.75" customHeight="1" x14ac:dyDescent="0.6">
      <c r="A806" s="215"/>
      <c r="B806" s="232"/>
      <c r="C806" s="215"/>
      <c r="D806" s="233"/>
      <c r="E806" s="215"/>
      <c r="F806" s="215"/>
    </row>
    <row r="807" spans="1:6" ht="21.75" customHeight="1" x14ac:dyDescent="0.6">
      <c r="A807" s="215"/>
      <c r="B807" s="232"/>
      <c r="C807" s="215"/>
      <c r="D807" s="233"/>
      <c r="E807" s="215"/>
      <c r="F807" s="215"/>
    </row>
    <row r="808" spans="1:6" ht="21.75" customHeight="1" x14ac:dyDescent="0.6">
      <c r="A808" s="215"/>
      <c r="B808" s="232"/>
      <c r="C808" s="215"/>
      <c r="D808" s="233"/>
      <c r="E808" s="215"/>
      <c r="F808" s="215"/>
    </row>
    <row r="809" spans="1:6" ht="21.75" customHeight="1" x14ac:dyDescent="0.6">
      <c r="A809" s="215"/>
      <c r="B809" s="232"/>
      <c r="C809" s="215"/>
      <c r="D809" s="233"/>
      <c r="E809" s="215"/>
      <c r="F809" s="215"/>
    </row>
    <row r="810" spans="1:6" ht="21.75" customHeight="1" x14ac:dyDescent="0.6">
      <c r="A810" s="215"/>
      <c r="B810" s="232"/>
      <c r="C810" s="215"/>
      <c r="D810" s="233"/>
      <c r="E810" s="215"/>
      <c r="F810" s="215"/>
    </row>
    <row r="811" spans="1:6" ht="21.75" customHeight="1" x14ac:dyDescent="0.6">
      <c r="A811" s="215"/>
      <c r="B811" s="232"/>
      <c r="C811" s="215"/>
      <c r="D811" s="233"/>
      <c r="E811" s="215"/>
      <c r="F811" s="215"/>
    </row>
    <row r="812" spans="1:6" ht="21.75" customHeight="1" x14ac:dyDescent="0.6">
      <c r="A812" s="215"/>
      <c r="B812" s="232"/>
      <c r="C812" s="215"/>
      <c r="D812" s="233"/>
      <c r="E812" s="215"/>
      <c r="F812" s="215"/>
    </row>
    <row r="813" spans="1:6" ht="21.75" customHeight="1" x14ac:dyDescent="0.6">
      <c r="A813" s="215"/>
      <c r="B813" s="232"/>
      <c r="C813" s="215"/>
      <c r="D813" s="233"/>
      <c r="E813" s="215"/>
      <c r="F813" s="215"/>
    </row>
    <row r="814" spans="1:6" ht="21.75" customHeight="1" x14ac:dyDescent="0.6">
      <c r="A814" s="215"/>
      <c r="B814" s="232"/>
      <c r="C814" s="215"/>
      <c r="D814" s="233"/>
      <c r="E814" s="215"/>
      <c r="F814" s="215"/>
    </row>
    <row r="815" spans="1:6" ht="21.75" customHeight="1" x14ac:dyDescent="0.6">
      <c r="A815" s="215"/>
      <c r="B815" s="232"/>
      <c r="C815" s="215"/>
      <c r="D815" s="233"/>
      <c r="E815" s="215"/>
      <c r="F815" s="215"/>
    </row>
    <row r="816" spans="1:6" ht="21.75" customHeight="1" x14ac:dyDescent="0.6">
      <c r="A816" s="215"/>
      <c r="B816" s="232"/>
      <c r="C816" s="215"/>
      <c r="D816" s="233"/>
      <c r="E816" s="215"/>
      <c r="F816" s="215"/>
    </row>
    <row r="817" spans="1:6" ht="21.75" customHeight="1" x14ac:dyDescent="0.6">
      <c r="A817" s="215"/>
      <c r="B817" s="232"/>
      <c r="C817" s="215"/>
      <c r="D817" s="233"/>
      <c r="E817" s="215"/>
      <c r="F817" s="215"/>
    </row>
    <row r="818" spans="1:6" ht="21.75" customHeight="1" x14ac:dyDescent="0.6">
      <c r="A818" s="215"/>
      <c r="B818" s="232"/>
      <c r="C818" s="215"/>
      <c r="D818" s="233"/>
      <c r="E818" s="215"/>
      <c r="F818" s="215"/>
    </row>
    <row r="819" spans="1:6" ht="21.75" customHeight="1" x14ac:dyDescent="0.6">
      <c r="A819" s="215"/>
      <c r="B819" s="232"/>
      <c r="C819" s="215"/>
      <c r="D819" s="233"/>
      <c r="E819" s="215"/>
      <c r="F819" s="215"/>
    </row>
    <row r="820" spans="1:6" ht="21.75" customHeight="1" x14ac:dyDescent="0.6">
      <c r="A820" s="215"/>
      <c r="B820" s="232"/>
      <c r="C820" s="215"/>
      <c r="D820" s="233"/>
      <c r="E820" s="215"/>
      <c r="F820" s="215"/>
    </row>
    <row r="821" spans="1:6" ht="21.75" customHeight="1" x14ac:dyDescent="0.6">
      <c r="A821" s="215"/>
      <c r="B821" s="232"/>
      <c r="C821" s="215"/>
      <c r="D821" s="233"/>
      <c r="E821" s="215"/>
      <c r="F821" s="215"/>
    </row>
    <row r="822" spans="1:6" ht="21.75" customHeight="1" x14ac:dyDescent="0.6">
      <c r="A822" s="215"/>
      <c r="B822" s="232"/>
      <c r="C822" s="215"/>
      <c r="D822" s="233"/>
      <c r="E822" s="215"/>
      <c r="F822" s="215"/>
    </row>
    <row r="823" spans="1:6" ht="21.75" customHeight="1" x14ac:dyDescent="0.6">
      <c r="A823" s="215"/>
      <c r="B823" s="232"/>
      <c r="C823" s="215"/>
      <c r="D823" s="233"/>
      <c r="E823" s="215"/>
      <c r="F823" s="215"/>
    </row>
    <row r="824" spans="1:6" ht="21.75" customHeight="1" x14ac:dyDescent="0.6">
      <c r="A824" s="215"/>
      <c r="B824" s="232"/>
      <c r="C824" s="215"/>
      <c r="D824" s="233"/>
      <c r="E824" s="215"/>
      <c r="F824" s="215"/>
    </row>
    <row r="825" spans="1:6" ht="21.75" customHeight="1" x14ac:dyDescent="0.6">
      <c r="A825" s="215"/>
      <c r="B825" s="232"/>
      <c r="C825" s="215"/>
      <c r="D825" s="233"/>
      <c r="E825" s="215"/>
      <c r="F825" s="215"/>
    </row>
    <row r="826" spans="1:6" ht="21.75" customHeight="1" x14ac:dyDescent="0.6">
      <c r="A826" s="215"/>
      <c r="B826" s="232"/>
      <c r="C826" s="215"/>
      <c r="D826" s="233"/>
      <c r="E826" s="215"/>
      <c r="F826" s="215"/>
    </row>
    <row r="827" spans="1:6" ht="21.75" customHeight="1" x14ac:dyDescent="0.6">
      <c r="A827" s="215"/>
      <c r="B827" s="232"/>
      <c r="C827" s="215"/>
      <c r="D827" s="233"/>
      <c r="E827" s="215"/>
      <c r="F827" s="215"/>
    </row>
    <row r="828" spans="1:6" ht="21.75" customHeight="1" x14ac:dyDescent="0.6">
      <c r="A828" s="215"/>
      <c r="B828" s="232"/>
      <c r="C828" s="215"/>
      <c r="D828" s="233"/>
      <c r="E828" s="215"/>
      <c r="F828" s="215"/>
    </row>
    <row r="829" spans="1:6" ht="21.75" customHeight="1" x14ac:dyDescent="0.6">
      <c r="A829" s="215"/>
      <c r="B829" s="232"/>
      <c r="C829" s="215"/>
      <c r="D829" s="233"/>
      <c r="E829" s="215"/>
      <c r="F829" s="215"/>
    </row>
    <row r="830" spans="1:6" ht="21.75" customHeight="1" x14ac:dyDescent="0.6">
      <c r="A830" s="215"/>
      <c r="B830" s="232"/>
      <c r="C830" s="215"/>
      <c r="D830" s="233"/>
      <c r="E830" s="215"/>
      <c r="F830" s="215"/>
    </row>
    <row r="831" spans="1:6" ht="21.75" customHeight="1" x14ac:dyDescent="0.6">
      <c r="A831" s="215"/>
      <c r="B831" s="232"/>
      <c r="C831" s="215"/>
      <c r="D831" s="233"/>
      <c r="E831" s="215"/>
      <c r="F831" s="215"/>
    </row>
    <row r="832" spans="1:6" ht="21.75" customHeight="1" x14ac:dyDescent="0.6">
      <c r="A832" s="215"/>
      <c r="B832" s="232"/>
      <c r="C832" s="215"/>
      <c r="D832" s="233"/>
      <c r="E832" s="215"/>
      <c r="F832" s="215"/>
    </row>
    <row r="833" spans="1:6" ht="21.75" customHeight="1" x14ac:dyDescent="0.6">
      <c r="A833" s="215"/>
      <c r="B833" s="232"/>
      <c r="C833" s="215"/>
      <c r="D833" s="233"/>
      <c r="E833" s="215"/>
      <c r="F833" s="215"/>
    </row>
    <row r="834" spans="1:6" ht="21.75" customHeight="1" x14ac:dyDescent="0.6">
      <c r="A834" s="215"/>
      <c r="B834" s="232"/>
      <c r="C834" s="215"/>
      <c r="D834" s="233"/>
      <c r="E834" s="215"/>
      <c r="F834" s="215"/>
    </row>
    <row r="835" spans="1:6" ht="21.75" customHeight="1" x14ac:dyDescent="0.6">
      <c r="A835" s="215"/>
      <c r="B835" s="232"/>
      <c r="C835" s="215"/>
      <c r="D835" s="233"/>
      <c r="E835" s="215"/>
      <c r="F835" s="215"/>
    </row>
    <row r="836" spans="1:6" ht="21.75" customHeight="1" x14ac:dyDescent="0.6">
      <c r="A836" s="215"/>
      <c r="B836" s="232"/>
      <c r="C836" s="215"/>
      <c r="D836" s="233"/>
      <c r="E836" s="215"/>
      <c r="F836" s="215"/>
    </row>
    <row r="837" spans="1:6" ht="21.75" customHeight="1" x14ac:dyDescent="0.6">
      <c r="A837" s="215"/>
      <c r="B837" s="232"/>
      <c r="C837" s="215"/>
      <c r="D837" s="233"/>
      <c r="E837" s="215"/>
      <c r="F837" s="215"/>
    </row>
    <row r="838" spans="1:6" ht="21.75" customHeight="1" x14ac:dyDescent="0.6">
      <c r="A838" s="215"/>
      <c r="B838" s="232"/>
      <c r="C838" s="215"/>
      <c r="D838" s="233"/>
      <c r="E838" s="215"/>
      <c r="F838" s="215"/>
    </row>
    <row r="839" spans="1:6" ht="21.75" customHeight="1" x14ac:dyDescent="0.6">
      <c r="A839" s="215"/>
      <c r="B839" s="232"/>
      <c r="C839" s="215"/>
      <c r="D839" s="233"/>
      <c r="E839" s="215"/>
      <c r="F839" s="215"/>
    </row>
    <row r="840" spans="1:6" ht="21.75" customHeight="1" x14ac:dyDescent="0.6">
      <c r="A840" s="215"/>
      <c r="B840" s="232"/>
      <c r="C840" s="215"/>
      <c r="D840" s="233"/>
      <c r="E840" s="215"/>
      <c r="F840" s="215"/>
    </row>
    <row r="841" spans="1:6" ht="21.75" customHeight="1" x14ac:dyDescent="0.6">
      <c r="A841" s="215"/>
      <c r="B841" s="232"/>
      <c r="C841" s="215"/>
      <c r="D841" s="233"/>
      <c r="E841" s="215"/>
      <c r="F841" s="215"/>
    </row>
    <row r="842" spans="1:6" ht="21.75" customHeight="1" x14ac:dyDescent="0.6">
      <c r="A842" s="215"/>
      <c r="B842" s="232"/>
      <c r="C842" s="215"/>
      <c r="D842" s="233"/>
      <c r="E842" s="215"/>
      <c r="F842" s="215"/>
    </row>
    <row r="843" spans="1:6" ht="21.75" customHeight="1" x14ac:dyDescent="0.6">
      <c r="A843" s="215"/>
      <c r="B843" s="232"/>
      <c r="C843" s="215"/>
      <c r="D843" s="233"/>
      <c r="E843" s="215"/>
      <c r="F843" s="215"/>
    </row>
    <row r="844" spans="1:6" ht="21.75" customHeight="1" x14ac:dyDescent="0.6">
      <c r="A844" s="215"/>
      <c r="B844" s="232"/>
      <c r="C844" s="215"/>
      <c r="D844" s="233"/>
      <c r="E844" s="215"/>
      <c r="F844" s="215"/>
    </row>
    <row r="845" spans="1:6" ht="21.75" customHeight="1" x14ac:dyDescent="0.6">
      <c r="A845" s="215"/>
      <c r="B845" s="232"/>
      <c r="C845" s="215"/>
      <c r="D845" s="233"/>
      <c r="E845" s="215"/>
      <c r="F845" s="215"/>
    </row>
    <row r="846" spans="1:6" ht="21.75" customHeight="1" x14ac:dyDescent="0.6">
      <c r="A846" s="215"/>
      <c r="B846" s="232"/>
      <c r="C846" s="215"/>
      <c r="D846" s="233"/>
      <c r="E846" s="215"/>
      <c r="F846" s="215"/>
    </row>
    <row r="847" spans="1:6" ht="21.75" customHeight="1" x14ac:dyDescent="0.6">
      <c r="A847" s="215"/>
      <c r="B847" s="232"/>
      <c r="C847" s="215"/>
      <c r="D847" s="233"/>
      <c r="E847" s="215"/>
      <c r="F847" s="215"/>
    </row>
    <row r="848" spans="1:6" ht="21.75" customHeight="1" x14ac:dyDescent="0.6">
      <c r="A848" s="215"/>
      <c r="B848" s="232"/>
      <c r="C848" s="215"/>
      <c r="D848" s="233"/>
      <c r="E848" s="215"/>
      <c r="F848" s="215"/>
    </row>
    <row r="849" spans="1:6" ht="21.75" customHeight="1" x14ac:dyDescent="0.6">
      <c r="A849" s="215"/>
      <c r="B849" s="232"/>
      <c r="C849" s="215"/>
      <c r="D849" s="233"/>
      <c r="E849" s="215"/>
      <c r="F849" s="215"/>
    </row>
    <row r="850" spans="1:6" ht="21.75" customHeight="1" x14ac:dyDescent="0.6">
      <c r="A850" s="215"/>
      <c r="B850" s="232"/>
      <c r="C850" s="215"/>
      <c r="D850" s="233"/>
      <c r="E850" s="215"/>
      <c r="F850" s="215"/>
    </row>
    <row r="851" spans="1:6" ht="21.75" customHeight="1" x14ac:dyDescent="0.6">
      <c r="A851" s="215"/>
      <c r="B851" s="232"/>
      <c r="C851" s="215"/>
      <c r="D851" s="233"/>
      <c r="E851" s="215"/>
      <c r="F851" s="215"/>
    </row>
    <row r="852" spans="1:6" ht="21.75" customHeight="1" x14ac:dyDescent="0.6">
      <c r="A852" s="215"/>
      <c r="B852" s="232"/>
      <c r="C852" s="215"/>
      <c r="D852" s="233"/>
      <c r="E852" s="215"/>
      <c r="F852" s="215"/>
    </row>
    <row r="853" spans="1:6" ht="21.75" customHeight="1" x14ac:dyDescent="0.6">
      <c r="A853" s="215"/>
      <c r="B853" s="232"/>
      <c r="C853" s="215"/>
      <c r="D853" s="233"/>
      <c r="E853" s="215"/>
      <c r="F853" s="215"/>
    </row>
    <row r="854" spans="1:6" ht="21.75" customHeight="1" x14ac:dyDescent="0.6">
      <c r="A854" s="215"/>
      <c r="B854" s="232"/>
      <c r="C854" s="215"/>
      <c r="D854" s="233"/>
      <c r="E854" s="215"/>
      <c r="F854" s="215"/>
    </row>
    <row r="855" spans="1:6" ht="21.75" customHeight="1" x14ac:dyDescent="0.6">
      <c r="A855" s="215"/>
      <c r="B855" s="232"/>
      <c r="C855" s="215"/>
      <c r="D855" s="233"/>
      <c r="E855" s="215"/>
      <c r="F855" s="215"/>
    </row>
    <row r="856" spans="1:6" ht="21.75" customHeight="1" x14ac:dyDescent="0.6">
      <c r="A856" s="215"/>
      <c r="B856" s="232"/>
      <c r="C856" s="215"/>
      <c r="D856" s="233"/>
      <c r="E856" s="215"/>
      <c r="F856" s="215"/>
    </row>
    <row r="857" spans="1:6" ht="21.75" customHeight="1" x14ac:dyDescent="0.6">
      <c r="A857" s="215"/>
      <c r="B857" s="232"/>
      <c r="C857" s="215"/>
      <c r="D857" s="233"/>
      <c r="E857" s="215"/>
      <c r="F857" s="215"/>
    </row>
    <row r="858" spans="1:6" ht="21.75" customHeight="1" x14ac:dyDescent="0.6">
      <c r="A858" s="215"/>
      <c r="B858" s="232"/>
      <c r="C858" s="215"/>
      <c r="D858" s="233"/>
      <c r="E858" s="215"/>
      <c r="F858" s="215"/>
    </row>
    <row r="859" spans="1:6" ht="21.75" customHeight="1" x14ac:dyDescent="0.6">
      <c r="A859" s="215"/>
      <c r="B859" s="232"/>
      <c r="C859" s="215"/>
      <c r="D859" s="233"/>
      <c r="E859" s="215"/>
      <c r="F859" s="215"/>
    </row>
    <row r="860" spans="1:6" ht="21.75" customHeight="1" x14ac:dyDescent="0.6">
      <c r="A860" s="215"/>
      <c r="B860" s="232"/>
      <c r="C860" s="215"/>
      <c r="D860" s="233"/>
      <c r="E860" s="215"/>
      <c r="F860" s="215"/>
    </row>
    <row r="861" spans="1:6" ht="21.75" customHeight="1" x14ac:dyDescent="0.6">
      <c r="A861" s="215"/>
      <c r="B861" s="232"/>
      <c r="C861" s="215"/>
      <c r="D861" s="233"/>
      <c r="E861" s="215"/>
      <c r="F861" s="215"/>
    </row>
    <row r="862" spans="1:6" ht="21.75" customHeight="1" x14ac:dyDescent="0.6">
      <c r="A862" s="215"/>
      <c r="B862" s="232"/>
      <c r="C862" s="215"/>
      <c r="D862" s="233"/>
      <c r="E862" s="215"/>
      <c r="F862" s="215"/>
    </row>
    <row r="863" spans="1:6" ht="21.75" customHeight="1" x14ac:dyDescent="0.6">
      <c r="A863" s="215"/>
      <c r="B863" s="232"/>
      <c r="C863" s="215"/>
      <c r="D863" s="233"/>
      <c r="E863" s="215"/>
      <c r="F863" s="215"/>
    </row>
    <row r="864" spans="1:6" ht="21.75" customHeight="1" x14ac:dyDescent="0.6">
      <c r="A864" s="215"/>
      <c r="B864" s="232"/>
      <c r="C864" s="215"/>
      <c r="D864" s="233"/>
      <c r="E864" s="215"/>
      <c r="F864" s="215"/>
    </row>
    <row r="865" spans="1:6" ht="21.75" customHeight="1" x14ac:dyDescent="0.6">
      <c r="A865" s="215"/>
      <c r="B865" s="232"/>
      <c r="C865" s="215"/>
      <c r="D865" s="233"/>
      <c r="E865" s="215"/>
      <c r="F865" s="215"/>
    </row>
    <row r="866" spans="1:6" ht="21.75" customHeight="1" x14ac:dyDescent="0.6">
      <c r="A866" s="215"/>
      <c r="B866" s="232"/>
      <c r="C866" s="215"/>
      <c r="D866" s="233"/>
      <c r="E866" s="215"/>
      <c r="F866" s="215"/>
    </row>
    <row r="867" spans="1:6" ht="21.75" customHeight="1" x14ac:dyDescent="0.6">
      <c r="A867" s="215"/>
      <c r="B867" s="232"/>
      <c r="C867" s="215"/>
      <c r="D867" s="233"/>
      <c r="E867" s="215"/>
      <c r="F867" s="215"/>
    </row>
    <row r="868" spans="1:6" ht="21.75" customHeight="1" x14ac:dyDescent="0.6">
      <c r="A868" s="215"/>
      <c r="B868" s="232"/>
      <c r="C868" s="215"/>
      <c r="D868" s="233"/>
      <c r="E868" s="215"/>
      <c r="F868" s="215"/>
    </row>
    <row r="869" spans="1:6" ht="21.75" customHeight="1" x14ac:dyDescent="0.6">
      <c r="A869" s="215"/>
      <c r="B869" s="232"/>
      <c r="C869" s="215"/>
      <c r="D869" s="233"/>
      <c r="E869" s="215"/>
      <c r="F869" s="215"/>
    </row>
    <row r="870" spans="1:6" ht="21.75" customHeight="1" x14ac:dyDescent="0.6">
      <c r="A870" s="215"/>
      <c r="B870" s="232"/>
      <c r="C870" s="215"/>
      <c r="D870" s="233"/>
      <c r="E870" s="215"/>
      <c r="F870" s="215"/>
    </row>
    <row r="871" spans="1:6" ht="21.75" customHeight="1" x14ac:dyDescent="0.6">
      <c r="A871" s="215"/>
      <c r="B871" s="232"/>
      <c r="C871" s="215"/>
      <c r="D871" s="233"/>
      <c r="E871" s="215"/>
      <c r="F871" s="215"/>
    </row>
    <row r="872" spans="1:6" ht="21.75" customHeight="1" x14ac:dyDescent="0.6">
      <c r="A872" s="215"/>
      <c r="B872" s="232"/>
      <c r="C872" s="215"/>
      <c r="D872" s="233"/>
      <c r="E872" s="215"/>
      <c r="F872" s="215"/>
    </row>
    <row r="873" spans="1:6" ht="21.75" customHeight="1" x14ac:dyDescent="0.6">
      <c r="A873" s="215"/>
      <c r="B873" s="232"/>
      <c r="C873" s="215"/>
      <c r="D873" s="233"/>
      <c r="E873" s="215"/>
      <c r="F873" s="215"/>
    </row>
    <row r="874" spans="1:6" ht="21.75" customHeight="1" x14ac:dyDescent="0.6">
      <c r="A874" s="215"/>
      <c r="B874" s="232"/>
      <c r="C874" s="215"/>
      <c r="D874" s="233"/>
      <c r="E874" s="215"/>
      <c r="F874" s="215"/>
    </row>
    <row r="875" spans="1:6" ht="21.75" customHeight="1" x14ac:dyDescent="0.6">
      <c r="A875" s="215"/>
      <c r="B875" s="232"/>
      <c r="C875" s="215"/>
      <c r="D875" s="233"/>
      <c r="E875" s="215"/>
      <c r="F875" s="215"/>
    </row>
    <row r="876" spans="1:6" ht="21.75" customHeight="1" x14ac:dyDescent="0.6">
      <c r="A876" s="215"/>
      <c r="B876" s="232"/>
      <c r="C876" s="215"/>
      <c r="D876" s="233"/>
      <c r="E876" s="215"/>
      <c r="F876" s="215"/>
    </row>
    <row r="877" spans="1:6" ht="21.75" customHeight="1" x14ac:dyDescent="0.6">
      <c r="A877" s="215"/>
      <c r="B877" s="232"/>
      <c r="C877" s="215"/>
      <c r="D877" s="233"/>
      <c r="E877" s="215"/>
      <c r="F877" s="215"/>
    </row>
    <row r="878" spans="1:6" ht="21.75" customHeight="1" x14ac:dyDescent="0.6">
      <c r="A878" s="215"/>
      <c r="B878" s="232"/>
      <c r="C878" s="215"/>
      <c r="D878" s="233"/>
      <c r="E878" s="215"/>
      <c r="F878" s="215"/>
    </row>
    <row r="879" spans="1:6" ht="21.75" customHeight="1" x14ac:dyDescent="0.6">
      <c r="A879" s="215"/>
      <c r="B879" s="232"/>
      <c r="C879" s="215"/>
      <c r="D879" s="233"/>
      <c r="E879" s="215"/>
      <c r="F879" s="215"/>
    </row>
    <row r="880" spans="1:6" ht="21.75" customHeight="1" x14ac:dyDescent="0.6">
      <c r="A880" s="215"/>
      <c r="B880" s="232"/>
      <c r="C880" s="215"/>
      <c r="D880" s="233"/>
      <c r="E880" s="215"/>
      <c r="F880" s="215"/>
    </row>
    <row r="881" spans="1:6" ht="21.75" customHeight="1" x14ac:dyDescent="0.6">
      <c r="A881" s="215"/>
      <c r="B881" s="232"/>
      <c r="C881" s="215"/>
      <c r="D881" s="233"/>
      <c r="E881" s="215"/>
      <c r="F881" s="215"/>
    </row>
    <row r="882" spans="1:6" ht="21.75" customHeight="1" x14ac:dyDescent="0.6">
      <c r="A882" s="215"/>
      <c r="B882" s="232"/>
      <c r="C882" s="215"/>
      <c r="D882" s="233"/>
      <c r="E882" s="215"/>
      <c r="F882" s="215"/>
    </row>
    <row r="883" spans="1:6" ht="21.75" customHeight="1" x14ac:dyDescent="0.6">
      <c r="A883" s="215"/>
      <c r="B883" s="232"/>
      <c r="C883" s="215"/>
      <c r="D883" s="233"/>
      <c r="E883" s="215"/>
      <c r="F883" s="215"/>
    </row>
    <row r="884" spans="1:6" ht="21.75" customHeight="1" x14ac:dyDescent="0.6">
      <c r="A884" s="215"/>
      <c r="B884" s="232"/>
      <c r="C884" s="215"/>
      <c r="D884" s="233"/>
      <c r="E884" s="215"/>
      <c r="F884" s="215"/>
    </row>
    <row r="885" spans="1:6" ht="21.75" customHeight="1" x14ac:dyDescent="0.6">
      <c r="A885" s="215"/>
      <c r="B885" s="232"/>
      <c r="C885" s="215"/>
      <c r="D885" s="233"/>
      <c r="E885" s="215"/>
      <c r="F885" s="215"/>
    </row>
    <row r="886" spans="1:6" ht="21.75" customHeight="1" x14ac:dyDescent="0.6">
      <c r="A886" s="215"/>
      <c r="B886" s="232"/>
      <c r="C886" s="215"/>
      <c r="D886" s="233"/>
      <c r="E886" s="215"/>
      <c r="F886" s="215"/>
    </row>
    <row r="887" spans="1:6" ht="21.75" customHeight="1" x14ac:dyDescent="0.6">
      <c r="A887" s="215"/>
      <c r="B887" s="232"/>
      <c r="C887" s="215"/>
      <c r="D887" s="233"/>
      <c r="E887" s="215"/>
      <c r="F887" s="215"/>
    </row>
    <row r="888" spans="1:6" ht="21.75" customHeight="1" x14ac:dyDescent="0.6">
      <c r="A888" s="215"/>
      <c r="B888" s="232"/>
      <c r="C888" s="215"/>
      <c r="D888" s="233"/>
      <c r="E888" s="215"/>
      <c r="F888" s="215"/>
    </row>
    <row r="889" spans="1:6" ht="21.75" customHeight="1" x14ac:dyDescent="0.6">
      <c r="A889" s="215"/>
      <c r="B889" s="232"/>
      <c r="C889" s="215"/>
      <c r="D889" s="233"/>
      <c r="E889" s="215"/>
      <c r="F889" s="215"/>
    </row>
    <row r="890" spans="1:6" ht="21.75" customHeight="1" x14ac:dyDescent="0.6">
      <c r="A890" s="215"/>
      <c r="B890" s="232"/>
      <c r="C890" s="215"/>
      <c r="D890" s="233"/>
      <c r="E890" s="215"/>
      <c r="F890" s="215"/>
    </row>
    <row r="891" spans="1:6" ht="21.75" customHeight="1" x14ac:dyDescent="0.6">
      <c r="A891" s="215"/>
      <c r="B891" s="232"/>
      <c r="C891" s="215"/>
      <c r="D891" s="233"/>
      <c r="E891" s="215"/>
      <c r="F891" s="215"/>
    </row>
    <row r="892" spans="1:6" ht="21.75" customHeight="1" x14ac:dyDescent="0.6">
      <c r="A892" s="215"/>
      <c r="B892" s="232"/>
      <c r="C892" s="215"/>
      <c r="D892" s="233"/>
      <c r="E892" s="215"/>
      <c r="F892" s="215"/>
    </row>
    <row r="893" spans="1:6" ht="21.75" customHeight="1" x14ac:dyDescent="0.6">
      <c r="A893" s="215"/>
      <c r="B893" s="232"/>
      <c r="C893" s="215"/>
      <c r="D893" s="233"/>
      <c r="E893" s="215"/>
      <c r="F893" s="215"/>
    </row>
    <row r="894" spans="1:6" ht="21.75" customHeight="1" x14ac:dyDescent="0.6">
      <c r="A894" s="215"/>
      <c r="B894" s="232"/>
      <c r="C894" s="215"/>
      <c r="D894" s="233"/>
      <c r="E894" s="215"/>
      <c r="F894" s="215"/>
    </row>
    <row r="895" spans="1:6" ht="21.75" customHeight="1" x14ac:dyDescent="0.6">
      <c r="A895" s="215"/>
      <c r="B895" s="232"/>
      <c r="C895" s="215"/>
      <c r="D895" s="233"/>
      <c r="E895" s="215"/>
      <c r="F895" s="215"/>
    </row>
    <row r="896" spans="1:6" ht="21.75" customHeight="1" x14ac:dyDescent="0.6">
      <c r="A896" s="215"/>
      <c r="B896" s="232"/>
      <c r="C896" s="215"/>
      <c r="D896" s="233"/>
      <c r="E896" s="215"/>
      <c r="F896" s="215"/>
    </row>
    <row r="897" spans="1:6" ht="21.75" customHeight="1" x14ac:dyDescent="0.6">
      <c r="A897" s="215"/>
      <c r="B897" s="232"/>
      <c r="C897" s="215"/>
      <c r="D897" s="233"/>
      <c r="E897" s="215"/>
      <c r="F897" s="215"/>
    </row>
    <row r="898" spans="1:6" ht="21.75" customHeight="1" x14ac:dyDescent="0.6">
      <c r="A898" s="215"/>
      <c r="B898" s="232"/>
      <c r="C898" s="215"/>
      <c r="D898" s="233"/>
      <c r="E898" s="215"/>
      <c r="F898" s="215"/>
    </row>
    <row r="899" spans="1:6" ht="21.75" customHeight="1" x14ac:dyDescent="0.6">
      <c r="A899" s="215"/>
      <c r="B899" s="232"/>
      <c r="C899" s="215"/>
      <c r="D899" s="233"/>
      <c r="E899" s="215"/>
      <c r="F899" s="215"/>
    </row>
    <row r="900" spans="1:6" ht="21.75" customHeight="1" x14ac:dyDescent="0.6">
      <c r="A900" s="215"/>
      <c r="B900" s="232"/>
      <c r="C900" s="215"/>
      <c r="D900" s="233"/>
      <c r="E900" s="215"/>
      <c r="F900" s="215"/>
    </row>
    <row r="901" spans="1:6" ht="21.75" customHeight="1" x14ac:dyDescent="0.6">
      <c r="A901" s="215"/>
      <c r="B901" s="232"/>
      <c r="C901" s="215"/>
      <c r="D901" s="233"/>
      <c r="E901" s="215"/>
      <c r="F901" s="215"/>
    </row>
    <row r="902" spans="1:6" ht="21.75" customHeight="1" x14ac:dyDescent="0.6">
      <c r="A902" s="215"/>
      <c r="B902" s="232"/>
      <c r="C902" s="215"/>
      <c r="D902" s="233"/>
      <c r="E902" s="215"/>
      <c r="F902" s="215"/>
    </row>
    <row r="903" spans="1:6" ht="21.75" customHeight="1" x14ac:dyDescent="0.6">
      <c r="A903" s="215"/>
      <c r="B903" s="232"/>
      <c r="C903" s="215"/>
      <c r="D903" s="233"/>
      <c r="E903" s="215"/>
      <c r="F903" s="215"/>
    </row>
    <row r="904" spans="1:6" ht="21.75" customHeight="1" x14ac:dyDescent="0.6">
      <c r="A904" s="215"/>
      <c r="B904" s="232"/>
      <c r="C904" s="215"/>
      <c r="D904" s="233"/>
      <c r="E904" s="215"/>
      <c r="F904" s="215"/>
    </row>
    <row r="905" spans="1:6" ht="21.75" customHeight="1" x14ac:dyDescent="0.6">
      <c r="A905" s="215"/>
      <c r="B905" s="232"/>
      <c r="C905" s="215"/>
      <c r="D905" s="233"/>
      <c r="E905" s="215"/>
      <c r="F905" s="215"/>
    </row>
    <row r="906" spans="1:6" ht="21.75" customHeight="1" x14ac:dyDescent="0.6">
      <c r="A906" s="215"/>
      <c r="B906" s="232"/>
      <c r="C906" s="215"/>
      <c r="D906" s="233"/>
      <c r="E906" s="215"/>
      <c r="F906" s="215"/>
    </row>
    <row r="907" spans="1:6" ht="21.75" customHeight="1" x14ac:dyDescent="0.6">
      <c r="A907" s="215"/>
      <c r="B907" s="232"/>
      <c r="C907" s="215"/>
      <c r="D907" s="233"/>
      <c r="E907" s="215"/>
      <c r="F907" s="215"/>
    </row>
    <row r="908" spans="1:6" ht="21.75" customHeight="1" x14ac:dyDescent="0.6">
      <c r="A908" s="215"/>
      <c r="B908" s="232"/>
      <c r="C908" s="215"/>
      <c r="D908" s="233"/>
      <c r="E908" s="215"/>
      <c r="F908" s="215"/>
    </row>
    <row r="909" spans="1:6" ht="21.75" customHeight="1" x14ac:dyDescent="0.6">
      <c r="A909" s="215"/>
      <c r="B909" s="232"/>
      <c r="C909" s="215"/>
      <c r="D909" s="233"/>
      <c r="E909" s="215"/>
      <c r="F909" s="215"/>
    </row>
    <row r="910" spans="1:6" ht="21.75" customHeight="1" x14ac:dyDescent="0.6">
      <c r="A910" s="215"/>
      <c r="B910" s="232"/>
      <c r="C910" s="215"/>
      <c r="D910" s="233"/>
      <c r="E910" s="215"/>
      <c r="F910" s="215"/>
    </row>
    <row r="911" spans="1:6" ht="21.75" customHeight="1" x14ac:dyDescent="0.6">
      <c r="A911" s="215"/>
      <c r="B911" s="232"/>
      <c r="C911" s="215"/>
      <c r="D911" s="233"/>
      <c r="E911" s="215"/>
      <c r="F911" s="215"/>
    </row>
    <row r="912" spans="1:6" ht="21.75" customHeight="1" x14ac:dyDescent="0.6">
      <c r="A912" s="215"/>
      <c r="B912" s="232"/>
      <c r="C912" s="215"/>
      <c r="D912" s="233"/>
      <c r="E912" s="215"/>
      <c r="F912" s="215"/>
    </row>
    <row r="913" spans="1:6" ht="21.75" customHeight="1" x14ac:dyDescent="0.6">
      <c r="A913" s="215"/>
      <c r="B913" s="232"/>
      <c r="C913" s="215"/>
      <c r="D913" s="233"/>
      <c r="E913" s="215"/>
      <c r="F913" s="215"/>
    </row>
    <row r="914" spans="1:6" ht="21.75" customHeight="1" x14ac:dyDescent="0.6">
      <c r="A914" s="215"/>
      <c r="B914" s="232"/>
      <c r="C914" s="215"/>
      <c r="D914" s="233"/>
      <c r="E914" s="215"/>
      <c r="F914" s="215"/>
    </row>
    <row r="915" spans="1:6" ht="21.75" customHeight="1" x14ac:dyDescent="0.6">
      <c r="A915" s="215"/>
      <c r="B915" s="232"/>
      <c r="C915" s="215"/>
      <c r="D915" s="233"/>
      <c r="E915" s="215"/>
      <c r="F915" s="215"/>
    </row>
    <row r="916" spans="1:6" ht="21.75" customHeight="1" x14ac:dyDescent="0.6">
      <c r="A916" s="215"/>
      <c r="B916" s="232"/>
      <c r="C916" s="215"/>
      <c r="D916" s="233"/>
      <c r="E916" s="215"/>
      <c r="F916" s="215"/>
    </row>
    <row r="917" spans="1:6" ht="21.75" customHeight="1" x14ac:dyDescent="0.6">
      <c r="A917" s="215"/>
      <c r="B917" s="232"/>
      <c r="C917" s="215"/>
      <c r="D917" s="233"/>
      <c r="E917" s="215"/>
      <c r="F917" s="215"/>
    </row>
    <row r="918" spans="1:6" ht="21.75" customHeight="1" x14ac:dyDescent="0.6">
      <c r="A918" s="215"/>
      <c r="B918" s="232"/>
      <c r="C918" s="215"/>
      <c r="D918" s="233"/>
      <c r="E918" s="215"/>
      <c r="F918" s="215"/>
    </row>
    <row r="919" spans="1:6" ht="21.75" customHeight="1" x14ac:dyDescent="0.6">
      <c r="A919" s="215"/>
      <c r="B919" s="232"/>
      <c r="C919" s="215"/>
      <c r="D919" s="233"/>
      <c r="E919" s="215"/>
      <c r="F919" s="215"/>
    </row>
    <row r="920" spans="1:6" ht="21.75" customHeight="1" x14ac:dyDescent="0.6">
      <c r="A920" s="215"/>
      <c r="B920" s="232"/>
      <c r="C920" s="215"/>
      <c r="D920" s="233"/>
      <c r="E920" s="215"/>
      <c r="F920" s="215"/>
    </row>
    <row r="921" spans="1:6" ht="21.75" customHeight="1" x14ac:dyDescent="0.6">
      <c r="A921" s="215"/>
      <c r="B921" s="232"/>
      <c r="C921" s="215"/>
      <c r="D921" s="233"/>
      <c r="E921" s="215"/>
      <c r="F921" s="215"/>
    </row>
    <row r="922" spans="1:6" ht="21.75" customHeight="1" x14ac:dyDescent="0.6">
      <c r="A922" s="215"/>
      <c r="B922" s="232"/>
      <c r="C922" s="215"/>
      <c r="D922" s="233"/>
      <c r="E922" s="215"/>
      <c r="F922" s="215"/>
    </row>
    <row r="923" spans="1:6" ht="21.75" customHeight="1" x14ac:dyDescent="0.6">
      <c r="A923" s="215"/>
      <c r="B923" s="232"/>
      <c r="C923" s="215"/>
      <c r="D923" s="233"/>
      <c r="E923" s="215"/>
      <c r="F923" s="215"/>
    </row>
    <row r="924" spans="1:6" ht="21.75" customHeight="1" x14ac:dyDescent="0.6">
      <c r="A924" s="215"/>
      <c r="B924" s="232"/>
      <c r="C924" s="215"/>
      <c r="D924" s="233"/>
      <c r="E924" s="215"/>
      <c r="F924" s="215"/>
    </row>
    <row r="925" spans="1:6" ht="21.75" customHeight="1" x14ac:dyDescent="0.6">
      <c r="A925" s="215"/>
      <c r="B925" s="232"/>
      <c r="C925" s="215"/>
      <c r="D925" s="233"/>
      <c r="E925" s="215"/>
      <c r="F925" s="215"/>
    </row>
    <row r="926" spans="1:6" ht="21.75" customHeight="1" x14ac:dyDescent="0.6">
      <c r="A926" s="215"/>
      <c r="B926" s="232"/>
      <c r="C926" s="215"/>
      <c r="D926" s="233"/>
      <c r="E926" s="215"/>
      <c r="F926" s="215"/>
    </row>
    <row r="927" spans="1:6" ht="21.75" customHeight="1" x14ac:dyDescent="0.6">
      <c r="A927" s="215"/>
      <c r="B927" s="232"/>
      <c r="C927" s="215"/>
      <c r="D927" s="233"/>
      <c r="E927" s="215"/>
      <c r="F927" s="215"/>
    </row>
    <row r="928" spans="1:6" ht="21.75" customHeight="1" x14ac:dyDescent="0.6">
      <c r="A928" s="215"/>
      <c r="B928" s="232"/>
      <c r="C928" s="215"/>
      <c r="D928" s="233"/>
      <c r="E928" s="215"/>
      <c r="F928" s="215"/>
    </row>
    <row r="929" spans="1:6" ht="21.75" customHeight="1" x14ac:dyDescent="0.6">
      <c r="A929" s="215"/>
      <c r="B929" s="232"/>
      <c r="C929" s="215"/>
      <c r="D929" s="233"/>
      <c r="E929" s="215"/>
      <c r="F929" s="215"/>
    </row>
    <row r="930" spans="1:6" ht="21.75" customHeight="1" x14ac:dyDescent="0.6">
      <c r="A930" s="215"/>
      <c r="B930" s="232"/>
      <c r="C930" s="215"/>
      <c r="D930" s="233"/>
      <c r="E930" s="215"/>
      <c r="F930" s="215"/>
    </row>
    <row r="931" spans="1:6" ht="21.75" customHeight="1" x14ac:dyDescent="0.6">
      <c r="A931" s="215"/>
      <c r="B931" s="232"/>
      <c r="C931" s="215"/>
      <c r="D931" s="233"/>
      <c r="E931" s="215"/>
      <c r="F931" s="215"/>
    </row>
    <row r="932" spans="1:6" ht="21.75" customHeight="1" x14ac:dyDescent="0.6">
      <c r="A932" s="215"/>
      <c r="B932" s="232"/>
      <c r="C932" s="215"/>
      <c r="D932" s="233"/>
      <c r="E932" s="215"/>
      <c r="F932" s="215"/>
    </row>
    <row r="933" spans="1:6" ht="21.75" customHeight="1" x14ac:dyDescent="0.6">
      <c r="A933" s="215"/>
      <c r="B933" s="232"/>
      <c r="C933" s="215"/>
      <c r="D933" s="233"/>
      <c r="E933" s="215"/>
      <c r="F933" s="215"/>
    </row>
    <row r="934" spans="1:6" ht="21.75" customHeight="1" x14ac:dyDescent="0.6">
      <c r="A934" s="215"/>
      <c r="B934" s="232"/>
      <c r="C934" s="215"/>
      <c r="D934" s="233"/>
      <c r="E934" s="215"/>
      <c r="F934" s="215"/>
    </row>
    <row r="935" spans="1:6" ht="21.75" customHeight="1" x14ac:dyDescent="0.6">
      <c r="A935" s="215"/>
      <c r="B935" s="232"/>
      <c r="C935" s="215"/>
      <c r="D935" s="233"/>
      <c r="E935" s="215"/>
      <c r="F935" s="215"/>
    </row>
    <row r="936" spans="1:6" ht="21.75" customHeight="1" x14ac:dyDescent="0.6">
      <c r="A936" s="215"/>
      <c r="B936" s="232"/>
      <c r="C936" s="215"/>
      <c r="D936" s="233"/>
      <c r="E936" s="215"/>
      <c r="F936" s="215"/>
    </row>
    <row r="937" spans="1:6" ht="21.75" customHeight="1" x14ac:dyDescent="0.6">
      <c r="A937" s="215"/>
      <c r="B937" s="232"/>
      <c r="C937" s="215"/>
      <c r="D937" s="233"/>
      <c r="E937" s="215"/>
      <c r="F937" s="215"/>
    </row>
    <row r="938" spans="1:6" ht="21.75" customHeight="1" x14ac:dyDescent="0.6">
      <c r="A938" s="215"/>
      <c r="B938" s="232"/>
      <c r="C938" s="215"/>
      <c r="D938" s="233"/>
      <c r="E938" s="215"/>
      <c r="F938" s="215"/>
    </row>
    <row r="939" spans="1:6" ht="21.75" customHeight="1" x14ac:dyDescent="0.6">
      <c r="A939" s="215"/>
      <c r="B939" s="232"/>
      <c r="C939" s="215"/>
      <c r="D939" s="233"/>
      <c r="E939" s="215"/>
      <c r="F939" s="215"/>
    </row>
    <row r="940" spans="1:6" ht="21.75" customHeight="1" x14ac:dyDescent="0.6">
      <c r="A940" s="215"/>
      <c r="B940" s="232"/>
      <c r="C940" s="215"/>
      <c r="D940" s="233"/>
      <c r="E940" s="215"/>
      <c r="F940" s="215"/>
    </row>
    <row r="941" spans="1:6" ht="21.75" customHeight="1" x14ac:dyDescent="0.6">
      <c r="A941" s="215"/>
      <c r="B941" s="232"/>
      <c r="C941" s="215"/>
      <c r="D941" s="233"/>
      <c r="E941" s="215"/>
      <c r="F941" s="215"/>
    </row>
    <row r="942" spans="1:6" ht="21.75" customHeight="1" x14ac:dyDescent="0.6">
      <c r="A942" s="215"/>
      <c r="B942" s="232"/>
      <c r="C942" s="215"/>
      <c r="D942" s="233"/>
      <c r="E942" s="215"/>
      <c r="F942" s="215"/>
    </row>
    <row r="943" spans="1:6" ht="21.75" customHeight="1" x14ac:dyDescent="0.6">
      <c r="A943" s="215"/>
      <c r="B943" s="232"/>
      <c r="C943" s="215"/>
      <c r="D943" s="233"/>
      <c r="E943" s="215"/>
      <c r="F943" s="215"/>
    </row>
    <row r="944" spans="1:6" ht="21.75" customHeight="1" x14ac:dyDescent="0.6">
      <c r="A944" s="215"/>
      <c r="B944" s="232"/>
      <c r="C944" s="215"/>
      <c r="D944" s="233"/>
      <c r="E944" s="215"/>
      <c r="F944" s="215"/>
    </row>
    <row r="945" spans="1:6" ht="21.75" customHeight="1" x14ac:dyDescent="0.6">
      <c r="A945" s="215"/>
      <c r="B945" s="232"/>
      <c r="C945" s="215"/>
      <c r="D945" s="233"/>
      <c r="E945" s="215"/>
      <c r="F945" s="215"/>
    </row>
    <row r="946" spans="1:6" ht="21.75" customHeight="1" x14ac:dyDescent="0.6">
      <c r="A946" s="215"/>
      <c r="B946" s="232"/>
      <c r="C946" s="215"/>
      <c r="D946" s="233"/>
      <c r="E946" s="215"/>
      <c r="F946" s="215"/>
    </row>
    <row r="947" spans="1:6" ht="21.75" customHeight="1" x14ac:dyDescent="0.6">
      <c r="A947" s="215"/>
      <c r="B947" s="232"/>
      <c r="C947" s="215"/>
      <c r="D947" s="233"/>
      <c r="E947" s="215"/>
      <c r="F947" s="215"/>
    </row>
    <row r="948" spans="1:6" ht="21.75" customHeight="1" x14ac:dyDescent="0.6">
      <c r="A948" s="215"/>
      <c r="B948" s="232"/>
      <c r="C948" s="215"/>
      <c r="D948" s="233"/>
      <c r="E948" s="215"/>
      <c r="F948" s="215"/>
    </row>
    <row r="949" spans="1:6" ht="21.75" customHeight="1" x14ac:dyDescent="0.6">
      <c r="A949" s="215"/>
      <c r="B949" s="232"/>
      <c r="C949" s="215"/>
      <c r="D949" s="233"/>
      <c r="E949" s="215"/>
      <c r="F949" s="215"/>
    </row>
    <row r="950" spans="1:6" ht="21.75" customHeight="1" x14ac:dyDescent="0.6">
      <c r="A950" s="215"/>
      <c r="B950" s="232"/>
      <c r="C950" s="215"/>
      <c r="D950" s="233"/>
      <c r="E950" s="215"/>
      <c r="F950" s="215"/>
    </row>
    <row r="951" spans="1:6" ht="21.75" customHeight="1" x14ac:dyDescent="0.6">
      <c r="A951" s="215"/>
      <c r="B951" s="232"/>
      <c r="C951" s="215"/>
      <c r="D951" s="233"/>
      <c r="E951" s="215"/>
      <c r="F951" s="215"/>
    </row>
    <row r="952" spans="1:6" ht="21.75" customHeight="1" x14ac:dyDescent="0.6">
      <c r="A952" s="215"/>
      <c r="B952" s="232"/>
      <c r="C952" s="215"/>
      <c r="D952" s="233"/>
      <c r="E952" s="215"/>
      <c r="F952" s="215"/>
    </row>
    <row r="953" spans="1:6" ht="21.75" customHeight="1" x14ac:dyDescent="0.6">
      <c r="A953" s="215"/>
      <c r="B953" s="232"/>
      <c r="C953" s="215"/>
      <c r="D953" s="233"/>
      <c r="E953" s="215"/>
      <c r="F953" s="215"/>
    </row>
    <row r="954" spans="1:6" ht="21.75" customHeight="1" x14ac:dyDescent="0.6">
      <c r="A954" s="215"/>
      <c r="B954" s="232"/>
      <c r="C954" s="215"/>
      <c r="D954" s="233"/>
      <c r="E954" s="215"/>
      <c r="F954" s="215"/>
    </row>
    <row r="955" spans="1:6" ht="21.75" customHeight="1" x14ac:dyDescent="0.6">
      <c r="A955" s="215"/>
      <c r="B955" s="232"/>
      <c r="C955" s="215"/>
      <c r="D955" s="233"/>
      <c r="E955" s="215"/>
      <c r="F955" s="215"/>
    </row>
    <row r="956" spans="1:6" ht="21.75" customHeight="1" x14ac:dyDescent="0.6">
      <c r="A956" s="215"/>
      <c r="B956" s="232"/>
      <c r="C956" s="215"/>
      <c r="D956" s="233"/>
      <c r="E956" s="215"/>
      <c r="F956" s="215"/>
    </row>
    <row r="957" spans="1:6" ht="21.75" customHeight="1" x14ac:dyDescent="0.6">
      <c r="A957" s="215"/>
      <c r="B957" s="232"/>
      <c r="C957" s="215"/>
      <c r="E957" s="215"/>
      <c r="F957" s="215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11B2-0EE7-473D-874F-0536B7E5DDFA}">
  <dimension ref="A1:Q975"/>
  <sheetViews>
    <sheetView zoomScale="82" zoomScaleNormal="82" workbookViewId="0">
      <selection activeCell="E24" sqref="E24"/>
    </sheetView>
  </sheetViews>
  <sheetFormatPr defaultColWidth="14.42578125" defaultRowHeight="15" customHeight="1" x14ac:dyDescent="0.25"/>
  <cols>
    <col min="1" max="1" width="80.7109375" style="176" bestFit="1" customWidth="1"/>
    <col min="2" max="2" width="24.28515625" style="176" hidden="1" customWidth="1"/>
    <col min="3" max="4" width="24.28515625" style="176" customWidth="1"/>
    <col min="5" max="5" width="22.5703125" style="210" bestFit="1" customWidth="1"/>
    <col min="6" max="7" width="20.28515625" style="210" customWidth="1"/>
    <col min="8" max="8" width="21.7109375" style="210" customWidth="1"/>
    <col min="9" max="9" width="15.7109375" style="176" customWidth="1"/>
    <col min="10" max="10" width="20.140625" style="176" bestFit="1" customWidth="1"/>
    <col min="11" max="11" width="17.85546875" style="176" customWidth="1"/>
    <col min="12" max="12" width="16.7109375" style="176" customWidth="1"/>
    <col min="13" max="17" width="6.5703125" style="176" bestFit="1" customWidth="1"/>
    <col min="18" max="16384" width="14.42578125" style="176"/>
  </cols>
  <sheetData>
    <row r="1" spans="1:17" ht="22.5" customHeight="1" x14ac:dyDescent="0.25">
      <c r="A1" s="272" t="s">
        <v>4656</v>
      </c>
      <c r="B1" s="274" t="s">
        <v>4693</v>
      </c>
      <c r="C1" s="275"/>
      <c r="D1" s="276"/>
      <c r="E1" s="274" t="s">
        <v>4694</v>
      </c>
      <c r="F1" s="276"/>
      <c r="G1" s="274" t="s">
        <v>4695</v>
      </c>
      <c r="H1" s="276"/>
      <c r="I1" s="175"/>
      <c r="J1" s="175"/>
      <c r="K1" s="175"/>
      <c r="L1" s="175"/>
      <c r="M1" s="175"/>
      <c r="N1" s="175"/>
      <c r="O1" s="175"/>
      <c r="P1" s="175"/>
      <c r="Q1" s="175"/>
    </row>
    <row r="2" spans="1:17" ht="22.5" customHeight="1" thickBot="1" x14ac:dyDescent="0.3">
      <c r="A2" s="273"/>
      <c r="B2" s="216" t="s">
        <v>4668</v>
      </c>
      <c r="C2" s="216" t="s">
        <v>4696</v>
      </c>
      <c r="D2" s="174" t="s">
        <v>4659</v>
      </c>
      <c r="E2" s="216" t="s">
        <v>4668</v>
      </c>
      <c r="F2" s="174" t="s">
        <v>4659</v>
      </c>
      <c r="G2" s="216" t="s">
        <v>4668</v>
      </c>
      <c r="H2" s="174" t="s">
        <v>4659</v>
      </c>
      <c r="I2" s="175"/>
      <c r="J2" s="175"/>
      <c r="K2" s="175"/>
      <c r="L2" s="175"/>
      <c r="M2" s="175"/>
      <c r="N2" s="175"/>
      <c r="O2" s="175"/>
      <c r="P2" s="175"/>
      <c r="Q2" s="175"/>
    </row>
    <row r="3" spans="1:17" ht="22.5" customHeight="1" thickBot="1" x14ac:dyDescent="0.3">
      <c r="A3" s="177" t="s">
        <v>4660</v>
      </c>
      <c r="B3" s="178">
        <v>3371440</v>
      </c>
      <c r="C3" s="178">
        <f>(Resumo!$B$24/'Comparação Paramétrico'!$B$18)*'Comparação Paramétrico'!B3</f>
        <v>3654216.5367880287</v>
      </c>
      <c r="D3" s="178">
        <f>C3/$K$3</f>
        <v>348.70674458391738</v>
      </c>
      <c r="E3" s="178">
        <v>5614696.9776153993</v>
      </c>
      <c r="F3" s="178">
        <f>E3/$K$3</f>
        <v>535.78727072653419</v>
      </c>
      <c r="G3" s="178">
        <f>E3-C3</f>
        <v>1960480.4408273706</v>
      </c>
      <c r="H3" s="178">
        <f>F3-D3</f>
        <v>187.0805261426168</v>
      </c>
      <c r="I3" s="181"/>
      <c r="J3" s="182" t="s">
        <v>4661</v>
      </c>
      <c r="K3" s="183">
        <v>10479.34</v>
      </c>
      <c r="L3" s="184" t="s">
        <v>1240</v>
      </c>
      <c r="M3" s="175"/>
      <c r="N3" s="175"/>
      <c r="O3" s="175"/>
      <c r="P3" s="175"/>
      <c r="Q3" s="175"/>
    </row>
    <row r="4" spans="1:17" ht="19.5" customHeight="1" x14ac:dyDescent="0.25">
      <c r="A4" s="185" t="s">
        <v>1227</v>
      </c>
      <c r="B4" s="186">
        <v>2411074.3577000005</v>
      </c>
      <c r="C4" s="186">
        <f>(Resumo!$B$24/'Comparação Paramétrico'!$B$18)*'Comparação Paramétrico'!B4</f>
        <v>2613301.078866276</v>
      </c>
      <c r="D4" s="186">
        <f>C4/$K$3</f>
        <v>249.37649497642752</v>
      </c>
      <c r="E4" s="186">
        <v>1671216.0688559997</v>
      </c>
      <c r="F4" s="186">
        <f>E4/$K$3</f>
        <v>159.47722555580788</v>
      </c>
      <c r="G4" s="186">
        <f t="shared" ref="G4:H16" si="0">E4-C4</f>
        <v>-942085.01001027622</v>
      </c>
      <c r="H4" s="186">
        <f>F4-D4</f>
        <v>-89.899269420619646</v>
      </c>
      <c r="I4" s="189"/>
      <c r="J4" s="175"/>
      <c r="K4" s="175"/>
      <c r="L4" s="175"/>
      <c r="M4" s="175"/>
      <c r="N4" s="175"/>
      <c r="O4" s="175"/>
      <c r="P4" s="175"/>
      <c r="Q4" s="175"/>
    </row>
    <row r="5" spans="1:17" ht="19.5" customHeight="1" x14ac:dyDescent="0.25">
      <c r="A5" s="177" t="s">
        <v>23</v>
      </c>
      <c r="B5" s="178">
        <v>6450527.0125000002</v>
      </c>
      <c r="C5" s="178">
        <f>(Resumo!$B$24/'Comparação Paramétrico'!$B$18)*'Comparação Paramétrico'!B5</f>
        <v>6991559.2388046002</v>
      </c>
      <c r="D5" s="178">
        <f t="shared" ref="D5:D16" si="1">C5/$K$3</f>
        <v>667.17553193279343</v>
      </c>
      <c r="E5" s="178">
        <v>7557865.4025579998</v>
      </c>
      <c r="F5" s="178">
        <f t="shared" ref="F5:F16" si="2">E5/$K$3</f>
        <v>721.2157829174356</v>
      </c>
      <c r="G5" s="178">
        <f t="shared" si="0"/>
        <v>566306.16375339963</v>
      </c>
      <c r="H5" s="178">
        <f t="shared" si="0"/>
        <v>54.040250984642171</v>
      </c>
      <c r="I5" s="189"/>
      <c r="J5" s="190"/>
      <c r="K5" s="175"/>
      <c r="L5" s="175"/>
      <c r="M5" s="175"/>
      <c r="N5" s="175"/>
      <c r="O5" s="175"/>
      <c r="P5" s="175"/>
      <c r="Q5" s="175"/>
    </row>
    <row r="6" spans="1:17" ht="19.5" customHeight="1" x14ac:dyDescent="0.25">
      <c r="A6" s="185" t="s">
        <v>4669</v>
      </c>
      <c r="B6" s="186">
        <v>1500998.1105</v>
      </c>
      <c r="C6" s="186">
        <f>(Resumo!$B$24/'Comparação Paramétrico'!$B$18)*'Comparação Paramétrico'!B6</f>
        <v>1626892.9944109002</v>
      </c>
      <c r="D6" s="186">
        <f t="shared" si="1"/>
        <v>155.24765819325455</v>
      </c>
      <c r="E6" s="186">
        <v>1849564.2031719999</v>
      </c>
      <c r="F6" s="186">
        <f t="shared" si="2"/>
        <v>176.49624911225325</v>
      </c>
      <c r="G6" s="186">
        <f t="shared" si="0"/>
        <v>222671.20876109973</v>
      </c>
      <c r="H6" s="186">
        <f t="shared" si="0"/>
        <v>21.248590918998701</v>
      </c>
      <c r="I6" s="191"/>
      <c r="J6" s="190"/>
      <c r="K6" s="175"/>
      <c r="L6" s="192"/>
      <c r="M6" s="193"/>
      <c r="N6" s="175"/>
      <c r="O6" s="175"/>
      <c r="P6" s="175"/>
      <c r="Q6" s="175"/>
    </row>
    <row r="7" spans="1:17" ht="19.5" customHeight="1" x14ac:dyDescent="0.25">
      <c r="A7" s="177" t="s">
        <v>4670</v>
      </c>
      <c r="B7" s="178">
        <v>3873941.5</v>
      </c>
      <c r="C7" s="178">
        <f>(Resumo!$B$24/'Comparação Paramétrico'!$B$18)*'Comparação Paramétrico'!B7</f>
        <v>4198864.9039726118</v>
      </c>
      <c r="D7" s="178">
        <f t="shared" si="1"/>
        <v>400.68028177085694</v>
      </c>
      <c r="E7" s="178">
        <v>3367200.7561599999</v>
      </c>
      <c r="F7" s="178">
        <f t="shared" si="2"/>
        <v>321.31801775302642</v>
      </c>
      <c r="G7" s="178">
        <f t="shared" si="0"/>
        <v>-831664.14781261189</v>
      </c>
      <c r="H7" s="178">
        <f t="shared" si="0"/>
        <v>-79.362264017830512</v>
      </c>
      <c r="I7" s="189"/>
      <c r="J7" s="175"/>
      <c r="K7" s="175"/>
      <c r="L7" s="192"/>
      <c r="M7" s="193"/>
      <c r="N7" s="175"/>
      <c r="O7" s="175"/>
      <c r="P7" s="175"/>
      <c r="Q7" s="175"/>
    </row>
    <row r="8" spans="1:17" ht="19.5" customHeight="1" x14ac:dyDescent="0.25">
      <c r="A8" s="185" t="s">
        <v>4671</v>
      </c>
      <c r="B8" s="186">
        <v>2736786.25</v>
      </c>
      <c r="C8" s="186">
        <f>(Resumo!$B$24/'Comparação Paramétrico'!$B$18)*'Comparação Paramétrico'!B8</f>
        <v>2966331.7669613273</v>
      </c>
      <c r="D8" s="186">
        <f t="shared" si="1"/>
        <v>283.06475092528035</v>
      </c>
      <c r="E8" s="186">
        <v>1496067.7738000001</v>
      </c>
      <c r="F8" s="186">
        <f t="shared" si="2"/>
        <v>142.76354940292043</v>
      </c>
      <c r="G8" s="186">
        <f t="shared" si="0"/>
        <v>-1470263.9931613272</v>
      </c>
      <c r="H8" s="186">
        <f t="shared" si="0"/>
        <v>-140.30120152235992</v>
      </c>
      <c r="I8" s="189"/>
      <c r="J8" s="175"/>
      <c r="K8" s="175"/>
      <c r="L8" s="192"/>
      <c r="M8" s="193"/>
      <c r="N8" s="175"/>
      <c r="O8" s="175"/>
      <c r="P8" s="175"/>
      <c r="Q8" s="175"/>
    </row>
    <row r="9" spans="1:17" ht="19.5" customHeight="1" x14ac:dyDescent="0.25">
      <c r="A9" s="177" t="s">
        <v>615</v>
      </c>
      <c r="B9" s="178">
        <v>515307.09724999999</v>
      </c>
      <c r="C9" s="178">
        <f>(Resumo!$B$24/'Comparação Paramétrico'!$B$18)*'Comparação Paramétrico'!B9</f>
        <v>558528.02253493667</v>
      </c>
      <c r="D9" s="178">
        <f t="shared" si="1"/>
        <v>53.298015193221772</v>
      </c>
      <c r="E9" s="178">
        <v>680287.37967399997</v>
      </c>
      <c r="F9" s="178">
        <f t="shared" si="2"/>
        <v>64.917006192565552</v>
      </c>
      <c r="G9" s="178">
        <f t="shared" si="0"/>
        <v>121759.3571390633</v>
      </c>
      <c r="H9" s="178">
        <f t="shared" si="0"/>
        <v>11.618990999343779</v>
      </c>
      <c r="I9" s="189"/>
      <c r="J9" s="194"/>
      <c r="K9" s="175"/>
      <c r="L9" s="175"/>
      <c r="M9" s="175"/>
      <c r="N9" s="175"/>
      <c r="O9" s="175"/>
      <c r="P9" s="175"/>
      <c r="Q9" s="175"/>
    </row>
    <row r="10" spans="1:17" ht="19.5" customHeight="1" x14ac:dyDescent="0.25">
      <c r="A10" s="185" t="s">
        <v>4672</v>
      </c>
      <c r="B10" s="186">
        <v>1642622.125</v>
      </c>
      <c r="C10" s="186">
        <f>(Resumo!$B$24/'Comparação Paramétrico'!$B$18)*'Comparação Paramétrico'!B10</f>
        <v>1780395.5973912906</v>
      </c>
      <c r="D10" s="186">
        <f t="shared" si="1"/>
        <v>169.89577563007694</v>
      </c>
      <c r="E10" s="186">
        <v>1751905.605765</v>
      </c>
      <c r="F10" s="186">
        <f t="shared" si="2"/>
        <v>167.17709376401567</v>
      </c>
      <c r="G10" s="186">
        <f t="shared" si="0"/>
        <v>-28489.991626290604</v>
      </c>
      <c r="H10" s="186">
        <f t="shared" si="0"/>
        <v>-2.7186818660612744</v>
      </c>
      <c r="I10" s="189"/>
      <c r="J10" s="195"/>
      <c r="K10" s="196"/>
      <c r="L10" s="175"/>
      <c r="M10" s="175"/>
      <c r="N10" s="175"/>
      <c r="O10" s="175"/>
      <c r="P10" s="175"/>
      <c r="Q10" s="175"/>
    </row>
    <row r="11" spans="1:17" ht="19.5" customHeight="1" x14ac:dyDescent="0.25">
      <c r="A11" s="177" t="s">
        <v>4673</v>
      </c>
      <c r="B11" s="178">
        <v>696735.86250000005</v>
      </c>
      <c r="C11" s="178">
        <f>(Resumo!$B$24/'Comparação Paramétrico'!$B$18)*'Comparação Paramétrico'!B11</f>
        <v>755173.96439526451</v>
      </c>
      <c r="D11" s="178">
        <f t="shared" si="1"/>
        <v>72.063122715291655</v>
      </c>
      <c r="E11" s="178">
        <v>968406.17999999993</v>
      </c>
      <c r="F11" s="178">
        <f t="shared" si="2"/>
        <v>92.410989623392311</v>
      </c>
      <c r="G11" s="178">
        <f t="shared" si="0"/>
        <v>213232.21560473542</v>
      </c>
      <c r="H11" s="178">
        <f t="shared" si="0"/>
        <v>20.347866908100656</v>
      </c>
      <c r="I11" s="189"/>
      <c r="J11" s="197"/>
      <c r="K11" s="175"/>
      <c r="L11" s="175"/>
      <c r="M11" s="175"/>
      <c r="N11" s="175"/>
      <c r="O11" s="175"/>
      <c r="P11" s="175"/>
      <c r="Q11" s="175"/>
    </row>
    <row r="12" spans="1:17" ht="19.5" customHeight="1" x14ac:dyDescent="0.25">
      <c r="A12" s="185" t="s">
        <v>4674</v>
      </c>
      <c r="B12" s="186">
        <v>1818266.1</v>
      </c>
      <c r="C12" s="186">
        <f>(Resumo!$B$24/'Comparação Paramétrico'!$B$18)*'Comparação Paramétrico'!B12</f>
        <v>1970771.5548552179</v>
      </c>
      <c r="D12" s="186">
        <f t="shared" si="1"/>
        <v>188.06256451791981</v>
      </c>
      <c r="E12" s="186">
        <v>2333301.084578</v>
      </c>
      <c r="F12" s="186">
        <f t="shared" si="2"/>
        <v>222.6572555693393</v>
      </c>
      <c r="G12" s="186">
        <f t="shared" si="0"/>
        <v>362529.52972278208</v>
      </c>
      <c r="H12" s="186">
        <f t="shared" si="0"/>
        <v>34.594691051419488</v>
      </c>
      <c r="I12" s="198"/>
      <c r="J12" s="175"/>
      <c r="K12" s="199"/>
      <c r="L12" s="175"/>
      <c r="M12" s="175"/>
      <c r="N12" s="175"/>
      <c r="O12" s="175"/>
      <c r="P12" s="175"/>
      <c r="Q12" s="175"/>
    </row>
    <row r="13" spans="1:17" ht="19.5" customHeight="1" x14ac:dyDescent="0.25">
      <c r="A13" s="177" t="s">
        <v>4675</v>
      </c>
      <c r="B13" s="178">
        <v>1211611.25</v>
      </c>
      <c r="C13" s="178">
        <f>(Resumo!$B$24/'Comparação Paramétrico'!$B$18)*'Comparação Paramétrico'!B13</f>
        <v>1313234.0679081979</v>
      </c>
      <c r="D13" s="178">
        <f t="shared" si="1"/>
        <v>125.31648633484531</v>
      </c>
      <c r="E13" s="178">
        <v>1343221.2518269999</v>
      </c>
      <c r="F13" s="178">
        <f t="shared" si="2"/>
        <v>128.17803905847123</v>
      </c>
      <c r="G13" s="178">
        <f t="shared" si="0"/>
        <v>29987.183918802068</v>
      </c>
      <c r="H13" s="178">
        <f t="shared" si="0"/>
        <v>2.8615527236259197</v>
      </c>
      <c r="I13" s="189"/>
      <c r="J13" s="175"/>
      <c r="K13" s="197"/>
      <c r="L13" s="175"/>
      <c r="M13" s="175"/>
      <c r="N13" s="175"/>
      <c r="O13" s="175"/>
      <c r="P13" s="175"/>
      <c r="Q13" s="175"/>
    </row>
    <row r="14" spans="1:17" ht="19.5" customHeight="1" x14ac:dyDescent="0.25">
      <c r="A14" s="185" t="s">
        <v>4676</v>
      </c>
      <c r="B14" s="186">
        <v>3573548.5</v>
      </c>
      <c r="C14" s="186">
        <f>(Resumo!$B$24/'Comparação Paramétrico'!$B$18)*'Comparação Paramétrico'!B14</f>
        <v>3873276.7077907529</v>
      </c>
      <c r="D14" s="186">
        <f t="shared" si="1"/>
        <v>369.61074913026516</v>
      </c>
      <c r="E14" s="186">
        <v>2995632.7316339999</v>
      </c>
      <c r="F14" s="186">
        <f t="shared" si="2"/>
        <v>285.86082058927371</v>
      </c>
      <c r="G14" s="186">
        <f t="shared" si="0"/>
        <v>-877643.97615675302</v>
      </c>
      <c r="H14" s="186">
        <f t="shared" si="0"/>
        <v>-83.749928540991448</v>
      </c>
      <c r="I14" s="198"/>
      <c r="J14" s="175"/>
      <c r="K14" s="175"/>
      <c r="L14" s="175"/>
      <c r="M14" s="175"/>
      <c r="N14" s="175"/>
      <c r="O14" s="175"/>
      <c r="P14" s="175"/>
      <c r="Q14" s="175"/>
    </row>
    <row r="15" spans="1:17" ht="19.5" customHeight="1" x14ac:dyDescent="0.25">
      <c r="A15" s="177" t="s">
        <v>4677</v>
      </c>
      <c r="B15" s="178">
        <v>1460225.4</v>
      </c>
      <c r="C15" s="178">
        <f>(Resumo!$B$24/'Comparação Paramétrico'!$B$18)*'Comparação Paramétrico'!B15</f>
        <v>1582700.5090162999</v>
      </c>
      <c r="D15" s="178">
        <f t="shared" si="1"/>
        <v>151.03055240275626</v>
      </c>
      <c r="E15" s="178">
        <v>1526785.688536</v>
      </c>
      <c r="F15" s="178">
        <f t="shared" si="2"/>
        <v>145.69483274099323</v>
      </c>
      <c r="G15" s="178">
        <f t="shared" si="0"/>
        <v>-55914.820480299881</v>
      </c>
      <c r="H15" s="178">
        <f t="shared" si="0"/>
        <v>-5.3357196617630223</v>
      </c>
      <c r="I15" s="191"/>
      <c r="J15" s="175"/>
      <c r="K15" s="175"/>
      <c r="L15" s="175"/>
      <c r="M15" s="175"/>
      <c r="N15" s="175"/>
      <c r="O15" s="175"/>
      <c r="P15" s="175"/>
      <c r="Q15" s="175"/>
    </row>
    <row r="16" spans="1:17" ht="19.5" customHeight="1" x14ac:dyDescent="0.25">
      <c r="A16" s="185" t="s">
        <v>4678</v>
      </c>
      <c r="B16" s="186">
        <v>4154794.75</v>
      </c>
      <c r="C16" s="186">
        <f>(Resumo!$B$24/'Comparação Paramétrico'!$B$18)*'Comparação Paramétrico'!B16</f>
        <v>4503274.4709708858</v>
      </c>
      <c r="D16" s="186">
        <f t="shared" si="1"/>
        <v>429.72882557211483</v>
      </c>
      <c r="E16" s="186">
        <v>1250719.6286320002</v>
      </c>
      <c r="F16" s="186">
        <f t="shared" si="2"/>
        <v>119.35099239379581</v>
      </c>
      <c r="G16" s="186">
        <f t="shared" si="0"/>
        <v>-3252554.8423388856</v>
      </c>
      <c r="H16" s="186">
        <f t="shared" si="0"/>
        <v>-310.37783317831901</v>
      </c>
      <c r="I16" s="191"/>
      <c r="J16" s="175"/>
      <c r="K16" s="175"/>
      <c r="L16" s="175"/>
      <c r="M16" s="175"/>
      <c r="N16" s="175"/>
      <c r="O16" s="175"/>
      <c r="P16" s="175"/>
      <c r="Q16" s="175"/>
    </row>
    <row r="17" spans="1:17" ht="19.5" customHeight="1" x14ac:dyDescent="0.25">
      <c r="A17" s="173" t="s">
        <v>413</v>
      </c>
      <c r="B17" s="202">
        <f>SUM(B3:B16)</f>
        <v>35417878.315449998</v>
      </c>
      <c r="C17" s="202">
        <f t="shared" ref="C17:D17" si="3">SUM(C3:C16)</f>
        <v>38388521.414666593</v>
      </c>
      <c r="D17" s="202">
        <f t="shared" si="3"/>
        <v>3663.2575538790215</v>
      </c>
      <c r="E17" s="202">
        <f>SUM(E3:E16)</f>
        <v>34406870.732807398</v>
      </c>
      <c r="F17" s="202">
        <f t="shared" ref="F17:G17" si="4">SUM(F3:F16)</f>
        <v>3283.3051253998246</v>
      </c>
      <c r="G17" s="202">
        <f t="shared" si="4"/>
        <v>-3981650.6818591915</v>
      </c>
      <c r="H17" s="204">
        <f>SUM(H3:H16)</f>
        <v>-379.95242847919729</v>
      </c>
      <c r="I17" s="197"/>
      <c r="J17" s="205"/>
      <c r="K17" s="175"/>
      <c r="L17" s="175"/>
      <c r="M17" s="175"/>
      <c r="N17" s="175"/>
      <c r="O17" s="175"/>
      <c r="P17" s="175"/>
      <c r="Q17" s="175"/>
    </row>
    <row r="18" spans="1:17" ht="19.5" hidden="1" customHeight="1" x14ac:dyDescent="0.25">
      <c r="A18" s="173"/>
      <c r="B18" s="206">
        <v>2544.17</v>
      </c>
      <c r="C18" s="206"/>
      <c r="D18" s="206"/>
      <c r="E18" s="207"/>
      <c r="F18" s="207"/>
      <c r="G18" s="238">
        <f>G17/C17</f>
        <v>-0.10371982392471034</v>
      </c>
      <c r="H18" s="208"/>
      <c r="I18" s="197"/>
      <c r="J18" s="175"/>
      <c r="K18" s="175"/>
      <c r="L18" s="175"/>
      <c r="M18" s="175"/>
      <c r="N18" s="175"/>
      <c r="O18" s="175"/>
      <c r="P18" s="175"/>
      <c r="Q18" s="175"/>
    </row>
    <row r="19" spans="1:17" ht="19.5" x14ac:dyDescent="0.25">
      <c r="B19" s="209"/>
      <c r="C19" s="209"/>
      <c r="D19" s="209"/>
      <c r="E19" s="195"/>
      <c r="F19" s="195"/>
      <c r="G19" s="195"/>
      <c r="H19" s="195"/>
      <c r="I19" s="175"/>
      <c r="J19" s="197"/>
      <c r="K19" s="175"/>
      <c r="L19" s="175"/>
      <c r="M19" s="175"/>
      <c r="N19" s="175"/>
      <c r="O19" s="175"/>
      <c r="P19" s="175"/>
      <c r="Q19" s="175"/>
    </row>
    <row r="20" spans="1:17" ht="21.75" x14ac:dyDescent="0.25">
      <c r="A20" s="175"/>
      <c r="B20" s="197"/>
      <c r="C20" s="197"/>
      <c r="D20" s="197"/>
      <c r="E20" s="195"/>
      <c r="F20" s="195"/>
      <c r="G20" s="238" t="s">
        <v>4697</v>
      </c>
      <c r="H20" s="239">
        <f>G17/C17</f>
        <v>-0.10371982392471034</v>
      </c>
      <c r="I20" s="175"/>
      <c r="J20" s="205"/>
      <c r="K20" s="205"/>
      <c r="L20" s="175"/>
      <c r="M20" s="175"/>
      <c r="N20" s="175"/>
      <c r="O20" s="175"/>
      <c r="P20" s="175"/>
      <c r="Q20" s="175"/>
    </row>
    <row r="21" spans="1:17" ht="19.5" x14ac:dyDescent="0.25">
      <c r="E21" s="195"/>
      <c r="F21" s="195"/>
      <c r="G21" s="195"/>
      <c r="H21" s="19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ht="19.5" x14ac:dyDescent="0.25">
      <c r="E22" s="195"/>
      <c r="F22" s="195"/>
      <c r="G22" s="195"/>
      <c r="H22" s="195"/>
      <c r="I22" s="175"/>
      <c r="J22" s="175"/>
      <c r="K22" s="175"/>
      <c r="L22" s="175"/>
      <c r="M22" s="175"/>
      <c r="N22" s="175"/>
      <c r="O22" s="175"/>
      <c r="P22" s="175"/>
      <c r="Q22" s="175"/>
    </row>
    <row r="23" spans="1:17" ht="19.5" x14ac:dyDescent="0.25">
      <c r="E23" s="195"/>
      <c r="F23" s="195"/>
      <c r="G23" s="195"/>
      <c r="H23" s="195"/>
      <c r="I23" s="175"/>
      <c r="J23" s="175"/>
      <c r="K23" s="175"/>
      <c r="L23" s="175"/>
      <c r="M23" s="175"/>
      <c r="N23" s="175"/>
      <c r="O23" s="175"/>
      <c r="P23" s="175"/>
      <c r="Q23" s="175"/>
    </row>
    <row r="24" spans="1:17" ht="19.5" x14ac:dyDescent="0.25">
      <c r="E24" s="195"/>
      <c r="F24" s="195"/>
      <c r="G24" s="195"/>
      <c r="H24" s="195"/>
      <c r="I24" s="175"/>
      <c r="J24" s="175"/>
      <c r="K24" s="175"/>
      <c r="L24" s="175"/>
      <c r="M24" s="175"/>
      <c r="N24" s="175"/>
      <c r="O24" s="175"/>
      <c r="P24" s="175"/>
      <c r="Q24" s="175"/>
    </row>
    <row r="25" spans="1:17" ht="19.5" x14ac:dyDescent="0.25">
      <c r="E25" s="195"/>
      <c r="F25" s="195"/>
      <c r="G25" s="195"/>
      <c r="H25" s="195"/>
      <c r="I25" s="175"/>
      <c r="J25" s="175"/>
      <c r="K25" s="175"/>
      <c r="L25" s="175"/>
      <c r="M25" s="175"/>
      <c r="N25" s="175"/>
      <c r="O25" s="175"/>
      <c r="P25" s="175"/>
      <c r="Q25" s="175"/>
    </row>
    <row r="26" spans="1:17" ht="19.5" x14ac:dyDescent="0.25">
      <c r="E26" s="195"/>
      <c r="F26" s="195"/>
      <c r="G26" s="195"/>
      <c r="H26" s="19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7" ht="19.5" x14ac:dyDescent="0.25">
      <c r="E27" s="195"/>
      <c r="F27" s="195"/>
      <c r="G27" s="195"/>
      <c r="H27" s="195"/>
      <c r="I27" s="175"/>
      <c r="J27" s="175"/>
      <c r="K27" s="175"/>
      <c r="L27" s="175"/>
      <c r="M27" s="175"/>
      <c r="N27" s="175"/>
      <c r="O27" s="175"/>
      <c r="P27" s="175"/>
      <c r="Q27" s="175"/>
    </row>
    <row r="28" spans="1:17" ht="19.5" x14ac:dyDescent="0.25">
      <c r="E28" s="195"/>
      <c r="F28" s="195"/>
      <c r="G28" s="195"/>
      <c r="H28" s="195"/>
      <c r="I28" s="175"/>
      <c r="J28" s="175"/>
      <c r="K28" s="175"/>
      <c r="L28" s="175"/>
      <c r="M28" s="175"/>
      <c r="N28" s="175"/>
      <c r="O28" s="175"/>
      <c r="P28" s="175"/>
      <c r="Q28" s="175"/>
    </row>
    <row r="29" spans="1:17" ht="19.5" x14ac:dyDescent="0.25">
      <c r="E29" s="195"/>
      <c r="F29" s="195"/>
      <c r="G29" s="195"/>
      <c r="H29" s="195"/>
      <c r="I29" s="175"/>
      <c r="J29" s="175"/>
      <c r="K29" s="175"/>
      <c r="L29" s="175"/>
      <c r="M29" s="175"/>
      <c r="N29" s="175"/>
      <c r="O29" s="175"/>
      <c r="P29" s="175"/>
      <c r="Q29" s="175"/>
    </row>
    <row r="30" spans="1:17" ht="19.5" x14ac:dyDescent="0.25">
      <c r="E30" s="195"/>
      <c r="F30" s="195"/>
      <c r="G30" s="195"/>
      <c r="H30" s="195"/>
      <c r="I30" s="175"/>
      <c r="J30" s="175"/>
      <c r="K30" s="175"/>
      <c r="L30" s="175"/>
      <c r="M30" s="175"/>
      <c r="N30" s="175"/>
      <c r="O30" s="175"/>
      <c r="P30" s="175"/>
      <c r="Q30" s="175"/>
    </row>
    <row r="31" spans="1:17" ht="19.5" x14ac:dyDescent="0.25">
      <c r="E31" s="195"/>
      <c r="F31" s="195"/>
      <c r="G31" s="195"/>
      <c r="H31" s="195"/>
      <c r="I31" s="175"/>
      <c r="J31" s="175"/>
      <c r="K31" s="175"/>
      <c r="L31" s="175"/>
      <c r="M31" s="175"/>
      <c r="N31" s="175"/>
      <c r="O31" s="175"/>
      <c r="P31" s="175"/>
      <c r="Q31" s="175"/>
    </row>
    <row r="32" spans="1:17" ht="19.5" x14ac:dyDescent="0.25">
      <c r="E32" s="195"/>
      <c r="F32" s="195"/>
      <c r="G32" s="195"/>
      <c r="H32" s="195"/>
      <c r="I32" s="175"/>
      <c r="J32" s="175"/>
      <c r="K32" s="175"/>
      <c r="L32" s="175"/>
      <c r="M32" s="175"/>
      <c r="N32" s="175"/>
      <c r="O32" s="175"/>
      <c r="P32" s="175"/>
      <c r="Q32" s="175"/>
    </row>
    <row r="33" spans="1:17" ht="19.5" x14ac:dyDescent="0.25">
      <c r="E33" s="195"/>
      <c r="F33" s="195"/>
      <c r="G33" s="195"/>
      <c r="H33" s="195"/>
      <c r="I33" s="175"/>
      <c r="J33" s="175"/>
      <c r="K33" s="175"/>
      <c r="L33" s="175"/>
      <c r="M33" s="175"/>
      <c r="N33" s="175"/>
      <c r="O33" s="175"/>
      <c r="P33" s="175"/>
      <c r="Q33" s="175"/>
    </row>
    <row r="34" spans="1:17" ht="19.5" customHeight="1" x14ac:dyDescent="0.25">
      <c r="A34" s="175"/>
      <c r="B34" s="175"/>
      <c r="C34" s="175"/>
      <c r="D34" s="175"/>
      <c r="E34" s="195"/>
      <c r="F34" s="195"/>
      <c r="G34" s="195"/>
      <c r="H34" s="195"/>
      <c r="I34" s="175"/>
      <c r="J34" s="175"/>
      <c r="K34" s="175"/>
      <c r="L34" s="175"/>
      <c r="M34" s="175"/>
      <c r="N34" s="175"/>
      <c r="O34" s="175"/>
      <c r="P34" s="175"/>
      <c r="Q34" s="175"/>
    </row>
    <row r="35" spans="1:17" ht="19.5" customHeight="1" x14ac:dyDescent="0.25">
      <c r="A35" s="175"/>
      <c r="B35" s="175"/>
      <c r="C35" s="175"/>
      <c r="D35" s="175"/>
      <c r="E35" s="195"/>
      <c r="F35" s="195"/>
      <c r="G35" s="195"/>
      <c r="H35" s="195"/>
      <c r="I35" s="175"/>
      <c r="J35" s="175"/>
      <c r="K35" s="175"/>
      <c r="L35" s="175"/>
      <c r="M35" s="175"/>
      <c r="N35" s="175"/>
      <c r="O35" s="175"/>
      <c r="P35" s="175"/>
      <c r="Q35" s="175"/>
    </row>
    <row r="36" spans="1:17" ht="19.5" customHeight="1" x14ac:dyDescent="0.25">
      <c r="A36" s="175"/>
      <c r="B36" s="175"/>
      <c r="C36" s="175"/>
      <c r="D36" s="175"/>
      <c r="E36" s="195"/>
      <c r="F36" s="195"/>
      <c r="G36" s="195"/>
      <c r="H36" s="195"/>
      <c r="I36" s="175"/>
      <c r="J36" s="175"/>
      <c r="K36" s="175"/>
      <c r="L36" s="175"/>
      <c r="M36" s="175"/>
      <c r="N36" s="175"/>
      <c r="O36" s="175"/>
      <c r="P36" s="175"/>
      <c r="Q36" s="175"/>
    </row>
    <row r="37" spans="1:17" ht="19.5" customHeight="1" x14ac:dyDescent="0.25">
      <c r="A37" s="175"/>
      <c r="B37" s="175"/>
      <c r="C37" s="175"/>
      <c r="D37" s="175"/>
      <c r="E37" s="195"/>
      <c r="F37" s="195"/>
      <c r="G37" s="195"/>
      <c r="H37" s="195"/>
      <c r="I37" s="175"/>
      <c r="J37" s="175"/>
      <c r="K37" s="175"/>
      <c r="L37" s="175"/>
      <c r="M37" s="175"/>
      <c r="N37" s="175"/>
      <c r="O37" s="175"/>
      <c r="P37" s="175"/>
      <c r="Q37" s="175"/>
    </row>
    <row r="38" spans="1:17" ht="19.5" customHeight="1" x14ac:dyDescent="0.25">
      <c r="A38" s="175"/>
      <c r="B38" s="175"/>
      <c r="C38" s="175"/>
      <c r="D38" s="175"/>
      <c r="E38" s="195"/>
      <c r="F38" s="195"/>
      <c r="G38" s="195"/>
      <c r="H38" s="195"/>
      <c r="I38" s="175"/>
      <c r="J38" s="175"/>
      <c r="K38" s="175"/>
      <c r="L38" s="175"/>
      <c r="M38" s="175"/>
      <c r="N38" s="175"/>
      <c r="O38" s="175"/>
      <c r="P38" s="175"/>
      <c r="Q38" s="175"/>
    </row>
    <row r="39" spans="1:17" ht="19.5" customHeight="1" x14ac:dyDescent="0.25">
      <c r="A39" s="175"/>
      <c r="B39" s="175"/>
      <c r="C39" s="175"/>
      <c r="D39" s="175"/>
      <c r="E39" s="195"/>
      <c r="F39" s="195"/>
      <c r="G39" s="195"/>
      <c r="H39" s="195"/>
      <c r="I39" s="175"/>
      <c r="J39" s="175"/>
      <c r="K39" s="175"/>
      <c r="L39" s="175"/>
      <c r="M39" s="175"/>
      <c r="N39" s="175"/>
      <c r="O39" s="175"/>
      <c r="P39" s="175"/>
      <c r="Q39" s="175"/>
    </row>
    <row r="40" spans="1:17" ht="19.5" customHeight="1" x14ac:dyDescent="0.25">
      <c r="A40" s="175"/>
      <c r="B40" s="175"/>
      <c r="C40" s="175"/>
      <c r="D40" s="175"/>
      <c r="E40" s="195"/>
      <c r="F40" s="195"/>
      <c r="G40" s="195"/>
      <c r="H40" s="19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9.5" customHeight="1" x14ac:dyDescent="0.25">
      <c r="A41" s="175"/>
      <c r="B41" s="175"/>
      <c r="C41" s="175"/>
      <c r="D41" s="175"/>
      <c r="E41" s="195"/>
      <c r="F41" s="195"/>
      <c r="G41" s="195"/>
      <c r="H41" s="195"/>
      <c r="I41" s="175"/>
      <c r="J41" s="175"/>
      <c r="K41" s="175"/>
      <c r="L41" s="175"/>
      <c r="M41" s="175"/>
      <c r="N41" s="175"/>
      <c r="O41" s="175"/>
      <c r="P41" s="175"/>
      <c r="Q41" s="175"/>
    </row>
    <row r="42" spans="1:17" ht="19.5" customHeight="1" x14ac:dyDescent="0.25">
      <c r="A42" s="175"/>
      <c r="B42" s="175"/>
      <c r="C42" s="175"/>
      <c r="D42" s="175"/>
      <c r="E42" s="195"/>
      <c r="F42" s="195"/>
      <c r="G42" s="195"/>
      <c r="H42" s="195"/>
      <c r="I42" s="175"/>
      <c r="J42" s="175"/>
      <c r="K42" s="175"/>
      <c r="L42" s="175"/>
      <c r="M42" s="175"/>
      <c r="N42" s="175"/>
      <c r="O42" s="175"/>
      <c r="P42" s="175"/>
      <c r="Q42" s="175"/>
    </row>
    <row r="43" spans="1:17" ht="19.5" customHeight="1" x14ac:dyDescent="0.25">
      <c r="A43" s="175"/>
      <c r="B43" s="175"/>
      <c r="C43" s="175"/>
      <c r="D43" s="175"/>
      <c r="E43" s="195"/>
      <c r="F43" s="195"/>
      <c r="G43" s="195"/>
      <c r="H43" s="195"/>
      <c r="I43" s="175"/>
      <c r="J43" s="175"/>
      <c r="K43" s="175"/>
      <c r="L43" s="175"/>
      <c r="M43" s="175"/>
      <c r="N43" s="175"/>
      <c r="O43" s="175"/>
      <c r="P43" s="175"/>
      <c r="Q43" s="175"/>
    </row>
    <row r="44" spans="1:17" ht="19.5" customHeight="1" x14ac:dyDescent="0.25">
      <c r="A44" s="175"/>
      <c r="B44" s="175"/>
      <c r="C44" s="175"/>
      <c r="D44" s="175"/>
      <c r="E44" s="195"/>
      <c r="F44" s="195"/>
      <c r="G44" s="195"/>
      <c r="H44" s="195"/>
      <c r="I44" s="175"/>
      <c r="J44" s="175"/>
      <c r="K44" s="175"/>
      <c r="L44" s="175"/>
      <c r="M44" s="175"/>
      <c r="N44" s="175"/>
      <c r="O44" s="175"/>
      <c r="P44" s="175"/>
      <c r="Q44" s="175"/>
    </row>
    <row r="45" spans="1:17" ht="19.5" customHeight="1" x14ac:dyDescent="0.25">
      <c r="A45" s="175"/>
      <c r="B45" s="175"/>
      <c r="C45" s="175"/>
      <c r="D45" s="175"/>
      <c r="E45" s="195"/>
      <c r="F45" s="195"/>
      <c r="G45" s="195"/>
      <c r="H45" s="195"/>
      <c r="I45" s="175"/>
      <c r="J45" s="175"/>
      <c r="K45" s="175"/>
      <c r="L45" s="175"/>
      <c r="M45" s="175"/>
      <c r="N45" s="175"/>
      <c r="O45" s="175"/>
      <c r="P45" s="175"/>
      <c r="Q45" s="175"/>
    </row>
    <row r="46" spans="1:17" ht="19.5" customHeight="1" x14ac:dyDescent="0.25">
      <c r="A46" s="175"/>
      <c r="B46" s="175"/>
      <c r="C46" s="175"/>
      <c r="D46" s="175"/>
      <c r="E46" s="195"/>
      <c r="F46" s="195"/>
      <c r="G46" s="195"/>
      <c r="H46" s="195"/>
      <c r="I46" s="175"/>
      <c r="J46" s="175"/>
      <c r="K46" s="175"/>
      <c r="L46" s="175"/>
      <c r="M46" s="175"/>
      <c r="N46" s="175"/>
      <c r="O46" s="175"/>
      <c r="P46" s="175"/>
      <c r="Q46" s="175"/>
    </row>
    <row r="47" spans="1:17" ht="19.5" customHeight="1" x14ac:dyDescent="0.25">
      <c r="A47" s="175"/>
      <c r="B47" s="175"/>
      <c r="C47" s="175"/>
      <c r="D47" s="175"/>
      <c r="E47" s="195"/>
      <c r="F47" s="195"/>
      <c r="G47" s="195"/>
      <c r="H47" s="195"/>
      <c r="I47" s="175"/>
      <c r="J47" s="175"/>
      <c r="K47" s="175"/>
      <c r="L47" s="175"/>
      <c r="M47" s="175"/>
      <c r="N47" s="175"/>
      <c r="O47" s="175"/>
      <c r="P47" s="175"/>
      <c r="Q47" s="175"/>
    </row>
    <row r="48" spans="1:17" ht="19.5" customHeight="1" x14ac:dyDescent="0.25">
      <c r="A48" s="175"/>
      <c r="B48" s="175"/>
      <c r="C48" s="175"/>
      <c r="D48" s="175"/>
      <c r="E48" s="195"/>
      <c r="F48" s="195"/>
      <c r="G48" s="195"/>
      <c r="H48" s="195"/>
      <c r="I48" s="175"/>
      <c r="J48" s="175"/>
      <c r="K48" s="175"/>
      <c r="L48" s="175"/>
      <c r="M48" s="175"/>
      <c r="N48" s="175"/>
      <c r="O48" s="175"/>
      <c r="P48" s="175"/>
      <c r="Q48" s="175"/>
    </row>
    <row r="49" spans="1:17" ht="19.5" customHeight="1" x14ac:dyDescent="0.25">
      <c r="A49" s="175"/>
      <c r="B49" s="175"/>
      <c r="C49" s="175"/>
      <c r="D49" s="175"/>
      <c r="E49" s="195"/>
      <c r="F49" s="195"/>
      <c r="G49" s="195"/>
      <c r="H49" s="195"/>
      <c r="I49" s="175"/>
      <c r="J49" s="175"/>
      <c r="K49" s="175"/>
      <c r="L49" s="175"/>
      <c r="M49" s="175"/>
      <c r="N49" s="175"/>
      <c r="O49" s="175"/>
      <c r="P49" s="175"/>
      <c r="Q49" s="175"/>
    </row>
    <row r="50" spans="1:17" ht="19.5" customHeight="1" x14ac:dyDescent="0.25">
      <c r="A50" s="175"/>
      <c r="B50" s="175"/>
      <c r="C50" s="175"/>
      <c r="D50" s="175"/>
      <c r="E50" s="195"/>
      <c r="F50" s="195"/>
      <c r="G50" s="195"/>
      <c r="H50" s="195"/>
      <c r="I50" s="175"/>
      <c r="J50" s="175"/>
      <c r="K50" s="175"/>
      <c r="L50" s="175"/>
      <c r="M50" s="175"/>
      <c r="N50" s="175"/>
      <c r="O50" s="175"/>
      <c r="P50" s="175"/>
      <c r="Q50" s="175"/>
    </row>
    <row r="51" spans="1:17" ht="19.5" customHeight="1" x14ac:dyDescent="0.25">
      <c r="A51" s="175"/>
      <c r="B51" s="175"/>
      <c r="C51" s="175"/>
      <c r="D51" s="175"/>
      <c r="E51" s="195"/>
      <c r="F51" s="195"/>
      <c r="G51" s="195"/>
      <c r="H51" s="195"/>
      <c r="I51" s="175"/>
      <c r="J51" s="175"/>
      <c r="K51" s="175"/>
      <c r="L51" s="175"/>
      <c r="M51" s="175"/>
      <c r="N51" s="175"/>
      <c r="O51" s="175"/>
      <c r="P51" s="175"/>
      <c r="Q51" s="175"/>
    </row>
    <row r="52" spans="1:17" ht="19.5" customHeight="1" x14ac:dyDescent="0.25">
      <c r="A52" s="175"/>
      <c r="B52" s="175"/>
      <c r="C52" s="175"/>
      <c r="D52" s="175"/>
      <c r="E52" s="195"/>
      <c r="F52" s="195"/>
      <c r="G52" s="195"/>
      <c r="H52" s="195"/>
      <c r="I52" s="175"/>
      <c r="J52" s="175"/>
      <c r="K52" s="175"/>
      <c r="L52" s="175"/>
      <c r="M52" s="175"/>
      <c r="N52" s="175"/>
      <c r="O52" s="175"/>
      <c r="P52" s="175"/>
      <c r="Q52" s="175"/>
    </row>
    <row r="53" spans="1:17" ht="19.5" customHeight="1" x14ac:dyDescent="0.25">
      <c r="A53" s="175"/>
      <c r="B53" s="175"/>
      <c r="C53" s="175"/>
      <c r="D53" s="175"/>
      <c r="E53" s="195"/>
      <c r="F53" s="195"/>
      <c r="G53" s="195"/>
      <c r="H53" s="195"/>
      <c r="I53" s="175"/>
      <c r="J53" s="175"/>
      <c r="K53" s="175"/>
      <c r="L53" s="175"/>
      <c r="M53" s="175"/>
      <c r="N53" s="175"/>
      <c r="O53" s="175"/>
      <c r="P53" s="175"/>
      <c r="Q53" s="175"/>
    </row>
    <row r="54" spans="1:17" ht="19.5" customHeight="1" x14ac:dyDescent="0.25">
      <c r="A54" s="175"/>
      <c r="B54" s="175"/>
      <c r="C54" s="175"/>
      <c r="D54" s="175"/>
      <c r="E54" s="195"/>
      <c r="F54" s="195"/>
      <c r="G54" s="195"/>
      <c r="H54" s="195"/>
      <c r="I54" s="175"/>
      <c r="J54" s="175"/>
      <c r="K54" s="175"/>
      <c r="L54" s="175"/>
      <c r="M54" s="175"/>
      <c r="N54" s="175"/>
      <c r="O54" s="175"/>
      <c r="P54" s="175"/>
      <c r="Q54" s="175"/>
    </row>
    <row r="55" spans="1:17" ht="19.5" customHeight="1" x14ac:dyDescent="0.25">
      <c r="A55" s="175"/>
      <c r="B55" s="175"/>
      <c r="C55" s="175"/>
      <c r="D55" s="175"/>
      <c r="E55" s="195"/>
      <c r="F55" s="195"/>
      <c r="G55" s="195"/>
      <c r="H55" s="195"/>
      <c r="I55" s="175"/>
      <c r="J55" s="175"/>
      <c r="K55" s="175"/>
      <c r="L55" s="175"/>
      <c r="M55" s="175"/>
      <c r="N55" s="175"/>
      <c r="O55" s="175"/>
      <c r="P55" s="175"/>
      <c r="Q55" s="175"/>
    </row>
    <row r="56" spans="1:17" ht="19.5" customHeight="1" x14ac:dyDescent="0.25">
      <c r="A56" s="175"/>
      <c r="B56" s="175"/>
      <c r="C56" s="175"/>
      <c r="D56" s="175"/>
      <c r="E56" s="195"/>
      <c r="F56" s="195"/>
      <c r="G56" s="195"/>
      <c r="H56" s="195"/>
      <c r="I56" s="175"/>
      <c r="J56" s="175"/>
      <c r="K56" s="175"/>
      <c r="L56" s="175"/>
      <c r="M56" s="175"/>
      <c r="N56" s="175"/>
      <c r="O56" s="175"/>
      <c r="P56" s="175"/>
      <c r="Q56" s="175"/>
    </row>
    <row r="57" spans="1:17" ht="19.5" customHeight="1" x14ac:dyDescent="0.25">
      <c r="A57" s="175"/>
      <c r="B57" s="175"/>
      <c r="C57" s="175"/>
      <c r="D57" s="175"/>
      <c r="E57" s="195"/>
      <c r="F57" s="195"/>
      <c r="G57" s="195"/>
      <c r="H57" s="195"/>
      <c r="I57" s="175"/>
      <c r="J57" s="175"/>
      <c r="K57" s="175"/>
      <c r="L57" s="175"/>
      <c r="M57" s="175"/>
      <c r="N57" s="175"/>
      <c r="O57" s="175"/>
      <c r="P57" s="175"/>
      <c r="Q57" s="175"/>
    </row>
    <row r="58" spans="1:17" ht="19.5" customHeight="1" x14ac:dyDescent="0.25">
      <c r="A58" s="175"/>
      <c r="B58" s="175"/>
      <c r="C58" s="175"/>
      <c r="D58" s="175"/>
      <c r="E58" s="195"/>
      <c r="F58" s="195"/>
      <c r="G58" s="195"/>
      <c r="H58" s="195"/>
      <c r="I58" s="175"/>
      <c r="J58" s="175"/>
      <c r="K58" s="175"/>
      <c r="L58" s="175"/>
      <c r="M58" s="175"/>
      <c r="N58" s="175"/>
      <c r="O58" s="175"/>
      <c r="P58" s="175"/>
      <c r="Q58" s="175"/>
    </row>
    <row r="59" spans="1:17" ht="19.5" customHeight="1" x14ac:dyDescent="0.25">
      <c r="A59" s="175"/>
      <c r="B59" s="175"/>
      <c r="C59" s="175"/>
      <c r="D59" s="175"/>
      <c r="E59" s="195"/>
      <c r="F59" s="195"/>
      <c r="G59" s="195"/>
      <c r="H59" s="195"/>
      <c r="I59" s="175"/>
      <c r="J59" s="175"/>
      <c r="K59" s="175"/>
      <c r="L59" s="175"/>
      <c r="M59" s="175"/>
      <c r="N59" s="175"/>
      <c r="O59" s="175"/>
      <c r="P59" s="175"/>
      <c r="Q59" s="175"/>
    </row>
    <row r="60" spans="1:17" ht="19.5" customHeight="1" x14ac:dyDescent="0.25">
      <c r="A60" s="175"/>
      <c r="B60" s="175"/>
      <c r="C60" s="175"/>
      <c r="D60" s="175"/>
      <c r="E60" s="195"/>
      <c r="F60" s="195"/>
      <c r="G60" s="195"/>
      <c r="H60" s="195"/>
      <c r="I60" s="175"/>
      <c r="J60" s="175"/>
      <c r="K60" s="175"/>
      <c r="L60" s="175"/>
      <c r="M60" s="175"/>
      <c r="N60" s="175"/>
      <c r="O60" s="175"/>
      <c r="P60" s="175"/>
      <c r="Q60" s="175"/>
    </row>
    <row r="61" spans="1:17" ht="19.5" customHeight="1" x14ac:dyDescent="0.25">
      <c r="A61" s="175"/>
      <c r="B61" s="175"/>
      <c r="C61" s="175"/>
      <c r="D61" s="175"/>
      <c r="E61" s="195"/>
      <c r="F61" s="195"/>
      <c r="G61" s="195"/>
      <c r="H61" s="195"/>
      <c r="I61" s="175"/>
      <c r="J61" s="175"/>
      <c r="K61" s="175"/>
      <c r="L61" s="175"/>
      <c r="M61" s="175"/>
      <c r="N61" s="175"/>
      <c r="O61" s="175"/>
      <c r="P61" s="175"/>
      <c r="Q61" s="175"/>
    </row>
    <row r="62" spans="1:17" ht="19.5" customHeight="1" x14ac:dyDescent="0.25">
      <c r="A62" s="175"/>
      <c r="B62" s="175"/>
      <c r="C62" s="175"/>
      <c r="D62" s="175"/>
      <c r="E62" s="195"/>
      <c r="F62" s="195"/>
      <c r="G62" s="195"/>
      <c r="H62" s="195"/>
      <c r="I62" s="175"/>
      <c r="J62" s="175"/>
      <c r="K62" s="175"/>
      <c r="L62" s="175"/>
      <c r="M62" s="175"/>
      <c r="N62" s="175"/>
      <c r="O62" s="175"/>
      <c r="P62" s="175"/>
      <c r="Q62" s="175"/>
    </row>
    <row r="63" spans="1:17" ht="19.5" customHeight="1" x14ac:dyDescent="0.25">
      <c r="A63" s="175"/>
      <c r="B63" s="175"/>
      <c r="C63" s="175"/>
      <c r="D63" s="175"/>
      <c r="E63" s="195"/>
      <c r="F63" s="195"/>
      <c r="G63" s="195"/>
      <c r="H63" s="195"/>
      <c r="I63" s="175"/>
      <c r="J63" s="175"/>
      <c r="K63" s="175"/>
      <c r="L63" s="175"/>
      <c r="M63" s="175"/>
      <c r="N63" s="175"/>
      <c r="O63" s="175"/>
      <c r="P63" s="175"/>
      <c r="Q63" s="175"/>
    </row>
    <row r="64" spans="1:17" ht="19.5" customHeight="1" x14ac:dyDescent="0.25">
      <c r="A64" s="175"/>
      <c r="B64" s="175"/>
      <c r="C64" s="175"/>
      <c r="D64" s="175"/>
      <c r="E64" s="195"/>
      <c r="F64" s="195"/>
      <c r="G64" s="195"/>
      <c r="H64" s="195"/>
      <c r="I64" s="175"/>
      <c r="J64" s="175"/>
      <c r="K64" s="175"/>
      <c r="L64" s="175"/>
      <c r="M64" s="175"/>
      <c r="N64" s="175"/>
      <c r="O64" s="175"/>
      <c r="P64" s="175"/>
      <c r="Q64" s="175"/>
    </row>
    <row r="65" spans="1:17" ht="19.5" customHeight="1" x14ac:dyDescent="0.25">
      <c r="A65" s="175"/>
      <c r="B65" s="175"/>
      <c r="C65" s="175"/>
      <c r="D65" s="175"/>
      <c r="E65" s="195"/>
      <c r="F65" s="195"/>
      <c r="G65" s="195"/>
      <c r="H65" s="195"/>
      <c r="I65" s="175"/>
      <c r="J65" s="175"/>
      <c r="K65" s="175"/>
      <c r="L65" s="175"/>
      <c r="M65" s="175"/>
      <c r="N65" s="175"/>
      <c r="O65" s="175"/>
      <c r="P65" s="175"/>
      <c r="Q65" s="175"/>
    </row>
    <row r="66" spans="1:17" ht="19.5" customHeight="1" x14ac:dyDescent="0.25">
      <c r="A66" s="175"/>
      <c r="B66" s="175"/>
      <c r="C66" s="175"/>
      <c r="D66" s="175"/>
      <c r="E66" s="195"/>
      <c r="F66" s="195"/>
      <c r="G66" s="195"/>
      <c r="H66" s="195"/>
      <c r="I66" s="175"/>
      <c r="J66" s="175"/>
      <c r="K66" s="175"/>
      <c r="L66" s="175"/>
      <c r="M66" s="175"/>
      <c r="N66" s="175"/>
      <c r="O66" s="175"/>
      <c r="P66" s="175"/>
      <c r="Q66" s="175"/>
    </row>
    <row r="67" spans="1:17" ht="19.5" customHeight="1" x14ac:dyDescent="0.25">
      <c r="A67" s="175"/>
      <c r="B67" s="175"/>
      <c r="C67" s="175"/>
      <c r="D67" s="175"/>
      <c r="E67" s="195"/>
      <c r="F67" s="195"/>
      <c r="G67" s="195"/>
      <c r="H67" s="195"/>
      <c r="I67" s="175"/>
      <c r="J67" s="175"/>
      <c r="K67" s="175"/>
      <c r="L67" s="175"/>
      <c r="M67" s="175"/>
      <c r="N67" s="175"/>
      <c r="O67" s="175"/>
      <c r="P67" s="175"/>
      <c r="Q67" s="175"/>
    </row>
    <row r="68" spans="1:17" ht="19.5" customHeight="1" x14ac:dyDescent="0.25">
      <c r="A68" s="175"/>
      <c r="B68" s="175"/>
      <c r="C68" s="175"/>
      <c r="D68" s="175"/>
      <c r="E68" s="195"/>
      <c r="F68" s="195"/>
      <c r="G68" s="195"/>
      <c r="H68" s="195"/>
      <c r="I68" s="175"/>
      <c r="J68" s="175"/>
      <c r="K68" s="175"/>
      <c r="L68" s="175"/>
      <c r="M68" s="175"/>
      <c r="N68" s="175"/>
      <c r="O68" s="175"/>
      <c r="P68" s="175"/>
      <c r="Q68" s="175"/>
    </row>
    <row r="69" spans="1:17" ht="19.5" customHeight="1" x14ac:dyDescent="0.25">
      <c r="A69" s="175"/>
      <c r="B69" s="175"/>
      <c r="C69" s="175"/>
      <c r="D69" s="175"/>
      <c r="E69" s="195"/>
      <c r="F69" s="195"/>
      <c r="G69" s="195"/>
      <c r="H69" s="195"/>
      <c r="I69" s="175"/>
      <c r="J69" s="175"/>
      <c r="K69" s="175"/>
      <c r="L69" s="175"/>
      <c r="M69" s="175"/>
      <c r="N69" s="175"/>
      <c r="O69" s="175"/>
      <c r="P69" s="175"/>
      <c r="Q69" s="175"/>
    </row>
    <row r="70" spans="1:17" ht="19.5" customHeight="1" x14ac:dyDescent="0.25">
      <c r="A70" s="175"/>
      <c r="B70" s="175"/>
      <c r="C70" s="175"/>
      <c r="D70" s="175"/>
      <c r="E70" s="195"/>
      <c r="F70" s="195"/>
      <c r="G70" s="195"/>
      <c r="H70" s="195"/>
      <c r="I70" s="175"/>
      <c r="J70" s="175"/>
      <c r="K70" s="175"/>
      <c r="L70" s="175"/>
      <c r="M70" s="175"/>
      <c r="N70" s="175"/>
      <c r="O70" s="175"/>
      <c r="P70" s="175"/>
      <c r="Q70" s="175"/>
    </row>
    <row r="71" spans="1:17" ht="19.5" customHeight="1" x14ac:dyDescent="0.25">
      <c r="A71" s="175"/>
      <c r="B71" s="175"/>
      <c r="C71" s="175"/>
      <c r="D71" s="175"/>
      <c r="E71" s="195"/>
      <c r="F71" s="195"/>
      <c r="G71" s="195"/>
      <c r="H71" s="195"/>
      <c r="I71" s="175"/>
      <c r="J71" s="175"/>
      <c r="K71" s="175"/>
      <c r="L71" s="175"/>
      <c r="M71" s="175"/>
      <c r="N71" s="175"/>
      <c r="O71" s="175"/>
      <c r="P71" s="175"/>
      <c r="Q71" s="175"/>
    </row>
    <row r="72" spans="1:17" ht="19.5" customHeight="1" x14ac:dyDescent="0.25">
      <c r="A72" s="175"/>
      <c r="B72" s="175"/>
      <c r="C72" s="175"/>
      <c r="D72" s="175"/>
      <c r="E72" s="195"/>
      <c r="F72" s="195"/>
      <c r="G72" s="195"/>
      <c r="H72" s="195"/>
      <c r="I72" s="175"/>
      <c r="J72" s="175"/>
      <c r="K72" s="175"/>
      <c r="L72" s="175"/>
      <c r="M72" s="175"/>
      <c r="N72" s="175"/>
      <c r="O72" s="175"/>
      <c r="P72" s="175"/>
      <c r="Q72" s="175"/>
    </row>
    <row r="73" spans="1:17" ht="19.5" customHeight="1" x14ac:dyDescent="0.25">
      <c r="A73" s="175"/>
      <c r="B73" s="175"/>
      <c r="C73" s="175"/>
      <c r="D73" s="175"/>
      <c r="E73" s="195"/>
      <c r="F73" s="195"/>
      <c r="G73" s="195"/>
      <c r="H73" s="195"/>
      <c r="I73" s="175"/>
      <c r="J73" s="175"/>
      <c r="K73" s="175"/>
      <c r="L73" s="175"/>
      <c r="M73" s="175"/>
      <c r="N73" s="175"/>
      <c r="O73" s="175"/>
      <c r="P73" s="175"/>
      <c r="Q73" s="175"/>
    </row>
    <row r="74" spans="1:17" ht="19.5" customHeight="1" x14ac:dyDescent="0.25">
      <c r="A74" s="175"/>
      <c r="B74" s="175"/>
      <c r="C74" s="175"/>
      <c r="D74" s="175"/>
      <c r="E74" s="195"/>
      <c r="F74" s="195"/>
      <c r="G74" s="195"/>
      <c r="H74" s="195"/>
      <c r="I74" s="175"/>
      <c r="J74" s="175"/>
      <c r="K74" s="175"/>
      <c r="L74" s="175"/>
      <c r="M74" s="175"/>
      <c r="N74" s="175"/>
      <c r="O74" s="175"/>
      <c r="P74" s="175"/>
      <c r="Q74" s="175"/>
    </row>
    <row r="75" spans="1:17" ht="19.5" customHeight="1" x14ac:dyDescent="0.25">
      <c r="A75" s="175"/>
      <c r="B75" s="175"/>
      <c r="C75" s="175"/>
      <c r="D75" s="175"/>
      <c r="E75" s="195"/>
      <c r="F75" s="195"/>
      <c r="G75" s="195"/>
      <c r="H75" s="195"/>
      <c r="I75" s="175"/>
      <c r="J75" s="175"/>
      <c r="K75" s="175"/>
      <c r="L75" s="175"/>
      <c r="M75" s="175"/>
      <c r="N75" s="175"/>
      <c r="O75" s="175"/>
      <c r="P75" s="175"/>
      <c r="Q75" s="175"/>
    </row>
    <row r="76" spans="1:17" ht="19.5" customHeight="1" x14ac:dyDescent="0.25">
      <c r="A76" s="175"/>
      <c r="B76" s="175"/>
      <c r="C76" s="175"/>
      <c r="D76" s="175"/>
      <c r="E76" s="195"/>
      <c r="F76" s="195"/>
      <c r="G76" s="195"/>
      <c r="H76" s="195"/>
      <c r="I76" s="175"/>
      <c r="J76" s="175"/>
      <c r="K76" s="175"/>
      <c r="L76" s="175"/>
      <c r="M76" s="175"/>
      <c r="N76" s="175"/>
      <c r="O76" s="175"/>
      <c r="P76" s="175"/>
      <c r="Q76" s="175"/>
    </row>
    <row r="77" spans="1:17" ht="19.5" customHeight="1" x14ac:dyDescent="0.25">
      <c r="A77" s="175"/>
      <c r="B77" s="175"/>
      <c r="C77" s="175"/>
      <c r="D77" s="175"/>
      <c r="E77" s="195"/>
      <c r="F77" s="195"/>
      <c r="G77" s="195"/>
      <c r="H77" s="195"/>
      <c r="I77" s="175"/>
      <c r="J77" s="175"/>
      <c r="K77" s="175"/>
      <c r="L77" s="175"/>
      <c r="M77" s="175"/>
      <c r="N77" s="175"/>
      <c r="O77" s="175"/>
      <c r="P77" s="175"/>
      <c r="Q77" s="175"/>
    </row>
    <row r="78" spans="1:17" ht="19.5" customHeight="1" x14ac:dyDescent="0.25">
      <c r="A78" s="175"/>
      <c r="B78" s="175"/>
      <c r="C78" s="175"/>
      <c r="D78" s="175"/>
      <c r="E78" s="195"/>
      <c r="F78" s="195"/>
      <c r="G78" s="195"/>
      <c r="H78" s="195"/>
      <c r="I78" s="175"/>
      <c r="J78" s="175"/>
      <c r="K78" s="175"/>
      <c r="L78" s="175"/>
      <c r="M78" s="175"/>
      <c r="N78" s="175"/>
      <c r="O78" s="175"/>
      <c r="P78" s="175"/>
      <c r="Q78" s="175"/>
    </row>
    <row r="79" spans="1:17" ht="19.5" customHeight="1" x14ac:dyDescent="0.25">
      <c r="A79" s="175"/>
      <c r="B79" s="175"/>
      <c r="C79" s="175"/>
      <c r="D79" s="175"/>
      <c r="E79" s="195"/>
      <c r="F79" s="195"/>
      <c r="G79" s="195"/>
      <c r="H79" s="195"/>
      <c r="I79" s="175"/>
      <c r="J79" s="175"/>
      <c r="K79" s="175"/>
      <c r="L79" s="175"/>
      <c r="M79" s="175"/>
      <c r="N79" s="175"/>
      <c r="O79" s="175"/>
      <c r="P79" s="175"/>
      <c r="Q79" s="175"/>
    </row>
    <row r="80" spans="1:17" ht="19.5" customHeight="1" x14ac:dyDescent="0.25">
      <c r="A80" s="175"/>
      <c r="B80" s="175"/>
      <c r="C80" s="175"/>
      <c r="D80" s="175"/>
      <c r="E80" s="195"/>
      <c r="F80" s="195"/>
      <c r="G80" s="195"/>
      <c r="H80" s="195"/>
      <c r="I80" s="175"/>
      <c r="J80" s="175"/>
      <c r="K80" s="175"/>
      <c r="L80" s="175"/>
      <c r="M80" s="175"/>
      <c r="N80" s="175"/>
      <c r="O80" s="175"/>
      <c r="P80" s="175"/>
      <c r="Q80" s="175"/>
    </row>
    <row r="81" spans="1:17" ht="19.5" customHeight="1" x14ac:dyDescent="0.25">
      <c r="A81" s="175"/>
      <c r="B81" s="175"/>
      <c r="C81" s="175"/>
      <c r="D81" s="175"/>
      <c r="E81" s="195"/>
      <c r="F81" s="195"/>
      <c r="G81" s="195"/>
      <c r="H81" s="195"/>
      <c r="I81" s="175"/>
      <c r="J81" s="175"/>
      <c r="K81" s="175"/>
      <c r="L81" s="175"/>
      <c r="M81" s="175"/>
      <c r="N81" s="175"/>
      <c r="O81" s="175"/>
      <c r="P81" s="175"/>
      <c r="Q81" s="175"/>
    </row>
    <row r="82" spans="1:17" ht="19.5" customHeight="1" x14ac:dyDescent="0.25">
      <c r="A82" s="175"/>
      <c r="B82" s="175"/>
      <c r="C82" s="175"/>
      <c r="D82" s="175"/>
      <c r="E82" s="195"/>
      <c r="F82" s="195"/>
      <c r="G82" s="195"/>
      <c r="H82" s="195"/>
      <c r="I82" s="175"/>
      <c r="J82" s="175"/>
      <c r="K82" s="175"/>
      <c r="L82" s="175"/>
      <c r="M82" s="175"/>
      <c r="N82" s="175"/>
      <c r="O82" s="175"/>
      <c r="P82" s="175"/>
      <c r="Q82" s="175"/>
    </row>
    <row r="83" spans="1:17" ht="19.5" customHeight="1" x14ac:dyDescent="0.25">
      <c r="A83" s="175"/>
      <c r="B83" s="175"/>
      <c r="C83" s="175"/>
      <c r="D83" s="175"/>
      <c r="E83" s="195"/>
      <c r="F83" s="195"/>
      <c r="G83" s="195"/>
      <c r="H83" s="195"/>
      <c r="I83" s="175"/>
      <c r="J83" s="175"/>
      <c r="K83" s="175"/>
      <c r="L83" s="175"/>
      <c r="M83" s="175"/>
      <c r="N83" s="175"/>
      <c r="O83" s="175"/>
      <c r="P83" s="175"/>
      <c r="Q83" s="175"/>
    </row>
    <row r="84" spans="1:17" ht="19.5" customHeight="1" x14ac:dyDescent="0.25">
      <c r="A84" s="175"/>
      <c r="B84" s="175"/>
      <c r="C84" s="175"/>
      <c r="D84" s="175"/>
      <c r="E84" s="195"/>
      <c r="F84" s="195"/>
      <c r="G84" s="195"/>
      <c r="H84" s="195"/>
      <c r="I84" s="175"/>
      <c r="J84" s="175"/>
      <c r="K84" s="175"/>
      <c r="L84" s="175"/>
      <c r="M84" s="175"/>
      <c r="N84" s="175"/>
      <c r="O84" s="175"/>
      <c r="P84" s="175"/>
      <c r="Q84" s="175"/>
    </row>
    <row r="85" spans="1:17" ht="19.5" customHeight="1" x14ac:dyDescent="0.25">
      <c r="A85" s="175"/>
      <c r="B85" s="175"/>
      <c r="C85" s="175"/>
      <c r="D85" s="175"/>
      <c r="E85" s="195"/>
      <c r="F85" s="195"/>
      <c r="G85" s="195"/>
      <c r="H85" s="195"/>
      <c r="I85" s="175"/>
      <c r="J85" s="175"/>
      <c r="K85" s="175"/>
      <c r="L85" s="175"/>
      <c r="M85" s="175"/>
      <c r="N85" s="175"/>
      <c r="O85" s="175"/>
      <c r="P85" s="175"/>
      <c r="Q85" s="175"/>
    </row>
    <row r="86" spans="1:17" ht="19.5" customHeight="1" x14ac:dyDescent="0.25">
      <c r="A86" s="175"/>
      <c r="B86" s="175"/>
      <c r="C86" s="175"/>
      <c r="D86" s="175"/>
      <c r="E86" s="195"/>
      <c r="F86" s="195"/>
      <c r="G86" s="195"/>
      <c r="H86" s="195"/>
      <c r="I86" s="175"/>
      <c r="J86" s="175"/>
      <c r="K86" s="175"/>
      <c r="L86" s="175"/>
      <c r="M86" s="175"/>
      <c r="N86" s="175"/>
      <c r="O86" s="175"/>
      <c r="P86" s="175"/>
      <c r="Q86" s="175"/>
    </row>
    <row r="87" spans="1:17" ht="19.5" customHeight="1" x14ac:dyDescent="0.25">
      <c r="A87" s="175"/>
      <c r="B87" s="175"/>
      <c r="C87" s="175"/>
      <c r="D87" s="175"/>
      <c r="E87" s="195"/>
      <c r="F87" s="195"/>
      <c r="G87" s="195"/>
      <c r="H87" s="195"/>
      <c r="I87" s="175"/>
      <c r="J87" s="175"/>
      <c r="K87" s="175"/>
      <c r="L87" s="175"/>
      <c r="M87" s="175"/>
      <c r="N87" s="175"/>
      <c r="O87" s="175"/>
      <c r="P87" s="175"/>
      <c r="Q87" s="175"/>
    </row>
    <row r="88" spans="1:17" ht="19.5" customHeight="1" x14ac:dyDescent="0.25">
      <c r="A88" s="175"/>
      <c r="B88" s="175"/>
      <c r="C88" s="175"/>
      <c r="D88" s="175"/>
      <c r="E88" s="195"/>
      <c r="F88" s="195"/>
      <c r="G88" s="195"/>
      <c r="H88" s="195"/>
      <c r="I88" s="175"/>
      <c r="J88" s="175"/>
      <c r="K88" s="175"/>
      <c r="L88" s="175"/>
      <c r="M88" s="175"/>
      <c r="N88" s="175"/>
      <c r="O88" s="175"/>
      <c r="P88" s="175"/>
      <c r="Q88" s="175"/>
    </row>
    <row r="89" spans="1:17" ht="19.5" customHeight="1" x14ac:dyDescent="0.25">
      <c r="A89" s="175"/>
      <c r="B89" s="175"/>
      <c r="C89" s="175"/>
      <c r="D89" s="175"/>
      <c r="E89" s="195"/>
      <c r="F89" s="195"/>
      <c r="G89" s="195"/>
      <c r="H89" s="195"/>
      <c r="I89" s="175"/>
      <c r="J89" s="175"/>
      <c r="K89" s="175"/>
      <c r="L89" s="175"/>
      <c r="M89" s="175"/>
      <c r="N89" s="175"/>
      <c r="O89" s="175"/>
      <c r="P89" s="175"/>
      <c r="Q89" s="175"/>
    </row>
    <row r="90" spans="1:17" ht="19.5" customHeight="1" x14ac:dyDescent="0.25">
      <c r="A90" s="175"/>
      <c r="B90" s="175"/>
      <c r="C90" s="175"/>
      <c r="D90" s="175"/>
      <c r="E90" s="195"/>
      <c r="F90" s="195"/>
      <c r="G90" s="195"/>
      <c r="H90" s="195"/>
      <c r="I90" s="175"/>
      <c r="J90" s="175"/>
      <c r="K90" s="175"/>
      <c r="L90" s="175"/>
      <c r="M90" s="175"/>
      <c r="N90" s="175"/>
      <c r="O90" s="175"/>
      <c r="P90" s="175"/>
      <c r="Q90" s="175"/>
    </row>
    <row r="91" spans="1:17" ht="19.5" customHeight="1" x14ac:dyDescent="0.25">
      <c r="A91" s="175"/>
      <c r="B91" s="175"/>
      <c r="C91" s="175"/>
      <c r="D91" s="175"/>
      <c r="E91" s="195"/>
      <c r="F91" s="195"/>
      <c r="G91" s="195"/>
      <c r="H91" s="195"/>
      <c r="I91" s="175"/>
      <c r="J91" s="175"/>
      <c r="K91" s="175"/>
      <c r="L91" s="175"/>
      <c r="M91" s="175"/>
      <c r="N91" s="175"/>
      <c r="O91" s="175"/>
      <c r="P91" s="175"/>
      <c r="Q91" s="175"/>
    </row>
    <row r="92" spans="1:17" ht="19.5" customHeight="1" x14ac:dyDescent="0.25">
      <c r="A92" s="175"/>
      <c r="B92" s="175"/>
      <c r="C92" s="175"/>
      <c r="D92" s="175"/>
      <c r="E92" s="195"/>
      <c r="F92" s="195"/>
      <c r="G92" s="195"/>
      <c r="H92" s="195"/>
      <c r="I92" s="175"/>
      <c r="J92" s="175"/>
      <c r="K92" s="175"/>
      <c r="L92" s="175"/>
      <c r="M92" s="175"/>
      <c r="N92" s="175"/>
      <c r="O92" s="175"/>
      <c r="P92" s="175"/>
      <c r="Q92" s="175"/>
    </row>
    <row r="93" spans="1:17" ht="19.5" customHeight="1" x14ac:dyDescent="0.25">
      <c r="A93" s="175"/>
      <c r="B93" s="175"/>
      <c r="C93" s="175"/>
      <c r="D93" s="175"/>
      <c r="E93" s="195"/>
      <c r="F93" s="195"/>
      <c r="G93" s="195"/>
      <c r="H93" s="195"/>
      <c r="I93" s="175"/>
      <c r="J93" s="175"/>
      <c r="K93" s="175"/>
      <c r="L93" s="175"/>
      <c r="M93" s="175"/>
      <c r="N93" s="175"/>
      <c r="O93" s="175"/>
      <c r="P93" s="175"/>
      <c r="Q93" s="175"/>
    </row>
    <row r="94" spans="1:17" ht="19.5" customHeight="1" x14ac:dyDescent="0.25">
      <c r="A94" s="175"/>
      <c r="B94" s="175"/>
      <c r="C94" s="175"/>
      <c r="D94" s="175"/>
      <c r="E94" s="195"/>
      <c r="F94" s="195"/>
      <c r="G94" s="195"/>
      <c r="H94" s="195"/>
      <c r="I94" s="175"/>
      <c r="J94" s="175"/>
      <c r="K94" s="175"/>
      <c r="L94" s="175"/>
      <c r="M94" s="175"/>
      <c r="N94" s="175"/>
      <c r="O94" s="175"/>
      <c r="P94" s="175"/>
      <c r="Q94" s="175"/>
    </row>
    <row r="95" spans="1:17" ht="19.5" customHeight="1" x14ac:dyDescent="0.25">
      <c r="A95" s="175"/>
      <c r="B95" s="175"/>
      <c r="C95" s="175"/>
      <c r="D95" s="175"/>
      <c r="E95" s="195"/>
      <c r="F95" s="195"/>
      <c r="G95" s="195"/>
      <c r="H95" s="195"/>
      <c r="I95" s="175"/>
      <c r="J95" s="175"/>
      <c r="K95" s="175"/>
      <c r="L95" s="175"/>
      <c r="M95" s="175"/>
      <c r="N95" s="175"/>
      <c r="O95" s="175"/>
      <c r="P95" s="175"/>
      <c r="Q95" s="175"/>
    </row>
    <row r="96" spans="1:17" ht="19.5" customHeight="1" x14ac:dyDescent="0.25">
      <c r="A96" s="175"/>
      <c r="B96" s="175"/>
      <c r="C96" s="175"/>
      <c r="D96" s="175"/>
      <c r="E96" s="195"/>
      <c r="F96" s="195"/>
      <c r="G96" s="195"/>
      <c r="H96" s="195"/>
      <c r="I96" s="175"/>
      <c r="J96" s="175"/>
      <c r="K96" s="175"/>
      <c r="L96" s="175"/>
      <c r="M96" s="175"/>
      <c r="N96" s="175"/>
      <c r="O96" s="175"/>
      <c r="P96" s="175"/>
      <c r="Q96" s="175"/>
    </row>
    <row r="97" spans="1:17" ht="19.5" customHeight="1" x14ac:dyDescent="0.25">
      <c r="A97" s="175"/>
      <c r="B97" s="175"/>
      <c r="C97" s="175"/>
      <c r="D97" s="175"/>
      <c r="E97" s="195"/>
      <c r="F97" s="195"/>
      <c r="G97" s="195"/>
      <c r="H97" s="195"/>
      <c r="I97" s="175"/>
      <c r="J97" s="175"/>
      <c r="K97" s="175"/>
      <c r="L97" s="175"/>
      <c r="M97" s="175"/>
      <c r="N97" s="175"/>
      <c r="O97" s="175"/>
      <c r="P97" s="175"/>
      <c r="Q97" s="175"/>
    </row>
    <row r="98" spans="1:17" ht="19.5" customHeight="1" x14ac:dyDescent="0.25">
      <c r="A98" s="175"/>
      <c r="B98" s="175"/>
      <c r="C98" s="175"/>
      <c r="D98" s="175"/>
      <c r="E98" s="195"/>
      <c r="F98" s="195"/>
      <c r="G98" s="195"/>
      <c r="H98" s="195"/>
      <c r="I98" s="175"/>
      <c r="J98" s="175"/>
      <c r="K98" s="175"/>
      <c r="L98" s="175"/>
      <c r="M98" s="175"/>
      <c r="N98" s="175"/>
      <c r="O98" s="175"/>
      <c r="P98" s="175"/>
      <c r="Q98" s="175"/>
    </row>
    <row r="99" spans="1:17" ht="19.5" customHeight="1" x14ac:dyDescent="0.25">
      <c r="A99" s="175"/>
      <c r="B99" s="175"/>
      <c r="C99" s="175"/>
      <c r="D99" s="175"/>
      <c r="E99" s="195"/>
      <c r="F99" s="195"/>
      <c r="G99" s="195"/>
      <c r="H99" s="195"/>
      <c r="I99" s="175"/>
      <c r="J99" s="175"/>
      <c r="K99" s="175"/>
      <c r="L99" s="175"/>
      <c r="M99" s="175"/>
      <c r="N99" s="175"/>
      <c r="O99" s="175"/>
      <c r="P99" s="175"/>
      <c r="Q99" s="175"/>
    </row>
    <row r="100" spans="1:17" ht="19.5" customHeight="1" x14ac:dyDescent="0.25">
      <c r="A100" s="175"/>
      <c r="B100" s="175"/>
      <c r="C100" s="175"/>
      <c r="D100" s="175"/>
      <c r="E100" s="195"/>
      <c r="F100" s="195"/>
      <c r="G100" s="195"/>
      <c r="H100" s="195"/>
      <c r="I100" s="175"/>
      <c r="J100" s="175"/>
      <c r="K100" s="175"/>
      <c r="L100" s="175"/>
      <c r="M100" s="175"/>
      <c r="N100" s="175"/>
      <c r="O100" s="175"/>
      <c r="P100" s="175"/>
      <c r="Q100" s="175"/>
    </row>
    <row r="101" spans="1:17" ht="19.5" customHeight="1" x14ac:dyDescent="0.25">
      <c r="A101" s="175"/>
      <c r="B101" s="175"/>
      <c r="C101" s="175"/>
      <c r="D101" s="175"/>
      <c r="E101" s="195"/>
      <c r="F101" s="195"/>
      <c r="G101" s="195"/>
      <c r="H101" s="195"/>
      <c r="I101" s="175"/>
      <c r="J101" s="175"/>
      <c r="K101" s="175"/>
      <c r="L101" s="175"/>
      <c r="M101" s="175"/>
      <c r="N101" s="175"/>
      <c r="O101" s="175"/>
      <c r="P101" s="175"/>
      <c r="Q101" s="175"/>
    </row>
    <row r="102" spans="1:17" ht="19.5" customHeight="1" x14ac:dyDescent="0.25">
      <c r="A102" s="175"/>
      <c r="B102" s="175"/>
      <c r="C102" s="175"/>
      <c r="D102" s="175"/>
      <c r="E102" s="195"/>
      <c r="F102" s="195"/>
      <c r="G102" s="195"/>
      <c r="H102" s="195"/>
      <c r="I102" s="175"/>
      <c r="J102" s="175"/>
      <c r="K102" s="175"/>
      <c r="L102" s="175"/>
      <c r="M102" s="175"/>
      <c r="N102" s="175"/>
      <c r="O102" s="175"/>
      <c r="P102" s="175"/>
      <c r="Q102" s="175"/>
    </row>
    <row r="103" spans="1:17" ht="19.5" customHeight="1" x14ac:dyDescent="0.25">
      <c r="A103" s="175"/>
      <c r="B103" s="175"/>
      <c r="C103" s="175"/>
      <c r="D103" s="175"/>
      <c r="E103" s="195"/>
      <c r="F103" s="195"/>
      <c r="G103" s="195"/>
      <c r="H103" s="195"/>
      <c r="I103" s="175"/>
      <c r="J103" s="175"/>
      <c r="K103" s="175"/>
      <c r="L103" s="175"/>
      <c r="M103" s="175"/>
      <c r="N103" s="175"/>
      <c r="O103" s="175"/>
      <c r="P103" s="175"/>
      <c r="Q103" s="175"/>
    </row>
    <row r="104" spans="1:17" ht="19.5" customHeight="1" x14ac:dyDescent="0.25">
      <c r="A104" s="175"/>
      <c r="B104" s="175"/>
      <c r="C104" s="175"/>
      <c r="D104" s="175"/>
      <c r="E104" s="195"/>
      <c r="F104" s="195"/>
      <c r="G104" s="195"/>
      <c r="H104" s="195"/>
      <c r="I104" s="175"/>
      <c r="J104" s="175"/>
      <c r="K104" s="175"/>
      <c r="L104" s="175"/>
      <c r="M104" s="175"/>
      <c r="N104" s="175"/>
      <c r="O104" s="175"/>
      <c r="P104" s="175"/>
      <c r="Q104" s="175"/>
    </row>
    <row r="105" spans="1:17" ht="19.5" customHeight="1" x14ac:dyDescent="0.25">
      <c r="A105" s="175"/>
      <c r="B105" s="175"/>
      <c r="C105" s="175"/>
      <c r="D105" s="175"/>
      <c r="E105" s="195"/>
      <c r="F105" s="195"/>
      <c r="G105" s="195"/>
      <c r="H105" s="195"/>
      <c r="I105" s="175"/>
      <c r="J105" s="175"/>
      <c r="K105" s="175"/>
      <c r="L105" s="175"/>
      <c r="M105" s="175"/>
      <c r="N105" s="175"/>
      <c r="O105" s="175"/>
      <c r="P105" s="175"/>
      <c r="Q105" s="175"/>
    </row>
    <row r="106" spans="1:17" ht="19.5" customHeight="1" x14ac:dyDescent="0.25">
      <c r="A106" s="175"/>
      <c r="B106" s="175"/>
      <c r="C106" s="175"/>
      <c r="D106" s="175"/>
      <c r="E106" s="195"/>
      <c r="F106" s="195"/>
      <c r="G106" s="195"/>
      <c r="H106" s="195"/>
      <c r="I106" s="175"/>
      <c r="J106" s="175"/>
      <c r="K106" s="175"/>
      <c r="L106" s="175"/>
      <c r="M106" s="175"/>
      <c r="N106" s="175"/>
      <c r="O106" s="175"/>
      <c r="P106" s="175"/>
      <c r="Q106" s="175"/>
    </row>
    <row r="107" spans="1:17" ht="19.5" customHeight="1" x14ac:dyDescent="0.25">
      <c r="A107" s="175"/>
      <c r="B107" s="175"/>
      <c r="C107" s="175"/>
      <c r="D107" s="175"/>
      <c r="E107" s="195"/>
      <c r="F107" s="195"/>
      <c r="G107" s="195"/>
      <c r="H107" s="195"/>
      <c r="I107" s="175"/>
      <c r="J107" s="175"/>
      <c r="K107" s="175"/>
      <c r="L107" s="175"/>
      <c r="M107" s="175"/>
      <c r="N107" s="175"/>
      <c r="O107" s="175"/>
      <c r="P107" s="175"/>
      <c r="Q107" s="175"/>
    </row>
    <row r="108" spans="1:17" ht="19.5" customHeight="1" x14ac:dyDescent="0.25">
      <c r="A108" s="175"/>
      <c r="B108" s="175"/>
      <c r="C108" s="175"/>
      <c r="D108" s="175"/>
      <c r="E108" s="195"/>
      <c r="F108" s="195"/>
      <c r="G108" s="195"/>
      <c r="H108" s="195"/>
      <c r="I108" s="175"/>
      <c r="J108" s="175"/>
      <c r="K108" s="175"/>
      <c r="L108" s="175"/>
      <c r="M108" s="175"/>
      <c r="N108" s="175"/>
      <c r="O108" s="175"/>
      <c r="P108" s="175"/>
      <c r="Q108" s="175"/>
    </row>
    <row r="109" spans="1:17" ht="19.5" customHeight="1" x14ac:dyDescent="0.25">
      <c r="A109" s="175"/>
      <c r="B109" s="175"/>
      <c r="C109" s="175"/>
      <c r="D109" s="175"/>
      <c r="E109" s="195"/>
      <c r="F109" s="195"/>
      <c r="G109" s="195"/>
      <c r="H109" s="195"/>
      <c r="I109" s="175"/>
      <c r="J109" s="175"/>
      <c r="K109" s="175"/>
      <c r="L109" s="175"/>
      <c r="M109" s="175"/>
      <c r="N109" s="175"/>
      <c r="O109" s="175"/>
      <c r="P109" s="175"/>
      <c r="Q109" s="175"/>
    </row>
    <row r="110" spans="1:17" ht="19.5" customHeight="1" x14ac:dyDescent="0.25">
      <c r="A110" s="175"/>
      <c r="B110" s="175"/>
      <c r="C110" s="175"/>
      <c r="D110" s="175"/>
      <c r="E110" s="195"/>
      <c r="F110" s="195"/>
      <c r="G110" s="195"/>
      <c r="H110" s="195"/>
      <c r="I110" s="175"/>
      <c r="J110" s="175"/>
      <c r="K110" s="175"/>
      <c r="L110" s="175"/>
      <c r="M110" s="175"/>
      <c r="N110" s="175"/>
      <c r="O110" s="175"/>
      <c r="P110" s="175"/>
      <c r="Q110" s="175"/>
    </row>
    <row r="111" spans="1:17" ht="19.5" customHeight="1" x14ac:dyDescent="0.25">
      <c r="A111" s="175"/>
      <c r="B111" s="175"/>
      <c r="C111" s="175"/>
      <c r="D111" s="175"/>
      <c r="E111" s="195"/>
      <c r="F111" s="195"/>
      <c r="G111" s="195"/>
      <c r="H111" s="19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spans="1:17" ht="19.5" customHeight="1" x14ac:dyDescent="0.25">
      <c r="A112" s="175"/>
      <c r="B112" s="175"/>
      <c r="C112" s="175"/>
      <c r="D112" s="175"/>
      <c r="E112" s="195"/>
      <c r="F112" s="195"/>
      <c r="G112" s="195"/>
      <c r="H112" s="195"/>
      <c r="I112" s="175"/>
      <c r="J112" s="175"/>
      <c r="K112" s="175"/>
      <c r="L112" s="175"/>
      <c r="M112" s="175"/>
      <c r="N112" s="175"/>
      <c r="O112" s="175"/>
      <c r="P112" s="175"/>
      <c r="Q112" s="175"/>
    </row>
    <row r="113" spans="1:17" ht="19.5" customHeight="1" x14ac:dyDescent="0.25">
      <c r="A113" s="175"/>
      <c r="B113" s="175"/>
      <c r="C113" s="175"/>
      <c r="D113" s="175"/>
      <c r="E113" s="195"/>
      <c r="F113" s="195"/>
      <c r="G113" s="195"/>
      <c r="H113" s="195"/>
      <c r="I113" s="175"/>
      <c r="J113" s="175"/>
      <c r="K113" s="175"/>
      <c r="L113" s="175"/>
      <c r="M113" s="175"/>
      <c r="N113" s="175"/>
      <c r="O113" s="175"/>
      <c r="P113" s="175"/>
      <c r="Q113" s="175"/>
    </row>
    <row r="114" spans="1:17" ht="19.5" customHeight="1" x14ac:dyDescent="0.25">
      <c r="A114" s="175"/>
      <c r="B114" s="175"/>
      <c r="C114" s="175"/>
      <c r="D114" s="175"/>
      <c r="E114" s="195"/>
      <c r="F114" s="195"/>
      <c r="G114" s="195"/>
      <c r="H114" s="195"/>
      <c r="I114" s="175"/>
      <c r="J114" s="175"/>
      <c r="K114" s="175"/>
      <c r="L114" s="175"/>
      <c r="M114" s="175"/>
      <c r="N114" s="175"/>
      <c r="O114" s="175"/>
      <c r="P114" s="175"/>
      <c r="Q114" s="175"/>
    </row>
    <row r="115" spans="1:17" ht="19.5" customHeight="1" x14ac:dyDescent="0.25">
      <c r="A115" s="175"/>
      <c r="B115" s="175"/>
      <c r="C115" s="175"/>
      <c r="D115" s="175"/>
      <c r="E115" s="195"/>
      <c r="F115" s="195"/>
      <c r="G115" s="195"/>
      <c r="H115" s="195"/>
      <c r="I115" s="175"/>
      <c r="J115" s="175"/>
      <c r="K115" s="175"/>
      <c r="L115" s="175"/>
      <c r="M115" s="175"/>
      <c r="N115" s="175"/>
      <c r="O115" s="175"/>
      <c r="P115" s="175"/>
      <c r="Q115" s="175"/>
    </row>
    <row r="116" spans="1:17" ht="19.5" customHeight="1" x14ac:dyDescent="0.25">
      <c r="A116" s="175"/>
      <c r="B116" s="175"/>
      <c r="C116" s="175"/>
      <c r="D116" s="175"/>
      <c r="E116" s="195"/>
      <c r="F116" s="195"/>
      <c r="G116" s="195"/>
      <c r="H116" s="195"/>
      <c r="I116" s="175"/>
      <c r="J116" s="175"/>
      <c r="K116" s="175"/>
      <c r="L116" s="175"/>
      <c r="M116" s="175"/>
      <c r="N116" s="175"/>
      <c r="O116" s="175"/>
      <c r="P116" s="175"/>
      <c r="Q116" s="175"/>
    </row>
    <row r="117" spans="1:17" ht="19.5" customHeight="1" x14ac:dyDescent="0.25">
      <c r="A117" s="175"/>
      <c r="B117" s="175"/>
      <c r="C117" s="175"/>
      <c r="D117" s="175"/>
      <c r="E117" s="195"/>
      <c r="F117" s="195"/>
      <c r="G117" s="195"/>
      <c r="H117" s="195"/>
      <c r="I117" s="175"/>
      <c r="J117" s="175"/>
      <c r="K117" s="175"/>
      <c r="L117" s="175"/>
      <c r="M117" s="175"/>
      <c r="N117" s="175"/>
      <c r="O117" s="175"/>
      <c r="P117" s="175"/>
      <c r="Q117" s="175"/>
    </row>
    <row r="118" spans="1:17" ht="19.5" customHeight="1" x14ac:dyDescent="0.25">
      <c r="A118" s="175"/>
      <c r="B118" s="175"/>
      <c r="C118" s="175"/>
      <c r="D118" s="175"/>
      <c r="E118" s="195"/>
      <c r="F118" s="195"/>
      <c r="G118" s="195"/>
      <c r="H118" s="195"/>
      <c r="I118" s="175"/>
      <c r="J118" s="175"/>
      <c r="K118" s="175"/>
      <c r="L118" s="175"/>
      <c r="M118" s="175"/>
      <c r="N118" s="175"/>
      <c r="O118" s="175"/>
      <c r="P118" s="175"/>
      <c r="Q118" s="175"/>
    </row>
    <row r="119" spans="1:17" ht="19.5" customHeight="1" x14ac:dyDescent="0.25">
      <c r="A119" s="175"/>
      <c r="B119" s="175"/>
      <c r="C119" s="175"/>
      <c r="D119" s="175"/>
      <c r="E119" s="195"/>
      <c r="F119" s="195"/>
      <c r="G119" s="195"/>
      <c r="H119" s="195"/>
      <c r="I119" s="175"/>
      <c r="J119" s="175"/>
      <c r="K119" s="175"/>
      <c r="L119" s="175"/>
      <c r="M119" s="175"/>
      <c r="N119" s="175"/>
      <c r="O119" s="175"/>
      <c r="P119" s="175"/>
      <c r="Q119" s="175"/>
    </row>
    <row r="120" spans="1:17" ht="19.5" customHeight="1" x14ac:dyDescent="0.25">
      <c r="A120" s="175"/>
      <c r="B120" s="175"/>
      <c r="C120" s="175"/>
      <c r="D120" s="175"/>
      <c r="E120" s="195"/>
      <c r="F120" s="195"/>
      <c r="G120" s="195"/>
      <c r="H120" s="195"/>
      <c r="I120" s="175"/>
      <c r="J120" s="175"/>
      <c r="K120" s="175"/>
      <c r="L120" s="175"/>
      <c r="M120" s="175"/>
      <c r="N120" s="175"/>
      <c r="O120" s="175"/>
      <c r="P120" s="175"/>
      <c r="Q120" s="175"/>
    </row>
    <row r="121" spans="1:17" ht="19.5" customHeight="1" x14ac:dyDescent="0.25">
      <c r="A121" s="175"/>
      <c r="B121" s="175"/>
      <c r="C121" s="175"/>
      <c r="D121" s="175"/>
      <c r="E121" s="195"/>
      <c r="F121" s="195"/>
      <c r="G121" s="195"/>
      <c r="H121" s="195"/>
      <c r="I121" s="175"/>
      <c r="J121" s="175"/>
      <c r="K121" s="175"/>
      <c r="L121" s="175"/>
      <c r="M121" s="175"/>
      <c r="N121" s="175"/>
      <c r="O121" s="175"/>
      <c r="P121" s="175"/>
      <c r="Q121" s="175"/>
    </row>
    <row r="122" spans="1:17" ht="19.5" customHeight="1" x14ac:dyDescent="0.25">
      <c r="A122" s="175"/>
      <c r="B122" s="175"/>
      <c r="C122" s="175"/>
      <c r="D122" s="175"/>
      <c r="E122" s="195"/>
      <c r="F122" s="195"/>
      <c r="G122" s="195"/>
      <c r="H122" s="195"/>
      <c r="I122" s="175"/>
      <c r="J122" s="175"/>
      <c r="K122" s="175"/>
      <c r="L122" s="175"/>
      <c r="M122" s="175"/>
      <c r="N122" s="175"/>
      <c r="O122" s="175"/>
      <c r="P122" s="175"/>
      <c r="Q122" s="175"/>
    </row>
    <row r="123" spans="1:17" ht="19.5" customHeight="1" x14ac:dyDescent="0.25">
      <c r="A123" s="175"/>
      <c r="B123" s="175"/>
      <c r="C123" s="175"/>
      <c r="D123" s="175"/>
      <c r="E123" s="195"/>
      <c r="F123" s="195"/>
      <c r="G123" s="195"/>
      <c r="H123" s="195"/>
      <c r="I123" s="175"/>
      <c r="J123" s="175"/>
      <c r="K123" s="175"/>
      <c r="L123" s="175"/>
      <c r="M123" s="175"/>
      <c r="N123" s="175"/>
      <c r="O123" s="175"/>
      <c r="P123" s="175"/>
      <c r="Q123" s="175"/>
    </row>
    <row r="124" spans="1:17" ht="19.5" customHeight="1" x14ac:dyDescent="0.25">
      <c r="A124" s="175"/>
      <c r="B124" s="175"/>
      <c r="C124" s="175"/>
      <c r="D124" s="175"/>
      <c r="E124" s="195"/>
      <c r="F124" s="195"/>
      <c r="G124" s="195"/>
      <c r="H124" s="195"/>
      <c r="I124" s="175"/>
      <c r="J124" s="175"/>
      <c r="K124" s="175"/>
      <c r="L124" s="175"/>
      <c r="M124" s="175"/>
      <c r="N124" s="175"/>
      <c r="O124" s="175"/>
      <c r="P124" s="175"/>
      <c r="Q124" s="175"/>
    </row>
    <row r="125" spans="1:17" ht="19.5" customHeight="1" x14ac:dyDescent="0.25">
      <c r="A125" s="175"/>
      <c r="B125" s="175"/>
      <c r="C125" s="175"/>
      <c r="D125" s="175"/>
      <c r="E125" s="195"/>
      <c r="F125" s="195"/>
      <c r="G125" s="195"/>
      <c r="H125" s="195"/>
      <c r="I125" s="175"/>
      <c r="J125" s="175"/>
      <c r="K125" s="175"/>
      <c r="L125" s="175"/>
      <c r="M125" s="175"/>
      <c r="N125" s="175"/>
      <c r="O125" s="175"/>
      <c r="P125" s="175"/>
      <c r="Q125" s="175"/>
    </row>
    <row r="126" spans="1:17" ht="19.5" customHeight="1" x14ac:dyDescent="0.25">
      <c r="A126" s="175"/>
      <c r="B126" s="175"/>
      <c r="C126" s="175"/>
      <c r="D126" s="175"/>
      <c r="E126" s="195"/>
      <c r="F126" s="195"/>
      <c r="G126" s="195"/>
      <c r="H126" s="19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spans="1:17" ht="19.5" customHeight="1" x14ac:dyDescent="0.25">
      <c r="A127" s="175"/>
      <c r="B127" s="175"/>
      <c r="C127" s="175"/>
      <c r="D127" s="175"/>
      <c r="E127" s="195"/>
      <c r="F127" s="195"/>
      <c r="G127" s="195"/>
      <c r="H127" s="19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spans="1:17" ht="19.5" customHeight="1" x14ac:dyDescent="0.25">
      <c r="A128" s="175"/>
      <c r="B128" s="175"/>
      <c r="C128" s="175"/>
      <c r="D128" s="175"/>
      <c r="E128" s="195"/>
      <c r="F128" s="195"/>
      <c r="G128" s="195"/>
      <c r="H128" s="195"/>
      <c r="I128" s="175"/>
      <c r="J128" s="175"/>
      <c r="K128" s="175"/>
      <c r="L128" s="175"/>
      <c r="M128" s="175"/>
      <c r="N128" s="175"/>
      <c r="O128" s="175"/>
      <c r="P128" s="175"/>
      <c r="Q128" s="175"/>
    </row>
    <row r="129" spans="1:17" ht="19.5" customHeight="1" x14ac:dyDescent="0.25">
      <c r="A129" s="175"/>
      <c r="B129" s="175"/>
      <c r="C129" s="175"/>
      <c r="D129" s="175"/>
      <c r="E129" s="195"/>
      <c r="F129" s="195"/>
      <c r="G129" s="195"/>
      <c r="H129" s="195"/>
      <c r="I129" s="175"/>
      <c r="J129" s="175"/>
      <c r="K129" s="175"/>
      <c r="L129" s="175"/>
      <c r="M129" s="175"/>
      <c r="N129" s="175"/>
      <c r="O129" s="175"/>
      <c r="P129" s="175"/>
      <c r="Q129" s="175"/>
    </row>
    <row r="130" spans="1:17" ht="19.5" customHeight="1" x14ac:dyDescent="0.25">
      <c r="A130" s="175"/>
      <c r="B130" s="175"/>
      <c r="C130" s="175"/>
      <c r="D130" s="175"/>
      <c r="E130" s="195"/>
      <c r="F130" s="195"/>
      <c r="G130" s="195"/>
      <c r="H130" s="195"/>
      <c r="I130" s="175"/>
      <c r="J130" s="175"/>
      <c r="K130" s="175"/>
      <c r="L130" s="175"/>
      <c r="M130" s="175"/>
      <c r="N130" s="175"/>
      <c r="O130" s="175"/>
      <c r="P130" s="175"/>
      <c r="Q130" s="175"/>
    </row>
    <row r="131" spans="1:17" ht="19.5" customHeight="1" x14ac:dyDescent="0.25">
      <c r="A131" s="175"/>
      <c r="B131" s="175"/>
      <c r="C131" s="175"/>
      <c r="D131" s="175"/>
      <c r="E131" s="195"/>
      <c r="F131" s="195"/>
      <c r="G131" s="195"/>
      <c r="H131" s="195"/>
      <c r="I131" s="175"/>
      <c r="J131" s="175"/>
      <c r="K131" s="175"/>
      <c r="L131" s="175"/>
      <c r="M131" s="175"/>
      <c r="N131" s="175"/>
      <c r="O131" s="175"/>
      <c r="P131" s="175"/>
      <c r="Q131" s="175"/>
    </row>
    <row r="132" spans="1:17" ht="19.5" customHeight="1" x14ac:dyDescent="0.25">
      <c r="A132" s="175"/>
      <c r="B132" s="175"/>
      <c r="C132" s="175"/>
      <c r="D132" s="175"/>
      <c r="E132" s="195"/>
      <c r="F132" s="195"/>
      <c r="G132" s="195"/>
      <c r="H132" s="195"/>
      <c r="I132" s="175"/>
      <c r="J132" s="175"/>
      <c r="K132" s="175"/>
      <c r="L132" s="175"/>
      <c r="M132" s="175"/>
      <c r="N132" s="175"/>
      <c r="O132" s="175"/>
      <c r="P132" s="175"/>
      <c r="Q132" s="175"/>
    </row>
    <row r="133" spans="1:17" ht="19.5" customHeight="1" x14ac:dyDescent="0.25">
      <c r="A133" s="175"/>
      <c r="B133" s="175"/>
      <c r="C133" s="175"/>
      <c r="D133" s="175"/>
      <c r="E133" s="195"/>
      <c r="F133" s="195"/>
      <c r="G133" s="195"/>
      <c r="H133" s="195"/>
      <c r="I133" s="175"/>
      <c r="J133" s="175"/>
      <c r="K133" s="175"/>
      <c r="L133" s="175"/>
      <c r="M133" s="175"/>
      <c r="N133" s="175"/>
      <c r="O133" s="175"/>
      <c r="P133" s="175"/>
      <c r="Q133" s="175"/>
    </row>
    <row r="134" spans="1:17" ht="19.5" customHeight="1" x14ac:dyDescent="0.25">
      <c r="A134" s="175"/>
      <c r="B134" s="175"/>
      <c r="C134" s="175"/>
      <c r="D134" s="175"/>
      <c r="E134" s="195"/>
      <c r="F134" s="195"/>
      <c r="G134" s="195"/>
      <c r="H134" s="195"/>
      <c r="I134" s="175"/>
      <c r="J134" s="175"/>
      <c r="K134" s="175"/>
      <c r="L134" s="175"/>
      <c r="M134" s="175"/>
      <c r="N134" s="175"/>
      <c r="O134" s="175"/>
      <c r="P134" s="175"/>
      <c r="Q134" s="175"/>
    </row>
    <row r="135" spans="1:17" ht="19.5" customHeight="1" x14ac:dyDescent="0.25">
      <c r="A135" s="175"/>
      <c r="B135" s="175"/>
      <c r="C135" s="175"/>
      <c r="D135" s="175"/>
      <c r="E135" s="195"/>
      <c r="F135" s="195"/>
      <c r="G135" s="195"/>
      <c r="H135" s="195"/>
      <c r="I135" s="175"/>
      <c r="J135" s="175"/>
      <c r="K135" s="175"/>
      <c r="L135" s="175"/>
      <c r="M135" s="175"/>
      <c r="N135" s="175"/>
      <c r="O135" s="175"/>
      <c r="P135" s="175"/>
      <c r="Q135" s="175"/>
    </row>
    <row r="136" spans="1:17" ht="19.5" customHeight="1" x14ac:dyDescent="0.25">
      <c r="A136" s="175"/>
      <c r="B136" s="175"/>
      <c r="C136" s="175"/>
      <c r="D136" s="175"/>
      <c r="E136" s="195"/>
      <c r="F136" s="195"/>
      <c r="G136" s="195"/>
      <c r="H136" s="195"/>
      <c r="I136" s="175"/>
      <c r="J136" s="175"/>
      <c r="K136" s="175"/>
      <c r="L136" s="175"/>
      <c r="M136" s="175"/>
      <c r="N136" s="175"/>
      <c r="O136" s="175"/>
      <c r="P136" s="175"/>
      <c r="Q136" s="175"/>
    </row>
    <row r="137" spans="1:17" ht="19.5" customHeight="1" x14ac:dyDescent="0.25">
      <c r="A137" s="175"/>
      <c r="B137" s="175"/>
      <c r="C137" s="175"/>
      <c r="D137" s="175"/>
      <c r="E137" s="195"/>
      <c r="F137" s="195"/>
      <c r="G137" s="195"/>
      <c r="H137" s="195"/>
      <c r="I137" s="175"/>
      <c r="J137" s="175"/>
      <c r="K137" s="175"/>
      <c r="L137" s="175"/>
      <c r="M137" s="175"/>
      <c r="N137" s="175"/>
      <c r="O137" s="175"/>
      <c r="P137" s="175"/>
      <c r="Q137" s="175"/>
    </row>
    <row r="138" spans="1:17" ht="19.5" customHeight="1" x14ac:dyDescent="0.25">
      <c r="A138" s="175"/>
      <c r="B138" s="175"/>
      <c r="C138" s="175"/>
      <c r="D138" s="175"/>
      <c r="E138" s="195"/>
      <c r="F138" s="195"/>
      <c r="G138" s="195"/>
      <c r="H138" s="195"/>
      <c r="I138" s="175"/>
      <c r="J138" s="175"/>
      <c r="K138" s="175"/>
      <c r="L138" s="175"/>
      <c r="M138" s="175"/>
      <c r="N138" s="175"/>
      <c r="O138" s="175"/>
      <c r="P138" s="175"/>
      <c r="Q138" s="175"/>
    </row>
    <row r="139" spans="1:17" ht="19.5" customHeight="1" x14ac:dyDescent="0.25">
      <c r="A139" s="175"/>
      <c r="B139" s="175"/>
      <c r="C139" s="175"/>
      <c r="D139" s="175"/>
      <c r="E139" s="195"/>
      <c r="F139" s="195"/>
      <c r="G139" s="195"/>
      <c r="H139" s="195"/>
      <c r="I139" s="175"/>
      <c r="J139" s="175"/>
      <c r="K139" s="175"/>
      <c r="L139" s="175"/>
      <c r="M139" s="175"/>
      <c r="N139" s="175"/>
      <c r="O139" s="175"/>
      <c r="P139" s="175"/>
      <c r="Q139" s="175"/>
    </row>
    <row r="140" spans="1:17" ht="19.5" customHeight="1" x14ac:dyDescent="0.25">
      <c r="A140" s="175"/>
      <c r="B140" s="175"/>
      <c r="C140" s="175"/>
      <c r="D140" s="175"/>
      <c r="E140" s="195"/>
      <c r="F140" s="195"/>
      <c r="G140" s="195"/>
      <c r="H140" s="195"/>
      <c r="I140" s="175"/>
      <c r="J140" s="175"/>
      <c r="K140" s="175"/>
      <c r="L140" s="175"/>
      <c r="M140" s="175"/>
      <c r="N140" s="175"/>
      <c r="O140" s="175"/>
      <c r="P140" s="175"/>
      <c r="Q140" s="175"/>
    </row>
    <row r="141" spans="1:17" ht="19.5" customHeight="1" x14ac:dyDescent="0.25">
      <c r="A141" s="175"/>
      <c r="B141" s="175"/>
      <c r="C141" s="175"/>
      <c r="D141" s="175"/>
      <c r="E141" s="195"/>
      <c r="F141" s="195"/>
      <c r="G141" s="195"/>
      <c r="H141" s="195"/>
      <c r="I141" s="175"/>
      <c r="J141" s="175"/>
      <c r="K141" s="175"/>
      <c r="L141" s="175"/>
      <c r="M141" s="175"/>
      <c r="N141" s="175"/>
      <c r="O141" s="175"/>
      <c r="P141" s="175"/>
      <c r="Q141" s="175"/>
    </row>
    <row r="142" spans="1:17" ht="19.5" customHeight="1" x14ac:dyDescent="0.25">
      <c r="A142" s="175"/>
      <c r="B142" s="175"/>
      <c r="C142" s="175"/>
      <c r="D142" s="175"/>
      <c r="E142" s="195"/>
      <c r="F142" s="195"/>
      <c r="G142" s="195"/>
      <c r="H142" s="195"/>
      <c r="I142" s="175"/>
      <c r="J142" s="175"/>
      <c r="K142" s="175"/>
      <c r="L142" s="175"/>
      <c r="M142" s="175"/>
      <c r="N142" s="175"/>
      <c r="O142" s="175"/>
      <c r="P142" s="175"/>
      <c r="Q142" s="175"/>
    </row>
    <row r="143" spans="1:17" ht="19.5" customHeight="1" x14ac:dyDescent="0.25">
      <c r="A143" s="175"/>
      <c r="B143" s="175"/>
      <c r="C143" s="175"/>
      <c r="D143" s="175"/>
      <c r="E143" s="195"/>
      <c r="F143" s="195"/>
      <c r="G143" s="195"/>
      <c r="H143" s="195"/>
      <c r="I143" s="175"/>
      <c r="J143" s="175"/>
      <c r="K143" s="175"/>
      <c r="L143" s="175"/>
      <c r="M143" s="175"/>
      <c r="N143" s="175"/>
      <c r="O143" s="175"/>
      <c r="P143" s="175"/>
      <c r="Q143" s="175"/>
    </row>
    <row r="144" spans="1:17" ht="19.5" customHeight="1" x14ac:dyDescent="0.25">
      <c r="A144" s="175"/>
      <c r="B144" s="175"/>
      <c r="C144" s="175"/>
      <c r="D144" s="175"/>
      <c r="E144" s="195"/>
      <c r="F144" s="195"/>
      <c r="G144" s="195"/>
      <c r="H144" s="195"/>
      <c r="I144" s="175"/>
      <c r="J144" s="175"/>
      <c r="K144" s="175"/>
      <c r="L144" s="175"/>
      <c r="M144" s="175"/>
      <c r="N144" s="175"/>
      <c r="O144" s="175"/>
      <c r="P144" s="175"/>
      <c r="Q144" s="175"/>
    </row>
    <row r="145" spans="1:17" ht="19.5" customHeight="1" x14ac:dyDescent="0.25">
      <c r="A145" s="175"/>
      <c r="B145" s="175"/>
      <c r="C145" s="175"/>
      <c r="D145" s="175"/>
      <c r="E145" s="195"/>
      <c r="F145" s="195"/>
      <c r="G145" s="195"/>
      <c r="H145" s="195"/>
      <c r="I145" s="175"/>
      <c r="J145" s="175"/>
      <c r="K145" s="175"/>
      <c r="L145" s="175"/>
      <c r="M145" s="175"/>
      <c r="N145" s="175"/>
      <c r="O145" s="175"/>
      <c r="P145" s="175"/>
      <c r="Q145" s="175"/>
    </row>
    <row r="146" spans="1:17" ht="19.5" customHeight="1" x14ac:dyDescent="0.25">
      <c r="A146" s="175"/>
      <c r="B146" s="175"/>
      <c r="C146" s="175"/>
      <c r="D146" s="175"/>
      <c r="E146" s="195"/>
      <c r="F146" s="195"/>
      <c r="G146" s="195"/>
      <c r="H146" s="195"/>
      <c r="I146" s="175"/>
      <c r="J146" s="175"/>
      <c r="K146" s="175"/>
      <c r="L146" s="175"/>
      <c r="M146" s="175"/>
      <c r="N146" s="175"/>
      <c r="O146" s="175"/>
      <c r="P146" s="175"/>
      <c r="Q146" s="175"/>
    </row>
    <row r="147" spans="1:17" ht="19.5" customHeight="1" x14ac:dyDescent="0.25">
      <c r="A147" s="175"/>
      <c r="B147" s="175"/>
      <c r="C147" s="175"/>
      <c r="D147" s="175"/>
      <c r="E147" s="195"/>
      <c r="F147" s="195"/>
      <c r="G147" s="195"/>
      <c r="H147" s="195"/>
      <c r="I147" s="175"/>
      <c r="J147" s="175"/>
      <c r="K147" s="175"/>
      <c r="L147" s="175"/>
      <c r="M147" s="175"/>
      <c r="N147" s="175"/>
      <c r="O147" s="175"/>
      <c r="P147" s="175"/>
      <c r="Q147" s="175"/>
    </row>
    <row r="148" spans="1:17" ht="19.5" customHeight="1" x14ac:dyDescent="0.25">
      <c r="A148" s="175"/>
      <c r="B148" s="175"/>
      <c r="C148" s="175"/>
      <c r="D148" s="175"/>
      <c r="E148" s="195"/>
      <c r="F148" s="195"/>
      <c r="G148" s="195"/>
      <c r="H148" s="195"/>
      <c r="I148" s="175"/>
      <c r="J148" s="175"/>
      <c r="K148" s="175"/>
      <c r="L148" s="175"/>
      <c r="M148" s="175"/>
      <c r="N148" s="175"/>
      <c r="O148" s="175"/>
      <c r="P148" s="175"/>
      <c r="Q148" s="175"/>
    </row>
    <row r="149" spans="1:17" ht="19.5" customHeight="1" x14ac:dyDescent="0.25">
      <c r="A149" s="175"/>
      <c r="B149" s="175"/>
      <c r="C149" s="175"/>
      <c r="D149" s="175"/>
      <c r="E149" s="195"/>
      <c r="F149" s="195"/>
      <c r="G149" s="195"/>
      <c r="H149" s="195"/>
      <c r="I149" s="175"/>
      <c r="J149" s="175"/>
      <c r="K149" s="175"/>
      <c r="L149" s="175"/>
      <c r="M149" s="175"/>
      <c r="N149" s="175"/>
      <c r="O149" s="175"/>
      <c r="P149" s="175"/>
      <c r="Q149" s="175"/>
    </row>
    <row r="150" spans="1:17" ht="19.5" customHeight="1" x14ac:dyDescent="0.25">
      <c r="A150" s="175"/>
      <c r="B150" s="175"/>
      <c r="C150" s="175"/>
      <c r="D150" s="175"/>
      <c r="E150" s="195"/>
      <c r="F150" s="195"/>
      <c r="G150" s="195"/>
      <c r="H150" s="195"/>
      <c r="I150" s="175"/>
      <c r="J150" s="175"/>
      <c r="K150" s="175"/>
      <c r="L150" s="175"/>
      <c r="M150" s="175"/>
      <c r="N150" s="175"/>
      <c r="O150" s="175"/>
      <c r="P150" s="175"/>
      <c r="Q150" s="175"/>
    </row>
    <row r="151" spans="1:17" ht="19.5" customHeight="1" x14ac:dyDescent="0.25">
      <c r="A151" s="175"/>
      <c r="B151" s="175"/>
      <c r="C151" s="175"/>
      <c r="D151" s="175"/>
      <c r="E151" s="195"/>
      <c r="F151" s="195"/>
      <c r="G151" s="195"/>
      <c r="H151" s="195"/>
      <c r="I151" s="175"/>
      <c r="J151" s="175"/>
      <c r="K151" s="175"/>
      <c r="L151" s="175"/>
      <c r="M151" s="175"/>
      <c r="N151" s="175"/>
      <c r="O151" s="175"/>
      <c r="P151" s="175"/>
      <c r="Q151" s="175"/>
    </row>
    <row r="152" spans="1:17" ht="19.5" customHeight="1" x14ac:dyDescent="0.25">
      <c r="A152" s="175"/>
      <c r="B152" s="175"/>
      <c r="C152" s="175"/>
      <c r="D152" s="175"/>
      <c r="E152" s="195"/>
      <c r="F152" s="195"/>
      <c r="G152" s="195"/>
      <c r="H152" s="195"/>
      <c r="I152" s="175"/>
      <c r="J152" s="175"/>
      <c r="K152" s="175"/>
      <c r="L152" s="175"/>
      <c r="M152" s="175"/>
      <c r="N152" s="175"/>
      <c r="O152" s="175"/>
      <c r="P152" s="175"/>
      <c r="Q152" s="175"/>
    </row>
    <row r="153" spans="1:17" ht="19.5" customHeight="1" x14ac:dyDescent="0.25">
      <c r="A153" s="175"/>
      <c r="B153" s="175"/>
      <c r="C153" s="175"/>
      <c r="D153" s="175"/>
      <c r="E153" s="195"/>
      <c r="F153" s="195"/>
      <c r="G153" s="195"/>
      <c r="H153" s="195"/>
      <c r="I153" s="175"/>
      <c r="J153" s="175"/>
      <c r="K153" s="175"/>
      <c r="L153" s="175"/>
      <c r="M153" s="175"/>
      <c r="N153" s="175"/>
      <c r="O153" s="175"/>
      <c r="P153" s="175"/>
      <c r="Q153" s="175"/>
    </row>
    <row r="154" spans="1:17" ht="19.5" customHeight="1" x14ac:dyDescent="0.25">
      <c r="A154" s="175"/>
      <c r="B154" s="175"/>
      <c r="C154" s="175"/>
      <c r="D154" s="175"/>
      <c r="E154" s="195"/>
      <c r="F154" s="195"/>
      <c r="G154" s="195"/>
      <c r="H154" s="195"/>
      <c r="I154" s="175"/>
      <c r="J154" s="175"/>
      <c r="K154" s="175"/>
      <c r="L154" s="175"/>
      <c r="M154" s="175"/>
      <c r="N154" s="175"/>
      <c r="O154" s="175"/>
      <c r="P154" s="175"/>
      <c r="Q154" s="175"/>
    </row>
    <row r="155" spans="1:17" ht="19.5" customHeight="1" x14ac:dyDescent="0.25">
      <c r="A155" s="175"/>
      <c r="B155" s="175"/>
      <c r="C155" s="175"/>
      <c r="D155" s="175"/>
      <c r="E155" s="195"/>
      <c r="F155" s="195"/>
      <c r="G155" s="195"/>
      <c r="H155" s="195"/>
      <c r="I155" s="175"/>
      <c r="J155" s="175"/>
      <c r="K155" s="175"/>
      <c r="L155" s="175"/>
      <c r="M155" s="175"/>
      <c r="N155" s="175"/>
      <c r="O155" s="175"/>
      <c r="P155" s="175"/>
      <c r="Q155" s="175"/>
    </row>
    <row r="156" spans="1:17" ht="19.5" customHeight="1" x14ac:dyDescent="0.25">
      <c r="A156" s="175"/>
      <c r="B156" s="175"/>
      <c r="C156" s="175"/>
      <c r="D156" s="175"/>
      <c r="E156" s="195"/>
      <c r="F156" s="195"/>
      <c r="G156" s="195"/>
      <c r="H156" s="195"/>
      <c r="I156" s="175"/>
      <c r="J156" s="175"/>
      <c r="K156" s="175"/>
      <c r="L156" s="175"/>
      <c r="M156" s="175"/>
      <c r="N156" s="175"/>
      <c r="O156" s="175"/>
      <c r="P156" s="175"/>
      <c r="Q156" s="175"/>
    </row>
    <row r="157" spans="1:17" ht="19.5" customHeight="1" x14ac:dyDescent="0.25">
      <c r="A157" s="175"/>
      <c r="B157" s="175"/>
      <c r="C157" s="175"/>
      <c r="D157" s="175"/>
      <c r="E157" s="195"/>
      <c r="F157" s="195"/>
      <c r="G157" s="195"/>
      <c r="H157" s="195"/>
      <c r="I157" s="175"/>
      <c r="J157" s="175"/>
      <c r="K157" s="175"/>
      <c r="L157" s="175"/>
      <c r="M157" s="175"/>
      <c r="N157" s="175"/>
      <c r="O157" s="175"/>
      <c r="P157" s="175"/>
      <c r="Q157" s="175"/>
    </row>
    <row r="158" spans="1:17" ht="19.5" customHeight="1" x14ac:dyDescent="0.25">
      <c r="A158" s="175"/>
      <c r="B158" s="175"/>
      <c r="C158" s="175"/>
      <c r="D158" s="175"/>
      <c r="E158" s="195"/>
      <c r="F158" s="195"/>
      <c r="G158" s="195"/>
      <c r="H158" s="195"/>
      <c r="I158" s="175"/>
      <c r="J158" s="175"/>
      <c r="K158" s="175"/>
      <c r="L158" s="175"/>
      <c r="M158" s="175"/>
      <c r="N158" s="175"/>
      <c r="O158" s="175"/>
      <c r="P158" s="175"/>
      <c r="Q158" s="175"/>
    </row>
    <row r="159" spans="1:17" ht="19.5" customHeight="1" x14ac:dyDescent="0.25">
      <c r="A159" s="175"/>
      <c r="B159" s="175"/>
      <c r="C159" s="175"/>
      <c r="D159" s="175"/>
      <c r="E159" s="195"/>
      <c r="F159" s="195"/>
      <c r="G159" s="195"/>
      <c r="H159" s="195"/>
      <c r="I159" s="175"/>
      <c r="J159" s="175"/>
      <c r="K159" s="175"/>
      <c r="L159" s="175"/>
      <c r="M159" s="175"/>
      <c r="N159" s="175"/>
      <c r="O159" s="175"/>
      <c r="P159" s="175"/>
      <c r="Q159" s="175"/>
    </row>
    <row r="160" spans="1:17" ht="19.5" customHeight="1" x14ac:dyDescent="0.25">
      <c r="A160" s="175"/>
      <c r="B160" s="175"/>
      <c r="C160" s="175"/>
      <c r="D160" s="175"/>
      <c r="E160" s="195"/>
      <c r="F160" s="195"/>
      <c r="G160" s="195"/>
      <c r="H160" s="195"/>
      <c r="I160" s="175"/>
      <c r="J160" s="175"/>
      <c r="K160" s="175"/>
      <c r="L160" s="175"/>
      <c r="M160" s="175"/>
      <c r="N160" s="175"/>
      <c r="O160" s="175"/>
      <c r="P160" s="175"/>
      <c r="Q160" s="175"/>
    </row>
    <row r="161" spans="1:17" ht="19.5" customHeight="1" x14ac:dyDescent="0.25">
      <c r="A161" s="175"/>
      <c r="B161" s="175"/>
      <c r="C161" s="175"/>
      <c r="D161" s="175"/>
      <c r="E161" s="195"/>
      <c r="F161" s="195"/>
      <c r="G161" s="195"/>
      <c r="H161" s="195"/>
      <c r="I161" s="175"/>
      <c r="J161" s="175"/>
      <c r="K161" s="175"/>
      <c r="L161" s="175"/>
      <c r="M161" s="175"/>
      <c r="N161" s="175"/>
      <c r="O161" s="175"/>
      <c r="P161" s="175"/>
      <c r="Q161" s="175"/>
    </row>
    <row r="162" spans="1:17" ht="19.5" customHeight="1" x14ac:dyDescent="0.25">
      <c r="A162" s="175"/>
      <c r="B162" s="175"/>
      <c r="C162" s="175"/>
      <c r="D162" s="175"/>
      <c r="E162" s="195"/>
      <c r="F162" s="195"/>
      <c r="G162" s="195"/>
      <c r="H162" s="195"/>
      <c r="I162" s="175"/>
      <c r="J162" s="175"/>
      <c r="K162" s="175"/>
      <c r="L162" s="175"/>
      <c r="M162" s="175"/>
      <c r="N162" s="175"/>
      <c r="O162" s="175"/>
      <c r="P162" s="175"/>
      <c r="Q162" s="175"/>
    </row>
    <row r="163" spans="1:17" ht="19.5" customHeight="1" x14ac:dyDescent="0.25">
      <c r="A163" s="175"/>
      <c r="B163" s="175"/>
      <c r="C163" s="175"/>
      <c r="D163" s="175"/>
      <c r="E163" s="195"/>
      <c r="F163" s="195"/>
      <c r="G163" s="195"/>
      <c r="H163" s="195"/>
      <c r="I163" s="175"/>
      <c r="J163" s="175"/>
      <c r="K163" s="175"/>
      <c r="L163" s="175"/>
      <c r="M163" s="175"/>
      <c r="N163" s="175"/>
      <c r="O163" s="175"/>
      <c r="P163" s="175"/>
      <c r="Q163" s="175"/>
    </row>
    <row r="164" spans="1:17" ht="19.5" customHeight="1" x14ac:dyDescent="0.25">
      <c r="A164" s="175"/>
      <c r="B164" s="175"/>
      <c r="C164" s="175"/>
      <c r="D164" s="175"/>
      <c r="E164" s="195"/>
      <c r="F164" s="195"/>
      <c r="G164" s="195"/>
      <c r="H164" s="195"/>
      <c r="I164" s="175"/>
      <c r="J164" s="175"/>
      <c r="K164" s="175"/>
      <c r="L164" s="175"/>
      <c r="M164" s="175"/>
      <c r="N164" s="175"/>
      <c r="O164" s="175"/>
      <c r="P164" s="175"/>
      <c r="Q164" s="175"/>
    </row>
    <row r="165" spans="1:17" ht="19.5" customHeight="1" x14ac:dyDescent="0.25">
      <c r="A165" s="175"/>
      <c r="B165" s="175"/>
      <c r="C165" s="175"/>
      <c r="D165" s="175"/>
      <c r="E165" s="195"/>
      <c r="F165" s="195"/>
      <c r="G165" s="195"/>
      <c r="H165" s="195"/>
      <c r="I165" s="175"/>
      <c r="J165" s="175"/>
      <c r="K165" s="175"/>
      <c r="L165" s="175"/>
      <c r="M165" s="175"/>
      <c r="N165" s="175"/>
      <c r="O165" s="175"/>
      <c r="P165" s="175"/>
      <c r="Q165" s="175"/>
    </row>
    <row r="166" spans="1:17" ht="19.5" customHeight="1" x14ac:dyDescent="0.25">
      <c r="A166" s="175"/>
      <c r="B166" s="175"/>
      <c r="C166" s="175"/>
      <c r="D166" s="175"/>
      <c r="E166" s="195"/>
      <c r="F166" s="195"/>
      <c r="G166" s="195"/>
      <c r="H166" s="195"/>
      <c r="I166" s="175"/>
      <c r="J166" s="175"/>
      <c r="K166" s="175"/>
      <c r="L166" s="175"/>
      <c r="M166" s="175"/>
      <c r="N166" s="175"/>
      <c r="O166" s="175"/>
      <c r="P166" s="175"/>
      <c r="Q166" s="175"/>
    </row>
    <row r="167" spans="1:17" ht="19.5" customHeight="1" x14ac:dyDescent="0.25">
      <c r="A167" s="175"/>
      <c r="B167" s="175"/>
      <c r="C167" s="175"/>
      <c r="D167" s="175"/>
      <c r="E167" s="195"/>
      <c r="F167" s="195"/>
      <c r="G167" s="195"/>
      <c r="H167" s="195"/>
      <c r="I167" s="175"/>
      <c r="J167" s="175"/>
      <c r="K167" s="175"/>
      <c r="L167" s="175"/>
      <c r="M167" s="175"/>
      <c r="N167" s="175"/>
      <c r="O167" s="175"/>
      <c r="P167" s="175"/>
      <c r="Q167" s="175"/>
    </row>
    <row r="168" spans="1:17" ht="19.5" customHeight="1" x14ac:dyDescent="0.25">
      <c r="A168" s="175"/>
      <c r="B168" s="175"/>
      <c r="C168" s="175"/>
      <c r="D168" s="175"/>
      <c r="E168" s="195"/>
      <c r="F168" s="195"/>
      <c r="G168" s="195"/>
      <c r="H168" s="195"/>
      <c r="I168" s="175"/>
      <c r="J168" s="175"/>
      <c r="K168" s="175"/>
      <c r="L168" s="175"/>
      <c r="M168" s="175"/>
      <c r="N168" s="175"/>
      <c r="O168" s="175"/>
      <c r="P168" s="175"/>
      <c r="Q168" s="175"/>
    </row>
    <row r="169" spans="1:17" ht="19.5" customHeight="1" x14ac:dyDescent="0.25">
      <c r="A169" s="175"/>
      <c r="B169" s="175"/>
      <c r="C169" s="175"/>
      <c r="D169" s="175"/>
      <c r="E169" s="195"/>
      <c r="F169" s="195"/>
      <c r="G169" s="195"/>
      <c r="H169" s="195"/>
      <c r="I169" s="175"/>
      <c r="J169" s="175"/>
      <c r="K169" s="175"/>
      <c r="L169" s="175"/>
      <c r="M169" s="175"/>
      <c r="N169" s="175"/>
      <c r="O169" s="175"/>
      <c r="P169" s="175"/>
      <c r="Q169" s="175"/>
    </row>
    <row r="170" spans="1:17" ht="19.5" customHeight="1" x14ac:dyDescent="0.25">
      <c r="A170" s="175"/>
      <c r="B170" s="175"/>
      <c r="C170" s="175"/>
      <c r="D170" s="175"/>
      <c r="E170" s="195"/>
      <c r="F170" s="195"/>
      <c r="G170" s="195"/>
      <c r="H170" s="195"/>
      <c r="I170" s="175"/>
      <c r="J170" s="175"/>
      <c r="K170" s="175"/>
      <c r="L170" s="175"/>
      <c r="M170" s="175"/>
      <c r="N170" s="175"/>
      <c r="O170" s="175"/>
      <c r="P170" s="175"/>
      <c r="Q170" s="175"/>
    </row>
    <row r="171" spans="1:17" ht="19.5" customHeight="1" x14ac:dyDescent="0.25">
      <c r="A171" s="175"/>
      <c r="B171" s="175"/>
      <c r="C171" s="175"/>
      <c r="D171" s="175"/>
      <c r="E171" s="195"/>
      <c r="F171" s="195"/>
      <c r="G171" s="195"/>
      <c r="H171" s="195"/>
      <c r="I171" s="175"/>
      <c r="J171" s="175"/>
      <c r="K171" s="175"/>
      <c r="L171" s="175"/>
      <c r="M171" s="175"/>
      <c r="N171" s="175"/>
      <c r="O171" s="175"/>
      <c r="P171" s="175"/>
      <c r="Q171" s="175"/>
    </row>
    <row r="172" spans="1:17" ht="19.5" customHeight="1" x14ac:dyDescent="0.25">
      <c r="A172" s="175"/>
      <c r="B172" s="175"/>
      <c r="C172" s="175"/>
      <c r="D172" s="175"/>
      <c r="E172" s="195"/>
      <c r="F172" s="195"/>
      <c r="G172" s="195"/>
      <c r="H172" s="195"/>
      <c r="I172" s="175"/>
      <c r="J172" s="175"/>
      <c r="K172" s="175"/>
      <c r="L172" s="175"/>
      <c r="M172" s="175"/>
      <c r="N172" s="175"/>
      <c r="O172" s="175"/>
      <c r="P172" s="175"/>
      <c r="Q172" s="175"/>
    </row>
    <row r="173" spans="1:17" ht="19.5" customHeight="1" x14ac:dyDescent="0.25">
      <c r="A173" s="175"/>
      <c r="B173" s="175"/>
      <c r="C173" s="175"/>
      <c r="D173" s="175"/>
      <c r="E173" s="195"/>
      <c r="F173" s="195"/>
      <c r="G173" s="195"/>
      <c r="H173" s="195"/>
      <c r="I173" s="175"/>
      <c r="J173" s="175"/>
      <c r="K173" s="175"/>
      <c r="L173" s="175"/>
      <c r="M173" s="175"/>
      <c r="N173" s="175"/>
      <c r="O173" s="175"/>
      <c r="P173" s="175"/>
      <c r="Q173" s="175"/>
    </row>
    <row r="174" spans="1:17" ht="19.5" customHeight="1" x14ac:dyDescent="0.25">
      <c r="A174" s="175"/>
      <c r="B174" s="175"/>
      <c r="C174" s="175"/>
      <c r="D174" s="175"/>
      <c r="E174" s="195"/>
      <c r="F174" s="195"/>
      <c r="G174" s="195"/>
      <c r="H174" s="195"/>
      <c r="I174" s="175"/>
      <c r="J174" s="175"/>
      <c r="K174" s="175"/>
      <c r="L174" s="175"/>
      <c r="M174" s="175"/>
      <c r="N174" s="175"/>
      <c r="O174" s="175"/>
      <c r="P174" s="175"/>
      <c r="Q174" s="175"/>
    </row>
    <row r="175" spans="1:17" ht="19.5" customHeight="1" x14ac:dyDescent="0.25">
      <c r="A175" s="175"/>
      <c r="B175" s="175"/>
      <c r="C175" s="175"/>
      <c r="D175" s="175"/>
      <c r="E175" s="195"/>
      <c r="F175" s="195"/>
      <c r="G175" s="195"/>
      <c r="H175" s="195"/>
      <c r="I175" s="175"/>
      <c r="J175" s="175"/>
      <c r="K175" s="175"/>
      <c r="L175" s="175"/>
      <c r="M175" s="175"/>
      <c r="N175" s="175"/>
      <c r="O175" s="175"/>
      <c r="P175" s="175"/>
      <c r="Q175" s="175"/>
    </row>
    <row r="176" spans="1:17" ht="19.5" customHeight="1" x14ac:dyDescent="0.25">
      <c r="A176" s="175"/>
      <c r="B176" s="175"/>
      <c r="C176" s="175"/>
      <c r="D176" s="175"/>
      <c r="E176" s="195"/>
      <c r="F176" s="195"/>
      <c r="G176" s="195"/>
      <c r="H176" s="195"/>
      <c r="I176" s="175"/>
      <c r="J176" s="175"/>
      <c r="K176" s="175"/>
      <c r="L176" s="175"/>
      <c r="M176" s="175"/>
      <c r="N176" s="175"/>
      <c r="O176" s="175"/>
      <c r="P176" s="175"/>
      <c r="Q176" s="175"/>
    </row>
    <row r="177" spans="1:17" ht="19.5" customHeight="1" x14ac:dyDescent="0.25">
      <c r="A177" s="175"/>
      <c r="B177" s="175"/>
      <c r="C177" s="175"/>
      <c r="D177" s="175"/>
      <c r="E177" s="195"/>
      <c r="F177" s="195"/>
      <c r="G177" s="195"/>
      <c r="H177" s="195"/>
      <c r="I177" s="175"/>
      <c r="J177" s="175"/>
      <c r="K177" s="175"/>
      <c r="L177" s="175"/>
      <c r="M177" s="175"/>
      <c r="N177" s="175"/>
      <c r="O177" s="175"/>
      <c r="P177" s="175"/>
      <c r="Q177" s="175"/>
    </row>
    <row r="178" spans="1:17" ht="19.5" customHeight="1" x14ac:dyDescent="0.25">
      <c r="A178" s="175"/>
      <c r="B178" s="175"/>
      <c r="C178" s="175"/>
      <c r="D178" s="175"/>
      <c r="E178" s="195"/>
      <c r="F178" s="195"/>
      <c r="G178" s="195"/>
      <c r="H178" s="195"/>
      <c r="I178" s="175"/>
      <c r="J178" s="175"/>
      <c r="K178" s="175"/>
      <c r="L178" s="175"/>
      <c r="M178" s="175"/>
      <c r="N178" s="175"/>
      <c r="O178" s="175"/>
      <c r="P178" s="175"/>
      <c r="Q178" s="175"/>
    </row>
    <row r="179" spans="1:17" ht="19.5" customHeight="1" x14ac:dyDescent="0.25">
      <c r="A179" s="175"/>
      <c r="B179" s="175"/>
      <c r="C179" s="175"/>
      <c r="D179" s="175"/>
      <c r="E179" s="195"/>
      <c r="F179" s="195"/>
      <c r="G179" s="195"/>
      <c r="H179" s="195"/>
      <c r="I179" s="175"/>
      <c r="J179" s="175"/>
      <c r="K179" s="175"/>
      <c r="L179" s="175"/>
      <c r="M179" s="175"/>
      <c r="N179" s="175"/>
      <c r="O179" s="175"/>
      <c r="P179" s="175"/>
      <c r="Q179" s="175"/>
    </row>
    <row r="180" spans="1:17" ht="19.5" customHeight="1" x14ac:dyDescent="0.25">
      <c r="A180" s="175"/>
      <c r="B180" s="175"/>
      <c r="C180" s="175"/>
      <c r="D180" s="175"/>
      <c r="E180" s="195"/>
      <c r="F180" s="195"/>
      <c r="G180" s="195"/>
      <c r="H180" s="195"/>
      <c r="I180" s="175"/>
      <c r="J180" s="175"/>
      <c r="K180" s="175"/>
      <c r="L180" s="175"/>
      <c r="M180" s="175"/>
      <c r="N180" s="175"/>
      <c r="O180" s="175"/>
      <c r="P180" s="175"/>
      <c r="Q180" s="175"/>
    </row>
    <row r="181" spans="1:17" ht="19.5" customHeight="1" x14ac:dyDescent="0.25">
      <c r="A181" s="175"/>
      <c r="B181" s="175"/>
      <c r="C181" s="175"/>
      <c r="D181" s="175"/>
      <c r="E181" s="195"/>
      <c r="F181" s="195"/>
      <c r="G181" s="195"/>
      <c r="H181" s="195"/>
      <c r="I181" s="175"/>
      <c r="J181" s="175"/>
      <c r="K181" s="175"/>
      <c r="L181" s="175"/>
      <c r="M181" s="175"/>
      <c r="N181" s="175"/>
      <c r="O181" s="175"/>
      <c r="P181" s="175"/>
      <c r="Q181" s="175"/>
    </row>
    <row r="182" spans="1:17" ht="19.5" customHeight="1" x14ac:dyDescent="0.25">
      <c r="A182" s="175"/>
      <c r="B182" s="175"/>
      <c r="C182" s="175"/>
      <c r="D182" s="175"/>
      <c r="E182" s="195"/>
      <c r="F182" s="195"/>
      <c r="G182" s="195"/>
      <c r="H182" s="195"/>
      <c r="I182" s="175"/>
      <c r="J182" s="175"/>
      <c r="K182" s="175"/>
      <c r="L182" s="175"/>
      <c r="M182" s="175"/>
      <c r="N182" s="175"/>
      <c r="O182" s="175"/>
      <c r="P182" s="175"/>
      <c r="Q182" s="175"/>
    </row>
    <row r="183" spans="1:17" ht="19.5" customHeight="1" x14ac:dyDescent="0.25">
      <c r="A183" s="175"/>
      <c r="B183" s="175"/>
      <c r="C183" s="175"/>
      <c r="D183" s="175"/>
      <c r="E183" s="195"/>
      <c r="F183" s="195"/>
      <c r="G183" s="195"/>
      <c r="H183" s="195"/>
      <c r="I183" s="175"/>
      <c r="J183" s="175"/>
      <c r="K183" s="175"/>
      <c r="L183" s="175"/>
      <c r="M183" s="175"/>
      <c r="N183" s="175"/>
      <c r="O183" s="175"/>
      <c r="P183" s="175"/>
      <c r="Q183" s="175"/>
    </row>
    <row r="184" spans="1:17" ht="19.5" customHeight="1" x14ac:dyDescent="0.25">
      <c r="A184" s="175"/>
      <c r="B184" s="175"/>
      <c r="C184" s="175"/>
      <c r="D184" s="175"/>
      <c r="E184" s="195"/>
      <c r="F184" s="195"/>
      <c r="G184" s="195"/>
      <c r="H184" s="195"/>
      <c r="I184" s="175"/>
      <c r="J184" s="175"/>
      <c r="K184" s="175"/>
      <c r="L184" s="175"/>
      <c r="M184" s="175"/>
      <c r="N184" s="175"/>
      <c r="O184" s="175"/>
      <c r="P184" s="175"/>
      <c r="Q184" s="175"/>
    </row>
    <row r="185" spans="1:17" ht="19.5" customHeight="1" x14ac:dyDescent="0.25">
      <c r="A185" s="175"/>
      <c r="B185" s="175"/>
      <c r="C185" s="175"/>
      <c r="D185" s="175"/>
      <c r="E185" s="195"/>
      <c r="F185" s="195"/>
      <c r="G185" s="195"/>
      <c r="H185" s="195"/>
      <c r="I185" s="175"/>
      <c r="J185" s="175"/>
      <c r="K185" s="175"/>
      <c r="L185" s="175"/>
      <c r="M185" s="175"/>
      <c r="N185" s="175"/>
      <c r="O185" s="175"/>
      <c r="P185" s="175"/>
      <c r="Q185" s="175"/>
    </row>
    <row r="186" spans="1:17" ht="19.5" customHeight="1" x14ac:dyDescent="0.25">
      <c r="A186" s="175"/>
      <c r="B186" s="175"/>
      <c r="C186" s="175"/>
      <c r="D186" s="175"/>
      <c r="E186" s="195"/>
      <c r="F186" s="195"/>
      <c r="G186" s="195"/>
      <c r="H186" s="195"/>
      <c r="I186" s="175"/>
      <c r="J186" s="175"/>
      <c r="K186" s="175"/>
      <c r="L186" s="175"/>
      <c r="M186" s="175"/>
      <c r="N186" s="175"/>
      <c r="O186" s="175"/>
      <c r="P186" s="175"/>
      <c r="Q186" s="175"/>
    </row>
    <row r="187" spans="1:17" ht="19.5" customHeight="1" x14ac:dyDescent="0.25">
      <c r="A187" s="175"/>
      <c r="B187" s="175"/>
      <c r="C187" s="175"/>
      <c r="D187" s="175"/>
      <c r="E187" s="195"/>
      <c r="F187" s="195"/>
      <c r="G187" s="195"/>
      <c r="H187" s="195"/>
      <c r="I187" s="175"/>
      <c r="J187" s="175"/>
      <c r="K187" s="175"/>
      <c r="L187" s="175"/>
      <c r="M187" s="175"/>
      <c r="N187" s="175"/>
      <c r="O187" s="175"/>
      <c r="P187" s="175"/>
      <c r="Q187" s="175"/>
    </row>
    <row r="188" spans="1:17" ht="19.5" customHeight="1" x14ac:dyDescent="0.25">
      <c r="A188" s="175"/>
      <c r="B188" s="175"/>
      <c r="C188" s="175"/>
      <c r="D188" s="175"/>
      <c r="E188" s="195"/>
      <c r="F188" s="195"/>
      <c r="G188" s="195"/>
      <c r="H188" s="195"/>
      <c r="I188" s="175"/>
      <c r="J188" s="175"/>
      <c r="K188" s="175"/>
      <c r="L188" s="175"/>
      <c r="M188" s="175"/>
      <c r="N188" s="175"/>
      <c r="O188" s="175"/>
      <c r="P188" s="175"/>
      <c r="Q188" s="175"/>
    </row>
    <row r="189" spans="1:17" ht="19.5" customHeight="1" x14ac:dyDescent="0.25">
      <c r="A189" s="175"/>
      <c r="B189" s="175"/>
      <c r="C189" s="175"/>
      <c r="D189" s="175"/>
      <c r="E189" s="195"/>
      <c r="F189" s="195"/>
      <c r="G189" s="195"/>
      <c r="H189" s="195"/>
      <c r="I189" s="175"/>
      <c r="J189" s="175"/>
      <c r="K189" s="175"/>
      <c r="L189" s="175"/>
      <c r="M189" s="175"/>
      <c r="N189" s="175"/>
      <c r="O189" s="175"/>
      <c r="P189" s="175"/>
      <c r="Q189" s="175"/>
    </row>
    <row r="190" spans="1:17" ht="19.5" customHeight="1" x14ac:dyDescent="0.25">
      <c r="A190" s="175"/>
      <c r="B190" s="175"/>
      <c r="C190" s="175"/>
      <c r="D190" s="175"/>
      <c r="E190" s="195"/>
      <c r="F190" s="195"/>
      <c r="G190" s="195"/>
      <c r="H190" s="195"/>
      <c r="I190" s="175"/>
      <c r="J190" s="175"/>
      <c r="K190" s="175"/>
      <c r="L190" s="175"/>
      <c r="M190" s="175"/>
      <c r="N190" s="175"/>
      <c r="O190" s="175"/>
      <c r="P190" s="175"/>
      <c r="Q190" s="175"/>
    </row>
    <row r="191" spans="1:17" ht="19.5" customHeight="1" x14ac:dyDescent="0.25">
      <c r="A191" s="175"/>
      <c r="B191" s="175"/>
      <c r="C191" s="175"/>
      <c r="D191" s="175"/>
      <c r="E191" s="195"/>
      <c r="F191" s="195"/>
      <c r="G191" s="195"/>
      <c r="H191" s="195"/>
      <c r="I191" s="175"/>
      <c r="J191" s="175"/>
      <c r="K191" s="175"/>
      <c r="L191" s="175"/>
      <c r="M191" s="175"/>
      <c r="N191" s="175"/>
      <c r="O191" s="175"/>
      <c r="P191" s="175"/>
      <c r="Q191" s="175"/>
    </row>
    <row r="192" spans="1:17" ht="19.5" customHeight="1" x14ac:dyDescent="0.25">
      <c r="A192" s="175"/>
      <c r="B192" s="175"/>
      <c r="C192" s="175"/>
      <c r="D192" s="175"/>
      <c r="E192" s="195"/>
      <c r="F192" s="195"/>
      <c r="G192" s="195"/>
      <c r="H192" s="195"/>
      <c r="I192" s="175"/>
      <c r="J192" s="175"/>
      <c r="K192" s="175"/>
      <c r="L192" s="175"/>
      <c r="M192" s="175"/>
      <c r="N192" s="175"/>
      <c r="O192" s="175"/>
      <c r="P192" s="175"/>
      <c r="Q192" s="175"/>
    </row>
    <row r="193" spans="1:17" ht="19.5" customHeight="1" x14ac:dyDescent="0.25">
      <c r="A193" s="175"/>
      <c r="B193" s="175"/>
      <c r="C193" s="175"/>
      <c r="D193" s="175"/>
      <c r="E193" s="195"/>
      <c r="F193" s="195"/>
      <c r="G193" s="195"/>
      <c r="H193" s="195"/>
      <c r="I193" s="175"/>
      <c r="J193" s="175"/>
      <c r="K193" s="175"/>
      <c r="L193" s="175"/>
      <c r="M193" s="175"/>
      <c r="N193" s="175"/>
      <c r="O193" s="175"/>
      <c r="P193" s="175"/>
      <c r="Q193" s="175"/>
    </row>
    <row r="194" spans="1:17" ht="19.5" customHeight="1" x14ac:dyDescent="0.25">
      <c r="A194" s="175"/>
      <c r="B194" s="175"/>
      <c r="C194" s="175"/>
      <c r="D194" s="175"/>
      <c r="E194" s="195"/>
      <c r="F194" s="195"/>
      <c r="G194" s="195"/>
      <c r="H194" s="195"/>
      <c r="I194" s="175"/>
      <c r="J194" s="175"/>
      <c r="K194" s="175"/>
      <c r="L194" s="175"/>
      <c r="M194" s="175"/>
      <c r="N194" s="175"/>
      <c r="O194" s="175"/>
      <c r="P194" s="175"/>
      <c r="Q194" s="175"/>
    </row>
    <row r="195" spans="1:17" ht="19.5" customHeight="1" x14ac:dyDescent="0.25">
      <c r="A195" s="175"/>
      <c r="B195" s="175"/>
      <c r="C195" s="175"/>
      <c r="D195" s="175"/>
      <c r="E195" s="195"/>
      <c r="F195" s="195"/>
      <c r="G195" s="195"/>
      <c r="H195" s="195"/>
      <c r="I195" s="175"/>
      <c r="J195" s="175"/>
      <c r="K195" s="175"/>
      <c r="L195" s="175"/>
      <c r="M195" s="175"/>
      <c r="N195" s="175"/>
      <c r="O195" s="175"/>
      <c r="P195" s="175"/>
      <c r="Q195" s="175"/>
    </row>
    <row r="196" spans="1:17" ht="19.5" customHeight="1" x14ac:dyDescent="0.25">
      <c r="A196" s="175"/>
      <c r="B196" s="175"/>
      <c r="C196" s="175"/>
      <c r="D196" s="175"/>
      <c r="E196" s="195"/>
      <c r="F196" s="195"/>
      <c r="G196" s="195"/>
      <c r="H196" s="195"/>
      <c r="I196" s="175"/>
      <c r="J196" s="175"/>
      <c r="K196" s="175"/>
      <c r="L196" s="175"/>
      <c r="M196" s="175"/>
      <c r="N196" s="175"/>
      <c r="O196" s="175"/>
      <c r="P196" s="175"/>
      <c r="Q196" s="175"/>
    </row>
    <row r="197" spans="1:17" ht="19.5" customHeight="1" x14ac:dyDescent="0.25">
      <c r="A197" s="175"/>
      <c r="B197" s="175"/>
      <c r="C197" s="175"/>
      <c r="D197" s="175"/>
      <c r="E197" s="195"/>
      <c r="F197" s="195"/>
      <c r="G197" s="195"/>
      <c r="H197" s="195"/>
      <c r="I197" s="175"/>
      <c r="J197" s="175"/>
      <c r="K197" s="175"/>
      <c r="L197" s="175"/>
      <c r="M197" s="175"/>
      <c r="N197" s="175"/>
      <c r="O197" s="175"/>
      <c r="P197" s="175"/>
      <c r="Q197" s="175"/>
    </row>
    <row r="198" spans="1:17" ht="19.5" customHeight="1" x14ac:dyDescent="0.25">
      <c r="A198" s="175"/>
      <c r="B198" s="175"/>
      <c r="C198" s="175"/>
      <c r="D198" s="175"/>
      <c r="E198" s="195"/>
      <c r="F198" s="195"/>
      <c r="G198" s="195"/>
      <c r="H198" s="195"/>
      <c r="I198" s="175"/>
      <c r="J198" s="175"/>
      <c r="K198" s="175"/>
      <c r="L198" s="175"/>
      <c r="M198" s="175"/>
      <c r="N198" s="175"/>
      <c r="O198" s="175"/>
      <c r="P198" s="175"/>
      <c r="Q198" s="175"/>
    </row>
    <row r="199" spans="1:17" ht="19.5" customHeight="1" x14ac:dyDescent="0.25">
      <c r="A199" s="175"/>
      <c r="B199" s="175"/>
      <c r="C199" s="175"/>
      <c r="D199" s="175"/>
      <c r="E199" s="195"/>
      <c r="F199" s="195"/>
      <c r="G199" s="195"/>
      <c r="H199" s="195"/>
      <c r="I199" s="175"/>
      <c r="J199" s="175"/>
      <c r="K199" s="175"/>
      <c r="L199" s="175"/>
      <c r="M199" s="175"/>
      <c r="N199" s="175"/>
      <c r="O199" s="175"/>
      <c r="P199" s="175"/>
      <c r="Q199" s="175"/>
    </row>
    <row r="200" spans="1:17" ht="19.5" customHeight="1" x14ac:dyDescent="0.25">
      <c r="A200" s="175"/>
      <c r="B200" s="175"/>
      <c r="C200" s="175"/>
      <c r="D200" s="175"/>
      <c r="E200" s="195"/>
      <c r="F200" s="195"/>
      <c r="G200" s="195"/>
      <c r="H200" s="195"/>
      <c r="I200" s="175"/>
      <c r="J200" s="175"/>
      <c r="K200" s="175"/>
      <c r="L200" s="175"/>
      <c r="M200" s="175"/>
      <c r="N200" s="175"/>
      <c r="O200" s="175"/>
      <c r="P200" s="175"/>
      <c r="Q200" s="175"/>
    </row>
    <row r="201" spans="1:17" ht="19.5" customHeight="1" x14ac:dyDescent="0.25">
      <c r="A201" s="175"/>
      <c r="B201" s="175"/>
      <c r="C201" s="175"/>
      <c r="D201" s="175"/>
      <c r="E201" s="195"/>
      <c r="F201" s="195"/>
      <c r="G201" s="195"/>
      <c r="H201" s="195"/>
      <c r="I201" s="175"/>
      <c r="J201" s="175"/>
      <c r="K201" s="175"/>
      <c r="L201" s="175"/>
      <c r="M201" s="175"/>
      <c r="N201" s="175"/>
      <c r="O201" s="175"/>
      <c r="P201" s="175"/>
      <c r="Q201" s="175"/>
    </row>
    <row r="202" spans="1:17" ht="19.5" customHeight="1" x14ac:dyDescent="0.25">
      <c r="A202" s="175"/>
      <c r="B202" s="175"/>
      <c r="C202" s="175"/>
      <c r="D202" s="175"/>
      <c r="E202" s="195"/>
      <c r="F202" s="195"/>
      <c r="G202" s="195"/>
      <c r="H202" s="195"/>
      <c r="I202" s="175"/>
      <c r="J202" s="175"/>
      <c r="K202" s="175"/>
      <c r="L202" s="175"/>
      <c r="M202" s="175"/>
      <c r="N202" s="175"/>
      <c r="O202" s="175"/>
      <c r="P202" s="175"/>
      <c r="Q202" s="175"/>
    </row>
    <row r="203" spans="1:17" ht="19.5" customHeight="1" x14ac:dyDescent="0.25">
      <c r="A203" s="175"/>
      <c r="B203" s="175"/>
      <c r="C203" s="175"/>
      <c r="D203" s="175"/>
      <c r="E203" s="195"/>
      <c r="F203" s="195"/>
      <c r="G203" s="195"/>
      <c r="H203" s="195"/>
      <c r="I203" s="175"/>
      <c r="J203" s="175"/>
      <c r="K203" s="175"/>
      <c r="L203" s="175"/>
      <c r="M203" s="175"/>
      <c r="N203" s="175"/>
      <c r="O203" s="175"/>
      <c r="P203" s="175"/>
      <c r="Q203" s="175"/>
    </row>
    <row r="204" spans="1:17" ht="19.5" customHeight="1" x14ac:dyDescent="0.25">
      <c r="A204" s="175"/>
      <c r="B204" s="175"/>
      <c r="C204" s="175"/>
      <c r="D204" s="175"/>
      <c r="E204" s="195"/>
      <c r="F204" s="195"/>
      <c r="G204" s="195"/>
      <c r="H204" s="195"/>
      <c r="I204" s="175"/>
      <c r="J204" s="175"/>
      <c r="K204" s="175"/>
      <c r="L204" s="175"/>
      <c r="M204" s="175"/>
      <c r="N204" s="175"/>
      <c r="O204" s="175"/>
      <c r="P204" s="175"/>
      <c r="Q204" s="175"/>
    </row>
    <row r="205" spans="1:17" ht="19.5" customHeight="1" x14ac:dyDescent="0.25">
      <c r="A205" s="175"/>
      <c r="B205" s="175"/>
      <c r="C205" s="175"/>
      <c r="D205" s="175"/>
      <c r="E205" s="195"/>
      <c r="F205" s="195"/>
      <c r="G205" s="195"/>
      <c r="H205" s="195"/>
      <c r="I205" s="175"/>
      <c r="J205" s="175"/>
      <c r="K205" s="175"/>
      <c r="L205" s="175"/>
      <c r="M205" s="175"/>
      <c r="N205" s="175"/>
      <c r="O205" s="175"/>
      <c r="P205" s="175"/>
      <c r="Q205" s="175"/>
    </row>
    <row r="206" spans="1:17" ht="19.5" customHeight="1" x14ac:dyDescent="0.25">
      <c r="A206" s="175"/>
      <c r="B206" s="175"/>
      <c r="C206" s="175"/>
      <c r="D206" s="175"/>
      <c r="E206" s="195"/>
      <c r="F206" s="195"/>
      <c r="G206" s="195"/>
      <c r="H206" s="195"/>
      <c r="I206" s="175"/>
      <c r="J206" s="175"/>
      <c r="K206" s="175"/>
      <c r="L206" s="175"/>
      <c r="M206" s="175"/>
      <c r="N206" s="175"/>
      <c r="O206" s="175"/>
      <c r="P206" s="175"/>
      <c r="Q206" s="175"/>
    </row>
    <row r="207" spans="1:17" ht="19.5" customHeight="1" x14ac:dyDescent="0.25">
      <c r="A207" s="175"/>
      <c r="B207" s="175"/>
      <c r="C207" s="175"/>
      <c r="D207" s="175"/>
      <c r="E207" s="195"/>
      <c r="F207" s="195"/>
      <c r="G207" s="195"/>
      <c r="H207" s="195"/>
      <c r="I207" s="175"/>
      <c r="J207" s="175"/>
      <c r="K207" s="175"/>
      <c r="L207" s="175"/>
      <c r="M207" s="175"/>
      <c r="N207" s="175"/>
      <c r="O207" s="175"/>
      <c r="P207" s="175"/>
      <c r="Q207" s="175"/>
    </row>
    <row r="208" spans="1:17" ht="19.5" customHeight="1" x14ac:dyDescent="0.25">
      <c r="A208" s="175"/>
      <c r="B208" s="175"/>
      <c r="C208" s="175"/>
      <c r="D208" s="175"/>
      <c r="E208" s="195"/>
      <c r="F208" s="195"/>
      <c r="G208" s="195"/>
      <c r="H208" s="195"/>
      <c r="I208" s="175"/>
      <c r="J208" s="175"/>
      <c r="K208" s="175"/>
      <c r="L208" s="175"/>
      <c r="M208" s="175"/>
      <c r="N208" s="175"/>
      <c r="O208" s="175"/>
      <c r="P208" s="175"/>
      <c r="Q208" s="175"/>
    </row>
    <row r="209" spans="1:17" ht="19.5" customHeight="1" x14ac:dyDescent="0.25">
      <c r="A209" s="175"/>
      <c r="B209" s="175"/>
      <c r="C209" s="175"/>
      <c r="D209" s="175"/>
      <c r="E209" s="195"/>
      <c r="F209" s="195"/>
      <c r="G209" s="195"/>
      <c r="H209" s="195"/>
      <c r="I209" s="175"/>
      <c r="J209" s="175"/>
      <c r="K209" s="175"/>
      <c r="L209" s="175"/>
      <c r="M209" s="175"/>
      <c r="N209" s="175"/>
      <c r="O209" s="175"/>
      <c r="P209" s="175"/>
      <c r="Q209" s="175"/>
    </row>
    <row r="210" spans="1:17" ht="19.5" customHeight="1" x14ac:dyDescent="0.25">
      <c r="A210" s="175"/>
      <c r="B210" s="175"/>
      <c r="C210" s="175"/>
      <c r="D210" s="175"/>
      <c r="E210" s="195"/>
      <c r="F210" s="195"/>
      <c r="G210" s="195"/>
      <c r="H210" s="195"/>
      <c r="I210" s="175"/>
      <c r="J210" s="175"/>
      <c r="K210" s="175"/>
      <c r="L210" s="175"/>
      <c r="M210" s="175"/>
      <c r="N210" s="175"/>
      <c r="O210" s="175"/>
      <c r="P210" s="175"/>
      <c r="Q210" s="175"/>
    </row>
    <row r="211" spans="1:17" ht="19.5" customHeight="1" x14ac:dyDescent="0.25">
      <c r="A211" s="175"/>
      <c r="B211" s="175"/>
      <c r="C211" s="175"/>
      <c r="D211" s="175"/>
      <c r="E211" s="195"/>
      <c r="F211" s="195"/>
      <c r="G211" s="195"/>
      <c r="H211" s="195"/>
      <c r="I211" s="175"/>
      <c r="J211" s="175"/>
      <c r="K211" s="175"/>
      <c r="L211" s="175"/>
      <c r="M211" s="175"/>
      <c r="N211" s="175"/>
      <c r="O211" s="175"/>
      <c r="P211" s="175"/>
      <c r="Q211" s="175"/>
    </row>
    <row r="212" spans="1:17" ht="19.5" customHeight="1" x14ac:dyDescent="0.25">
      <c r="A212" s="175"/>
      <c r="B212" s="175"/>
      <c r="C212" s="175"/>
      <c r="D212" s="175"/>
      <c r="E212" s="195"/>
      <c r="F212" s="195"/>
      <c r="G212" s="195"/>
      <c r="H212" s="195"/>
      <c r="I212" s="175"/>
      <c r="J212" s="175"/>
      <c r="K212" s="175"/>
      <c r="L212" s="175"/>
      <c r="M212" s="175"/>
      <c r="N212" s="175"/>
      <c r="O212" s="175"/>
      <c r="P212" s="175"/>
      <c r="Q212" s="175"/>
    </row>
    <row r="213" spans="1:17" ht="19.5" customHeight="1" x14ac:dyDescent="0.25">
      <c r="A213" s="175"/>
      <c r="B213" s="175"/>
      <c r="C213" s="175"/>
      <c r="D213" s="175"/>
      <c r="E213" s="195"/>
      <c r="F213" s="195"/>
      <c r="G213" s="195"/>
      <c r="H213" s="195"/>
      <c r="I213" s="175"/>
      <c r="J213" s="175"/>
      <c r="K213" s="175"/>
      <c r="L213" s="175"/>
      <c r="M213" s="175"/>
      <c r="N213" s="175"/>
      <c r="O213" s="175"/>
      <c r="P213" s="175"/>
      <c r="Q213" s="175"/>
    </row>
    <row r="214" spans="1:17" ht="19.5" customHeight="1" x14ac:dyDescent="0.25">
      <c r="A214" s="175"/>
      <c r="B214" s="175"/>
      <c r="C214" s="175"/>
      <c r="D214" s="175"/>
      <c r="E214" s="195"/>
      <c r="F214" s="195"/>
      <c r="G214" s="195"/>
      <c r="H214" s="195"/>
      <c r="I214" s="175"/>
      <c r="J214" s="175"/>
      <c r="K214" s="175"/>
      <c r="L214" s="175"/>
      <c r="M214" s="175"/>
      <c r="N214" s="175"/>
      <c r="O214" s="175"/>
      <c r="P214" s="175"/>
      <c r="Q214" s="175"/>
    </row>
    <row r="215" spans="1:17" ht="19.5" customHeight="1" x14ac:dyDescent="0.25">
      <c r="A215" s="175"/>
      <c r="B215" s="175"/>
      <c r="C215" s="175"/>
      <c r="D215" s="175"/>
      <c r="E215" s="195"/>
      <c r="F215" s="195"/>
      <c r="G215" s="195"/>
      <c r="H215" s="195"/>
      <c r="I215" s="175"/>
      <c r="J215" s="175"/>
      <c r="K215" s="175"/>
      <c r="L215" s="175"/>
      <c r="M215" s="175"/>
      <c r="N215" s="175"/>
      <c r="O215" s="175"/>
      <c r="P215" s="175"/>
      <c r="Q215" s="175"/>
    </row>
    <row r="216" spans="1:17" ht="19.5" customHeight="1" x14ac:dyDescent="0.25">
      <c r="A216" s="175"/>
      <c r="B216" s="175"/>
      <c r="C216" s="175"/>
      <c r="D216" s="175"/>
      <c r="E216" s="195"/>
      <c r="F216" s="195"/>
      <c r="G216" s="195"/>
      <c r="H216" s="195"/>
      <c r="I216" s="175"/>
      <c r="J216" s="175"/>
      <c r="K216" s="175"/>
      <c r="L216" s="175"/>
      <c r="M216" s="175"/>
      <c r="N216" s="175"/>
      <c r="O216" s="175"/>
      <c r="P216" s="175"/>
      <c r="Q216" s="175"/>
    </row>
    <row r="217" spans="1:17" ht="19.5" customHeight="1" x14ac:dyDescent="0.25">
      <c r="A217" s="175"/>
      <c r="B217" s="175"/>
      <c r="C217" s="175"/>
      <c r="D217" s="175"/>
      <c r="E217" s="195"/>
      <c r="F217" s="195"/>
      <c r="G217" s="195"/>
      <c r="H217" s="195"/>
      <c r="I217" s="175"/>
      <c r="J217" s="175"/>
      <c r="K217" s="175"/>
      <c r="L217" s="175"/>
      <c r="M217" s="175"/>
      <c r="N217" s="175"/>
      <c r="O217" s="175"/>
      <c r="P217" s="175"/>
      <c r="Q217" s="175"/>
    </row>
    <row r="218" spans="1:17" ht="19.5" customHeight="1" x14ac:dyDescent="0.25">
      <c r="A218" s="175"/>
      <c r="B218" s="175"/>
      <c r="C218" s="175"/>
      <c r="D218" s="175"/>
      <c r="E218" s="195"/>
      <c r="F218" s="195"/>
      <c r="G218" s="195"/>
      <c r="H218" s="195"/>
      <c r="I218" s="175"/>
      <c r="J218" s="175"/>
      <c r="K218" s="175"/>
      <c r="L218" s="175"/>
      <c r="M218" s="175"/>
      <c r="N218" s="175"/>
      <c r="O218" s="175"/>
      <c r="P218" s="175"/>
      <c r="Q218" s="175"/>
    </row>
    <row r="219" spans="1:17" ht="19.5" customHeight="1" x14ac:dyDescent="0.25">
      <c r="A219" s="175"/>
      <c r="B219" s="175"/>
      <c r="C219" s="175"/>
      <c r="D219" s="175"/>
      <c r="E219" s="195"/>
      <c r="F219" s="195"/>
      <c r="G219" s="195"/>
      <c r="H219" s="195"/>
      <c r="I219" s="175"/>
      <c r="J219" s="175"/>
      <c r="K219" s="175"/>
      <c r="L219" s="175"/>
      <c r="M219" s="175"/>
      <c r="N219" s="175"/>
      <c r="O219" s="175"/>
      <c r="P219" s="175"/>
      <c r="Q219" s="175"/>
    </row>
    <row r="220" spans="1:17" ht="19.5" customHeight="1" x14ac:dyDescent="0.25">
      <c r="A220" s="175"/>
      <c r="B220" s="175"/>
      <c r="C220" s="175"/>
      <c r="D220" s="175"/>
      <c r="E220" s="195"/>
      <c r="F220" s="195"/>
      <c r="G220" s="195"/>
      <c r="H220" s="195"/>
      <c r="I220" s="175"/>
      <c r="J220" s="175"/>
      <c r="K220" s="175"/>
      <c r="L220" s="175"/>
      <c r="M220" s="175"/>
      <c r="N220" s="175"/>
      <c r="O220" s="175"/>
      <c r="P220" s="175"/>
      <c r="Q220" s="175"/>
    </row>
    <row r="221" spans="1:17" ht="19.5" customHeight="1" x14ac:dyDescent="0.25">
      <c r="A221" s="175"/>
      <c r="B221" s="175"/>
      <c r="C221" s="175"/>
      <c r="D221" s="175"/>
      <c r="E221" s="195"/>
      <c r="F221" s="195"/>
      <c r="G221" s="195"/>
      <c r="H221" s="195"/>
      <c r="I221" s="175"/>
      <c r="J221" s="175"/>
      <c r="K221" s="175"/>
      <c r="L221" s="175"/>
      <c r="M221" s="175"/>
      <c r="N221" s="175"/>
      <c r="O221" s="175"/>
      <c r="P221" s="175"/>
      <c r="Q221" s="175"/>
    </row>
    <row r="222" spans="1:17" ht="19.5" customHeight="1" x14ac:dyDescent="0.25">
      <c r="A222" s="175"/>
      <c r="B222" s="175"/>
      <c r="C222" s="175"/>
      <c r="D222" s="175"/>
      <c r="E222" s="195"/>
      <c r="F222" s="195"/>
      <c r="G222" s="195"/>
      <c r="H222" s="195"/>
      <c r="I222" s="175"/>
      <c r="J222" s="175"/>
      <c r="K222" s="175"/>
      <c r="L222" s="175"/>
      <c r="M222" s="175"/>
      <c r="N222" s="175"/>
      <c r="O222" s="175"/>
      <c r="P222" s="175"/>
      <c r="Q222" s="175"/>
    </row>
    <row r="223" spans="1:17" ht="19.5" customHeight="1" x14ac:dyDescent="0.25">
      <c r="A223" s="175"/>
      <c r="B223" s="175"/>
      <c r="C223" s="175"/>
      <c r="D223" s="175"/>
      <c r="E223" s="195"/>
      <c r="F223" s="195"/>
      <c r="G223" s="195"/>
      <c r="H223" s="195"/>
      <c r="I223" s="175"/>
      <c r="J223" s="175"/>
      <c r="K223" s="175"/>
      <c r="L223" s="175"/>
      <c r="M223" s="175"/>
      <c r="N223" s="175"/>
      <c r="O223" s="175"/>
      <c r="P223" s="175"/>
      <c r="Q223" s="175"/>
    </row>
    <row r="224" spans="1:17" ht="19.5" customHeight="1" x14ac:dyDescent="0.25">
      <c r="A224" s="175"/>
      <c r="B224" s="175"/>
      <c r="C224" s="175"/>
      <c r="D224" s="175"/>
      <c r="E224" s="195"/>
      <c r="F224" s="195"/>
      <c r="G224" s="195"/>
      <c r="H224" s="195"/>
      <c r="I224" s="175"/>
      <c r="J224" s="175"/>
      <c r="K224" s="175"/>
      <c r="L224" s="175"/>
      <c r="M224" s="175"/>
      <c r="N224" s="175"/>
      <c r="O224" s="175"/>
      <c r="P224" s="175"/>
      <c r="Q224" s="175"/>
    </row>
    <row r="225" spans="1:17" ht="19.5" customHeight="1" x14ac:dyDescent="0.25">
      <c r="A225" s="175"/>
      <c r="B225" s="175"/>
      <c r="C225" s="175"/>
      <c r="D225" s="175"/>
      <c r="E225" s="195"/>
      <c r="F225" s="195"/>
      <c r="G225" s="195"/>
      <c r="H225" s="195"/>
      <c r="I225" s="175"/>
      <c r="J225" s="175"/>
      <c r="K225" s="175"/>
      <c r="L225" s="175"/>
      <c r="M225" s="175"/>
      <c r="N225" s="175"/>
      <c r="O225" s="175"/>
      <c r="P225" s="175"/>
      <c r="Q225" s="175"/>
    </row>
    <row r="226" spans="1:17" ht="19.5" customHeight="1" x14ac:dyDescent="0.25">
      <c r="A226" s="175"/>
      <c r="B226" s="175"/>
      <c r="C226" s="175"/>
      <c r="D226" s="175"/>
      <c r="E226" s="195"/>
      <c r="F226" s="195"/>
      <c r="G226" s="195"/>
      <c r="H226" s="195"/>
      <c r="I226" s="175"/>
      <c r="J226" s="175"/>
      <c r="K226" s="175"/>
      <c r="L226" s="175"/>
      <c r="M226" s="175"/>
      <c r="N226" s="175"/>
      <c r="O226" s="175"/>
      <c r="P226" s="175"/>
      <c r="Q226" s="175"/>
    </row>
    <row r="227" spans="1:17" ht="19.5" customHeight="1" x14ac:dyDescent="0.25">
      <c r="A227" s="175"/>
      <c r="B227" s="175"/>
      <c r="C227" s="175"/>
      <c r="D227" s="175"/>
      <c r="E227" s="195"/>
      <c r="F227" s="195"/>
      <c r="G227" s="195"/>
      <c r="H227" s="195"/>
      <c r="I227" s="175"/>
      <c r="J227" s="175"/>
      <c r="K227" s="175"/>
      <c r="L227" s="175"/>
      <c r="M227" s="175"/>
      <c r="N227" s="175"/>
      <c r="O227" s="175"/>
      <c r="P227" s="175"/>
      <c r="Q227" s="175"/>
    </row>
    <row r="228" spans="1:17" ht="19.5" customHeight="1" x14ac:dyDescent="0.25">
      <c r="A228" s="175"/>
      <c r="B228" s="175"/>
      <c r="C228" s="175"/>
      <c r="D228" s="175"/>
      <c r="E228" s="195"/>
      <c r="F228" s="195"/>
      <c r="G228" s="195"/>
      <c r="H228" s="195"/>
      <c r="I228" s="175"/>
      <c r="J228" s="175"/>
      <c r="K228" s="175"/>
      <c r="L228" s="175"/>
      <c r="M228" s="175"/>
      <c r="N228" s="175"/>
      <c r="O228" s="175"/>
      <c r="P228" s="175"/>
      <c r="Q228" s="175"/>
    </row>
    <row r="229" spans="1:17" ht="19.5" customHeight="1" x14ac:dyDescent="0.25">
      <c r="A229" s="175"/>
      <c r="B229" s="175"/>
      <c r="C229" s="175"/>
      <c r="D229" s="175"/>
      <c r="E229" s="195"/>
      <c r="F229" s="195"/>
      <c r="G229" s="195"/>
      <c r="H229" s="195"/>
      <c r="I229" s="175"/>
      <c r="J229" s="175"/>
      <c r="K229" s="175"/>
      <c r="L229" s="175"/>
      <c r="M229" s="175"/>
      <c r="N229" s="175"/>
      <c r="O229" s="175"/>
      <c r="P229" s="175"/>
      <c r="Q229" s="175"/>
    </row>
    <row r="230" spans="1:17" ht="19.5" customHeight="1" x14ac:dyDescent="0.25">
      <c r="A230" s="175"/>
      <c r="B230" s="175"/>
      <c r="C230" s="175"/>
      <c r="D230" s="175"/>
      <c r="E230" s="195"/>
      <c r="F230" s="195"/>
      <c r="G230" s="195"/>
      <c r="H230" s="195"/>
      <c r="I230" s="175"/>
      <c r="J230" s="175"/>
      <c r="K230" s="175"/>
      <c r="L230" s="175"/>
      <c r="M230" s="175"/>
      <c r="N230" s="175"/>
      <c r="O230" s="175"/>
      <c r="P230" s="175"/>
      <c r="Q230" s="175"/>
    </row>
    <row r="231" spans="1:17" ht="19.5" customHeight="1" x14ac:dyDescent="0.25">
      <c r="A231" s="175"/>
      <c r="B231" s="175"/>
      <c r="C231" s="175"/>
      <c r="D231" s="175"/>
      <c r="E231" s="195"/>
      <c r="F231" s="195"/>
      <c r="G231" s="195"/>
      <c r="H231" s="195"/>
      <c r="I231" s="175"/>
      <c r="J231" s="175"/>
      <c r="K231" s="175"/>
      <c r="L231" s="175"/>
      <c r="M231" s="175"/>
      <c r="N231" s="175"/>
      <c r="O231" s="175"/>
      <c r="P231" s="175"/>
      <c r="Q231" s="175"/>
    </row>
    <row r="232" spans="1:17" ht="19.5" customHeight="1" x14ac:dyDescent="0.25">
      <c r="A232" s="175"/>
      <c r="B232" s="175"/>
      <c r="C232" s="175"/>
      <c r="D232" s="175"/>
      <c r="E232" s="195"/>
      <c r="F232" s="195"/>
      <c r="G232" s="195"/>
      <c r="H232" s="195"/>
      <c r="I232" s="175"/>
      <c r="J232" s="175"/>
      <c r="K232" s="175"/>
      <c r="L232" s="175"/>
      <c r="M232" s="175"/>
      <c r="N232" s="175"/>
      <c r="O232" s="175"/>
      <c r="P232" s="175"/>
      <c r="Q232" s="175"/>
    </row>
    <row r="233" spans="1:17" ht="19.5" customHeight="1" x14ac:dyDescent="0.25">
      <c r="A233" s="175"/>
      <c r="B233" s="175"/>
      <c r="C233" s="175"/>
      <c r="D233" s="175"/>
      <c r="E233" s="195"/>
      <c r="F233" s="195"/>
      <c r="G233" s="195"/>
      <c r="H233" s="195"/>
      <c r="I233" s="175"/>
      <c r="J233" s="175"/>
      <c r="K233" s="175"/>
      <c r="L233" s="175"/>
      <c r="M233" s="175"/>
      <c r="N233" s="175"/>
      <c r="O233" s="175"/>
      <c r="P233" s="175"/>
      <c r="Q233" s="175"/>
    </row>
    <row r="234" spans="1:17" ht="19.5" customHeight="1" x14ac:dyDescent="0.25">
      <c r="A234" s="175"/>
      <c r="B234" s="175"/>
      <c r="C234" s="175"/>
      <c r="D234" s="175"/>
      <c r="E234" s="195"/>
      <c r="F234" s="195"/>
      <c r="G234" s="195"/>
      <c r="H234" s="195"/>
      <c r="I234" s="175"/>
      <c r="J234" s="175"/>
      <c r="K234" s="175"/>
      <c r="L234" s="175"/>
      <c r="M234" s="175"/>
      <c r="N234" s="175"/>
      <c r="O234" s="175"/>
      <c r="P234" s="175"/>
      <c r="Q234" s="175"/>
    </row>
    <row r="235" spans="1:17" ht="19.5" customHeight="1" x14ac:dyDescent="0.25">
      <c r="A235" s="175"/>
      <c r="B235" s="175"/>
      <c r="C235" s="175"/>
      <c r="D235" s="175"/>
      <c r="E235" s="195"/>
      <c r="F235" s="195"/>
      <c r="G235" s="195"/>
      <c r="H235" s="195"/>
      <c r="I235" s="175"/>
      <c r="J235" s="175"/>
      <c r="K235" s="175"/>
      <c r="L235" s="175"/>
      <c r="M235" s="175"/>
      <c r="N235" s="175"/>
      <c r="O235" s="175"/>
      <c r="P235" s="175"/>
      <c r="Q235" s="175"/>
    </row>
    <row r="236" spans="1:17" ht="19.5" customHeight="1" x14ac:dyDescent="0.25">
      <c r="A236" s="175"/>
      <c r="B236" s="175"/>
      <c r="C236" s="175"/>
      <c r="D236" s="175"/>
      <c r="E236" s="195"/>
      <c r="F236" s="195"/>
      <c r="G236" s="195"/>
      <c r="H236" s="195"/>
      <c r="I236" s="175"/>
      <c r="J236" s="175"/>
      <c r="K236" s="175"/>
      <c r="L236" s="175"/>
      <c r="M236" s="175"/>
      <c r="N236" s="175"/>
      <c r="O236" s="175"/>
      <c r="P236" s="175"/>
      <c r="Q236" s="175"/>
    </row>
    <row r="237" spans="1:17" ht="19.5" customHeight="1" x14ac:dyDescent="0.25">
      <c r="A237" s="175"/>
      <c r="B237" s="175"/>
      <c r="C237" s="175"/>
      <c r="D237" s="175"/>
      <c r="E237" s="195"/>
      <c r="F237" s="195"/>
      <c r="G237" s="195"/>
      <c r="H237" s="195"/>
      <c r="I237" s="175"/>
      <c r="J237" s="175"/>
      <c r="K237" s="175"/>
      <c r="L237" s="175"/>
      <c r="M237" s="175"/>
      <c r="N237" s="175"/>
      <c r="O237" s="175"/>
      <c r="P237" s="175"/>
      <c r="Q237" s="175"/>
    </row>
    <row r="238" spans="1:17" ht="19.5" customHeight="1" x14ac:dyDescent="0.25">
      <c r="A238" s="175"/>
      <c r="B238" s="175"/>
      <c r="C238" s="175"/>
      <c r="D238" s="175"/>
      <c r="E238" s="195"/>
      <c r="F238" s="195"/>
      <c r="G238" s="195"/>
      <c r="H238" s="195"/>
      <c r="I238" s="175"/>
      <c r="J238" s="175"/>
      <c r="K238" s="175"/>
      <c r="L238" s="175"/>
      <c r="M238" s="175"/>
      <c r="N238" s="175"/>
      <c r="O238" s="175"/>
      <c r="P238" s="175"/>
      <c r="Q238" s="175"/>
    </row>
    <row r="239" spans="1:17" ht="19.5" customHeight="1" x14ac:dyDescent="0.25">
      <c r="A239" s="175"/>
      <c r="B239" s="175"/>
      <c r="C239" s="175"/>
      <c r="D239" s="175"/>
      <c r="E239" s="195"/>
      <c r="F239" s="195"/>
      <c r="G239" s="195"/>
      <c r="H239" s="195"/>
      <c r="I239" s="175"/>
      <c r="J239" s="175"/>
      <c r="K239" s="175"/>
      <c r="L239" s="175"/>
      <c r="M239" s="175"/>
      <c r="N239" s="175"/>
      <c r="O239" s="175"/>
      <c r="P239" s="175"/>
      <c r="Q239" s="175"/>
    </row>
    <row r="240" spans="1:17" ht="19.5" customHeight="1" x14ac:dyDescent="0.25">
      <c r="A240" s="175"/>
      <c r="B240" s="175"/>
      <c r="C240" s="175"/>
      <c r="D240" s="175"/>
      <c r="E240" s="195"/>
      <c r="F240" s="195"/>
      <c r="G240" s="195"/>
      <c r="H240" s="195"/>
      <c r="I240" s="175"/>
      <c r="J240" s="175"/>
      <c r="K240" s="175"/>
      <c r="L240" s="175"/>
      <c r="M240" s="175"/>
      <c r="N240" s="175"/>
      <c r="O240" s="175"/>
      <c r="P240" s="175"/>
      <c r="Q240" s="175"/>
    </row>
    <row r="241" spans="1:17" ht="19.5" customHeight="1" x14ac:dyDescent="0.25">
      <c r="A241" s="175"/>
      <c r="B241" s="175"/>
      <c r="C241" s="175"/>
      <c r="D241" s="175"/>
      <c r="E241" s="195"/>
      <c r="F241" s="195"/>
      <c r="G241" s="195"/>
      <c r="H241" s="195"/>
      <c r="I241" s="175"/>
      <c r="J241" s="175"/>
      <c r="K241" s="175"/>
      <c r="L241" s="175"/>
      <c r="M241" s="175"/>
      <c r="N241" s="175"/>
      <c r="O241" s="175"/>
      <c r="P241" s="175"/>
      <c r="Q241" s="175"/>
    </row>
    <row r="242" spans="1:17" ht="19.5" customHeight="1" x14ac:dyDescent="0.25">
      <c r="A242" s="175"/>
      <c r="B242" s="175"/>
      <c r="C242" s="175"/>
      <c r="D242" s="175"/>
      <c r="E242" s="195"/>
      <c r="F242" s="195"/>
      <c r="G242" s="195"/>
      <c r="H242" s="195"/>
      <c r="I242" s="175"/>
      <c r="J242" s="175"/>
      <c r="K242" s="175"/>
      <c r="L242" s="175"/>
      <c r="M242" s="175"/>
      <c r="N242" s="175"/>
      <c r="O242" s="175"/>
      <c r="P242" s="175"/>
      <c r="Q242" s="175"/>
    </row>
    <row r="243" spans="1:17" ht="19.5" customHeight="1" x14ac:dyDescent="0.25">
      <c r="A243" s="175"/>
      <c r="B243" s="175"/>
      <c r="C243" s="175"/>
      <c r="D243" s="175"/>
      <c r="E243" s="195"/>
      <c r="F243" s="195"/>
      <c r="G243" s="195"/>
      <c r="H243" s="195"/>
      <c r="I243" s="175"/>
      <c r="J243" s="175"/>
      <c r="K243" s="175"/>
      <c r="L243" s="175"/>
      <c r="M243" s="175"/>
      <c r="N243" s="175"/>
      <c r="O243" s="175"/>
      <c r="P243" s="175"/>
      <c r="Q243" s="175"/>
    </row>
    <row r="244" spans="1:17" ht="19.5" customHeight="1" x14ac:dyDescent="0.25">
      <c r="A244" s="175"/>
      <c r="B244" s="175"/>
      <c r="C244" s="175"/>
      <c r="D244" s="175"/>
      <c r="E244" s="195"/>
      <c r="F244" s="195"/>
      <c r="G244" s="195"/>
      <c r="H244" s="195"/>
      <c r="I244" s="175"/>
      <c r="J244" s="175"/>
      <c r="K244" s="175"/>
      <c r="L244" s="175"/>
      <c r="M244" s="175"/>
      <c r="N244" s="175"/>
      <c r="O244" s="175"/>
      <c r="P244" s="175"/>
      <c r="Q244" s="175"/>
    </row>
    <row r="245" spans="1:17" ht="19.5" customHeight="1" x14ac:dyDescent="0.25">
      <c r="A245" s="175"/>
      <c r="B245" s="175"/>
      <c r="C245" s="175"/>
      <c r="D245" s="175"/>
      <c r="E245" s="195"/>
      <c r="F245" s="195"/>
      <c r="G245" s="195"/>
      <c r="H245" s="195"/>
      <c r="I245" s="175"/>
      <c r="J245" s="175"/>
      <c r="K245" s="175"/>
      <c r="L245" s="175"/>
      <c r="M245" s="175"/>
      <c r="N245" s="175"/>
      <c r="O245" s="175"/>
      <c r="P245" s="175"/>
      <c r="Q245" s="175"/>
    </row>
    <row r="246" spans="1:17" ht="19.5" customHeight="1" x14ac:dyDescent="0.25">
      <c r="A246" s="175"/>
      <c r="B246" s="175"/>
      <c r="C246" s="175"/>
      <c r="D246" s="175"/>
      <c r="E246" s="195"/>
      <c r="F246" s="195"/>
      <c r="G246" s="195"/>
      <c r="H246" s="195"/>
      <c r="I246" s="175"/>
      <c r="J246" s="175"/>
      <c r="K246" s="175"/>
      <c r="L246" s="175"/>
      <c r="M246" s="175"/>
      <c r="N246" s="175"/>
      <c r="O246" s="175"/>
      <c r="P246" s="175"/>
      <c r="Q246" s="175"/>
    </row>
    <row r="247" spans="1:17" ht="19.5" customHeight="1" x14ac:dyDescent="0.25">
      <c r="A247" s="175"/>
      <c r="B247" s="175"/>
      <c r="C247" s="175"/>
      <c r="D247" s="175"/>
      <c r="E247" s="195"/>
      <c r="F247" s="195"/>
      <c r="G247" s="195"/>
      <c r="H247" s="195"/>
      <c r="I247" s="175"/>
      <c r="J247" s="175"/>
      <c r="K247" s="175"/>
      <c r="L247" s="175"/>
      <c r="M247" s="175"/>
      <c r="N247" s="175"/>
      <c r="O247" s="175"/>
      <c r="P247" s="175"/>
      <c r="Q247" s="175"/>
    </row>
    <row r="248" spans="1:17" ht="19.5" customHeight="1" x14ac:dyDescent="0.25">
      <c r="A248" s="175"/>
      <c r="B248" s="175"/>
      <c r="C248" s="175"/>
      <c r="D248" s="175"/>
      <c r="E248" s="195"/>
      <c r="F248" s="195"/>
      <c r="G248" s="195"/>
      <c r="H248" s="195"/>
      <c r="I248" s="175"/>
      <c r="J248" s="175"/>
      <c r="K248" s="175"/>
      <c r="L248" s="175"/>
      <c r="M248" s="175"/>
      <c r="N248" s="175"/>
      <c r="O248" s="175"/>
      <c r="P248" s="175"/>
      <c r="Q248" s="175"/>
    </row>
    <row r="249" spans="1:17" ht="19.5" customHeight="1" x14ac:dyDescent="0.25">
      <c r="A249" s="175"/>
      <c r="B249" s="175"/>
      <c r="C249" s="175"/>
      <c r="D249" s="175"/>
      <c r="E249" s="195"/>
      <c r="F249" s="195"/>
      <c r="G249" s="195"/>
      <c r="H249" s="195"/>
      <c r="I249" s="175"/>
      <c r="J249" s="175"/>
      <c r="K249" s="175"/>
      <c r="L249" s="175"/>
      <c r="M249" s="175"/>
      <c r="N249" s="175"/>
      <c r="O249" s="175"/>
      <c r="P249" s="175"/>
      <c r="Q249" s="175"/>
    </row>
    <row r="250" spans="1:17" ht="19.5" customHeight="1" x14ac:dyDescent="0.25">
      <c r="A250" s="175"/>
      <c r="B250" s="175"/>
      <c r="C250" s="175"/>
      <c r="D250" s="175"/>
      <c r="E250" s="195"/>
      <c r="F250" s="195"/>
      <c r="G250" s="195"/>
      <c r="H250" s="195"/>
      <c r="I250" s="175"/>
      <c r="J250" s="175"/>
      <c r="K250" s="175"/>
      <c r="L250" s="175"/>
      <c r="M250" s="175"/>
      <c r="N250" s="175"/>
      <c r="O250" s="175"/>
      <c r="P250" s="175"/>
      <c r="Q250" s="175"/>
    </row>
    <row r="251" spans="1:17" ht="19.5" customHeight="1" x14ac:dyDescent="0.25">
      <c r="A251" s="175"/>
      <c r="B251" s="175"/>
      <c r="C251" s="175"/>
      <c r="D251" s="175"/>
      <c r="E251" s="195"/>
      <c r="F251" s="195"/>
      <c r="G251" s="195"/>
      <c r="H251" s="195"/>
      <c r="I251" s="175"/>
      <c r="J251" s="175"/>
      <c r="K251" s="175"/>
      <c r="L251" s="175"/>
      <c r="M251" s="175"/>
      <c r="N251" s="175"/>
      <c r="O251" s="175"/>
      <c r="P251" s="175"/>
      <c r="Q251" s="175"/>
    </row>
    <row r="252" spans="1:17" ht="19.5" customHeight="1" x14ac:dyDescent="0.25">
      <c r="A252" s="175"/>
      <c r="B252" s="175"/>
      <c r="C252" s="175"/>
      <c r="D252" s="175"/>
      <c r="E252" s="195"/>
      <c r="F252" s="195"/>
      <c r="G252" s="195"/>
      <c r="H252" s="195"/>
      <c r="I252" s="175"/>
      <c r="J252" s="175"/>
      <c r="K252" s="175"/>
      <c r="L252" s="175"/>
      <c r="M252" s="175"/>
      <c r="N252" s="175"/>
      <c r="O252" s="175"/>
      <c r="P252" s="175"/>
      <c r="Q252" s="175"/>
    </row>
    <row r="253" spans="1:17" ht="19.5" customHeight="1" x14ac:dyDescent="0.25">
      <c r="A253" s="175"/>
      <c r="B253" s="175"/>
      <c r="C253" s="175"/>
      <c r="D253" s="175"/>
      <c r="E253" s="195"/>
      <c r="F253" s="195"/>
      <c r="G253" s="195"/>
      <c r="H253" s="195"/>
      <c r="I253" s="175"/>
      <c r="J253" s="175"/>
      <c r="K253" s="175"/>
      <c r="L253" s="175"/>
      <c r="M253" s="175"/>
      <c r="N253" s="175"/>
      <c r="O253" s="175"/>
      <c r="P253" s="175"/>
      <c r="Q253" s="175"/>
    </row>
    <row r="254" spans="1:17" ht="19.5" customHeight="1" x14ac:dyDescent="0.25">
      <c r="A254" s="175"/>
      <c r="B254" s="175"/>
      <c r="C254" s="175"/>
      <c r="D254" s="175"/>
      <c r="E254" s="195"/>
      <c r="F254" s="195"/>
      <c r="G254" s="195"/>
      <c r="H254" s="195"/>
      <c r="I254" s="175"/>
      <c r="J254" s="175"/>
      <c r="K254" s="175"/>
      <c r="L254" s="175"/>
      <c r="M254" s="175"/>
      <c r="N254" s="175"/>
      <c r="O254" s="175"/>
      <c r="P254" s="175"/>
      <c r="Q254" s="175"/>
    </row>
    <row r="255" spans="1:17" ht="19.5" customHeight="1" x14ac:dyDescent="0.25">
      <c r="A255" s="175"/>
      <c r="B255" s="175"/>
      <c r="C255" s="175"/>
      <c r="D255" s="175"/>
      <c r="E255" s="195"/>
      <c r="F255" s="195"/>
      <c r="G255" s="195"/>
      <c r="H255" s="195"/>
      <c r="I255" s="175"/>
      <c r="J255" s="175"/>
      <c r="K255" s="175"/>
      <c r="L255" s="175"/>
      <c r="M255" s="175"/>
      <c r="N255" s="175"/>
      <c r="O255" s="175"/>
      <c r="P255" s="175"/>
      <c r="Q255" s="175"/>
    </row>
    <row r="256" spans="1:17" ht="19.5" customHeight="1" x14ac:dyDescent="0.25">
      <c r="A256" s="175"/>
      <c r="B256" s="175"/>
      <c r="C256" s="175"/>
      <c r="D256" s="175"/>
      <c r="E256" s="195"/>
      <c r="F256" s="195"/>
      <c r="G256" s="195"/>
      <c r="H256" s="195"/>
      <c r="I256" s="175"/>
      <c r="J256" s="175"/>
      <c r="K256" s="175"/>
      <c r="L256" s="175"/>
      <c r="M256" s="175"/>
      <c r="N256" s="175"/>
      <c r="O256" s="175"/>
      <c r="P256" s="175"/>
      <c r="Q256" s="175"/>
    </row>
    <row r="257" spans="1:17" ht="19.5" customHeight="1" x14ac:dyDescent="0.25">
      <c r="A257" s="175"/>
      <c r="B257" s="175"/>
      <c r="C257" s="175"/>
      <c r="D257" s="175"/>
      <c r="E257" s="195"/>
      <c r="F257" s="195"/>
      <c r="G257" s="195"/>
      <c r="H257" s="195"/>
      <c r="I257" s="175"/>
      <c r="J257" s="175"/>
      <c r="K257" s="175"/>
      <c r="L257" s="175"/>
      <c r="M257" s="175"/>
      <c r="N257" s="175"/>
      <c r="O257" s="175"/>
      <c r="P257" s="175"/>
      <c r="Q257" s="175"/>
    </row>
    <row r="258" spans="1:17" ht="19.5" customHeight="1" x14ac:dyDescent="0.25">
      <c r="A258" s="175"/>
      <c r="B258" s="175"/>
      <c r="C258" s="175"/>
      <c r="D258" s="175"/>
      <c r="E258" s="195"/>
      <c r="F258" s="195"/>
      <c r="G258" s="195"/>
      <c r="H258" s="195"/>
      <c r="I258" s="175"/>
      <c r="J258" s="175"/>
      <c r="K258" s="175"/>
      <c r="L258" s="175"/>
      <c r="M258" s="175"/>
      <c r="N258" s="175"/>
      <c r="O258" s="175"/>
      <c r="P258" s="175"/>
      <c r="Q258" s="175"/>
    </row>
    <row r="259" spans="1:17" ht="19.5" customHeight="1" x14ac:dyDescent="0.25">
      <c r="A259" s="175"/>
      <c r="B259" s="175"/>
      <c r="C259" s="175"/>
      <c r="D259" s="175"/>
      <c r="E259" s="195"/>
      <c r="F259" s="195"/>
      <c r="G259" s="195"/>
      <c r="H259" s="195"/>
      <c r="I259" s="175"/>
      <c r="J259" s="175"/>
      <c r="K259" s="175"/>
      <c r="L259" s="175"/>
      <c r="M259" s="175"/>
      <c r="N259" s="175"/>
      <c r="O259" s="175"/>
      <c r="P259" s="175"/>
      <c r="Q259" s="175"/>
    </row>
    <row r="260" spans="1:17" ht="19.5" customHeight="1" x14ac:dyDescent="0.25">
      <c r="A260" s="175"/>
      <c r="B260" s="175"/>
      <c r="C260" s="175"/>
      <c r="D260" s="175"/>
      <c r="E260" s="195"/>
      <c r="F260" s="195"/>
      <c r="G260" s="195"/>
      <c r="H260" s="195"/>
      <c r="I260" s="175"/>
      <c r="J260" s="175"/>
      <c r="K260" s="175"/>
      <c r="L260" s="175"/>
      <c r="M260" s="175"/>
      <c r="N260" s="175"/>
      <c r="O260" s="175"/>
      <c r="P260" s="175"/>
      <c r="Q260" s="175"/>
    </row>
    <row r="261" spans="1:17" ht="19.5" customHeight="1" x14ac:dyDescent="0.25">
      <c r="A261" s="175"/>
      <c r="B261" s="175"/>
      <c r="C261" s="175"/>
      <c r="D261" s="175"/>
      <c r="E261" s="195"/>
      <c r="F261" s="195"/>
      <c r="G261" s="195"/>
      <c r="H261" s="195"/>
      <c r="I261" s="175"/>
      <c r="J261" s="175"/>
      <c r="K261" s="175"/>
      <c r="L261" s="175"/>
      <c r="M261" s="175"/>
      <c r="N261" s="175"/>
      <c r="O261" s="175"/>
      <c r="P261" s="175"/>
      <c r="Q261" s="175"/>
    </row>
    <row r="262" spans="1:17" ht="19.5" customHeight="1" x14ac:dyDescent="0.25">
      <c r="A262" s="175"/>
      <c r="B262" s="175"/>
      <c r="C262" s="175"/>
      <c r="D262" s="175"/>
      <c r="E262" s="195"/>
      <c r="F262" s="195"/>
      <c r="G262" s="195"/>
      <c r="H262" s="195"/>
      <c r="I262" s="175"/>
      <c r="J262" s="175"/>
      <c r="K262" s="175"/>
      <c r="L262" s="175"/>
      <c r="M262" s="175"/>
      <c r="N262" s="175"/>
      <c r="O262" s="175"/>
      <c r="P262" s="175"/>
      <c r="Q262" s="175"/>
    </row>
    <row r="263" spans="1:17" ht="19.5" customHeight="1" x14ac:dyDescent="0.25">
      <c r="A263" s="175"/>
      <c r="B263" s="175"/>
      <c r="C263" s="175"/>
      <c r="D263" s="175"/>
      <c r="E263" s="195"/>
      <c r="F263" s="195"/>
      <c r="G263" s="195"/>
      <c r="H263" s="195"/>
      <c r="I263" s="175"/>
      <c r="J263" s="175"/>
      <c r="K263" s="175"/>
      <c r="L263" s="175"/>
      <c r="M263" s="175"/>
      <c r="N263" s="175"/>
      <c r="O263" s="175"/>
      <c r="P263" s="175"/>
      <c r="Q263" s="175"/>
    </row>
    <row r="264" spans="1:17" ht="19.5" customHeight="1" x14ac:dyDescent="0.25">
      <c r="A264" s="175"/>
      <c r="B264" s="175"/>
      <c r="C264" s="175"/>
      <c r="D264" s="175"/>
      <c r="E264" s="195"/>
      <c r="F264" s="195"/>
      <c r="G264" s="195"/>
      <c r="H264" s="195"/>
      <c r="I264" s="175"/>
      <c r="J264" s="175"/>
      <c r="K264" s="175"/>
      <c r="L264" s="175"/>
      <c r="M264" s="175"/>
      <c r="N264" s="175"/>
      <c r="O264" s="175"/>
      <c r="P264" s="175"/>
      <c r="Q264" s="175"/>
    </row>
    <row r="265" spans="1:17" ht="19.5" customHeight="1" x14ac:dyDescent="0.25">
      <c r="A265" s="175"/>
      <c r="B265" s="175"/>
      <c r="C265" s="175"/>
      <c r="D265" s="175"/>
      <c r="E265" s="195"/>
      <c r="F265" s="195"/>
      <c r="G265" s="195"/>
      <c r="H265" s="195"/>
      <c r="I265" s="175"/>
      <c r="J265" s="175"/>
      <c r="K265" s="175"/>
      <c r="L265" s="175"/>
      <c r="M265" s="175"/>
      <c r="N265" s="175"/>
      <c r="O265" s="175"/>
      <c r="P265" s="175"/>
      <c r="Q265" s="175"/>
    </row>
    <row r="266" spans="1:17" ht="19.5" customHeight="1" x14ac:dyDescent="0.25">
      <c r="A266" s="175"/>
      <c r="B266" s="175"/>
      <c r="C266" s="175"/>
      <c r="D266" s="175"/>
      <c r="E266" s="195"/>
      <c r="F266" s="195"/>
      <c r="G266" s="195"/>
      <c r="H266" s="195"/>
      <c r="I266" s="175"/>
      <c r="J266" s="175"/>
      <c r="K266" s="175"/>
      <c r="L266" s="175"/>
      <c r="M266" s="175"/>
      <c r="N266" s="175"/>
      <c r="O266" s="175"/>
      <c r="P266" s="175"/>
      <c r="Q266" s="175"/>
    </row>
    <row r="267" spans="1:17" ht="19.5" customHeight="1" x14ac:dyDescent="0.25">
      <c r="A267" s="175"/>
      <c r="B267" s="175"/>
      <c r="C267" s="175"/>
      <c r="D267" s="175"/>
      <c r="E267" s="195"/>
      <c r="F267" s="195"/>
      <c r="G267" s="195"/>
      <c r="H267" s="195"/>
      <c r="I267" s="175"/>
      <c r="J267" s="175"/>
      <c r="K267" s="175"/>
      <c r="L267" s="175"/>
      <c r="M267" s="175"/>
      <c r="N267" s="175"/>
      <c r="O267" s="175"/>
      <c r="P267" s="175"/>
      <c r="Q267" s="175"/>
    </row>
    <row r="268" spans="1:17" ht="19.5" customHeight="1" x14ac:dyDescent="0.25">
      <c r="A268" s="175"/>
      <c r="B268" s="175"/>
      <c r="C268" s="175"/>
      <c r="D268" s="175"/>
      <c r="E268" s="195"/>
      <c r="F268" s="195"/>
      <c r="G268" s="195"/>
      <c r="H268" s="195"/>
      <c r="I268" s="175"/>
      <c r="J268" s="175"/>
      <c r="K268" s="175"/>
      <c r="L268" s="175"/>
      <c r="M268" s="175"/>
      <c r="N268" s="175"/>
      <c r="O268" s="175"/>
      <c r="P268" s="175"/>
      <c r="Q268" s="175"/>
    </row>
    <row r="269" spans="1:17" ht="19.5" customHeight="1" x14ac:dyDescent="0.25">
      <c r="A269" s="175"/>
      <c r="B269" s="175"/>
      <c r="C269" s="175"/>
      <c r="D269" s="175"/>
      <c r="E269" s="195"/>
      <c r="F269" s="195"/>
      <c r="G269" s="195"/>
      <c r="H269" s="195"/>
      <c r="I269" s="175"/>
      <c r="J269" s="175"/>
      <c r="K269" s="175"/>
      <c r="L269" s="175"/>
      <c r="M269" s="175"/>
      <c r="N269" s="175"/>
      <c r="O269" s="175"/>
      <c r="P269" s="175"/>
      <c r="Q269" s="175"/>
    </row>
    <row r="270" spans="1:17" ht="19.5" customHeight="1" x14ac:dyDescent="0.25">
      <c r="A270" s="175"/>
      <c r="B270" s="175"/>
      <c r="C270" s="175"/>
      <c r="D270" s="175"/>
      <c r="E270" s="195"/>
      <c r="F270" s="195"/>
      <c r="G270" s="195"/>
      <c r="H270" s="195"/>
      <c r="I270" s="175"/>
      <c r="J270" s="175"/>
      <c r="K270" s="175"/>
      <c r="L270" s="175"/>
      <c r="M270" s="175"/>
      <c r="N270" s="175"/>
      <c r="O270" s="175"/>
      <c r="P270" s="175"/>
      <c r="Q270" s="175"/>
    </row>
    <row r="271" spans="1:17" ht="19.5" customHeight="1" x14ac:dyDescent="0.25">
      <c r="A271" s="175"/>
      <c r="B271" s="175"/>
      <c r="C271" s="175"/>
      <c r="D271" s="175"/>
      <c r="E271" s="195"/>
      <c r="F271" s="195"/>
      <c r="G271" s="195"/>
      <c r="H271" s="195"/>
      <c r="I271" s="175"/>
      <c r="J271" s="175"/>
      <c r="K271" s="175"/>
      <c r="L271" s="175"/>
      <c r="M271" s="175"/>
      <c r="N271" s="175"/>
      <c r="O271" s="175"/>
      <c r="P271" s="175"/>
      <c r="Q271" s="175"/>
    </row>
    <row r="272" spans="1:17" ht="19.5" customHeight="1" x14ac:dyDescent="0.25">
      <c r="A272" s="175"/>
      <c r="B272" s="175"/>
      <c r="C272" s="175"/>
      <c r="D272" s="175"/>
      <c r="E272" s="195"/>
      <c r="F272" s="195"/>
      <c r="G272" s="195"/>
      <c r="H272" s="195"/>
      <c r="I272" s="175"/>
      <c r="J272" s="175"/>
      <c r="K272" s="175"/>
      <c r="L272" s="175"/>
      <c r="M272" s="175"/>
      <c r="N272" s="175"/>
      <c r="O272" s="175"/>
      <c r="P272" s="175"/>
      <c r="Q272" s="175"/>
    </row>
    <row r="273" spans="1:17" ht="19.5" customHeight="1" x14ac:dyDescent="0.25">
      <c r="A273" s="175"/>
      <c r="B273" s="175"/>
      <c r="C273" s="175"/>
      <c r="D273" s="175"/>
      <c r="E273" s="195"/>
      <c r="F273" s="195"/>
      <c r="G273" s="195"/>
      <c r="H273" s="195"/>
      <c r="I273" s="175"/>
      <c r="J273" s="175"/>
      <c r="K273" s="175"/>
      <c r="L273" s="175"/>
      <c r="M273" s="175"/>
      <c r="N273" s="175"/>
      <c r="O273" s="175"/>
      <c r="P273" s="175"/>
      <c r="Q273" s="175"/>
    </row>
    <row r="274" spans="1:17" ht="19.5" customHeight="1" x14ac:dyDescent="0.25">
      <c r="A274" s="175"/>
      <c r="B274" s="175"/>
      <c r="C274" s="175"/>
      <c r="D274" s="175"/>
      <c r="E274" s="195"/>
      <c r="F274" s="195"/>
      <c r="G274" s="195"/>
      <c r="H274" s="195"/>
      <c r="I274" s="175"/>
      <c r="J274" s="175"/>
      <c r="K274" s="175"/>
      <c r="L274" s="175"/>
      <c r="M274" s="175"/>
      <c r="N274" s="175"/>
      <c r="O274" s="175"/>
      <c r="P274" s="175"/>
      <c r="Q274" s="175"/>
    </row>
    <row r="275" spans="1:17" ht="19.5" customHeight="1" x14ac:dyDescent="0.25">
      <c r="A275" s="175"/>
      <c r="B275" s="175"/>
      <c r="C275" s="175"/>
      <c r="D275" s="175"/>
      <c r="E275" s="195"/>
      <c r="F275" s="195"/>
      <c r="G275" s="195"/>
      <c r="H275" s="195"/>
      <c r="I275" s="175"/>
      <c r="J275" s="175"/>
      <c r="K275" s="175"/>
      <c r="L275" s="175"/>
      <c r="M275" s="175"/>
      <c r="N275" s="175"/>
      <c r="O275" s="175"/>
      <c r="P275" s="175"/>
      <c r="Q275" s="175"/>
    </row>
    <row r="276" spans="1:17" ht="19.5" customHeight="1" x14ac:dyDescent="0.25">
      <c r="A276" s="175"/>
      <c r="B276" s="175"/>
      <c r="C276" s="175"/>
      <c r="D276" s="175"/>
      <c r="E276" s="195"/>
      <c r="F276" s="195"/>
      <c r="G276" s="195"/>
      <c r="H276" s="195"/>
      <c r="I276" s="175"/>
      <c r="J276" s="175"/>
      <c r="K276" s="175"/>
      <c r="L276" s="175"/>
      <c r="M276" s="175"/>
      <c r="N276" s="175"/>
      <c r="O276" s="175"/>
      <c r="P276" s="175"/>
      <c r="Q276" s="175"/>
    </row>
    <row r="277" spans="1:17" ht="19.5" customHeight="1" x14ac:dyDescent="0.25">
      <c r="A277" s="175"/>
      <c r="B277" s="175"/>
      <c r="C277" s="175"/>
      <c r="D277" s="175"/>
      <c r="E277" s="195"/>
      <c r="F277" s="195"/>
      <c r="G277" s="195"/>
      <c r="H277" s="195"/>
      <c r="I277" s="175"/>
      <c r="J277" s="175"/>
      <c r="K277" s="175"/>
      <c r="L277" s="175"/>
      <c r="M277" s="175"/>
      <c r="N277" s="175"/>
      <c r="O277" s="175"/>
      <c r="P277" s="175"/>
      <c r="Q277" s="175"/>
    </row>
    <row r="278" spans="1:17" ht="19.5" customHeight="1" x14ac:dyDescent="0.25">
      <c r="A278" s="175"/>
      <c r="B278" s="175"/>
      <c r="C278" s="175"/>
      <c r="D278" s="175"/>
      <c r="E278" s="195"/>
      <c r="F278" s="195"/>
      <c r="G278" s="195"/>
      <c r="H278" s="195"/>
      <c r="I278" s="175"/>
      <c r="J278" s="175"/>
      <c r="K278" s="175"/>
      <c r="L278" s="175"/>
      <c r="M278" s="175"/>
      <c r="N278" s="175"/>
      <c r="O278" s="175"/>
      <c r="P278" s="175"/>
      <c r="Q278" s="175"/>
    </row>
    <row r="279" spans="1:17" ht="19.5" customHeight="1" x14ac:dyDescent="0.25">
      <c r="A279" s="175"/>
      <c r="B279" s="175"/>
      <c r="C279" s="175"/>
      <c r="D279" s="175"/>
      <c r="E279" s="195"/>
      <c r="F279" s="195"/>
      <c r="G279" s="195"/>
      <c r="H279" s="195"/>
      <c r="I279" s="175"/>
      <c r="J279" s="175"/>
      <c r="K279" s="175"/>
      <c r="L279" s="175"/>
      <c r="M279" s="175"/>
      <c r="N279" s="175"/>
      <c r="O279" s="175"/>
      <c r="P279" s="175"/>
      <c r="Q279" s="175"/>
    </row>
    <row r="280" spans="1:17" ht="19.5" customHeight="1" x14ac:dyDescent="0.25">
      <c r="A280" s="175"/>
      <c r="B280" s="175"/>
      <c r="C280" s="175"/>
      <c r="D280" s="175"/>
      <c r="E280" s="195"/>
      <c r="F280" s="195"/>
      <c r="G280" s="195"/>
      <c r="H280" s="195"/>
      <c r="I280" s="175"/>
      <c r="J280" s="175"/>
      <c r="K280" s="175"/>
      <c r="L280" s="175"/>
      <c r="M280" s="175"/>
      <c r="N280" s="175"/>
      <c r="O280" s="175"/>
      <c r="P280" s="175"/>
      <c r="Q280" s="175"/>
    </row>
    <row r="281" spans="1:17" ht="19.5" customHeight="1" x14ac:dyDescent="0.25">
      <c r="A281" s="175"/>
      <c r="B281" s="175"/>
      <c r="C281" s="175"/>
      <c r="D281" s="175"/>
      <c r="E281" s="195"/>
      <c r="F281" s="195"/>
      <c r="G281" s="195"/>
      <c r="H281" s="195"/>
      <c r="I281" s="175"/>
      <c r="J281" s="175"/>
      <c r="K281" s="175"/>
      <c r="L281" s="175"/>
      <c r="M281" s="175"/>
      <c r="N281" s="175"/>
      <c r="O281" s="175"/>
      <c r="P281" s="175"/>
      <c r="Q281" s="175"/>
    </row>
    <row r="282" spans="1:17" ht="19.5" customHeight="1" x14ac:dyDescent="0.25">
      <c r="A282" s="175"/>
      <c r="B282" s="175"/>
      <c r="C282" s="175"/>
      <c r="D282" s="175"/>
      <c r="E282" s="195"/>
      <c r="F282" s="195"/>
      <c r="G282" s="195"/>
      <c r="H282" s="195"/>
      <c r="I282" s="175"/>
      <c r="J282" s="175"/>
      <c r="K282" s="175"/>
      <c r="L282" s="175"/>
      <c r="M282" s="175"/>
      <c r="N282" s="175"/>
      <c r="O282" s="175"/>
      <c r="P282" s="175"/>
      <c r="Q282" s="175"/>
    </row>
    <row r="283" spans="1:17" ht="19.5" customHeight="1" x14ac:dyDescent="0.25">
      <c r="A283" s="175"/>
      <c r="B283" s="175"/>
      <c r="C283" s="175"/>
      <c r="D283" s="175"/>
      <c r="E283" s="195"/>
      <c r="F283" s="195"/>
      <c r="G283" s="195"/>
      <c r="H283" s="195"/>
      <c r="I283" s="175"/>
      <c r="J283" s="175"/>
      <c r="K283" s="175"/>
      <c r="L283" s="175"/>
      <c r="M283" s="175"/>
      <c r="N283" s="175"/>
      <c r="O283" s="175"/>
      <c r="P283" s="175"/>
      <c r="Q283" s="175"/>
    </row>
    <row r="284" spans="1:17" ht="19.5" customHeight="1" x14ac:dyDescent="0.25">
      <c r="A284" s="175"/>
      <c r="B284" s="175"/>
      <c r="C284" s="175"/>
      <c r="D284" s="175"/>
      <c r="E284" s="195"/>
      <c r="F284" s="195"/>
      <c r="G284" s="195"/>
      <c r="H284" s="195"/>
      <c r="I284" s="175"/>
      <c r="J284" s="175"/>
      <c r="K284" s="175"/>
      <c r="L284" s="175"/>
      <c r="M284" s="175"/>
      <c r="N284" s="175"/>
      <c r="O284" s="175"/>
      <c r="P284" s="175"/>
      <c r="Q284" s="175"/>
    </row>
    <row r="285" spans="1:17" ht="19.5" customHeight="1" x14ac:dyDescent="0.25">
      <c r="A285" s="175"/>
      <c r="B285" s="175"/>
      <c r="C285" s="175"/>
      <c r="D285" s="175"/>
      <c r="E285" s="195"/>
      <c r="F285" s="195"/>
      <c r="G285" s="195"/>
      <c r="H285" s="195"/>
      <c r="I285" s="175"/>
      <c r="J285" s="175"/>
      <c r="K285" s="175"/>
      <c r="L285" s="175"/>
      <c r="M285" s="175"/>
      <c r="N285" s="175"/>
      <c r="O285" s="175"/>
      <c r="P285" s="175"/>
      <c r="Q285" s="175"/>
    </row>
    <row r="286" spans="1:17" ht="19.5" customHeight="1" x14ac:dyDescent="0.25">
      <c r="A286" s="175"/>
      <c r="B286" s="175"/>
      <c r="C286" s="175"/>
      <c r="D286" s="175"/>
      <c r="E286" s="195"/>
      <c r="F286" s="195"/>
      <c r="G286" s="195"/>
      <c r="H286" s="195"/>
      <c r="I286" s="175"/>
      <c r="J286" s="175"/>
      <c r="K286" s="175"/>
      <c r="L286" s="175"/>
      <c r="M286" s="175"/>
      <c r="N286" s="175"/>
      <c r="O286" s="175"/>
      <c r="P286" s="175"/>
      <c r="Q286" s="175"/>
    </row>
    <row r="287" spans="1:17" ht="19.5" customHeight="1" x14ac:dyDescent="0.25">
      <c r="A287" s="175"/>
      <c r="B287" s="175"/>
      <c r="C287" s="175"/>
      <c r="D287" s="175"/>
      <c r="E287" s="195"/>
      <c r="F287" s="195"/>
      <c r="G287" s="195"/>
      <c r="H287" s="195"/>
      <c r="I287" s="175"/>
      <c r="J287" s="175"/>
      <c r="K287" s="175"/>
      <c r="L287" s="175"/>
      <c r="M287" s="175"/>
      <c r="N287" s="175"/>
      <c r="O287" s="175"/>
      <c r="P287" s="175"/>
      <c r="Q287" s="175"/>
    </row>
    <row r="288" spans="1:17" ht="19.5" customHeight="1" x14ac:dyDescent="0.25">
      <c r="A288" s="175"/>
      <c r="B288" s="175"/>
      <c r="C288" s="175"/>
      <c r="D288" s="175"/>
      <c r="E288" s="195"/>
      <c r="F288" s="195"/>
      <c r="G288" s="195"/>
      <c r="H288" s="195"/>
      <c r="I288" s="175"/>
      <c r="J288" s="175"/>
      <c r="K288" s="175"/>
      <c r="L288" s="175"/>
      <c r="M288" s="175"/>
      <c r="N288" s="175"/>
      <c r="O288" s="175"/>
      <c r="P288" s="175"/>
      <c r="Q288" s="175"/>
    </row>
    <row r="289" spans="1:17" ht="19.5" customHeight="1" x14ac:dyDescent="0.25">
      <c r="A289" s="175"/>
      <c r="B289" s="175"/>
      <c r="C289" s="175"/>
      <c r="D289" s="175"/>
      <c r="E289" s="195"/>
      <c r="F289" s="195"/>
      <c r="G289" s="195"/>
      <c r="H289" s="195"/>
      <c r="I289" s="175"/>
      <c r="J289" s="175"/>
      <c r="K289" s="175"/>
      <c r="L289" s="175"/>
      <c r="M289" s="175"/>
      <c r="N289" s="175"/>
      <c r="O289" s="175"/>
      <c r="P289" s="175"/>
      <c r="Q289" s="175"/>
    </row>
    <row r="290" spans="1:17" ht="19.5" customHeight="1" x14ac:dyDescent="0.25">
      <c r="A290" s="175"/>
      <c r="B290" s="175"/>
      <c r="C290" s="175"/>
      <c r="D290" s="175"/>
      <c r="E290" s="195"/>
      <c r="F290" s="195"/>
      <c r="G290" s="195"/>
      <c r="H290" s="195"/>
      <c r="I290" s="175"/>
      <c r="J290" s="175"/>
      <c r="K290" s="175"/>
      <c r="L290" s="175"/>
      <c r="M290" s="175"/>
      <c r="N290" s="175"/>
      <c r="O290" s="175"/>
      <c r="P290" s="175"/>
      <c r="Q290" s="175"/>
    </row>
    <row r="291" spans="1:17" ht="19.5" customHeight="1" x14ac:dyDescent="0.25">
      <c r="A291" s="175"/>
      <c r="B291" s="175"/>
      <c r="C291" s="175"/>
      <c r="D291" s="175"/>
      <c r="E291" s="195"/>
      <c r="F291" s="195"/>
      <c r="G291" s="195"/>
      <c r="H291" s="195"/>
      <c r="I291" s="175"/>
      <c r="J291" s="175"/>
      <c r="K291" s="175"/>
      <c r="L291" s="175"/>
      <c r="M291" s="175"/>
      <c r="N291" s="175"/>
      <c r="O291" s="175"/>
      <c r="P291" s="175"/>
      <c r="Q291" s="175"/>
    </row>
    <row r="292" spans="1:17" ht="19.5" customHeight="1" x14ac:dyDescent="0.25">
      <c r="A292" s="175"/>
      <c r="B292" s="175"/>
      <c r="C292" s="175"/>
      <c r="D292" s="175"/>
      <c r="E292" s="195"/>
      <c r="F292" s="195"/>
      <c r="G292" s="195"/>
      <c r="H292" s="195"/>
      <c r="I292" s="175"/>
      <c r="J292" s="175"/>
      <c r="K292" s="175"/>
      <c r="L292" s="175"/>
      <c r="M292" s="175"/>
      <c r="N292" s="175"/>
      <c r="O292" s="175"/>
      <c r="P292" s="175"/>
      <c r="Q292" s="175"/>
    </row>
    <row r="293" spans="1:17" ht="19.5" customHeight="1" x14ac:dyDescent="0.25">
      <c r="A293" s="175"/>
      <c r="B293" s="175"/>
      <c r="C293" s="175"/>
      <c r="D293" s="175"/>
      <c r="E293" s="195"/>
      <c r="F293" s="195"/>
      <c r="G293" s="195"/>
      <c r="H293" s="195"/>
      <c r="I293" s="175"/>
      <c r="J293" s="175"/>
      <c r="K293" s="175"/>
      <c r="L293" s="175"/>
      <c r="M293" s="175"/>
      <c r="N293" s="175"/>
      <c r="O293" s="175"/>
      <c r="P293" s="175"/>
      <c r="Q293" s="175"/>
    </row>
    <row r="294" spans="1:17" ht="19.5" customHeight="1" x14ac:dyDescent="0.25">
      <c r="A294" s="175"/>
      <c r="B294" s="175"/>
      <c r="C294" s="175"/>
      <c r="D294" s="175"/>
      <c r="E294" s="195"/>
      <c r="F294" s="195"/>
      <c r="G294" s="195"/>
      <c r="H294" s="195"/>
      <c r="I294" s="175"/>
      <c r="J294" s="175"/>
      <c r="K294" s="175"/>
      <c r="L294" s="175"/>
      <c r="M294" s="175"/>
      <c r="N294" s="175"/>
      <c r="O294" s="175"/>
      <c r="P294" s="175"/>
      <c r="Q294" s="175"/>
    </row>
    <row r="295" spans="1:17" ht="19.5" customHeight="1" x14ac:dyDescent="0.25">
      <c r="A295" s="175"/>
      <c r="B295" s="175"/>
      <c r="C295" s="175"/>
      <c r="D295" s="175"/>
      <c r="E295" s="195"/>
      <c r="F295" s="195"/>
      <c r="G295" s="195"/>
      <c r="H295" s="195"/>
      <c r="I295" s="175"/>
      <c r="J295" s="175"/>
      <c r="K295" s="175"/>
      <c r="L295" s="175"/>
      <c r="M295" s="175"/>
      <c r="N295" s="175"/>
      <c r="O295" s="175"/>
      <c r="P295" s="175"/>
      <c r="Q295" s="175"/>
    </row>
    <row r="296" spans="1:17" ht="19.5" customHeight="1" x14ac:dyDescent="0.25">
      <c r="A296" s="175"/>
      <c r="B296" s="175"/>
      <c r="C296" s="175"/>
      <c r="D296" s="175"/>
      <c r="E296" s="195"/>
      <c r="F296" s="195"/>
      <c r="G296" s="195"/>
      <c r="H296" s="195"/>
      <c r="I296" s="175"/>
      <c r="J296" s="175"/>
      <c r="K296" s="175"/>
      <c r="L296" s="175"/>
      <c r="M296" s="175"/>
      <c r="N296" s="175"/>
      <c r="O296" s="175"/>
      <c r="P296" s="175"/>
      <c r="Q296" s="175"/>
    </row>
    <row r="297" spans="1:17" ht="19.5" customHeight="1" x14ac:dyDescent="0.25">
      <c r="A297" s="175"/>
      <c r="B297" s="175"/>
      <c r="C297" s="175"/>
      <c r="D297" s="175"/>
      <c r="E297" s="195"/>
      <c r="F297" s="195"/>
      <c r="G297" s="195"/>
      <c r="H297" s="195"/>
      <c r="I297" s="175"/>
      <c r="J297" s="175"/>
      <c r="K297" s="175"/>
      <c r="L297" s="175"/>
      <c r="M297" s="175"/>
      <c r="N297" s="175"/>
      <c r="O297" s="175"/>
      <c r="P297" s="175"/>
      <c r="Q297" s="175"/>
    </row>
    <row r="298" spans="1:17" ht="19.5" customHeight="1" x14ac:dyDescent="0.25">
      <c r="A298" s="175"/>
      <c r="B298" s="175"/>
      <c r="C298" s="175"/>
      <c r="D298" s="175"/>
      <c r="E298" s="195"/>
      <c r="F298" s="195"/>
      <c r="G298" s="195"/>
      <c r="H298" s="195"/>
      <c r="I298" s="175"/>
      <c r="J298" s="175"/>
      <c r="K298" s="175"/>
      <c r="L298" s="175"/>
      <c r="M298" s="175"/>
      <c r="N298" s="175"/>
      <c r="O298" s="175"/>
      <c r="P298" s="175"/>
      <c r="Q298" s="175"/>
    </row>
    <row r="299" spans="1:17" ht="19.5" customHeight="1" x14ac:dyDescent="0.25">
      <c r="A299" s="175"/>
      <c r="B299" s="175"/>
      <c r="C299" s="175"/>
      <c r="D299" s="175"/>
      <c r="E299" s="195"/>
      <c r="F299" s="195"/>
      <c r="G299" s="195"/>
      <c r="H299" s="195"/>
      <c r="I299" s="175"/>
      <c r="J299" s="175"/>
      <c r="K299" s="175"/>
      <c r="L299" s="175"/>
      <c r="M299" s="175"/>
      <c r="N299" s="175"/>
      <c r="O299" s="175"/>
      <c r="P299" s="175"/>
      <c r="Q299" s="175"/>
    </row>
    <row r="300" spans="1:17" ht="19.5" customHeight="1" x14ac:dyDescent="0.25">
      <c r="A300" s="175"/>
      <c r="B300" s="175"/>
      <c r="C300" s="175"/>
      <c r="D300" s="175"/>
      <c r="E300" s="195"/>
      <c r="F300" s="195"/>
      <c r="G300" s="195"/>
      <c r="H300" s="195"/>
      <c r="I300" s="175"/>
      <c r="J300" s="175"/>
      <c r="K300" s="175"/>
      <c r="L300" s="175"/>
      <c r="M300" s="175"/>
      <c r="N300" s="175"/>
      <c r="O300" s="175"/>
      <c r="P300" s="175"/>
      <c r="Q300" s="175"/>
    </row>
    <row r="301" spans="1:17" ht="19.5" customHeight="1" x14ac:dyDescent="0.25">
      <c r="A301" s="175"/>
      <c r="B301" s="175"/>
      <c r="C301" s="175"/>
      <c r="D301" s="175"/>
      <c r="E301" s="195"/>
      <c r="F301" s="195"/>
      <c r="G301" s="195"/>
      <c r="H301" s="195"/>
      <c r="I301" s="175"/>
      <c r="J301" s="175"/>
      <c r="K301" s="175"/>
      <c r="L301" s="175"/>
      <c r="M301" s="175"/>
      <c r="N301" s="175"/>
      <c r="O301" s="175"/>
      <c r="P301" s="175"/>
      <c r="Q301" s="175"/>
    </row>
    <row r="302" spans="1:17" ht="19.5" customHeight="1" x14ac:dyDescent="0.25">
      <c r="A302" s="175"/>
      <c r="B302" s="175"/>
      <c r="C302" s="175"/>
      <c r="D302" s="175"/>
      <c r="E302" s="195"/>
      <c r="F302" s="195"/>
      <c r="G302" s="195"/>
      <c r="H302" s="195"/>
      <c r="I302" s="175"/>
      <c r="J302" s="175"/>
      <c r="K302" s="175"/>
      <c r="L302" s="175"/>
      <c r="M302" s="175"/>
      <c r="N302" s="175"/>
      <c r="O302" s="175"/>
      <c r="P302" s="175"/>
      <c r="Q302" s="175"/>
    </row>
    <row r="303" spans="1:17" ht="19.5" customHeight="1" x14ac:dyDescent="0.25">
      <c r="A303" s="175"/>
      <c r="B303" s="175"/>
      <c r="C303" s="175"/>
      <c r="D303" s="175"/>
      <c r="E303" s="195"/>
      <c r="F303" s="195"/>
      <c r="G303" s="195"/>
      <c r="H303" s="195"/>
      <c r="I303" s="175"/>
      <c r="J303" s="175"/>
      <c r="K303" s="175"/>
      <c r="L303" s="175"/>
      <c r="M303" s="175"/>
      <c r="N303" s="175"/>
      <c r="O303" s="175"/>
      <c r="P303" s="175"/>
      <c r="Q303" s="175"/>
    </row>
    <row r="304" spans="1:17" ht="19.5" customHeight="1" x14ac:dyDescent="0.25">
      <c r="A304" s="175"/>
      <c r="B304" s="175"/>
      <c r="C304" s="175"/>
      <c r="D304" s="175"/>
      <c r="E304" s="195"/>
      <c r="F304" s="195"/>
      <c r="G304" s="195"/>
      <c r="H304" s="195"/>
      <c r="I304" s="175"/>
      <c r="J304" s="175"/>
      <c r="K304" s="175"/>
      <c r="L304" s="175"/>
      <c r="M304" s="175"/>
      <c r="N304" s="175"/>
      <c r="O304" s="175"/>
      <c r="P304" s="175"/>
      <c r="Q304" s="175"/>
    </row>
    <row r="305" spans="1:17" ht="19.5" customHeight="1" x14ac:dyDescent="0.25">
      <c r="A305" s="175"/>
      <c r="B305" s="175"/>
      <c r="C305" s="175"/>
      <c r="D305" s="175"/>
      <c r="E305" s="195"/>
      <c r="F305" s="195"/>
      <c r="G305" s="195"/>
      <c r="H305" s="195"/>
      <c r="I305" s="175"/>
      <c r="J305" s="175"/>
      <c r="K305" s="175"/>
      <c r="L305" s="175"/>
      <c r="M305" s="175"/>
      <c r="N305" s="175"/>
      <c r="O305" s="175"/>
      <c r="P305" s="175"/>
      <c r="Q305" s="175"/>
    </row>
    <row r="306" spans="1:17" ht="19.5" customHeight="1" x14ac:dyDescent="0.25">
      <c r="A306" s="175"/>
      <c r="B306" s="175"/>
      <c r="C306" s="175"/>
      <c r="D306" s="175"/>
      <c r="E306" s="195"/>
      <c r="F306" s="195"/>
      <c r="G306" s="195"/>
      <c r="H306" s="195"/>
      <c r="I306" s="175"/>
      <c r="J306" s="175"/>
      <c r="K306" s="175"/>
      <c r="L306" s="175"/>
      <c r="M306" s="175"/>
      <c r="N306" s="175"/>
      <c r="O306" s="175"/>
      <c r="P306" s="175"/>
      <c r="Q306" s="175"/>
    </row>
    <row r="307" spans="1:17" ht="19.5" customHeight="1" x14ac:dyDescent="0.25">
      <c r="A307" s="175"/>
      <c r="B307" s="175"/>
      <c r="C307" s="175"/>
      <c r="D307" s="175"/>
      <c r="E307" s="195"/>
      <c r="F307" s="195"/>
      <c r="G307" s="195"/>
      <c r="H307" s="195"/>
      <c r="I307" s="175"/>
      <c r="J307" s="175"/>
      <c r="K307" s="175"/>
      <c r="L307" s="175"/>
      <c r="M307" s="175"/>
      <c r="N307" s="175"/>
      <c r="O307" s="175"/>
      <c r="P307" s="175"/>
      <c r="Q307" s="175"/>
    </row>
    <row r="308" spans="1:17" ht="19.5" customHeight="1" x14ac:dyDescent="0.25">
      <c r="A308" s="175"/>
      <c r="B308" s="175"/>
      <c r="C308" s="175"/>
      <c r="D308" s="175"/>
      <c r="E308" s="195"/>
      <c r="F308" s="195"/>
      <c r="G308" s="195"/>
      <c r="H308" s="195"/>
      <c r="I308" s="175"/>
      <c r="J308" s="175"/>
      <c r="K308" s="175"/>
      <c r="L308" s="175"/>
      <c r="M308" s="175"/>
      <c r="N308" s="175"/>
      <c r="O308" s="175"/>
      <c r="P308" s="175"/>
      <c r="Q308" s="175"/>
    </row>
    <row r="309" spans="1:17" ht="19.5" customHeight="1" x14ac:dyDescent="0.25">
      <c r="A309" s="175"/>
      <c r="B309" s="175"/>
      <c r="C309" s="175"/>
      <c r="D309" s="175"/>
      <c r="E309" s="195"/>
      <c r="F309" s="195"/>
      <c r="G309" s="195"/>
      <c r="H309" s="195"/>
      <c r="I309" s="175"/>
      <c r="J309" s="175"/>
      <c r="K309" s="175"/>
      <c r="L309" s="175"/>
      <c r="M309" s="175"/>
      <c r="N309" s="175"/>
      <c r="O309" s="175"/>
      <c r="P309" s="175"/>
      <c r="Q309" s="175"/>
    </row>
    <row r="310" spans="1:17" ht="19.5" customHeight="1" x14ac:dyDescent="0.25">
      <c r="A310" s="175"/>
      <c r="B310" s="175"/>
      <c r="C310" s="175"/>
      <c r="D310" s="175"/>
      <c r="E310" s="195"/>
      <c r="F310" s="195"/>
      <c r="G310" s="195"/>
      <c r="H310" s="195"/>
      <c r="I310" s="175"/>
      <c r="J310" s="175"/>
      <c r="K310" s="175"/>
      <c r="L310" s="175"/>
      <c r="M310" s="175"/>
      <c r="N310" s="175"/>
      <c r="O310" s="175"/>
      <c r="P310" s="175"/>
      <c r="Q310" s="175"/>
    </row>
    <row r="311" spans="1:17" ht="19.5" customHeight="1" x14ac:dyDescent="0.25">
      <c r="A311" s="175"/>
      <c r="B311" s="175"/>
      <c r="C311" s="175"/>
      <c r="D311" s="175"/>
      <c r="E311" s="195"/>
      <c r="F311" s="195"/>
      <c r="G311" s="195"/>
      <c r="H311" s="195"/>
      <c r="I311" s="175"/>
      <c r="J311" s="175"/>
      <c r="K311" s="175"/>
      <c r="L311" s="175"/>
      <c r="M311" s="175"/>
      <c r="N311" s="175"/>
      <c r="O311" s="175"/>
      <c r="P311" s="175"/>
      <c r="Q311" s="175"/>
    </row>
    <row r="312" spans="1:17" ht="19.5" customHeight="1" x14ac:dyDescent="0.25">
      <c r="A312" s="175"/>
      <c r="B312" s="175"/>
      <c r="C312" s="175"/>
      <c r="D312" s="175"/>
      <c r="E312" s="195"/>
      <c r="F312" s="195"/>
      <c r="G312" s="195"/>
      <c r="H312" s="195"/>
      <c r="I312" s="175"/>
      <c r="J312" s="175"/>
      <c r="K312" s="175"/>
      <c r="L312" s="175"/>
      <c r="M312" s="175"/>
      <c r="N312" s="175"/>
      <c r="O312" s="175"/>
      <c r="P312" s="175"/>
      <c r="Q312" s="175"/>
    </row>
    <row r="313" spans="1:17" ht="19.5" customHeight="1" x14ac:dyDescent="0.25">
      <c r="A313" s="175"/>
      <c r="B313" s="175"/>
      <c r="C313" s="175"/>
      <c r="D313" s="175"/>
      <c r="E313" s="195"/>
      <c r="F313" s="195"/>
      <c r="G313" s="195"/>
      <c r="H313" s="195"/>
      <c r="I313" s="175"/>
      <c r="J313" s="175"/>
      <c r="K313" s="175"/>
      <c r="L313" s="175"/>
      <c r="M313" s="175"/>
      <c r="N313" s="175"/>
      <c r="O313" s="175"/>
      <c r="P313" s="175"/>
      <c r="Q313" s="175"/>
    </row>
    <row r="314" spans="1:17" ht="19.5" customHeight="1" x14ac:dyDescent="0.25">
      <c r="A314" s="175"/>
      <c r="B314" s="175"/>
      <c r="C314" s="175"/>
      <c r="D314" s="175"/>
      <c r="E314" s="195"/>
      <c r="F314" s="195"/>
      <c r="G314" s="195"/>
      <c r="H314" s="195"/>
      <c r="I314" s="175"/>
      <c r="J314" s="175"/>
      <c r="K314" s="175"/>
      <c r="L314" s="175"/>
      <c r="M314" s="175"/>
      <c r="N314" s="175"/>
      <c r="O314" s="175"/>
      <c r="P314" s="175"/>
      <c r="Q314" s="175"/>
    </row>
    <row r="315" spans="1:17" ht="19.5" customHeight="1" x14ac:dyDescent="0.25">
      <c r="A315" s="175"/>
      <c r="B315" s="175"/>
      <c r="C315" s="175"/>
      <c r="D315" s="175"/>
      <c r="E315" s="195"/>
      <c r="F315" s="195"/>
      <c r="G315" s="195"/>
      <c r="H315" s="195"/>
      <c r="I315" s="175"/>
      <c r="J315" s="175"/>
      <c r="K315" s="175"/>
      <c r="L315" s="175"/>
      <c r="M315" s="175"/>
      <c r="N315" s="175"/>
      <c r="O315" s="175"/>
      <c r="P315" s="175"/>
      <c r="Q315" s="175"/>
    </row>
    <row r="316" spans="1:17" ht="19.5" customHeight="1" x14ac:dyDescent="0.25">
      <c r="A316" s="175"/>
      <c r="B316" s="175"/>
      <c r="C316" s="175"/>
      <c r="D316" s="175"/>
      <c r="E316" s="195"/>
      <c r="F316" s="195"/>
      <c r="G316" s="195"/>
      <c r="H316" s="195"/>
      <c r="I316" s="175"/>
      <c r="J316" s="175"/>
      <c r="K316" s="175"/>
      <c r="L316" s="175"/>
      <c r="M316" s="175"/>
      <c r="N316" s="175"/>
      <c r="O316" s="175"/>
      <c r="P316" s="175"/>
      <c r="Q316" s="175"/>
    </row>
    <row r="317" spans="1:17" ht="19.5" customHeight="1" x14ac:dyDescent="0.25">
      <c r="A317" s="175"/>
      <c r="B317" s="175"/>
      <c r="C317" s="175"/>
      <c r="D317" s="175"/>
      <c r="E317" s="195"/>
      <c r="F317" s="195"/>
      <c r="G317" s="195"/>
      <c r="H317" s="195"/>
      <c r="I317" s="175"/>
      <c r="J317" s="175"/>
      <c r="K317" s="175"/>
      <c r="L317" s="175"/>
      <c r="M317" s="175"/>
      <c r="N317" s="175"/>
      <c r="O317" s="175"/>
      <c r="P317" s="175"/>
      <c r="Q317" s="175"/>
    </row>
    <row r="318" spans="1:17" ht="19.5" customHeight="1" x14ac:dyDescent="0.25">
      <c r="A318" s="175"/>
      <c r="B318" s="175"/>
      <c r="C318" s="175"/>
      <c r="D318" s="175"/>
      <c r="E318" s="195"/>
      <c r="F318" s="195"/>
      <c r="G318" s="195"/>
      <c r="H318" s="195"/>
      <c r="I318" s="175"/>
      <c r="J318" s="175"/>
      <c r="K318" s="175"/>
      <c r="L318" s="175"/>
      <c r="M318" s="175"/>
      <c r="N318" s="175"/>
      <c r="O318" s="175"/>
      <c r="P318" s="175"/>
      <c r="Q318" s="175"/>
    </row>
    <row r="319" spans="1:17" ht="19.5" customHeight="1" x14ac:dyDescent="0.25">
      <c r="A319" s="175"/>
      <c r="B319" s="175"/>
      <c r="C319" s="175"/>
      <c r="D319" s="175"/>
      <c r="E319" s="195"/>
      <c r="F319" s="195"/>
      <c r="G319" s="195"/>
      <c r="H319" s="195"/>
      <c r="I319" s="175"/>
      <c r="J319" s="175"/>
      <c r="K319" s="175"/>
      <c r="L319" s="175"/>
      <c r="M319" s="175"/>
      <c r="N319" s="175"/>
      <c r="O319" s="175"/>
      <c r="P319" s="175"/>
      <c r="Q319" s="175"/>
    </row>
    <row r="320" spans="1:17" ht="19.5" customHeight="1" x14ac:dyDescent="0.25">
      <c r="A320" s="175"/>
      <c r="B320" s="175"/>
      <c r="C320" s="175"/>
      <c r="D320" s="175"/>
      <c r="E320" s="195"/>
      <c r="F320" s="195"/>
      <c r="G320" s="195"/>
      <c r="H320" s="195"/>
      <c r="I320" s="175"/>
      <c r="J320" s="175"/>
      <c r="K320" s="175"/>
      <c r="L320" s="175"/>
      <c r="M320" s="175"/>
      <c r="N320" s="175"/>
      <c r="O320" s="175"/>
      <c r="P320" s="175"/>
      <c r="Q320" s="175"/>
    </row>
    <row r="321" spans="1:17" ht="19.5" customHeight="1" x14ac:dyDescent="0.25">
      <c r="A321" s="175"/>
      <c r="B321" s="175"/>
      <c r="C321" s="175"/>
      <c r="D321" s="175"/>
      <c r="E321" s="195"/>
      <c r="F321" s="195"/>
      <c r="G321" s="195"/>
      <c r="H321" s="195"/>
      <c r="I321" s="175"/>
      <c r="J321" s="175"/>
      <c r="K321" s="175"/>
      <c r="L321" s="175"/>
      <c r="M321" s="175"/>
      <c r="N321" s="175"/>
      <c r="O321" s="175"/>
      <c r="P321" s="175"/>
      <c r="Q321" s="175"/>
    </row>
    <row r="322" spans="1:17" ht="19.5" customHeight="1" x14ac:dyDescent="0.25">
      <c r="A322" s="175"/>
      <c r="B322" s="175"/>
      <c r="C322" s="175"/>
      <c r="D322" s="175"/>
      <c r="E322" s="195"/>
      <c r="F322" s="195"/>
      <c r="G322" s="195"/>
      <c r="H322" s="195"/>
      <c r="I322" s="175"/>
      <c r="J322" s="175"/>
      <c r="K322" s="175"/>
      <c r="L322" s="175"/>
      <c r="M322" s="175"/>
      <c r="N322" s="175"/>
      <c r="O322" s="175"/>
      <c r="P322" s="175"/>
      <c r="Q322" s="175"/>
    </row>
    <row r="323" spans="1:17" ht="19.5" customHeight="1" x14ac:dyDescent="0.25">
      <c r="A323" s="175"/>
      <c r="B323" s="175"/>
      <c r="C323" s="175"/>
      <c r="D323" s="175"/>
      <c r="E323" s="195"/>
      <c r="F323" s="195"/>
      <c r="G323" s="195"/>
      <c r="H323" s="195"/>
      <c r="I323" s="175"/>
      <c r="J323" s="175"/>
      <c r="K323" s="175"/>
      <c r="L323" s="175"/>
      <c r="M323" s="175"/>
      <c r="N323" s="175"/>
      <c r="O323" s="175"/>
      <c r="P323" s="175"/>
      <c r="Q323" s="175"/>
    </row>
    <row r="324" spans="1:17" ht="19.5" customHeight="1" x14ac:dyDescent="0.25">
      <c r="A324" s="175"/>
      <c r="B324" s="175"/>
      <c r="C324" s="175"/>
      <c r="D324" s="175"/>
      <c r="E324" s="195"/>
      <c r="F324" s="195"/>
      <c r="G324" s="195"/>
      <c r="H324" s="195"/>
      <c r="I324" s="175"/>
      <c r="J324" s="175"/>
      <c r="K324" s="175"/>
      <c r="L324" s="175"/>
      <c r="M324" s="175"/>
      <c r="N324" s="175"/>
      <c r="O324" s="175"/>
      <c r="P324" s="175"/>
      <c r="Q324" s="175"/>
    </row>
    <row r="325" spans="1:17" ht="19.5" customHeight="1" x14ac:dyDescent="0.25">
      <c r="A325" s="175"/>
      <c r="B325" s="175"/>
      <c r="C325" s="175"/>
      <c r="D325" s="175"/>
      <c r="E325" s="195"/>
      <c r="F325" s="195"/>
      <c r="G325" s="195"/>
      <c r="H325" s="195"/>
      <c r="I325" s="175"/>
      <c r="J325" s="175"/>
      <c r="K325" s="175"/>
      <c r="L325" s="175"/>
      <c r="M325" s="175"/>
      <c r="N325" s="175"/>
      <c r="O325" s="175"/>
      <c r="P325" s="175"/>
      <c r="Q325" s="175"/>
    </row>
    <row r="326" spans="1:17" ht="19.5" customHeight="1" x14ac:dyDescent="0.25">
      <c r="A326" s="175"/>
      <c r="B326" s="175"/>
      <c r="C326" s="175"/>
      <c r="D326" s="175"/>
      <c r="E326" s="195"/>
      <c r="F326" s="195"/>
      <c r="G326" s="195"/>
      <c r="H326" s="195"/>
      <c r="I326" s="175"/>
      <c r="J326" s="175"/>
      <c r="K326" s="175"/>
      <c r="L326" s="175"/>
      <c r="M326" s="175"/>
      <c r="N326" s="175"/>
      <c r="O326" s="175"/>
      <c r="P326" s="175"/>
      <c r="Q326" s="175"/>
    </row>
    <row r="327" spans="1:17" ht="19.5" customHeight="1" x14ac:dyDescent="0.25">
      <c r="A327" s="175"/>
      <c r="B327" s="175"/>
      <c r="C327" s="175"/>
      <c r="D327" s="175"/>
      <c r="E327" s="195"/>
      <c r="F327" s="195"/>
      <c r="G327" s="195"/>
      <c r="H327" s="195"/>
      <c r="I327" s="175"/>
      <c r="J327" s="175"/>
      <c r="K327" s="175"/>
      <c r="L327" s="175"/>
      <c r="M327" s="175"/>
      <c r="N327" s="175"/>
      <c r="O327" s="175"/>
      <c r="P327" s="175"/>
      <c r="Q327" s="175"/>
    </row>
    <row r="328" spans="1:17" ht="19.5" customHeight="1" x14ac:dyDescent="0.25">
      <c r="A328" s="175"/>
      <c r="B328" s="175"/>
      <c r="C328" s="175"/>
      <c r="D328" s="175"/>
      <c r="E328" s="195"/>
      <c r="F328" s="195"/>
      <c r="G328" s="195"/>
      <c r="H328" s="195"/>
      <c r="I328" s="175"/>
      <c r="J328" s="175"/>
      <c r="K328" s="175"/>
      <c r="L328" s="175"/>
      <c r="M328" s="175"/>
      <c r="N328" s="175"/>
      <c r="O328" s="175"/>
      <c r="P328" s="175"/>
      <c r="Q328" s="175"/>
    </row>
    <row r="329" spans="1:17" ht="19.5" customHeight="1" x14ac:dyDescent="0.25">
      <c r="A329" s="175"/>
      <c r="B329" s="175"/>
      <c r="C329" s="175"/>
      <c r="D329" s="175"/>
      <c r="E329" s="195"/>
      <c r="F329" s="195"/>
      <c r="G329" s="195"/>
      <c r="H329" s="195"/>
      <c r="I329" s="175"/>
      <c r="J329" s="175"/>
      <c r="K329" s="175"/>
      <c r="L329" s="175"/>
      <c r="M329" s="175"/>
      <c r="N329" s="175"/>
      <c r="O329" s="175"/>
      <c r="P329" s="175"/>
      <c r="Q329" s="175"/>
    </row>
    <row r="330" spans="1:17" ht="19.5" customHeight="1" x14ac:dyDescent="0.25">
      <c r="A330" s="175"/>
      <c r="B330" s="175"/>
      <c r="C330" s="175"/>
      <c r="D330" s="175"/>
      <c r="E330" s="195"/>
      <c r="F330" s="195"/>
      <c r="G330" s="195"/>
      <c r="H330" s="195"/>
      <c r="I330" s="175"/>
      <c r="J330" s="175"/>
      <c r="K330" s="175"/>
      <c r="L330" s="175"/>
      <c r="M330" s="175"/>
      <c r="N330" s="175"/>
      <c r="O330" s="175"/>
      <c r="P330" s="175"/>
      <c r="Q330" s="175"/>
    </row>
    <row r="331" spans="1:17" ht="19.5" customHeight="1" x14ac:dyDescent="0.25">
      <c r="A331" s="175"/>
      <c r="B331" s="175"/>
      <c r="C331" s="175"/>
      <c r="D331" s="175"/>
      <c r="E331" s="195"/>
      <c r="F331" s="195"/>
      <c r="G331" s="195"/>
      <c r="H331" s="195"/>
      <c r="I331" s="175"/>
      <c r="J331" s="175"/>
      <c r="K331" s="175"/>
      <c r="L331" s="175"/>
      <c r="M331" s="175"/>
      <c r="N331" s="175"/>
      <c r="O331" s="175"/>
      <c r="P331" s="175"/>
      <c r="Q331" s="175"/>
    </row>
    <row r="332" spans="1:17" ht="19.5" customHeight="1" x14ac:dyDescent="0.25">
      <c r="A332" s="175"/>
      <c r="B332" s="175"/>
      <c r="C332" s="175"/>
      <c r="D332" s="175"/>
      <c r="E332" s="195"/>
      <c r="F332" s="195"/>
      <c r="G332" s="195"/>
      <c r="H332" s="195"/>
      <c r="I332" s="175"/>
      <c r="J332" s="175"/>
      <c r="K332" s="175"/>
      <c r="L332" s="175"/>
      <c r="M332" s="175"/>
      <c r="N332" s="175"/>
      <c r="O332" s="175"/>
      <c r="P332" s="175"/>
      <c r="Q332" s="175"/>
    </row>
    <row r="333" spans="1:17" ht="19.5" customHeight="1" x14ac:dyDescent="0.25">
      <c r="A333" s="175"/>
      <c r="B333" s="175"/>
      <c r="C333" s="175"/>
      <c r="D333" s="175"/>
      <c r="E333" s="195"/>
      <c r="F333" s="195"/>
      <c r="G333" s="195"/>
      <c r="H333" s="195"/>
      <c r="I333" s="175"/>
      <c r="J333" s="175"/>
      <c r="K333" s="175"/>
      <c r="L333" s="175"/>
      <c r="M333" s="175"/>
      <c r="N333" s="175"/>
      <c r="O333" s="175"/>
      <c r="P333" s="175"/>
      <c r="Q333" s="175"/>
    </row>
    <row r="334" spans="1:17" ht="19.5" customHeight="1" x14ac:dyDescent="0.25">
      <c r="A334" s="175"/>
      <c r="B334" s="175"/>
      <c r="C334" s="175"/>
      <c r="D334" s="175"/>
      <c r="E334" s="195"/>
      <c r="F334" s="195"/>
      <c r="G334" s="195"/>
      <c r="H334" s="195"/>
      <c r="I334" s="175"/>
      <c r="J334" s="175"/>
      <c r="K334" s="175"/>
      <c r="L334" s="175"/>
      <c r="M334" s="175"/>
      <c r="N334" s="175"/>
      <c r="O334" s="175"/>
      <c r="P334" s="175"/>
      <c r="Q334" s="175"/>
    </row>
    <row r="335" spans="1:17" ht="19.5" customHeight="1" x14ac:dyDescent="0.25">
      <c r="A335" s="175"/>
      <c r="B335" s="175"/>
      <c r="C335" s="175"/>
      <c r="D335" s="175"/>
      <c r="E335" s="195"/>
      <c r="F335" s="195"/>
      <c r="G335" s="195"/>
      <c r="H335" s="195"/>
      <c r="I335" s="175"/>
      <c r="J335" s="175"/>
      <c r="K335" s="175"/>
      <c r="L335" s="175"/>
      <c r="M335" s="175"/>
      <c r="N335" s="175"/>
      <c r="O335" s="175"/>
      <c r="P335" s="175"/>
      <c r="Q335" s="175"/>
    </row>
    <row r="336" spans="1:17" ht="19.5" customHeight="1" x14ac:dyDescent="0.25">
      <c r="A336" s="175"/>
      <c r="B336" s="175"/>
      <c r="C336" s="175"/>
      <c r="D336" s="175"/>
      <c r="E336" s="195"/>
      <c r="F336" s="195"/>
      <c r="G336" s="195"/>
      <c r="H336" s="195"/>
      <c r="I336" s="175"/>
      <c r="J336" s="175"/>
      <c r="K336" s="175"/>
      <c r="L336" s="175"/>
      <c r="M336" s="175"/>
      <c r="N336" s="175"/>
      <c r="O336" s="175"/>
      <c r="P336" s="175"/>
      <c r="Q336" s="175"/>
    </row>
    <row r="337" spans="1:17" ht="19.5" customHeight="1" x14ac:dyDescent="0.25">
      <c r="A337" s="175"/>
      <c r="B337" s="175"/>
      <c r="C337" s="175"/>
      <c r="D337" s="175"/>
      <c r="E337" s="195"/>
      <c r="F337" s="195"/>
      <c r="G337" s="195"/>
      <c r="H337" s="195"/>
      <c r="I337" s="175"/>
      <c r="J337" s="175"/>
      <c r="K337" s="175"/>
      <c r="L337" s="175"/>
      <c r="M337" s="175"/>
      <c r="N337" s="175"/>
      <c r="O337" s="175"/>
      <c r="P337" s="175"/>
      <c r="Q337" s="175"/>
    </row>
    <row r="338" spans="1:17" ht="19.5" customHeight="1" x14ac:dyDescent="0.25">
      <c r="A338" s="175"/>
      <c r="B338" s="175"/>
      <c r="C338" s="175"/>
      <c r="D338" s="175"/>
      <c r="E338" s="195"/>
      <c r="F338" s="195"/>
      <c r="G338" s="195"/>
      <c r="H338" s="195"/>
      <c r="I338" s="175"/>
      <c r="J338" s="175"/>
      <c r="K338" s="175"/>
      <c r="L338" s="175"/>
      <c r="M338" s="175"/>
      <c r="N338" s="175"/>
      <c r="O338" s="175"/>
      <c r="P338" s="175"/>
      <c r="Q338" s="175"/>
    </row>
    <row r="339" spans="1:17" ht="19.5" customHeight="1" x14ac:dyDescent="0.25">
      <c r="A339" s="175"/>
      <c r="B339" s="175"/>
      <c r="C339" s="175"/>
      <c r="D339" s="175"/>
      <c r="E339" s="195"/>
      <c r="F339" s="195"/>
      <c r="G339" s="195"/>
      <c r="H339" s="195"/>
      <c r="I339" s="175"/>
      <c r="J339" s="175"/>
      <c r="K339" s="175"/>
      <c r="L339" s="175"/>
      <c r="M339" s="175"/>
      <c r="N339" s="175"/>
      <c r="O339" s="175"/>
      <c r="P339" s="175"/>
      <c r="Q339" s="175"/>
    </row>
    <row r="340" spans="1:17" ht="19.5" customHeight="1" x14ac:dyDescent="0.25">
      <c r="A340" s="175"/>
      <c r="B340" s="175"/>
      <c r="C340" s="175"/>
      <c r="D340" s="175"/>
      <c r="E340" s="195"/>
      <c r="F340" s="195"/>
      <c r="G340" s="195"/>
      <c r="H340" s="195"/>
      <c r="I340" s="175"/>
      <c r="J340" s="175"/>
      <c r="K340" s="175"/>
      <c r="L340" s="175"/>
      <c r="M340" s="175"/>
      <c r="N340" s="175"/>
      <c r="O340" s="175"/>
      <c r="P340" s="175"/>
      <c r="Q340" s="175"/>
    </row>
    <row r="341" spans="1:17" ht="19.5" customHeight="1" x14ac:dyDescent="0.25">
      <c r="A341" s="175"/>
      <c r="B341" s="175"/>
      <c r="C341" s="175"/>
      <c r="D341" s="175"/>
      <c r="E341" s="195"/>
      <c r="F341" s="195"/>
      <c r="G341" s="195"/>
      <c r="H341" s="195"/>
      <c r="I341" s="175"/>
      <c r="J341" s="175"/>
      <c r="K341" s="175"/>
      <c r="L341" s="175"/>
      <c r="M341" s="175"/>
      <c r="N341" s="175"/>
      <c r="O341" s="175"/>
      <c r="P341" s="175"/>
      <c r="Q341" s="175"/>
    </row>
    <row r="342" spans="1:17" ht="19.5" customHeight="1" x14ac:dyDescent="0.25">
      <c r="A342" s="175"/>
      <c r="B342" s="175"/>
      <c r="C342" s="175"/>
      <c r="D342" s="175"/>
      <c r="E342" s="195"/>
      <c r="F342" s="195"/>
      <c r="G342" s="195"/>
      <c r="H342" s="195"/>
      <c r="I342" s="175"/>
      <c r="J342" s="175"/>
      <c r="K342" s="175"/>
      <c r="L342" s="175"/>
      <c r="M342" s="175"/>
      <c r="N342" s="175"/>
      <c r="O342" s="175"/>
      <c r="P342" s="175"/>
      <c r="Q342" s="175"/>
    </row>
    <row r="343" spans="1:17" ht="19.5" customHeight="1" x14ac:dyDescent="0.25">
      <c r="A343" s="175"/>
      <c r="B343" s="175"/>
      <c r="C343" s="175"/>
      <c r="D343" s="175"/>
      <c r="E343" s="195"/>
      <c r="F343" s="195"/>
      <c r="G343" s="195"/>
      <c r="H343" s="195"/>
      <c r="I343" s="175"/>
      <c r="J343" s="175"/>
      <c r="K343" s="175"/>
      <c r="L343" s="175"/>
      <c r="M343" s="175"/>
      <c r="N343" s="175"/>
      <c r="O343" s="175"/>
      <c r="P343" s="175"/>
      <c r="Q343" s="175"/>
    </row>
    <row r="344" spans="1:17" ht="19.5" customHeight="1" x14ac:dyDescent="0.25">
      <c r="A344" s="175"/>
      <c r="B344" s="175"/>
      <c r="C344" s="175"/>
      <c r="D344" s="175"/>
      <c r="E344" s="195"/>
      <c r="F344" s="195"/>
      <c r="G344" s="195"/>
      <c r="H344" s="195"/>
      <c r="I344" s="175"/>
      <c r="J344" s="175"/>
      <c r="K344" s="175"/>
      <c r="L344" s="175"/>
      <c r="M344" s="175"/>
      <c r="N344" s="175"/>
      <c r="O344" s="175"/>
      <c r="P344" s="175"/>
      <c r="Q344" s="175"/>
    </row>
    <row r="345" spans="1:17" ht="19.5" customHeight="1" x14ac:dyDescent="0.25">
      <c r="A345" s="175"/>
      <c r="B345" s="175"/>
      <c r="C345" s="175"/>
      <c r="D345" s="175"/>
      <c r="E345" s="195"/>
      <c r="F345" s="195"/>
      <c r="G345" s="195"/>
      <c r="H345" s="195"/>
      <c r="I345" s="175"/>
      <c r="J345" s="175"/>
      <c r="K345" s="175"/>
      <c r="L345" s="175"/>
      <c r="M345" s="175"/>
      <c r="N345" s="175"/>
      <c r="O345" s="175"/>
      <c r="P345" s="175"/>
      <c r="Q345" s="175"/>
    </row>
    <row r="346" spans="1:17" ht="19.5" customHeight="1" x14ac:dyDescent="0.25">
      <c r="A346" s="175"/>
      <c r="B346" s="175"/>
      <c r="C346" s="175"/>
      <c r="D346" s="175"/>
      <c r="E346" s="195"/>
      <c r="F346" s="195"/>
      <c r="G346" s="195"/>
      <c r="H346" s="195"/>
      <c r="I346" s="175"/>
      <c r="J346" s="175"/>
      <c r="K346" s="175"/>
      <c r="L346" s="175"/>
      <c r="M346" s="175"/>
      <c r="N346" s="175"/>
      <c r="O346" s="175"/>
      <c r="P346" s="175"/>
      <c r="Q346" s="175"/>
    </row>
    <row r="347" spans="1:17" ht="19.5" customHeight="1" x14ac:dyDescent="0.25">
      <c r="A347" s="175"/>
      <c r="B347" s="175"/>
      <c r="C347" s="175"/>
      <c r="D347" s="175"/>
      <c r="E347" s="195"/>
      <c r="F347" s="195"/>
      <c r="G347" s="195"/>
      <c r="H347" s="195"/>
      <c r="I347" s="175"/>
      <c r="J347" s="175"/>
      <c r="K347" s="175"/>
      <c r="L347" s="175"/>
      <c r="M347" s="175"/>
      <c r="N347" s="175"/>
      <c r="O347" s="175"/>
      <c r="P347" s="175"/>
      <c r="Q347" s="175"/>
    </row>
    <row r="348" spans="1:17" ht="19.5" customHeight="1" x14ac:dyDescent="0.25">
      <c r="A348" s="175"/>
      <c r="B348" s="175"/>
      <c r="C348" s="175"/>
      <c r="D348" s="175"/>
      <c r="E348" s="195"/>
      <c r="F348" s="195"/>
      <c r="G348" s="195"/>
      <c r="H348" s="195"/>
      <c r="I348" s="175"/>
      <c r="J348" s="175"/>
      <c r="K348" s="175"/>
      <c r="L348" s="175"/>
      <c r="M348" s="175"/>
      <c r="N348" s="175"/>
      <c r="O348" s="175"/>
      <c r="P348" s="175"/>
      <c r="Q348" s="175"/>
    </row>
    <row r="349" spans="1:17" ht="19.5" customHeight="1" x14ac:dyDescent="0.25">
      <c r="A349" s="175"/>
      <c r="B349" s="175"/>
      <c r="C349" s="175"/>
      <c r="D349" s="175"/>
      <c r="E349" s="195"/>
      <c r="F349" s="195"/>
      <c r="G349" s="195"/>
      <c r="H349" s="195"/>
      <c r="I349" s="175"/>
      <c r="J349" s="175"/>
      <c r="K349" s="175"/>
      <c r="L349" s="175"/>
      <c r="M349" s="175"/>
      <c r="N349" s="175"/>
      <c r="O349" s="175"/>
      <c r="P349" s="175"/>
      <c r="Q349" s="175"/>
    </row>
    <row r="350" spans="1:17" ht="19.5" customHeight="1" x14ac:dyDescent="0.25">
      <c r="A350" s="175"/>
      <c r="B350" s="175"/>
      <c r="C350" s="175"/>
      <c r="D350" s="175"/>
      <c r="E350" s="195"/>
      <c r="F350" s="195"/>
      <c r="G350" s="195"/>
      <c r="H350" s="195"/>
      <c r="I350" s="175"/>
      <c r="J350" s="175"/>
      <c r="K350" s="175"/>
      <c r="L350" s="175"/>
      <c r="M350" s="175"/>
      <c r="N350" s="175"/>
      <c r="O350" s="175"/>
      <c r="P350" s="175"/>
      <c r="Q350" s="175"/>
    </row>
    <row r="351" spans="1:17" ht="19.5" customHeight="1" x14ac:dyDescent="0.25">
      <c r="A351" s="175"/>
      <c r="B351" s="175"/>
      <c r="C351" s="175"/>
      <c r="D351" s="175"/>
      <c r="E351" s="195"/>
      <c r="F351" s="195"/>
      <c r="G351" s="195"/>
      <c r="H351" s="195"/>
      <c r="I351" s="175"/>
      <c r="J351" s="175"/>
      <c r="K351" s="175"/>
      <c r="L351" s="175"/>
      <c r="M351" s="175"/>
      <c r="N351" s="175"/>
      <c r="O351" s="175"/>
      <c r="P351" s="175"/>
      <c r="Q351" s="175"/>
    </row>
    <row r="352" spans="1:17" ht="19.5" customHeight="1" x14ac:dyDescent="0.25">
      <c r="A352" s="175"/>
      <c r="B352" s="175"/>
      <c r="C352" s="175"/>
      <c r="D352" s="175"/>
      <c r="E352" s="195"/>
      <c r="F352" s="195"/>
      <c r="G352" s="195"/>
      <c r="H352" s="195"/>
      <c r="I352" s="175"/>
      <c r="J352" s="175"/>
      <c r="K352" s="175"/>
      <c r="L352" s="175"/>
      <c r="M352" s="175"/>
      <c r="N352" s="175"/>
      <c r="O352" s="175"/>
      <c r="P352" s="175"/>
      <c r="Q352" s="175"/>
    </row>
    <row r="353" spans="1:17" ht="19.5" customHeight="1" x14ac:dyDescent="0.25">
      <c r="A353" s="175"/>
      <c r="B353" s="175"/>
      <c r="C353" s="175"/>
      <c r="D353" s="175"/>
      <c r="E353" s="195"/>
      <c r="F353" s="195"/>
      <c r="G353" s="195"/>
      <c r="H353" s="195"/>
      <c r="I353" s="175"/>
      <c r="J353" s="175"/>
      <c r="K353" s="175"/>
      <c r="L353" s="175"/>
      <c r="M353" s="175"/>
      <c r="N353" s="175"/>
      <c r="O353" s="175"/>
      <c r="P353" s="175"/>
      <c r="Q353" s="175"/>
    </row>
    <row r="354" spans="1:17" ht="19.5" customHeight="1" x14ac:dyDescent="0.25">
      <c r="A354" s="175"/>
      <c r="B354" s="175"/>
      <c r="C354" s="175"/>
      <c r="D354" s="175"/>
      <c r="E354" s="195"/>
      <c r="F354" s="195"/>
      <c r="G354" s="195"/>
      <c r="H354" s="195"/>
      <c r="I354" s="175"/>
      <c r="J354" s="175"/>
      <c r="K354" s="175"/>
      <c r="L354" s="175"/>
      <c r="M354" s="175"/>
      <c r="N354" s="175"/>
      <c r="O354" s="175"/>
      <c r="P354" s="175"/>
      <c r="Q354" s="175"/>
    </row>
    <row r="355" spans="1:17" ht="19.5" customHeight="1" x14ac:dyDescent="0.25">
      <c r="A355" s="175"/>
      <c r="B355" s="175"/>
      <c r="C355" s="175"/>
      <c r="D355" s="175"/>
      <c r="E355" s="195"/>
      <c r="F355" s="195"/>
      <c r="G355" s="195"/>
      <c r="H355" s="195"/>
      <c r="I355" s="175"/>
      <c r="J355" s="175"/>
      <c r="K355" s="175"/>
      <c r="L355" s="175"/>
      <c r="M355" s="175"/>
      <c r="N355" s="175"/>
      <c r="O355" s="175"/>
      <c r="P355" s="175"/>
      <c r="Q355" s="175"/>
    </row>
    <row r="356" spans="1:17" ht="19.5" customHeight="1" x14ac:dyDescent="0.25">
      <c r="A356" s="175"/>
      <c r="B356" s="175"/>
      <c r="C356" s="175"/>
      <c r="D356" s="175"/>
      <c r="E356" s="195"/>
      <c r="F356" s="195"/>
      <c r="G356" s="195"/>
      <c r="H356" s="195"/>
      <c r="I356" s="175"/>
      <c r="J356" s="175"/>
      <c r="K356" s="175"/>
      <c r="L356" s="175"/>
      <c r="M356" s="175"/>
      <c r="N356" s="175"/>
      <c r="O356" s="175"/>
      <c r="P356" s="175"/>
      <c r="Q356" s="175"/>
    </row>
    <row r="357" spans="1:17" ht="19.5" customHeight="1" x14ac:dyDescent="0.25">
      <c r="A357" s="175"/>
      <c r="B357" s="175"/>
      <c r="C357" s="175"/>
      <c r="D357" s="175"/>
      <c r="E357" s="195"/>
      <c r="F357" s="195"/>
      <c r="G357" s="195"/>
      <c r="H357" s="195"/>
      <c r="I357" s="175"/>
      <c r="J357" s="175"/>
      <c r="K357" s="175"/>
      <c r="L357" s="175"/>
      <c r="M357" s="175"/>
      <c r="N357" s="175"/>
      <c r="O357" s="175"/>
      <c r="P357" s="175"/>
      <c r="Q357" s="175"/>
    </row>
    <row r="358" spans="1:17" ht="19.5" customHeight="1" x14ac:dyDescent="0.25">
      <c r="A358" s="175"/>
      <c r="B358" s="175"/>
      <c r="C358" s="175"/>
      <c r="D358" s="175"/>
      <c r="E358" s="195"/>
      <c r="F358" s="195"/>
      <c r="G358" s="195"/>
      <c r="H358" s="195"/>
      <c r="I358" s="175"/>
      <c r="J358" s="175"/>
      <c r="K358" s="175"/>
      <c r="L358" s="175"/>
      <c r="M358" s="175"/>
      <c r="N358" s="175"/>
      <c r="O358" s="175"/>
      <c r="P358" s="175"/>
      <c r="Q358" s="175"/>
    </row>
    <row r="359" spans="1:17" ht="19.5" customHeight="1" x14ac:dyDescent="0.25">
      <c r="A359" s="175"/>
      <c r="B359" s="175"/>
      <c r="C359" s="175"/>
      <c r="D359" s="175"/>
      <c r="E359" s="195"/>
      <c r="F359" s="195"/>
      <c r="G359" s="195"/>
      <c r="H359" s="195"/>
      <c r="I359" s="175"/>
      <c r="J359" s="175"/>
      <c r="K359" s="175"/>
      <c r="L359" s="175"/>
      <c r="M359" s="175"/>
      <c r="N359" s="175"/>
      <c r="O359" s="175"/>
      <c r="P359" s="175"/>
      <c r="Q359" s="175"/>
    </row>
    <row r="360" spans="1:17" ht="19.5" customHeight="1" x14ac:dyDescent="0.25">
      <c r="A360" s="175"/>
      <c r="B360" s="175"/>
      <c r="C360" s="175"/>
      <c r="D360" s="175"/>
      <c r="E360" s="195"/>
      <c r="F360" s="195"/>
      <c r="G360" s="195"/>
      <c r="H360" s="195"/>
      <c r="I360" s="175"/>
      <c r="J360" s="175"/>
      <c r="K360" s="175"/>
      <c r="L360" s="175"/>
      <c r="M360" s="175"/>
      <c r="N360" s="175"/>
      <c r="O360" s="175"/>
      <c r="P360" s="175"/>
      <c r="Q360" s="175"/>
    </row>
    <row r="361" spans="1:17" ht="19.5" customHeight="1" x14ac:dyDescent="0.25">
      <c r="A361" s="175"/>
      <c r="B361" s="175"/>
      <c r="C361" s="175"/>
      <c r="D361" s="175"/>
      <c r="E361" s="195"/>
      <c r="F361" s="195"/>
      <c r="G361" s="195"/>
      <c r="H361" s="195"/>
      <c r="I361" s="175"/>
      <c r="J361" s="175"/>
      <c r="K361" s="175"/>
      <c r="L361" s="175"/>
      <c r="M361" s="175"/>
      <c r="N361" s="175"/>
      <c r="O361" s="175"/>
      <c r="P361" s="175"/>
      <c r="Q361" s="175"/>
    </row>
    <row r="362" spans="1:17" ht="19.5" customHeight="1" x14ac:dyDescent="0.25">
      <c r="A362" s="175"/>
      <c r="B362" s="175"/>
      <c r="C362" s="175"/>
      <c r="D362" s="175"/>
      <c r="E362" s="195"/>
      <c r="F362" s="195"/>
      <c r="G362" s="195"/>
      <c r="H362" s="195"/>
      <c r="I362" s="175"/>
      <c r="J362" s="175"/>
      <c r="K362" s="175"/>
      <c r="L362" s="175"/>
      <c r="M362" s="175"/>
      <c r="N362" s="175"/>
      <c r="O362" s="175"/>
      <c r="P362" s="175"/>
      <c r="Q362" s="175"/>
    </row>
    <row r="363" spans="1:17" ht="19.5" customHeight="1" x14ac:dyDescent="0.25">
      <c r="A363" s="175"/>
      <c r="B363" s="175"/>
      <c r="C363" s="175"/>
      <c r="D363" s="175"/>
      <c r="E363" s="195"/>
      <c r="F363" s="195"/>
      <c r="G363" s="195"/>
      <c r="H363" s="195"/>
      <c r="I363" s="175"/>
      <c r="J363" s="175"/>
      <c r="K363" s="175"/>
      <c r="L363" s="175"/>
      <c r="M363" s="175"/>
      <c r="N363" s="175"/>
      <c r="O363" s="175"/>
      <c r="P363" s="175"/>
      <c r="Q363" s="175"/>
    </row>
    <row r="364" spans="1:17" ht="19.5" customHeight="1" x14ac:dyDescent="0.25">
      <c r="A364" s="175"/>
      <c r="B364" s="175"/>
      <c r="C364" s="175"/>
      <c r="D364" s="175"/>
      <c r="E364" s="195"/>
      <c r="F364" s="195"/>
      <c r="G364" s="195"/>
      <c r="H364" s="195"/>
      <c r="I364" s="175"/>
      <c r="J364" s="175"/>
      <c r="K364" s="175"/>
      <c r="L364" s="175"/>
      <c r="M364" s="175"/>
      <c r="N364" s="175"/>
      <c r="O364" s="175"/>
      <c r="P364" s="175"/>
      <c r="Q364" s="175"/>
    </row>
    <row r="365" spans="1:17" ht="19.5" customHeight="1" x14ac:dyDescent="0.25">
      <c r="A365" s="175"/>
      <c r="B365" s="175"/>
      <c r="C365" s="175"/>
      <c r="D365" s="175"/>
      <c r="E365" s="195"/>
      <c r="F365" s="195"/>
      <c r="G365" s="195"/>
      <c r="H365" s="195"/>
      <c r="I365" s="175"/>
      <c r="J365" s="175"/>
      <c r="K365" s="175"/>
      <c r="L365" s="175"/>
      <c r="M365" s="175"/>
      <c r="N365" s="175"/>
      <c r="O365" s="175"/>
      <c r="P365" s="175"/>
      <c r="Q365" s="175"/>
    </row>
    <row r="366" spans="1:17" ht="19.5" customHeight="1" x14ac:dyDescent="0.25">
      <c r="A366" s="175"/>
      <c r="B366" s="175"/>
      <c r="C366" s="175"/>
      <c r="D366" s="175"/>
      <c r="E366" s="195"/>
      <c r="F366" s="195"/>
      <c r="G366" s="195"/>
      <c r="H366" s="195"/>
      <c r="I366" s="175"/>
      <c r="J366" s="175"/>
      <c r="K366" s="175"/>
      <c r="L366" s="175"/>
      <c r="M366" s="175"/>
      <c r="N366" s="175"/>
      <c r="O366" s="175"/>
      <c r="P366" s="175"/>
      <c r="Q366" s="175"/>
    </row>
    <row r="367" spans="1:17" ht="19.5" customHeight="1" x14ac:dyDescent="0.25">
      <c r="A367" s="175"/>
      <c r="B367" s="175"/>
      <c r="C367" s="175"/>
      <c r="D367" s="175"/>
      <c r="E367" s="195"/>
      <c r="F367" s="195"/>
      <c r="G367" s="195"/>
      <c r="H367" s="195"/>
      <c r="I367" s="175"/>
      <c r="J367" s="175"/>
      <c r="K367" s="175"/>
      <c r="L367" s="175"/>
      <c r="M367" s="175"/>
      <c r="N367" s="175"/>
      <c r="O367" s="175"/>
      <c r="P367" s="175"/>
      <c r="Q367" s="175"/>
    </row>
    <row r="368" spans="1:17" ht="19.5" customHeight="1" x14ac:dyDescent="0.25">
      <c r="A368" s="175"/>
      <c r="B368" s="175"/>
      <c r="C368" s="175"/>
      <c r="D368" s="175"/>
      <c r="E368" s="195"/>
      <c r="F368" s="195"/>
      <c r="G368" s="195"/>
      <c r="H368" s="195"/>
      <c r="I368" s="175"/>
      <c r="J368" s="175"/>
      <c r="K368" s="175"/>
      <c r="L368" s="175"/>
      <c r="M368" s="175"/>
      <c r="N368" s="175"/>
      <c r="O368" s="175"/>
      <c r="P368" s="175"/>
      <c r="Q368" s="175"/>
    </row>
    <row r="369" spans="1:17" ht="19.5" customHeight="1" x14ac:dyDescent="0.25">
      <c r="A369" s="175"/>
      <c r="B369" s="175"/>
      <c r="C369" s="175"/>
      <c r="D369" s="175"/>
      <c r="E369" s="195"/>
      <c r="F369" s="195"/>
      <c r="G369" s="195"/>
      <c r="H369" s="195"/>
      <c r="I369" s="175"/>
      <c r="J369" s="175"/>
      <c r="K369" s="175"/>
      <c r="L369" s="175"/>
      <c r="M369" s="175"/>
      <c r="N369" s="175"/>
      <c r="O369" s="175"/>
      <c r="P369" s="175"/>
      <c r="Q369" s="175"/>
    </row>
    <row r="370" spans="1:17" ht="19.5" customHeight="1" x14ac:dyDescent="0.25">
      <c r="A370" s="175"/>
      <c r="B370" s="175"/>
      <c r="C370" s="175"/>
      <c r="D370" s="175"/>
      <c r="E370" s="195"/>
      <c r="F370" s="195"/>
      <c r="G370" s="195"/>
      <c r="H370" s="195"/>
      <c r="I370" s="175"/>
      <c r="J370" s="175"/>
      <c r="K370" s="175"/>
      <c r="L370" s="175"/>
      <c r="M370" s="175"/>
      <c r="N370" s="175"/>
      <c r="O370" s="175"/>
      <c r="P370" s="175"/>
      <c r="Q370" s="175"/>
    </row>
    <row r="371" spans="1:17" ht="19.5" customHeight="1" x14ac:dyDescent="0.25">
      <c r="A371" s="175"/>
      <c r="B371" s="175"/>
      <c r="C371" s="175"/>
      <c r="D371" s="175"/>
      <c r="E371" s="195"/>
      <c r="F371" s="195"/>
      <c r="G371" s="195"/>
      <c r="H371" s="195"/>
      <c r="I371" s="175"/>
      <c r="J371" s="175"/>
      <c r="K371" s="175"/>
      <c r="L371" s="175"/>
      <c r="M371" s="175"/>
      <c r="N371" s="175"/>
      <c r="O371" s="175"/>
      <c r="P371" s="175"/>
      <c r="Q371" s="175"/>
    </row>
    <row r="372" spans="1:17" ht="19.5" customHeight="1" x14ac:dyDescent="0.25">
      <c r="A372" s="175"/>
      <c r="B372" s="175"/>
      <c r="C372" s="175"/>
      <c r="D372" s="175"/>
      <c r="E372" s="195"/>
      <c r="F372" s="195"/>
      <c r="G372" s="195"/>
      <c r="H372" s="195"/>
      <c r="I372" s="175"/>
      <c r="J372" s="175"/>
      <c r="K372" s="175"/>
      <c r="L372" s="175"/>
      <c r="M372" s="175"/>
      <c r="N372" s="175"/>
      <c r="O372" s="175"/>
      <c r="P372" s="175"/>
      <c r="Q372" s="175"/>
    </row>
    <row r="373" spans="1:17" ht="19.5" customHeight="1" x14ac:dyDescent="0.25">
      <c r="A373" s="175"/>
      <c r="B373" s="175"/>
      <c r="C373" s="175"/>
      <c r="D373" s="175"/>
      <c r="E373" s="195"/>
      <c r="F373" s="195"/>
      <c r="G373" s="195"/>
      <c r="H373" s="195"/>
      <c r="I373" s="175"/>
      <c r="J373" s="175"/>
      <c r="K373" s="175"/>
      <c r="L373" s="175"/>
      <c r="M373" s="175"/>
      <c r="N373" s="175"/>
      <c r="O373" s="175"/>
      <c r="P373" s="175"/>
      <c r="Q373" s="175"/>
    </row>
    <row r="374" spans="1:17" ht="19.5" customHeight="1" x14ac:dyDescent="0.25">
      <c r="A374" s="175"/>
      <c r="B374" s="175"/>
      <c r="C374" s="175"/>
      <c r="D374" s="175"/>
      <c r="E374" s="195"/>
      <c r="F374" s="195"/>
      <c r="G374" s="195"/>
      <c r="H374" s="195"/>
      <c r="I374" s="175"/>
      <c r="J374" s="175"/>
      <c r="K374" s="175"/>
      <c r="L374" s="175"/>
      <c r="M374" s="175"/>
      <c r="N374" s="175"/>
      <c r="O374" s="175"/>
      <c r="P374" s="175"/>
      <c r="Q374" s="175"/>
    </row>
    <row r="375" spans="1:17" ht="19.5" customHeight="1" x14ac:dyDescent="0.25">
      <c r="A375" s="175"/>
      <c r="B375" s="175"/>
      <c r="C375" s="175"/>
      <c r="D375" s="175"/>
      <c r="E375" s="195"/>
      <c r="F375" s="195"/>
      <c r="G375" s="195"/>
      <c r="H375" s="195"/>
      <c r="I375" s="175"/>
      <c r="J375" s="175"/>
      <c r="K375" s="175"/>
      <c r="L375" s="175"/>
      <c r="M375" s="175"/>
      <c r="N375" s="175"/>
      <c r="O375" s="175"/>
      <c r="P375" s="175"/>
      <c r="Q375" s="175"/>
    </row>
    <row r="376" spans="1:17" ht="19.5" customHeight="1" x14ac:dyDescent="0.25">
      <c r="A376" s="175"/>
      <c r="B376" s="175"/>
      <c r="C376" s="175"/>
      <c r="D376" s="175"/>
      <c r="E376" s="195"/>
      <c r="F376" s="195"/>
      <c r="G376" s="195"/>
      <c r="H376" s="195"/>
      <c r="I376" s="175"/>
      <c r="J376" s="175"/>
      <c r="K376" s="175"/>
      <c r="L376" s="175"/>
      <c r="M376" s="175"/>
      <c r="N376" s="175"/>
      <c r="O376" s="175"/>
      <c r="P376" s="175"/>
      <c r="Q376" s="175"/>
    </row>
    <row r="377" spans="1:17" ht="19.5" customHeight="1" x14ac:dyDescent="0.25">
      <c r="A377" s="175"/>
      <c r="B377" s="175"/>
      <c r="C377" s="175"/>
      <c r="D377" s="175"/>
      <c r="E377" s="195"/>
      <c r="F377" s="195"/>
      <c r="G377" s="195"/>
      <c r="H377" s="195"/>
      <c r="I377" s="175"/>
      <c r="J377" s="175"/>
      <c r="K377" s="175"/>
      <c r="L377" s="175"/>
      <c r="M377" s="175"/>
      <c r="N377" s="175"/>
      <c r="O377" s="175"/>
      <c r="P377" s="175"/>
      <c r="Q377" s="175"/>
    </row>
    <row r="378" spans="1:17" ht="19.5" customHeight="1" x14ac:dyDescent="0.25">
      <c r="A378" s="175"/>
      <c r="B378" s="175"/>
      <c r="C378" s="175"/>
      <c r="D378" s="175"/>
      <c r="E378" s="195"/>
      <c r="F378" s="195"/>
      <c r="G378" s="195"/>
      <c r="H378" s="195"/>
      <c r="I378" s="175"/>
      <c r="J378" s="175"/>
      <c r="K378" s="175"/>
      <c r="L378" s="175"/>
      <c r="M378" s="175"/>
      <c r="N378" s="175"/>
      <c r="O378" s="175"/>
      <c r="P378" s="175"/>
      <c r="Q378" s="175"/>
    </row>
    <row r="379" spans="1:17" ht="19.5" customHeight="1" x14ac:dyDescent="0.25">
      <c r="A379" s="175"/>
      <c r="B379" s="175"/>
      <c r="C379" s="175"/>
      <c r="D379" s="175"/>
      <c r="E379" s="195"/>
      <c r="F379" s="195"/>
      <c r="G379" s="195"/>
      <c r="H379" s="195"/>
      <c r="I379" s="175"/>
      <c r="J379" s="175"/>
      <c r="K379" s="175"/>
      <c r="L379" s="175"/>
      <c r="M379" s="175"/>
      <c r="N379" s="175"/>
      <c r="O379" s="175"/>
      <c r="P379" s="175"/>
      <c r="Q379" s="175"/>
    </row>
    <row r="380" spans="1:17" ht="19.5" customHeight="1" x14ac:dyDescent="0.25">
      <c r="A380" s="175"/>
      <c r="B380" s="175"/>
      <c r="C380" s="175"/>
      <c r="D380" s="175"/>
      <c r="E380" s="195"/>
      <c r="F380" s="195"/>
      <c r="G380" s="195"/>
      <c r="H380" s="195"/>
      <c r="I380" s="175"/>
      <c r="J380" s="175"/>
      <c r="K380" s="175"/>
      <c r="L380" s="175"/>
      <c r="M380" s="175"/>
      <c r="N380" s="175"/>
      <c r="O380" s="175"/>
      <c r="P380" s="175"/>
      <c r="Q380" s="175"/>
    </row>
    <row r="381" spans="1:17" ht="19.5" customHeight="1" x14ac:dyDescent="0.25">
      <c r="A381" s="175"/>
      <c r="B381" s="175"/>
      <c r="C381" s="175"/>
      <c r="D381" s="175"/>
      <c r="E381" s="195"/>
      <c r="F381" s="195"/>
      <c r="G381" s="195"/>
      <c r="H381" s="195"/>
      <c r="I381" s="175"/>
      <c r="J381" s="175"/>
      <c r="K381" s="175"/>
      <c r="L381" s="175"/>
      <c r="M381" s="175"/>
      <c r="N381" s="175"/>
      <c r="O381" s="175"/>
      <c r="P381" s="175"/>
      <c r="Q381" s="175"/>
    </row>
    <row r="382" spans="1:17" ht="19.5" customHeight="1" x14ac:dyDescent="0.25">
      <c r="A382" s="175"/>
      <c r="B382" s="175"/>
      <c r="C382" s="175"/>
      <c r="D382" s="175"/>
      <c r="E382" s="195"/>
      <c r="F382" s="195"/>
      <c r="G382" s="195"/>
      <c r="H382" s="195"/>
      <c r="I382" s="175"/>
      <c r="J382" s="175"/>
      <c r="K382" s="175"/>
      <c r="L382" s="175"/>
      <c r="M382" s="175"/>
      <c r="N382" s="175"/>
      <c r="O382" s="175"/>
      <c r="P382" s="175"/>
      <c r="Q382" s="175"/>
    </row>
    <row r="383" spans="1:17" ht="19.5" customHeight="1" x14ac:dyDescent="0.25">
      <c r="A383" s="175"/>
      <c r="B383" s="175"/>
      <c r="C383" s="175"/>
      <c r="D383" s="175"/>
      <c r="E383" s="195"/>
      <c r="F383" s="195"/>
      <c r="G383" s="195"/>
      <c r="H383" s="195"/>
      <c r="I383" s="175"/>
      <c r="J383" s="175"/>
      <c r="K383" s="175"/>
      <c r="L383" s="175"/>
      <c r="M383" s="175"/>
      <c r="N383" s="175"/>
      <c r="O383" s="175"/>
      <c r="P383" s="175"/>
      <c r="Q383" s="175"/>
    </row>
    <row r="384" spans="1:17" ht="19.5" customHeight="1" x14ac:dyDescent="0.25">
      <c r="A384" s="175"/>
      <c r="B384" s="175"/>
      <c r="C384" s="175"/>
      <c r="D384" s="175"/>
      <c r="E384" s="195"/>
      <c r="F384" s="195"/>
      <c r="G384" s="195"/>
      <c r="H384" s="195"/>
      <c r="I384" s="175"/>
      <c r="J384" s="175"/>
      <c r="K384" s="175"/>
      <c r="L384" s="175"/>
      <c r="M384" s="175"/>
      <c r="N384" s="175"/>
      <c r="O384" s="175"/>
      <c r="P384" s="175"/>
      <c r="Q384" s="175"/>
    </row>
    <row r="385" spans="1:17" ht="19.5" customHeight="1" x14ac:dyDescent="0.25">
      <c r="A385" s="175"/>
      <c r="B385" s="175"/>
      <c r="C385" s="175"/>
      <c r="D385" s="175"/>
      <c r="E385" s="195"/>
      <c r="F385" s="195"/>
      <c r="G385" s="195"/>
      <c r="H385" s="195"/>
      <c r="I385" s="175"/>
      <c r="J385" s="175"/>
      <c r="K385" s="175"/>
      <c r="L385" s="175"/>
      <c r="M385" s="175"/>
      <c r="N385" s="175"/>
      <c r="O385" s="175"/>
      <c r="P385" s="175"/>
      <c r="Q385" s="175"/>
    </row>
    <row r="386" spans="1:17" ht="19.5" customHeight="1" x14ac:dyDescent="0.25">
      <c r="A386" s="175"/>
      <c r="B386" s="175"/>
      <c r="C386" s="175"/>
      <c r="D386" s="175"/>
      <c r="E386" s="195"/>
      <c r="F386" s="195"/>
      <c r="G386" s="195"/>
      <c r="H386" s="195"/>
      <c r="I386" s="175"/>
      <c r="J386" s="175"/>
      <c r="K386" s="175"/>
      <c r="L386" s="175"/>
      <c r="M386" s="175"/>
      <c r="N386" s="175"/>
      <c r="O386" s="175"/>
      <c r="P386" s="175"/>
      <c r="Q386" s="175"/>
    </row>
    <row r="387" spans="1:17" ht="19.5" customHeight="1" x14ac:dyDescent="0.25">
      <c r="A387" s="175"/>
      <c r="B387" s="175"/>
      <c r="C387" s="175"/>
      <c r="D387" s="175"/>
      <c r="E387" s="195"/>
      <c r="F387" s="195"/>
      <c r="G387" s="195"/>
      <c r="H387" s="195"/>
      <c r="I387" s="175"/>
      <c r="J387" s="175"/>
      <c r="K387" s="175"/>
      <c r="L387" s="175"/>
      <c r="M387" s="175"/>
      <c r="N387" s="175"/>
      <c r="O387" s="175"/>
      <c r="P387" s="175"/>
      <c r="Q387" s="175"/>
    </row>
    <row r="388" spans="1:17" ht="19.5" customHeight="1" x14ac:dyDescent="0.25">
      <c r="A388" s="175"/>
      <c r="B388" s="175"/>
      <c r="C388" s="175"/>
      <c r="D388" s="175"/>
      <c r="E388" s="195"/>
      <c r="F388" s="195"/>
      <c r="G388" s="195"/>
      <c r="H388" s="195"/>
      <c r="I388" s="175"/>
      <c r="J388" s="175"/>
      <c r="K388" s="175"/>
      <c r="L388" s="175"/>
      <c r="M388" s="175"/>
      <c r="N388" s="175"/>
      <c r="O388" s="175"/>
      <c r="P388" s="175"/>
      <c r="Q388" s="175"/>
    </row>
    <row r="389" spans="1:17" ht="19.5" customHeight="1" x14ac:dyDescent="0.25">
      <c r="A389" s="175"/>
      <c r="B389" s="175"/>
      <c r="C389" s="175"/>
      <c r="D389" s="175"/>
      <c r="E389" s="195"/>
      <c r="F389" s="195"/>
      <c r="G389" s="195"/>
      <c r="H389" s="195"/>
      <c r="I389" s="175"/>
      <c r="J389" s="175"/>
      <c r="K389" s="175"/>
      <c r="L389" s="175"/>
      <c r="M389" s="175"/>
      <c r="N389" s="175"/>
      <c r="O389" s="175"/>
      <c r="P389" s="175"/>
      <c r="Q389" s="175"/>
    </row>
    <row r="390" spans="1:17" ht="19.5" customHeight="1" x14ac:dyDescent="0.25">
      <c r="A390" s="175"/>
      <c r="B390" s="175"/>
      <c r="C390" s="175"/>
      <c r="D390" s="175"/>
      <c r="E390" s="195"/>
      <c r="F390" s="195"/>
      <c r="G390" s="195"/>
      <c r="H390" s="195"/>
      <c r="I390" s="175"/>
      <c r="J390" s="175"/>
      <c r="K390" s="175"/>
      <c r="L390" s="175"/>
      <c r="M390" s="175"/>
      <c r="N390" s="175"/>
      <c r="O390" s="175"/>
      <c r="P390" s="175"/>
      <c r="Q390" s="175"/>
    </row>
    <row r="391" spans="1:17" ht="19.5" customHeight="1" x14ac:dyDescent="0.25">
      <c r="A391" s="175"/>
      <c r="B391" s="175"/>
      <c r="C391" s="175"/>
      <c r="D391" s="175"/>
      <c r="E391" s="195"/>
      <c r="F391" s="195"/>
      <c r="G391" s="195"/>
      <c r="H391" s="195"/>
      <c r="I391" s="175"/>
      <c r="J391" s="175"/>
      <c r="K391" s="175"/>
      <c r="L391" s="175"/>
      <c r="M391" s="175"/>
      <c r="N391" s="175"/>
      <c r="O391" s="175"/>
      <c r="P391" s="175"/>
      <c r="Q391" s="175"/>
    </row>
    <row r="392" spans="1:17" ht="19.5" customHeight="1" x14ac:dyDescent="0.25">
      <c r="A392" s="175"/>
      <c r="B392" s="175"/>
      <c r="C392" s="175"/>
      <c r="D392" s="175"/>
      <c r="E392" s="195"/>
      <c r="F392" s="195"/>
      <c r="G392" s="195"/>
      <c r="H392" s="195"/>
      <c r="I392" s="175"/>
      <c r="J392" s="175"/>
      <c r="K392" s="175"/>
      <c r="L392" s="175"/>
      <c r="M392" s="175"/>
      <c r="N392" s="175"/>
      <c r="O392" s="175"/>
      <c r="P392" s="175"/>
      <c r="Q392" s="175"/>
    </row>
    <row r="393" spans="1:17" ht="19.5" customHeight="1" x14ac:dyDescent="0.25">
      <c r="A393" s="175"/>
      <c r="B393" s="175"/>
      <c r="C393" s="175"/>
      <c r="D393" s="175"/>
      <c r="E393" s="195"/>
      <c r="F393" s="195"/>
      <c r="G393" s="195"/>
      <c r="H393" s="195"/>
      <c r="I393" s="175"/>
      <c r="J393" s="175"/>
      <c r="K393" s="175"/>
      <c r="L393" s="175"/>
      <c r="M393" s="175"/>
      <c r="N393" s="175"/>
      <c r="O393" s="175"/>
      <c r="P393" s="175"/>
      <c r="Q393" s="175"/>
    </row>
    <row r="394" spans="1:17" ht="19.5" customHeight="1" x14ac:dyDescent="0.25">
      <c r="A394" s="175"/>
      <c r="B394" s="175"/>
      <c r="C394" s="175"/>
      <c r="D394" s="175"/>
      <c r="E394" s="195"/>
      <c r="F394" s="195"/>
      <c r="G394" s="195"/>
      <c r="H394" s="195"/>
      <c r="I394" s="175"/>
      <c r="J394" s="175"/>
      <c r="K394" s="175"/>
      <c r="L394" s="175"/>
      <c r="M394" s="175"/>
      <c r="N394" s="175"/>
      <c r="O394" s="175"/>
      <c r="P394" s="175"/>
      <c r="Q394" s="175"/>
    </row>
    <row r="395" spans="1:17" ht="19.5" customHeight="1" x14ac:dyDescent="0.25">
      <c r="A395" s="175"/>
      <c r="B395" s="175"/>
      <c r="C395" s="175"/>
      <c r="D395" s="175"/>
      <c r="E395" s="195"/>
      <c r="F395" s="195"/>
      <c r="G395" s="195"/>
      <c r="H395" s="195"/>
      <c r="I395" s="175"/>
      <c r="J395" s="175"/>
      <c r="K395" s="175"/>
      <c r="L395" s="175"/>
      <c r="M395" s="175"/>
      <c r="N395" s="175"/>
      <c r="O395" s="175"/>
      <c r="P395" s="175"/>
      <c r="Q395" s="175"/>
    </row>
    <row r="396" spans="1:17" ht="19.5" customHeight="1" x14ac:dyDescent="0.25">
      <c r="A396" s="175"/>
      <c r="B396" s="175"/>
      <c r="C396" s="175"/>
      <c r="D396" s="175"/>
      <c r="E396" s="195"/>
      <c r="F396" s="195"/>
      <c r="G396" s="195"/>
      <c r="H396" s="195"/>
      <c r="I396" s="175"/>
      <c r="J396" s="175"/>
      <c r="K396" s="175"/>
      <c r="L396" s="175"/>
      <c r="M396" s="175"/>
      <c r="N396" s="175"/>
      <c r="O396" s="175"/>
      <c r="P396" s="175"/>
      <c r="Q396" s="175"/>
    </row>
    <row r="397" spans="1:17" ht="19.5" customHeight="1" x14ac:dyDescent="0.25">
      <c r="A397" s="175"/>
      <c r="B397" s="175"/>
      <c r="C397" s="175"/>
      <c r="D397" s="175"/>
      <c r="E397" s="195"/>
      <c r="F397" s="195"/>
      <c r="G397" s="195"/>
      <c r="H397" s="195"/>
      <c r="I397" s="175"/>
      <c r="J397" s="175"/>
      <c r="K397" s="175"/>
      <c r="L397" s="175"/>
      <c r="M397" s="175"/>
      <c r="N397" s="175"/>
      <c r="O397" s="175"/>
      <c r="P397" s="175"/>
      <c r="Q397" s="175"/>
    </row>
    <row r="398" spans="1:17" ht="19.5" customHeight="1" x14ac:dyDescent="0.25">
      <c r="A398" s="175"/>
      <c r="B398" s="175"/>
      <c r="C398" s="175"/>
      <c r="D398" s="175"/>
      <c r="E398" s="195"/>
      <c r="F398" s="195"/>
      <c r="G398" s="195"/>
      <c r="H398" s="195"/>
      <c r="I398" s="175"/>
      <c r="J398" s="175"/>
      <c r="K398" s="175"/>
      <c r="L398" s="175"/>
      <c r="M398" s="175"/>
      <c r="N398" s="175"/>
      <c r="O398" s="175"/>
      <c r="P398" s="175"/>
      <c r="Q398" s="175"/>
    </row>
    <row r="399" spans="1:17" ht="19.5" customHeight="1" x14ac:dyDescent="0.25">
      <c r="A399" s="175"/>
      <c r="B399" s="175"/>
      <c r="C399" s="175"/>
      <c r="D399" s="175"/>
      <c r="E399" s="195"/>
      <c r="F399" s="195"/>
      <c r="G399" s="195"/>
      <c r="H399" s="195"/>
      <c r="I399" s="175"/>
      <c r="J399" s="175"/>
      <c r="K399" s="175"/>
      <c r="L399" s="175"/>
      <c r="M399" s="175"/>
      <c r="N399" s="175"/>
      <c r="O399" s="175"/>
      <c r="P399" s="175"/>
      <c r="Q399" s="175"/>
    </row>
    <row r="400" spans="1:17" ht="19.5" customHeight="1" x14ac:dyDescent="0.25">
      <c r="A400" s="175"/>
      <c r="B400" s="175"/>
      <c r="C400" s="175"/>
      <c r="D400" s="175"/>
      <c r="E400" s="195"/>
      <c r="F400" s="195"/>
      <c r="G400" s="195"/>
      <c r="H400" s="195"/>
      <c r="I400" s="175"/>
      <c r="J400" s="175"/>
      <c r="K400" s="175"/>
      <c r="L400" s="175"/>
      <c r="M400" s="175"/>
      <c r="N400" s="175"/>
      <c r="O400" s="175"/>
      <c r="P400" s="175"/>
      <c r="Q400" s="175"/>
    </row>
    <row r="401" spans="1:17" ht="19.5" customHeight="1" x14ac:dyDescent="0.25">
      <c r="A401" s="175"/>
      <c r="B401" s="175"/>
      <c r="C401" s="175"/>
      <c r="D401" s="175"/>
      <c r="E401" s="195"/>
      <c r="F401" s="195"/>
      <c r="G401" s="195"/>
      <c r="H401" s="195"/>
      <c r="I401" s="175"/>
      <c r="J401" s="175"/>
      <c r="K401" s="175"/>
      <c r="L401" s="175"/>
      <c r="M401" s="175"/>
      <c r="N401" s="175"/>
      <c r="O401" s="175"/>
      <c r="P401" s="175"/>
      <c r="Q401" s="175"/>
    </row>
    <row r="402" spans="1:17" ht="19.5" customHeight="1" x14ac:dyDescent="0.25">
      <c r="A402" s="175"/>
      <c r="B402" s="175"/>
      <c r="C402" s="175"/>
      <c r="D402" s="175"/>
      <c r="E402" s="195"/>
      <c r="F402" s="195"/>
      <c r="G402" s="195"/>
      <c r="H402" s="195"/>
      <c r="I402" s="175"/>
      <c r="J402" s="175"/>
      <c r="K402" s="175"/>
      <c r="L402" s="175"/>
      <c r="M402" s="175"/>
      <c r="N402" s="175"/>
      <c r="O402" s="175"/>
      <c r="P402" s="175"/>
      <c r="Q402" s="175"/>
    </row>
    <row r="403" spans="1:17" ht="19.5" customHeight="1" x14ac:dyDescent="0.25">
      <c r="A403" s="175"/>
      <c r="B403" s="175"/>
      <c r="C403" s="175"/>
      <c r="D403" s="175"/>
      <c r="E403" s="195"/>
      <c r="F403" s="195"/>
      <c r="G403" s="195"/>
      <c r="H403" s="195"/>
      <c r="I403" s="175"/>
      <c r="J403" s="175"/>
      <c r="K403" s="175"/>
      <c r="L403" s="175"/>
      <c r="M403" s="175"/>
      <c r="N403" s="175"/>
      <c r="O403" s="175"/>
      <c r="P403" s="175"/>
      <c r="Q403" s="175"/>
    </row>
    <row r="404" spans="1:17" ht="19.5" customHeight="1" x14ac:dyDescent="0.25">
      <c r="A404" s="175"/>
      <c r="B404" s="175"/>
      <c r="C404" s="175"/>
      <c r="D404" s="175"/>
      <c r="E404" s="195"/>
      <c r="F404" s="195"/>
      <c r="G404" s="195"/>
      <c r="H404" s="195"/>
      <c r="I404" s="175"/>
      <c r="J404" s="175"/>
      <c r="K404" s="175"/>
      <c r="L404" s="175"/>
      <c r="M404" s="175"/>
      <c r="N404" s="175"/>
      <c r="O404" s="175"/>
      <c r="P404" s="175"/>
      <c r="Q404" s="175"/>
    </row>
    <row r="405" spans="1:17" ht="19.5" customHeight="1" x14ac:dyDescent="0.25">
      <c r="A405" s="175"/>
      <c r="B405" s="175"/>
      <c r="C405" s="175"/>
      <c r="D405" s="175"/>
      <c r="E405" s="195"/>
      <c r="F405" s="195"/>
      <c r="G405" s="195"/>
      <c r="H405" s="195"/>
      <c r="I405" s="175"/>
      <c r="J405" s="175"/>
      <c r="K405" s="175"/>
      <c r="L405" s="175"/>
      <c r="M405" s="175"/>
      <c r="N405" s="175"/>
      <c r="O405" s="175"/>
      <c r="P405" s="175"/>
      <c r="Q405" s="175"/>
    </row>
    <row r="406" spans="1:17" ht="19.5" customHeight="1" x14ac:dyDescent="0.25">
      <c r="A406" s="175"/>
      <c r="B406" s="175"/>
      <c r="C406" s="175"/>
      <c r="D406" s="175"/>
      <c r="E406" s="195"/>
      <c r="F406" s="195"/>
      <c r="G406" s="195"/>
      <c r="H406" s="195"/>
      <c r="I406" s="175"/>
      <c r="J406" s="175"/>
      <c r="K406" s="175"/>
      <c r="L406" s="175"/>
      <c r="M406" s="175"/>
      <c r="N406" s="175"/>
      <c r="O406" s="175"/>
      <c r="P406" s="175"/>
      <c r="Q406" s="175"/>
    </row>
    <row r="407" spans="1:17" ht="19.5" customHeight="1" x14ac:dyDescent="0.25">
      <c r="A407" s="175"/>
      <c r="B407" s="175"/>
      <c r="C407" s="175"/>
      <c r="D407" s="175"/>
      <c r="E407" s="195"/>
      <c r="F407" s="195"/>
      <c r="G407" s="195"/>
      <c r="H407" s="195"/>
      <c r="I407" s="175"/>
      <c r="J407" s="175"/>
      <c r="K407" s="175"/>
      <c r="L407" s="175"/>
      <c r="M407" s="175"/>
      <c r="N407" s="175"/>
      <c r="O407" s="175"/>
      <c r="P407" s="175"/>
      <c r="Q407" s="175"/>
    </row>
    <row r="408" spans="1:17" ht="19.5" customHeight="1" x14ac:dyDescent="0.25">
      <c r="A408" s="175"/>
      <c r="B408" s="175"/>
      <c r="C408" s="175"/>
      <c r="D408" s="175"/>
      <c r="E408" s="195"/>
      <c r="F408" s="195"/>
      <c r="G408" s="195"/>
      <c r="H408" s="195"/>
      <c r="I408" s="175"/>
      <c r="J408" s="175"/>
      <c r="K408" s="175"/>
      <c r="L408" s="175"/>
      <c r="M408" s="175"/>
      <c r="N408" s="175"/>
      <c r="O408" s="175"/>
      <c r="P408" s="175"/>
      <c r="Q408" s="175"/>
    </row>
    <row r="409" spans="1:17" ht="19.5" customHeight="1" x14ac:dyDescent="0.25">
      <c r="A409" s="175"/>
      <c r="B409" s="175"/>
      <c r="C409" s="175"/>
      <c r="D409" s="175"/>
      <c r="E409" s="195"/>
      <c r="F409" s="195"/>
      <c r="G409" s="195"/>
      <c r="H409" s="195"/>
      <c r="I409" s="175"/>
      <c r="J409" s="175"/>
      <c r="K409" s="175"/>
      <c r="L409" s="175"/>
      <c r="M409" s="175"/>
      <c r="N409" s="175"/>
      <c r="O409" s="175"/>
      <c r="P409" s="175"/>
      <c r="Q409" s="175"/>
    </row>
    <row r="410" spans="1:17" ht="19.5" customHeight="1" x14ac:dyDescent="0.25">
      <c r="A410" s="175"/>
      <c r="B410" s="175"/>
      <c r="C410" s="175"/>
      <c r="D410" s="175"/>
      <c r="E410" s="195"/>
      <c r="F410" s="195"/>
      <c r="G410" s="195"/>
      <c r="H410" s="195"/>
      <c r="I410" s="175"/>
      <c r="J410" s="175"/>
      <c r="K410" s="175"/>
      <c r="L410" s="175"/>
      <c r="M410" s="175"/>
      <c r="N410" s="175"/>
      <c r="O410" s="175"/>
      <c r="P410" s="175"/>
      <c r="Q410" s="175"/>
    </row>
    <row r="411" spans="1:17" ht="19.5" customHeight="1" x14ac:dyDescent="0.25">
      <c r="A411" s="175"/>
      <c r="B411" s="175"/>
      <c r="C411" s="175"/>
      <c r="D411" s="175"/>
      <c r="E411" s="195"/>
      <c r="F411" s="195"/>
      <c r="G411" s="195"/>
      <c r="H411" s="195"/>
      <c r="I411" s="175"/>
      <c r="J411" s="175"/>
      <c r="K411" s="175"/>
      <c r="L411" s="175"/>
      <c r="M411" s="175"/>
      <c r="N411" s="175"/>
      <c r="O411" s="175"/>
      <c r="P411" s="175"/>
      <c r="Q411" s="175"/>
    </row>
    <row r="412" spans="1:17" ht="19.5" customHeight="1" x14ac:dyDescent="0.25">
      <c r="A412" s="175"/>
      <c r="B412" s="175"/>
      <c r="C412" s="175"/>
      <c r="D412" s="175"/>
      <c r="E412" s="195"/>
      <c r="F412" s="195"/>
      <c r="G412" s="195"/>
      <c r="H412" s="195"/>
      <c r="I412" s="175"/>
      <c r="J412" s="175"/>
      <c r="K412" s="175"/>
      <c r="L412" s="175"/>
      <c r="M412" s="175"/>
      <c r="N412" s="175"/>
      <c r="O412" s="175"/>
      <c r="P412" s="175"/>
      <c r="Q412" s="175"/>
    </row>
    <row r="413" spans="1:17" ht="19.5" customHeight="1" x14ac:dyDescent="0.25">
      <c r="A413" s="175"/>
      <c r="B413" s="175"/>
      <c r="C413" s="175"/>
      <c r="D413" s="175"/>
      <c r="E413" s="195"/>
      <c r="F413" s="195"/>
      <c r="G413" s="195"/>
      <c r="H413" s="195"/>
      <c r="I413" s="175"/>
      <c r="J413" s="175"/>
      <c r="K413" s="175"/>
      <c r="L413" s="175"/>
      <c r="M413" s="175"/>
      <c r="N413" s="175"/>
      <c r="O413" s="175"/>
      <c r="P413" s="175"/>
      <c r="Q413" s="175"/>
    </row>
    <row r="414" spans="1:17" ht="19.5" customHeight="1" x14ac:dyDescent="0.25">
      <c r="A414" s="175"/>
      <c r="B414" s="175"/>
      <c r="C414" s="175"/>
      <c r="D414" s="175"/>
      <c r="E414" s="195"/>
      <c r="F414" s="195"/>
      <c r="G414" s="195"/>
      <c r="H414" s="195"/>
      <c r="I414" s="175"/>
      <c r="J414" s="175"/>
      <c r="K414" s="175"/>
      <c r="L414" s="175"/>
      <c r="M414" s="175"/>
      <c r="N414" s="175"/>
      <c r="O414" s="175"/>
      <c r="P414" s="175"/>
      <c r="Q414" s="175"/>
    </row>
    <row r="415" spans="1:17" ht="19.5" customHeight="1" x14ac:dyDescent="0.25">
      <c r="A415" s="175"/>
      <c r="B415" s="175"/>
      <c r="C415" s="175"/>
      <c r="D415" s="175"/>
      <c r="E415" s="195"/>
      <c r="F415" s="195"/>
      <c r="G415" s="195"/>
      <c r="H415" s="195"/>
      <c r="I415" s="175"/>
      <c r="J415" s="175"/>
      <c r="K415" s="175"/>
      <c r="L415" s="175"/>
      <c r="M415" s="175"/>
      <c r="N415" s="175"/>
      <c r="O415" s="175"/>
      <c r="P415" s="175"/>
      <c r="Q415" s="175"/>
    </row>
    <row r="416" spans="1:17" ht="19.5" customHeight="1" x14ac:dyDescent="0.25">
      <c r="A416" s="175"/>
      <c r="B416" s="175"/>
      <c r="C416" s="175"/>
      <c r="D416" s="175"/>
      <c r="E416" s="195"/>
      <c r="F416" s="195"/>
      <c r="G416" s="195"/>
      <c r="H416" s="195"/>
      <c r="I416" s="175"/>
      <c r="J416" s="175"/>
      <c r="K416" s="175"/>
      <c r="L416" s="175"/>
      <c r="M416" s="175"/>
      <c r="N416" s="175"/>
      <c r="O416" s="175"/>
      <c r="P416" s="175"/>
      <c r="Q416" s="175"/>
    </row>
    <row r="417" spans="1:17" ht="19.5" customHeight="1" x14ac:dyDescent="0.25">
      <c r="A417" s="175"/>
      <c r="B417" s="175"/>
      <c r="C417" s="175"/>
      <c r="D417" s="175"/>
      <c r="E417" s="195"/>
      <c r="F417" s="195"/>
      <c r="G417" s="195"/>
      <c r="H417" s="195"/>
      <c r="I417" s="175"/>
      <c r="J417" s="175"/>
      <c r="K417" s="175"/>
      <c r="L417" s="175"/>
      <c r="M417" s="175"/>
      <c r="N417" s="175"/>
      <c r="O417" s="175"/>
      <c r="P417" s="175"/>
      <c r="Q417" s="175"/>
    </row>
    <row r="418" spans="1:17" ht="19.5" customHeight="1" x14ac:dyDescent="0.25">
      <c r="A418" s="175"/>
      <c r="B418" s="175"/>
      <c r="C418" s="175"/>
      <c r="D418" s="175"/>
      <c r="E418" s="195"/>
      <c r="F418" s="195"/>
      <c r="G418" s="195"/>
      <c r="H418" s="195"/>
      <c r="I418" s="175"/>
      <c r="J418" s="175"/>
      <c r="K418" s="175"/>
      <c r="L418" s="175"/>
      <c r="M418" s="175"/>
      <c r="N418" s="175"/>
      <c r="O418" s="175"/>
      <c r="P418" s="175"/>
      <c r="Q418" s="175"/>
    </row>
    <row r="419" spans="1:17" ht="19.5" customHeight="1" x14ac:dyDescent="0.25">
      <c r="A419" s="175"/>
      <c r="B419" s="175"/>
      <c r="C419" s="175"/>
      <c r="D419" s="175"/>
      <c r="E419" s="195"/>
      <c r="F419" s="195"/>
      <c r="G419" s="195"/>
      <c r="H419" s="195"/>
      <c r="I419" s="175"/>
      <c r="J419" s="175"/>
      <c r="K419" s="175"/>
      <c r="L419" s="175"/>
      <c r="M419" s="175"/>
      <c r="N419" s="175"/>
      <c r="O419" s="175"/>
      <c r="P419" s="175"/>
      <c r="Q419" s="175"/>
    </row>
    <row r="420" spans="1:17" ht="19.5" customHeight="1" x14ac:dyDescent="0.25">
      <c r="A420" s="175"/>
      <c r="B420" s="175"/>
      <c r="C420" s="175"/>
      <c r="D420" s="175"/>
      <c r="E420" s="195"/>
      <c r="F420" s="195"/>
      <c r="G420" s="195"/>
      <c r="H420" s="195"/>
      <c r="I420" s="175"/>
      <c r="J420" s="175"/>
      <c r="K420" s="175"/>
      <c r="L420" s="175"/>
      <c r="M420" s="175"/>
      <c r="N420" s="175"/>
      <c r="O420" s="175"/>
      <c r="P420" s="175"/>
      <c r="Q420" s="175"/>
    </row>
    <row r="421" spans="1:17" ht="19.5" customHeight="1" x14ac:dyDescent="0.25">
      <c r="A421" s="175"/>
      <c r="B421" s="175"/>
      <c r="C421" s="175"/>
      <c r="D421" s="175"/>
      <c r="E421" s="195"/>
      <c r="F421" s="195"/>
      <c r="G421" s="195"/>
      <c r="H421" s="195"/>
      <c r="I421" s="175"/>
      <c r="J421" s="175"/>
      <c r="K421" s="175"/>
      <c r="L421" s="175"/>
      <c r="M421" s="175"/>
      <c r="N421" s="175"/>
      <c r="O421" s="175"/>
      <c r="P421" s="175"/>
      <c r="Q421" s="175"/>
    </row>
    <row r="422" spans="1:17" ht="19.5" customHeight="1" x14ac:dyDescent="0.25">
      <c r="A422" s="175"/>
      <c r="B422" s="175"/>
      <c r="C422" s="175"/>
      <c r="D422" s="175"/>
      <c r="E422" s="195"/>
      <c r="F422" s="195"/>
      <c r="G422" s="195"/>
      <c r="H422" s="195"/>
      <c r="I422" s="175"/>
      <c r="J422" s="175"/>
      <c r="K422" s="175"/>
      <c r="L422" s="175"/>
      <c r="M422" s="175"/>
      <c r="N422" s="175"/>
      <c r="O422" s="175"/>
      <c r="P422" s="175"/>
      <c r="Q422" s="175"/>
    </row>
    <row r="423" spans="1:17" ht="19.5" customHeight="1" x14ac:dyDescent="0.25">
      <c r="A423" s="175"/>
      <c r="B423" s="175"/>
      <c r="C423" s="175"/>
      <c r="D423" s="175"/>
      <c r="E423" s="195"/>
      <c r="F423" s="195"/>
      <c r="G423" s="195"/>
      <c r="H423" s="195"/>
      <c r="I423" s="175"/>
      <c r="J423" s="175"/>
      <c r="K423" s="175"/>
      <c r="L423" s="175"/>
      <c r="M423" s="175"/>
      <c r="N423" s="175"/>
      <c r="O423" s="175"/>
      <c r="P423" s="175"/>
      <c r="Q423" s="175"/>
    </row>
    <row r="424" spans="1:17" ht="19.5" customHeight="1" x14ac:dyDescent="0.25">
      <c r="A424" s="175"/>
      <c r="B424" s="175"/>
      <c r="C424" s="175"/>
      <c r="D424" s="175"/>
      <c r="E424" s="195"/>
      <c r="F424" s="195"/>
      <c r="G424" s="195"/>
      <c r="H424" s="195"/>
      <c r="I424" s="175"/>
      <c r="J424" s="175"/>
      <c r="K424" s="175"/>
      <c r="L424" s="175"/>
      <c r="M424" s="175"/>
      <c r="N424" s="175"/>
      <c r="O424" s="175"/>
      <c r="P424" s="175"/>
      <c r="Q424" s="175"/>
    </row>
    <row r="425" spans="1:17" ht="19.5" customHeight="1" x14ac:dyDescent="0.25">
      <c r="A425" s="175"/>
      <c r="B425" s="175"/>
      <c r="C425" s="175"/>
      <c r="D425" s="175"/>
      <c r="E425" s="195"/>
      <c r="F425" s="195"/>
      <c r="G425" s="195"/>
      <c r="H425" s="195"/>
      <c r="I425" s="175"/>
      <c r="J425" s="175"/>
      <c r="K425" s="175"/>
      <c r="L425" s="175"/>
      <c r="M425" s="175"/>
      <c r="N425" s="175"/>
      <c r="O425" s="175"/>
      <c r="P425" s="175"/>
      <c r="Q425" s="175"/>
    </row>
    <row r="426" spans="1:17" ht="19.5" customHeight="1" x14ac:dyDescent="0.25">
      <c r="A426" s="175"/>
      <c r="B426" s="175"/>
      <c r="C426" s="175"/>
      <c r="D426" s="175"/>
      <c r="E426" s="195"/>
      <c r="F426" s="195"/>
      <c r="G426" s="195"/>
      <c r="H426" s="195"/>
      <c r="I426" s="175"/>
      <c r="J426" s="175"/>
      <c r="K426" s="175"/>
      <c r="L426" s="175"/>
      <c r="M426" s="175"/>
      <c r="N426" s="175"/>
      <c r="O426" s="175"/>
      <c r="P426" s="175"/>
      <c r="Q426" s="175"/>
    </row>
    <row r="427" spans="1:17" ht="19.5" customHeight="1" x14ac:dyDescent="0.25">
      <c r="A427" s="175"/>
      <c r="B427" s="175"/>
      <c r="C427" s="175"/>
      <c r="D427" s="175"/>
      <c r="E427" s="195"/>
      <c r="F427" s="195"/>
      <c r="G427" s="195"/>
      <c r="H427" s="195"/>
      <c r="I427" s="175"/>
      <c r="J427" s="175"/>
      <c r="K427" s="175"/>
      <c r="L427" s="175"/>
      <c r="M427" s="175"/>
      <c r="N427" s="175"/>
      <c r="O427" s="175"/>
      <c r="P427" s="175"/>
      <c r="Q427" s="175"/>
    </row>
    <row r="428" spans="1:17" ht="19.5" customHeight="1" x14ac:dyDescent="0.25">
      <c r="A428" s="175"/>
      <c r="B428" s="175"/>
      <c r="C428" s="175"/>
      <c r="D428" s="175"/>
      <c r="E428" s="195"/>
      <c r="F428" s="195"/>
      <c r="G428" s="195"/>
      <c r="H428" s="195"/>
      <c r="I428" s="175"/>
      <c r="J428" s="175"/>
      <c r="K428" s="175"/>
      <c r="L428" s="175"/>
      <c r="M428" s="175"/>
      <c r="N428" s="175"/>
      <c r="O428" s="175"/>
      <c r="P428" s="175"/>
      <c r="Q428" s="175"/>
    </row>
    <row r="429" spans="1:17" ht="19.5" customHeight="1" x14ac:dyDescent="0.25">
      <c r="A429" s="175"/>
      <c r="B429" s="175"/>
      <c r="C429" s="175"/>
      <c r="D429" s="175"/>
      <c r="E429" s="195"/>
      <c r="F429" s="195"/>
      <c r="G429" s="195"/>
      <c r="H429" s="195"/>
      <c r="I429" s="175"/>
      <c r="J429" s="175"/>
      <c r="K429" s="175"/>
      <c r="L429" s="175"/>
      <c r="M429" s="175"/>
      <c r="N429" s="175"/>
      <c r="O429" s="175"/>
      <c r="P429" s="175"/>
      <c r="Q429" s="175"/>
    </row>
    <row r="430" spans="1:17" ht="19.5" customHeight="1" x14ac:dyDescent="0.25">
      <c r="A430" s="175"/>
      <c r="B430" s="175"/>
      <c r="C430" s="175"/>
      <c r="D430" s="175"/>
      <c r="E430" s="195"/>
      <c r="F430" s="195"/>
      <c r="G430" s="195"/>
      <c r="H430" s="195"/>
      <c r="I430" s="175"/>
      <c r="J430" s="175"/>
      <c r="K430" s="175"/>
      <c r="L430" s="175"/>
      <c r="M430" s="175"/>
      <c r="N430" s="175"/>
      <c r="O430" s="175"/>
      <c r="P430" s="175"/>
      <c r="Q430" s="175"/>
    </row>
    <row r="431" spans="1:17" ht="19.5" customHeight="1" x14ac:dyDescent="0.25">
      <c r="A431" s="175"/>
      <c r="B431" s="175"/>
      <c r="C431" s="175"/>
      <c r="D431" s="175"/>
      <c r="E431" s="195"/>
      <c r="F431" s="195"/>
      <c r="G431" s="195"/>
      <c r="H431" s="195"/>
      <c r="I431" s="175"/>
      <c r="J431" s="175"/>
      <c r="K431" s="175"/>
      <c r="L431" s="175"/>
      <c r="M431" s="175"/>
      <c r="N431" s="175"/>
      <c r="O431" s="175"/>
      <c r="P431" s="175"/>
      <c r="Q431" s="175"/>
    </row>
    <row r="432" spans="1:17" ht="19.5" customHeight="1" x14ac:dyDescent="0.25">
      <c r="A432" s="175"/>
      <c r="B432" s="175"/>
      <c r="C432" s="175"/>
      <c r="D432" s="175"/>
      <c r="E432" s="195"/>
      <c r="F432" s="195"/>
      <c r="G432" s="195"/>
      <c r="H432" s="195"/>
      <c r="I432" s="175"/>
      <c r="J432" s="175"/>
      <c r="K432" s="175"/>
      <c r="L432" s="175"/>
      <c r="M432" s="175"/>
      <c r="N432" s="175"/>
      <c r="O432" s="175"/>
      <c r="P432" s="175"/>
      <c r="Q432" s="175"/>
    </row>
    <row r="433" spans="1:17" ht="19.5" customHeight="1" x14ac:dyDescent="0.25">
      <c r="A433" s="175"/>
      <c r="B433" s="175"/>
      <c r="C433" s="175"/>
      <c r="D433" s="175"/>
      <c r="E433" s="195"/>
      <c r="F433" s="195"/>
      <c r="G433" s="195"/>
      <c r="H433" s="195"/>
      <c r="I433" s="175"/>
      <c r="J433" s="175"/>
      <c r="K433" s="175"/>
      <c r="L433" s="175"/>
      <c r="M433" s="175"/>
      <c r="N433" s="175"/>
      <c r="O433" s="175"/>
      <c r="P433" s="175"/>
      <c r="Q433" s="175"/>
    </row>
    <row r="434" spans="1:17" ht="19.5" customHeight="1" x14ac:dyDescent="0.25">
      <c r="A434" s="175"/>
      <c r="B434" s="175"/>
      <c r="C434" s="175"/>
      <c r="D434" s="175"/>
      <c r="E434" s="195"/>
      <c r="F434" s="195"/>
      <c r="G434" s="195"/>
      <c r="H434" s="195"/>
      <c r="I434" s="175"/>
      <c r="J434" s="175"/>
      <c r="K434" s="175"/>
      <c r="L434" s="175"/>
      <c r="M434" s="175"/>
      <c r="N434" s="175"/>
      <c r="O434" s="175"/>
      <c r="P434" s="175"/>
      <c r="Q434" s="175"/>
    </row>
    <row r="435" spans="1:17" ht="19.5" customHeight="1" x14ac:dyDescent="0.25">
      <c r="A435" s="175"/>
      <c r="B435" s="175"/>
      <c r="C435" s="175"/>
      <c r="D435" s="175"/>
      <c r="E435" s="195"/>
      <c r="F435" s="195"/>
      <c r="G435" s="195"/>
      <c r="H435" s="195"/>
      <c r="I435" s="175"/>
      <c r="J435" s="175"/>
      <c r="K435" s="175"/>
      <c r="L435" s="175"/>
      <c r="M435" s="175"/>
      <c r="N435" s="175"/>
      <c r="O435" s="175"/>
      <c r="P435" s="175"/>
      <c r="Q435" s="175"/>
    </row>
    <row r="436" spans="1:17" ht="19.5" customHeight="1" x14ac:dyDescent="0.25">
      <c r="A436" s="175"/>
      <c r="B436" s="175"/>
      <c r="C436" s="175"/>
      <c r="D436" s="175"/>
      <c r="E436" s="195"/>
      <c r="F436" s="195"/>
      <c r="G436" s="195"/>
      <c r="H436" s="195"/>
      <c r="I436" s="175"/>
      <c r="J436" s="175"/>
      <c r="K436" s="175"/>
      <c r="L436" s="175"/>
      <c r="M436" s="175"/>
      <c r="N436" s="175"/>
      <c r="O436" s="175"/>
      <c r="P436" s="175"/>
      <c r="Q436" s="175"/>
    </row>
    <row r="437" spans="1:17" ht="19.5" customHeight="1" x14ac:dyDescent="0.25">
      <c r="A437" s="175"/>
      <c r="B437" s="175"/>
      <c r="C437" s="175"/>
      <c r="D437" s="175"/>
      <c r="E437" s="195"/>
      <c r="F437" s="195"/>
      <c r="G437" s="195"/>
      <c r="H437" s="195"/>
      <c r="I437" s="175"/>
      <c r="J437" s="175"/>
      <c r="K437" s="175"/>
      <c r="L437" s="175"/>
      <c r="M437" s="175"/>
      <c r="N437" s="175"/>
      <c r="O437" s="175"/>
      <c r="P437" s="175"/>
      <c r="Q437" s="175"/>
    </row>
    <row r="438" spans="1:17" ht="19.5" customHeight="1" x14ac:dyDescent="0.25">
      <c r="A438" s="175"/>
      <c r="B438" s="175"/>
      <c r="C438" s="175"/>
      <c r="D438" s="175"/>
      <c r="E438" s="195"/>
      <c r="F438" s="195"/>
      <c r="G438" s="195"/>
      <c r="H438" s="195"/>
      <c r="I438" s="175"/>
      <c r="J438" s="175"/>
      <c r="K438" s="175"/>
      <c r="L438" s="175"/>
      <c r="M438" s="175"/>
      <c r="N438" s="175"/>
      <c r="O438" s="175"/>
      <c r="P438" s="175"/>
      <c r="Q438" s="175"/>
    </row>
    <row r="439" spans="1:17" ht="19.5" customHeight="1" x14ac:dyDescent="0.25">
      <c r="A439" s="175"/>
      <c r="B439" s="175"/>
      <c r="C439" s="175"/>
      <c r="D439" s="175"/>
      <c r="E439" s="195"/>
      <c r="F439" s="195"/>
      <c r="G439" s="195"/>
      <c r="H439" s="195"/>
      <c r="I439" s="175"/>
      <c r="J439" s="175"/>
      <c r="K439" s="175"/>
      <c r="L439" s="175"/>
      <c r="M439" s="175"/>
      <c r="N439" s="175"/>
      <c r="O439" s="175"/>
      <c r="P439" s="175"/>
      <c r="Q439" s="175"/>
    </row>
    <row r="440" spans="1:17" ht="19.5" customHeight="1" x14ac:dyDescent="0.25">
      <c r="A440" s="175"/>
      <c r="B440" s="175"/>
      <c r="C440" s="175"/>
      <c r="D440" s="175"/>
      <c r="E440" s="195"/>
      <c r="F440" s="195"/>
      <c r="G440" s="195"/>
      <c r="H440" s="195"/>
      <c r="I440" s="175"/>
      <c r="J440" s="175"/>
      <c r="K440" s="175"/>
      <c r="L440" s="175"/>
      <c r="M440" s="175"/>
      <c r="N440" s="175"/>
      <c r="O440" s="175"/>
      <c r="P440" s="175"/>
      <c r="Q440" s="175"/>
    </row>
    <row r="441" spans="1:17" ht="19.5" customHeight="1" x14ac:dyDescent="0.25">
      <c r="A441" s="175"/>
      <c r="B441" s="175"/>
      <c r="C441" s="175"/>
      <c r="D441" s="175"/>
      <c r="E441" s="195"/>
      <c r="F441" s="195"/>
      <c r="G441" s="195"/>
      <c r="H441" s="195"/>
      <c r="I441" s="175"/>
      <c r="J441" s="175"/>
      <c r="K441" s="175"/>
      <c r="L441" s="175"/>
      <c r="M441" s="175"/>
      <c r="N441" s="175"/>
      <c r="O441" s="175"/>
      <c r="P441" s="175"/>
      <c r="Q441" s="175"/>
    </row>
    <row r="442" spans="1:17" ht="19.5" customHeight="1" x14ac:dyDescent="0.25">
      <c r="A442" s="175"/>
      <c r="B442" s="175"/>
      <c r="C442" s="175"/>
      <c r="D442" s="175"/>
      <c r="E442" s="195"/>
      <c r="F442" s="195"/>
      <c r="G442" s="195"/>
      <c r="H442" s="195"/>
      <c r="I442" s="175"/>
      <c r="J442" s="175"/>
      <c r="K442" s="175"/>
      <c r="L442" s="175"/>
      <c r="M442" s="175"/>
      <c r="N442" s="175"/>
      <c r="O442" s="175"/>
      <c r="P442" s="175"/>
      <c r="Q442" s="175"/>
    </row>
    <row r="443" spans="1:17" ht="19.5" customHeight="1" x14ac:dyDescent="0.25">
      <c r="A443" s="175"/>
      <c r="B443" s="175"/>
      <c r="C443" s="175"/>
      <c r="D443" s="175"/>
      <c r="E443" s="195"/>
      <c r="F443" s="195"/>
      <c r="G443" s="195"/>
      <c r="H443" s="195"/>
      <c r="I443" s="175"/>
      <c r="J443" s="175"/>
      <c r="K443" s="175"/>
      <c r="L443" s="175"/>
      <c r="M443" s="175"/>
      <c r="N443" s="175"/>
      <c r="O443" s="175"/>
      <c r="P443" s="175"/>
      <c r="Q443" s="175"/>
    </row>
    <row r="444" spans="1:17" ht="19.5" customHeight="1" x14ac:dyDescent="0.25">
      <c r="A444" s="175"/>
      <c r="B444" s="175"/>
      <c r="C444" s="175"/>
      <c r="D444" s="175"/>
      <c r="E444" s="195"/>
      <c r="F444" s="195"/>
      <c r="G444" s="195"/>
      <c r="H444" s="195"/>
      <c r="I444" s="175"/>
      <c r="J444" s="175"/>
      <c r="K444" s="175"/>
      <c r="L444" s="175"/>
      <c r="M444" s="175"/>
      <c r="N444" s="175"/>
      <c r="O444" s="175"/>
      <c r="P444" s="175"/>
      <c r="Q444" s="175"/>
    </row>
    <row r="445" spans="1:17" ht="19.5" customHeight="1" x14ac:dyDescent="0.25">
      <c r="A445" s="175"/>
      <c r="B445" s="175"/>
      <c r="C445" s="175"/>
      <c r="D445" s="175"/>
      <c r="E445" s="195"/>
      <c r="F445" s="195"/>
      <c r="G445" s="195"/>
      <c r="H445" s="195"/>
      <c r="I445" s="175"/>
      <c r="J445" s="175"/>
      <c r="K445" s="175"/>
      <c r="L445" s="175"/>
      <c r="M445" s="175"/>
      <c r="N445" s="175"/>
      <c r="O445" s="175"/>
      <c r="P445" s="175"/>
      <c r="Q445" s="175"/>
    </row>
    <row r="446" spans="1:17" ht="19.5" customHeight="1" x14ac:dyDescent="0.25">
      <c r="A446" s="175"/>
      <c r="B446" s="175"/>
      <c r="C446" s="175"/>
      <c r="D446" s="175"/>
      <c r="E446" s="195"/>
      <c r="F446" s="195"/>
      <c r="G446" s="195"/>
      <c r="H446" s="195"/>
      <c r="I446" s="175"/>
      <c r="J446" s="175"/>
      <c r="K446" s="175"/>
      <c r="L446" s="175"/>
      <c r="M446" s="175"/>
      <c r="N446" s="175"/>
      <c r="O446" s="175"/>
      <c r="P446" s="175"/>
      <c r="Q446" s="175"/>
    </row>
    <row r="447" spans="1:17" ht="19.5" customHeight="1" x14ac:dyDescent="0.25">
      <c r="A447" s="175"/>
      <c r="B447" s="175"/>
      <c r="C447" s="175"/>
      <c r="D447" s="175"/>
      <c r="E447" s="195"/>
      <c r="F447" s="195"/>
      <c r="G447" s="195"/>
      <c r="H447" s="195"/>
      <c r="I447" s="175"/>
      <c r="J447" s="175"/>
      <c r="K447" s="175"/>
      <c r="L447" s="175"/>
      <c r="M447" s="175"/>
      <c r="N447" s="175"/>
      <c r="O447" s="175"/>
      <c r="P447" s="175"/>
      <c r="Q447" s="175"/>
    </row>
    <row r="448" spans="1:17" ht="19.5" customHeight="1" x14ac:dyDescent="0.25">
      <c r="A448" s="175"/>
      <c r="B448" s="175"/>
      <c r="C448" s="175"/>
      <c r="D448" s="175"/>
      <c r="E448" s="195"/>
      <c r="F448" s="195"/>
      <c r="G448" s="195"/>
      <c r="H448" s="195"/>
      <c r="I448" s="175"/>
      <c r="J448" s="175"/>
      <c r="K448" s="175"/>
      <c r="L448" s="175"/>
      <c r="M448" s="175"/>
      <c r="N448" s="175"/>
      <c r="O448" s="175"/>
      <c r="P448" s="175"/>
      <c r="Q448" s="175"/>
    </row>
    <row r="449" spans="1:17" ht="19.5" customHeight="1" x14ac:dyDescent="0.25">
      <c r="A449" s="175"/>
      <c r="B449" s="175"/>
      <c r="C449" s="175"/>
      <c r="D449" s="175"/>
      <c r="E449" s="195"/>
      <c r="F449" s="195"/>
      <c r="G449" s="195"/>
      <c r="H449" s="195"/>
      <c r="I449" s="175"/>
      <c r="J449" s="175"/>
      <c r="K449" s="175"/>
      <c r="L449" s="175"/>
      <c r="M449" s="175"/>
      <c r="N449" s="175"/>
      <c r="O449" s="175"/>
      <c r="P449" s="175"/>
      <c r="Q449" s="175"/>
    </row>
    <row r="450" spans="1:17" ht="19.5" customHeight="1" x14ac:dyDescent="0.25">
      <c r="A450" s="175"/>
      <c r="B450" s="175"/>
      <c r="C450" s="175"/>
      <c r="D450" s="175"/>
      <c r="E450" s="195"/>
      <c r="F450" s="195"/>
      <c r="G450" s="195"/>
      <c r="H450" s="195"/>
      <c r="I450" s="175"/>
      <c r="J450" s="175"/>
      <c r="K450" s="175"/>
      <c r="L450" s="175"/>
      <c r="M450" s="175"/>
      <c r="N450" s="175"/>
      <c r="O450" s="175"/>
      <c r="P450" s="175"/>
      <c r="Q450" s="175"/>
    </row>
    <row r="451" spans="1:17" ht="19.5" customHeight="1" x14ac:dyDescent="0.25">
      <c r="A451" s="175"/>
      <c r="B451" s="175"/>
      <c r="C451" s="175"/>
      <c r="D451" s="175"/>
      <c r="E451" s="195"/>
      <c r="F451" s="195"/>
      <c r="G451" s="195"/>
      <c r="H451" s="195"/>
      <c r="I451" s="175"/>
      <c r="J451" s="175"/>
      <c r="K451" s="175"/>
      <c r="L451" s="175"/>
      <c r="M451" s="175"/>
      <c r="N451" s="175"/>
      <c r="O451" s="175"/>
      <c r="P451" s="175"/>
      <c r="Q451" s="175"/>
    </row>
    <row r="452" spans="1:17" ht="19.5" customHeight="1" x14ac:dyDescent="0.25">
      <c r="A452" s="175"/>
      <c r="B452" s="175"/>
      <c r="C452" s="175"/>
      <c r="D452" s="175"/>
      <c r="E452" s="195"/>
      <c r="F452" s="195"/>
      <c r="G452" s="195"/>
      <c r="H452" s="195"/>
      <c r="I452" s="175"/>
      <c r="J452" s="175"/>
      <c r="K452" s="175"/>
      <c r="L452" s="175"/>
      <c r="M452" s="175"/>
      <c r="N452" s="175"/>
      <c r="O452" s="175"/>
      <c r="P452" s="175"/>
      <c r="Q452" s="175"/>
    </row>
    <row r="453" spans="1:17" ht="19.5" customHeight="1" x14ac:dyDescent="0.25">
      <c r="A453" s="175"/>
      <c r="B453" s="175"/>
      <c r="C453" s="175"/>
      <c r="D453" s="175"/>
      <c r="E453" s="195"/>
      <c r="F453" s="195"/>
      <c r="G453" s="195"/>
      <c r="H453" s="195"/>
      <c r="I453" s="175"/>
      <c r="J453" s="175"/>
      <c r="K453" s="175"/>
      <c r="L453" s="175"/>
      <c r="M453" s="175"/>
      <c r="N453" s="175"/>
      <c r="O453" s="175"/>
      <c r="P453" s="175"/>
      <c r="Q453" s="175"/>
    </row>
    <row r="454" spans="1:17" ht="19.5" customHeight="1" x14ac:dyDescent="0.25">
      <c r="A454" s="175"/>
      <c r="B454" s="175"/>
      <c r="C454" s="175"/>
      <c r="D454" s="175"/>
      <c r="E454" s="195"/>
      <c r="F454" s="195"/>
      <c r="G454" s="195"/>
      <c r="H454" s="195"/>
      <c r="I454" s="175"/>
      <c r="J454" s="175"/>
      <c r="K454" s="175"/>
      <c r="L454" s="175"/>
      <c r="M454" s="175"/>
      <c r="N454" s="175"/>
      <c r="O454" s="175"/>
      <c r="P454" s="175"/>
      <c r="Q454" s="175"/>
    </row>
    <row r="455" spans="1:17" ht="19.5" customHeight="1" x14ac:dyDescent="0.25">
      <c r="A455" s="175"/>
      <c r="B455" s="175"/>
      <c r="C455" s="175"/>
      <c r="D455" s="175"/>
      <c r="E455" s="195"/>
      <c r="F455" s="195"/>
      <c r="G455" s="195"/>
      <c r="H455" s="195"/>
      <c r="I455" s="175"/>
      <c r="J455" s="175"/>
      <c r="K455" s="175"/>
      <c r="L455" s="175"/>
      <c r="M455" s="175"/>
      <c r="N455" s="175"/>
      <c r="O455" s="175"/>
      <c r="P455" s="175"/>
      <c r="Q455" s="175"/>
    </row>
    <row r="456" spans="1:17" ht="19.5" customHeight="1" x14ac:dyDescent="0.25">
      <c r="A456" s="175"/>
      <c r="B456" s="175"/>
      <c r="C456" s="175"/>
      <c r="D456" s="175"/>
      <c r="E456" s="195"/>
      <c r="F456" s="195"/>
      <c r="G456" s="195"/>
      <c r="H456" s="195"/>
      <c r="I456" s="175"/>
      <c r="J456" s="175"/>
      <c r="K456" s="175"/>
      <c r="L456" s="175"/>
      <c r="M456" s="175"/>
      <c r="N456" s="175"/>
      <c r="O456" s="175"/>
      <c r="P456" s="175"/>
      <c r="Q456" s="175"/>
    </row>
    <row r="457" spans="1:17" ht="19.5" customHeight="1" x14ac:dyDescent="0.25">
      <c r="A457" s="175"/>
      <c r="B457" s="175"/>
      <c r="C457" s="175"/>
      <c r="D457" s="175"/>
      <c r="E457" s="195"/>
      <c r="F457" s="195"/>
      <c r="G457" s="195"/>
      <c r="H457" s="195"/>
      <c r="I457" s="175"/>
      <c r="J457" s="175"/>
      <c r="K457" s="175"/>
      <c r="L457" s="175"/>
      <c r="M457" s="175"/>
      <c r="N457" s="175"/>
      <c r="O457" s="175"/>
      <c r="P457" s="175"/>
      <c r="Q457" s="175"/>
    </row>
    <row r="458" spans="1:17" ht="19.5" customHeight="1" x14ac:dyDescent="0.25">
      <c r="A458" s="175"/>
      <c r="B458" s="175"/>
      <c r="C458" s="175"/>
      <c r="D458" s="175"/>
      <c r="E458" s="195"/>
      <c r="F458" s="195"/>
      <c r="G458" s="195"/>
      <c r="H458" s="195"/>
      <c r="I458" s="175"/>
      <c r="J458" s="175"/>
      <c r="K458" s="175"/>
      <c r="L458" s="175"/>
      <c r="M458" s="175"/>
      <c r="N458" s="175"/>
      <c r="O458" s="175"/>
      <c r="P458" s="175"/>
      <c r="Q458" s="175"/>
    </row>
    <row r="459" spans="1:17" ht="19.5" customHeight="1" x14ac:dyDescent="0.25">
      <c r="A459" s="175"/>
      <c r="B459" s="175"/>
      <c r="C459" s="175"/>
      <c r="D459" s="175"/>
      <c r="E459" s="195"/>
      <c r="F459" s="195"/>
      <c r="G459" s="195"/>
      <c r="H459" s="195"/>
      <c r="I459" s="175"/>
      <c r="J459" s="175"/>
      <c r="K459" s="175"/>
      <c r="L459" s="175"/>
      <c r="M459" s="175"/>
      <c r="N459" s="175"/>
      <c r="O459" s="175"/>
      <c r="P459" s="175"/>
      <c r="Q459" s="175"/>
    </row>
    <row r="460" spans="1:17" ht="19.5" customHeight="1" x14ac:dyDescent="0.25">
      <c r="A460" s="175"/>
      <c r="B460" s="175"/>
      <c r="C460" s="175"/>
      <c r="D460" s="175"/>
      <c r="E460" s="195"/>
      <c r="F460" s="195"/>
      <c r="G460" s="195"/>
      <c r="H460" s="195"/>
      <c r="I460" s="175"/>
      <c r="J460" s="175"/>
      <c r="K460" s="175"/>
      <c r="L460" s="175"/>
      <c r="M460" s="175"/>
      <c r="N460" s="175"/>
      <c r="O460" s="175"/>
      <c r="P460" s="175"/>
      <c r="Q460" s="175"/>
    </row>
    <row r="461" spans="1:17" ht="19.5" customHeight="1" x14ac:dyDescent="0.25">
      <c r="A461" s="175"/>
      <c r="B461" s="175"/>
      <c r="C461" s="175"/>
      <c r="D461" s="175"/>
      <c r="E461" s="195"/>
      <c r="F461" s="195"/>
      <c r="G461" s="195"/>
      <c r="H461" s="195"/>
      <c r="I461" s="175"/>
      <c r="J461" s="175"/>
      <c r="K461" s="175"/>
      <c r="L461" s="175"/>
      <c r="M461" s="175"/>
      <c r="N461" s="175"/>
      <c r="O461" s="175"/>
      <c r="P461" s="175"/>
      <c r="Q461" s="175"/>
    </row>
    <row r="462" spans="1:17" ht="19.5" customHeight="1" x14ac:dyDescent="0.25">
      <c r="A462" s="175"/>
      <c r="B462" s="175"/>
      <c r="C462" s="175"/>
      <c r="D462" s="175"/>
      <c r="E462" s="195"/>
      <c r="F462" s="195"/>
      <c r="G462" s="195"/>
      <c r="H462" s="195"/>
      <c r="I462" s="175"/>
      <c r="J462" s="175"/>
      <c r="K462" s="175"/>
      <c r="L462" s="175"/>
      <c r="M462" s="175"/>
      <c r="N462" s="175"/>
      <c r="O462" s="175"/>
      <c r="P462" s="175"/>
      <c r="Q462" s="175"/>
    </row>
    <row r="463" spans="1:17" ht="19.5" customHeight="1" x14ac:dyDescent="0.25">
      <c r="A463" s="175"/>
      <c r="B463" s="175"/>
      <c r="C463" s="175"/>
      <c r="D463" s="175"/>
      <c r="E463" s="195"/>
      <c r="F463" s="195"/>
      <c r="G463" s="195"/>
      <c r="H463" s="195"/>
      <c r="I463" s="175"/>
      <c r="J463" s="175"/>
      <c r="K463" s="175"/>
      <c r="L463" s="175"/>
      <c r="M463" s="175"/>
      <c r="N463" s="175"/>
      <c r="O463" s="175"/>
      <c r="P463" s="175"/>
      <c r="Q463" s="175"/>
    </row>
    <row r="464" spans="1:17" ht="19.5" customHeight="1" x14ac:dyDescent="0.25">
      <c r="A464" s="175"/>
      <c r="B464" s="175"/>
      <c r="C464" s="175"/>
      <c r="D464" s="175"/>
      <c r="E464" s="195"/>
      <c r="F464" s="195"/>
      <c r="G464" s="195"/>
      <c r="H464" s="195"/>
      <c r="I464" s="175"/>
      <c r="J464" s="175"/>
      <c r="K464" s="175"/>
      <c r="L464" s="175"/>
      <c r="M464" s="175"/>
      <c r="N464" s="175"/>
      <c r="O464" s="175"/>
      <c r="P464" s="175"/>
      <c r="Q464" s="175"/>
    </row>
    <row r="465" spans="1:17" ht="19.5" customHeight="1" x14ac:dyDescent="0.25">
      <c r="A465" s="175"/>
      <c r="B465" s="175"/>
      <c r="C465" s="175"/>
      <c r="D465" s="175"/>
      <c r="E465" s="195"/>
      <c r="F465" s="195"/>
      <c r="G465" s="195"/>
      <c r="H465" s="195"/>
      <c r="I465" s="175"/>
      <c r="J465" s="175"/>
      <c r="K465" s="175"/>
      <c r="L465" s="175"/>
      <c r="M465" s="175"/>
      <c r="N465" s="175"/>
      <c r="O465" s="175"/>
      <c r="P465" s="175"/>
      <c r="Q465" s="175"/>
    </row>
    <row r="466" spans="1:17" ht="19.5" customHeight="1" x14ac:dyDescent="0.25">
      <c r="A466" s="175"/>
      <c r="B466" s="175"/>
      <c r="C466" s="175"/>
      <c r="D466" s="175"/>
      <c r="E466" s="195"/>
      <c r="F466" s="195"/>
      <c r="G466" s="195"/>
      <c r="H466" s="195"/>
      <c r="I466" s="175"/>
      <c r="J466" s="175"/>
      <c r="K466" s="175"/>
      <c r="L466" s="175"/>
      <c r="M466" s="175"/>
      <c r="N466" s="175"/>
      <c r="O466" s="175"/>
      <c r="P466" s="175"/>
      <c r="Q466" s="175"/>
    </row>
    <row r="467" spans="1:17" ht="19.5" customHeight="1" x14ac:dyDescent="0.25">
      <c r="A467" s="175"/>
      <c r="B467" s="175"/>
      <c r="C467" s="175"/>
      <c r="D467" s="175"/>
      <c r="E467" s="195"/>
      <c r="F467" s="195"/>
      <c r="G467" s="195"/>
      <c r="H467" s="195"/>
      <c r="I467" s="175"/>
      <c r="J467" s="175"/>
      <c r="K467" s="175"/>
      <c r="L467" s="175"/>
      <c r="M467" s="175"/>
      <c r="N467" s="175"/>
      <c r="O467" s="175"/>
      <c r="P467" s="175"/>
      <c r="Q467" s="175"/>
    </row>
    <row r="468" spans="1:17" ht="19.5" customHeight="1" x14ac:dyDescent="0.25">
      <c r="A468" s="175"/>
      <c r="B468" s="175"/>
      <c r="C468" s="175"/>
      <c r="D468" s="175"/>
      <c r="E468" s="195"/>
      <c r="F468" s="195"/>
      <c r="G468" s="195"/>
      <c r="H468" s="195"/>
      <c r="I468" s="175"/>
      <c r="J468" s="175"/>
      <c r="K468" s="175"/>
      <c r="L468" s="175"/>
      <c r="M468" s="175"/>
      <c r="N468" s="175"/>
      <c r="O468" s="175"/>
      <c r="P468" s="175"/>
      <c r="Q468" s="175"/>
    </row>
    <row r="469" spans="1:17" ht="19.5" customHeight="1" x14ac:dyDescent="0.25">
      <c r="A469" s="175"/>
      <c r="B469" s="175"/>
      <c r="C469" s="175"/>
      <c r="D469" s="175"/>
      <c r="E469" s="195"/>
      <c r="F469" s="195"/>
      <c r="G469" s="195"/>
      <c r="H469" s="195"/>
      <c r="I469" s="175"/>
      <c r="J469" s="175"/>
      <c r="K469" s="175"/>
      <c r="L469" s="175"/>
      <c r="M469" s="175"/>
      <c r="N469" s="175"/>
      <c r="O469" s="175"/>
      <c r="P469" s="175"/>
      <c r="Q469" s="175"/>
    </row>
    <row r="470" spans="1:17" ht="19.5" customHeight="1" x14ac:dyDescent="0.25">
      <c r="A470" s="175"/>
      <c r="B470" s="175"/>
      <c r="C470" s="175"/>
      <c r="D470" s="175"/>
      <c r="E470" s="195"/>
      <c r="F470" s="195"/>
      <c r="G470" s="195"/>
      <c r="H470" s="195"/>
      <c r="I470" s="175"/>
      <c r="J470" s="175"/>
      <c r="K470" s="175"/>
      <c r="L470" s="175"/>
      <c r="M470" s="175"/>
      <c r="N470" s="175"/>
      <c r="O470" s="175"/>
      <c r="P470" s="175"/>
      <c r="Q470" s="175"/>
    </row>
    <row r="471" spans="1:17" ht="19.5" customHeight="1" x14ac:dyDescent="0.25">
      <c r="A471" s="175"/>
      <c r="B471" s="175"/>
      <c r="C471" s="175"/>
      <c r="D471" s="175"/>
      <c r="E471" s="195"/>
      <c r="F471" s="195"/>
      <c r="G471" s="195"/>
      <c r="H471" s="195"/>
      <c r="I471" s="175"/>
      <c r="J471" s="175"/>
      <c r="K471" s="175"/>
      <c r="L471" s="175"/>
      <c r="M471" s="175"/>
      <c r="N471" s="175"/>
      <c r="O471" s="175"/>
      <c r="P471" s="175"/>
      <c r="Q471" s="175"/>
    </row>
    <row r="472" spans="1:17" ht="19.5" customHeight="1" x14ac:dyDescent="0.25">
      <c r="A472" s="175"/>
      <c r="B472" s="175"/>
      <c r="C472" s="175"/>
      <c r="D472" s="175"/>
      <c r="E472" s="195"/>
      <c r="F472" s="195"/>
      <c r="G472" s="195"/>
      <c r="H472" s="195"/>
      <c r="I472" s="175"/>
      <c r="J472" s="175"/>
      <c r="K472" s="175"/>
      <c r="L472" s="175"/>
      <c r="M472" s="175"/>
      <c r="N472" s="175"/>
      <c r="O472" s="175"/>
      <c r="P472" s="175"/>
      <c r="Q472" s="175"/>
    </row>
    <row r="473" spans="1:17" ht="19.5" customHeight="1" x14ac:dyDescent="0.25">
      <c r="A473" s="175"/>
      <c r="B473" s="175"/>
      <c r="C473" s="175"/>
      <c r="D473" s="175"/>
      <c r="E473" s="195"/>
      <c r="F473" s="195"/>
      <c r="G473" s="195"/>
      <c r="H473" s="195"/>
      <c r="I473" s="175"/>
      <c r="J473" s="175"/>
      <c r="K473" s="175"/>
      <c r="L473" s="175"/>
      <c r="M473" s="175"/>
      <c r="N473" s="175"/>
      <c r="O473" s="175"/>
      <c r="P473" s="175"/>
      <c r="Q473" s="175"/>
    </row>
    <row r="474" spans="1:17" ht="19.5" customHeight="1" x14ac:dyDescent="0.25">
      <c r="A474" s="175"/>
      <c r="B474" s="175"/>
      <c r="C474" s="175"/>
      <c r="D474" s="175"/>
      <c r="E474" s="195"/>
      <c r="F474" s="195"/>
      <c r="G474" s="195"/>
      <c r="H474" s="195"/>
      <c r="I474" s="175"/>
      <c r="J474" s="175"/>
      <c r="K474" s="175"/>
      <c r="L474" s="175"/>
      <c r="M474" s="175"/>
      <c r="N474" s="175"/>
      <c r="O474" s="175"/>
      <c r="P474" s="175"/>
      <c r="Q474" s="175"/>
    </row>
    <row r="475" spans="1:17" ht="19.5" customHeight="1" x14ac:dyDescent="0.25">
      <c r="A475" s="175"/>
      <c r="B475" s="175"/>
      <c r="C475" s="175"/>
      <c r="D475" s="175"/>
      <c r="E475" s="195"/>
      <c r="F475" s="195"/>
      <c r="G475" s="195"/>
      <c r="H475" s="195"/>
      <c r="I475" s="175"/>
      <c r="J475" s="175"/>
      <c r="K475" s="175"/>
      <c r="L475" s="175"/>
      <c r="M475" s="175"/>
      <c r="N475" s="175"/>
      <c r="O475" s="175"/>
      <c r="P475" s="175"/>
      <c r="Q475" s="175"/>
    </row>
    <row r="476" spans="1:17" ht="19.5" customHeight="1" x14ac:dyDescent="0.25">
      <c r="A476" s="175"/>
      <c r="B476" s="175"/>
      <c r="C476" s="175"/>
      <c r="D476" s="175"/>
      <c r="E476" s="195"/>
      <c r="F476" s="195"/>
      <c r="G476" s="195"/>
      <c r="H476" s="195"/>
      <c r="I476" s="175"/>
      <c r="J476" s="175"/>
      <c r="K476" s="175"/>
      <c r="L476" s="175"/>
      <c r="M476" s="175"/>
      <c r="N476" s="175"/>
      <c r="O476" s="175"/>
      <c r="P476" s="175"/>
      <c r="Q476" s="175"/>
    </row>
    <row r="477" spans="1:17" ht="19.5" customHeight="1" x14ac:dyDescent="0.25">
      <c r="A477" s="175"/>
      <c r="B477" s="175"/>
      <c r="C477" s="175"/>
      <c r="D477" s="175"/>
      <c r="E477" s="195"/>
      <c r="F477" s="195"/>
      <c r="G477" s="195"/>
      <c r="H477" s="195"/>
      <c r="I477" s="175"/>
      <c r="J477" s="175"/>
      <c r="K477" s="175"/>
      <c r="L477" s="175"/>
      <c r="M477" s="175"/>
      <c r="N477" s="175"/>
      <c r="O477" s="175"/>
      <c r="P477" s="175"/>
      <c r="Q477" s="175"/>
    </row>
    <row r="478" spans="1:17" ht="19.5" customHeight="1" x14ac:dyDescent="0.25">
      <c r="A478" s="175"/>
      <c r="B478" s="175"/>
      <c r="C478" s="175"/>
      <c r="D478" s="175"/>
      <c r="E478" s="195"/>
      <c r="F478" s="195"/>
      <c r="G478" s="195"/>
      <c r="H478" s="195"/>
      <c r="I478" s="175"/>
      <c r="J478" s="175"/>
      <c r="K478" s="175"/>
      <c r="L478" s="175"/>
      <c r="M478" s="175"/>
      <c r="N478" s="175"/>
      <c r="O478" s="175"/>
      <c r="P478" s="175"/>
      <c r="Q478" s="175"/>
    </row>
    <row r="479" spans="1:17" ht="19.5" customHeight="1" x14ac:dyDescent="0.25">
      <c r="A479" s="175"/>
      <c r="B479" s="175"/>
      <c r="C479" s="175"/>
      <c r="D479" s="175"/>
      <c r="E479" s="195"/>
      <c r="F479" s="195"/>
      <c r="G479" s="195"/>
      <c r="H479" s="195"/>
      <c r="I479" s="175"/>
      <c r="J479" s="175"/>
      <c r="K479" s="175"/>
      <c r="L479" s="175"/>
      <c r="M479" s="175"/>
      <c r="N479" s="175"/>
      <c r="O479" s="175"/>
      <c r="P479" s="175"/>
      <c r="Q479" s="175"/>
    </row>
    <row r="480" spans="1:17" ht="19.5" customHeight="1" x14ac:dyDescent="0.25">
      <c r="A480" s="175"/>
      <c r="B480" s="175"/>
      <c r="C480" s="175"/>
      <c r="D480" s="175"/>
      <c r="E480" s="195"/>
      <c r="F480" s="195"/>
      <c r="G480" s="195"/>
      <c r="H480" s="195"/>
      <c r="I480" s="175"/>
      <c r="J480" s="175"/>
      <c r="K480" s="175"/>
      <c r="L480" s="175"/>
      <c r="M480" s="175"/>
      <c r="N480" s="175"/>
      <c r="O480" s="175"/>
      <c r="P480" s="175"/>
      <c r="Q480" s="175"/>
    </row>
    <row r="481" spans="1:17" ht="19.5" customHeight="1" x14ac:dyDescent="0.25">
      <c r="A481" s="175"/>
      <c r="B481" s="175"/>
      <c r="C481" s="175"/>
      <c r="D481" s="175"/>
      <c r="E481" s="195"/>
      <c r="F481" s="195"/>
      <c r="G481" s="195"/>
      <c r="H481" s="195"/>
      <c r="I481" s="175"/>
      <c r="J481" s="175"/>
      <c r="K481" s="175"/>
      <c r="L481" s="175"/>
      <c r="M481" s="175"/>
      <c r="N481" s="175"/>
      <c r="O481" s="175"/>
      <c r="P481" s="175"/>
      <c r="Q481" s="175"/>
    </row>
    <row r="482" spans="1:17" ht="19.5" customHeight="1" x14ac:dyDescent="0.25">
      <c r="A482" s="175"/>
      <c r="B482" s="175"/>
      <c r="C482" s="175"/>
      <c r="D482" s="175"/>
      <c r="E482" s="195"/>
      <c r="F482" s="195"/>
      <c r="G482" s="195"/>
      <c r="H482" s="195"/>
      <c r="I482" s="175"/>
      <c r="J482" s="175"/>
      <c r="K482" s="175"/>
      <c r="L482" s="175"/>
      <c r="M482" s="175"/>
      <c r="N482" s="175"/>
      <c r="O482" s="175"/>
      <c r="P482" s="175"/>
      <c r="Q482" s="175"/>
    </row>
    <row r="483" spans="1:17" ht="19.5" customHeight="1" x14ac:dyDescent="0.25">
      <c r="A483" s="175"/>
      <c r="B483" s="175"/>
      <c r="C483" s="175"/>
      <c r="D483" s="175"/>
      <c r="E483" s="195"/>
      <c r="F483" s="195"/>
      <c r="G483" s="195"/>
      <c r="H483" s="195"/>
      <c r="I483" s="175"/>
      <c r="J483" s="175"/>
      <c r="K483" s="175"/>
      <c r="L483" s="175"/>
      <c r="M483" s="175"/>
      <c r="N483" s="175"/>
      <c r="O483" s="175"/>
      <c r="P483" s="175"/>
      <c r="Q483" s="175"/>
    </row>
    <row r="484" spans="1:17" ht="19.5" customHeight="1" x14ac:dyDescent="0.25">
      <c r="A484" s="175"/>
      <c r="B484" s="175"/>
      <c r="C484" s="175"/>
      <c r="D484" s="175"/>
      <c r="E484" s="195"/>
      <c r="F484" s="195"/>
      <c r="G484" s="195"/>
      <c r="H484" s="195"/>
      <c r="I484" s="175"/>
      <c r="J484" s="175"/>
      <c r="K484" s="175"/>
      <c r="L484" s="175"/>
      <c r="M484" s="175"/>
      <c r="N484" s="175"/>
      <c r="O484" s="175"/>
      <c r="P484" s="175"/>
      <c r="Q484" s="175"/>
    </row>
    <row r="485" spans="1:17" ht="19.5" customHeight="1" x14ac:dyDescent="0.25">
      <c r="A485" s="175"/>
      <c r="B485" s="175"/>
      <c r="C485" s="175"/>
      <c r="D485" s="175"/>
      <c r="E485" s="195"/>
      <c r="F485" s="195"/>
      <c r="G485" s="195"/>
      <c r="H485" s="195"/>
      <c r="I485" s="175"/>
      <c r="J485" s="175"/>
      <c r="K485" s="175"/>
      <c r="L485" s="175"/>
      <c r="M485" s="175"/>
      <c r="N485" s="175"/>
      <c r="O485" s="175"/>
      <c r="P485" s="175"/>
      <c r="Q485" s="175"/>
    </row>
    <row r="486" spans="1:17" ht="19.5" customHeight="1" x14ac:dyDescent="0.25">
      <c r="A486" s="175"/>
      <c r="B486" s="175"/>
      <c r="C486" s="175"/>
      <c r="D486" s="175"/>
      <c r="E486" s="195"/>
      <c r="F486" s="195"/>
      <c r="G486" s="195"/>
      <c r="H486" s="195"/>
      <c r="I486" s="175"/>
      <c r="J486" s="175"/>
      <c r="K486" s="175"/>
      <c r="L486" s="175"/>
      <c r="M486" s="175"/>
      <c r="N486" s="175"/>
      <c r="O486" s="175"/>
      <c r="P486" s="175"/>
      <c r="Q486" s="175"/>
    </row>
    <row r="487" spans="1:17" ht="19.5" customHeight="1" x14ac:dyDescent="0.25">
      <c r="A487" s="175"/>
      <c r="B487" s="175"/>
      <c r="C487" s="175"/>
      <c r="D487" s="175"/>
      <c r="E487" s="195"/>
      <c r="F487" s="195"/>
      <c r="G487" s="195"/>
      <c r="H487" s="195"/>
      <c r="I487" s="175"/>
      <c r="J487" s="175"/>
      <c r="K487" s="175"/>
      <c r="L487" s="175"/>
      <c r="M487" s="175"/>
      <c r="N487" s="175"/>
      <c r="O487" s="175"/>
      <c r="P487" s="175"/>
      <c r="Q487" s="175"/>
    </row>
    <row r="488" spans="1:17" ht="19.5" customHeight="1" x14ac:dyDescent="0.25">
      <c r="A488" s="175"/>
      <c r="B488" s="175"/>
      <c r="C488" s="175"/>
      <c r="D488" s="175"/>
      <c r="E488" s="195"/>
      <c r="F488" s="195"/>
      <c r="G488" s="195"/>
      <c r="H488" s="195"/>
      <c r="I488" s="175"/>
      <c r="J488" s="175"/>
      <c r="K488" s="175"/>
      <c r="L488" s="175"/>
      <c r="M488" s="175"/>
      <c r="N488" s="175"/>
      <c r="O488" s="175"/>
      <c r="P488" s="175"/>
      <c r="Q488" s="175"/>
    </row>
    <row r="489" spans="1:17" ht="19.5" customHeight="1" x14ac:dyDescent="0.25">
      <c r="A489" s="175"/>
      <c r="B489" s="175"/>
      <c r="C489" s="175"/>
      <c r="D489" s="175"/>
      <c r="E489" s="195"/>
      <c r="F489" s="195"/>
      <c r="G489" s="195"/>
      <c r="H489" s="195"/>
      <c r="I489" s="175"/>
      <c r="J489" s="175"/>
      <c r="K489" s="175"/>
      <c r="L489" s="175"/>
      <c r="M489" s="175"/>
      <c r="N489" s="175"/>
      <c r="O489" s="175"/>
      <c r="P489" s="175"/>
      <c r="Q489" s="175"/>
    </row>
    <row r="490" spans="1:17" ht="19.5" customHeight="1" x14ac:dyDescent="0.25">
      <c r="A490" s="175"/>
      <c r="B490" s="175"/>
      <c r="C490" s="175"/>
      <c r="D490" s="175"/>
      <c r="E490" s="195"/>
      <c r="F490" s="195"/>
      <c r="G490" s="195"/>
      <c r="H490" s="195"/>
      <c r="I490" s="175"/>
      <c r="J490" s="175"/>
      <c r="K490" s="175"/>
      <c r="L490" s="175"/>
      <c r="M490" s="175"/>
      <c r="N490" s="175"/>
      <c r="O490" s="175"/>
      <c r="P490" s="175"/>
      <c r="Q490" s="175"/>
    </row>
    <row r="491" spans="1:17" ht="19.5" customHeight="1" x14ac:dyDescent="0.25">
      <c r="A491" s="175"/>
      <c r="B491" s="175"/>
      <c r="C491" s="175"/>
      <c r="D491" s="175"/>
      <c r="E491" s="195"/>
      <c r="F491" s="195"/>
      <c r="G491" s="195"/>
      <c r="H491" s="195"/>
      <c r="I491" s="175"/>
      <c r="J491" s="175"/>
      <c r="K491" s="175"/>
      <c r="L491" s="175"/>
      <c r="M491" s="175"/>
      <c r="N491" s="175"/>
      <c r="O491" s="175"/>
      <c r="P491" s="175"/>
      <c r="Q491" s="175"/>
    </row>
    <row r="492" spans="1:17" ht="19.5" customHeight="1" x14ac:dyDescent="0.25">
      <c r="A492" s="175"/>
      <c r="B492" s="175"/>
      <c r="C492" s="175"/>
      <c r="D492" s="175"/>
      <c r="E492" s="195"/>
      <c r="F492" s="195"/>
      <c r="G492" s="195"/>
      <c r="H492" s="195"/>
      <c r="I492" s="175"/>
      <c r="J492" s="175"/>
      <c r="K492" s="175"/>
      <c r="L492" s="175"/>
      <c r="M492" s="175"/>
      <c r="N492" s="175"/>
      <c r="O492" s="175"/>
      <c r="P492" s="175"/>
      <c r="Q492" s="175"/>
    </row>
    <row r="493" spans="1:17" ht="19.5" customHeight="1" x14ac:dyDescent="0.25">
      <c r="A493" s="175"/>
      <c r="B493" s="175"/>
      <c r="C493" s="175"/>
      <c r="D493" s="175"/>
      <c r="E493" s="195"/>
      <c r="F493" s="195"/>
      <c r="G493" s="195"/>
      <c r="H493" s="195"/>
      <c r="I493" s="175"/>
      <c r="J493" s="175"/>
      <c r="K493" s="175"/>
      <c r="L493" s="175"/>
      <c r="M493" s="175"/>
      <c r="N493" s="175"/>
      <c r="O493" s="175"/>
      <c r="P493" s="175"/>
      <c r="Q493" s="175"/>
    </row>
    <row r="494" spans="1:17" ht="19.5" customHeight="1" x14ac:dyDescent="0.25">
      <c r="A494" s="175"/>
      <c r="B494" s="175"/>
      <c r="C494" s="175"/>
      <c r="D494" s="175"/>
      <c r="E494" s="195"/>
      <c r="F494" s="195"/>
      <c r="G494" s="195"/>
      <c r="H494" s="195"/>
      <c r="I494" s="175"/>
      <c r="J494" s="175"/>
      <c r="K494" s="175"/>
      <c r="L494" s="175"/>
      <c r="M494" s="175"/>
      <c r="N494" s="175"/>
      <c r="O494" s="175"/>
      <c r="P494" s="175"/>
      <c r="Q494" s="175"/>
    </row>
    <row r="495" spans="1:17" ht="19.5" customHeight="1" x14ac:dyDescent="0.25">
      <c r="A495" s="175"/>
      <c r="B495" s="175"/>
      <c r="C495" s="175"/>
      <c r="D495" s="175"/>
      <c r="E495" s="195"/>
      <c r="F495" s="195"/>
      <c r="G495" s="195"/>
      <c r="H495" s="195"/>
      <c r="I495" s="175"/>
      <c r="J495" s="175"/>
      <c r="K495" s="175"/>
      <c r="L495" s="175"/>
      <c r="M495" s="175"/>
      <c r="N495" s="175"/>
      <c r="O495" s="175"/>
      <c r="P495" s="175"/>
      <c r="Q495" s="175"/>
    </row>
    <row r="496" spans="1:17" ht="19.5" customHeight="1" x14ac:dyDescent="0.25">
      <c r="A496" s="175"/>
      <c r="B496" s="175"/>
      <c r="C496" s="175"/>
      <c r="D496" s="175"/>
      <c r="E496" s="195"/>
      <c r="F496" s="195"/>
      <c r="G496" s="195"/>
      <c r="H496" s="195"/>
      <c r="I496" s="175"/>
      <c r="J496" s="175"/>
      <c r="K496" s="175"/>
      <c r="L496" s="175"/>
      <c r="M496" s="175"/>
      <c r="N496" s="175"/>
      <c r="O496" s="175"/>
      <c r="P496" s="175"/>
      <c r="Q496" s="175"/>
    </row>
    <row r="497" spans="1:17" ht="19.5" customHeight="1" x14ac:dyDescent="0.25">
      <c r="A497" s="175"/>
      <c r="B497" s="175"/>
      <c r="C497" s="175"/>
      <c r="D497" s="175"/>
      <c r="E497" s="195"/>
      <c r="F497" s="195"/>
      <c r="G497" s="195"/>
      <c r="H497" s="195"/>
      <c r="I497" s="175"/>
      <c r="J497" s="175"/>
      <c r="K497" s="175"/>
      <c r="L497" s="175"/>
      <c r="M497" s="175"/>
      <c r="N497" s="175"/>
      <c r="O497" s="175"/>
      <c r="P497" s="175"/>
      <c r="Q497" s="175"/>
    </row>
    <row r="498" spans="1:17" ht="19.5" customHeight="1" x14ac:dyDescent="0.25">
      <c r="A498" s="175"/>
      <c r="B498" s="175"/>
      <c r="C498" s="175"/>
      <c r="D498" s="175"/>
      <c r="E498" s="195"/>
      <c r="F498" s="195"/>
      <c r="G498" s="195"/>
      <c r="H498" s="195"/>
      <c r="I498" s="175"/>
      <c r="J498" s="175"/>
      <c r="K498" s="175"/>
      <c r="L498" s="175"/>
      <c r="M498" s="175"/>
      <c r="N498" s="175"/>
      <c r="O498" s="175"/>
      <c r="P498" s="175"/>
      <c r="Q498" s="175"/>
    </row>
    <row r="499" spans="1:17" ht="19.5" customHeight="1" x14ac:dyDescent="0.25">
      <c r="A499" s="175"/>
      <c r="B499" s="175"/>
      <c r="C499" s="175"/>
      <c r="D499" s="175"/>
      <c r="E499" s="195"/>
      <c r="F499" s="195"/>
      <c r="G499" s="195"/>
      <c r="H499" s="195"/>
      <c r="I499" s="175"/>
      <c r="J499" s="175"/>
      <c r="K499" s="175"/>
      <c r="L499" s="175"/>
      <c r="M499" s="175"/>
      <c r="N499" s="175"/>
      <c r="O499" s="175"/>
      <c r="P499" s="175"/>
      <c r="Q499" s="175"/>
    </row>
    <row r="500" spans="1:17" ht="19.5" customHeight="1" x14ac:dyDescent="0.25">
      <c r="A500" s="175"/>
      <c r="B500" s="175"/>
      <c r="C500" s="175"/>
      <c r="D500" s="175"/>
      <c r="E500" s="195"/>
      <c r="F500" s="195"/>
      <c r="G500" s="195"/>
      <c r="H500" s="195"/>
      <c r="I500" s="175"/>
      <c r="J500" s="175"/>
      <c r="K500" s="175"/>
      <c r="L500" s="175"/>
      <c r="M500" s="175"/>
      <c r="N500" s="175"/>
      <c r="O500" s="175"/>
      <c r="P500" s="175"/>
      <c r="Q500" s="175"/>
    </row>
    <row r="501" spans="1:17" ht="19.5" customHeight="1" x14ac:dyDescent="0.25">
      <c r="A501" s="175"/>
      <c r="B501" s="175"/>
      <c r="C501" s="175"/>
      <c r="D501" s="175"/>
      <c r="E501" s="195"/>
      <c r="F501" s="195"/>
      <c r="G501" s="195"/>
      <c r="H501" s="195"/>
      <c r="I501" s="175"/>
      <c r="J501" s="175"/>
      <c r="K501" s="175"/>
      <c r="L501" s="175"/>
      <c r="M501" s="175"/>
      <c r="N501" s="175"/>
      <c r="O501" s="175"/>
      <c r="P501" s="175"/>
      <c r="Q501" s="175"/>
    </row>
    <row r="502" spans="1:17" ht="19.5" customHeight="1" x14ac:dyDescent="0.25">
      <c r="A502" s="175"/>
      <c r="B502" s="175"/>
      <c r="C502" s="175"/>
      <c r="D502" s="175"/>
      <c r="E502" s="195"/>
      <c r="F502" s="195"/>
      <c r="G502" s="195"/>
      <c r="H502" s="195"/>
      <c r="I502" s="175"/>
      <c r="J502" s="175"/>
      <c r="K502" s="175"/>
      <c r="L502" s="175"/>
      <c r="M502" s="175"/>
      <c r="N502" s="175"/>
      <c r="O502" s="175"/>
      <c r="P502" s="175"/>
      <c r="Q502" s="175"/>
    </row>
    <row r="503" spans="1:17" ht="19.5" customHeight="1" x14ac:dyDescent="0.25">
      <c r="A503" s="175"/>
      <c r="B503" s="175"/>
      <c r="C503" s="175"/>
      <c r="D503" s="175"/>
      <c r="E503" s="195"/>
      <c r="F503" s="195"/>
      <c r="G503" s="195"/>
      <c r="H503" s="195"/>
      <c r="I503" s="175"/>
      <c r="J503" s="175"/>
      <c r="K503" s="175"/>
      <c r="L503" s="175"/>
      <c r="M503" s="175"/>
      <c r="N503" s="175"/>
      <c r="O503" s="175"/>
      <c r="P503" s="175"/>
      <c r="Q503" s="175"/>
    </row>
    <row r="504" spans="1:17" ht="19.5" customHeight="1" x14ac:dyDescent="0.25">
      <c r="A504" s="175"/>
      <c r="B504" s="175"/>
      <c r="C504" s="175"/>
      <c r="D504" s="175"/>
      <c r="E504" s="195"/>
      <c r="F504" s="195"/>
      <c r="G504" s="195"/>
      <c r="H504" s="195"/>
      <c r="I504" s="175"/>
      <c r="J504" s="175"/>
      <c r="K504" s="175"/>
      <c r="L504" s="175"/>
      <c r="M504" s="175"/>
      <c r="N504" s="175"/>
      <c r="O504" s="175"/>
      <c r="P504" s="175"/>
      <c r="Q504" s="175"/>
    </row>
    <row r="505" spans="1:17" ht="19.5" customHeight="1" x14ac:dyDescent="0.25">
      <c r="A505" s="175"/>
      <c r="B505" s="175"/>
      <c r="C505" s="175"/>
      <c r="D505" s="175"/>
      <c r="E505" s="195"/>
      <c r="F505" s="195"/>
      <c r="G505" s="195"/>
      <c r="H505" s="195"/>
      <c r="I505" s="175"/>
      <c r="J505" s="175"/>
      <c r="K505" s="175"/>
      <c r="L505" s="175"/>
      <c r="M505" s="175"/>
      <c r="N505" s="175"/>
      <c r="O505" s="175"/>
      <c r="P505" s="175"/>
      <c r="Q505" s="175"/>
    </row>
    <row r="506" spans="1:17" ht="19.5" customHeight="1" x14ac:dyDescent="0.25">
      <c r="A506" s="175"/>
      <c r="B506" s="175"/>
      <c r="C506" s="175"/>
      <c r="D506" s="175"/>
      <c r="E506" s="195"/>
      <c r="F506" s="195"/>
      <c r="G506" s="195"/>
      <c r="H506" s="195"/>
      <c r="I506" s="175"/>
      <c r="J506" s="175"/>
      <c r="K506" s="175"/>
      <c r="L506" s="175"/>
      <c r="M506" s="175"/>
      <c r="N506" s="175"/>
      <c r="O506" s="175"/>
      <c r="P506" s="175"/>
      <c r="Q506" s="175"/>
    </row>
    <row r="507" spans="1:17" ht="19.5" customHeight="1" x14ac:dyDescent="0.25">
      <c r="A507" s="175"/>
      <c r="B507" s="175"/>
      <c r="C507" s="175"/>
      <c r="D507" s="175"/>
      <c r="E507" s="195"/>
      <c r="F507" s="195"/>
      <c r="G507" s="195"/>
      <c r="H507" s="195"/>
      <c r="I507" s="175"/>
      <c r="J507" s="175"/>
      <c r="K507" s="175"/>
      <c r="L507" s="175"/>
      <c r="M507" s="175"/>
      <c r="N507" s="175"/>
      <c r="O507" s="175"/>
      <c r="P507" s="175"/>
      <c r="Q507" s="175"/>
    </row>
    <row r="508" spans="1:17" ht="19.5" customHeight="1" x14ac:dyDescent="0.25">
      <c r="A508" s="175"/>
      <c r="B508" s="175"/>
      <c r="C508" s="175"/>
      <c r="D508" s="175"/>
      <c r="E508" s="195"/>
      <c r="F508" s="195"/>
      <c r="G508" s="195"/>
      <c r="H508" s="195"/>
      <c r="I508" s="175"/>
      <c r="J508" s="175"/>
      <c r="K508" s="175"/>
      <c r="L508" s="175"/>
      <c r="M508" s="175"/>
      <c r="N508" s="175"/>
      <c r="O508" s="175"/>
      <c r="P508" s="175"/>
      <c r="Q508" s="175"/>
    </row>
    <row r="509" spans="1:17" ht="19.5" customHeight="1" x14ac:dyDescent="0.25">
      <c r="A509" s="175"/>
      <c r="B509" s="175"/>
      <c r="C509" s="175"/>
      <c r="D509" s="175"/>
      <c r="E509" s="195"/>
      <c r="F509" s="195"/>
      <c r="G509" s="195"/>
      <c r="H509" s="195"/>
      <c r="I509" s="175"/>
      <c r="J509" s="175"/>
      <c r="K509" s="175"/>
      <c r="L509" s="175"/>
      <c r="M509" s="175"/>
      <c r="N509" s="175"/>
      <c r="O509" s="175"/>
      <c r="P509" s="175"/>
      <c r="Q509" s="175"/>
    </row>
    <row r="510" spans="1:17" ht="19.5" customHeight="1" x14ac:dyDescent="0.25">
      <c r="A510" s="175"/>
      <c r="B510" s="175"/>
      <c r="C510" s="175"/>
      <c r="D510" s="175"/>
      <c r="E510" s="195"/>
      <c r="F510" s="195"/>
      <c r="G510" s="195"/>
      <c r="H510" s="195"/>
      <c r="I510" s="175"/>
      <c r="J510" s="175"/>
      <c r="K510" s="175"/>
      <c r="L510" s="175"/>
      <c r="M510" s="175"/>
      <c r="N510" s="175"/>
      <c r="O510" s="175"/>
      <c r="P510" s="175"/>
      <c r="Q510" s="175"/>
    </row>
    <row r="511" spans="1:17" ht="19.5" customHeight="1" x14ac:dyDescent="0.25">
      <c r="A511" s="175"/>
      <c r="B511" s="175"/>
      <c r="C511" s="175"/>
      <c r="D511" s="175"/>
      <c r="E511" s="195"/>
      <c r="F511" s="195"/>
      <c r="G511" s="195"/>
      <c r="H511" s="195"/>
      <c r="I511" s="175"/>
      <c r="J511" s="175"/>
      <c r="K511" s="175"/>
      <c r="L511" s="175"/>
      <c r="M511" s="175"/>
      <c r="N511" s="175"/>
      <c r="O511" s="175"/>
      <c r="P511" s="175"/>
      <c r="Q511" s="175"/>
    </row>
    <row r="512" spans="1:17" ht="19.5" customHeight="1" x14ac:dyDescent="0.25">
      <c r="A512" s="175"/>
      <c r="B512" s="175"/>
      <c r="C512" s="175"/>
      <c r="D512" s="175"/>
      <c r="E512" s="195"/>
      <c r="F512" s="195"/>
      <c r="G512" s="195"/>
      <c r="H512" s="195"/>
      <c r="I512" s="175"/>
      <c r="J512" s="175"/>
      <c r="K512" s="175"/>
      <c r="L512" s="175"/>
      <c r="M512" s="175"/>
      <c r="N512" s="175"/>
      <c r="O512" s="175"/>
      <c r="P512" s="175"/>
      <c r="Q512" s="175"/>
    </row>
    <row r="513" spans="1:17" ht="19.5" customHeight="1" x14ac:dyDescent="0.25">
      <c r="A513" s="175"/>
      <c r="B513" s="175"/>
      <c r="C513" s="175"/>
      <c r="D513" s="175"/>
      <c r="E513" s="195"/>
      <c r="F513" s="195"/>
      <c r="G513" s="195"/>
      <c r="H513" s="195"/>
      <c r="I513" s="175"/>
      <c r="J513" s="175"/>
      <c r="K513" s="175"/>
      <c r="L513" s="175"/>
      <c r="M513" s="175"/>
      <c r="N513" s="175"/>
      <c r="O513" s="175"/>
      <c r="P513" s="175"/>
      <c r="Q513" s="175"/>
    </row>
    <row r="514" spans="1:17" ht="19.5" customHeight="1" x14ac:dyDescent="0.25">
      <c r="A514" s="175"/>
      <c r="B514" s="175"/>
      <c r="C514" s="175"/>
      <c r="D514" s="175"/>
      <c r="E514" s="195"/>
      <c r="F514" s="195"/>
      <c r="G514" s="195"/>
      <c r="H514" s="195"/>
      <c r="I514" s="175"/>
      <c r="J514" s="175"/>
      <c r="K514" s="175"/>
      <c r="L514" s="175"/>
      <c r="M514" s="175"/>
      <c r="N514" s="175"/>
      <c r="O514" s="175"/>
      <c r="P514" s="175"/>
      <c r="Q514" s="175"/>
    </row>
    <row r="515" spans="1:17" ht="19.5" customHeight="1" x14ac:dyDescent="0.25">
      <c r="A515" s="175"/>
      <c r="B515" s="175"/>
      <c r="C515" s="175"/>
      <c r="D515" s="175"/>
      <c r="E515" s="195"/>
      <c r="F515" s="195"/>
      <c r="G515" s="195"/>
      <c r="H515" s="195"/>
      <c r="I515" s="175"/>
      <c r="J515" s="175"/>
      <c r="K515" s="175"/>
      <c r="L515" s="175"/>
      <c r="M515" s="175"/>
      <c r="N515" s="175"/>
      <c r="O515" s="175"/>
      <c r="P515" s="175"/>
      <c r="Q515" s="175"/>
    </row>
    <row r="516" spans="1:17" ht="19.5" customHeight="1" x14ac:dyDescent="0.25">
      <c r="A516" s="175"/>
      <c r="B516" s="175"/>
      <c r="C516" s="175"/>
      <c r="D516" s="175"/>
      <c r="E516" s="195"/>
      <c r="F516" s="195"/>
      <c r="G516" s="195"/>
      <c r="H516" s="195"/>
      <c r="I516" s="175"/>
      <c r="J516" s="175"/>
      <c r="K516" s="175"/>
      <c r="L516" s="175"/>
      <c r="M516" s="175"/>
      <c r="N516" s="175"/>
      <c r="O516" s="175"/>
      <c r="P516" s="175"/>
      <c r="Q516" s="175"/>
    </row>
    <row r="517" spans="1:17" ht="19.5" customHeight="1" x14ac:dyDescent="0.25">
      <c r="A517" s="175"/>
      <c r="B517" s="175"/>
      <c r="C517" s="175"/>
      <c r="D517" s="175"/>
      <c r="E517" s="195"/>
      <c r="F517" s="195"/>
      <c r="G517" s="195"/>
      <c r="H517" s="195"/>
      <c r="I517" s="175"/>
      <c r="J517" s="175"/>
      <c r="K517" s="175"/>
      <c r="L517" s="175"/>
      <c r="M517" s="175"/>
      <c r="N517" s="175"/>
      <c r="O517" s="175"/>
      <c r="P517" s="175"/>
      <c r="Q517" s="175"/>
    </row>
    <row r="518" spans="1:17" ht="19.5" customHeight="1" x14ac:dyDescent="0.25">
      <c r="A518" s="175"/>
      <c r="B518" s="175"/>
      <c r="C518" s="175"/>
      <c r="D518" s="175"/>
      <c r="E518" s="195"/>
      <c r="F518" s="195"/>
      <c r="G518" s="195"/>
      <c r="H518" s="195"/>
      <c r="I518" s="175"/>
      <c r="J518" s="175"/>
      <c r="K518" s="175"/>
      <c r="L518" s="175"/>
      <c r="M518" s="175"/>
      <c r="N518" s="175"/>
      <c r="O518" s="175"/>
      <c r="P518" s="175"/>
      <c r="Q518" s="175"/>
    </row>
    <row r="519" spans="1:17" ht="19.5" customHeight="1" x14ac:dyDescent="0.25">
      <c r="A519" s="175"/>
      <c r="B519" s="175"/>
      <c r="C519" s="175"/>
      <c r="D519" s="175"/>
      <c r="E519" s="195"/>
      <c r="F519" s="195"/>
      <c r="G519" s="195"/>
      <c r="H519" s="195"/>
      <c r="I519" s="175"/>
      <c r="J519" s="175"/>
      <c r="K519" s="175"/>
      <c r="L519" s="175"/>
      <c r="M519" s="175"/>
      <c r="N519" s="175"/>
      <c r="O519" s="175"/>
      <c r="P519" s="175"/>
      <c r="Q519" s="175"/>
    </row>
    <row r="520" spans="1:17" ht="19.5" customHeight="1" x14ac:dyDescent="0.25">
      <c r="A520" s="175"/>
      <c r="B520" s="175"/>
      <c r="C520" s="175"/>
      <c r="D520" s="175"/>
      <c r="E520" s="195"/>
      <c r="F520" s="195"/>
      <c r="G520" s="195"/>
      <c r="H520" s="195"/>
      <c r="I520" s="175"/>
      <c r="J520" s="175"/>
      <c r="K520" s="175"/>
      <c r="L520" s="175"/>
      <c r="M520" s="175"/>
      <c r="N520" s="175"/>
      <c r="O520" s="175"/>
      <c r="P520" s="175"/>
      <c r="Q520" s="175"/>
    </row>
    <row r="521" spans="1:17" ht="19.5" customHeight="1" x14ac:dyDescent="0.25">
      <c r="A521" s="175"/>
      <c r="B521" s="175"/>
      <c r="C521" s="175"/>
      <c r="D521" s="175"/>
      <c r="E521" s="195"/>
      <c r="F521" s="195"/>
      <c r="G521" s="195"/>
      <c r="H521" s="195"/>
      <c r="I521" s="175"/>
      <c r="J521" s="175"/>
      <c r="K521" s="175"/>
      <c r="L521" s="175"/>
      <c r="M521" s="175"/>
      <c r="N521" s="175"/>
      <c r="O521" s="175"/>
      <c r="P521" s="175"/>
      <c r="Q521" s="175"/>
    </row>
    <row r="522" spans="1:17" ht="19.5" customHeight="1" x14ac:dyDescent="0.25">
      <c r="A522" s="175"/>
      <c r="B522" s="175"/>
      <c r="C522" s="175"/>
      <c r="D522" s="175"/>
      <c r="E522" s="195"/>
      <c r="F522" s="195"/>
      <c r="G522" s="195"/>
      <c r="H522" s="195"/>
      <c r="I522" s="175"/>
      <c r="J522" s="175"/>
      <c r="K522" s="175"/>
      <c r="L522" s="175"/>
      <c r="M522" s="175"/>
      <c r="N522" s="175"/>
      <c r="O522" s="175"/>
      <c r="P522" s="175"/>
      <c r="Q522" s="175"/>
    </row>
    <row r="523" spans="1:17" ht="19.5" customHeight="1" x14ac:dyDescent="0.25">
      <c r="A523" s="175"/>
      <c r="B523" s="175"/>
      <c r="C523" s="175"/>
      <c r="D523" s="175"/>
      <c r="E523" s="195"/>
      <c r="F523" s="195"/>
      <c r="G523" s="195"/>
      <c r="H523" s="195"/>
      <c r="I523" s="175"/>
      <c r="J523" s="175"/>
      <c r="K523" s="175"/>
      <c r="L523" s="175"/>
      <c r="M523" s="175"/>
      <c r="N523" s="175"/>
      <c r="O523" s="175"/>
      <c r="P523" s="175"/>
      <c r="Q523" s="175"/>
    </row>
    <row r="524" spans="1:17" ht="19.5" customHeight="1" x14ac:dyDescent="0.25">
      <c r="A524" s="175"/>
      <c r="B524" s="175"/>
      <c r="C524" s="175"/>
      <c r="D524" s="175"/>
      <c r="E524" s="195"/>
      <c r="F524" s="195"/>
      <c r="G524" s="195"/>
      <c r="H524" s="195"/>
      <c r="I524" s="175"/>
      <c r="J524" s="175"/>
      <c r="K524" s="175"/>
      <c r="L524" s="175"/>
      <c r="M524" s="175"/>
      <c r="N524" s="175"/>
      <c r="O524" s="175"/>
      <c r="P524" s="175"/>
      <c r="Q524" s="175"/>
    </row>
    <row r="525" spans="1:17" ht="19.5" customHeight="1" x14ac:dyDescent="0.25">
      <c r="A525" s="175"/>
      <c r="B525" s="175"/>
      <c r="C525" s="175"/>
      <c r="D525" s="175"/>
      <c r="E525" s="195"/>
      <c r="F525" s="195"/>
      <c r="G525" s="195"/>
      <c r="H525" s="195"/>
      <c r="I525" s="175"/>
      <c r="J525" s="175"/>
      <c r="K525" s="175"/>
      <c r="L525" s="175"/>
      <c r="M525" s="175"/>
      <c r="N525" s="175"/>
      <c r="O525" s="175"/>
      <c r="P525" s="175"/>
      <c r="Q525" s="175"/>
    </row>
    <row r="526" spans="1:17" ht="19.5" customHeight="1" x14ac:dyDescent="0.25">
      <c r="A526" s="175"/>
      <c r="B526" s="175"/>
      <c r="C526" s="175"/>
      <c r="D526" s="175"/>
      <c r="E526" s="195"/>
      <c r="F526" s="195"/>
      <c r="G526" s="195"/>
      <c r="H526" s="195"/>
      <c r="I526" s="175"/>
      <c r="J526" s="175"/>
      <c r="K526" s="175"/>
      <c r="L526" s="175"/>
      <c r="M526" s="175"/>
      <c r="N526" s="175"/>
      <c r="O526" s="175"/>
      <c r="P526" s="175"/>
      <c r="Q526" s="175"/>
    </row>
    <row r="527" spans="1:17" ht="19.5" customHeight="1" x14ac:dyDescent="0.25">
      <c r="A527" s="175"/>
      <c r="B527" s="175"/>
      <c r="C527" s="175"/>
      <c r="D527" s="175"/>
      <c r="E527" s="195"/>
      <c r="F527" s="195"/>
      <c r="G527" s="195"/>
      <c r="H527" s="195"/>
      <c r="I527" s="175"/>
      <c r="J527" s="175"/>
      <c r="K527" s="175"/>
      <c r="L527" s="175"/>
      <c r="M527" s="175"/>
      <c r="N527" s="175"/>
      <c r="O527" s="175"/>
      <c r="P527" s="175"/>
      <c r="Q527" s="175"/>
    </row>
    <row r="528" spans="1:17" ht="19.5" customHeight="1" x14ac:dyDescent="0.25">
      <c r="A528" s="175"/>
      <c r="B528" s="175"/>
      <c r="C528" s="175"/>
      <c r="D528" s="175"/>
      <c r="E528" s="195"/>
      <c r="F528" s="195"/>
      <c r="G528" s="195"/>
      <c r="H528" s="195"/>
      <c r="I528" s="175"/>
      <c r="J528" s="175"/>
      <c r="K528" s="175"/>
      <c r="L528" s="175"/>
      <c r="M528" s="175"/>
      <c r="N528" s="175"/>
      <c r="O528" s="175"/>
      <c r="P528" s="175"/>
      <c r="Q528" s="175"/>
    </row>
    <row r="529" spans="1:17" ht="19.5" customHeight="1" x14ac:dyDescent="0.25">
      <c r="A529" s="175"/>
      <c r="B529" s="175"/>
      <c r="C529" s="175"/>
      <c r="D529" s="175"/>
      <c r="E529" s="195"/>
      <c r="F529" s="195"/>
      <c r="G529" s="195"/>
      <c r="H529" s="195"/>
      <c r="I529" s="175"/>
      <c r="J529" s="175"/>
      <c r="K529" s="175"/>
      <c r="L529" s="175"/>
      <c r="M529" s="175"/>
      <c r="N529" s="175"/>
      <c r="O529" s="175"/>
      <c r="P529" s="175"/>
      <c r="Q529" s="175"/>
    </row>
    <row r="530" spans="1:17" ht="19.5" customHeight="1" x14ac:dyDescent="0.25">
      <c r="A530" s="175"/>
      <c r="B530" s="175"/>
      <c r="C530" s="175"/>
      <c r="D530" s="175"/>
      <c r="E530" s="195"/>
      <c r="F530" s="195"/>
      <c r="G530" s="195"/>
      <c r="H530" s="195"/>
      <c r="I530" s="175"/>
      <c r="J530" s="175"/>
      <c r="K530" s="175"/>
      <c r="L530" s="175"/>
      <c r="M530" s="175"/>
      <c r="N530" s="175"/>
      <c r="O530" s="175"/>
      <c r="P530" s="175"/>
      <c r="Q530" s="175"/>
    </row>
    <row r="531" spans="1:17" ht="19.5" customHeight="1" x14ac:dyDescent="0.25">
      <c r="A531" s="175"/>
      <c r="B531" s="175"/>
      <c r="C531" s="175"/>
      <c r="D531" s="175"/>
      <c r="E531" s="195"/>
      <c r="F531" s="195"/>
      <c r="G531" s="195"/>
      <c r="H531" s="195"/>
      <c r="I531" s="175"/>
      <c r="J531" s="175"/>
      <c r="K531" s="175"/>
      <c r="L531" s="175"/>
      <c r="M531" s="175"/>
      <c r="N531" s="175"/>
      <c r="O531" s="175"/>
      <c r="P531" s="175"/>
      <c r="Q531" s="175"/>
    </row>
    <row r="532" spans="1:17" ht="19.5" customHeight="1" x14ac:dyDescent="0.25">
      <c r="A532" s="175"/>
      <c r="B532" s="175"/>
      <c r="C532" s="175"/>
      <c r="D532" s="175"/>
      <c r="E532" s="195"/>
      <c r="F532" s="195"/>
      <c r="G532" s="195"/>
      <c r="H532" s="195"/>
      <c r="I532" s="175"/>
      <c r="J532" s="175"/>
      <c r="K532" s="175"/>
      <c r="L532" s="175"/>
      <c r="M532" s="175"/>
      <c r="N532" s="175"/>
      <c r="O532" s="175"/>
      <c r="P532" s="175"/>
      <c r="Q532" s="175"/>
    </row>
    <row r="533" spans="1:17" ht="19.5" customHeight="1" x14ac:dyDescent="0.25">
      <c r="A533" s="175"/>
      <c r="B533" s="175"/>
      <c r="C533" s="175"/>
      <c r="D533" s="175"/>
      <c r="E533" s="195"/>
      <c r="F533" s="195"/>
      <c r="G533" s="195"/>
      <c r="H533" s="195"/>
      <c r="I533" s="175"/>
      <c r="J533" s="175"/>
      <c r="K533" s="175"/>
      <c r="L533" s="175"/>
      <c r="M533" s="175"/>
      <c r="N533" s="175"/>
      <c r="O533" s="175"/>
      <c r="P533" s="175"/>
      <c r="Q533" s="175"/>
    </row>
    <row r="534" spans="1:17" ht="19.5" customHeight="1" x14ac:dyDescent="0.25">
      <c r="A534" s="175"/>
      <c r="B534" s="175"/>
      <c r="C534" s="175"/>
      <c r="D534" s="175"/>
      <c r="E534" s="195"/>
      <c r="F534" s="195"/>
      <c r="G534" s="195"/>
      <c r="H534" s="195"/>
      <c r="I534" s="175"/>
      <c r="J534" s="175"/>
      <c r="K534" s="175"/>
      <c r="L534" s="175"/>
      <c r="M534" s="175"/>
      <c r="N534" s="175"/>
      <c r="O534" s="175"/>
      <c r="P534" s="175"/>
      <c r="Q534" s="175"/>
    </row>
    <row r="535" spans="1:17" ht="19.5" customHeight="1" x14ac:dyDescent="0.25">
      <c r="A535" s="175"/>
      <c r="B535" s="175"/>
      <c r="C535" s="175"/>
      <c r="D535" s="175"/>
      <c r="E535" s="195"/>
      <c r="F535" s="195"/>
      <c r="G535" s="195"/>
      <c r="H535" s="195"/>
      <c r="I535" s="175"/>
      <c r="J535" s="175"/>
      <c r="K535" s="175"/>
      <c r="L535" s="175"/>
      <c r="M535" s="175"/>
      <c r="N535" s="175"/>
      <c r="O535" s="175"/>
      <c r="P535" s="175"/>
      <c r="Q535" s="175"/>
    </row>
    <row r="536" spans="1:17" ht="19.5" customHeight="1" x14ac:dyDescent="0.25">
      <c r="A536" s="175"/>
      <c r="B536" s="175"/>
      <c r="C536" s="175"/>
      <c r="D536" s="175"/>
      <c r="E536" s="195"/>
      <c r="F536" s="195"/>
      <c r="G536" s="195"/>
      <c r="H536" s="195"/>
      <c r="I536" s="175"/>
      <c r="J536" s="175"/>
      <c r="K536" s="175"/>
      <c r="L536" s="175"/>
      <c r="M536" s="175"/>
      <c r="N536" s="175"/>
      <c r="O536" s="175"/>
      <c r="P536" s="175"/>
      <c r="Q536" s="175"/>
    </row>
    <row r="537" spans="1:17" ht="19.5" customHeight="1" x14ac:dyDescent="0.25">
      <c r="A537" s="175"/>
      <c r="B537" s="175"/>
      <c r="C537" s="175"/>
      <c r="D537" s="175"/>
      <c r="E537" s="195"/>
      <c r="F537" s="195"/>
      <c r="G537" s="195"/>
      <c r="H537" s="195"/>
      <c r="I537" s="175"/>
      <c r="J537" s="175"/>
      <c r="K537" s="175"/>
      <c r="L537" s="175"/>
      <c r="M537" s="175"/>
      <c r="N537" s="175"/>
      <c r="O537" s="175"/>
      <c r="P537" s="175"/>
      <c r="Q537" s="175"/>
    </row>
    <row r="538" spans="1:17" ht="19.5" customHeight="1" x14ac:dyDescent="0.25">
      <c r="A538" s="175"/>
      <c r="B538" s="175"/>
      <c r="C538" s="175"/>
      <c r="D538" s="175"/>
      <c r="E538" s="195"/>
      <c r="F538" s="195"/>
      <c r="G538" s="195"/>
      <c r="H538" s="195"/>
      <c r="I538" s="175"/>
      <c r="J538" s="175"/>
      <c r="K538" s="175"/>
      <c r="L538" s="175"/>
      <c r="M538" s="175"/>
      <c r="N538" s="175"/>
      <c r="O538" s="175"/>
      <c r="P538" s="175"/>
      <c r="Q538" s="175"/>
    </row>
    <row r="539" spans="1:17" ht="19.5" customHeight="1" x14ac:dyDescent="0.25">
      <c r="A539" s="175"/>
      <c r="B539" s="175"/>
      <c r="C539" s="175"/>
      <c r="D539" s="175"/>
      <c r="E539" s="195"/>
      <c r="F539" s="195"/>
      <c r="G539" s="195"/>
      <c r="H539" s="195"/>
      <c r="I539" s="175"/>
      <c r="J539" s="175"/>
      <c r="K539" s="175"/>
      <c r="L539" s="175"/>
      <c r="M539" s="175"/>
      <c r="N539" s="175"/>
      <c r="O539" s="175"/>
      <c r="P539" s="175"/>
      <c r="Q539" s="175"/>
    </row>
    <row r="540" spans="1:17" ht="19.5" customHeight="1" x14ac:dyDescent="0.25">
      <c r="A540" s="175"/>
      <c r="B540" s="175"/>
      <c r="C540" s="175"/>
      <c r="D540" s="175"/>
      <c r="E540" s="195"/>
      <c r="F540" s="195"/>
      <c r="G540" s="195"/>
      <c r="H540" s="195"/>
      <c r="I540" s="175"/>
      <c r="J540" s="175"/>
      <c r="K540" s="175"/>
      <c r="L540" s="175"/>
      <c r="M540" s="175"/>
      <c r="N540" s="175"/>
      <c r="O540" s="175"/>
      <c r="P540" s="175"/>
      <c r="Q540" s="175"/>
    </row>
    <row r="541" spans="1:17" ht="19.5" customHeight="1" x14ac:dyDescent="0.25">
      <c r="A541" s="175"/>
      <c r="B541" s="175"/>
      <c r="C541" s="175"/>
      <c r="D541" s="175"/>
      <c r="E541" s="195"/>
      <c r="F541" s="195"/>
      <c r="G541" s="195"/>
      <c r="H541" s="195"/>
      <c r="I541" s="175"/>
      <c r="J541" s="175"/>
      <c r="K541" s="175"/>
      <c r="L541" s="175"/>
      <c r="M541" s="175"/>
      <c r="N541" s="175"/>
      <c r="O541" s="175"/>
      <c r="P541" s="175"/>
      <c r="Q541" s="175"/>
    </row>
    <row r="542" spans="1:17" ht="19.5" customHeight="1" x14ac:dyDescent="0.25">
      <c r="A542" s="175"/>
      <c r="B542" s="175"/>
      <c r="C542" s="175"/>
      <c r="D542" s="175"/>
      <c r="E542" s="195"/>
      <c r="F542" s="195"/>
      <c r="G542" s="195"/>
      <c r="H542" s="195"/>
      <c r="I542" s="175"/>
      <c r="J542" s="175"/>
      <c r="K542" s="175"/>
      <c r="L542" s="175"/>
      <c r="M542" s="175"/>
      <c r="N542" s="175"/>
      <c r="O542" s="175"/>
      <c r="P542" s="175"/>
      <c r="Q542" s="175"/>
    </row>
    <row r="543" spans="1:17" ht="19.5" customHeight="1" x14ac:dyDescent="0.25">
      <c r="A543" s="175"/>
      <c r="B543" s="175"/>
      <c r="C543" s="175"/>
      <c r="D543" s="175"/>
      <c r="E543" s="195"/>
      <c r="F543" s="195"/>
      <c r="G543" s="195"/>
      <c r="H543" s="195"/>
      <c r="I543" s="175"/>
      <c r="J543" s="175"/>
      <c r="K543" s="175"/>
      <c r="L543" s="175"/>
      <c r="M543" s="175"/>
      <c r="N543" s="175"/>
      <c r="O543" s="175"/>
      <c r="P543" s="175"/>
      <c r="Q543" s="175"/>
    </row>
    <row r="544" spans="1:17" ht="19.5" customHeight="1" x14ac:dyDescent="0.25">
      <c r="A544" s="175"/>
      <c r="B544" s="175"/>
      <c r="C544" s="175"/>
      <c r="D544" s="175"/>
      <c r="E544" s="195"/>
      <c r="F544" s="195"/>
      <c r="G544" s="195"/>
      <c r="H544" s="195"/>
      <c r="I544" s="175"/>
      <c r="J544" s="175"/>
      <c r="K544" s="175"/>
      <c r="L544" s="175"/>
      <c r="M544" s="175"/>
      <c r="N544" s="175"/>
      <c r="O544" s="175"/>
      <c r="P544" s="175"/>
      <c r="Q544" s="175"/>
    </row>
    <row r="545" spans="1:17" ht="19.5" customHeight="1" x14ac:dyDescent="0.25">
      <c r="A545" s="175"/>
      <c r="B545" s="175"/>
      <c r="C545" s="175"/>
      <c r="D545" s="175"/>
      <c r="E545" s="195"/>
      <c r="F545" s="195"/>
      <c r="G545" s="195"/>
      <c r="H545" s="195"/>
      <c r="I545" s="175"/>
      <c r="J545" s="175"/>
      <c r="K545" s="175"/>
      <c r="L545" s="175"/>
      <c r="M545" s="175"/>
      <c r="N545" s="175"/>
      <c r="O545" s="175"/>
      <c r="P545" s="175"/>
      <c r="Q545" s="175"/>
    </row>
    <row r="546" spans="1:17" ht="19.5" customHeight="1" x14ac:dyDescent="0.25">
      <c r="A546" s="175"/>
      <c r="B546" s="175"/>
      <c r="C546" s="175"/>
      <c r="D546" s="175"/>
      <c r="E546" s="195"/>
      <c r="F546" s="195"/>
      <c r="G546" s="195"/>
      <c r="H546" s="195"/>
      <c r="I546" s="175"/>
      <c r="J546" s="175"/>
      <c r="K546" s="175"/>
      <c r="L546" s="175"/>
      <c r="M546" s="175"/>
      <c r="N546" s="175"/>
      <c r="O546" s="175"/>
      <c r="P546" s="175"/>
      <c r="Q546" s="175"/>
    </row>
    <row r="547" spans="1:17" ht="19.5" customHeight="1" x14ac:dyDescent="0.25">
      <c r="A547" s="175"/>
      <c r="B547" s="175"/>
      <c r="C547" s="175"/>
      <c r="D547" s="175"/>
      <c r="E547" s="195"/>
      <c r="F547" s="195"/>
      <c r="G547" s="195"/>
      <c r="H547" s="195"/>
      <c r="I547" s="175"/>
      <c r="J547" s="175"/>
      <c r="K547" s="175"/>
      <c r="L547" s="175"/>
      <c r="M547" s="175"/>
      <c r="N547" s="175"/>
      <c r="O547" s="175"/>
      <c r="P547" s="175"/>
      <c r="Q547" s="175"/>
    </row>
    <row r="548" spans="1:17" ht="19.5" customHeight="1" x14ac:dyDescent="0.25">
      <c r="A548" s="175"/>
      <c r="B548" s="175"/>
      <c r="C548" s="175"/>
      <c r="D548" s="175"/>
      <c r="E548" s="195"/>
      <c r="F548" s="195"/>
      <c r="G548" s="195"/>
      <c r="H548" s="195"/>
      <c r="I548" s="175"/>
      <c r="J548" s="175"/>
      <c r="K548" s="175"/>
      <c r="L548" s="175"/>
      <c r="M548" s="175"/>
      <c r="N548" s="175"/>
      <c r="O548" s="175"/>
      <c r="P548" s="175"/>
      <c r="Q548" s="175"/>
    </row>
    <row r="549" spans="1:17" ht="19.5" customHeight="1" x14ac:dyDescent="0.25">
      <c r="A549" s="175"/>
      <c r="B549" s="175"/>
      <c r="C549" s="175"/>
      <c r="D549" s="175"/>
      <c r="E549" s="195"/>
      <c r="F549" s="195"/>
      <c r="G549" s="195"/>
      <c r="H549" s="195"/>
      <c r="I549" s="175"/>
      <c r="J549" s="175"/>
      <c r="K549" s="175"/>
      <c r="L549" s="175"/>
      <c r="M549" s="175"/>
      <c r="N549" s="175"/>
      <c r="O549" s="175"/>
      <c r="P549" s="175"/>
      <c r="Q549" s="175"/>
    </row>
    <row r="550" spans="1:17" ht="19.5" customHeight="1" x14ac:dyDescent="0.25">
      <c r="A550" s="175"/>
      <c r="B550" s="175"/>
      <c r="C550" s="175"/>
      <c r="D550" s="175"/>
      <c r="E550" s="195"/>
      <c r="F550" s="195"/>
      <c r="G550" s="195"/>
      <c r="H550" s="195"/>
      <c r="I550" s="175"/>
      <c r="J550" s="175"/>
      <c r="K550" s="175"/>
      <c r="L550" s="175"/>
      <c r="M550" s="175"/>
      <c r="N550" s="175"/>
      <c r="O550" s="175"/>
      <c r="P550" s="175"/>
      <c r="Q550" s="175"/>
    </row>
    <row r="551" spans="1:17" ht="19.5" customHeight="1" x14ac:dyDescent="0.25">
      <c r="A551" s="175"/>
      <c r="B551" s="175"/>
      <c r="C551" s="175"/>
      <c r="D551" s="175"/>
      <c r="E551" s="195"/>
      <c r="F551" s="195"/>
      <c r="G551" s="195"/>
      <c r="H551" s="195"/>
      <c r="I551" s="175"/>
      <c r="J551" s="175"/>
      <c r="K551" s="175"/>
      <c r="L551" s="175"/>
      <c r="M551" s="175"/>
      <c r="N551" s="175"/>
      <c r="O551" s="175"/>
      <c r="P551" s="175"/>
      <c r="Q551" s="175"/>
    </row>
    <row r="552" spans="1:17" ht="19.5" customHeight="1" x14ac:dyDescent="0.25">
      <c r="A552" s="175"/>
      <c r="B552" s="175"/>
      <c r="C552" s="175"/>
      <c r="D552" s="175"/>
      <c r="E552" s="195"/>
      <c r="F552" s="195"/>
      <c r="G552" s="195"/>
      <c r="H552" s="195"/>
      <c r="I552" s="175"/>
      <c r="J552" s="175"/>
      <c r="K552" s="175"/>
      <c r="L552" s="175"/>
      <c r="M552" s="175"/>
      <c r="N552" s="175"/>
      <c r="O552" s="175"/>
      <c r="P552" s="175"/>
      <c r="Q552" s="175"/>
    </row>
    <row r="553" spans="1:17" ht="19.5" customHeight="1" x14ac:dyDescent="0.25">
      <c r="A553" s="175"/>
      <c r="B553" s="175"/>
      <c r="C553" s="175"/>
      <c r="D553" s="175"/>
      <c r="E553" s="195"/>
      <c r="F553" s="195"/>
      <c r="G553" s="195"/>
      <c r="H553" s="195"/>
      <c r="I553" s="175"/>
      <c r="J553" s="175"/>
      <c r="K553" s="175"/>
      <c r="L553" s="175"/>
      <c r="M553" s="175"/>
      <c r="N553" s="175"/>
      <c r="O553" s="175"/>
      <c r="P553" s="175"/>
      <c r="Q553" s="175"/>
    </row>
    <row r="554" spans="1:17" ht="19.5" customHeight="1" x14ac:dyDescent="0.25">
      <c r="A554" s="175"/>
      <c r="B554" s="175"/>
      <c r="C554" s="175"/>
      <c r="D554" s="175"/>
      <c r="E554" s="195"/>
      <c r="F554" s="195"/>
      <c r="G554" s="195"/>
      <c r="H554" s="195"/>
      <c r="I554" s="175"/>
      <c r="J554" s="175"/>
      <c r="K554" s="175"/>
      <c r="L554" s="175"/>
      <c r="M554" s="175"/>
      <c r="N554" s="175"/>
      <c r="O554" s="175"/>
      <c r="P554" s="175"/>
      <c r="Q554" s="175"/>
    </row>
    <row r="555" spans="1:17" ht="19.5" customHeight="1" x14ac:dyDescent="0.25">
      <c r="A555" s="175"/>
      <c r="B555" s="175"/>
      <c r="C555" s="175"/>
      <c r="D555" s="175"/>
      <c r="E555" s="195"/>
      <c r="F555" s="195"/>
      <c r="G555" s="195"/>
      <c r="H555" s="195"/>
      <c r="I555" s="175"/>
      <c r="J555" s="175"/>
      <c r="K555" s="175"/>
      <c r="L555" s="175"/>
      <c r="M555" s="175"/>
      <c r="N555" s="175"/>
      <c r="O555" s="175"/>
      <c r="P555" s="175"/>
      <c r="Q555" s="175"/>
    </row>
    <row r="556" spans="1:17" ht="19.5" customHeight="1" x14ac:dyDescent="0.25">
      <c r="A556" s="175"/>
      <c r="B556" s="175"/>
      <c r="C556" s="175"/>
      <c r="D556" s="175"/>
      <c r="E556" s="195"/>
      <c r="F556" s="195"/>
      <c r="G556" s="195"/>
      <c r="H556" s="195"/>
      <c r="I556" s="175"/>
      <c r="J556" s="175"/>
      <c r="K556" s="175"/>
      <c r="L556" s="175"/>
      <c r="M556" s="175"/>
      <c r="N556" s="175"/>
      <c r="O556" s="175"/>
      <c r="P556" s="175"/>
      <c r="Q556" s="175"/>
    </row>
    <row r="557" spans="1:17" ht="19.5" customHeight="1" x14ac:dyDescent="0.25">
      <c r="A557" s="175"/>
      <c r="B557" s="175"/>
      <c r="C557" s="175"/>
      <c r="D557" s="175"/>
      <c r="E557" s="195"/>
      <c r="F557" s="195"/>
      <c r="G557" s="195"/>
      <c r="H557" s="195"/>
      <c r="I557" s="175"/>
      <c r="J557" s="175"/>
      <c r="K557" s="175"/>
      <c r="L557" s="175"/>
      <c r="M557" s="175"/>
      <c r="N557" s="175"/>
      <c r="O557" s="175"/>
      <c r="P557" s="175"/>
      <c r="Q557" s="175"/>
    </row>
    <row r="558" spans="1:17" ht="19.5" customHeight="1" x14ac:dyDescent="0.25">
      <c r="A558" s="175"/>
      <c r="B558" s="175"/>
      <c r="C558" s="175"/>
      <c r="D558" s="175"/>
      <c r="E558" s="195"/>
      <c r="F558" s="195"/>
      <c r="G558" s="195"/>
      <c r="H558" s="195"/>
      <c r="I558" s="175"/>
      <c r="J558" s="175"/>
      <c r="K558" s="175"/>
      <c r="L558" s="175"/>
      <c r="M558" s="175"/>
      <c r="N558" s="175"/>
      <c r="O558" s="175"/>
      <c r="P558" s="175"/>
      <c r="Q558" s="175"/>
    </row>
    <row r="559" spans="1:17" ht="19.5" customHeight="1" x14ac:dyDescent="0.25">
      <c r="A559" s="175"/>
      <c r="B559" s="175"/>
      <c r="C559" s="175"/>
      <c r="D559" s="175"/>
      <c r="E559" s="195"/>
      <c r="F559" s="195"/>
      <c r="G559" s="195"/>
      <c r="H559" s="195"/>
      <c r="I559" s="175"/>
      <c r="J559" s="175"/>
      <c r="K559" s="175"/>
      <c r="L559" s="175"/>
      <c r="M559" s="175"/>
      <c r="N559" s="175"/>
      <c r="O559" s="175"/>
      <c r="P559" s="175"/>
      <c r="Q559" s="175"/>
    </row>
    <row r="560" spans="1:17" ht="19.5" customHeight="1" x14ac:dyDescent="0.25">
      <c r="A560" s="175"/>
      <c r="B560" s="175"/>
      <c r="C560" s="175"/>
      <c r="D560" s="175"/>
      <c r="E560" s="195"/>
      <c r="F560" s="195"/>
      <c r="G560" s="195"/>
      <c r="H560" s="195"/>
      <c r="I560" s="175"/>
      <c r="J560" s="175"/>
      <c r="K560" s="175"/>
      <c r="L560" s="175"/>
      <c r="M560" s="175"/>
      <c r="N560" s="175"/>
      <c r="O560" s="175"/>
      <c r="P560" s="175"/>
      <c r="Q560" s="175"/>
    </row>
    <row r="561" spans="1:17" ht="19.5" customHeight="1" x14ac:dyDescent="0.25">
      <c r="A561" s="175"/>
      <c r="B561" s="175"/>
      <c r="C561" s="175"/>
      <c r="D561" s="175"/>
      <c r="E561" s="195"/>
      <c r="F561" s="195"/>
      <c r="G561" s="195"/>
      <c r="H561" s="195"/>
      <c r="I561" s="175"/>
      <c r="J561" s="175"/>
      <c r="K561" s="175"/>
      <c r="L561" s="175"/>
      <c r="M561" s="175"/>
      <c r="N561" s="175"/>
      <c r="O561" s="175"/>
      <c r="P561" s="175"/>
      <c r="Q561" s="175"/>
    </row>
    <row r="562" spans="1:17" ht="19.5" customHeight="1" x14ac:dyDescent="0.25">
      <c r="A562" s="175"/>
      <c r="B562" s="175"/>
      <c r="C562" s="175"/>
      <c r="D562" s="175"/>
      <c r="E562" s="195"/>
      <c r="F562" s="195"/>
      <c r="G562" s="195"/>
      <c r="H562" s="195"/>
      <c r="I562" s="175"/>
      <c r="J562" s="175"/>
      <c r="K562" s="175"/>
      <c r="L562" s="175"/>
      <c r="M562" s="175"/>
      <c r="N562" s="175"/>
      <c r="O562" s="175"/>
      <c r="P562" s="175"/>
      <c r="Q562" s="175"/>
    </row>
    <row r="563" spans="1:17" ht="19.5" customHeight="1" x14ac:dyDescent="0.25">
      <c r="A563" s="175"/>
      <c r="B563" s="175"/>
      <c r="C563" s="175"/>
      <c r="D563" s="175"/>
      <c r="E563" s="195"/>
      <c r="F563" s="195"/>
      <c r="G563" s="195"/>
      <c r="H563" s="195"/>
      <c r="I563" s="175"/>
      <c r="J563" s="175"/>
      <c r="K563" s="175"/>
      <c r="L563" s="175"/>
      <c r="M563" s="175"/>
      <c r="N563" s="175"/>
      <c r="O563" s="175"/>
      <c r="P563" s="175"/>
      <c r="Q563" s="175"/>
    </row>
    <row r="564" spans="1:17" ht="19.5" customHeight="1" x14ac:dyDescent="0.25">
      <c r="A564" s="175"/>
      <c r="B564" s="175"/>
      <c r="C564" s="175"/>
      <c r="D564" s="175"/>
      <c r="E564" s="195"/>
      <c r="F564" s="195"/>
      <c r="G564" s="195"/>
      <c r="H564" s="195"/>
      <c r="I564" s="175"/>
      <c r="J564" s="175"/>
      <c r="K564" s="175"/>
      <c r="L564" s="175"/>
      <c r="M564" s="175"/>
      <c r="N564" s="175"/>
      <c r="O564" s="175"/>
      <c r="P564" s="175"/>
      <c r="Q564" s="175"/>
    </row>
    <row r="565" spans="1:17" ht="19.5" customHeight="1" x14ac:dyDescent="0.25">
      <c r="A565" s="175"/>
      <c r="B565" s="175"/>
      <c r="C565" s="175"/>
      <c r="D565" s="175"/>
      <c r="E565" s="195"/>
      <c r="F565" s="195"/>
      <c r="G565" s="195"/>
      <c r="H565" s="195"/>
      <c r="I565" s="175"/>
      <c r="J565" s="175"/>
      <c r="K565" s="175"/>
      <c r="L565" s="175"/>
      <c r="M565" s="175"/>
      <c r="N565" s="175"/>
      <c r="O565" s="175"/>
      <c r="P565" s="175"/>
      <c r="Q565" s="175"/>
    </row>
    <row r="566" spans="1:17" ht="19.5" customHeight="1" x14ac:dyDescent="0.25">
      <c r="A566" s="175"/>
      <c r="B566" s="175"/>
      <c r="C566" s="175"/>
      <c r="D566" s="175"/>
      <c r="E566" s="195"/>
      <c r="F566" s="195"/>
      <c r="G566" s="195"/>
      <c r="H566" s="195"/>
      <c r="I566" s="175"/>
      <c r="J566" s="175"/>
      <c r="K566" s="175"/>
      <c r="L566" s="175"/>
      <c r="M566" s="175"/>
      <c r="N566" s="175"/>
      <c r="O566" s="175"/>
      <c r="P566" s="175"/>
      <c r="Q566" s="175"/>
    </row>
    <row r="567" spans="1:17" ht="19.5" customHeight="1" x14ac:dyDescent="0.25">
      <c r="A567" s="175"/>
      <c r="B567" s="175"/>
      <c r="C567" s="175"/>
      <c r="D567" s="175"/>
      <c r="E567" s="195"/>
      <c r="F567" s="195"/>
      <c r="G567" s="195"/>
      <c r="H567" s="195"/>
      <c r="I567" s="175"/>
      <c r="J567" s="175"/>
      <c r="K567" s="175"/>
      <c r="L567" s="175"/>
      <c r="M567" s="175"/>
      <c r="N567" s="175"/>
      <c r="O567" s="175"/>
      <c r="P567" s="175"/>
      <c r="Q567" s="175"/>
    </row>
    <row r="568" spans="1:17" ht="19.5" customHeight="1" x14ac:dyDescent="0.25">
      <c r="A568" s="175"/>
      <c r="B568" s="175"/>
      <c r="C568" s="175"/>
      <c r="D568" s="175"/>
      <c r="E568" s="195"/>
      <c r="F568" s="195"/>
      <c r="G568" s="195"/>
      <c r="H568" s="195"/>
      <c r="I568" s="175"/>
      <c r="J568" s="175"/>
      <c r="K568" s="175"/>
      <c r="L568" s="175"/>
      <c r="M568" s="175"/>
      <c r="N568" s="175"/>
      <c r="O568" s="175"/>
      <c r="P568" s="175"/>
      <c r="Q568" s="175"/>
    </row>
    <row r="569" spans="1:17" ht="19.5" customHeight="1" x14ac:dyDescent="0.25">
      <c r="A569" s="175"/>
      <c r="B569" s="175"/>
      <c r="C569" s="175"/>
      <c r="D569" s="175"/>
      <c r="E569" s="195"/>
      <c r="F569" s="195"/>
      <c r="G569" s="195"/>
      <c r="H569" s="195"/>
      <c r="I569" s="175"/>
      <c r="J569" s="175"/>
      <c r="K569" s="175"/>
      <c r="L569" s="175"/>
      <c r="M569" s="175"/>
      <c r="N569" s="175"/>
      <c r="O569" s="175"/>
      <c r="P569" s="175"/>
      <c r="Q569" s="175"/>
    </row>
    <row r="570" spans="1:17" ht="19.5" customHeight="1" x14ac:dyDescent="0.25">
      <c r="A570" s="175"/>
      <c r="B570" s="175"/>
      <c r="C570" s="175"/>
      <c r="D570" s="175"/>
      <c r="E570" s="195"/>
      <c r="F570" s="195"/>
      <c r="G570" s="195"/>
      <c r="H570" s="195"/>
      <c r="I570" s="175"/>
      <c r="J570" s="175"/>
      <c r="K570" s="175"/>
      <c r="L570" s="175"/>
      <c r="M570" s="175"/>
      <c r="N570" s="175"/>
      <c r="O570" s="175"/>
      <c r="P570" s="175"/>
      <c r="Q570" s="175"/>
    </row>
    <row r="571" spans="1:17" ht="19.5" customHeight="1" x14ac:dyDescent="0.25">
      <c r="A571" s="175"/>
      <c r="B571" s="175"/>
      <c r="C571" s="175"/>
      <c r="D571" s="175"/>
      <c r="E571" s="195"/>
      <c r="F571" s="195"/>
      <c r="G571" s="195"/>
      <c r="H571" s="195"/>
      <c r="I571" s="175"/>
      <c r="J571" s="175"/>
      <c r="K571" s="175"/>
      <c r="L571" s="175"/>
      <c r="M571" s="175"/>
      <c r="N571" s="175"/>
      <c r="O571" s="175"/>
      <c r="P571" s="175"/>
      <c r="Q571" s="175"/>
    </row>
    <row r="572" spans="1:17" ht="19.5" customHeight="1" x14ac:dyDescent="0.25">
      <c r="A572" s="175"/>
      <c r="B572" s="175"/>
      <c r="C572" s="175"/>
      <c r="D572" s="175"/>
      <c r="E572" s="195"/>
      <c r="F572" s="195"/>
      <c r="G572" s="195"/>
      <c r="H572" s="195"/>
      <c r="I572" s="175"/>
      <c r="J572" s="175"/>
      <c r="K572" s="175"/>
      <c r="L572" s="175"/>
      <c r="M572" s="175"/>
      <c r="N572" s="175"/>
      <c r="O572" s="175"/>
      <c r="P572" s="175"/>
      <c r="Q572" s="175"/>
    </row>
    <row r="573" spans="1:17" ht="19.5" customHeight="1" x14ac:dyDescent="0.25">
      <c r="A573" s="175"/>
      <c r="B573" s="175"/>
      <c r="C573" s="175"/>
      <c r="D573" s="175"/>
      <c r="E573" s="195"/>
      <c r="F573" s="195"/>
      <c r="G573" s="195"/>
      <c r="H573" s="195"/>
      <c r="I573" s="175"/>
      <c r="J573" s="175"/>
      <c r="K573" s="175"/>
      <c r="L573" s="175"/>
      <c r="M573" s="175"/>
      <c r="N573" s="175"/>
      <c r="O573" s="175"/>
      <c r="P573" s="175"/>
      <c r="Q573" s="175"/>
    </row>
    <row r="574" spans="1:17" ht="19.5" customHeight="1" x14ac:dyDescent="0.25">
      <c r="A574" s="175"/>
      <c r="B574" s="175"/>
      <c r="C574" s="175"/>
      <c r="D574" s="175"/>
      <c r="E574" s="195"/>
      <c r="F574" s="195"/>
      <c r="G574" s="195"/>
      <c r="H574" s="195"/>
      <c r="I574" s="175"/>
      <c r="J574" s="175"/>
      <c r="K574" s="175"/>
      <c r="L574" s="175"/>
      <c r="M574" s="175"/>
      <c r="N574" s="175"/>
      <c r="O574" s="175"/>
      <c r="P574" s="175"/>
      <c r="Q574" s="175"/>
    </row>
    <row r="575" spans="1:17" ht="19.5" customHeight="1" x14ac:dyDescent="0.25">
      <c r="A575" s="175"/>
      <c r="B575" s="175"/>
      <c r="C575" s="175"/>
      <c r="D575" s="175"/>
      <c r="E575" s="195"/>
      <c r="F575" s="195"/>
      <c r="G575" s="195"/>
      <c r="H575" s="195"/>
      <c r="I575" s="175"/>
      <c r="J575" s="175"/>
      <c r="K575" s="175"/>
      <c r="L575" s="175"/>
      <c r="M575" s="175"/>
      <c r="N575" s="175"/>
      <c r="O575" s="175"/>
      <c r="P575" s="175"/>
      <c r="Q575" s="175"/>
    </row>
    <row r="576" spans="1:17" ht="19.5" customHeight="1" x14ac:dyDescent="0.25">
      <c r="A576" s="175"/>
      <c r="B576" s="175"/>
      <c r="C576" s="175"/>
      <c r="D576" s="175"/>
      <c r="E576" s="195"/>
      <c r="F576" s="195"/>
      <c r="G576" s="195"/>
      <c r="H576" s="195"/>
      <c r="I576" s="175"/>
      <c r="J576" s="175"/>
      <c r="K576" s="175"/>
      <c r="L576" s="175"/>
      <c r="M576" s="175"/>
      <c r="N576" s="175"/>
      <c r="O576" s="175"/>
      <c r="P576" s="175"/>
      <c r="Q576" s="175"/>
    </row>
    <row r="577" spans="1:17" ht="19.5" customHeight="1" x14ac:dyDescent="0.25">
      <c r="A577" s="175"/>
      <c r="B577" s="175"/>
      <c r="C577" s="175"/>
      <c r="D577" s="175"/>
      <c r="E577" s="195"/>
      <c r="F577" s="195"/>
      <c r="G577" s="195"/>
      <c r="H577" s="195"/>
      <c r="I577" s="175"/>
      <c r="J577" s="175"/>
      <c r="K577" s="175"/>
      <c r="L577" s="175"/>
      <c r="M577" s="175"/>
      <c r="N577" s="175"/>
      <c r="O577" s="175"/>
      <c r="P577" s="175"/>
      <c r="Q577" s="175"/>
    </row>
    <row r="578" spans="1:17" ht="19.5" customHeight="1" x14ac:dyDescent="0.25">
      <c r="A578" s="175"/>
      <c r="B578" s="175"/>
      <c r="C578" s="175"/>
      <c r="D578" s="175"/>
      <c r="E578" s="195"/>
      <c r="F578" s="195"/>
      <c r="G578" s="195"/>
      <c r="H578" s="195"/>
      <c r="I578" s="175"/>
      <c r="J578" s="175"/>
      <c r="K578" s="175"/>
      <c r="L578" s="175"/>
      <c r="M578" s="175"/>
      <c r="N578" s="175"/>
      <c r="O578" s="175"/>
      <c r="P578" s="175"/>
      <c r="Q578" s="175"/>
    </row>
    <row r="579" spans="1:17" ht="19.5" customHeight="1" x14ac:dyDescent="0.25">
      <c r="A579" s="175"/>
      <c r="B579" s="175"/>
      <c r="C579" s="175"/>
      <c r="D579" s="175"/>
      <c r="E579" s="195"/>
      <c r="F579" s="195"/>
      <c r="G579" s="195"/>
      <c r="H579" s="195"/>
      <c r="I579" s="175"/>
      <c r="J579" s="175"/>
      <c r="K579" s="175"/>
      <c r="L579" s="175"/>
      <c r="M579" s="175"/>
      <c r="N579" s="175"/>
      <c r="O579" s="175"/>
      <c r="P579" s="175"/>
      <c r="Q579" s="175"/>
    </row>
    <row r="580" spans="1:17" ht="19.5" customHeight="1" x14ac:dyDescent="0.25">
      <c r="A580" s="175"/>
      <c r="B580" s="175"/>
      <c r="C580" s="175"/>
      <c r="D580" s="175"/>
      <c r="E580" s="195"/>
      <c r="F580" s="195"/>
      <c r="G580" s="195"/>
      <c r="H580" s="195"/>
      <c r="I580" s="175"/>
      <c r="J580" s="175"/>
      <c r="K580" s="175"/>
      <c r="L580" s="175"/>
      <c r="M580" s="175"/>
      <c r="N580" s="175"/>
      <c r="O580" s="175"/>
      <c r="P580" s="175"/>
      <c r="Q580" s="175"/>
    </row>
    <row r="581" spans="1:17" ht="19.5" customHeight="1" x14ac:dyDescent="0.25">
      <c r="A581" s="175"/>
      <c r="B581" s="175"/>
      <c r="C581" s="175"/>
      <c r="D581" s="175"/>
      <c r="E581" s="195"/>
      <c r="F581" s="195"/>
      <c r="G581" s="195"/>
      <c r="H581" s="195"/>
      <c r="I581" s="175"/>
      <c r="J581" s="175"/>
      <c r="K581" s="175"/>
      <c r="L581" s="175"/>
      <c r="M581" s="175"/>
      <c r="N581" s="175"/>
      <c r="O581" s="175"/>
      <c r="P581" s="175"/>
      <c r="Q581" s="175"/>
    </row>
    <row r="582" spans="1:17" ht="19.5" customHeight="1" x14ac:dyDescent="0.25">
      <c r="A582" s="175"/>
      <c r="B582" s="175"/>
      <c r="C582" s="175"/>
      <c r="D582" s="175"/>
      <c r="E582" s="195"/>
      <c r="F582" s="195"/>
      <c r="G582" s="195"/>
      <c r="H582" s="195"/>
      <c r="I582" s="175"/>
      <c r="J582" s="175"/>
      <c r="K582" s="175"/>
      <c r="L582" s="175"/>
      <c r="M582" s="175"/>
      <c r="N582" s="175"/>
      <c r="O582" s="175"/>
      <c r="P582" s="175"/>
      <c r="Q582" s="175"/>
    </row>
    <row r="583" spans="1:17" ht="19.5" customHeight="1" x14ac:dyDescent="0.25">
      <c r="A583" s="175"/>
      <c r="B583" s="175"/>
      <c r="C583" s="175"/>
      <c r="D583" s="175"/>
      <c r="E583" s="195"/>
      <c r="F583" s="195"/>
      <c r="G583" s="195"/>
      <c r="H583" s="195"/>
      <c r="I583" s="175"/>
      <c r="J583" s="175"/>
      <c r="K583" s="175"/>
      <c r="L583" s="175"/>
      <c r="M583" s="175"/>
      <c r="N583" s="175"/>
      <c r="O583" s="175"/>
      <c r="P583" s="175"/>
      <c r="Q583" s="175"/>
    </row>
    <row r="584" spans="1:17" ht="19.5" customHeight="1" x14ac:dyDescent="0.25">
      <c r="A584" s="175"/>
      <c r="B584" s="175"/>
      <c r="C584" s="175"/>
      <c r="D584" s="175"/>
      <c r="E584" s="195"/>
      <c r="F584" s="195"/>
      <c r="G584" s="195"/>
      <c r="H584" s="195"/>
      <c r="I584" s="175"/>
      <c r="J584" s="175"/>
      <c r="K584" s="175"/>
      <c r="L584" s="175"/>
      <c r="M584" s="175"/>
      <c r="N584" s="175"/>
      <c r="O584" s="175"/>
      <c r="P584" s="175"/>
      <c r="Q584" s="175"/>
    </row>
    <row r="585" spans="1:17" ht="19.5" customHeight="1" x14ac:dyDescent="0.25">
      <c r="A585" s="175"/>
      <c r="B585" s="175"/>
      <c r="C585" s="175"/>
      <c r="D585" s="175"/>
      <c r="E585" s="195"/>
      <c r="F585" s="195"/>
      <c r="G585" s="195"/>
      <c r="H585" s="195"/>
      <c r="I585" s="175"/>
      <c r="J585" s="175"/>
      <c r="K585" s="175"/>
      <c r="L585" s="175"/>
      <c r="M585" s="175"/>
      <c r="N585" s="175"/>
      <c r="O585" s="175"/>
      <c r="P585" s="175"/>
      <c r="Q585" s="175"/>
    </row>
    <row r="586" spans="1:17" ht="19.5" customHeight="1" x14ac:dyDescent="0.25">
      <c r="A586" s="175"/>
      <c r="B586" s="175"/>
      <c r="C586" s="175"/>
      <c r="D586" s="175"/>
      <c r="E586" s="195"/>
      <c r="F586" s="195"/>
      <c r="G586" s="195"/>
      <c r="H586" s="195"/>
      <c r="I586" s="175"/>
      <c r="J586" s="175"/>
      <c r="K586" s="175"/>
      <c r="L586" s="175"/>
      <c r="M586" s="175"/>
      <c r="N586" s="175"/>
      <c r="O586" s="175"/>
      <c r="P586" s="175"/>
      <c r="Q586" s="175"/>
    </row>
    <row r="587" spans="1:17" ht="19.5" customHeight="1" x14ac:dyDescent="0.25">
      <c r="A587" s="175"/>
      <c r="B587" s="175"/>
      <c r="C587" s="175"/>
      <c r="D587" s="175"/>
      <c r="E587" s="195"/>
      <c r="F587" s="195"/>
      <c r="G587" s="195"/>
      <c r="H587" s="195"/>
      <c r="I587" s="175"/>
      <c r="J587" s="175"/>
      <c r="K587" s="175"/>
      <c r="L587" s="175"/>
      <c r="M587" s="175"/>
      <c r="N587" s="175"/>
      <c r="O587" s="175"/>
      <c r="P587" s="175"/>
      <c r="Q587" s="175"/>
    </row>
    <row r="588" spans="1:17" ht="19.5" customHeight="1" x14ac:dyDescent="0.25">
      <c r="A588" s="175"/>
      <c r="B588" s="175"/>
      <c r="C588" s="175"/>
      <c r="D588" s="175"/>
      <c r="E588" s="195"/>
      <c r="F588" s="195"/>
      <c r="G588" s="195"/>
      <c r="H588" s="195"/>
      <c r="I588" s="175"/>
      <c r="J588" s="175"/>
      <c r="K588" s="175"/>
      <c r="L588" s="175"/>
      <c r="M588" s="175"/>
      <c r="N588" s="175"/>
      <c r="O588" s="175"/>
      <c r="P588" s="175"/>
      <c r="Q588" s="175"/>
    </row>
    <row r="589" spans="1:17" ht="19.5" customHeight="1" x14ac:dyDescent="0.25">
      <c r="A589" s="175"/>
      <c r="B589" s="175"/>
      <c r="C589" s="175"/>
      <c r="D589" s="175"/>
      <c r="E589" s="195"/>
      <c r="F589" s="195"/>
      <c r="G589" s="195"/>
      <c r="H589" s="195"/>
      <c r="I589" s="175"/>
      <c r="J589" s="175"/>
      <c r="K589" s="175"/>
      <c r="L589" s="175"/>
      <c r="M589" s="175"/>
      <c r="N589" s="175"/>
      <c r="O589" s="175"/>
      <c r="P589" s="175"/>
      <c r="Q589" s="175"/>
    </row>
    <row r="590" spans="1:17" ht="19.5" customHeight="1" x14ac:dyDescent="0.25">
      <c r="A590" s="175"/>
      <c r="B590" s="175"/>
      <c r="C590" s="175"/>
      <c r="D590" s="175"/>
      <c r="E590" s="195"/>
      <c r="F590" s="195"/>
      <c r="G590" s="195"/>
      <c r="H590" s="195"/>
      <c r="I590" s="175"/>
      <c r="J590" s="175"/>
      <c r="K590" s="175"/>
      <c r="L590" s="175"/>
      <c r="M590" s="175"/>
      <c r="N590" s="175"/>
      <c r="O590" s="175"/>
      <c r="P590" s="175"/>
      <c r="Q590" s="175"/>
    </row>
    <row r="591" spans="1:17" ht="19.5" customHeight="1" x14ac:dyDescent="0.25">
      <c r="A591" s="175"/>
      <c r="B591" s="175"/>
      <c r="C591" s="175"/>
      <c r="D591" s="175"/>
      <c r="E591" s="195"/>
      <c r="F591" s="195"/>
      <c r="G591" s="195"/>
      <c r="H591" s="195"/>
      <c r="I591" s="175"/>
      <c r="J591" s="175"/>
      <c r="K591" s="175"/>
      <c r="L591" s="175"/>
      <c r="M591" s="175"/>
      <c r="N591" s="175"/>
      <c r="O591" s="175"/>
      <c r="P591" s="175"/>
      <c r="Q591" s="175"/>
    </row>
    <row r="592" spans="1:17" ht="19.5" customHeight="1" x14ac:dyDescent="0.25">
      <c r="A592" s="175"/>
      <c r="B592" s="175"/>
      <c r="C592" s="175"/>
      <c r="D592" s="175"/>
      <c r="E592" s="195"/>
      <c r="F592" s="195"/>
      <c r="G592" s="195"/>
      <c r="H592" s="195"/>
      <c r="I592" s="175"/>
      <c r="J592" s="175"/>
      <c r="K592" s="175"/>
      <c r="L592" s="175"/>
      <c r="M592" s="175"/>
      <c r="N592" s="175"/>
      <c r="O592" s="175"/>
      <c r="P592" s="175"/>
      <c r="Q592" s="175"/>
    </row>
    <row r="593" spans="1:17" ht="19.5" customHeight="1" x14ac:dyDescent="0.25">
      <c r="A593" s="175"/>
      <c r="B593" s="175"/>
      <c r="C593" s="175"/>
      <c r="D593" s="175"/>
      <c r="E593" s="195"/>
      <c r="F593" s="195"/>
      <c r="G593" s="195"/>
      <c r="H593" s="195"/>
      <c r="I593" s="175"/>
      <c r="J593" s="175"/>
      <c r="K593" s="175"/>
      <c r="L593" s="175"/>
      <c r="M593" s="175"/>
      <c r="N593" s="175"/>
      <c r="O593" s="175"/>
      <c r="P593" s="175"/>
      <c r="Q593" s="175"/>
    </row>
    <row r="594" spans="1:17" ht="19.5" customHeight="1" x14ac:dyDescent="0.25">
      <c r="A594" s="175"/>
      <c r="B594" s="175"/>
      <c r="C594" s="175"/>
      <c r="D594" s="175"/>
      <c r="E594" s="195"/>
      <c r="F594" s="195"/>
      <c r="G594" s="195"/>
      <c r="H594" s="195"/>
      <c r="I594" s="175"/>
      <c r="J594" s="175"/>
      <c r="K594" s="175"/>
      <c r="L594" s="175"/>
      <c r="M594" s="175"/>
      <c r="N594" s="175"/>
      <c r="O594" s="175"/>
      <c r="P594" s="175"/>
      <c r="Q594" s="175"/>
    </row>
    <row r="595" spans="1:17" ht="19.5" customHeight="1" x14ac:dyDescent="0.25">
      <c r="A595" s="175"/>
      <c r="B595" s="175"/>
      <c r="C595" s="175"/>
      <c r="D595" s="175"/>
      <c r="E595" s="195"/>
      <c r="F595" s="195"/>
      <c r="G595" s="195"/>
      <c r="H595" s="195"/>
      <c r="I595" s="175"/>
      <c r="J595" s="175"/>
      <c r="K595" s="175"/>
      <c r="L595" s="175"/>
      <c r="M595" s="175"/>
      <c r="N595" s="175"/>
      <c r="O595" s="175"/>
      <c r="P595" s="175"/>
      <c r="Q595" s="175"/>
    </row>
    <row r="596" spans="1:17" ht="19.5" customHeight="1" x14ac:dyDescent="0.25">
      <c r="A596" s="175"/>
      <c r="B596" s="175"/>
      <c r="C596" s="175"/>
      <c r="D596" s="175"/>
      <c r="E596" s="195"/>
      <c r="F596" s="195"/>
      <c r="G596" s="195"/>
      <c r="H596" s="195"/>
      <c r="I596" s="175"/>
      <c r="J596" s="175"/>
      <c r="K596" s="175"/>
      <c r="L596" s="175"/>
      <c r="M596" s="175"/>
      <c r="N596" s="175"/>
      <c r="O596" s="175"/>
      <c r="P596" s="175"/>
      <c r="Q596" s="175"/>
    </row>
    <row r="597" spans="1:17" ht="19.5" customHeight="1" x14ac:dyDescent="0.25">
      <c r="A597" s="175"/>
      <c r="B597" s="175"/>
      <c r="C597" s="175"/>
      <c r="D597" s="175"/>
      <c r="E597" s="195"/>
      <c r="F597" s="195"/>
      <c r="G597" s="195"/>
      <c r="H597" s="195"/>
      <c r="I597" s="175"/>
      <c r="J597" s="175"/>
      <c r="K597" s="175"/>
      <c r="L597" s="175"/>
      <c r="M597" s="175"/>
      <c r="N597" s="175"/>
      <c r="O597" s="175"/>
      <c r="P597" s="175"/>
      <c r="Q597" s="175"/>
    </row>
    <row r="598" spans="1:17" ht="19.5" customHeight="1" x14ac:dyDescent="0.25">
      <c r="A598" s="175"/>
      <c r="B598" s="175"/>
      <c r="C598" s="175"/>
      <c r="D598" s="175"/>
      <c r="E598" s="195"/>
      <c r="F598" s="195"/>
      <c r="G598" s="195"/>
      <c r="H598" s="195"/>
      <c r="I598" s="175"/>
      <c r="J598" s="175"/>
      <c r="K598" s="175"/>
      <c r="L598" s="175"/>
      <c r="M598" s="175"/>
      <c r="N598" s="175"/>
      <c r="O598" s="175"/>
      <c r="P598" s="175"/>
      <c r="Q598" s="175"/>
    </row>
    <row r="599" spans="1:17" ht="19.5" customHeight="1" x14ac:dyDescent="0.25">
      <c r="A599" s="175"/>
      <c r="B599" s="175"/>
      <c r="C599" s="175"/>
      <c r="D599" s="175"/>
      <c r="E599" s="195"/>
      <c r="F599" s="195"/>
      <c r="G599" s="195"/>
      <c r="H599" s="195"/>
      <c r="I599" s="175"/>
      <c r="J599" s="175"/>
      <c r="K599" s="175"/>
      <c r="L599" s="175"/>
      <c r="M599" s="175"/>
      <c r="N599" s="175"/>
      <c r="O599" s="175"/>
      <c r="P599" s="175"/>
      <c r="Q599" s="175"/>
    </row>
    <row r="600" spans="1:17" ht="19.5" customHeight="1" x14ac:dyDescent="0.25">
      <c r="A600" s="175"/>
      <c r="B600" s="175"/>
      <c r="C600" s="175"/>
      <c r="D600" s="175"/>
      <c r="E600" s="195"/>
      <c r="F600" s="195"/>
      <c r="G600" s="195"/>
      <c r="H600" s="195"/>
      <c r="I600" s="175"/>
      <c r="J600" s="175"/>
      <c r="K600" s="175"/>
      <c r="L600" s="175"/>
      <c r="M600" s="175"/>
      <c r="N600" s="175"/>
      <c r="O600" s="175"/>
      <c r="P600" s="175"/>
      <c r="Q600" s="175"/>
    </row>
    <row r="601" spans="1:17" ht="19.5" customHeight="1" x14ac:dyDescent="0.25">
      <c r="A601" s="175"/>
      <c r="B601" s="175"/>
      <c r="C601" s="175"/>
      <c r="D601" s="175"/>
      <c r="E601" s="195"/>
      <c r="F601" s="195"/>
      <c r="G601" s="195"/>
      <c r="H601" s="195"/>
      <c r="I601" s="175"/>
      <c r="J601" s="175"/>
      <c r="K601" s="175"/>
      <c r="L601" s="175"/>
      <c r="M601" s="175"/>
      <c r="N601" s="175"/>
      <c r="O601" s="175"/>
      <c r="P601" s="175"/>
      <c r="Q601" s="175"/>
    </row>
    <row r="602" spans="1:17" ht="19.5" customHeight="1" x14ac:dyDescent="0.25">
      <c r="A602" s="175"/>
      <c r="B602" s="175"/>
      <c r="C602" s="175"/>
      <c r="D602" s="175"/>
      <c r="E602" s="195"/>
      <c r="F602" s="195"/>
      <c r="G602" s="195"/>
      <c r="H602" s="195"/>
      <c r="I602" s="175"/>
      <c r="J602" s="175"/>
      <c r="K602" s="175"/>
      <c r="L602" s="175"/>
      <c r="M602" s="175"/>
      <c r="N602" s="175"/>
      <c r="O602" s="175"/>
      <c r="P602" s="175"/>
      <c r="Q602" s="175"/>
    </row>
    <row r="603" spans="1:17" ht="19.5" customHeight="1" x14ac:dyDescent="0.25">
      <c r="A603" s="175"/>
      <c r="B603" s="175"/>
      <c r="C603" s="175"/>
      <c r="D603" s="175"/>
      <c r="E603" s="195"/>
      <c r="F603" s="195"/>
      <c r="G603" s="195"/>
      <c r="H603" s="195"/>
      <c r="I603" s="175"/>
      <c r="J603" s="175"/>
      <c r="K603" s="175"/>
      <c r="L603" s="175"/>
      <c r="M603" s="175"/>
      <c r="N603" s="175"/>
      <c r="O603" s="175"/>
      <c r="P603" s="175"/>
      <c r="Q603" s="175"/>
    </row>
    <row r="604" spans="1:17" ht="19.5" customHeight="1" x14ac:dyDescent="0.25">
      <c r="A604" s="175"/>
      <c r="B604" s="175"/>
      <c r="C604" s="175"/>
      <c r="D604" s="175"/>
      <c r="E604" s="195"/>
      <c r="F604" s="195"/>
      <c r="G604" s="195"/>
      <c r="H604" s="195"/>
      <c r="I604" s="175"/>
      <c r="J604" s="175"/>
      <c r="K604" s="175"/>
      <c r="L604" s="175"/>
      <c r="M604" s="175"/>
      <c r="N604" s="175"/>
      <c r="O604" s="175"/>
      <c r="P604" s="175"/>
      <c r="Q604" s="175"/>
    </row>
    <row r="605" spans="1:17" ht="19.5" customHeight="1" x14ac:dyDescent="0.25">
      <c r="A605" s="175"/>
      <c r="B605" s="175"/>
      <c r="C605" s="175"/>
      <c r="D605" s="175"/>
      <c r="E605" s="195"/>
      <c r="F605" s="195"/>
      <c r="G605" s="195"/>
      <c r="H605" s="195"/>
      <c r="I605" s="175"/>
      <c r="J605" s="175"/>
      <c r="K605" s="175"/>
      <c r="L605" s="175"/>
      <c r="M605" s="175"/>
      <c r="N605" s="175"/>
      <c r="O605" s="175"/>
      <c r="P605" s="175"/>
      <c r="Q605" s="175"/>
    </row>
    <row r="606" spans="1:17" ht="19.5" customHeight="1" x14ac:dyDescent="0.25">
      <c r="A606" s="175"/>
      <c r="B606" s="175"/>
      <c r="C606" s="175"/>
      <c r="D606" s="175"/>
      <c r="E606" s="195"/>
      <c r="F606" s="195"/>
      <c r="G606" s="195"/>
      <c r="H606" s="195"/>
      <c r="I606" s="175"/>
      <c r="J606" s="175"/>
      <c r="K606" s="175"/>
      <c r="L606" s="175"/>
      <c r="M606" s="175"/>
      <c r="N606" s="175"/>
      <c r="O606" s="175"/>
      <c r="P606" s="175"/>
      <c r="Q606" s="175"/>
    </row>
    <row r="607" spans="1:17" ht="19.5" customHeight="1" x14ac:dyDescent="0.25">
      <c r="A607" s="175"/>
      <c r="B607" s="175"/>
      <c r="C607" s="175"/>
      <c r="D607" s="175"/>
      <c r="E607" s="195"/>
      <c r="F607" s="195"/>
      <c r="G607" s="195"/>
      <c r="H607" s="195"/>
      <c r="I607" s="175"/>
      <c r="J607" s="175"/>
      <c r="K607" s="175"/>
      <c r="L607" s="175"/>
      <c r="M607" s="175"/>
      <c r="N607" s="175"/>
      <c r="O607" s="175"/>
      <c r="P607" s="175"/>
      <c r="Q607" s="175"/>
    </row>
    <row r="608" spans="1:17" ht="19.5" customHeight="1" x14ac:dyDescent="0.25">
      <c r="A608" s="175"/>
      <c r="B608" s="175"/>
      <c r="C608" s="175"/>
      <c r="D608" s="175"/>
      <c r="E608" s="195"/>
      <c r="F608" s="195"/>
      <c r="G608" s="195"/>
      <c r="H608" s="195"/>
      <c r="I608" s="175"/>
      <c r="J608" s="175"/>
      <c r="K608" s="175"/>
      <c r="L608" s="175"/>
      <c r="M608" s="175"/>
      <c r="N608" s="175"/>
      <c r="O608" s="175"/>
      <c r="P608" s="175"/>
      <c r="Q608" s="175"/>
    </row>
    <row r="609" spans="1:17" ht="19.5" customHeight="1" x14ac:dyDescent="0.25">
      <c r="A609" s="175"/>
      <c r="B609" s="175"/>
      <c r="C609" s="175"/>
      <c r="D609" s="175"/>
      <c r="E609" s="195"/>
      <c r="F609" s="195"/>
      <c r="G609" s="195"/>
      <c r="H609" s="195"/>
      <c r="I609" s="175"/>
      <c r="J609" s="175"/>
      <c r="K609" s="175"/>
      <c r="L609" s="175"/>
      <c r="M609" s="175"/>
      <c r="N609" s="175"/>
      <c r="O609" s="175"/>
      <c r="P609" s="175"/>
      <c r="Q609" s="175"/>
    </row>
    <row r="610" spans="1:17" ht="19.5" customHeight="1" x14ac:dyDescent="0.25">
      <c r="A610" s="175"/>
      <c r="B610" s="175"/>
      <c r="C610" s="175"/>
      <c r="D610" s="175"/>
      <c r="E610" s="195"/>
      <c r="F610" s="195"/>
      <c r="G610" s="195"/>
      <c r="H610" s="195"/>
      <c r="I610" s="175"/>
      <c r="J610" s="175"/>
      <c r="K610" s="175"/>
      <c r="L610" s="175"/>
      <c r="M610" s="175"/>
      <c r="N610" s="175"/>
      <c r="O610" s="175"/>
      <c r="P610" s="175"/>
      <c r="Q610" s="175"/>
    </row>
    <row r="611" spans="1:17" ht="19.5" customHeight="1" x14ac:dyDescent="0.25">
      <c r="A611" s="175"/>
      <c r="B611" s="175"/>
      <c r="C611" s="175"/>
      <c r="D611" s="175"/>
      <c r="E611" s="195"/>
      <c r="F611" s="195"/>
      <c r="G611" s="195"/>
      <c r="H611" s="195"/>
      <c r="I611" s="175"/>
      <c r="J611" s="175"/>
      <c r="K611" s="175"/>
      <c r="L611" s="175"/>
      <c r="M611" s="175"/>
      <c r="N611" s="175"/>
      <c r="O611" s="175"/>
      <c r="P611" s="175"/>
      <c r="Q611" s="175"/>
    </row>
    <row r="612" spans="1:17" ht="19.5" customHeight="1" x14ac:dyDescent="0.25">
      <c r="A612" s="175"/>
      <c r="B612" s="175"/>
      <c r="C612" s="175"/>
      <c r="D612" s="175"/>
      <c r="E612" s="195"/>
      <c r="F612" s="195"/>
      <c r="G612" s="195"/>
      <c r="H612" s="195"/>
      <c r="I612" s="175"/>
      <c r="J612" s="175"/>
      <c r="K612" s="175"/>
      <c r="L612" s="175"/>
      <c r="M612" s="175"/>
      <c r="N612" s="175"/>
      <c r="O612" s="175"/>
      <c r="P612" s="175"/>
      <c r="Q612" s="175"/>
    </row>
    <row r="613" spans="1:17" ht="19.5" customHeight="1" x14ac:dyDescent="0.25">
      <c r="A613" s="175"/>
      <c r="B613" s="175"/>
      <c r="C613" s="175"/>
      <c r="D613" s="175"/>
      <c r="E613" s="195"/>
      <c r="F613" s="195"/>
      <c r="G613" s="195"/>
      <c r="H613" s="195"/>
      <c r="I613" s="175"/>
      <c r="J613" s="175"/>
      <c r="K613" s="175"/>
      <c r="L613" s="175"/>
      <c r="M613" s="175"/>
      <c r="N613" s="175"/>
      <c r="O613" s="175"/>
      <c r="P613" s="175"/>
      <c r="Q613" s="175"/>
    </row>
    <row r="614" spans="1:17" ht="19.5" customHeight="1" x14ac:dyDescent="0.25">
      <c r="A614" s="175"/>
      <c r="B614" s="175"/>
      <c r="C614" s="175"/>
      <c r="D614" s="175"/>
      <c r="E614" s="195"/>
      <c r="F614" s="195"/>
      <c r="G614" s="195"/>
      <c r="H614" s="195"/>
      <c r="I614" s="175"/>
      <c r="J614" s="175"/>
      <c r="K614" s="175"/>
      <c r="L614" s="175"/>
      <c r="M614" s="175"/>
      <c r="N614" s="175"/>
      <c r="O614" s="175"/>
      <c r="P614" s="175"/>
      <c r="Q614" s="175"/>
    </row>
    <row r="615" spans="1:17" ht="19.5" customHeight="1" x14ac:dyDescent="0.25">
      <c r="A615" s="175"/>
      <c r="B615" s="175"/>
      <c r="C615" s="175"/>
      <c r="D615" s="175"/>
      <c r="E615" s="195"/>
      <c r="F615" s="195"/>
      <c r="G615" s="195"/>
      <c r="H615" s="195"/>
      <c r="I615" s="175"/>
      <c r="J615" s="175"/>
      <c r="K615" s="175"/>
      <c r="L615" s="175"/>
      <c r="M615" s="175"/>
      <c r="N615" s="175"/>
      <c r="O615" s="175"/>
      <c r="P615" s="175"/>
      <c r="Q615" s="175"/>
    </row>
    <row r="616" spans="1:17" ht="19.5" customHeight="1" x14ac:dyDescent="0.25">
      <c r="A616" s="175"/>
      <c r="B616" s="175"/>
      <c r="C616" s="175"/>
      <c r="D616" s="175"/>
      <c r="E616" s="195"/>
      <c r="F616" s="195"/>
      <c r="G616" s="195"/>
      <c r="H616" s="195"/>
      <c r="I616" s="175"/>
      <c r="J616" s="175"/>
      <c r="K616" s="175"/>
      <c r="L616" s="175"/>
      <c r="M616" s="175"/>
      <c r="N616" s="175"/>
      <c r="O616" s="175"/>
      <c r="P616" s="175"/>
      <c r="Q616" s="175"/>
    </row>
    <row r="617" spans="1:17" ht="19.5" customHeight="1" x14ac:dyDescent="0.25">
      <c r="A617" s="175"/>
      <c r="B617" s="175"/>
      <c r="C617" s="175"/>
      <c r="D617" s="175"/>
      <c r="E617" s="195"/>
      <c r="F617" s="195"/>
      <c r="G617" s="195"/>
      <c r="H617" s="195"/>
      <c r="I617" s="175"/>
      <c r="J617" s="175"/>
      <c r="K617" s="175"/>
      <c r="L617" s="175"/>
      <c r="M617" s="175"/>
      <c r="N617" s="175"/>
      <c r="O617" s="175"/>
      <c r="P617" s="175"/>
      <c r="Q617" s="175"/>
    </row>
    <row r="618" spans="1:17" ht="19.5" customHeight="1" x14ac:dyDescent="0.25">
      <c r="A618" s="175"/>
      <c r="B618" s="175"/>
      <c r="C618" s="175"/>
      <c r="D618" s="175"/>
      <c r="E618" s="195"/>
      <c r="F618" s="195"/>
      <c r="G618" s="195"/>
      <c r="H618" s="195"/>
      <c r="I618" s="175"/>
      <c r="J618" s="175"/>
      <c r="K618" s="175"/>
      <c r="L618" s="175"/>
      <c r="M618" s="175"/>
      <c r="N618" s="175"/>
      <c r="O618" s="175"/>
      <c r="P618" s="175"/>
      <c r="Q618" s="175"/>
    </row>
    <row r="619" spans="1:17" ht="19.5" customHeight="1" x14ac:dyDescent="0.25">
      <c r="A619" s="175"/>
      <c r="B619" s="175"/>
      <c r="C619" s="175"/>
      <c r="D619" s="175"/>
      <c r="E619" s="195"/>
      <c r="F619" s="195"/>
      <c r="G619" s="195"/>
      <c r="H619" s="195"/>
      <c r="I619" s="175"/>
      <c r="J619" s="175"/>
      <c r="K619" s="175"/>
      <c r="L619" s="175"/>
      <c r="M619" s="175"/>
      <c r="N619" s="175"/>
      <c r="O619" s="175"/>
      <c r="P619" s="175"/>
      <c r="Q619" s="175"/>
    </row>
    <row r="620" spans="1:17" ht="19.5" customHeight="1" x14ac:dyDescent="0.25">
      <c r="A620" s="175"/>
      <c r="B620" s="175"/>
      <c r="C620" s="175"/>
      <c r="D620" s="175"/>
      <c r="E620" s="195"/>
      <c r="F620" s="195"/>
      <c r="G620" s="195"/>
      <c r="H620" s="195"/>
      <c r="I620" s="175"/>
      <c r="J620" s="175"/>
      <c r="K620" s="175"/>
      <c r="L620" s="175"/>
      <c r="M620" s="175"/>
      <c r="N620" s="175"/>
      <c r="O620" s="175"/>
      <c r="P620" s="175"/>
      <c r="Q620" s="175"/>
    </row>
    <row r="621" spans="1:17" ht="19.5" customHeight="1" x14ac:dyDescent="0.25">
      <c r="A621" s="175"/>
      <c r="B621" s="175"/>
      <c r="C621" s="175"/>
      <c r="D621" s="175"/>
      <c r="E621" s="195"/>
      <c r="F621" s="195"/>
      <c r="G621" s="195"/>
      <c r="H621" s="195"/>
      <c r="I621" s="175"/>
      <c r="J621" s="175"/>
      <c r="K621" s="175"/>
      <c r="L621" s="175"/>
      <c r="M621" s="175"/>
      <c r="N621" s="175"/>
      <c r="O621" s="175"/>
      <c r="P621" s="175"/>
      <c r="Q621" s="175"/>
    </row>
    <row r="622" spans="1:17" ht="19.5" customHeight="1" x14ac:dyDescent="0.25">
      <c r="A622" s="175"/>
      <c r="B622" s="175"/>
      <c r="C622" s="175"/>
      <c r="D622" s="175"/>
      <c r="E622" s="195"/>
      <c r="F622" s="195"/>
      <c r="G622" s="195"/>
      <c r="H622" s="195"/>
      <c r="I622" s="175"/>
      <c r="J622" s="175"/>
      <c r="K622" s="175"/>
      <c r="L622" s="175"/>
      <c r="M622" s="175"/>
      <c r="N622" s="175"/>
      <c r="O622" s="175"/>
      <c r="P622" s="175"/>
      <c r="Q622" s="175"/>
    </row>
    <row r="623" spans="1:17" ht="19.5" customHeight="1" x14ac:dyDescent="0.25">
      <c r="A623" s="175"/>
      <c r="B623" s="175"/>
      <c r="C623" s="175"/>
      <c r="D623" s="175"/>
      <c r="E623" s="195"/>
      <c r="F623" s="195"/>
      <c r="G623" s="195"/>
      <c r="H623" s="195"/>
      <c r="I623" s="175"/>
      <c r="J623" s="175"/>
      <c r="K623" s="175"/>
      <c r="L623" s="175"/>
      <c r="M623" s="175"/>
      <c r="N623" s="175"/>
      <c r="O623" s="175"/>
      <c r="P623" s="175"/>
      <c r="Q623" s="175"/>
    </row>
    <row r="624" spans="1:17" ht="19.5" customHeight="1" x14ac:dyDescent="0.25">
      <c r="A624" s="175"/>
      <c r="B624" s="175"/>
      <c r="C624" s="175"/>
      <c r="D624" s="175"/>
      <c r="E624" s="195"/>
      <c r="F624" s="195"/>
      <c r="G624" s="195"/>
      <c r="H624" s="195"/>
      <c r="I624" s="175"/>
      <c r="J624" s="175"/>
      <c r="K624" s="175"/>
      <c r="L624" s="175"/>
      <c r="M624" s="175"/>
      <c r="N624" s="175"/>
      <c r="O624" s="175"/>
      <c r="P624" s="175"/>
      <c r="Q624" s="175"/>
    </row>
    <row r="625" spans="1:17" ht="19.5" customHeight="1" x14ac:dyDescent="0.25">
      <c r="A625" s="175"/>
      <c r="B625" s="175"/>
      <c r="C625" s="175"/>
      <c r="D625" s="175"/>
      <c r="E625" s="195"/>
      <c r="F625" s="195"/>
      <c r="G625" s="195"/>
      <c r="H625" s="195"/>
      <c r="I625" s="175"/>
      <c r="J625" s="175"/>
      <c r="K625" s="175"/>
      <c r="L625" s="175"/>
      <c r="M625" s="175"/>
      <c r="N625" s="175"/>
      <c r="O625" s="175"/>
      <c r="P625" s="175"/>
      <c r="Q625" s="175"/>
    </row>
    <row r="626" spans="1:17" ht="19.5" customHeight="1" x14ac:dyDescent="0.25">
      <c r="A626" s="175"/>
      <c r="B626" s="175"/>
      <c r="C626" s="175"/>
      <c r="D626" s="175"/>
      <c r="E626" s="195"/>
      <c r="F626" s="195"/>
      <c r="G626" s="195"/>
      <c r="H626" s="195"/>
      <c r="I626" s="175"/>
      <c r="J626" s="175"/>
      <c r="K626" s="175"/>
      <c r="L626" s="175"/>
      <c r="M626" s="175"/>
      <c r="N626" s="175"/>
      <c r="O626" s="175"/>
      <c r="P626" s="175"/>
      <c r="Q626" s="175"/>
    </row>
    <row r="627" spans="1:17" ht="19.5" customHeight="1" x14ac:dyDescent="0.25">
      <c r="A627" s="175"/>
      <c r="B627" s="175"/>
      <c r="C627" s="175"/>
      <c r="D627" s="175"/>
      <c r="E627" s="195"/>
      <c r="F627" s="195"/>
      <c r="G627" s="195"/>
      <c r="H627" s="195"/>
      <c r="I627" s="175"/>
      <c r="J627" s="175"/>
      <c r="K627" s="175"/>
      <c r="L627" s="175"/>
      <c r="M627" s="175"/>
      <c r="N627" s="175"/>
      <c r="O627" s="175"/>
      <c r="P627" s="175"/>
      <c r="Q627" s="175"/>
    </row>
    <row r="628" spans="1:17" ht="19.5" customHeight="1" x14ac:dyDescent="0.25">
      <c r="A628" s="175"/>
      <c r="B628" s="175"/>
      <c r="C628" s="175"/>
      <c r="D628" s="175"/>
      <c r="E628" s="195"/>
      <c r="F628" s="195"/>
      <c r="G628" s="195"/>
      <c r="H628" s="195"/>
      <c r="I628" s="175"/>
      <c r="J628" s="175"/>
      <c r="K628" s="175"/>
      <c r="L628" s="175"/>
      <c r="M628" s="175"/>
      <c r="N628" s="175"/>
      <c r="O628" s="175"/>
      <c r="P628" s="175"/>
      <c r="Q628" s="175"/>
    </row>
    <row r="629" spans="1:17" ht="19.5" customHeight="1" x14ac:dyDescent="0.25">
      <c r="A629" s="175"/>
      <c r="B629" s="175"/>
      <c r="C629" s="175"/>
      <c r="D629" s="175"/>
      <c r="E629" s="195"/>
      <c r="F629" s="195"/>
      <c r="G629" s="195"/>
      <c r="H629" s="195"/>
      <c r="I629" s="175"/>
      <c r="J629" s="175"/>
      <c r="K629" s="175"/>
      <c r="L629" s="175"/>
      <c r="M629" s="175"/>
      <c r="N629" s="175"/>
      <c r="O629" s="175"/>
      <c r="P629" s="175"/>
      <c r="Q629" s="175"/>
    </row>
    <row r="630" spans="1:17" ht="19.5" customHeight="1" x14ac:dyDescent="0.25">
      <c r="A630" s="175"/>
      <c r="B630" s="175"/>
      <c r="C630" s="175"/>
      <c r="D630" s="175"/>
      <c r="E630" s="195"/>
      <c r="F630" s="195"/>
      <c r="G630" s="195"/>
      <c r="H630" s="195"/>
      <c r="I630" s="175"/>
      <c r="J630" s="175"/>
      <c r="K630" s="175"/>
      <c r="L630" s="175"/>
      <c r="M630" s="175"/>
      <c r="N630" s="175"/>
      <c r="O630" s="175"/>
      <c r="P630" s="175"/>
      <c r="Q630" s="175"/>
    </row>
    <row r="631" spans="1:17" ht="19.5" customHeight="1" x14ac:dyDescent="0.25">
      <c r="A631" s="175"/>
      <c r="B631" s="175"/>
      <c r="C631" s="175"/>
      <c r="D631" s="175"/>
      <c r="E631" s="195"/>
      <c r="F631" s="195"/>
      <c r="G631" s="195"/>
      <c r="H631" s="195"/>
      <c r="I631" s="175"/>
      <c r="J631" s="175"/>
      <c r="K631" s="175"/>
      <c r="L631" s="175"/>
      <c r="M631" s="175"/>
      <c r="N631" s="175"/>
      <c r="O631" s="175"/>
      <c r="P631" s="175"/>
      <c r="Q631" s="175"/>
    </row>
    <row r="632" spans="1:17" ht="19.5" customHeight="1" x14ac:dyDescent="0.25">
      <c r="A632" s="175"/>
      <c r="B632" s="175"/>
      <c r="C632" s="175"/>
      <c r="D632" s="175"/>
      <c r="E632" s="195"/>
      <c r="F632" s="195"/>
      <c r="G632" s="195"/>
      <c r="H632" s="195"/>
      <c r="I632" s="175"/>
      <c r="J632" s="175"/>
      <c r="K632" s="175"/>
      <c r="L632" s="175"/>
      <c r="M632" s="175"/>
      <c r="N632" s="175"/>
      <c r="O632" s="175"/>
      <c r="P632" s="175"/>
      <c r="Q632" s="175"/>
    </row>
    <row r="633" spans="1:17" ht="19.5" customHeight="1" x14ac:dyDescent="0.25">
      <c r="A633" s="175"/>
      <c r="B633" s="175"/>
      <c r="C633" s="175"/>
      <c r="D633" s="175"/>
      <c r="E633" s="195"/>
      <c r="F633" s="195"/>
      <c r="G633" s="195"/>
      <c r="H633" s="195"/>
      <c r="I633" s="175"/>
      <c r="J633" s="175"/>
      <c r="K633" s="175"/>
      <c r="L633" s="175"/>
      <c r="M633" s="175"/>
      <c r="N633" s="175"/>
      <c r="O633" s="175"/>
      <c r="P633" s="175"/>
      <c r="Q633" s="175"/>
    </row>
    <row r="634" spans="1:17" ht="19.5" customHeight="1" x14ac:dyDescent="0.25">
      <c r="A634" s="175"/>
      <c r="B634" s="175"/>
      <c r="C634" s="175"/>
      <c r="D634" s="175"/>
      <c r="E634" s="195"/>
      <c r="F634" s="195"/>
      <c r="G634" s="195"/>
      <c r="H634" s="195"/>
      <c r="I634" s="175"/>
      <c r="J634" s="175"/>
      <c r="K634" s="175"/>
      <c r="L634" s="175"/>
      <c r="M634" s="175"/>
      <c r="N634" s="175"/>
      <c r="O634" s="175"/>
      <c r="P634" s="175"/>
      <c r="Q634" s="175"/>
    </row>
    <row r="635" spans="1:17" ht="19.5" customHeight="1" x14ac:dyDescent="0.25">
      <c r="A635" s="175"/>
      <c r="B635" s="175"/>
      <c r="C635" s="175"/>
      <c r="D635" s="175"/>
      <c r="E635" s="195"/>
      <c r="F635" s="195"/>
      <c r="G635" s="195"/>
      <c r="H635" s="195"/>
      <c r="I635" s="175"/>
      <c r="J635" s="175"/>
      <c r="K635" s="175"/>
      <c r="L635" s="175"/>
      <c r="M635" s="175"/>
      <c r="N635" s="175"/>
      <c r="O635" s="175"/>
      <c r="P635" s="175"/>
      <c r="Q635" s="175"/>
    </row>
    <row r="636" spans="1:17" ht="19.5" customHeight="1" x14ac:dyDescent="0.25">
      <c r="A636" s="175"/>
      <c r="B636" s="175"/>
      <c r="C636" s="175"/>
      <c r="D636" s="175"/>
      <c r="E636" s="195"/>
      <c r="F636" s="195"/>
      <c r="G636" s="195"/>
      <c r="H636" s="195"/>
      <c r="I636" s="175"/>
      <c r="J636" s="175"/>
      <c r="K636" s="175"/>
      <c r="L636" s="175"/>
      <c r="M636" s="175"/>
      <c r="N636" s="175"/>
      <c r="O636" s="175"/>
      <c r="P636" s="175"/>
      <c r="Q636" s="175"/>
    </row>
    <row r="637" spans="1:17" ht="19.5" customHeight="1" x14ac:dyDescent="0.25">
      <c r="A637" s="175"/>
      <c r="B637" s="175"/>
      <c r="C637" s="175"/>
      <c r="D637" s="175"/>
      <c r="E637" s="195"/>
      <c r="F637" s="195"/>
      <c r="G637" s="195"/>
      <c r="H637" s="195"/>
      <c r="I637" s="175"/>
      <c r="J637" s="175"/>
      <c r="K637" s="175"/>
      <c r="L637" s="175"/>
      <c r="M637" s="175"/>
      <c r="N637" s="175"/>
      <c r="O637" s="175"/>
      <c r="P637" s="175"/>
      <c r="Q637" s="175"/>
    </row>
    <row r="638" spans="1:17" ht="19.5" customHeight="1" x14ac:dyDescent="0.25">
      <c r="A638" s="175"/>
      <c r="B638" s="175"/>
      <c r="C638" s="175"/>
      <c r="D638" s="175"/>
      <c r="E638" s="195"/>
      <c r="F638" s="195"/>
      <c r="G638" s="195"/>
      <c r="H638" s="195"/>
      <c r="I638" s="175"/>
      <c r="J638" s="175"/>
      <c r="K638" s="175"/>
      <c r="L638" s="175"/>
      <c r="M638" s="175"/>
      <c r="N638" s="175"/>
      <c r="O638" s="175"/>
      <c r="P638" s="175"/>
      <c r="Q638" s="175"/>
    </row>
    <row r="639" spans="1:17" ht="19.5" customHeight="1" x14ac:dyDescent="0.25">
      <c r="A639" s="175"/>
      <c r="B639" s="175"/>
      <c r="C639" s="175"/>
      <c r="D639" s="175"/>
      <c r="E639" s="195"/>
      <c r="F639" s="195"/>
      <c r="G639" s="195"/>
      <c r="H639" s="195"/>
      <c r="I639" s="175"/>
      <c r="J639" s="175"/>
      <c r="K639" s="175"/>
      <c r="L639" s="175"/>
      <c r="M639" s="175"/>
      <c r="N639" s="175"/>
      <c r="O639" s="175"/>
      <c r="P639" s="175"/>
      <c r="Q639" s="175"/>
    </row>
    <row r="640" spans="1:17" ht="19.5" customHeight="1" x14ac:dyDescent="0.25">
      <c r="A640" s="175"/>
      <c r="B640" s="175"/>
      <c r="C640" s="175"/>
      <c r="D640" s="175"/>
      <c r="E640" s="195"/>
      <c r="F640" s="195"/>
      <c r="G640" s="195"/>
      <c r="H640" s="195"/>
      <c r="I640" s="175"/>
      <c r="J640" s="175"/>
      <c r="K640" s="175"/>
      <c r="L640" s="175"/>
      <c r="M640" s="175"/>
      <c r="N640" s="175"/>
      <c r="O640" s="175"/>
      <c r="P640" s="175"/>
      <c r="Q640" s="175"/>
    </row>
    <row r="641" spans="1:17" ht="19.5" customHeight="1" x14ac:dyDescent="0.25">
      <c r="A641" s="175"/>
      <c r="B641" s="175"/>
      <c r="C641" s="175"/>
      <c r="D641" s="175"/>
      <c r="E641" s="195"/>
      <c r="F641" s="195"/>
      <c r="G641" s="195"/>
      <c r="H641" s="195"/>
      <c r="I641" s="175"/>
      <c r="J641" s="175"/>
      <c r="K641" s="175"/>
      <c r="L641" s="175"/>
      <c r="M641" s="175"/>
      <c r="N641" s="175"/>
      <c r="O641" s="175"/>
      <c r="P641" s="175"/>
      <c r="Q641" s="175"/>
    </row>
    <row r="642" spans="1:17" ht="19.5" customHeight="1" x14ac:dyDescent="0.25">
      <c r="A642" s="175"/>
      <c r="B642" s="175"/>
      <c r="C642" s="175"/>
      <c r="D642" s="175"/>
      <c r="E642" s="195"/>
      <c r="F642" s="195"/>
      <c r="G642" s="195"/>
      <c r="H642" s="195"/>
      <c r="I642" s="175"/>
      <c r="J642" s="175"/>
      <c r="K642" s="175"/>
      <c r="L642" s="175"/>
      <c r="M642" s="175"/>
      <c r="N642" s="175"/>
      <c r="O642" s="175"/>
      <c r="P642" s="175"/>
      <c r="Q642" s="175"/>
    </row>
    <row r="643" spans="1:17" ht="19.5" customHeight="1" x14ac:dyDescent="0.25">
      <c r="A643" s="175"/>
      <c r="B643" s="175"/>
      <c r="C643" s="175"/>
      <c r="D643" s="175"/>
      <c r="E643" s="195"/>
      <c r="F643" s="195"/>
      <c r="G643" s="195"/>
      <c r="H643" s="195"/>
      <c r="I643" s="175"/>
      <c r="J643" s="175"/>
      <c r="K643" s="175"/>
      <c r="L643" s="175"/>
      <c r="M643" s="175"/>
      <c r="N643" s="175"/>
      <c r="O643" s="175"/>
      <c r="P643" s="175"/>
      <c r="Q643" s="175"/>
    </row>
    <row r="644" spans="1:17" ht="19.5" customHeight="1" x14ac:dyDescent="0.25">
      <c r="A644" s="175"/>
      <c r="B644" s="175"/>
      <c r="C644" s="175"/>
      <c r="D644" s="175"/>
      <c r="E644" s="195"/>
      <c r="F644" s="195"/>
      <c r="G644" s="195"/>
      <c r="H644" s="195"/>
      <c r="I644" s="175"/>
      <c r="J644" s="175"/>
      <c r="K644" s="175"/>
      <c r="L644" s="175"/>
      <c r="M644" s="175"/>
      <c r="N644" s="175"/>
      <c r="O644" s="175"/>
      <c r="P644" s="175"/>
      <c r="Q644" s="175"/>
    </row>
    <row r="645" spans="1:17" ht="19.5" customHeight="1" x14ac:dyDescent="0.25">
      <c r="A645" s="175"/>
      <c r="B645" s="175"/>
      <c r="C645" s="175"/>
      <c r="D645" s="175"/>
      <c r="E645" s="195"/>
      <c r="F645" s="195"/>
      <c r="G645" s="195"/>
      <c r="H645" s="195"/>
      <c r="I645" s="175"/>
      <c r="J645" s="175"/>
      <c r="K645" s="175"/>
      <c r="L645" s="175"/>
      <c r="M645" s="175"/>
      <c r="N645" s="175"/>
      <c r="O645" s="175"/>
      <c r="P645" s="175"/>
      <c r="Q645" s="175"/>
    </row>
    <row r="646" spans="1:17" ht="19.5" customHeight="1" x14ac:dyDescent="0.25">
      <c r="A646" s="175"/>
      <c r="B646" s="175"/>
      <c r="C646" s="175"/>
      <c r="D646" s="175"/>
      <c r="E646" s="195"/>
      <c r="F646" s="195"/>
      <c r="G646" s="195"/>
      <c r="H646" s="195"/>
      <c r="I646" s="175"/>
      <c r="J646" s="175"/>
      <c r="K646" s="175"/>
      <c r="L646" s="175"/>
      <c r="M646" s="175"/>
      <c r="N646" s="175"/>
      <c r="O646" s="175"/>
      <c r="P646" s="175"/>
      <c r="Q646" s="175"/>
    </row>
    <row r="647" spans="1:17" ht="19.5" customHeight="1" x14ac:dyDescent="0.25">
      <c r="A647" s="175"/>
      <c r="B647" s="175"/>
      <c r="C647" s="175"/>
      <c r="D647" s="175"/>
      <c r="E647" s="195"/>
      <c r="F647" s="195"/>
      <c r="G647" s="195"/>
      <c r="H647" s="195"/>
      <c r="I647" s="175"/>
      <c r="J647" s="175"/>
      <c r="K647" s="175"/>
      <c r="L647" s="175"/>
      <c r="M647" s="175"/>
      <c r="N647" s="175"/>
      <c r="O647" s="175"/>
      <c r="P647" s="175"/>
      <c r="Q647" s="175"/>
    </row>
    <row r="648" spans="1:17" ht="19.5" customHeight="1" x14ac:dyDescent="0.25">
      <c r="A648" s="175"/>
      <c r="B648" s="175"/>
      <c r="C648" s="175"/>
      <c r="D648" s="175"/>
      <c r="E648" s="195"/>
      <c r="F648" s="195"/>
      <c r="G648" s="195"/>
      <c r="H648" s="195"/>
      <c r="I648" s="175"/>
      <c r="J648" s="175"/>
      <c r="K648" s="175"/>
      <c r="L648" s="175"/>
      <c r="M648" s="175"/>
      <c r="N648" s="175"/>
      <c r="O648" s="175"/>
      <c r="P648" s="175"/>
      <c r="Q648" s="175"/>
    </row>
    <row r="649" spans="1:17" ht="19.5" customHeight="1" x14ac:dyDescent="0.25">
      <c r="A649" s="175"/>
      <c r="B649" s="175"/>
      <c r="C649" s="175"/>
      <c r="D649" s="175"/>
      <c r="E649" s="195"/>
      <c r="F649" s="195"/>
      <c r="G649" s="195"/>
      <c r="H649" s="195"/>
      <c r="I649" s="175"/>
      <c r="J649" s="175"/>
      <c r="K649" s="175"/>
      <c r="L649" s="175"/>
      <c r="M649" s="175"/>
      <c r="N649" s="175"/>
      <c r="O649" s="175"/>
      <c r="P649" s="175"/>
      <c r="Q649" s="175"/>
    </row>
    <row r="650" spans="1:17" ht="19.5" customHeight="1" x14ac:dyDescent="0.25">
      <c r="A650" s="175"/>
      <c r="B650" s="175"/>
      <c r="C650" s="175"/>
      <c r="D650" s="175"/>
      <c r="E650" s="195"/>
      <c r="F650" s="195"/>
      <c r="G650" s="195"/>
      <c r="H650" s="195"/>
      <c r="I650" s="175"/>
      <c r="J650" s="175"/>
      <c r="K650" s="175"/>
      <c r="L650" s="175"/>
      <c r="M650" s="175"/>
      <c r="N650" s="175"/>
      <c r="O650" s="175"/>
      <c r="P650" s="175"/>
      <c r="Q650" s="175"/>
    </row>
    <row r="651" spans="1:17" ht="19.5" customHeight="1" x14ac:dyDescent="0.25">
      <c r="A651" s="175"/>
      <c r="B651" s="175"/>
      <c r="C651" s="175"/>
      <c r="D651" s="175"/>
      <c r="E651" s="195"/>
      <c r="F651" s="195"/>
      <c r="G651" s="195"/>
      <c r="H651" s="195"/>
      <c r="I651" s="175"/>
      <c r="J651" s="175"/>
      <c r="K651" s="175"/>
      <c r="L651" s="175"/>
      <c r="M651" s="175"/>
      <c r="N651" s="175"/>
      <c r="O651" s="175"/>
      <c r="P651" s="175"/>
      <c r="Q651" s="175"/>
    </row>
    <row r="652" spans="1:17" ht="19.5" customHeight="1" x14ac:dyDescent="0.25">
      <c r="A652" s="175"/>
      <c r="B652" s="175"/>
      <c r="C652" s="175"/>
      <c r="D652" s="175"/>
      <c r="E652" s="195"/>
      <c r="F652" s="195"/>
      <c r="G652" s="195"/>
      <c r="H652" s="195"/>
      <c r="I652" s="175"/>
      <c r="J652" s="175"/>
      <c r="K652" s="175"/>
      <c r="L652" s="175"/>
      <c r="M652" s="175"/>
      <c r="N652" s="175"/>
      <c r="O652" s="175"/>
      <c r="P652" s="175"/>
      <c r="Q652" s="175"/>
    </row>
    <row r="653" spans="1:17" ht="19.5" customHeight="1" x14ac:dyDescent="0.25">
      <c r="A653" s="175"/>
      <c r="B653" s="175"/>
      <c r="C653" s="175"/>
      <c r="D653" s="175"/>
      <c r="E653" s="195"/>
      <c r="F653" s="195"/>
      <c r="G653" s="195"/>
      <c r="H653" s="195"/>
      <c r="I653" s="175"/>
      <c r="J653" s="175"/>
      <c r="K653" s="175"/>
      <c r="L653" s="175"/>
      <c r="M653" s="175"/>
      <c r="N653" s="175"/>
      <c r="O653" s="175"/>
      <c r="P653" s="175"/>
      <c r="Q653" s="175"/>
    </row>
    <row r="654" spans="1:17" ht="19.5" customHeight="1" x14ac:dyDescent="0.25">
      <c r="A654" s="175"/>
      <c r="B654" s="175"/>
      <c r="C654" s="175"/>
      <c r="D654" s="175"/>
      <c r="E654" s="195"/>
      <c r="F654" s="195"/>
      <c r="G654" s="195"/>
      <c r="H654" s="195"/>
      <c r="I654" s="175"/>
      <c r="J654" s="175"/>
      <c r="K654" s="175"/>
      <c r="L654" s="175"/>
      <c r="M654" s="175"/>
      <c r="N654" s="175"/>
      <c r="O654" s="175"/>
      <c r="P654" s="175"/>
      <c r="Q654" s="175"/>
    </row>
    <row r="655" spans="1:17" ht="19.5" customHeight="1" x14ac:dyDescent="0.25">
      <c r="A655" s="175"/>
      <c r="B655" s="175"/>
      <c r="C655" s="175"/>
      <c r="D655" s="175"/>
      <c r="E655" s="195"/>
      <c r="F655" s="195"/>
      <c r="G655" s="195"/>
      <c r="H655" s="195"/>
      <c r="I655" s="175"/>
      <c r="J655" s="175"/>
      <c r="K655" s="175"/>
      <c r="L655" s="175"/>
      <c r="M655" s="175"/>
      <c r="N655" s="175"/>
      <c r="O655" s="175"/>
      <c r="P655" s="175"/>
      <c r="Q655" s="175"/>
    </row>
    <row r="656" spans="1:17" ht="19.5" customHeight="1" x14ac:dyDescent="0.25">
      <c r="A656" s="175"/>
      <c r="B656" s="175"/>
      <c r="C656" s="175"/>
      <c r="D656" s="175"/>
      <c r="E656" s="195"/>
      <c r="F656" s="195"/>
      <c r="G656" s="195"/>
      <c r="H656" s="195"/>
      <c r="I656" s="175"/>
      <c r="J656" s="175"/>
      <c r="K656" s="175"/>
      <c r="L656" s="175"/>
      <c r="M656" s="175"/>
      <c r="N656" s="175"/>
      <c r="O656" s="175"/>
      <c r="P656" s="175"/>
      <c r="Q656" s="175"/>
    </row>
    <row r="657" spans="1:17" ht="19.5" customHeight="1" x14ac:dyDescent="0.25">
      <c r="A657" s="175"/>
      <c r="B657" s="175"/>
      <c r="C657" s="175"/>
      <c r="D657" s="175"/>
      <c r="E657" s="195"/>
      <c r="F657" s="195"/>
      <c r="G657" s="195"/>
      <c r="H657" s="195"/>
      <c r="I657" s="175"/>
      <c r="J657" s="175"/>
      <c r="K657" s="175"/>
      <c r="L657" s="175"/>
      <c r="M657" s="175"/>
      <c r="N657" s="175"/>
      <c r="O657" s="175"/>
      <c r="P657" s="175"/>
      <c r="Q657" s="175"/>
    </row>
    <row r="658" spans="1:17" ht="19.5" customHeight="1" x14ac:dyDescent="0.25">
      <c r="A658" s="175"/>
      <c r="B658" s="175"/>
      <c r="C658" s="175"/>
      <c r="D658" s="175"/>
      <c r="E658" s="195"/>
      <c r="F658" s="195"/>
      <c r="G658" s="195"/>
      <c r="H658" s="195"/>
      <c r="I658" s="175"/>
      <c r="J658" s="175"/>
      <c r="K658" s="175"/>
      <c r="L658" s="175"/>
      <c r="M658" s="175"/>
      <c r="N658" s="175"/>
      <c r="O658" s="175"/>
      <c r="P658" s="175"/>
      <c r="Q658" s="175"/>
    </row>
    <row r="659" spans="1:17" ht="19.5" customHeight="1" x14ac:dyDescent="0.25">
      <c r="A659" s="175"/>
      <c r="B659" s="175"/>
      <c r="C659" s="175"/>
      <c r="D659" s="175"/>
      <c r="E659" s="195"/>
      <c r="F659" s="195"/>
      <c r="G659" s="195"/>
      <c r="H659" s="195"/>
      <c r="I659" s="175"/>
      <c r="J659" s="175"/>
      <c r="K659" s="175"/>
      <c r="L659" s="175"/>
      <c r="M659" s="175"/>
      <c r="N659" s="175"/>
      <c r="O659" s="175"/>
      <c r="P659" s="175"/>
      <c r="Q659" s="175"/>
    </row>
    <row r="660" spans="1:17" ht="19.5" customHeight="1" x14ac:dyDescent="0.25">
      <c r="A660" s="175"/>
      <c r="B660" s="175"/>
      <c r="C660" s="175"/>
      <c r="D660" s="175"/>
      <c r="E660" s="195"/>
      <c r="F660" s="195"/>
      <c r="G660" s="195"/>
      <c r="H660" s="195"/>
      <c r="I660" s="175"/>
      <c r="J660" s="175"/>
      <c r="K660" s="175"/>
      <c r="L660" s="175"/>
      <c r="M660" s="175"/>
      <c r="N660" s="175"/>
      <c r="O660" s="175"/>
      <c r="P660" s="175"/>
      <c r="Q660" s="175"/>
    </row>
    <row r="661" spans="1:17" ht="19.5" customHeight="1" x14ac:dyDescent="0.25">
      <c r="A661" s="175"/>
      <c r="B661" s="175"/>
      <c r="C661" s="175"/>
      <c r="D661" s="175"/>
      <c r="E661" s="195"/>
      <c r="F661" s="195"/>
      <c r="G661" s="195"/>
      <c r="H661" s="195"/>
      <c r="I661" s="175"/>
      <c r="J661" s="175"/>
      <c r="K661" s="175"/>
      <c r="L661" s="175"/>
      <c r="M661" s="175"/>
      <c r="N661" s="175"/>
      <c r="O661" s="175"/>
      <c r="P661" s="175"/>
      <c r="Q661" s="175"/>
    </row>
    <row r="662" spans="1:17" ht="19.5" customHeight="1" x14ac:dyDescent="0.25">
      <c r="A662" s="175"/>
      <c r="B662" s="175"/>
      <c r="C662" s="175"/>
      <c r="D662" s="175"/>
      <c r="E662" s="195"/>
      <c r="F662" s="195"/>
      <c r="G662" s="195"/>
      <c r="H662" s="195"/>
      <c r="I662" s="175"/>
      <c r="J662" s="175"/>
      <c r="K662" s="175"/>
      <c r="L662" s="175"/>
      <c r="M662" s="175"/>
      <c r="N662" s="175"/>
      <c r="O662" s="175"/>
      <c r="P662" s="175"/>
      <c r="Q662" s="175"/>
    </row>
    <row r="663" spans="1:17" ht="19.5" customHeight="1" x14ac:dyDescent="0.25">
      <c r="A663" s="175"/>
      <c r="B663" s="175"/>
      <c r="C663" s="175"/>
      <c r="D663" s="175"/>
      <c r="E663" s="195"/>
      <c r="F663" s="195"/>
      <c r="G663" s="195"/>
      <c r="H663" s="195"/>
      <c r="I663" s="175"/>
      <c r="J663" s="175"/>
      <c r="K663" s="175"/>
      <c r="L663" s="175"/>
      <c r="M663" s="175"/>
      <c r="N663" s="175"/>
      <c r="O663" s="175"/>
      <c r="P663" s="175"/>
      <c r="Q663" s="175"/>
    </row>
    <row r="664" spans="1:17" ht="19.5" customHeight="1" x14ac:dyDescent="0.25">
      <c r="A664" s="175"/>
      <c r="B664" s="175"/>
      <c r="C664" s="175"/>
      <c r="D664" s="175"/>
      <c r="E664" s="195"/>
      <c r="F664" s="195"/>
      <c r="G664" s="195"/>
      <c r="H664" s="195"/>
      <c r="I664" s="175"/>
      <c r="J664" s="175"/>
      <c r="K664" s="175"/>
      <c r="L664" s="175"/>
      <c r="M664" s="175"/>
      <c r="N664" s="175"/>
      <c r="O664" s="175"/>
      <c r="P664" s="175"/>
      <c r="Q664" s="175"/>
    </row>
    <row r="665" spans="1:17" ht="19.5" customHeight="1" x14ac:dyDescent="0.25">
      <c r="A665" s="175"/>
      <c r="B665" s="175"/>
      <c r="C665" s="175"/>
      <c r="D665" s="175"/>
      <c r="E665" s="195"/>
      <c r="F665" s="195"/>
      <c r="G665" s="195"/>
      <c r="H665" s="195"/>
      <c r="I665" s="175"/>
      <c r="J665" s="175"/>
      <c r="K665" s="175"/>
      <c r="L665" s="175"/>
      <c r="M665" s="175"/>
      <c r="N665" s="175"/>
      <c r="O665" s="175"/>
      <c r="P665" s="175"/>
      <c r="Q665" s="175"/>
    </row>
    <row r="666" spans="1:17" ht="19.5" customHeight="1" x14ac:dyDescent="0.25">
      <c r="A666" s="175"/>
      <c r="B666" s="175"/>
      <c r="C666" s="175"/>
      <c r="D666" s="175"/>
      <c r="E666" s="195"/>
      <c r="F666" s="195"/>
      <c r="G666" s="195"/>
      <c r="H666" s="195"/>
      <c r="I666" s="175"/>
      <c r="J666" s="175"/>
      <c r="K666" s="175"/>
      <c r="L666" s="175"/>
      <c r="M666" s="175"/>
      <c r="N666" s="175"/>
      <c r="O666" s="175"/>
      <c r="P666" s="175"/>
      <c r="Q666" s="175"/>
    </row>
    <row r="667" spans="1:17" ht="19.5" customHeight="1" x14ac:dyDescent="0.25">
      <c r="A667" s="175"/>
      <c r="B667" s="175"/>
      <c r="C667" s="175"/>
      <c r="D667" s="175"/>
      <c r="E667" s="195"/>
      <c r="F667" s="195"/>
      <c r="G667" s="195"/>
      <c r="H667" s="195"/>
      <c r="I667" s="175"/>
      <c r="J667" s="175"/>
      <c r="K667" s="175"/>
      <c r="L667" s="175"/>
      <c r="M667" s="175"/>
      <c r="N667" s="175"/>
      <c r="O667" s="175"/>
      <c r="P667" s="175"/>
      <c r="Q667" s="175"/>
    </row>
    <row r="668" spans="1:17" ht="19.5" customHeight="1" x14ac:dyDescent="0.25">
      <c r="A668" s="175"/>
      <c r="B668" s="175"/>
      <c r="C668" s="175"/>
      <c r="D668" s="175"/>
      <c r="E668" s="195"/>
      <c r="F668" s="195"/>
      <c r="G668" s="195"/>
      <c r="H668" s="195"/>
      <c r="I668" s="175"/>
      <c r="J668" s="175"/>
      <c r="K668" s="175"/>
      <c r="L668" s="175"/>
      <c r="M668" s="175"/>
      <c r="N668" s="175"/>
      <c r="O668" s="175"/>
      <c r="P668" s="175"/>
      <c r="Q668" s="175"/>
    </row>
    <row r="669" spans="1:17" ht="19.5" customHeight="1" x14ac:dyDescent="0.25">
      <c r="A669" s="175"/>
      <c r="B669" s="175"/>
      <c r="C669" s="175"/>
      <c r="D669" s="175"/>
      <c r="E669" s="195"/>
      <c r="F669" s="195"/>
      <c r="G669" s="195"/>
      <c r="H669" s="195"/>
      <c r="I669" s="175"/>
      <c r="J669" s="175"/>
      <c r="K669" s="175"/>
      <c r="L669" s="175"/>
      <c r="M669" s="175"/>
      <c r="N669" s="175"/>
      <c r="O669" s="175"/>
      <c r="P669" s="175"/>
      <c r="Q669" s="175"/>
    </row>
    <row r="670" spans="1:17" ht="19.5" customHeight="1" x14ac:dyDescent="0.25">
      <c r="A670" s="175"/>
      <c r="B670" s="175"/>
      <c r="C670" s="175"/>
      <c r="D670" s="175"/>
      <c r="E670" s="195"/>
      <c r="F670" s="195"/>
      <c r="G670" s="195"/>
      <c r="H670" s="195"/>
      <c r="I670" s="175"/>
      <c r="J670" s="175"/>
      <c r="K670" s="175"/>
      <c r="L670" s="175"/>
      <c r="M670" s="175"/>
      <c r="N670" s="175"/>
      <c r="O670" s="175"/>
      <c r="P670" s="175"/>
      <c r="Q670" s="175"/>
    </row>
    <row r="671" spans="1:17" ht="19.5" customHeight="1" x14ac:dyDescent="0.25">
      <c r="A671" s="175"/>
      <c r="B671" s="175"/>
      <c r="C671" s="175"/>
      <c r="D671" s="175"/>
      <c r="E671" s="195"/>
      <c r="F671" s="195"/>
      <c r="G671" s="195"/>
      <c r="H671" s="195"/>
      <c r="I671" s="175"/>
      <c r="J671" s="175"/>
      <c r="K671" s="175"/>
      <c r="L671" s="175"/>
      <c r="M671" s="175"/>
      <c r="N671" s="175"/>
      <c r="O671" s="175"/>
      <c r="P671" s="175"/>
      <c r="Q671" s="175"/>
    </row>
    <row r="672" spans="1:17" ht="19.5" customHeight="1" x14ac:dyDescent="0.25">
      <c r="A672" s="175"/>
      <c r="B672" s="175"/>
      <c r="C672" s="175"/>
      <c r="D672" s="175"/>
      <c r="E672" s="195"/>
      <c r="F672" s="195"/>
      <c r="G672" s="195"/>
      <c r="H672" s="195"/>
      <c r="I672" s="175"/>
      <c r="J672" s="175"/>
      <c r="K672" s="175"/>
      <c r="L672" s="175"/>
      <c r="M672" s="175"/>
      <c r="N672" s="175"/>
      <c r="O672" s="175"/>
      <c r="P672" s="175"/>
      <c r="Q672" s="175"/>
    </row>
    <row r="673" spans="1:17" ht="19.5" customHeight="1" x14ac:dyDescent="0.25">
      <c r="A673" s="175"/>
      <c r="B673" s="175"/>
      <c r="C673" s="175"/>
      <c r="D673" s="175"/>
      <c r="E673" s="195"/>
      <c r="F673" s="195"/>
      <c r="G673" s="195"/>
      <c r="H673" s="195"/>
      <c r="I673" s="175"/>
      <c r="J673" s="175"/>
      <c r="K673" s="175"/>
      <c r="L673" s="175"/>
      <c r="M673" s="175"/>
      <c r="N673" s="175"/>
      <c r="O673" s="175"/>
      <c r="P673" s="175"/>
      <c r="Q673" s="175"/>
    </row>
    <row r="674" spans="1:17" ht="19.5" customHeight="1" x14ac:dyDescent="0.25">
      <c r="A674" s="175"/>
      <c r="B674" s="175"/>
      <c r="C674" s="175"/>
      <c r="D674" s="175"/>
      <c r="E674" s="195"/>
      <c r="F674" s="195"/>
      <c r="G674" s="195"/>
      <c r="H674" s="195"/>
      <c r="I674" s="175"/>
      <c r="J674" s="175"/>
      <c r="K674" s="175"/>
      <c r="L674" s="175"/>
      <c r="M674" s="175"/>
      <c r="N674" s="175"/>
      <c r="O674" s="175"/>
      <c r="P674" s="175"/>
      <c r="Q674" s="175"/>
    </row>
    <row r="675" spans="1:17" ht="19.5" customHeight="1" x14ac:dyDescent="0.25">
      <c r="A675" s="175"/>
      <c r="B675" s="175"/>
      <c r="C675" s="175"/>
      <c r="D675" s="175"/>
      <c r="E675" s="195"/>
      <c r="F675" s="195"/>
      <c r="G675" s="195"/>
      <c r="H675" s="195"/>
      <c r="I675" s="175"/>
      <c r="J675" s="175"/>
      <c r="K675" s="175"/>
      <c r="L675" s="175"/>
      <c r="M675" s="175"/>
      <c r="N675" s="175"/>
      <c r="O675" s="175"/>
      <c r="P675" s="175"/>
      <c r="Q675" s="175"/>
    </row>
    <row r="676" spans="1:17" ht="19.5" customHeight="1" x14ac:dyDescent="0.25">
      <c r="A676" s="175"/>
      <c r="B676" s="175"/>
      <c r="C676" s="175"/>
      <c r="D676" s="175"/>
      <c r="E676" s="195"/>
      <c r="F676" s="195"/>
      <c r="G676" s="195"/>
      <c r="H676" s="195"/>
      <c r="I676" s="175"/>
      <c r="J676" s="175"/>
      <c r="K676" s="175"/>
      <c r="L676" s="175"/>
      <c r="M676" s="175"/>
      <c r="N676" s="175"/>
      <c r="O676" s="175"/>
      <c r="P676" s="175"/>
      <c r="Q676" s="175"/>
    </row>
    <row r="677" spans="1:17" ht="19.5" customHeight="1" x14ac:dyDescent="0.25">
      <c r="A677" s="175"/>
      <c r="B677" s="175"/>
      <c r="C677" s="175"/>
      <c r="D677" s="175"/>
      <c r="E677" s="195"/>
      <c r="F677" s="195"/>
      <c r="G677" s="195"/>
      <c r="H677" s="195"/>
      <c r="I677" s="175"/>
      <c r="J677" s="175"/>
      <c r="K677" s="175"/>
      <c r="L677" s="175"/>
      <c r="M677" s="175"/>
      <c r="N677" s="175"/>
      <c r="O677" s="175"/>
      <c r="P677" s="175"/>
      <c r="Q677" s="175"/>
    </row>
    <row r="678" spans="1:17" ht="19.5" customHeight="1" x14ac:dyDescent="0.25">
      <c r="A678" s="175"/>
      <c r="B678" s="175"/>
      <c r="C678" s="175"/>
      <c r="D678" s="175"/>
      <c r="E678" s="195"/>
      <c r="F678" s="195"/>
      <c r="G678" s="195"/>
      <c r="H678" s="195"/>
      <c r="I678" s="175"/>
      <c r="J678" s="175"/>
      <c r="K678" s="175"/>
      <c r="L678" s="175"/>
      <c r="M678" s="175"/>
      <c r="N678" s="175"/>
      <c r="O678" s="175"/>
      <c r="P678" s="175"/>
      <c r="Q678" s="175"/>
    </row>
    <row r="679" spans="1:17" ht="19.5" customHeight="1" x14ac:dyDescent="0.25">
      <c r="A679" s="175"/>
      <c r="B679" s="175"/>
      <c r="C679" s="175"/>
      <c r="D679" s="175"/>
      <c r="E679" s="195"/>
      <c r="F679" s="195"/>
      <c r="G679" s="195"/>
      <c r="H679" s="195"/>
      <c r="I679" s="175"/>
      <c r="J679" s="175"/>
      <c r="K679" s="175"/>
      <c r="L679" s="175"/>
      <c r="M679" s="175"/>
      <c r="N679" s="175"/>
      <c r="O679" s="175"/>
      <c r="P679" s="175"/>
      <c r="Q679" s="175"/>
    </row>
    <row r="680" spans="1:17" ht="19.5" customHeight="1" x14ac:dyDescent="0.25">
      <c r="A680" s="175"/>
      <c r="B680" s="175"/>
      <c r="C680" s="175"/>
      <c r="D680" s="175"/>
      <c r="E680" s="195"/>
      <c r="F680" s="195"/>
      <c r="G680" s="195"/>
      <c r="H680" s="195"/>
      <c r="I680" s="175"/>
      <c r="J680" s="175"/>
      <c r="K680" s="175"/>
      <c r="L680" s="175"/>
      <c r="M680" s="175"/>
      <c r="N680" s="175"/>
      <c r="O680" s="175"/>
      <c r="P680" s="175"/>
      <c r="Q680" s="175"/>
    </row>
    <row r="681" spans="1:17" ht="19.5" customHeight="1" x14ac:dyDescent="0.25">
      <c r="A681" s="175"/>
      <c r="B681" s="175"/>
      <c r="C681" s="175"/>
      <c r="D681" s="175"/>
      <c r="E681" s="195"/>
      <c r="F681" s="195"/>
      <c r="G681" s="195"/>
      <c r="H681" s="195"/>
      <c r="I681" s="175"/>
      <c r="J681" s="175"/>
      <c r="K681" s="175"/>
      <c r="L681" s="175"/>
      <c r="M681" s="175"/>
      <c r="N681" s="175"/>
      <c r="O681" s="175"/>
      <c r="P681" s="175"/>
      <c r="Q681" s="175"/>
    </row>
    <row r="682" spans="1:17" ht="19.5" customHeight="1" x14ac:dyDescent="0.25">
      <c r="A682" s="175"/>
      <c r="B682" s="175"/>
      <c r="C682" s="175"/>
      <c r="D682" s="175"/>
      <c r="E682" s="195"/>
      <c r="F682" s="195"/>
      <c r="G682" s="195"/>
      <c r="H682" s="195"/>
      <c r="I682" s="175"/>
      <c r="J682" s="175"/>
      <c r="K682" s="175"/>
      <c r="L682" s="175"/>
      <c r="M682" s="175"/>
      <c r="N682" s="175"/>
      <c r="O682" s="175"/>
      <c r="P682" s="175"/>
      <c r="Q682" s="175"/>
    </row>
    <row r="683" spans="1:17" ht="19.5" customHeight="1" x14ac:dyDescent="0.25">
      <c r="A683" s="175"/>
      <c r="B683" s="175"/>
      <c r="C683" s="175"/>
      <c r="D683" s="175"/>
      <c r="E683" s="195"/>
      <c r="F683" s="195"/>
      <c r="G683" s="195"/>
      <c r="H683" s="195"/>
      <c r="I683" s="175"/>
      <c r="J683" s="175"/>
      <c r="K683" s="175"/>
      <c r="L683" s="175"/>
      <c r="M683" s="175"/>
      <c r="N683" s="175"/>
      <c r="O683" s="175"/>
      <c r="P683" s="175"/>
      <c r="Q683" s="175"/>
    </row>
    <row r="684" spans="1:17" ht="19.5" customHeight="1" x14ac:dyDescent="0.25">
      <c r="A684" s="175"/>
      <c r="B684" s="175"/>
      <c r="C684" s="175"/>
      <c r="D684" s="175"/>
      <c r="E684" s="195"/>
      <c r="F684" s="195"/>
      <c r="G684" s="195"/>
      <c r="H684" s="195"/>
      <c r="I684" s="175"/>
      <c r="J684" s="175"/>
      <c r="K684" s="175"/>
      <c r="L684" s="175"/>
      <c r="M684" s="175"/>
      <c r="N684" s="175"/>
      <c r="O684" s="175"/>
      <c r="P684" s="175"/>
      <c r="Q684" s="175"/>
    </row>
    <row r="685" spans="1:17" ht="19.5" customHeight="1" x14ac:dyDescent="0.25">
      <c r="A685" s="175"/>
      <c r="B685" s="175"/>
      <c r="C685" s="175"/>
      <c r="D685" s="175"/>
      <c r="E685" s="195"/>
      <c r="F685" s="195"/>
      <c r="G685" s="195"/>
      <c r="H685" s="195"/>
      <c r="I685" s="175"/>
      <c r="J685" s="175"/>
      <c r="K685" s="175"/>
      <c r="L685" s="175"/>
      <c r="M685" s="175"/>
      <c r="N685" s="175"/>
      <c r="O685" s="175"/>
      <c r="P685" s="175"/>
      <c r="Q685" s="175"/>
    </row>
    <row r="686" spans="1:17" ht="19.5" customHeight="1" x14ac:dyDescent="0.25">
      <c r="A686" s="175"/>
      <c r="B686" s="175"/>
      <c r="C686" s="175"/>
      <c r="D686" s="175"/>
      <c r="E686" s="195"/>
      <c r="F686" s="195"/>
      <c r="G686" s="195"/>
      <c r="H686" s="195"/>
      <c r="I686" s="175"/>
      <c r="J686" s="175"/>
      <c r="K686" s="175"/>
      <c r="L686" s="175"/>
      <c r="M686" s="175"/>
      <c r="N686" s="175"/>
      <c r="O686" s="175"/>
      <c r="P686" s="175"/>
      <c r="Q686" s="175"/>
    </row>
    <row r="687" spans="1:17" ht="19.5" customHeight="1" x14ac:dyDescent="0.25">
      <c r="A687" s="175"/>
      <c r="B687" s="175"/>
      <c r="C687" s="175"/>
      <c r="D687" s="175"/>
      <c r="E687" s="195"/>
      <c r="F687" s="195"/>
      <c r="G687" s="195"/>
      <c r="H687" s="195"/>
      <c r="I687" s="175"/>
      <c r="J687" s="175"/>
      <c r="K687" s="175"/>
      <c r="L687" s="175"/>
      <c r="M687" s="175"/>
      <c r="N687" s="175"/>
      <c r="O687" s="175"/>
      <c r="P687" s="175"/>
      <c r="Q687" s="175"/>
    </row>
    <row r="688" spans="1:17" ht="19.5" customHeight="1" x14ac:dyDescent="0.25">
      <c r="A688" s="175"/>
      <c r="B688" s="175"/>
      <c r="C688" s="175"/>
      <c r="D688" s="175"/>
      <c r="E688" s="195"/>
      <c r="F688" s="195"/>
      <c r="G688" s="195"/>
      <c r="H688" s="195"/>
      <c r="I688" s="175"/>
      <c r="J688" s="175"/>
      <c r="K688" s="175"/>
      <c r="L688" s="175"/>
      <c r="M688" s="175"/>
      <c r="N688" s="175"/>
      <c r="O688" s="175"/>
      <c r="P688" s="175"/>
      <c r="Q688" s="175"/>
    </row>
    <row r="689" spans="1:17" ht="19.5" customHeight="1" x14ac:dyDescent="0.25">
      <c r="A689" s="175"/>
      <c r="B689" s="175"/>
      <c r="C689" s="175"/>
      <c r="D689" s="175"/>
      <c r="E689" s="195"/>
      <c r="F689" s="195"/>
      <c r="G689" s="195"/>
      <c r="H689" s="195"/>
      <c r="I689" s="175"/>
      <c r="J689" s="175"/>
      <c r="K689" s="175"/>
      <c r="L689" s="175"/>
      <c r="M689" s="175"/>
      <c r="N689" s="175"/>
      <c r="O689" s="175"/>
      <c r="P689" s="175"/>
      <c r="Q689" s="175"/>
    </row>
    <row r="690" spans="1:17" ht="19.5" customHeight="1" x14ac:dyDescent="0.25">
      <c r="A690" s="175"/>
      <c r="B690" s="175"/>
      <c r="C690" s="175"/>
      <c r="D690" s="175"/>
      <c r="E690" s="195"/>
      <c r="F690" s="195"/>
      <c r="G690" s="195"/>
      <c r="H690" s="195"/>
      <c r="I690" s="175"/>
      <c r="J690" s="175"/>
      <c r="K690" s="175"/>
      <c r="L690" s="175"/>
      <c r="M690" s="175"/>
      <c r="N690" s="175"/>
      <c r="O690" s="175"/>
      <c r="P690" s="175"/>
      <c r="Q690" s="175"/>
    </row>
    <row r="691" spans="1:17" ht="19.5" customHeight="1" x14ac:dyDescent="0.25">
      <c r="A691" s="175"/>
      <c r="B691" s="175"/>
      <c r="C691" s="175"/>
      <c r="D691" s="175"/>
      <c r="E691" s="195"/>
      <c r="F691" s="195"/>
      <c r="G691" s="195"/>
      <c r="H691" s="195"/>
      <c r="I691" s="175"/>
      <c r="J691" s="175"/>
      <c r="K691" s="175"/>
      <c r="L691" s="175"/>
      <c r="M691" s="175"/>
      <c r="N691" s="175"/>
      <c r="O691" s="175"/>
      <c r="P691" s="175"/>
      <c r="Q691" s="175"/>
    </row>
    <row r="692" spans="1:17" ht="19.5" customHeight="1" x14ac:dyDescent="0.25">
      <c r="A692" s="175"/>
      <c r="B692" s="175"/>
      <c r="C692" s="175"/>
      <c r="D692" s="175"/>
      <c r="E692" s="195"/>
      <c r="F692" s="195"/>
      <c r="G692" s="195"/>
      <c r="H692" s="195"/>
      <c r="I692" s="175"/>
      <c r="J692" s="175"/>
      <c r="K692" s="175"/>
      <c r="L692" s="175"/>
      <c r="M692" s="175"/>
      <c r="N692" s="175"/>
      <c r="O692" s="175"/>
      <c r="P692" s="175"/>
      <c r="Q692" s="175"/>
    </row>
    <row r="693" spans="1:17" ht="19.5" customHeight="1" x14ac:dyDescent="0.25">
      <c r="A693" s="175"/>
      <c r="B693" s="175"/>
      <c r="C693" s="175"/>
      <c r="D693" s="175"/>
      <c r="E693" s="195"/>
      <c r="F693" s="195"/>
      <c r="G693" s="195"/>
      <c r="H693" s="195"/>
      <c r="I693" s="175"/>
      <c r="J693" s="175"/>
      <c r="K693" s="175"/>
      <c r="L693" s="175"/>
      <c r="M693" s="175"/>
      <c r="N693" s="175"/>
      <c r="O693" s="175"/>
      <c r="P693" s="175"/>
      <c r="Q693" s="175"/>
    </row>
    <row r="694" spans="1:17" ht="19.5" customHeight="1" x14ac:dyDescent="0.25">
      <c r="A694" s="175"/>
      <c r="B694" s="175"/>
      <c r="C694" s="175"/>
      <c r="D694" s="175"/>
      <c r="E694" s="195"/>
      <c r="F694" s="195"/>
      <c r="G694" s="195"/>
      <c r="H694" s="195"/>
      <c r="I694" s="175"/>
      <c r="J694" s="175"/>
      <c r="K694" s="175"/>
      <c r="L694" s="175"/>
      <c r="M694" s="175"/>
      <c r="N694" s="175"/>
      <c r="O694" s="175"/>
      <c r="P694" s="175"/>
      <c r="Q694" s="175"/>
    </row>
    <row r="695" spans="1:17" ht="19.5" customHeight="1" x14ac:dyDescent="0.25">
      <c r="A695" s="175"/>
      <c r="B695" s="175"/>
      <c r="C695" s="175"/>
      <c r="D695" s="175"/>
      <c r="E695" s="195"/>
      <c r="F695" s="195"/>
      <c r="G695" s="195"/>
      <c r="H695" s="195"/>
      <c r="I695" s="175"/>
      <c r="J695" s="175"/>
      <c r="K695" s="175"/>
      <c r="L695" s="175"/>
      <c r="M695" s="175"/>
      <c r="N695" s="175"/>
      <c r="O695" s="175"/>
      <c r="P695" s="175"/>
      <c r="Q695" s="175"/>
    </row>
    <row r="696" spans="1:17" ht="19.5" customHeight="1" x14ac:dyDescent="0.25">
      <c r="A696" s="175"/>
      <c r="B696" s="175"/>
      <c r="C696" s="175"/>
      <c r="D696" s="175"/>
      <c r="E696" s="195"/>
      <c r="F696" s="195"/>
      <c r="G696" s="195"/>
      <c r="H696" s="195"/>
      <c r="I696" s="175"/>
      <c r="J696" s="175"/>
      <c r="K696" s="175"/>
      <c r="L696" s="175"/>
      <c r="M696" s="175"/>
      <c r="N696" s="175"/>
      <c r="O696" s="175"/>
      <c r="P696" s="175"/>
      <c r="Q696" s="175"/>
    </row>
    <row r="697" spans="1:17" ht="19.5" customHeight="1" x14ac:dyDescent="0.25">
      <c r="A697" s="175"/>
      <c r="B697" s="175"/>
      <c r="C697" s="175"/>
      <c r="D697" s="175"/>
      <c r="E697" s="195"/>
      <c r="F697" s="195"/>
      <c r="G697" s="195"/>
      <c r="H697" s="195"/>
      <c r="I697" s="175"/>
      <c r="J697" s="175"/>
      <c r="K697" s="175"/>
      <c r="L697" s="175"/>
      <c r="M697" s="175"/>
      <c r="N697" s="175"/>
      <c r="O697" s="175"/>
      <c r="P697" s="175"/>
      <c r="Q697" s="175"/>
    </row>
    <row r="698" spans="1:17" ht="19.5" customHeight="1" x14ac:dyDescent="0.25">
      <c r="A698" s="175"/>
      <c r="B698" s="175"/>
      <c r="C698" s="175"/>
      <c r="D698" s="175"/>
      <c r="E698" s="195"/>
      <c r="F698" s="195"/>
      <c r="G698" s="195"/>
      <c r="H698" s="195"/>
      <c r="I698" s="175"/>
      <c r="J698" s="175"/>
      <c r="K698" s="175"/>
      <c r="L698" s="175"/>
      <c r="M698" s="175"/>
      <c r="N698" s="175"/>
      <c r="O698" s="175"/>
      <c r="P698" s="175"/>
      <c r="Q698" s="175"/>
    </row>
    <row r="699" spans="1:17" ht="19.5" customHeight="1" x14ac:dyDescent="0.25">
      <c r="A699" s="175"/>
      <c r="B699" s="175"/>
      <c r="C699" s="175"/>
      <c r="D699" s="175"/>
      <c r="E699" s="195"/>
      <c r="F699" s="195"/>
      <c r="G699" s="195"/>
      <c r="H699" s="195"/>
      <c r="I699" s="175"/>
      <c r="J699" s="175"/>
      <c r="K699" s="175"/>
      <c r="L699" s="175"/>
      <c r="M699" s="175"/>
      <c r="N699" s="175"/>
      <c r="O699" s="175"/>
      <c r="P699" s="175"/>
      <c r="Q699" s="175"/>
    </row>
    <row r="700" spans="1:17" ht="19.5" customHeight="1" x14ac:dyDescent="0.25">
      <c r="A700" s="175"/>
      <c r="B700" s="175"/>
      <c r="C700" s="175"/>
      <c r="D700" s="175"/>
      <c r="E700" s="195"/>
      <c r="F700" s="195"/>
      <c r="G700" s="195"/>
      <c r="H700" s="195"/>
      <c r="I700" s="175"/>
      <c r="J700" s="175"/>
      <c r="K700" s="175"/>
      <c r="L700" s="175"/>
      <c r="M700" s="175"/>
      <c r="N700" s="175"/>
      <c r="O700" s="175"/>
      <c r="P700" s="175"/>
      <c r="Q700" s="175"/>
    </row>
    <row r="701" spans="1:17" ht="19.5" customHeight="1" x14ac:dyDescent="0.25">
      <c r="A701" s="175"/>
      <c r="B701" s="175"/>
      <c r="C701" s="175"/>
      <c r="D701" s="175"/>
      <c r="E701" s="195"/>
      <c r="F701" s="195"/>
      <c r="G701" s="195"/>
      <c r="H701" s="195"/>
      <c r="I701" s="175"/>
      <c r="J701" s="175"/>
      <c r="K701" s="175"/>
      <c r="L701" s="175"/>
      <c r="M701" s="175"/>
      <c r="N701" s="175"/>
      <c r="O701" s="175"/>
      <c r="P701" s="175"/>
      <c r="Q701" s="175"/>
    </row>
    <row r="702" spans="1:17" ht="19.5" customHeight="1" x14ac:dyDescent="0.25">
      <c r="A702" s="175"/>
      <c r="B702" s="175"/>
      <c r="C702" s="175"/>
      <c r="D702" s="175"/>
      <c r="E702" s="195"/>
      <c r="F702" s="195"/>
      <c r="G702" s="195"/>
      <c r="H702" s="195"/>
      <c r="I702" s="175"/>
      <c r="J702" s="175"/>
      <c r="K702" s="175"/>
      <c r="L702" s="175"/>
      <c r="M702" s="175"/>
      <c r="N702" s="175"/>
      <c r="O702" s="175"/>
      <c r="P702" s="175"/>
      <c r="Q702" s="175"/>
    </row>
    <row r="703" spans="1:17" ht="19.5" customHeight="1" x14ac:dyDescent="0.25">
      <c r="A703" s="175"/>
      <c r="B703" s="175"/>
      <c r="C703" s="175"/>
      <c r="D703" s="175"/>
      <c r="E703" s="195"/>
      <c r="F703" s="195"/>
      <c r="G703" s="195"/>
      <c r="H703" s="195"/>
      <c r="I703" s="175"/>
      <c r="J703" s="175"/>
      <c r="K703" s="175"/>
      <c r="L703" s="175"/>
      <c r="M703" s="175"/>
      <c r="N703" s="175"/>
      <c r="O703" s="175"/>
      <c r="P703" s="175"/>
      <c r="Q703" s="175"/>
    </row>
    <row r="704" spans="1:17" ht="19.5" customHeight="1" x14ac:dyDescent="0.25">
      <c r="A704" s="175"/>
      <c r="B704" s="175"/>
      <c r="C704" s="175"/>
      <c r="D704" s="175"/>
      <c r="E704" s="195"/>
      <c r="F704" s="195"/>
      <c r="G704" s="195"/>
      <c r="H704" s="195"/>
      <c r="I704" s="175"/>
      <c r="J704" s="175"/>
      <c r="K704" s="175"/>
      <c r="L704" s="175"/>
      <c r="M704" s="175"/>
      <c r="N704" s="175"/>
      <c r="O704" s="175"/>
      <c r="P704" s="175"/>
      <c r="Q704" s="175"/>
    </row>
    <row r="705" spans="1:17" ht="19.5" customHeight="1" x14ac:dyDescent="0.25">
      <c r="A705" s="175"/>
      <c r="B705" s="175"/>
      <c r="C705" s="175"/>
      <c r="D705" s="175"/>
      <c r="E705" s="195"/>
      <c r="F705" s="195"/>
      <c r="G705" s="195"/>
      <c r="H705" s="195"/>
      <c r="I705" s="175"/>
      <c r="J705" s="175"/>
      <c r="K705" s="175"/>
      <c r="L705" s="175"/>
      <c r="M705" s="175"/>
      <c r="N705" s="175"/>
      <c r="O705" s="175"/>
      <c r="P705" s="175"/>
      <c r="Q705" s="175"/>
    </row>
    <row r="706" spans="1:17" ht="19.5" customHeight="1" x14ac:dyDescent="0.25">
      <c r="A706" s="175"/>
      <c r="B706" s="175"/>
      <c r="C706" s="175"/>
      <c r="D706" s="175"/>
      <c r="E706" s="195"/>
      <c r="F706" s="195"/>
      <c r="G706" s="195"/>
      <c r="H706" s="195"/>
      <c r="I706" s="175"/>
      <c r="J706" s="175"/>
      <c r="K706" s="175"/>
      <c r="L706" s="175"/>
      <c r="M706" s="175"/>
      <c r="N706" s="175"/>
      <c r="O706" s="175"/>
      <c r="P706" s="175"/>
      <c r="Q706" s="175"/>
    </row>
    <row r="707" spans="1:17" ht="19.5" customHeight="1" x14ac:dyDescent="0.25">
      <c r="A707" s="175"/>
      <c r="B707" s="175"/>
      <c r="C707" s="175"/>
      <c r="D707" s="175"/>
      <c r="E707" s="195"/>
      <c r="F707" s="195"/>
      <c r="G707" s="195"/>
      <c r="H707" s="195"/>
      <c r="I707" s="175"/>
      <c r="J707" s="175"/>
      <c r="K707" s="175"/>
      <c r="L707" s="175"/>
      <c r="M707" s="175"/>
      <c r="N707" s="175"/>
      <c r="O707" s="175"/>
      <c r="P707" s="175"/>
      <c r="Q707" s="175"/>
    </row>
    <row r="708" spans="1:17" ht="19.5" customHeight="1" x14ac:dyDescent="0.25">
      <c r="A708" s="175"/>
      <c r="B708" s="175"/>
      <c r="C708" s="175"/>
      <c r="D708" s="175"/>
      <c r="E708" s="195"/>
      <c r="F708" s="195"/>
      <c r="G708" s="195"/>
      <c r="H708" s="195"/>
      <c r="I708" s="175"/>
      <c r="J708" s="175"/>
      <c r="K708" s="175"/>
      <c r="L708" s="175"/>
      <c r="M708" s="175"/>
      <c r="N708" s="175"/>
      <c r="O708" s="175"/>
      <c r="P708" s="175"/>
      <c r="Q708" s="175"/>
    </row>
    <row r="709" spans="1:17" ht="19.5" customHeight="1" x14ac:dyDescent="0.25">
      <c r="A709" s="175"/>
      <c r="B709" s="175"/>
      <c r="C709" s="175"/>
      <c r="D709" s="175"/>
      <c r="E709" s="195"/>
      <c r="F709" s="195"/>
      <c r="G709" s="195"/>
      <c r="H709" s="195"/>
      <c r="I709" s="175"/>
      <c r="J709" s="175"/>
      <c r="K709" s="175"/>
      <c r="L709" s="175"/>
      <c r="M709" s="175"/>
      <c r="N709" s="175"/>
      <c r="O709" s="175"/>
      <c r="P709" s="175"/>
      <c r="Q709" s="175"/>
    </row>
    <row r="710" spans="1:17" ht="19.5" customHeight="1" x14ac:dyDescent="0.25">
      <c r="A710" s="175"/>
      <c r="B710" s="175"/>
      <c r="C710" s="175"/>
      <c r="D710" s="175"/>
      <c r="E710" s="195"/>
      <c r="F710" s="195"/>
      <c r="G710" s="195"/>
      <c r="H710" s="195"/>
      <c r="I710" s="175"/>
      <c r="J710" s="175"/>
      <c r="K710" s="175"/>
      <c r="L710" s="175"/>
      <c r="M710" s="175"/>
      <c r="N710" s="175"/>
      <c r="O710" s="175"/>
      <c r="P710" s="175"/>
      <c r="Q710" s="175"/>
    </row>
    <row r="711" spans="1:17" ht="19.5" customHeight="1" x14ac:dyDescent="0.25">
      <c r="A711" s="175"/>
      <c r="B711" s="175"/>
      <c r="C711" s="175"/>
      <c r="D711" s="175"/>
      <c r="E711" s="195"/>
      <c r="F711" s="195"/>
      <c r="G711" s="195"/>
      <c r="H711" s="195"/>
      <c r="I711" s="175"/>
      <c r="J711" s="175"/>
      <c r="K711" s="175"/>
      <c r="L711" s="175"/>
      <c r="M711" s="175"/>
      <c r="N711" s="175"/>
      <c r="O711" s="175"/>
      <c r="P711" s="175"/>
      <c r="Q711" s="175"/>
    </row>
    <row r="712" spans="1:17" ht="19.5" customHeight="1" x14ac:dyDescent="0.25">
      <c r="A712" s="175"/>
      <c r="B712" s="175"/>
      <c r="C712" s="175"/>
      <c r="D712" s="175"/>
      <c r="E712" s="195"/>
      <c r="F712" s="195"/>
      <c r="G712" s="195"/>
      <c r="H712" s="195"/>
      <c r="I712" s="175"/>
      <c r="J712" s="175"/>
      <c r="K712" s="175"/>
      <c r="L712" s="175"/>
      <c r="M712" s="175"/>
      <c r="N712" s="175"/>
      <c r="O712" s="175"/>
      <c r="P712" s="175"/>
      <c r="Q712" s="175"/>
    </row>
    <row r="713" spans="1:17" ht="19.5" customHeight="1" x14ac:dyDescent="0.25">
      <c r="A713" s="175"/>
      <c r="B713" s="175"/>
      <c r="C713" s="175"/>
      <c r="D713" s="175"/>
      <c r="E713" s="195"/>
      <c r="F713" s="195"/>
      <c r="G713" s="195"/>
      <c r="H713" s="195"/>
      <c r="I713" s="175"/>
      <c r="J713" s="175"/>
      <c r="K713" s="175"/>
      <c r="L713" s="175"/>
      <c r="M713" s="175"/>
      <c r="N713" s="175"/>
      <c r="O713" s="175"/>
      <c r="P713" s="175"/>
      <c r="Q713" s="175"/>
    </row>
    <row r="714" spans="1:17" ht="19.5" customHeight="1" x14ac:dyDescent="0.25">
      <c r="A714" s="175"/>
      <c r="B714" s="175"/>
      <c r="C714" s="175"/>
      <c r="D714" s="175"/>
      <c r="E714" s="195"/>
      <c r="F714" s="195"/>
      <c r="G714" s="195"/>
      <c r="H714" s="195"/>
      <c r="I714" s="175"/>
      <c r="J714" s="175"/>
      <c r="K714" s="175"/>
      <c r="L714" s="175"/>
      <c r="M714" s="175"/>
      <c r="N714" s="175"/>
      <c r="O714" s="175"/>
      <c r="P714" s="175"/>
      <c r="Q714" s="175"/>
    </row>
    <row r="715" spans="1:17" ht="19.5" customHeight="1" x14ac:dyDescent="0.25">
      <c r="A715" s="175"/>
      <c r="B715" s="175"/>
      <c r="C715" s="175"/>
      <c r="D715" s="175"/>
      <c r="E715" s="195"/>
      <c r="F715" s="195"/>
      <c r="G715" s="195"/>
      <c r="H715" s="195"/>
      <c r="I715" s="175"/>
      <c r="J715" s="175"/>
      <c r="K715" s="175"/>
      <c r="L715" s="175"/>
      <c r="M715" s="175"/>
      <c r="N715" s="175"/>
      <c r="O715" s="175"/>
      <c r="P715" s="175"/>
      <c r="Q715" s="175"/>
    </row>
    <row r="716" spans="1:17" ht="19.5" customHeight="1" x14ac:dyDescent="0.25">
      <c r="A716" s="175"/>
      <c r="B716" s="175"/>
      <c r="C716" s="175"/>
      <c r="D716" s="175"/>
      <c r="E716" s="195"/>
      <c r="F716" s="195"/>
      <c r="G716" s="195"/>
      <c r="H716" s="195"/>
      <c r="I716" s="175"/>
      <c r="J716" s="175"/>
      <c r="K716" s="175"/>
      <c r="L716" s="175"/>
      <c r="M716" s="175"/>
      <c r="N716" s="175"/>
      <c r="O716" s="175"/>
      <c r="P716" s="175"/>
      <c r="Q716" s="175"/>
    </row>
    <row r="717" spans="1:17" ht="19.5" customHeight="1" x14ac:dyDescent="0.25">
      <c r="A717" s="175"/>
      <c r="B717" s="175"/>
      <c r="C717" s="175"/>
      <c r="D717" s="175"/>
      <c r="E717" s="195"/>
      <c r="F717" s="195"/>
      <c r="G717" s="195"/>
      <c r="H717" s="195"/>
      <c r="I717" s="175"/>
      <c r="J717" s="175"/>
      <c r="K717" s="175"/>
      <c r="L717" s="175"/>
      <c r="M717" s="175"/>
      <c r="N717" s="175"/>
      <c r="O717" s="175"/>
      <c r="P717" s="175"/>
      <c r="Q717" s="175"/>
    </row>
    <row r="718" spans="1:17" ht="19.5" customHeight="1" x14ac:dyDescent="0.25">
      <c r="A718" s="175"/>
      <c r="B718" s="175"/>
      <c r="C718" s="175"/>
      <c r="D718" s="175"/>
      <c r="E718" s="195"/>
      <c r="F718" s="195"/>
      <c r="G718" s="195"/>
      <c r="H718" s="195"/>
      <c r="I718" s="175"/>
      <c r="J718" s="175"/>
      <c r="K718" s="175"/>
      <c r="L718" s="175"/>
      <c r="M718" s="175"/>
      <c r="N718" s="175"/>
      <c r="O718" s="175"/>
      <c r="P718" s="175"/>
      <c r="Q718" s="175"/>
    </row>
    <row r="719" spans="1:17" ht="19.5" customHeight="1" x14ac:dyDescent="0.25">
      <c r="A719" s="175"/>
      <c r="B719" s="175"/>
      <c r="C719" s="175"/>
      <c r="D719" s="175"/>
      <c r="E719" s="195"/>
      <c r="F719" s="195"/>
      <c r="G719" s="195"/>
      <c r="H719" s="195"/>
      <c r="I719" s="175"/>
      <c r="J719" s="175"/>
      <c r="K719" s="175"/>
      <c r="L719" s="175"/>
      <c r="M719" s="175"/>
      <c r="N719" s="175"/>
      <c r="O719" s="175"/>
      <c r="P719" s="175"/>
      <c r="Q719" s="175"/>
    </row>
    <row r="720" spans="1:17" ht="19.5" customHeight="1" x14ac:dyDescent="0.25">
      <c r="A720" s="175"/>
      <c r="B720" s="175"/>
      <c r="C720" s="175"/>
      <c r="D720" s="175"/>
      <c r="E720" s="195"/>
      <c r="F720" s="195"/>
      <c r="G720" s="195"/>
      <c r="H720" s="195"/>
      <c r="I720" s="175"/>
      <c r="J720" s="175"/>
      <c r="K720" s="175"/>
      <c r="L720" s="175"/>
      <c r="M720" s="175"/>
      <c r="N720" s="175"/>
      <c r="O720" s="175"/>
      <c r="P720" s="175"/>
      <c r="Q720" s="175"/>
    </row>
    <row r="721" spans="1:17" ht="19.5" customHeight="1" x14ac:dyDescent="0.25">
      <c r="A721" s="175"/>
      <c r="B721" s="175"/>
      <c r="C721" s="175"/>
      <c r="D721" s="175"/>
      <c r="E721" s="195"/>
      <c r="F721" s="195"/>
      <c r="G721" s="195"/>
      <c r="H721" s="195"/>
      <c r="I721" s="175"/>
      <c r="J721" s="175"/>
      <c r="K721" s="175"/>
      <c r="L721" s="175"/>
      <c r="M721" s="175"/>
      <c r="N721" s="175"/>
      <c r="O721" s="175"/>
      <c r="P721" s="175"/>
      <c r="Q721" s="175"/>
    </row>
    <row r="722" spans="1:17" ht="19.5" customHeight="1" x14ac:dyDescent="0.25">
      <c r="A722" s="175"/>
      <c r="B722" s="175"/>
      <c r="C722" s="175"/>
      <c r="D722" s="175"/>
      <c r="E722" s="195"/>
      <c r="F722" s="195"/>
      <c r="G722" s="195"/>
      <c r="H722" s="195"/>
      <c r="I722" s="175"/>
      <c r="J722" s="175"/>
      <c r="K722" s="175"/>
      <c r="L722" s="175"/>
      <c r="M722" s="175"/>
      <c r="N722" s="175"/>
      <c r="O722" s="175"/>
      <c r="P722" s="175"/>
      <c r="Q722" s="175"/>
    </row>
    <row r="723" spans="1:17" ht="19.5" customHeight="1" x14ac:dyDescent="0.25">
      <c r="A723" s="175"/>
      <c r="B723" s="175"/>
      <c r="C723" s="175"/>
      <c r="D723" s="175"/>
      <c r="E723" s="195"/>
      <c r="F723" s="195"/>
      <c r="G723" s="195"/>
      <c r="H723" s="195"/>
      <c r="I723" s="175"/>
      <c r="J723" s="175"/>
      <c r="K723" s="175"/>
      <c r="L723" s="175"/>
      <c r="M723" s="175"/>
      <c r="N723" s="175"/>
      <c r="O723" s="175"/>
      <c r="P723" s="175"/>
      <c r="Q723" s="175"/>
    </row>
    <row r="724" spans="1:17" ht="19.5" customHeight="1" x14ac:dyDescent="0.25">
      <c r="A724" s="175"/>
      <c r="B724" s="175"/>
      <c r="C724" s="175"/>
      <c r="D724" s="175"/>
      <c r="E724" s="195"/>
      <c r="F724" s="195"/>
      <c r="G724" s="195"/>
      <c r="H724" s="195"/>
      <c r="I724" s="175"/>
      <c r="J724" s="175"/>
      <c r="K724" s="175"/>
      <c r="L724" s="175"/>
      <c r="M724" s="175"/>
      <c r="N724" s="175"/>
      <c r="O724" s="175"/>
      <c r="P724" s="175"/>
      <c r="Q724" s="175"/>
    </row>
    <row r="725" spans="1:17" ht="19.5" customHeight="1" x14ac:dyDescent="0.25">
      <c r="A725" s="175"/>
      <c r="B725" s="175"/>
      <c r="C725" s="175"/>
      <c r="D725" s="175"/>
      <c r="E725" s="195"/>
      <c r="F725" s="195"/>
      <c r="G725" s="195"/>
      <c r="H725" s="195"/>
      <c r="I725" s="175"/>
      <c r="J725" s="175"/>
      <c r="K725" s="175"/>
      <c r="L725" s="175"/>
      <c r="M725" s="175"/>
      <c r="N725" s="175"/>
      <c r="O725" s="175"/>
      <c r="P725" s="175"/>
      <c r="Q725" s="175"/>
    </row>
    <row r="726" spans="1:17" ht="19.5" customHeight="1" x14ac:dyDescent="0.25">
      <c r="A726" s="175"/>
      <c r="B726" s="175"/>
      <c r="C726" s="175"/>
      <c r="D726" s="175"/>
      <c r="E726" s="195"/>
      <c r="F726" s="195"/>
      <c r="G726" s="195"/>
      <c r="H726" s="195"/>
      <c r="I726" s="175"/>
      <c r="J726" s="175"/>
      <c r="K726" s="175"/>
      <c r="L726" s="175"/>
      <c r="M726" s="175"/>
      <c r="N726" s="175"/>
      <c r="O726" s="175"/>
      <c r="P726" s="175"/>
      <c r="Q726" s="175"/>
    </row>
    <row r="727" spans="1:17" ht="19.5" customHeight="1" x14ac:dyDescent="0.25">
      <c r="A727" s="175"/>
      <c r="B727" s="175"/>
      <c r="C727" s="175"/>
      <c r="D727" s="175"/>
      <c r="E727" s="195"/>
      <c r="F727" s="195"/>
      <c r="G727" s="195"/>
      <c r="H727" s="195"/>
      <c r="I727" s="175"/>
      <c r="J727" s="175"/>
      <c r="K727" s="175"/>
      <c r="L727" s="175"/>
      <c r="M727" s="175"/>
      <c r="N727" s="175"/>
      <c r="O727" s="175"/>
      <c r="P727" s="175"/>
      <c r="Q727" s="175"/>
    </row>
    <row r="728" spans="1:17" ht="19.5" customHeight="1" x14ac:dyDescent="0.25">
      <c r="A728" s="175"/>
      <c r="B728" s="175"/>
      <c r="C728" s="175"/>
      <c r="D728" s="175"/>
      <c r="E728" s="195"/>
      <c r="F728" s="195"/>
      <c r="G728" s="195"/>
      <c r="H728" s="195"/>
      <c r="I728" s="175"/>
      <c r="J728" s="175"/>
      <c r="K728" s="175"/>
      <c r="L728" s="175"/>
      <c r="M728" s="175"/>
      <c r="N728" s="175"/>
      <c r="O728" s="175"/>
      <c r="P728" s="175"/>
      <c r="Q728" s="175"/>
    </row>
    <row r="729" spans="1:17" ht="19.5" customHeight="1" x14ac:dyDescent="0.25">
      <c r="A729" s="175"/>
      <c r="B729" s="175"/>
      <c r="C729" s="175"/>
      <c r="D729" s="175"/>
      <c r="E729" s="195"/>
      <c r="F729" s="195"/>
      <c r="G729" s="195"/>
      <c r="H729" s="195"/>
      <c r="I729" s="175"/>
      <c r="J729" s="175"/>
      <c r="K729" s="175"/>
      <c r="L729" s="175"/>
      <c r="M729" s="175"/>
      <c r="N729" s="175"/>
      <c r="O729" s="175"/>
      <c r="P729" s="175"/>
      <c r="Q729" s="175"/>
    </row>
    <row r="730" spans="1:17" ht="19.5" customHeight="1" x14ac:dyDescent="0.25">
      <c r="A730" s="175"/>
      <c r="B730" s="175"/>
      <c r="C730" s="175"/>
      <c r="D730" s="175"/>
      <c r="E730" s="195"/>
      <c r="F730" s="195"/>
      <c r="G730" s="195"/>
      <c r="H730" s="195"/>
      <c r="I730" s="175"/>
      <c r="J730" s="175"/>
      <c r="K730" s="175"/>
      <c r="L730" s="175"/>
      <c r="M730" s="175"/>
      <c r="N730" s="175"/>
      <c r="O730" s="175"/>
      <c r="P730" s="175"/>
      <c r="Q730" s="175"/>
    </row>
    <row r="731" spans="1:17" ht="19.5" customHeight="1" x14ac:dyDescent="0.25">
      <c r="A731" s="175"/>
      <c r="B731" s="175"/>
      <c r="C731" s="175"/>
      <c r="D731" s="175"/>
      <c r="E731" s="195"/>
      <c r="F731" s="195"/>
      <c r="G731" s="195"/>
      <c r="H731" s="195"/>
      <c r="I731" s="175"/>
      <c r="J731" s="175"/>
      <c r="K731" s="175"/>
      <c r="L731" s="175"/>
      <c r="M731" s="175"/>
      <c r="N731" s="175"/>
      <c r="O731" s="175"/>
      <c r="P731" s="175"/>
      <c r="Q731" s="175"/>
    </row>
    <row r="732" spans="1:17" ht="19.5" customHeight="1" x14ac:dyDescent="0.25">
      <c r="A732" s="175"/>
      <c r="B732" s="175"/>
      <c r="C732" s="175"/>
      <c r="D732" s="175"/>
      <c r="E732" s="195"/>
      <c r="F732" s="195"/>
      <c r="G732" s="195"/>
      <c r="H732" s="195"/>
      <c r="I732" s="175"/>
      <c r="J732" s="175"/>
      <c r="K732" s="175"/>
      <c r="L732" s="175"/>
      <c r="M732" s="175"/>
      <c r="N732" s="175"/>
      <c r="O732" s="175"/>
      <c r="P732" s="175"/>
      <c r="Q732" s="175"/>
    </row>
    <row r="733" spans="1:17" ht="19.5" customHeight="1" x14ac:dyDescent="0.25">
      <c r="A733" s="175"/>
      <c r="B733" s="175"/>
      <c r="C733" s="175"/>
      <c r="D733" s="175"/>
      <c r="E733" s="195"/>
      <c r="F733" s="195"/>
      <c r="G733" s="195"/>
      <c r="H733" s="195"/>
      <c r="I733" s="175"/>
      <c r="J733" s="175"/>
      <c r="K733" s="175"/>
      <c r="L733" s="175"/>
      <c r="M733" s="175"/>
      <c r="N733" s="175"/>
      <c r="O733" s="175"/>
      <c r="P733" s="175"/>
      <c r="Q733" s="175"/>
    </row>
    <row r="734" spans="1:17" ht="19.5" customHeight="1" x14ac:dyDescent="0.25">
      <c r="A734" s="175"/>
      <c r="B734" s="175"/>
      <c r="C734" s="175"/>
      <c r="D734" s="175"/>
      <c r="E734" s="195"/>
      <c r="F734" s="195"/>
      <c r="G734" s="195"/>
      <c r="H734" s="195"/>
      <c r="I734" s="175"/>
      <c r="J734" s="175"/>
      <c r="K734" s="175"/>
      <c r="L734" s="175"/>
      <c r="M734" s="175"/>
      <c r="N734" s="175"/>
      <c r="O734" s="175"/>
      <c r="P734" s="175"/>
      <c r="Q734" s="175"/>
    </row>
    <row r="735" spans="1:17" ht="19.5" customHeight="1" x14ac:dyDescent="0.25">
      <c r="A735" s="175"/>
      <c r="B735" s="175"/>
      <c r="C735" s="175"/>
      <c r="D735" s="175"/>
      <c r="E735" s="195"/>
      <c r="F735" s="195"/>
      <c r="G735" s="195"/>
      <c r="H735" s="195"/>
      <c r="I735" s="175"/>
      <c r="J735" s="175"/>
      <c r="K735" s="175"/>
      <c r="L735" s="175"/>
      <c r="M735" s="175"/>
      <c r="N735" s="175"/>
      <c r="O735" s="175"/>
      <c r="P735" s="175"/>
      <c r="Q735" s="175"/>
    </row>
    <row r="736" spans="1:17" ht="19.5" customHeight="1" x14ac:dyDescent="0.25">
      <c r="A736" s="175"/>
      <c r="B736" s="175"/>
      <c r="C736" s="175"/>
      <c r="D736" s="175"/>
      <c r="E736" s="195"/>
      <c r="F736" s="195"/>
      <c r="G736" s="195"/>
      <c r="H736" s="195"/>
      <c r="I736" s="175"/>
      <c r="J736" s="175"/>
      <c r="K736" s="175"/>
      <c r="L736" s="175"/>
      <c r="M736" s="175"/>
      <c r="N736" s="175"/>
      <c r="O736" s="175"/>
      <c r="P736" s="175"/>
      <c r="Q736" s="175"/>
    </row>
    <row r="737" spans="1:17" ht="19.5" customHeight="1" x14ac:dyDescent="0.25">
      <c r="A737" s="175"/>
      <c r="B737" s="175"/>
      <c r="C737" s="175"/>
      <c r="D737" s="175"/>
      <c r="E737" s="195"/>
      <c r="F737" s="195"/>
      <c r="G737" s="195"/>
      <c r="H737" s="195"/>
      <c r="I737" s="175"/>
      <c r="J737" s="175"/>
      <c r="K737" s="175"/>
      <c r="L737" s="175"/>
      <c r="M737" s="175"/>
      <c r="N737" s="175"/>
      <c r="O737" s="175"/>
      <c r="P737" s="175"/>
      <c r="Q737" s="175"/>
    </row>
    <row r="738" spans="1:17" ht="19.5" customHeight="1" x14ac:dyDescent="0.25">
      <c r="A738" s="175"/>
      <c r="B738" s="175"/>
      <c r="C738" s="175"/>
      <c r="D738" s="175"/>
      <c r="E738" s="195"/>
      <c r="F738" s="195"/>
      <c r="G738" s="195"/>
      <c r="H738" s="195"/>
      <c r="I738" s="175"/>
      <c r="J738" s="175"/>
      <c r="K738" s="175"/>
      <c r="L738" s="175"/>
      <c r="M738" s="175"/>
      <c r="N738" s="175"/>
      <c r="O738" s="175"/>
      <c r="P738" s="175"/>
      <c r="Q738" s="175"/>
    </row>
    <row r="739" spans="1:17" ht="19.5" customHeight="1" x14ac:dyDescent="0.25">
      <c r="A739" s="175"/>
      <c r="B739" s="175"/>
      <c r="C739" s="175"/>
      <c r="D739" s="175"/>
      <c r="E739" s="195"/>
      <c r="F739" s="195"/>
      <c r="G739" s="195"/>
      <c r="H739" s="195"/>
      <c r="I739" s="175"/>
      <c r="J739" s="175"/>
      <c r="K739" s="175"/>
      <c r="L739" s="175"/>
      <c r="M739" s="175"/>
      <c r="N739" s="175"/>
      <c r="O739" s="175"/>
      <c r="P739" s="175"/>
      <c r="Q739" s="175"/>
    </row>
    <row r="740" spans="1:17" ht="19.5" customHeight="1" x14ac:dyDescent="0.25">
      <c r="A740" s="175"/>
      <c r="B740" s="175"/>
      <c r="C740" s="175"/>
      <c r="D740" s="175"/>
      <c r="E740" s="195"/>
      <c r="F740" s="195"/>
      <c r="G740" s="195"/>
      <c r="H740" s="195"/>
      <c r="I740" s="175"/>
      <c r="J740" s="175"/>
      <c r="K740" s="175"/>
      <c r="L740" s="175"/>
      <c r="M740" s="175"/>
      <c r="N740" s="175"/>
      <c r="O740" s="175"/>
      <c r="P740" s="175"/>
      <c r="Q740" s="175"/>
    </row>
    <row r="741" spans="1:17" ht="19.5" customHeight="1" x14ac:dyDescent="0.25">
      <c r="A741" s="175"/>
      <c r="B741" s="175"/>
      <c r="C741" s="175"/>
      <c r="D741" s="175"/>
      <c r="E741" s="195"/>
      <c r="F741" s="195"/>
      <c r="G741" s="195"/>
      <c r="H741" s="195"/>
      <c r="I741" s="175"/>
      <c r="J741" s="175"/>
      <c r="K741" s="175"/>
      <c r="L741" s="175"/>
      <c r="M741" s="175"/>
      <c r="N741" s="175"/>
      <c r="O741" s="175"/>
      <c r="P741" s="175"/>
      <c r="Q741" s="175"/>
    </row>
    <row r="742" spans="1:17" ht="19.5" customHeight="1" x14ac:dyDescent="0.25">
      <c r="A742" s="175"/>
      <c r="B742" s="175"/>
      <c r="C742" s="175"/>
      <c r="D742" s="175"/>
      <c r="E742" s="195"/>
      <c r="F742" s="195"/>
      <c r="G742" s="195"/>
      <c r="H742" s="195"/>
      <c r="I742" s="175"/>
      <c r="J742" s="175"/>
      <c r="K742" s="175"/>
      <c r="L742" s="175"/>
      <c r="M742" s="175"/>
      <c r="N742" s="175"/>
      <c r="O742" s="175"/>
      <c r="P742" s="175"/>
      <c r="Q742" s="175"/>
    </row>
    <row r="743" spans="1:17" ht="19.5" customHeight="1" x14ac:dyDescent="0.25">
      <c r="A743" s="175"/>
      <c r="B743" s="175"/>
      <c r="C743" s="175"/>
      <c r="D743" s="175"/>
      <c r="E743" s="195"/>
      <c r="F743" s="195"/>
      <c r="G743" s="195"/>
      <c r="H743" s="195"/>
      <c r="I743" s="175"/>
      <c r="J743" s="175"/>
      <c r="K743" s="175"/>
      <c r="L743" s="175"/>
      <c r="M743" s="175"/>
      <c r="N743" s="175"/>
      <c r="O743" s="175"/>
      <c r="P743" s="175"/>
      <c r="Q743" s="175"/>
    </row>
    <row r="744" spans="1:17" ht="19.5" customHeight="1" x14ac:dyDescent="0.25">
      <c r="A744" s="175"/>
      <c r="B744" s="175"/>
      <c r="C744" s="175"/>
      <c r="D744" s="175"/>
      <c r="E744" s="195"/>
      <c r="F744" s="195"/>
      <c r="G744" s="195"/>
      <c r="H744" s="195"/>
      <c r="I744" s="175"/>
      <c r="J744" s="175"/>
      <c r="K744" s="175"/>
      <c r="L744" s="175"/>
      <c r="M744" s="175"/>
      <c r="N744" s="175"/>
      <c r="O744" s="175"/>
      <c r="P744" s="175"/>
      <c r="Q744" s="175"/>
    </row>
    <row r="745" spans="1:17" ht="19.5" customHeight="1" x14ac:dyDescent="0.25">
      <c r="A745" s="175"/>
      <c r="B745" s="175"/>
      <c r="C745" s="175"/>
      <c r="D745" s="175"/>
      <c r="E745" s="195"/>
      <c r="F745" s="195"/>
      <c r="G745" s="195"/>
      <c r="H745" s="195"/>
      <c r="I745" s="175"/>
      <c r="J745" s="175"/>
      <c r="K745" s="175"/>
      <c r="L745" s="175"/>
      <c r="M745" s="175"/>
      <c r="N745" s="175"/>
      <c r="O745" s="175"/>
      <c r="P745" s="175"/>
      <c r="Q745" s="175"/>
    </row>
    <row r="746" spans="1:17" ht="19.5" customHeight="1" x14ac:dyDescent="0.25">
      <c r="A746" s="175"/>
      <c r="B746" s="175"/>
      <c r="C746" s="175"/>
      <c r="D746" s="175"/>
      <c r="E746" s="195"/>
      <c r="F746" s="195"/>
      <c r="G746" s="195"/>
      <c r="H746" s="195"/>
      <c r="I746" s="175"/>
      <c r="J746" s="175"/>
      <c r="K746" s="175"/>
      <c r="L746" s="175"/>
      <c r="M746" s="175"/>
      <c r="N746" s="175"/>
      <c r="O746" s="175"/>
      <c r="P746" s="175"/>
      <c r="Q746" s="175"/>
    </row>
    <row r="747" spans="1:17" ht="19.5" customHeight="1" x14ac:dyDescent="0.25">
      <c r="A747" s="175"/>
      <c r="B747" s="175"/>
      <c r="C747" s="175"/>
      <c r="D747" s="175"/>
      <c r="E747" s="195"/>
      <c r="F747" s="195"/>
      <c r="G747" s="195"/>
      <c r="H747" s="195"/>
      <c r="I747" s="175"/>
      <c r="J747" s="175"/>
      <c r="K747" s="175"/>
      <c r="L747" s="175"/>
      <c r="M747" s="175"/>
      <c r="N747" s="175"/>
      <c r="O747" s="175"/>
      <c r="P747" s="175"/>
      <c r="Q747" s="175"/>
    </row>
    <row r="748" spans="1:17" ht="19.5" customHeight="1" x14ac:dyDescent="0.25">
      <c r="A748" s="175"/>
      <c r="B748" s="175"/>
      <c r="C748" s="175"/>
      <c r="D748" s="175"/>
      <c r="E748" s="195"/>
      <c r="F748" s="195"/>
      <c r="G748" s="195"/>
      <c r="H748" s="195"/>
      <c r="I748" s="175"/>
      <c r="J748" s="175"/>
      <c r="K748" s="175"/>
      <c r="L748" s="175"/>
      <c r="M748" s="175"/>
      <c r="N748" s="175"/>
      <c r="O748" s="175"/>
      <c r="P748" s="175"/>
      <c r="Q748" s="175"/>
    </row>
    <row r="749" spans="1:17" ht="19.5" customHeight="1" x14ac:dyDescent="0.25">
      <c r="A749" s="175"/>
      <c r="B749" s="175"/>
      <c r="C749" s="175"/>
      <c r="D749" s="175"/>
      <c r="E749" s="195"/>
      <c r="F749" s="195"/>
      <c r="G749" s="195"/>
      <c r="H749" s="195"/>
      <c r="I749" s="175"/>
      <c r="J749" s="175"/>
      <c r="K749" s="175"/>
      <c r="L749" s="175"/>
      <c r="M749" s="175"/>
      <c r="N749" s="175"/>
      <c r="O749" s="175"/>
      <c r="P749" s="175"/>
      <c r="Q749" s="175"/>
    </row>
    <row r="750" spans="1:17" ht="19.5" customHeight="1" x14ac:dyDescent="0.25">
      <c r="A750" s="175"/>
      <c r="B750" s="175"/>
      <c r="C750" s="175"/>
      <c r="D750" s="175"/>
      <c r="E750" s="195"/>
      <c r="F750" s="195"/>
      <c r="G750" s="195"/>
      <c r="H750" s="195"/>
      <c r="I750" s="175"/>
      <c r="J750" s="175"/>
      <c r="K750" s="175"/>
      <c r="L750" s="175"/>
      <c r="M750" s="175"/>
      <c r="N750" s="175"/>
      <c r="O750" s="175"/>
      <c r="P750" s="175"/>
      <c r="Q750" s="175"/>
    </row>
    <row r="751" spans="1:17" ht="19.5" customHeight="1" x14ac:dyDescent="0.25">
      <c r="A751" s="175"/>
      <c r="B751" s="175"/>
      <c r="C751" s="175"/>
      <c r="D751" s="175"/>
      <c r="E751" s="195"/>
      <c r="F751" s="195"/>
      <c r="G751" s="195"/>
      <c r="H751" s="195"/>
      <c r="I751" s="175"/>
      <c r="J751" s="175"/>
      <c r="K751" s="175"/>
      <c r="L751" s="175"/>
      <c r="M751" s="175"/>
      <c r="N751" s="175"/>
      <c r="O751" s="175"/>
      <c r="P751" s="175"/>
      <c r="Q751" s="175"/>
    </row>
    <row r="752" spans="1:17" ht="19.5" customHeight="1" x14ac:dyDescent="0.25">
      <c r="A752" s="175"/>
      <c r="B752" s="175"/>
      <c r="C752" s="175"/>
      <c r="D752" s="175"/>
      <c r="E752" s="195"/>
      <c r="F752" s="195"/>
      <c r="G752" s="195"/>
      <c r="H752" s="195"/>
      <c r="I752" s="175"/>
      <c r="J752" s="175"/>
      <c r="K752" s="175"/>
      <c r="L752" s="175"/>
      <c r="M752" s="175"/>
      <c r="N752" s="175"/>
      <c r="O752" s="175"/>
      <c r="P752" s="175"/>
      <c r="Q752" s="175"/>
    </row>
    <row r="753" spans="1:17" ht="19.5" customHeight="1" x14ac:dyDescent="0.25">
      <c r="A753" s="175"/>
      <c r="B753" s="175"/>
      <c r="C753" s="175"/>
      <c r="D753" s="175"/>
      <c r="E753" s="195"/>
      <c r="F753" s="195"/>
      <c r="G753" s="195"/>
      <c r="H753" s="195"/>
      <c r="I753" s="175"/>
      <c r="J753" s="175"/>
      <c r="K753" s="175"/>
      <c r="L753" s="175"/>
      <c r="M753" s="175"/>
      <c r="N753" s="175"/>
      <c r="O753" s="175"/>
      <c r="P753" s="175"/>
      <c r="Q753" s="175"/>
    </row>
    <row r="754" spans="1:17" ht="19.5" customHeight="1" x14ac:dyDescent="0.25">
      <c r="A754" s="175"/>
      <c r="B754" s="175"/>
      <c r="C754" s="175"/>
      <c r="D754" s="175"/>
      <c r="E754" s="195"/>
      <c r="F754" s="195"/>
      <c r="G754" s="195"/>
      <c r="H754" s="195"/>
      <c r="I754" s="175"/>
      <c r="J754" s="175"/>
      <c r="K754" s="175"/>
      <c r="L754" s="175"/>
      <c r="M754" s="175"/>
      <c r="N754" s="175"/>
      <c r="O754" s="175"/>
      <c r="P754" s="175"/>
      <c r="Q754" s="175"/>
    </row>
    <row r="755" spans="1:17" ht="19.5" customHeight="1" x14ac:dyDescent="0.25">
      <c r="A755" s="175"/>
      <c r="B755" s="175"/>
      <c r="C755" s="175"/>
      <c r="D755" s="175"/>
      <c r="E755" s="195"/>
      <c r="F755" s="195"/>
      <c r="G755" s="195"/>
      <c r="H755" s="195"/>
      <c r="I755" s="175"/>
      <c r="J755" s="175"/>
      <c r="K755" s="175"/>
      <c r="L755" s="175"/>
      <c r="M755" s="175"/>
      <c r="N755" s="175"/>
      <c r="O755" s="175"/>
      <c r="P755" s="175"/>
      <c r="Q755" s="175"/>
    </row>
    <row r="756" spans="1:17" ht="19.5" customHeight="1" x14ac:dyDescent="0.25">
      <c r="A756" s="175"/>
      <c r="B756" s="175"/>
      <c r="C756" s="175"/>
      <c r="D756" s="175"/>
      <c r="E756" s="195"/>
      <c r="F756" s="195"/>
      <c r="G756" s="195"/>
      <c r="H756" s="195"/>
      <c r="I756" s="175"/>
      <c r="J756" s="175"/>
      <c r="K756" s="175"/>
      <c r="L756" s="175"/>
      <c r="M756" s="175"/>
      <c r="N756" s="175"/>
      <c r="O756" s="175"/>
      <c r="P756" s="175"/>
      <c r="Q756" s="175"/>
    </row>
    <row r="757" spans="1:17" ht="19.5" customHeight="1" x14ac:dyDescent="0.25">
      <c r="A757" s="175"/>
      <c r="B757" s="175"/>
      <c r="C757" s="175"/>
      <c r="D757" s="175"/>
      <c r="E757" s="195"/>
      <c r="F757" s="195"/>
      <c r="G757" s="195"/>
      <c r="H757" s="195"/>
      <c r="I757" s="175"/>
      <c r="J757" s="175"/>
      <c r="K757" s="175"/>
      <c r="L757" s="175"/>
      <c r="M757" s="175"/>
      <c r="N757" s="175"/>
      <c r="O757" s="175"/>
      <c r="P757" s="175"/>
      <c r="Q757" s="175"/>
    </row>
    <row r="758" spans="1:17" ht="19.5" customHeight="1" x14ac:dyDescent="0.25">
      <c r="A758" s="175"/>
      <c r="B758" s="175"/>
      <c r="C758" s="175"/>
      <c r="D758" s="175"/>
      <c r="E758" s="195"/>
      <c r="F758" s="195"/>
      <c r="G758" s="195"/>
      <c r="H758" s="195"/>
      <c r="I758" s="175"/>
      <c r="J758" s="175"/>
      <c r="K758" s="175"/>
      <c r="L758" s="175"/>
      <c r="M758" s="175"/>
      <c r="N758" s="175"/>
      <c r="O758" s="175"/>
      <c r="P758" s="175"/>
      <c r="Q758" s="175"/>
    </row>
    <row r="759" spans="1:17" ht="19.5" customHeight="1" x14ac:dyDescent="0.25">
      <c r="A759" s="175"/>
      <c r="B759" s="175"/>
      <c r="C759" s="175"/>
      <c r="D759" s="175"/>
      <c r="E759" s="195"/>
      <c r="F759" s="195"/>
      <c r="G759" s="195"/>
      <c r="H759" s="195"/>
      <c r="I759" s="175"/>
      <c r="J759" s="175"/>
      <c r="K759" s="175"/>
      <c r="L759" s="175"/>
      <c r="M759" s="175"/>
      <c r="N759" s="175"/>
      <c r="O759" s="175"/>
      <c r="P759" s="175"/>
      <c r="Q759" s="175"/>
    </row>
    <row r="760" spans="1:17" ht="19.5" customHeight="1" x14ac:dyDescent="0.25">
      <c r="A760" s="175"/>
      <c r="B760" s="175"/>
      <c r="C760" s="175"/>
      <c r="D760" s="175"/>
      <c r="E760" s="195"/>
      <c r="F760" s="195"/>
      <c r="G760" s="195"/>
      <c r="H760" s="195"/>
      <c r="I760" s="175"/>
      <c r="J760" s="175"/>
      <c r="K760" s="175"/>
      <c r="L760" s="175"/>
      <c r="M760" s="175"/>
      <c r="N760" s="175"/>
      <c r="O760" s="175"/>
      <c r="P760" s="175"/>
      <c r="Q760" s="175"/>
    </row>
    <row r="761" spans="1:17" ht="19.5" customHeight="1" x14ac:dyDescent="0.25">
      <c r="A761" s="175"/>
      <c r="B761" s="175"/>
      <c r="C761" s="175"/>
      <c r="D761" s="175"/>
      <c r="E761" s="195"/>
      <c r="F761" s="195"/>
      <c r="G761" s="195"/>
      <c r="H761" s="195"/>
      <c r="I761" s="175"/>
      <c r="J761" s="175"/>
      <c r="K761" s="175"/>
      <c r="L761" s="175"/>
      <c r="M761" s="175"/>
      <c r="N761" s="175"/>
      <c r="O761" s="175"/>
      <c r="P761" s="175"/>
      <c r="Q761" s="175"/>
    </row>
    <row r="762" spans="1:17" ht="19.5" customHeight="1" x14ac:dyDescent="0.25">
      <c r="A762" s="175"/>
      <c r="B762" s="175"/>
      <c r="C762" s="175"/>
      <c r="D762" s="175"/>
      <c r="E762" s="195"/>
      <c r="F762" s="195"/>
      <c r="G762" s="195"/>
      <c r="H762" s="195"/>
      <c r="I762" s="175"/>
      <c r="J762" s="175"/>
      <c r="K762" s="175"/>
      <c r="L762" s="175"/>
      <c r="M762" s="175"/>
      <c r="N762" s="175"/>
      <c r="O762" s="175"/>
      <c r="P762" s="175"/>
      <c r="Q762" s="175"/>
    </row>
    <row r="763" spans="1:17" ht="19.5" customHeight="1" x14ac:dyDescent="0.25">
      <c r="A763" s="175"/>
      <c r="B763" s="175"/>
      <c r="C763" s="175"/>
      <c r="D763" s="175"/>
      <c r="E763" s="195"/>
      <c r="F763" s="195"/>
      <c r="G763" s="195"/>
      <c r="H763" s="195"/>
      <c r="I763" s="175"/>
      <c r="J763" s="175"/>
      <c r="K763" s="175"/>
      <c r="L763" s="175"/>
      <c r="M763" s="175"/>
      <c r="N763" s="175"/>
      <c r="O763" s="175"/>
      <c r="P763" s="175"/>
      <c r="Q763" s="175"/>
    </row>
    <row r="764" spans="1:17" ht="19.5" customHeight="1" x14ac:dyDescent="0.25">
      <c r="A764" s="175"/>
      <c r="B764" s="175"/>
      <c r="C764" s="175"/>
      <c r="D764" s="175"/>
      <c r="E764" s="195"/>
      <c r="F764" s="195"/>
      <c r="G764" s="195"/>
      <c r="H764" s="195"/>
      <c r="I764" s="175"/>
      <c r="J764" s="175"/>
      <c r="K764" s="175"/>
      <c r="L764" s="175"/>
      <c r="M764" s="175"/>
      <c r="N764" s="175"/>
      <c r="O764" s="175"/>
      <c r="P764" s="175"/>
      <c r="Q764" s="175"/>
    </row>
    <row r="765" spans="1:17" ht="19.5" customHeight="1" x14ac:dyDescent="0.25">
      <c r="A765" s="175"/>
      <c r="B765" s="175"/>
      <c r="C765" s="175"/>
      <c r="D765" s="175"/>
      <c r="E765" s="195"/>
      <c r="F765" s="195"/>
      <c r="G765" s="195"/>
      <c r="H765" s="195"/>
      <c r="I765" s="175"/>
      <c r="J765" s="175"/>
      <c r="K765" s="175"/>
      <c r="L765" s="175"/>
      <c r="M765" s="175"/>
      <c r="N765" s="175"/>
      <c r="O765" s="175"/>
      <c r="P765" s="175"/>
      <c r="Q765" s="175"/>
    </row>
    <row r="766" spans="1:17" ht="19.5" customHeight="1" x14ac:dyDescent="0.25">
      <c r="A766" s="175"/>
      <c r="B766" s="175"/>
      <c r="C766" s="175"/>
      <c r="D766" s="175"/>
      <c r="E766" s="195"/>
      <c r="F766" s="195"/>
      <c r="G766" s="195"/>
      <c r="H766" s="195"/>
      <c r="I766" s="175"/>
      <c r="J766" s="175"/>
      <c r="K766" s="175"/>
      <c r="L766" s="175"/>
      <c r="M766" s="175"/>
      <c r="N766" s="175"/>
      <c r="O766" s="175"/>
      <c r="P766" s="175"/>
      <c r="Q766" s="175"/>
    </row>
    <row r="767" spans="1:17" ht="19.5" customHeight="1" x14ac:dyDescent="0.25">
      <c r="A767" s="175"/>
      <c r="B767" s="175"/>
      <c r="C767" s="175"/>
      <c r="D767" s="175"/>
      <c r="E767" s="195"/>
      <c r="F767" s="195"/>
      <c r="G767" s="195"/>
      <c r="H767" s="195"/>
      <c r="I767" s="175"/>
      <c r="J767" s="175"/>
      <c r="K767" s="175"/>
      <c r="L767" s="175"/>
      <c r="M767" s="175"/>
      <c r="N767" s="175"/>
      <c r="O767" s="175"/>
      <c r="P767" s="175"/>
      <c r="Q767" s="175"/>
    </row>
    <row r="768" spans="1:17" ht="19.5" customHeight="1" x14ac:dyDescent="0.25">
      <c r="A768" s="175"/>
      <c r="B768" s="175"/>
      <c r="C768" s="175"/>
      <c r="D768" s="175"/>
      <c r="E768" s="195"/>
      <c r="F768" s="195"/>
      <c r="G768" s="195"/>
      <c r="H768" s="195"/>
      <c r="I768" s="175"/>
      <c r="J768" s="175"/>
      <c r="K768" s="175"/>
      <c r="L768" s="175"/>
      <c r="M768" s="175"/>
      <c r="N768" s="175"/>
      <c r="O768" s="175"/>
      <c r="P768" s="175"/>
      <c r="Q768" s="175"/>
    </row>
    <row r="769" spans="1:17" ht="19.5" customHeight="1" x14ac:dyDescent="0.25">
      <c r="A769" s="175"/>
      <c r="B769" s="175"/>
      <c r="C769" s="175"/>
      <c r="D769" s="175"/>
      <c r="E769" s="195"/>
      <c r="F769" s="195"/>
      <c r="G769" s="195"/>
      <c r="H769" s="195"/>
      <c r="I769" s="175"/>
      <c r="J769" s="175"/>
      <c r="K769" s="175"/>
      <c r="L769" s="175"/>
      <c r="M769" s="175"/>
      <c r="N769" s="175"/>
      <c r="O769" s="175"/>
      <c r="P769" s="175"/>
      <c r="Q769" s="175"/>
    </row>
    <row r="770" spans="1:17" ht="19.5" customHeight="1" x14ac:dyDescent="0.25">
      <c r="A770" s="175"/>
      <c r="B770" s="175"/>
      <c r="C770" s="175"/>
      <c r="D770" s="175"/>
      <c r="E770" s="195"/>
      <c r="F770" s="195"/>
      <c r="G770" s="195"/>
      <c r="H770" s="195"/>
      <c r="I770" s="175"/>
      <c r="J770" s="175"/>
      <c r="K770" s="175"/>
      <c r="L770" s="175"/>
      <c r="M770" s="175"/>
      <c r="N770" s="175"/>
      <c r="O770" s="175"/>
      <c r="P770" s="175"/>
      <c r="Q770" s="175"/>
    </row>
    <row r="771" spans="1:17" ht="19.5" customHeight="1" x14ac:dyDescent="0.25">
      <c r="A771" s="175"/>
      <c r="B771" s="175"/>
      <c r="C771" s="175"/>
      <c r="D771" s="175"/>
      <c r="E771" s="195"/>
      <c r="F771" s="195"/>
      <c r="G771" s="195"/>
      <c r="H771" s="195"/>
      <c r="I771" s="175"/>
      <c r="J771" s="175"/>
      <c r="K771" s="175"/>
      <c r="L771" s="175"/>
      <c r="M771" s="175"/>
      <c r="N771" s="175"/>
      <c r="O771" s="175"/>
      <c r="P771" s="175"/>
      <c r="Q771" s="175"/>
    </row>
    <row r="772" spans="1:17" ht="19.5" customHeight="1" x14ac:dyDescent="0.25">
      <c r="A772" s="175"/>
      <c r="B772" s="175"/>
      <c r="C772" s="175"/>
      <c r="D772" s="175"/>
      <c r="E772" s="195"/>
      <c r="F772" s="195"/>
      <c r="G772" s="195"/>
      <c r="H772" s="195"/>
      <c r="I772" s="175"/>
      <c r="J772" s="175"/>
      <c r="K772" s="175"/>
      <c r="L772" s="175"/>
      <c r="M772" s="175"/>
      <c r="N772" s="175"/>
      <c r="O772" s="175"/>
      <c r="P772" s="175"/>
      <c r="Q772" s="175"/>
    </row>
    <row r="773" spans="1:17" ht="19.5" customHeight="1" x14ac:dyDescent="0.25">
      <c r="A773" s="175"/>
      <c r="B773" s="175"/>
      <c r="C773" s="175"/>
      <c r="D773" s="175"/>
      <c r="E773" s="195"/>
      <c r="F773" s="195"/>
      <c r="G773" s="195"/>
      <c r="H773" s="195"/>
      <c r="I773" s="175"/>
      <c r="J773" s="175"/>
      <c r="K773" s="175"/>
      <c r="L773" s="175"/>
      <c r="M773" s="175"/>
      <c r="N773" s="175"/>
      <c r="O773" s="175"/>
      <c r="P773" s="175"/>
      <c r="Q773" s="175"/>
    </row>
    <row r="774" spans="1:17" ht="19.5" customHeight="1" x14ac:dyDescent="0.25">
      <c r="A774" s="175"/>
      <c r="B774" s="175"/>
      <c r="C774" s="175"/>
      <c r="D774" s="175"/>
      <c r="E774" s="195"/>
      <c r="F774" s="195"/>
      <c r="G774" s="195"/>
      <c r="H774" s="195"/>
      <c r="I774" s="175"/>
      <c r="J774" s="175"/>
      <c r="K774" s="175"/>
      <c r="L774" s="175"/>
      <c r="M774" s="175"/>
      <c r="N774" s="175"/>
      <c r="O774" s="175"/>
      <c r="P774" s="175"/>
      <c r="Q774" s="175"/>
    </row>
    <row r="775" spans="1:17" ht="19.5" customHeight="1" x14ac:dyDescent="0.25">
      <c r="A775" s="175"/>
      <c r="B775" s="175"/>
      <c r="C775" s="175"/>
      <c r="D775" s="175"/>
      <c r="E775" s="195"/>
      <c r="F775" s="195"/>
      <c r="G775" s="195"/>
      <c r="H775" s="195"/>
      <c r="I775" s="175"/>
      <c r="J775" s="175"/>
      <c r="K775" s="175"/>
      <c r="L775" s="175"/>
      <c r="M775" s="175"/>
      <c r="N775" s="175"/>
      <c r="O775" s="175"/>
      <c r="P775" s="175"/>
      <c r="Q775" s="175"/>
    </row>
    <row r="776" spans="1:17" ht="19.5" customHeight="1" x14ac:dyDescent="0.25">
      <c r="A776" s="175"/>
      <c r="B776" s="175"/>
      <c r="C776" s="175"/>
      <c r="D776" s="175"/>
      <c r="E776" s="195"/>
      <c r="F776" s="195"/>
      <c r="G776" s="195"/>
      <c r="H776" s="195"/>
      <c r="I776" s="175"/>
      <c r="J776" s="175"/>
      <c r="K776" s="175"/>
      <c r="L776" s="175"/>
      <c r="M776" s="175"/>
      <c r="N776" s="175"/>
      <c r="O776" s="175"/>
      <c r="P776" s="175"/>
      <c r="Q776" s="175"/>
    </row>
    <row r="777" spans="1:17" ht="19.5" customHeight="1" x14ac:dyDescent="0.25">
      <c r="A777" s="175"/>
      <c r="B777" s="175"/>
      <c r="C777" s="175"/>
      <c r="D777" s="175"/>
      <c r="E777" s="195"/>
      <c r="F777" s="195"/>
      <c r="G777" s="195"/>
      <c r="H777" s="195"/>
      <c r="I777" s="175"/>
      <c r="J777" s="175"/>
      <c r="K777" s="175"/>
      <c r="L777" s="175"/>
      <c r="M777" s="175"/>
      <c r="N777" s="175"/>
      <c r="O777" s="175"/>
      <c r="P777" s="175"/>
      <c r="Q777" s="175"/>
    </row>
    <row r="778" spans="1:17" ht="19.5" customHeight="1" x14ac:dyDescent="0.25">
      <c r="A778" s="175"/>
      <c r="B778" s="175"/>
      <c r="C778" s="175"/>
      <c r="D778" s="175"/>
      <c r="E778" s="195"/>
      <c r="F778" s="195"/>
      <c r="G778" s="195"/>
      <c r="H778" s="195"/>
      <c r="I778" s="175"/>
      <c r="J778" s="175"/>
      <c r="K778" s="175"/>
      <c r="L778" s="175"/>
      <c r="M778" s="175"/>
      <c r="N778" s="175"/>
      <c r="O778" s="175"/>
      <c r="P778" s="175"/>
      <c r="Q778" s="175"/>
    </row>
    <row r="779" spans="1:17" ht="19.5" customHeight="1" x14ac:dyDescent="0.25">
      <c r="A779" s="175"/>
      <c r="B779" s="175"/>
      <c r="C779" s="175"/>
      <c r="D779" s="175"/>
      <c r="E779" s="195"/>
      <c r="F779" s="195"/>
      <c r="G779" s="195"/>
      <c r="H779" s="195"/>
      <c r="I779" s="175"/>
      <c r="J779" s="175"/>
      <c r="K779" s="175"/>
      <c r="L779" s="175"/>
      <c r="M779" s="175"/>
      <c r="N779" s="175"/>
      <c r="O779" s="175"/>
      <c r="P779" s="175"/>
      <c r="Q779" s="175"/>
    </row>
    <row r="780" spans="1:17" ht="19.5" customHeight="1" x14ac:dyDescent="0.25">
      <c r="A780" s="175"/>
      <c r="B780" s="175"/>
      <c r="C780" s="175"/>
      <c r="D780" s="175"/>
      <c r="E780" s="195"/>
      <c r="F780" s="195"/>
      <c r="G780" s="195"/>
      <c r="H780" s="195"/>
      <c r="I780" s="175"/>
      <c r="J780" s="175"/>
      <c r="K780" s="175"/>
      <c r="L780" s="175"/>
      <c r="M780" s="175"/>
      <c r="N780" s="175"/>
      <c r="O780" s="175"/>
      <c r="P780" s="175"/>
      <c r="Q780" s="175"/>
    </row>
    <row r="781" spans="1:17" ht="19.5" customHeight="1" x14ac:dyDescent="0.25">
      <c r="A781" s="175"/>
      <c r="B781" s="175"/>
      <c r="C781" s="175"/>
      <c r="D781" s="175"/>
      <c r="E781" s="195"/>
      <c r="F781" s="195"/>
      <c r="G781" s="195"/>
      <c r="H781" s="195"/>
      <c r="I781" s="175"/>
      <c r="J781" s="175"/>
      <c r="K781" s="175"/>
      <c r="L781" s="175"/>
      <c r="M781" s="175"/>
      <c r="N781" s="175"/>
      <c r="O781" s="175"/>
      <c r="P781" s="175"/>
      <c r="Q781" s="175"/>
    </row>
    <row r="782" spans="1:17" ht="19.5" customHeight="1" x14ac:dyDescent="0.25">
      <c r="A782" s="175"/>
      <c r="B782" s="175"/>
      <c r="C782" s="175"/>
      <c r="D782" s="175"/>
      <c r="E782" s="195"/>
      <c r="F782" s="195"/>
      <c r="G782" s="195"/>
      <c r="H782" s="195"/>
      <c r="I782" s="175"/>
      <c r="J782" s="175"/>
      <c r="K782" s="175"/>
      <c r="L782" s="175"/>
      <c r="M782" s="175"/>
      <c r="N782" s="175"/>
      <c r="O782" s="175"/>
      <c r="P782" s="175"/>
      <c r="Q782" s="175"/>
    </row>
    <row r="783" spans="1:17" ht="19.5" customHeight="1" x14ac:dyDescent="0.25">
      <c r="A783" s="175"/>
      <c r="B783" s="175"/>
      <c r="C783" s="175"/>
      <c r="D783" s="175"/>
      <c r="E783" s="195"/>
      <c r="F783" s="195"/>
      <c r="G783" s="195"/>
      <c r="H783" s="195"/>
      <c r="I783" s="175"/>
      <c r="J783" s="175"/>
      <c r="K783" s="175"/>
      <c r="L783" s="175"/>
      <c r="M783" s="175"/>
      <c r="N783" s="175"/>
      <c r="O783" s="175"/>
      <c r="P783" s="175"/>
      <c r="Q783" s="175"/>
    </row>
    <row r="784" spans="1:17" ht="19.5" customHeight="1" x14ac:dyDescent="0.25">
      <c r="A784" s="175"/>
      <c r="B784" s="175"/>
      <c r="C784" s="175"/>
      <c r="D784" s="175"/>
      <c r="E784" s="195"/>
      <c r="F784" s="195"/>
      <c r="G784" s="195"/>
      <c r="H784" s="195"/>
      <c r="I784" s="175"/>
      <c r="J784" s="175"/>
      <c r="K784" s="175"/>
      <c r="L784" s="175"/>
      <c r="M784" s="175"/>
      <c r="N784" s="175"/>
      <c r="O784" s="175"/>
      <c r="P784" s="175"/>
      <c r="Q784" s="175"/>
    </row>
    <row r="785" spans="1:17" ht="19.5" customHeight="1" x14ac:dyDescent="0.25">
      <c r="A785" s="175"/>
      <c r="B785" s="175"/>
      <c r="C785" s="175"/>
      <c r="D785" s="175"/>
      <c r="E785" s="195"/>
      <c r="F785" s="195"/>
      <c r="G785" s="195"/>
      <c r="H785" s="195"/>
      <c r="I785" s="175"/>
      <c r="J785" s="175"/>
      <c r="K785" s="175"/>
      <c r="L785" s="175"/>
      <c r="M785" s="175"/>
      <c r="N785" s="175"/>
      <c r="O785" s="175"/>
      <c r="P785" s="175"/>
      <c r="Q785" s="175"/>
    </row>
    <row r="786" spans="1:17" ht="19.5" customHeight="1" x14ac:dyDescent="0.25">
      <c r="A786" s="175"/>
      <c r="B786" s="175"/>
      <c r="C786" s="175"/>
      <c r="D786" s="175"/>
      <c r="E786" s="195"/>
      <c r="F786" s="195"/>
      <c r="G786" s="195"/>
      <c r="H786" s="195"/>
      <c r="I786" s="175"/>
      <c r="J786" s="175"/>
      <c r="K786" s="175"/>
      <c r="L786" s="175"/>
      <c r="M786" s="175"/>
      <c r="N786" s="175"/>
      <c r="O786" s="175"/>
      <c r="P786" s="175"/>
      <c r="Q786" s="175"/>
    </row>
    <row r="787" spans="1:17" ht="19.5" customHeight="1" x14ac:dyDescent="0.25">
      <c r="A787" s="175"/>
      <c r="B787" s="175"/>
      <c r="C787" s="175"/>
      <c r="D787" s="175"/>
      <c r="E787" s="195"/>
      <c r="F787" s="195"/>
      <c r="G787" s="195"/>
      <c r="H787" s="195"/>
      <c r="I787" s="175"/>
      <c r="J787" s="175"/>
      <c r="K787" s="175"/>
      <c r="L787" s="175"/>
      <c r="M787" s="175"/>
      <c r="N787" s="175"/>
      <c r="O787" s="175"/>
      <c r="P787" s="175"/>
      <c r="Q787" s="175"/>
    </row>
    <row r="788" spans="1:17" ht="19.5" customHeight="1" x14ac:dyDescent="0.25">
      <c r="A788" s="175"/>
      <c r="B788" s="175"/>
      <c r="C788" s="175"/>
      <c r="D788" s="175"/>
      <c r="E788" s="195"/>
      <c r="F788" s="195"/>
      <c r="G788" s="195"/>
      <c r="H788" s="195"/>
      <c r="I788" s="175"/>
      <c r="J788" s="175"/>
      <c r="K788" s="175"/>
      <c r="L788" s="175"/>
      <c r="M788" s="175"/>
      <c r="N788" s="175"/>
      <c r="O788" s="175"/>
      <c r="P788" s="175"/>
      <c r="Q788" s="175"/>
    </row>
    <row r="789" spans="1:17" ht="19.5" customHeight="1" x14ac:dyDescent="0.25">
      <c r="A789" s="175"/>
      <c r="B789" s="175"/>
      <c r="C789" s="175"/>
      <c r="D789" s="175"/>
      <c r="E789" s="195"/>
      <c r="F789" s="195"/>
      <c r="G789" s="195"/>
      <c r="H789" s="195"/>
      <c r="I789" s="175"/>
      <c r="J789" s="175"/>
      <c r="K789" s="175"/>
      <c r="L789" s="175"/>
      <c r="M789" s="175"/>
      <c r="N789" s="175"/>
      <c r="O789" s="175"/>
      <c r="P789" s="175"/>
      <c r="Q789" s="175"/>
    </row>
    <row r="790" spans="1:17" ht="19.5" customHeight="1" x14ac:dyDescent="0.25">
      <c r="A790" s="175"/>
      <c r="B790" s="175"/>
      <c r="C790" s="175"/>
      <c r="D790" s="175"/>
      <c r="E790" s="195"/>
      <c r="F790" s="195"/>
      <c r="G790" s="195"/>
      <c r="H790" s="195"/>
      <c r="I790" s="175"/>
      <c r="J790" s="175"/>
      <c r="K790" s="175"/>
      <c r="L790" s="175"/>
      <c r="M790" s="175"/>
      <c r="N790" s="175"/>
      <c r="O790" s="175"/>
      <c r="P790" s="175"/>
      <c r="Q790" s="175"/>
    </row>
    <row r="791" spans="1:17" ht="19.5" customHeight="1" x14ac:dyDescent="0.25">
      <c r="A791" s="175"/>
      <c r="B791" s="175"/>
      <c r="C791" s="175"/>
      <c r="D791" s="175"/>
      <c r="E791" s="195"/>
      <c r="F791" s="195"/>
      <c r="G791" s="195"/>
      <c r="H791" s="195"/>
      <c r="I791" s="175"/>
      <c r="J791" s="175"/>
      <c r="K791" s="175"/>
      <c r="L791" s="175"/>
      <c r="M791" s="175"/>
      <c r="N791" s="175"/>
      <c r="O791" s="175"/>
      <c r="P791" s="175"/>
      <c r="Q791" s="175"/>
    </row>
    <row r="792" spans="1:17" ht="19.5" customHeight="1" x14ac:dyDescent="0.25">
      <c r="A792" s="175"/>
      <c r="B792" s="175"/>
      <c r="C792" s="175"/>
      <c r="D792" s="175"/>
      <c r="E792" s="195"/>
      <c r="F792" s="195"/>
      <c r="G792" s="195"/>
      <c r="H792" s="195"/>
      <c r="I792" s="175"/>
      <c r="J792" s="175"/>
      <c r="K792" s="175"/>
      <c r="L792" s="175"/>
      <c r="M792" s="175"/>
      <c r="N792" s="175"/>
      <c r="O792" s="175"/>
      <c r="P792" s="175"/>
      <c r="Q792" s="175"/>
    </row>
    <row r="793" spans="1:17" ht="19.5" customHeight="1" x14ac:dyDescent="0.25">
      <c r="A793" s="175"/>
      <c r="B793" s="175"/>
      <c r="C793" s="175"/>
      <c r="D793" s="175"/>
      <c r="E793" s="195"/>
      <c r="F793" s="195"/>
      <c r="G793" s="195"/>
      <c r="H793" s="195"/>
      <c r="I793" s="175"/>
      <c r="J793" s="175"/>
      <c r="K793" s="175"/>
      <c r="L793" s="175"/>
      <c r="M793" s="175"/>
      <c r="N793" s="175"/>
      <c r="O793" s="175"/>
      <c r="P793" s="175"/>
      <c r="Q793" s="175"/>
    </row>
    <row r="794" spans="1:17" ht="19.5" customHeight="1" x14ac:dyDescent="0.25">
      <c r="A794" s="175"/>
      <c r="B794" s="175"/>
      <c r="C794" s="175"/>
      <c r="D794" s="175"/>
      <c r="E794" s="195"/>
      <c r="F794" s="195"/>
      <c r="G794" s="195"/>
      <c r="H794" s="195"/>
      <c r="I794" s="175"/>
      <c r="J794" s="175"/>
      <c r="K794" s="175"/>
      <c r="L794" s="175"/>
      <c r="M794" s="175"/>
      <c r="N794" s="175"/>
      <c r="O794" s="175"/>
      <c r="P794" s="175"/>
      <c r="Q794" s="175"/>
    </row>
    <row r="795" spans="1:17" ht="19.5" customHeight="1" x14ac:dyDescent="0.25">
      <c r="A795" s="175"/>
      <c r="B795" s="175"/>
      <c r="C795" s="175"/>
      <c r="D795" s="175"/>
      <c r="E795" s="195"/>
      <c r="F795" s="195"/>
      <c r="G795" s="195"/>
      <c r="H795" s="195"/>
      <c r="I795" s="175"/>
      <c r="J795" s="175"/>
      <c r="K795" s="175"/>
      <c r="L795" s="175"/>
      <c r="M795" s="175"/>
      <c r="N795" s="175"/>
      <c r="O795" s="175"/>
      <c r="P795" s="175"/>
      <c r="Q795" s="175"/>
    </row>
    <row r="796" spans="1:17" ht="19.5" customHeight="1" x14ac:dyDescent="0.25">
      <c r="A796" s="175"/>
      <c r="B796" s="175"/>
      <c r="C796" s="175"/>
      <c r="D796" s="175"/>
      <c r="E796" s="195"/>
      <c r="F796" s="195"/>
      <c r="G796" s="195"/>
      <c r="H796" s="195"/>
      <c r="I796" s="175"/>
      <c r="J796" s="175"/>
      <c r="K796" s="175"/>
      <c r="L796" s="175"/>
      <c r="M796" s="175"/>
      <c r="N796" s="175"/>
      <c r="O796" s="175"/>
      <c r="P796" s="175"/>
      <c r="Q796" s="175"/>
    </row>
    <row r="797" spans="1:17" ht="19.5" customHeight="1" x14ac:dyDescent="0.25">
      <c r="A797" s="175"/>
      <c r="B797" s="175"/>
      <c r="C797" s="175"/>
      <c r="D797" s="175"/>
      <c r="E797" s="195"/>
      <c r="F797" s="195"/>
      <c r="G797" s="195"/>
      <c r="H797" s="195"/>
      <c r="I797" s="175"/>
      <c r="J797" s="175"/>
      <c r="K797" s="175"/>
      <c r="L797" s="175"/>
      <c r="M797" s="175"/>
      <c r="N797" s="175"/>
      <c r="O797" s="175"/>
      <c r="P797" s="175"/>
      <c r="Q797" s="175"/>
    </row>
    <row r="798" spans="1:17" ht="19.5" customHeight="1" x14ac:dyDescent="0.25">
      <c r="A798" s="175"/>
      <c r="B798" s="175"/>
      <c r="C798" s="175"/>
      <c r="D798" s="175"/>
      <c r="E798" s="195"/>
      <c r="F798" s="195"/>
      <c r="G798" s="195"/>
      <c r="H798" s="195"/>
      <c r="I798" s="175"/>
      <c r="J798" s="175"/>
      <c r="K798" s="175"/>
      <c r="L798" s="175"/>
      <c r="M798" s="175"/>
      <c r="N798" s="175"/>
      <c r="O798" s="175"/>
      <c r="P798" s="175"/>
      <c r="Q798" s="175"/>
    </row>
    <row r="799" spans="1:17" ht="19.5" customHeight="1" x14ac:dyDescent="0.25">
      <c r="A799" s="175"/>
      <c r="B799" s="175"/>
      <c r="C799" s="175"/>
      <c r="D799" s="175"/>
      <c r="E799" s="195"/>
      <c r="F799" s="195"/>
      <c r="G799" s="195"/>
      <c r="H799" s="195"/>
      <c r="I799" s="175"/>
      <c r="J799" s="175"/>
      <c r="K799" s="175"/>
      <c r="L799" s="175"/>
      <c r="M799" s="175"/>
      <c r="N799" s="175"/>
      <c r="O799" s="175"/>
      <c r="P799" s="175"/>
      <c r="Q799" s="175"/>
    </row>
    <row r="800" spans="1:17" ht="19.5" customHeight="1" x14ac:dyDescent="0.25">
      <c r="A800" s="175"/>
      <c r="B800" s="175"/>
      <c r="C800" s="175"/>
      <c r="D800" s="175"/>
      <c r="E800" s="195"/>
      <c r="F800" s="195"/>
      <c r="G800" s="195"/>
      <c r="H800" s="195"/>
      <c r="I800" s="175"/>
      <c r="J800" s="175"/>
      <c r="K800" s="175"/>
      <c r="L800" s="175"/>
      <c r="M800" s="175"/>
      <c r="N800" s="175"/>
      <c r="O800" s="175"/>
      <c r="P800" s="175"/>
      <c r="Q800" s="175"/>
    </row>
    <row r="801" spans="1:17" ht="19.5" customHeight="1" x14ac:dyDescent="0.25">
      <c r="A801" s="175"/>
      <c r="B801" s="175"/>
      <c r="C801" s="175"/>
      <c r="D801" s="175"/>
      <c r="E801" s="195"/>
      <c r="F801" s="195"/>
      <c r="G801" s="195"/>
      <c r="H801" s="195"/>
      <c r="I801" s="175"/>
      <c r="J801" s="175"/>
      <c r="K801" s="175"/>
      <c r="L801" s="175"/>
      <c r="M801" s="175"/>
      <c r="N801" s="175"/>
      <c r="O801" s="175"/>
      <c r="P801" s="175"/>
      <c r="Q801" s="175"/>
    </row>
    <row r="802" spans="1:17" ht="19.5" customHeight="1" x14ac:dyDescent="0.25">
      <c r="A802" s="175"/>
      <c r="B802" s="175"/>
      <c r="C802" s="175"/>
      <c r="D802" s="175"/>
      <c r="E802" s="195"/>
      <c r="F802" s="195"/>
      <c r="G802" s="195"/>
      <c r="H802" s="195"/>
      <c r="I802" s="175"/>
      <c r="J802" s="175"/>
      <c r="K802" s="175"/>
      <c r="L802" s="175"/>
      <c r="M802" s="175"/>
      <c r="N802" s="175"/>
      <c r="O802" s="175"/>
      <c r="P802" s="175"/>
      <c r="Q802" s="175"/>
    </row>
    <row r="803" spans="1:17" ht="19.5" customHeight="1" x14ac:dyDescent="0.25">
      <c r="A803" s="175"/>
      <c r="B803" s="175"/>
      <c r="C803" s="175"/>
      <c r="D803" s="175"/>
      <c r="E803" s="195"/>
      <c r="F803" s="195"/>
      <c r="G803" s="195"/>
      <c r="H803" s="195"/>
      <c r="I803" s="175"/>
      <c r="J803" s="175"/>
      <c r="K803" s="175"/>
      <c r="L803" s="175"/>
      <c r="M803" s="175"/>
      <c r="N803" s="175"/>
      <c r="O803" s="175"/>
      <c r="P803" s="175"/>
      <c r="Q803" s="175"/>
    </row>
    <row r="804" spans="1:17" ht="19.5" customHeight="1" x14ac:dyDescent="0.25">
      <c r="A804" s="175"/>
      <c r="B804" s="175"/>
      <c r="C804" s="175"/>
      <c r="D804" s="175"/>
      <c r="E804" s="195"/>
      <c r="F804" s="195"/>
      <c r="G804" s="195"/>
      <c r="H804" s="195"/>
      <c r="I804" s="175"/>
      <c r="J804" s="175"/>
      <c r="K804" s="175"/>
      <c r="L804" s="175"/>
      <c r="M804" s="175"/>
      <c r="N804" s="175"/>
      <c r="O804" s="175"/>
      <c r="P804" s="175"/>
      <c r="Q804" s="175"/>
    </row>
    <row r="805" spans="1:17" ht="19.5" customHeight="1" x14ac:dyDescent="0.25">
      <c r="A805" s="175"/>
      <c r="B805" s="175"/>
      <c r="C805" s="175"/>
      <c r="D805" s="175"/>
      <c r="E805" s="195"/>
      <c r="F805" s="195"/>
      <c r="G805" s="195"/>
      <c r="H805" s="195"/>
      <c r="I805" s="175"/>
      <c r="J805" s="175"/>
      <c r="K805" s="175"/>
      <c r="L805" s="175"/>
      <c r="M805" s="175"/>
      <c r="N805" s="175"/>
      <c r="O805" s="175"/>
      <c r="P805" s="175"/>
      <c r="Q805" s="175"/>
    </row>
    <row r="806" spans="1:17" ht="19.5" customHeight="1" x14ac:dyDescent="0.25">
      <c r="A806" s="175"/>
      <c r="B806" s="175"/>
      <c r="C806" s="175"/>
      <c r="D806" s="175"/>
      <c r="E806" s="195"/>
      <c r="F806" s="195"/>
      <c r="G806" s="195"/>
      <c r="H806" s="195"/>
      <c r="I806" s="175"/>
      <c r="J806" s="175"/>
      <c r="K806" s="175"/>
      <c r="L806" s="175"/>
      <c r="M806" s="175"/>
      <c r="N806" s="175"/>
      <c r="O806" s="175"/>
      <c r="P806" s="175"/>
      <c r="Q806" s="175"/>
    </row>
    <row r="807" spans="1:17" ht="19.5" customHeight="1" x14ac:dyDescent="0.25">
      <c r="A807" s="175"/>
      <c r="B807" s="175"/>
      <c r="C807" s="175"/>
      <c r="D807" s="175"/>
      <c r="E807" s="195"/>
      <c r="F807" s="195"/>
      <c r="G807" s="195"/>
      <c r="H807" s="195"/>
      <c r="I807" s="175"/>
      <c r="J807" s="175"/>
      <c r="K807" s="175"/>
      <c r="L807" s="175"/>
      <c r="M807" s="175"/>
      <c r="N807" s="175"/>
      <c r="O807" s="175"/>
      <c r="P807" s="175"/>
      <c r="Q807" s="175"/>
    </row>
    <row r="808" spans="1:17" ht="19.5" customHeight="1" x14ac:dyDescent="0.25">
      <c r="A808" s="175"/>
      <c r="B808" s="175"/>
      <c r="C808" s="175"/>
      <c r="D808" s="175"/>
      <c r="E808" s="195"/>
      <c r="F808" s="195"/>
      <c r="G808" s="195"/>
      <c r="H808" s="195"/>
      <c r="I808" s="175"/>
      <c r="J808" s="175"/>
      <c r="K808" s="175"/>
      <c r="L808" s="175"/>
      <c r="M808" s="175"/>
      <c r="N808" s="175"/>
      <c r="O808" s="175"/>
      <c r="P808" s="175"/>
      <c r="Q808" s="175"/>
    </row>
    <row r="809" spans="1:17" ht="19.5" customHeight="1" x14ac:dyDescent="0.25">
      <c r="A809" s="175"/>
      <c r="B809" s="175"/>
      <c r="C809" s="175"/>
      <c r="D809" s="175"/>
      <c r="E809" s="195"/>
      <c r="F809" s="195"/>
      <c r="G809" s="195"/>
      <c r="H809" s="195"/>
      <c r="I809" s="175"/>
      <c r="J809" s="175"/>
      <c r="K809" s="175"/>
      <c r="L809" s="175"/>
      <c r="M809" s="175"/>
      <c r="N809" s="175"/>
      <c r="O809" s="175"/>
      <c r="P809" s="175"/>
      <c r="Q809" s="175"/>
    </row>
    <row r="810" spans="1:17" ht="19.5" customHeight="1" x14ac:dyDescent="0.25">
      <c r="A810" s="175"/>
      <c r="B810" s="175"/>
      <c r="C810" s="175"/>
      <c r="D810" s="175"/>
      <c r="E810" s="195"/>
      <c r="F810" s="195"/>
      <c r="G810" s="195"/>
      <c r="H810" s="195"/>
      <c r="I810" s="175"/>
      <c r="J810" s="175"/>
      <c r="K810" s="175"/>
      <c r="L810" s="175"/>
      <c r="M810" s="175"/>
      <c r="N810" s="175"/>
      <c r="O810" s="175"/>
      <c r="P810" s="175"/>
      <c r="Q810" s="175"/>
    </row>
    <row r="811" spans="1:17" ht="19.5" customHeight="1" x14ac:dyDescent="0.25">
      <c r="A811" s="175"/>
      <c r="B811" s="175"/>
      <c r="C811" s="175"/>
      <c r="D811" s="175"/>
      <c r="E811" s="195"/>
      <c r="F811" s="195"/>
      <c r="G811" s="195"/>
      <c r="H811" s="195"/>
      <c r="I811" s="175"/>
      <c r="J811" s="175"/>
      <c r="K811" s="175"/>
      <c r="L811" s="175"/>
      <c r="M811" s="175"/>
      <c r="N811" s="175"/>
      <c r="O811" s="175"/>
      <c r="P811" s="175"/>
      <c r="Q811" s="175"/>
    </row>
    <row r="812" spans="1:17" ht="19.5" customHeight="1" x14ac:dyDescent="0.25">
      <c r="A812" s="175"/>
      <c r="B812" s="175"/>
      <c r="C812" s="175"/>
      <c r="D812" s="175"/>
      <c r="E812" s="195"/>
      <c r="F812" s="195"/>
      <c r="G812" s="195"/>
      <c r="H812" s="195"/>
      <c r="I812" s="175"/>
      <c r="J812" s="175"/>
      <c r="K812" s="175"/>
      <c r="L812" s="175"/>
      <c r="M812" s="175"/>
      <c r="N812" s="175"/>
      <c r="O812" s="175"/>
      <c r="P812" s="175"/>
      <c r="Q812" s="175"/>
    </row>
    <row r="813" spans="1:17" ht="19.5" customHeight="1" x14ac:dyDescent="0.25">
      <c r="A813" s="175"/>
      <c r="B813" s="175"/>
      <c r="C813" s="175"/>
      <c r="D813" s="175"/>
      <c r="E813" s="195"/>
      <c r="F813" s="195"/>
      <c r="G813" s="195"/>
      <c r="H813" s="195"/>
      <c r="I813" s="175"/>
      <c r="J813" s="175"/>
      <c r="K813" s="175"/>
      <c r="L813" s="175"/>
      <c r="M813" s="175"/>
      <c r="N813" s="175"/>
      <c r="O813" s="175"/>
      <c r="P813" s="175"/>
      <c r="Q813" s="175"/>
    </row>
    <row r="814" spans="1:17" ht="19.5" customHeight="1" x14ac:dyDescent="0.25">
      <c r="A814" s="175"/>
      <c r="B814" s="175"/>
      <c r="C814" s="175"/>
      <c r="D814" s="175"/>
      <c r="E814" s="195"/>
      <c r="F814" s="195"/>
      <c r="G814" s="195"/>
      <c r="H814" s="195"/>
      <c r="I814" s="175"/>
      <c r="J814" s="175"/>
      <c r="K814" s="175"/>
      <c r="L814" s="175"/>
      <c r="M814" s="175"/>
      <c r="N814" s="175"/>
      <c r="O814" s="175"/>
      <c r="P814" s="175"/>
      <c r="Q814" s="175"/>
    </row>
    <row r="815" spans="1:17" ht="19.5" customHeight="1" x14ac:dyDescent="0.25">
      <c r="A815" s="175"/>
      <c r="B815" s="175"/>
      <c r="C815" s="175"/>
      <c r="D815" s="175"/>
      <c r="E815" s="195"/>
      <c r="F815" s="195"/>
      <c r="G815" s="195"/>
      <c r="H815" s="195"/>
      <c r="I815" s="175"/>
      <c r="J815" s="175"/>
      <c r="K815" s="175"/>
      <c r="L815" s="175"/>
      <c r="M815" s="175"/>
      <c r="N815" s="175"/>
      <c r="O815" s="175"/>
      <c r="P815" s="175"/>
      <c r="Q815" s="175"/>
    </row>
    <row r="816" spans="1:17" ht="19.5" customHeight="1" x14ac:dyDescent="0.25">
      <c r="A816" s="175"/>
      <c r="B816" s="175"/>
      <c r="C816" s="175"/>
      <c r="D816" s="175"/>
      <c r="E816" s="195"/>
      <c r="F816" s="195"/>
      <c r="G816" s="195"/>
      <c r="H816" s="195"/>
      <c r="I816" s="175"/>
      <c r="J816" s="175"/>
      <c r="K816" s="175"/>
      <c r="L816" s="175"/>
      <c r="M816" s="175"/>
      <c r="N816" s="175"/>
      <c r="O816" s="175"/>
      <c r="P816" s="175"/>
      <c r="Q816" s="175"/>
    </row>
    <row r="817" spans="1:17" ht="19.5" customHeight="1" x14ac:dyDescent="0.25">
      <c r="A817" s="175"/>
      <c r="B817" s="175"/>
      <c r="C817" s="175"/>
      <c r="D817" s="175"/>
      <c r="E817" s="195"/>
      <c r="F817" s="195"/>
      <c r="G817" s="195"/>
      <c r="H817" s="195"/>
      <c r="I817" s="175"/>
      <c r="J817" s="175"/>
      <c r="K817" s="175"/>
      <c r="L817" s="175"/>
      <c r="M817" s="175"/>
      <c r="N817" s="175"/>
      <c r="O817" s="175"/>
      <c r="P817" s="175"/>
      <c r="Q817" s="175"/>
    </row>
    <row r="818" spans="1:17" ht="19.5" customHeight="1" x14ac:dyDescent="0.25">
      <c r="A818" s="175"/>
      <c r="B818" s="175"/>
      <c r="C818" s="175"/>
      <c r="D818" s="175"/>
      <c r="E818" s="195"/>
      <c r="F818" s="195"/>
      <c r="G818" s="195"/>
      <c r="H818" s="195"/>
      <c r="I818" s="175"/>
      <c r="J818" s="175"/>
      <c r="K818" s="175"/>
      <c r="L818" s="175"/>
      <c r="M818" s="175"/>
      <c r="N818" s="175"/>
      <c r="O818" s="175"/>
      <c r="P818" s="175"/>
      <c r="Q818" s="175"/>
    </row>
    <row r="819" spans="1:17" ht="19.5" customHeight="1" x14ac:dyDescent="0.25">
      <c r="A819" s="175"/>
      <c r="B819" s="175"/>
      <c r="C819" s="175"/>
      <c r="D819" s="175"/>
      <c r="E819" s="195"/>
      <c r="F819" s="195"/>
      <c r="G819" s="195"/>
      <c r="H819" s="195"/>
      <c r="I819" s="175"/>
      <c r="J819" s="175"/>
      <c r="K819" s="175"/>
      <c r="L819" s="175"/>
      <c r="M819" s="175"/>
      <c r="N819" s="175"/>
      <c r="O819" s="175"/>
      <c r="P819" s="175"/>
      <c r="Q819" s="175"/>
    </row>
    <row r="820" spans="1:17" ht="19.5" customHeight="1" x14ac:dyDescent="0.25">
      <c r="A820" s="175"/>
      <c r="B820" s="175"/>
      <c r="C820" s="175"/>
      <c r="D820" s="175"/>
      <c r="E820" s="195"/>
      <c r="F820" s="195"/>
      <c r="G820" s="195"/>
      <c r="H820" s="195"/>
      <c r="I820" s="175"/>
      <c r="J820" s="175"/>
      <c r="K820" s="175"/>
      <c r="L820" s="175"/>
      <c r="M820" s="175"/>
      <c r="N820" s="175"/>
      <c r="O820" s="175"/>
      <c r="P820" s="175"/>
      <c r="Q820" s="175"/>
    </row>
    <row r="821" spans="1:17" ht="19.5" customHeight="1" x14ac:dyDescent="0.25">
      <c r="A821" s="175"/>
      <c r="B821" s="175"/>
      <c r="C821" s="175"/>
      <c r="D821" s="175"/>
      <c r="E821" s="195"/>
      <c r="F821" s="195"/>
      <c r="G821" s="195"/>
      <c r="H821" s="195"/>
      <c r="I821" s="175"/>
      <c r="J821" s="175"/>
      <c r="K821" s="175"/>
      <c r="L821" s="175"/>
      <c r="M821" s="175"/>
      <c r="N821" s="175"/>
      <c r="O821" s="175"/>
      <c r="P821" s="175"/>
      <c r="Q821" s="175"/>
    </row>
    <row r="822" spans="1:17" ht="19.5" customHeight="1" x14ac:dyDescent="0.25">
      <c r="A822" s="175"/>
      <c r="B822" s="175"/>
      <c r="C822" s="175"/>
      <c r="D822" s="175"/>
      <c r="E822" s="195"/>
      <c r="F822" s="195"/>
      <c r="G822" s="195"/>
      <c r="H822" s="195"/>
      <c r="I822" s="175"/>
      <c r="J822" s="175"/>
      <c r="K822" s="175"/>
      <c r="L822" s="175"/>
      <c r="M822" s="175"/>
      <c r="N822" s="175"/>
      <c r="O822" s="175"/>
      <c r="P822" s="175"/>
      <c r="Q822" s="175"/>
    </row>
    <row r="823" spans="1:17" ht="19.5" customHeight="1" x14ac:dyDescent="0.25">
      <c r="A823" s="175"/>
      <c r="B823" s="175"/>
      <c r="C823" s="175"/>
      <c r="D823" s="175"/>
      <c r="E823" s="195"/>
      <c r="F823" s="195"/>
      <c r="G823" s="195"/>
      <c r="H823" s="195"/>
      <c r="I823" s="175"/>
      <c r="J823" s="175"/>
      <c r="K823" s="175"/>
      <c r="L823" s="175"/>
      <c r="M823" s="175"/>
      <c r="N823" s="175"/>
      <c r="O823" s="175"/>
      <c r="P823" s="175"/>
      <c r="Q823" s="175"/>
    </row>
    <row r="824" spans="1:17" ht="19.5" customHeight="1" x14ac:dyDescent="0.25">
      <c r="A824" s="175"/>
      <c r="B824" s="175"/>
      <c r="C824" s="175"/>
      <c r="D824" s="175"/>
      <c r="E824" s="195"/>
      <c r="F824" s="195"/>
      <c r="G824" s="195"/>
      <c r="H824" s="195"/>
      <c r="I824" s="175"/>
      <c r="J824" s="175"/>
      <c r="K824" s="175"/>
      <c r="L824" s="175"/>
      <c r="M824" s="175"/>
      <c r="N824" s="175"/>
      <c r="O824" s="175"/>
      <c r="P824" s="175"/>
      <c r="Q824" s="175"/>
    </row>
    <row r="825" spans="1:17" ht="19.5" customHeight="1" x14ac:dyDescent="0.25">
      <c r="A825" s="175"/>
      <c r="B825" s="175"/>
      <c r="C825" s="175"/>
      <c r="D825" s="175"/>
      <c r="E825" s="195"/>
      <c r="F825" s="195"/>
      <c r="G825" s="195"/>
      <c r="H825" s="195"/>
      <c r="I825" s="175"/>
      <c r="J825" s="175"/>
      <c r="K825" s="175"/>
      <c r="L825" s="175"/>
      <c r="M825" s="175"/>
      <c r="N825" s="175"/>
      <c r="O825" s="175"/>
      <c r="P825" s="175"/>
      <c r="Q825" s="175"/>
    </row>
    <row r="826" spans="1:17" ht="19.5" customHeight="1" x14ac:dyDescent="0.25">
      <c r="A826" s="175"/>
      <c r="B826" s="175"/>
      <c r="C826" s="175"/>
      <c r="D826" s="175"/>
      <c r="E826" s="195"/>
      <c r="F826" s="195"/>
      <c r="G826" s="195"/>
      <c r="H826" s="195"/>
      <c r="I826" s="175"/>
      <c r="J826" s="175"/>
      <c r="K826" s="175"/>
      <c r="L826" s="175"/>
      <c r="M826" s="175"/>
      <c r="N826" s="175"/>
      <c r="O826" s="175"/>
      <c r="P826" s="175"/>
      <c r="Q826" s="175"/>
    </row>
    <row r="827" spans="1:17" ht="19.5" customHeight="1" x14ac:dyDescent="0.25">
      <c r="A827" s="175"/>
      <c r="B827" s="175"/>
      <c r="C827" s="175"/>
      <c r="D827" s="175"/>
      <c r="E827" s="195"/>
      <c r="F827" s="195"/>
      <c r="G827" s="195"/>
      <c r="H827" s="195"/>
      <c r="I827" s="175"/>
      <c r="J827" s="175"/>
      <c r="K827" s="175"/>
      <c r="L827" s="175"/>
      <c r="M827" s="175"/>
      <c r="N827" s="175"/>
      <c r="O827" s="175"/>
      <c r="P827" s="175"/>
      <c r="Q827" s="175"/>
    </row>
    <row r="828" spans="1:17" ht="19.5" customHeight="1" x14ac:dyDescent="0.25">
      <c r="A828" s="175"/>
      <c r="B828" s="175"/>
      <c r="C828" s="175"/>
      <c r="D828" s="175"/>
      <c r="E828" s="195"/>
      <c r="F828" s="195"/>
      <c r="G828" s="195"/>
      <c r="H828" s="195"/>
      <c r="I828" s="175"/>
      <c r="J828" s="175"/>
      <c r="K828" s="175"/>
      <c r="L828" s="175"/>
      <c r="M828" s="175"/>
      <c r="N828" s="175"/>
      <c r="O828" s="175"/>
      <c r="P828" s="175"/>
      <c r="Q828" s="175"/>
    </row>
    <row r="829" spans="1:17" ht="19.5" customHeight="1" x14ac:dyDescent="0.25">
      <c r="A829" s="175"/>
      <c r="B829" s="175"/>
      <c r="C829" s="175"/>
      <c r="D829" s="175"/>
      <c r="E829" s="195"/>
      <c r="F829" s="195"/>
      <c r="G829" s="195"/>
      <c r="H829" s="195"/>
      <c r="I829" s="175"/>
      <c r="J829" s="175"/>
      <c r="K829" s="175"/>
      <c r="L829" s="175"/>
      <c r="M829" s="175"/>
      <c r="N829" s="175"/>
      <c r="O829" s="175"/>
      <c r="P829" s="175"/>
      <c r="Q829" s="175"/>
    </row>
    <row r="830" spans="1:17" ht="19.5" customHeight="1" x14ac:dyDescent="0.25">
      <c r="A830" s="175"/>
      <c r="B830" s="175"/>
      <c r="C830" s="175"/>
      <c r="D830" s="175"/>
      <c r="E830" s="195"/>
      <c r="F830" s="195"/>
      <c r="G830" s="195"/>
      <c r="H830" s="195"/>
      <c r="I830" s="175"/>
      <c r="J830" s="175"/>
      <c r="K830" s="175"/>
      <c r="L830" s="175"/>
      <c r="M830" s="175"/>
      <c r="N830" s="175"/>
      <c r="O830" s="175"/>
      <c r="P830" s="175"/>
      <c r="Q830" s="175"/>
    </row>
    <row r="831" spans="1:17" ht="19.5" customHeight="1" x14ac:dyDescent="0.25">
      <c r="A831" s="175"/>
      <c r="B831" s="175"/>
      <c r="C831" s="175"/>
      <c r="D831" s="175"/>
      <c r="E831" s="195"/>
      <c r="F831" s="195"/>
      <c r="G831" s="195"/>
      <c r="H831" s="195"/>
      <c r="I831" s="175"/>
      <c r="J831" s="175"/>
      <c r="K831" s="175"/>
      <c r="L831" s="175"/>
      <c r="M831" s="175"/>
      <c r="N831" s="175"/>
      <c r="O831" s="175"/>
      <c r="P831" s="175"/>
      <c r="Q831" s="175"/>
    </row>
    <row r="832" spans="1:17" ht="19.5" customHeight="1" x14ac:dyDescent="0.25">
      <c r="A832" s="175"/>
      <c r="B832" s="175"/>
      <c r="C832" s="175"/>
      <c r="D832" s="175"/>
      <c r="E832" s="195"/>
      <c r="F832" s="195"/>
      <c r="G832" s="195"/>
      <c r="H832" s="195"/>
      <c r="I832" s="175"/>
      <c r="J832" s="175"/>
      <c r="K832" s="175"/>
      <c r="L832" s="175"/>
      <c r="M832" s="175"/>
      <c r="N832" s="175"/>
      <c r="O832" s="175"/>
      <c r="P832" s="175"/>
      <c r="Q832" s="175"/>
    </row>
    <row r="833" spans="1:17" ht="19.5" customHeight="1" x14ac:dyDescent="0.25">
      <c r="A833" s="175"/>
      <c r="B833" s="175"/>
      <c r="C833" s="175"/>
      <c r="D833" s="175"/>
      <c r="E833" s="195"/>
      <c r="F833" s="195"/>
      <c r="G833" s="195"/>
      <c r="H833" s="195"/>
      <c r="I833" s="175"/>
      <c r="J833" s="175"/>
      <c r="K833" s="175"/>
      <c r="L833" s="175"/>
      <c r="M833" s="175"/>
      <c r="N833" s="175"/>
      <c r="O833" s="175"/>
      <c r="P833" s="175"/>
      <c r="Q833" s="175"/>
    </row>
    <row r="834" spans="1:17" ht="19.5" customHeight="1" x14ac:dyDescent="0.25">
      <c r="A834" s="175"/>
      <c r="B834" s="175"/>
      <c r="C834" s="175"/>
      <c r="D834" s="175"/>
      <c r="E834" s="195"/>
      <c r="F834" s="195"/>
      <c r="G834" s="195"/>
      <c r="H834" s="195"/>
      <c r="I834" s="175"/>
      <c r="J834" s="175"/>
      <c r="K834" s="175"/>
      <c r="L834" s="175"/>
      <c r="M834" s="175"/>
      <c r="N834" s="175"/>
      <c r="O834" s="175"/>
      <c r="P834" s="175"/>
      <c r="Q834" s="175"/>
    </row>
    <row r="835" spans="1:17" ht="19.5" customHeight="1" x14ac:dyDescent="0.25">
      <c r="A835" s="175"/>
      <c r="B835" s="175"/>
      <c r="C835" s="175"/>
      <c r="D835" s="175"/>
      <c r="E835" s="195"/>
      <c r="F835" s="195"/>
      <c r="G835" s="195"/>
      <c r="H835" s="195"/>
      <c r="I835" s="175"/>
      <c r="J835" s="175"/>
      <c r="K835" s="175"/>
      <c r="L835" s="175"/>
      <c r="M835" s="175"/>
      <c r="N835" s="175"/>
      <c r="O835" s="175"/>
      <c r="P835" s="175"/>
      <c r="Q835" s="175"/>
    </row>
    <row r="836" spans="1:17" ht="19.5" customHeight="1" x14ac:dyDescent="0.25">
      <c r="A836" s="175"/>
      <c r="B836" s="175"/>
      <c r="C836" s="175"/>
      <c r="D836" s="175"/>
      <c r="E836" s="195"/>
      <c r="F836" s="195"/>
      <c r="G836" s="195"/>
      <c r="H836" s="195"/>
      <c r="I836" s="175"/>
      <c r="J836" s="175"/>
      <c r="K836" s="175"/>
      <c r="L836" s="175"/>
      <c r="M836" s="175"/>
      <c r="N836" s="175"/>
      <c r="O836" s="175"/>
      <c r="P836" s="175"/>
      <c r="Q836" s="175"/>
    </row>
    <row r="837" spans="1:17" ht="19.5" customHeight="1" x14ac:dyDescent="0.25">
      <c r="A837" s="175"/>
      <c r="B837" s="175"/>
      <c r="C837" s="175"/>
      <c r="D837" s="175"/>
      <c r="E837" s="195"/>
      <c r="F837" s="195"/>
      <c r="G837" s="195"/>
      <c r="H837" s="195"/>
      <c r="I837" s="175"/>
      <c r="J837" s="175"/>
      <c r="K837" s="175"/>
      <c r="L837" s="175"/>
      <c r="M837" s="175"/>
      <c r="N837" s="175"/>
      <c r="O837" s="175"/>
      <c r="P837" s="175"/>
      <c r="Q837" s="175"/>
    </row>
    <row r="838" spans="1:17" ht="19.5" customHeight="1" x14ac:dyDescent="0.25">
      <c r="A838" s="175"/>
      <c r="B838" s="175"/>
      <c r="C838" s="175"/>
      <c r="D838" s="175"/>
      <c r="E838" s="195"/>
      <c r="F838" s="195"/>
      <c r="G838" s="195"/>
      <c r="H838" s="195"/>
      <c r="I838" s="175"/>
      <c r="J838" s="175"/>
      <c r="K838" s="175"/>
      <c r="L838" s="175"/>
      <c r="M838" s="175"/>
      <c r="N838" s="175"/>
      <c r="O838" s="175"/>
      <c r="P838" s="175"/>
      <c r="Q838" s="175"/>
    </row>
    <row r="839" spans="1:17" ht="19.5" customHeight="1" x14ac:dyDescent="0.25">
      <c r="A839" s="175"/>
      <c r="B839" s="175"/>
      <c r="C839" s="175"/>
      <c r="D839" s="175"/>
      <c r="E839" s="195"/>
      <c r="F839" s="195"/>
      <c r="G839" s="195"/>
      <c r="H839" s="195"/>
      <c r="I839" s="175"/>
      <c r="J839" s="175"/>
      <c r="K839" s="175"/>
      <c r="L839" s="175"/>
      <c r="M839" s="175"/>
      <c r="N839" s="175"/>
      <c r="O839" s="175"/>
      <c r="P839" s="175"/>
      <c r="Q839" s="175"/>
    </row>
    <row r="840" spans="1:17" ht="19.5" customHeight="1" x14ac:dyDescent="0.25">
      <c r="A840" s="175"/>
      <c r="B840" s="175"/>
      <c r="C840" s="175"/>
      <c r="D840" s="175"/>
      <c r="E840" s="195"/>
      <c r="F840" s="195"/>
      <c r="G840" s="195"/>
      <c r="H840" s="195"/>
      <c r="I840" s="175"/>
      <c r="J840" s="175"/>
      <c r="K840" s="175"/>
      <c r="L840" s="175"/>
      <c r="M840" s="175"/>
      <c r="N840" s="175"/>
      <c r="O840" s="175"/>
      <c r="P840" s="175"/>
      <c r="Q840" s="175"/>
    </row>
    <row r="841" spans="1:17" ht="19.5" customHeight="1" x14ac:dyDescent="0.25">
      <c r="A841" s="175"/>
      <c r="B841" s="175"/>
      <c r="C841" s="175"/>
      <c r="D841" s="175"/>
      <c r="E841" s="195"/>
      <c r="F841" s="195"/>
      <c r="G841" s="195"/>
      <c r="H841" s="195"/>
      <c r="I841" s="175"/>
      <c r="J841" s="175"/>
      <c r="K841" s="175"/>
      <c r="L841" s="175"/>
      <c r="M841" s="175"/>
      <c r="N841" s="175"/>
      <c r="O841" s="175"/>
      <c r="P841" s="175"/>
      <c r="Q841" s="175"/>
    </row>
    <row r="842" spans="1:17" ht="19.5" customHeight="1" x14ac:dyDescent="0.25">
      <c r="A842" s="175"/>
      <c r="B842" s="175"/>
      <c r="C842" s="175"/>
      <c r="D842" s="175"/>
      <c r="E842" s="195"/>
      <c r="F842" s="195"/>
      <c r="G842" s="195"/>
      <c r="H842" s="195"/>
      <c r="I842" s="175"/>
      <c r="J842" s="175"/>
      <c r="K842" s="175"/>
      <c r="L842" s="175"/>
      <c r="M842" s="175"/>
      <c r="N842" s="175"/>
      <c r="O842" s="175"/>
      <c r="P842" s="175"/>
      <c r="Q842" s="175"/>
    </row>
    <row r="843" spans="1:17" ht="19.5" customHeight="1" x14ac:dyDescent="0.25">
      <c r="A843" s="175"/>
      <c r="B843" s="175"/>
      <c r="C843" s="175"/>
      <c r="D843" s="175"/>
      <c r="E843" s="195"/>
      <c r="F843" s="195"/>
      <c r="G843" s="195"/>
      <c r="H843" s="195"/>
      <c r="I843" s="175"/>
      <c r="J843" s="175"/>
      <c r="K843" s="175"/>
      <c r="L843" s="175"/>
      <c r="M843" s="175"/>
      <c r="N843" s="175"/>
      <c r="O843" s="175"/>
      <c r="P843" s="175"/>
      <c r="Q843" s="175"/>
    </row>
    <row r="844" spans="1:17" ht="19.5" customHeight="1" x14ac:dyDescent="0.25">
      <c r="A844" s="175"/>
      <c r="B844" s="175"/>
      <c r="C844" s="175"/>
      <c r="D844" s="175"/>
      <c r="E844" s="195"/>
      <c r="F844" s="195"/>
      <c r="G844" s="195"/>
      <c r="H844" s="195"/>
      <c r="I844" s="175"/>
      <c r="J844" s="175"/>
      <c r="K844" s="175"/>
      <c r="L844" s="175"/>
      <c r="M844" s="175"/>
      <c r="N844" s="175"/>
      <c r="O844" s="175"/>
      <c r="P844" s="175"/>
      <c r="Q844" s="175"/>
    </row>
    <row r="845" spans="1:17" ht="19.5" customHeight="1" x14ac:dyDescent="0.25">
      <c r="A845" s="175"/>
      <c r="B845" s="175"/>
      <c r="C845" s="175"/>
      <c r="D845" s="175"/>
      <c r="E845" s="195"/>
      <c r="F845" s="195"/>
      <c r="G845" s="195"/>
      <c r="H845" s="195"/>
      <c r="I845" s="175"/>
      <c r="J845" s="175"/>
      <c r="K845" s="175"/>
      <c r="L845" s="175"/>
      <c r="M845" s="175"/>
      <c r="N845" s="175"/>
      <c r="O845" s="175"/>
      <c r="P845" s="175"/>
      <c r="Q845" s="175"/>
    </row>
    <row r="846" spans="1:17" ht="19.5" customHeight="1" x14ac:dyDescent="0.25">
      <c r="A846" s="175"/>
      <c r="B846" s="175"/>
      <c r="C846" s="175"/>
      <c r="D846" s="175"/>
      <c r="E846" s="195"/>
      <c r="F846" s="195"/>
      <c r="G846" s="195"/>
      <c r="H846" s="195"/>
      <c r="I846" s="175"/>
      <c r="J846" s="175"/>
      <c r="K846" s="175"/>
      <c r="L846" s="175"/>
      <c r="M846" s="175"/>
      <c r="N846" s="175"/>
      <c r="O846" s="175"/>
      <c r="P846" s="175"/>
      <c r="Q846" s="175"/>
    </row>
    <row r="847" spans="1:17" ht="19.5" customHeight="1" x14ac:dyDescent="0.25">
      <c r="A847" s="175"/>
      <c r="B847" s="175"/>
      <c r="C847" s="175"/>
      <c r="D847" s="175"/>
      <c r="E847" s="195"/>
      <c r="F847" s="195"/>
      <c r="G847" s="195"/>
      <c r="H847" s="195"/>
      <c r="I847" s="175"/>
      <c r="J847" s="175"/>
      <c r="K847" s="175"/>
      <c r="L847" s="175"/>
      <c r="M847" s="175"/>
      <c r="N847" s="175"/>
      <c r="O847" s="175"/>
      <c r="P847" s="175"/>
      <c r="Q847" s="175"/>
    </row>
    <row r="848" spans="1:17" ht="19.5" customHeight="1" x14ac:dyDescent="0.25">
      <c r="A848" s="175"/>
      <c r="B848" s="175"/>
      <c r="C848" s="175"/>
      <c r="D848" s="175"/>
      <c r="E848" s="195"/>
      <c r="F848" s="195"/>
      <c r="G848" s="195"/>
      <c r="H848" s="195"/>
      <c r="I848" s="175"/>
      <c r="J848" s="175"/>
      <c r="K848" s="175"/>
      <c r="L848" s="175"/>
      <c r="M848" s="175"/>
      <c r="N848" s="175"/>
      <c r="O848" s="175"/>
      <c r="P848" s="175"/>
      <c r="Q848" s="175"/>
    </row>
    <row r="849" spans="1:17" ht="19.5" customHeight="1" x14ac:dyDescent="0.25">
      <c r="A849" s="175"/>
      <c r="B849" s="175"/>
      <c r="C849" s="175"/>
      <c r="D849" s="175"/>
      <c r="E849" s="195"/>
      <c r="F849" s="195"/>
      <c r="G849" s="195"/>
      <c r="H849" s="195"/>
      <c r="I849" s="175"/>
      <c r="J849" s="175"/>
      <c r="K849" s="175"/>
      <c r="L849" s="175"/>
      <c r="M849" s="175"/>
      <c r="N849" s="175"/>
      <c r="O849" s="175"/>
      <c r="P849" s="175"/>
      <c r="Q849" s="175"/>
    </row>
    <row r="850" spans="1:17" ht="19.5" customHeight="1" x14ac:dyDescent="0.25">
      <c r="A850" s="175"/>
      <c r="B850" s="175"/>
      <c r="C850" s="175"/>
      <c r="D850" s="175"/>
      <c r="E850" s="195"/>
      <c r="F850" s="195"/>
      <c r="G850" s="195"/>
      <c r="H850" s="195"/>
      <c r="I850" s="175"/>
      <c r="J850" s="175"/>
      <c r="K850" s="175"/>
      <c r="L850" s="175"/>
      <c r="M850" s="175"/>
      <c r="N850" s="175"/>
      <c r="O850" s="175"/>
      <c r="P850" s="175"/>
      <c r="Q850" s="175"/>
    </row>
    <row r="851" spans="1:17" ht="19.5" customHeight="1" x14ac:dyDescent="0.25">
      <c r="A851" s="175"/>
      <c r="B851" s="175"/>
      <c r="C851" s="175"/>
      <c r="D851" s="175"/>
      <c r="E851" s="195"/>
      <c r="F851" s="195"/>
      <c r="G851" s="195"/>
      <c r="H851" s="195"/>
      <c r="I851" s="175"/>
      <c r="J851" s="175"/>
      <c r="K851" s="175"/>
      <c r="L851" s="175"/>
      <c r="M851" s="175"/>
      <c r="N851" s="175"/>
      <c r="O851" s="175"/>
      <c r="P851" s="175"/>
      <c r="Q851" s="175"/>
    </row>
    <row r="852" spans="1:17" ht="19.5" customHeight="1" x14ac:dyDescent="0.25">
      <c r="A852" s="175"/>
      <c r="B852" s="175"/>
      <c r="C852" s="175"/>
      <c r="D852" s="175"/>
      <c r="E852" s="195"/>
      <c r="F852" s="195"/>
      <c r="G852" s="195"/>
      <c r="H852" s="195"/>
      <c r="I852" s="175"/>
      <c r="J852" s="175"/>
      <c r="K852" s="175"/>
      <c r="L852" s="175"/>
      <c r="M852" s="175"/>
      <c r="N852" s="175"/>
      <c r="O852" s="175"/>
      <c r="P852" s="175"/>
      <c r="Q852" s="175"/>
    </row>
    <row r="853" spans="1:17" ht="19.5" customHeight="1" x14ac:dyDescent="0.25">
      <c r="A853" s="175"/>
      <c r="B853" s="175"/>
      <c r="C853" s="175"/>
      <c r="D853" s="175"/>
      <c r="E853" s="195"/>
      <c r="F853" s="195"/>
      <c r="G853" s="195"/>
      <c r="H853" s="195"/>
      <c r="I853" s="175"/>
      <c r="J853" s="175"/>
      <c r="K853" s="175"/>
      <c r="L853" s="175"/>
      <c r="M853" s="175"/>
      <c r="N853" s="175"/>
      <c r="O853" s="175"/>
      <c r="P853" s="175"/>
      <c r="Q853" s="175"/>
    </row>
    <row r="854" spans="1:17" ht="19.5" customHeight="1" x14ac:dyDescent="0.25">
      <c r="A854" s="175"/>
      <c r="B854" s="175"/>
      <c r="C854" s="175"/>
      <c r="D854" s="175"/>
      <c r="E854" s="195"/>
      <c r="F854" s="195"/>
      <c r="G854" s="195"/>
      <c r="H854" s="195"/>
      <c r="I854" s="175"/>
      <c r="J854" s="175"/>
      <c r="K854" s="175"/>
      <c r="L854" s="175"/>
      <c r="M854" s="175"/>
      <c r="N854" s="175"/>
      <c r="O854" s="175"/>
      <c r="P854" s="175"/>
      <c r="Q854" s="175"/>
    </row>
    <row r="855" spans="1:17" ht="19.5" customHeight="1" x14ac:dyDescent="0.25">
      <c r="A855" s="175"/>
      <c r="B855" s="175"/>
      <c r="C855" s="175"/>
      <c r="D855" s="175"/>
      <c r="E855" s="195"/>
      <c r="F855" s="195"/>
      <c r="G855" s="195"/>
      <c r="H855" s="195"/>
      <c r="I855" s="175"/>
      <c r="J855" s="175"/>
      <c r="K855" s="175"/>
      <c r="L855" s="175"/>
      <c r="M855" s="175"/>
      <c r="N855" s="175"/>
      <c r="O855" s="175"/>
      <c r="P855" s="175"/>
      <c r="Q855" s="175"/>
    </row>
    <row r="856" spans="1:17" ht="19.5" customHeight="1" x14ac:dyDescent="0.25">
      <c r="A856" s="175"/>
      <c r="B856" s="175"/>
      <c r="C856" s="175"/>
      <c r="D856" s="175"/>
      <c r="E856" s="195"/>
      <c r="F856" s="195"/>
      <c r="G856" s="195"/>
      <c r="H856" s="195"/>
      <c r="I856" s="175"/>
      <c r="J856" s="175"/>
      <c r="K856" s="175"/>
      <c r="L856" s="175"/>
      <c r="M856" s="175"/>
      <c r="N856" s="175"/>
      <c r="O856" s="175"/>
      <c r="P856" s="175"/>
      <c r="Q856" s="175"/>
    </row>
    <row r="857" spans="1:17" ht="19.5" customHeight="1" x14ac:dyDescent="0.25">
      <c r="A857" s="175"/>
      <c r="B857" s="175"/>
      <c r="C857" s="175"/>
      <c r="D857" s="175"/>
      <c r="E857" s="195"/>
      <c r="F857" s="195"/>
      <c r="G857" s="195"/>
      <c r="H857" s="195"/>
      <c r="I857" s="175"/>
      <c r="J857" s="175"/>
      <c r="K857" s="175"/>
      <c r="L857" s="175"/>
      <c r="M857" s="175"/>
      <c r="N857" s="175"/>
      <c r="O857" s="175"/>
      <c r="P857" s="175"/>
      <c r="Q857" s="175"/>
    </row>
    <row r="858" spans="1:17" ht="19.5" customHeight="1" x14ac:dyDescent="0.25">
      <c r="A858" s="175"/>
      <c r="B858" s="175"/>
      <c r="C858" s="175"/>
      <c r="D858" s="175"/>
      <c r="E858" s="195"/>
      <c r="F858" s="195"/>
      <c r="G858" s="195"/>
      <c r="H858" s="195"/>
      <c r="I858" s="175"/>
      <c r="J858" s="175"/>
      <c r="K858" s="175"/>
      <c r="L858" s="175"/>
      <c r="M858" s="175"/>
      <c r="N858" s="175"/>
      <c r="O858" s="175"/>
      <c r="P858" s="175"/>
      <c r="Q858" s="175"/>
    </row>
    <row r="859" spans="1:17" ht="19.5" customHeight="1" x14ac:dyDescent="0.25">
      <c r="A859" s="175"/>
      <c r="B859" s="175"/>
      <c r="C859" s="175"/>
      <c r="D859" s="175"/>
      <c r="E859" s="195"/>
      <c r="F859" s="195"/>
      <c r="G859" s="195"/>
      <c r="H859" s="195"/>
      <c r="I859" s="175"/>
      <c r="J859" s="175"/>
      <c r="K859" s="175"/>
      <c r="L859" s="175"/>
      <c r="M859" s="175"/>
      <c r="N859" s="175"/>
      <c r="O859" s="175"/>
      <c r="P859" s="175"/>
      <c r="Q859" s="175"/>
    </row>
    <row r="860" spans="1:17" ht="19.5" customHeight="1" x14ac:dyDescent="0.25">
      <c r="A860" s="175"/>
      <c r="B860" s="175"/>
      <c r="C860" s="175"/>
      <c r="D860" s="175"/>
      <c r="E860" s="195"/>
      <c r="F860" s="195"/>
      <c r="G860" s="195"/>
      <c r="H860" s="195"/>
      <c r="I860" s="175"/>
      <c r="J860" s="175"/>
      <c r="K860" s="175"/>
      <c r="L860" s="175"/>
      <c r="M860" s="175"/>
      <c r="N860" s="175"/>
      <c r="O860" s="175"/>
      <c r="P860" s="175"/>
      <c r="Q860" s="175"/>
    </row>
    <row r="861" spans="1:17" ht="19.5" customHeight="1" x14ac:dyDescent="0.25">
      <c r="A861" s="175"/>
      <c r="B861" s="175"/>
      <c r="C861" s="175"/>
      <c r="D861" s="175"/>
      <c r="E861" s="195"/>
      <c r="F861" s="195"/>
      <c r="G861" s="195"/>
      <c r="H861" s="195"/>
      <c r="I861" s="175"/>
      <c r="J861" s="175"/>
      <c r="K861" s="175"/>
      <c r="L861" s="175"/>
      <c r="M861" s="175"/>
      <c r="N861" s="175"/>
      <c r="O861" s="175"/>
      <c r="P861" s="175"/>
      <c r="Q861" s="175"/>
    </row>
    <row r="862" spans="1:17" ht="19.5" customHeight="1" x14ac:dyDescent="0.25">
      <c r="A862" s="175"/>
      <c r="B862" s="175"/>
      <c r="C862" s="175"/>
      <c r="D862" s="175"/>
      <c r="E862" s="195"/>
      <c r="F862" s="195"/>
      <c r="G862" s="195"/>
      <c r="H862" s="195"/>
      <c r="I862" s="175"/>
      <c r="J862" s="175"/>
      <c r="K862" s="175"/>
      <c r="L862" s="175"/>
      <c r="M862" s="175"/>
      <c r="N862" s="175"/>
      <c r="O862" s="175"/>
      <c r="P862" s="175"/>
      <c r="Q862" s="175"/>
    </row>
    <row r="863" spans="1:17" ht="19.5" customHeight="1" x14ac:dyDescent="0.25">
      <c r="A863" s="175"/>
      <c r="B863" s="175"/>
      <c r="C863" s="175"/>
      <c r="D863" s="175"/>
      <c r="E863" s="195"/>
      <c r="F863" s="195"/>
      <c r="G863" s="195"/>
      <c r="H863" s="195"/>
      <c r="I863" s="175"/>
      <c r="J863" s="175"/>
      <c r="K863" s="175"/>
      <c r="L863" s="175"/>
      <c r="M863" s="175"/>
      <c r="N863" s="175"/>
      <c r="O863" s="175"/>
      <c r="P863" s="175"/>
      <c r="Q863" s="175"/>
    </row>
    <row r="864" spans="1:17" ht="19.5" customHeight="1" x14ac:dyDescent="0.25">
      <c r="A864" s="175"/>
      <c r="B864" s="175"/>
      <c r="C864" s="175"/>
      <c r="D864" s="175"/>
      <c r="E864" s="195"/>
      <c r="F864" s="195"/>
      <c r="G864" s="195"/>
      <c r="H864" s="195"/>
      <c r="I864" s="175"/>
      <c r="J864" s="175"/>
      <c r="K864" s="175"/>
      <c r="L864" s="175"/>
      <c r="M864" s="175"/>
      <c r="N864" s="175"/>
      <c r="O864" s="175"/>
      <c r="P864" s="175"/>
      <c r="Q864" s="175"/>
    </row>
    <row r="865" spans="1:17" ht="19.5" customHeight="1" x14ac:dyDescent="0.25">
      <c r="A865" s="175"/>
      <c r="B865" s="175"/>
      <c r="C865" s="175"/>
      <c r="D865" s="175"/>
      <c r="E865" s="195"/>
      <c r="F865" s="195"/>
      <c r="G865" s="195"/>
      <c r="H865" s="195"/>
      <c r="I865" s="175"/>
      <c r="J865" s="175"/>
      <c r="K865" s="175"/>
      <c r="L865" s="175"/>
      <c r="M865" s="175"/>
      <c r="N865" s="175"/>
      <c r="O865" s="175"/>
      <c r="P865" s="175"/>
      <c r="Q865" s="175"/>
    </row>
    <row r="866" spans="1:17" ht="19.5" customHeight="1" x14ac:dyDescent="0.25">
      <c r="A866" s="175"/>
      <c r="B866" s="175"/>
      <c r="C866" s="175"/>
      <c r="D866" s="175"/>
      <c r="E866" s="195"/>
      <c r="F866" s="195"/>
      <c r="G866" s="195"/>
      <c r="H866" s="195"/>
      <c r="I866" s="175"/>
      <c r="J866" s="175"/>
      <c r="K866" s="175"/>
      <c r="L866" s="175"/>
      <c r="M866" s="175"/>
      <c r="N866" s="175"/>
      <c r="O866" s="175"/>
      <c r="P866" s="175"/>
      <c r="Q866" s="175"/>
    </row>
    <row r="867" spans="1:17" ht="19.5" customHeight="1" x14ac:dyDescent="0.25">
      <c r="A867" s="175"/>
      <c r="B867" s="175"/>
      <c r="C867" s="175"/>
      <c r="D867" s="175"/>
      <c r="E867" s="195"/>
      <c r="F867" s="195"/>
      <c r="G867" s="195"/>
      <c r="H867" s="195"/>
      <c r="I867" s="175"/>
      <c r="J867" s="175"/>
      <c r="K867" s="175"/>
      <c r="L867" s="175"/>
      <c r="M867" s="175"/>
      <c r="N867" s="175"/>
      <c r="O867" s="175"/>
      <c r="P867" s="175"/>
      <c r="Q867" s="175"/>
    </row>
    <row r="868" spans="1:17" ht="19.5" customHeight="1" x14ac:dyDescent="0.25">
      <c r="A868" s="175"/>
      <c r="B868" s="175"/>
      <c r="C868" s="175"/>
      <c r="D868" s="175"/>
      <c r="E868" s="195"/>
      <c r="F868" s="195"/>
      <c r="G868" s="195"/>
      <c r="H868" s="195"/>
      <c r="I868" s="175"/>
      <c r="J868" s="175"/>
      <c r="K868" s="175"/>
      <c r="L868" s="175"/>
      <c r="M868" s="175"/>
      <c r="N868" s="175"/>
      <c r="O868" s="175"/>
      <c r="P868" s="175"/>
      <c r="Q868" s="175"/>
    </row>
    <row r="869" spans="1:17" ht="19.5" customHeight="1" x14ac:dyDescent="0.25">
      <c r="A869" s="175"/>
      <c r="B869" s="175"/>
      <c r="C869" s="175"/>
      <c r="D869" s="175"/>
      <c r="E869" s="195"/>
      <c r="F869" s="195"/>
      <c r="G869" s="195"/>
      <c r="H869" s="195"/>
      <c r="I869" s="175"/>
      <c r="J869" s="175"/>
      <c r="K869" s="175"/>
      <c r="L869" s="175"/>
      <c r="M869" s="175"/>
      <c r="N869" s="175"/>
      <c r="O869" s="175"/>
      <c r="P869" s="175"/>
      <c r="Q869" s="175"/>
    </row>
    <row r="870" spans="1:17" ht="19.5" customHeight="1" x14ac:dyDescent="0.25">
      <c r="A870" s="175"/>
      <c r="B870" s="175"/>
      <c r="C870" s="175"/>
      <c r="D870" s="175"/>
      <c r="E870" s="195"/>
      <c r="F870" s="195"/>
      <c r="G870" s="195"/>
      <c r="H870" s="195"/>
      <c r="I870" s="175"/>
      <c r="J870" s="175"/>
      <c r="K870" s="175"/>
      <c r="L870" s="175"/>
      <c r="M870" s="175"/>
      <c r="N870" s="175"/>
      <c r="O870" s="175"/>
      <c r="P870" s="175"/>
      <c r="Q870" s="175"/>
    </row>
    <row r="871" spans="1:17" ht="19.5" customHeight="1" x14ac:dyDescent="0.25">
      <c r="A871" s="175"/>
      <c r="B871" s="175"/>
      <c r="C871" s="175"/>
      <c r="D871" s="175"/>
      <c r="E871" s="195"/>
      <c r="F871" s="195"/>
      <c r="G871" s="195"/>
      <c r="H871" s="195"/>
      <c r="I871" s="175"/>
      <c r="J871" s="175"/>
      <c r="K871" s="175"/>
      <c r="L871" s="175"/>
      <c r="M871" s="175"/>
      <c r="N871" s="175"/>
      <c r="O871" s="175"/>
      <c r="P871" s="175"/>
      <c r="Q871" s="175"/>
    </row>
    <row r="872" spans="1:17" ht="19.5" customHeight="1" x14ac:dyDescent="0.25">
      <c r="A872" s="175"/>
      <c r="B872" s="175"/>
      <c r="C872" s="175"/>
      <c r="D872" s="175"/>
      <c r="E872" s="195"/>
      <c r="F872" s="195"/>
      <c r="G872" s="195"/>
      <c r="H872" s="195"/>
      <c r="I872" s="175"/>
      <c r="J872" s="175"/>
      <c r="K872" s="175"/>
      <c r="L872" s="175"/>
      <c r="M872" s="175"/>
      <c r="N872" s="175"/>
      <c r="O872" s="175"/>
      <c r="P872" s="175"/>
      <c r="Q872" s="175"/>
    </row>
    <row r="873" spans="1:17" ht="19.5" customHeight="1" x14ac:dyDescent="0.25">
      <c r="A873" s="175"/>
      <c r="B873" s="175"/>
      <c r="C873" s="175"/>
      <c r="D873" s="175"/>
      <c r="E873" s="195"/>
      <c r="F873" s="195"/>
      <c r="G873" s="195"/>
      <c r="H873" s="195"/>
      <c r="I873" s="175"/>
      <c r="J873" s="175"/>
      <c r="K873" s="175"/>
      <c r="L873" s="175"/>
      <c r="M873" s="175"/>
      <c r="N873" s="175"/>
      <c r="O873" s="175"/>
      <c r="P873" s="175"/>
      <c r="Q873" s="175"/>
    </row>
    <row r="874" spans="1:17" ht="19.5" customHeight="1" x14ac:dyDescent="0.25">
      <c r="A874" s="175"/>
      <c r="B874" s="175"/>
      <c r="C874" s="175"/>
      <c r="D874" s="175"/>
      <c r="E874" s="195"/>
      <c r="F874" s="195"/>
      <c r="G874" s="195"/>
      <c r="H874" s="195"/>
      <c r="I874" s="175"/>
      <c r="J874" s="175"/>
      <c r="K874" s="175"/>
      <c r="L874" s="175"/>
      <c r="M874" s="175"/>
      <c r="N874" s="175"/>
      <c r="O874" s="175"/>
      <c r="P874" s="175"/>
      <c r="Q874" s="175"/>
    </row>
    <row r="875" spans="1:17" ht="19.5" customHeight="1" x14ac:dyDescent="0.25">
      <c r="A875" s="175"/>
      <c r="B875" s="175"/>
      <c r="C875" s="175"/>
      <c r="D875" s="175"/>
      <c r="E875" s="195"/>
      <c r="F875" s="195"/>
      <c r="G875" s="195"/>
      <c r="H875" s="195"/>
      <c r="I875" s="175"/>
      <c r="J875" s="175"/>
      <c r="K875" s="175"/>
      <c r="L875" s="175"/>
      <c r="M875" s="175"/>
      <c r="N875" s="175"/>
      <c r="O875" s="175"/>
      <c r="P875" s="175"/>
      <c r="Q875" s="175"/>
    </row>
    <row r="876" spans="1:17" ht="19.5" customHeight="1" x14ac:dyDescent="0.25">
      <c r="A876" s="175"/>
      <c r="B876" s="175"/>
      <c r="C876" s="175"/>
      <c r="D876" s="175"/>
      <c r="E876" s="195"/>
      <c r="F876" s="195"/>
      <c r="G876" s="195"/>
      <c r="H876" s="195"/>
      <c r="I876" s="175"/>
      <c r="J876" s="175"/>
      <c r="K876" s="175"/>
      <c r="L876" s="175"/>
      <c r="M876" s="175"/>
      <c r="N876" s="175"/>
      <c r="O876" s="175"/>
      <c r="P876" s="175"/>
      <c r="Q876" s="175"/>
    </row>
    <row r="877" spans="1:17" ht="19.5" customHeight="1" x14ac:dyDescent="0.25">
      <c r="A877" s="175"/>
      <c r="B877" s="175"/>
      <c r="C877" s="175"/>
      <c r="D877" s="175"/>
      <c r="E877" s="195"/>
      <c r="F877" s="195"/>
      <c r="G877" s="195"/>
      <c r="H877" s="195"/>
      <c r="I877" s="175"/>
      <c r="J877" s="175"/>
      <c r="K877" s="175"/>
      <c r="L877" s="175"/>
      <c r="M877" s="175"/>
      <c r="N877" s="175"/>
      <c r="O877" s="175"/>
      <c r="P877" s="175"/>
      <c r="Q877" s="175"/>
    </row>
    <row r="878" spans="1:17" ht="19.5" customHeight="1" x14ac:dyDescent="0.25">
      <c r="A878" s="175"/>
      <c r="B878" s="175"/>
      <c r="C878" s="175"/>
      <c r="D878" s="175"/>
      <c r="E878" s="195"/>
      <c r="F878" s="195"/>
      <c r="G878" s="195"/>
      <c r="H878" s="195"/>
      <c r="I878" s="175"/>
      <c r="J878" s="175"/>
      <c r="K878" s="175"/>
      <c r="L878" s="175"/>
      <c r="M878" s="175"/>
      <c r="N878" s="175"/>
      <c r="O878" s="175"/>
      <c r="P878" s="175"/>
      <c r="Q878" s="175"/>
    </row>
    <row r="879" spans="1:17" ht="19.5" customHeight="1" x14ac:dyDescent="0.25">
      <c r="A879" s="175"/>
      <c r="B879" s="175"/>
      <c r="C879" s="175"/>
      <c r="D879" s="175"/>
      <c r="E879" s="195"/>
      <c r="F879" s="195"/>
      <c r="G879" s="195"/>
      <c r="H879" s="195"/>
      <c r="I879" s="175"/>
      <c r="J879" s="175"/>
      <c r="K879" s="175"/>
      <c r="L879" s="175"/>
      <c r="M879" s="175"/>
      <c r="N879" s="175"/>
      <c r="O879" s="175"/>
      <c r="P879" s="175"/>
      <c r="Q879" s="175"/>
    </row>
    <row r="880" spans="1:17" ht="19.5" customHeight="1" x14ac:dyDescent="0.25">
      <c r="A880" s="175"/>
      <c r="B880" s="175"/>
      <c r="C880" s="175"/>
      <c r="D880" s="175"/>
      <c r="E880" s="195"/>
      <c r="F880" s="195"/>
      <c r="G880" s="195"/>
      <c r="H880" s="195"/>
      <c r="I880" s="175"/>
      <c r="J880" s="175"/>
      <c r="K880" s="175"/>
      <c r="L880" s="175"/>
      <c r="M880" s="175"/>
      <c r="N880" s="175"/>
      <c r="O880" s="175"/>
      <c r="P880" s="175"/>
      <c r="Q880" s="175"/>
    </row>
    <row r="881" spans="1:17" ht="19.5" customHeight="1" x14ac:dyDescent="0.25">
      <c r="A881" s="175"/>
      <c r="B881" s="175"/>
      <c r="C881" s="175"/>
      <c r="D881" s="175"/>
      <c r="E881" s="195"/>
      <c r="F881" s="195"/>
      <c r="G881" s="195"/>
      <c r="H881" s="195"/>
      <c r="I881" s="175"/>
      <c r="J881" s="175"/>
      <c r="K881" s="175"/>
      <c r="L881" s="175"/>
      <c r="M881" s="175"/>
      <c r="N881" s="175"/>
      <c r="O881" s="175"/>
      <c r="P881" s="175"/>
      <c r="Q881" s="175"/>
    </row>
    <row r="882" spans="1:17" ht="19.5" customHeight="1" x14ac:dyDescent="0.25">
      <c r="A882" s="175"/>
      <c r="B882" s="175"/>
      <c r="C882" s="175"/>
      <c r="D882" s="175"/>
      <c r="E882" s="195"/>
      <c r="F882" s="195"/>
      <c r="G882" s="195"/>
      <c r="H882" s="195"/>
      <c r="I882" s="175"/>
      <c r="J882" s="175"/>
      <c r="K882" s="175"/>
      <c r="L882" s="175"/>
      <c r="M882" s="175"/>
      <c r="N882" s="175"/>
      <c r="O882" s="175"/>
      <c r="P882" s="175"/>
      <c r="Q882" s="175"/>
    </row>
    <row r="883" spans="1:17" ht="19.5" customHeight="1" x14ac:dyDescent="0.25">
      <c r="A883" s="175"/>
      <c r="B883" s="175"/>
      <c r="C883" s="175"/>
      <c r="D883" s="175"/>
      <c r="E883" s="195"/>
      <c r="F883" s="195"/>
      <c r="G883" s="195"/>
      <c r="H883" s="195"/>
      <c r="I883" s="175"/>
      <c r="J883" s="175"/>
      <c r="K883" s="175"/>
      <c r="L883" s="175"/>
      <c r="M883" s="175"/>
      <c r="N883" s="175"/>
      <c r="O883" s="175"/>
      <c r="P883" s="175"/>
      <c r="Q883" s="175"/>
    </row>
    <row r="884" spans="1:17" ht="19.5" customHeight="1" x14ac:dyDescent="0.25">
      <c r="A884" s="175"/>
      <c r="B884" s="175"/>
      <c r="C884" s="175"/>
      <c r="D884" s="175"/>
      <c r="E884" s="195"/>
      <c r="F884" s="195"/>
      <c r="G884" s="195"/>
      <c r="H884" s="195"/>
      <c r="I884" s="175"/>
      <c r="J884" s="175"/>
      <c r="K884" s="175"/>
      <c r="L884" s="175"/>
      <c r="M884" s="175"/>
      <c r="N884" s="175"/>
      <c r="O884" s="175"/>
      <c r="P884" s="175"/>
      <c r="Q884" s="175"/>
    </row>
    <row r="885" spans="1:17" ht="19.5" customHeight="1" x14ac:dyDescent="0.25">
      <c r="A885" s="175"/>
      <c r="B885" s="175"/>
      <c r="C885" s="175"/>
      <c r="D885" s="175"/>
      <c r="E885" s="195"/>
      <c r="F885" s="195"/>
      <c r="G885" s="195"/>
      <c r="H885" s="195"/>
      <c r="I885" s="175"/>
      <c r="J885" s="175"/>
      <c r="K885" s="175"/>
      <c r="L885" s="175"/>
      <c r="M885" s="175"/>
      <c r="N885" s="175"/>
      <c r="O885" s="175"/>
      <c r="P885" s="175"/>
      <c r="Q885" s="175"/>
    </row>
    <row r="886" spans="1:17" ht="19.5" customHeight="1" x14ac:dyDescent="0.25">
      <c r="A886" s="175"/>
      <c r="B886" s="175"/>
      <c r="C886" s="175"/>
      <c r="D886" s="175"/>
      <c r="E886" s="195"/>
      <c r="F886" s="195"/>
      <c r="G886" s="195"/>
      <c r="H886" s="195"/>
      <c r="I886" s="175"/>
      <c r="J886" s="175"/>
      <c r="K886" s="175"/>
      <c r="L886" s="175"/>
      <c r="M886" s="175"/>
      <c r="N886" s="175"/>
      <c r="O886" s="175"/>
      <c r="P886" s="175"/>
      <c r="Q886" s="175"/>
    </row>
    <row r="887" spans="1:17" ht="19.5" customHeight="1" x14ac:dyDescent="0.25">
      <c r="A887" s="175"/>
      <c r="B887" s="175"/>
      <c r="C887" s="175"/>
      <c r="D887" s="175"/>
      <c r="E887" s="195"/>
      <c r="F887" s="195"/>
      <c r="G887" s="195"/>
      <c r="H887" s="195"/>
      <c r="I887" s="175"/>
      <c r="J887" s="175"/>
      <c r="K887" s="175"/>
      <c r="L887" s="175"/>
      <c r="M887" s="175"/>
      <c r="N887" s="175"/>
      <c r="O887" s="175"/>
      <c r="P887" s="175"/>
      <c r="Q887" s="175"/>
    </row>
    <row r="888" spans="1:17" ht="19.5" customHeight="1" x14ac:dyDescent="0.25">
      <c r="A888" s="175"/>
      <c r="B888" s="175"/>
      <c r="C888" s="175"/>
      <c r="D888" s="175"/>
      <c r="E888" s="195"/>
      <c r="F888" s="195"/>
      <c r="G888" s="195"/>
      <c r="H888" s="195"/>
      <c r="I888" s="175"/>
      <c r="J888" s="175"/>
      <c r="K888" s="175"/>
      <c r="L888" s="175"/>
      <c r="M888" s="175"/>
      <c r="N888" s="175"/>
      <c r="O888" s="175"/>
      <c r="P888" s="175"/>
      <c r="Q888" s="175"/>
    </row>
    <row r="889" spans="1:17" ht="19.5" customHeight="1" x14ac:dyDescent="0.25">
      <c r="A889" s="175"/>
      <c r="B889" s="175"/>
      <c r="C889" s="175"/>
      <c r="D889" s="175"/>
      <c r="E889" s="195"/>
      <c r="F889" s="195"/>
      <c r="G889" s="195"/>
      <c r="H889" s="195"/>
      <c r="I889" s="175"/>
      <c r="J889" s="175"/>
      <c r="K889" s="175"/>
      <c r="L889" s="175"/>
      <c r="M889" s="175"/>
      <c r="N889" s="175"/>
      <c r="O889" s="175"/>
      <c r="P889" s="175"/>
      <c r="Q889" s="175"/>
    </row>
    <row r="890" spans="1:17" ht="19.5" customHeight="1" x14ac:dyDescent="0.25">
      <c r="A890" s="175"/>
      <c r="B890" s="175"/>
      <c r="C890" s="175"/>
      <c r="D890" s="175"/>
      <c r="E890" s="195"/>
      <c r="F890" s="195"/>
      <c r="G890" s="195"/>
      <c r="H890" s="195"/>
      <c r="I890" s="175"/>
      <c r="J890" s="175"/>
      <c r="K890" s="175"/>
      <c r="L890" s="175"/>
      <c r="M890" s="175"/>
      <c r="N890" s="175"/>
      <c r="O890" s="175"/>
      <c r="P890" s="175"/>
      <c r="Q890" s="175"/>
    </row>
    <row r="891" spans="1:17" ht="19.5" customHeight="1" x14ac:dyDescent="0.25">
      <c r="A891" s="175"/>
      <c r="B891" s="175"/>
      <c r="C891" s="175"/>
      <c r="D891" s="175"/>
      <c r="E891" s="195"/>
      <c r="F891" s="195"/>
      <c r="G891" s="195"/>
      <c r="H891" s="195"/>
      <c r="I891" s="175"/>
      <c r="J891" s="175"/>
      <c r="K891" s="175"/>
      <c r="L891" s="175"/>
      <c r="M891" s="175"/>
      <c r="N891" s="175"/>
      <c r="O891" s="175"/>
      <c r="P891" s="175"/>
      <c r="Q891" s="175"/>
    </row>
    <row r="892" spans="1:17" ht="19.5" customHeight="1" x14ac:dyDescent="0.25">
      <c r="A892" s="175"/>
      <c r="B892" s="175"/>
      <c r="C892" s="175"/>
      <c r="D892" s="175"/>
      <c r="E892" s="195"/>
      <c r="F892" s="195"/>
      <c r="G892" s="195"/>
      <c r="H892" s="195"/>
      <c r="I892" s="175"/>
      <c r="J892" s="175"/>
      <c r="K892" s="175"/>
      <c r="L892" s="175"/>
      <c r="M892" s="175"/>
      <c r="N892" s="175"/>
      <c r="O892" s="175"/>
      <c r="P892" s="175"/>
      <c r="Q892" s="175"/>
    </row>
    <row r="893" spans="1:17" ht="19.5" customHeight="1" x14ac:dyDescent="0.25">
      <c r="A893" s="175"/>
      <c r="B893" s="175"/>
      <c r="C893" s="175"/>
      <c r="D893" s="175"/>
      <c r="E893" s="195"/>
      <c r="F893" s="195"/>
      <c r="G893" s="195"/>
      <c r="H893" s="195"/>
      <c r="I893" s="175"/>
      <c r="J893" s="175"/>
      <c r="K893" s="175"/>
      <c r="L893" s="175"/>
      <c r="M893" s="175"/>
      <c r="N893" s="175"/>
      <c r="O893" s="175"/>
      <c r="P893" s="175"/>
      <c r="Q893" s="175"/>
    </row>
    <row r="894" spans="1:17" ht="19.5" customHeight="1" x14ac:dyDescent="0.25">
      <c r="A894" s="175"/>
      <c r="B894" s="175"/>
      <c r="C894" s="175"/>
      <c r="D894" s="175"/>
      <c r="E894" s="195"/>
      <c r="F894" s="195"/>
      <c r="G894" s="195"/>
      <c r="H894" s="195"/>
      <c r="I894" s="175"/>
      <c r="J894" s="175"/>
      <c r="K894" s="175"/>
      <c r="L894" s="175"/>
      <c r="M894" s="175"/>
      <c r="N894" s="175"/>
      <c r="O894" s="175"/>
      <c r="P894" s="175"/>
      <c r="Q894" s="175"/>
    </row>
    <row r="895" spans="1:17" ht="19.5" customHeight="1" x14ac:dyDescent="0.25">
      <c r="A895" s="175"/>
      <c r="B895" s="175"/>
      <c r="C895" s="175"/>
      <c r="D895" s="175"/>
      <c r="E895" s="195"/>
      <c r="F895" s="195"/>
      <c r="G895" s="195"/>
      <c r="H895" s="195"/>
      <c r="I895" s="175"/>
      <c r="J895" s="175"/>
      <c r="K895" s="175"/>
      <c r="L895" s="175"/>
      <c r="M895" s="175"/>
      <c r="N895" s="175"/>
      <c r="O895" s="175"/>
      <c r="P895" s="175"/>
      <c r="Q895" s="175"/>
    </row>
    <row r="896" spans="1:17" ht="19.5" customHeight="1" x14ac:dyDescent="0.25">
      <c r="A896" s="175"/>
      <c r="B896" s="175"/>
      <c r="C896" s="175"/>
      <c r="D896" s="175"/>
      <c r="E896" s="195"/>
      <c r="F896" s="195"/>
      <c r="G896" s="195"/>
      <c r="H896" s="195"/>
      <c r="I896" s="175"/>
      <c r="J896" s="175"/>
      <c r="K896" s="175"/>
      <c r="L896" s="175"/>
      <c r="M896" s="175"/>
      <c r="N896" s="175"/>
      <c r="O896" s="175"/>
      <c r="P896" s="175"/>
      <c r="Q896" s="175"/>
    </row>
    <row r="897" spans="1:17" ht="19.5" customHeight="1" x14ac:dyDescent="0.25">
      <c r="A897" s="175"/>
      <c r="B897" s="175"/>
      <c r="C897" s="175"/>
      <c r="D897" s="175"/>
      <c r="E897" s="195"/>
      <c r="F897" s="195"/>
      <c r="G897" s="195"/>
      <c r="H897" s="195"/>
      <c r="I897" s="175"/>
      <c r="J897" s="175"/>
      <c r="K897" s="175"/>
      <c r="L897" s="175"/>
      <c r="M897" s="175"/>
      <c r="N897" s="175"/>
      <c r="O897" s="175"/>
      <c r="P897" s="175"/>
      <c r="Q897" s="175"/>
    </row>
    <row r="898" spans="1:17" ht="19.5" customHeight="1" x14ac:dyDescent="0.25">
      <c r="A898" s="175"/>
      <c r="B898" s="175"/>
      <c r="C898" s="175"/>
      <c r="D898" s="175"/>
      <c r="E898" s="195"/>
      <c r="F898" s="195"/>
      <c r="G898" s="195"/>
      <c r="H898" s="195"/>
      <c r="I898" s="175"/>
      <c r="J898" s="175"/>
      <c r="K898" s="175"/>
      <c r="L898" s="175"/>
      <c r="M898" s="175"/>
      <c r="N898" s="175"/>
      <c r="O898" s="175"/>
      <c r="P898" s="175"/>
      <c r="Q898" s="175"/>
    </row>
    <row r="899" spans="1:17" ht="19.5" customHeight="1" x14ac:dyDescent="0.25">
      <c r="A899" s="175"/>
      <c r="B899" s="175"/>
      <c r="C899" s="175"/>
      <c r="D899" s="175"/>
      <c r="E899" s="195"/>
      <c r="F899" s="195"/>
      <c r="G899" s="195"/>
      <c r="H899" s="195"/>
      <c r="I899" s="175"/>
      <c r="J899" s="175"/>
      <c r="K899" s="175"/>
      <c r="L899" s="175"/>
      <c r="M899" s="175"/>
      <c r="N899" s="175"/>
      <c r="O899" s="175"/>
      <c r="P899" s="175"/>
      <c r="Q899" s="175"/>
    </row>
    <row r="900" spans="1:17" ht="19.5" customHeight="1" x14ac:dyDescent="0.25">
      <c r="A900" s="175"/>
      <c r="B900" s="175"/>
      <c r="C900" s="175"/>
      <c r="D900" s="175"/>
      <c r="E900" s="195"/>
      <c r="F900" s="195"/>
      <c r="G900" s="195"/>
      <c r="H900" s="195"/>
      <c r="I900" s="175"/>
      <c r="J900" s="175"/>
      <c r="K900" s="175"/>
      <c r="L900" s="175"/>
      <c r="M900" s="175"/>
      <c r="N900" s="175"/>
      <c r="O900" s="175"/>
      <c r="P900" s="175"/>
      <c r="Q900" s="175"/>
    </row>
    <row r="901" spans="1:17" ht="19.5" customHeight="1" x14ac:dyDescent="0.25">
      <c r="A901" s="175"/>
      <c r="B901" s="175"/>
      <c r="C901" s="175"/>
      <c r="D901" s="175"/>
      <c r="E901" s="195"/>
      <c r="F901" s="195"/>
      <c r="G901" s="195"/>
      <c r="H901" s="195"/>
      <c r="I901" s="175"/>
      <c r="J901" s="175"/>
      <c r="K901" s="175"/>
      <c r="L901" s="175"/>
      <c r="M901" s="175"/>
      <c r="N901" s="175"/>
      <c r="O901" s="175"/>
      <c r="P901" s="175"/>
      <c r="Q901" s="175"/>
    </row>
    <row r="902" spans="1:17" ht="19.5" customHeight="1" x14ac:dyDescent="0.25">
      <c r="A902" s="175"/>
      <c r="B902" s="175"/>
      <c r="C902" s="175"/>
      <c r="D902" s="175"/>
      <c r="E902" s="195"/>
      <c r="F902" s="195"/>
      <c r="G902" s="195"/>
      <c r="H902" s="195"/>
      <c r="I902" s="175"/>
      <c r="J902" s="175"/>
      <c r="K902" s="175"/>
      <c r="L902" s="175"/>
      <c r="M902" s="175"/>
      <c r="N902" s="175"/>
      <c r="O902" s="175"/>
      <c r="P902" s="175"/>
      <c r="Q902" s="175"/>
    </row>
    <row r="903" spans="1:17" ht="19.5" customHeight="1" x14ac:dyDescent="0.25">
      <c r="A903" s="175"/>
      <c r="B903" s="175"/>
      <c r="C903" s="175"/>
      <c r="D903" s="175"/>
      <c r="E903" s="195"/>
      <c r="F903" s="195"/>
      <c r="G903" s="195"/>
      <c r="H903" s="195"/>
      <c r="I903" s="175"/>
      <c r="J903" s="175"/>
      <c r="K903" s="175"/>
      <c r="L903" s="175"/>
      <c r="M903" s="175"/>
      <c r="N903" s="175"/>
      <c r="O903" s="175"/>
      <c r="P903" s="175"/>
      <c r="Q903" s="175"/>
    </row>
    <row r="904" spans="1:17" ht="19.5" customHeight="1" x14ac:dyDescent="0.25">
      <c r="A904" s="175"/>
      <c r="B904" s="175"/>
      <c r="C904" s="175"/>
      <c r="D904" s="175"/>
      <c r="E904" s="195"/>
      <c r="F904" s="195"/>
      <c r="G904" s="195"/>
      <c r="H904" s="195"/>
      <c r="I904" s="175"/>
      <c r="J904" s="175"/>
      <c r="K904" s="175"/>
      <c r="L904" s="175"/>
      <c r="M904" s="175"/>
      <c r="N904" s="175"/>
      <c r="O904" s="175"/>
      <c r="P904" s="175"/>
      <c r="Q904" s="175"/>
    </row>
    <row r="905" spans="1:17" ht="19.5" customHeight="1" x14ac:dyDescent="0.25">
      <c r="A905" s="175"/>
      <c r="B905" s="175"/>
      <c r="C905" s="175"/>
      <c r="D905" s="175"/>
      <c r="E905" s="195"/>
      <c r="F905" s="195"/>
      <c r="G905" s="195"/>
      <c r="H905" s="195"/>
      <c r="I905" s="175"/>
      <c r="J905" s="175"/>
      <c r="K905" s="175"/>
      <c r="L905" s="175"/>
      <c r="M905" s="175"/>
      <c r="N905" s="175"/>
      <c r="O905" s="175"/>
      <c r="P905" s="175"/>
      <c r="Q905" s="175"/>
    </row>
    <row r="906" spans="1:17" ht="19.5" customHeight="1" x14ac:dyDescent="0.25">
      <c r="A906" s="175"/>
      <c r="B906" s="175"/>
      <c r="C906" s="175"/>
      <c r="D906" s="175"/>
      <c r="E906" s="195"/>
      <c r="F906" s="195"/>
      <c r="G906" s="195"/>
      <c r="H906" s="195"/>
      <c r="I906" s="175"/>
      <c r="J906" s="175"/>
      <c r="K906" s="175"/>
      <c r="L906" s="175"/>
      <c r="M906" s="175"/>
      <c r="N906" s="175"/>
      <c r="O906" s="175"/>
      <c r="P906" s="175"/>
      <c r="Q906" s="175"/>
    </row>
    <row r="907" spans="1:17" ht="19.5" customHeight="1" x14ac:dyDescent="0.25">
      <c r="A907" s="175"/>
      <c r="B907" s="175"/>
      <c r="C907" s="175"/>
      <c r="D907" s="175"/>
      <c r="E907" s="195"/>
      <c r="F907" s="195"/>
      <c r="G907" s="195"/>
      <c r="H907" s="195"/>
      <c r="I907" s="175"/>
      <c r="J907" s="175"/>
      <c r="K907" s="175"/>
      <c r="L907" s="175"/>
      <c r="M907" s="175"/>
      <c r="N907" s="175"/>
      <c r="O907" s="175"/>
      <c r="P907" s="175"/>
      <c r="Q907" s="175"/>
    </row>
    <row r="908" spans="1:17" ht="19.5" customHeight="1" x14ac:dyDescent="0.25">
      <c r="A908" s="175"/>
      <c r="B908" s="175"/>
      <c r="C908" s="175"/>
      <c r="D908" s="175"/>
      <c r="E908" s="195"/>
      <c r="F908" s="195"/>
      <c r="G908" s="195"/>
      <c r="H908" s="195"/>
      <c r="I908" s="175"/>
      <c r="J908" s="175"/>
      <c r="K908" s="175"/>
      <c r="L908" s="175"/>
      <c r="M908" s="175"/>
      <c r="N908" s="175"/>
      <c r="O908" s="175"/>
      <c r="P908" s="175"/>
      <c r="Q908" s="175"/>
    </row>
    <row r="909" spans="1:17" ht="19.5" customHeight="1" x14ac:dyDescent="0.25">
      <c r="A909" s="175"/>
      <c r="B909" s="175"/>
      <c r="C909" s="175"/>
      <c r="D909" s="175"/>
      <c r="E909" s="195"/>
      <c r="F909" s="195"/>
      <c r="G909" s="195"/>
      <c r="H909" s="195"/>
      <c r="I909" s="175"/>
      <c r="J909" s="175"/>
      <c r="K909" s="175"/>
      <c r="L909" s="175"/>
      <c r="M909" s="175"/>
      <c r="N909" s="175"/>
      <c r="O909" s="175"/>
      <c r="P909" s="175"/>
      <c r="Q909" s="175"/>
    </row>
    <row r="910" spans="1:17" ht="19.5" customHeight="1" x14ac:dyDescent="0.25">
      <c r="A910" s="175"/>
      <c r="B910" s="175"/>
      <c r="C910" s="175"/>
      <c r="D910" s="175"/>
      <c r="E910" s="195"/>
      <c r="F910" s="195"/>
      <c r="G910" s="195"/>
      <c r="H910" s="195"/>
      <c r="I910" s="175"/>
      <c r="J910" s="175"/>
      <c r="K910" s="175"/>
      <c r="L910" s="175"/>
      <c r="M910" s="175"/>
      <c r="N910" s="175"/>
      <c r="O910" s="175"/>
      <c r="P910" s="175"/>
      <c r="Q910" s="175"/>
    </row>
    <row r="911" spans="1:17" ht="19.5" customHeight="1" x14ac:dyDescent="0.25">
      <c r="A911" s="175"/>
      <c r="B911" s="175"/>
      <c r="C911" s="175"/>
      <c r="D911" s="175"/>
      <c r="E911" s="195"/>
      <c r="F911" s="195"/>
      <c r="G911" s="195"/>
      <c r="H911" s="195"/>
      <c r="I911" s="175"/>
      <c r="J911" s="175"/>
      <c r="K911" s="175"/>
      <c r="L911" s="175"/>
      <c r="M911" s="175"/>
      <c r="N911" s="175"/>
      <c r="O911" s="175"/>
      <c r="P911" s="175"/>
      <c r="Q911" s="175"/>
    </row>
    <row r="912" spans="1:17" ht="19.5" customHeight="1" x14ac:dyDescent="0.25">
      <c r="A912" s="175"/>
      <c r="B912" s="175"/>
      <c r="C912" s="175"/>
      <c r="D912" s="175"/>
      <c r="E912" s="195"/>
      <c r="F912" s="195"/>
      <c r="G912" s="195"/>
      <c r="H912" s="195"/>
      <c r="I912" s="175"/>
      <c r="J912" s="175"/>
      <c r="K912" s="175"/>
      <c r="L912" s="175"/>
      <c r="M912" s="175"/>
      <c r="N912" s="175"/>
      <c r="O912" s="175"/>
      <c r="P912" s="175"/>
      <c r="Q912" s="175"/>
    </row>
    <row r="913" spans="1:17" ht="19.5" customHeight="1" x14ac:dyDescent="0.25">
      <c r="A913" s="175"/>
      <c r="B913" s="175"/>
      <c r="C913" s="175"/>
      <c r="D913" s="175"/>
      <c r="E913" s="195"/>
      <c r="F913" s="195"/>
      <c r="G913" s="195"/>
      <c r="H913" s="195"/>
      <c r="I913" s="175"/>
      <c r="J913" s="175"/>
      <c r="K913" s="175"/>
      <c r="L913" s="175"/>
      <c r="M913" s="175"/>
      <c r="N913" s="175"/>
      <c r="O913" s="175"/>
      <c r="P913" s="175"/>
      <c r="Q913" s="175"/>
    </row>
    <row r="914" spans="1:17" ht="19.5" customHeight="1" x14ac:dyDescent="0.25">
      <c r="A914" s="175"/>
      <c r="B914" s="175"/>
      <c r="C914" s="175"/>
      <c r="D914" s="175"/>
      <c r="E914" s="195"/>
      <c r="F914" s="195"/>
      <c r="G914" s="195"/>
      <c r="H914" s="195"/>
      <c r="I914" s="175"/>
      <c r="J914" s="175"/>
      <c r="K914" s="175"/>
      <c r="L914" s="175"/>
      <c r="M914" s="175"/>
      <c r="N914" s="175"/>
      <c r="O914" s="175"/>
      <c r="P914" s="175"/>
      <c r="Q914" s="175"/>
    </row>
    <row r="915" spans="1:17" ht="19.5" customHeight="1" x14ac:dyDescent="0.25">
      <c r="A915" s="175"/>
      <c r="B915" s="175"/>
      <c r="C915" s="175"/>
      <c r="D915" s="175"/>
      <c r="E915" s="195"/>
      <c r="F915" s="195"/>
      <c r="G915" s="195"/>
      <c r="H915" s="195"/>
      <c r="I915" s="175"/>
      <c r="J915" s="175"/>
      <c r="K915" s="175"/>
      <c r="L915" s="175"/>
      <c r="M915" s="175"/>
      <c r="N915" s="175"/>
      <c r="O915" s="175"/>
      <c r="P915" s="175"/>
      <c r="Q915" s="175"/>
    </row>
    <row r="916" spans="1:17" ht="19.5" customHeight="1" x14ac:dyDescent="0.25">
      <c r="A916" s="175"/>
      <c r="B916" s="175"/>
      <c r="C916" s="175"/>
      <c r="D916" s="175"/>
      <c r="E916" s="195"/>
      <c r="F916" s="195"/>
      <c r="G916" s="195"/>
      <c r="H916" s="195"/>
      <c r="I916" s="175"/>
      <c r="J916" s="175"/>
      <c r="K916" s="175"/>
      <c r="L916" s="175"/>
      <c r="M916" s="175"/>
      <c r="N916" s="175"/>
      <c r="O916" s="175"/>
      <c r="P916" s="175"/>
      <c r="Q916" s="175"/>
    </row>
    <row r="917" spans="1:17" ht="19.5" customHeight="1" x14ac:dyDescent="0.25">
      <c r="A917" s="175"/>
      <c r="B917" s="175"/>
      <c r="C917" s="175"/>
      <c r="D917" s="175"/>
      <c r="E917" s="195"/>
      <c r="F917" s="195"/>
      <c r="G917" s="195"/>
      <c r="H917" s="195"/>
      <c r="I917" s="175"/>
      <c r="J917" s="175"/>
      <c r="K917" s="175"/>
      <c r="L917" s="175"/>
      <c r="M917" s="175"/>
      <c r="N917" s="175"/>
      <c r="O917" s="175"/>
      <c r="P917" s="175"/>
      <c r="Q917" s="175"/>
    </row>
    <row r="918" spans="1:17" ht="19.5" customHeight="1" x14ac:dyDescent="0.25">
      <c r="A918" s="175"/>
      <c r="B918" s="175"/>
      <c r="C918" s="175"/>
      <c r="D918" s="175"/>
      <c r="E918" s="195"/>
      <c r="F918" s="195"/>
      <c r="G918" s="195"/>
      <c r="H918" s="195"/>
      <c r="I918" s="175"/>
      <c r="J918" s="175"/>
      <c r="K918" s="175"/>
      <c r="L918" s="175"/>
      <c r="M918" s="175"/>
      <c r="N918" s="175"/>
      <c r="O918" s="175"/>
      <c r="P918" s="175"/>
      <c r="Q918" s="175"/>
    </row>
    <row r="919" spans="1:17" ht="19.5" customHeight="1" x14ac:dyDescent="0.25">
      <c r="A919" s="175"/>
      <c r="B919" s="175"/>
      <c r="C919" s="175"/>
      <c r="D919" s="175"/>
      <c r="E919" s="195"/>
      <c r="F919" s="195"/>
      <c r="G919" s="195"/>
      <c r="H919" s="195"/>
      <c r="I919" s="175"/>
      <c r="J919" s="175"/>
      <c r="K919" s="175"/>
      <c r="L919" s="175"/>
      <c r="M919" s="175"/>
      <c r="N919" s="175"/>
      <c r="O919" s="175"/>
      <c r="P919" s="175"/>
      <c r="Q919" s="175"/>
    </row>
    <row r="920" spans="1:17" ht="19.5" customHeight="1" x14ac:dyDescent="0.25">
      <c r="A920" s="175"/>
      <c r="B920" s="175"/>
      <c r="C920" s="175"/>
      <c r="D920" s="175"/>
      <c r="E920" s="195"/>
      <c r="F920" s="195"/>
      <c r="G920" s="195"/>
      <c r="H920" s="195"/>
      <c r="I920" s="175"/>
      <c r="J920" s="175"/>
      <c r="K920" s="175"/>
      <c r="L920" s="175"/>
      <c r="M920" s="175"/>
      <c r="N920" s="175"/>
      <c r="O920" s="175"/>
      <c r="P920" s="175"/>
      <c r="Q920" s="175"/>
    </row>
    <row r="921" spans="1:17" ht="19.5" customHeight="1" x14ac:dyDescent="0.25">
      <c r="A921" s="175"/>
      <c r="B921" s="175"/>
      <c r="C921" s="175"/>
      <c r="D921" s="175"/>
      <c r="E921" s="195"/>
      <c r="F921" s="195"/>
      <c r="G921" s="195"/>
      <c r="H921" s="195"/>
      <c r="I921" s="175"/>
      <c r="J921" s="175"/>
      <c r="K921" s="175"/>
      <c r="L921" s="175"/>
      <c r="M921" s="175"/>
      <c r="N921" s="175"/>
      <c r="O921" s="175"/>
      <c r="P921" s="175"/>
      <c r="Q921" s="175"/>
    </row>
    <row r="922" spans="1:17" ht="19.5" customHeight="1" x14ac:dyDescent="0.25">
      <c r="A922" s="175"/>
      <c r="B922" s="175"/>
      <c r="C922" s="175"/>
      <c r="D922" s="175"/>
      <c r="E922" s="195"/>
      <c r="F922" s="195"/>
      <c r="G922" s="195"/>
      <c r="H922" s="195"/>
      <c r="I922" s="175"/>
      <c r="J922" s="175"/>
      <c r="K922" s="175"/>
      <c r="L922" s="175"/>
      <c r="M922" s="175"/>
      <c r="N922" s="175"/>
      <c r="O922" s="175"/>
      <c r="P922" s="175"/>
      <c r="Q922" s="175"/>
    </row>
    <row r="923" spans="1:17" ht="19.5" customHeight="1" x14ac:dyDescent="0.25">
      <c r="A923" s="175"/>
      <c r="B923" s="175"/>
      <c r="C923" s="175"/>
      <c r="D923" s="175"/>
      <c r="E923" s="195"/>
      <c r="F923" s="195"/>
      <c r="G923" s="195"/>
      <c r="H923" s="195"/>
      <c r="I923" s="175"/>
      <c r="J923" s="175"/>
      <c r="K923" s="175"/>
      <c r="L923" s="175"/>
      <c r="M923" s="175"/>
      <c r="N923" s="175"/>
      <c r="O923" s="175"/>
      <c r="P923" s="175"/>
      <c r="Q923" s="175"/>
    </row>
    <row r="924" spans="1:17" ht="19.5" customHeight="1" x14ac:dyDescent="0.25">
      <c r="A924" s="175"/>
      <c r="B924" s="175"/>
      <c r="C924" s="175"/>
      <c r="D924" s="175"/>
      <c r="E924" s="195"/>
      <c r="F924" s="195"/>
      <c r="G924" s="195"/>
      <c r="H924" s="195"/>
      <c r="I924" s="175"/>
      <c r="J924" s="175"/>
      <c r="K924" s="175"/>
      <c r="L924" s="175"/>
      <c r="M924" s="175"/>
      <c r="N924" s="175"/>
      <c r="O924" s="175"/>
      <c r="P924" s="175"/>
      <c r="Q924" s="175"/>
    </row>
    <row r="925" spans="1:17" ht="19.5" customHeight="1" x14ac:dyDescent="0.25">
      <c r="A925" s="175"/>
      <c r="B925" s="175"/>
      <c r="C925" s="175"/>
      <c r="D925" s="175"/>
      <c r="E925" s="195"/>
      <c r="F925" s="195"/>
      <c r="G925" s="195"/>
      <c r="H925" s="195"/>
      <c r="I925" s="175"/>
      <c r="J925" s="175"/>
      <c r="K925" s="175"/>
      <c r="L925" s="175"/>
      <c r="M925" s="175"/>
      <c r="N925" s="175"/>
      <c r="O925" s="175"/>
      <c r="P925" s="175"/>
      <c r="Q925" s="175"/>
    </row>
    <row r="926" spans="1:17" ht="19.5" customHeight="1" x14ac:dyDescent="0.25">
      <c r="A926" s="175"/>
      <c r="B926" s="175"/>
      <c r="C926" s="175"/>
      <c r="D926" s="175"/>
      <c r="E926" s="195"/>
      <c r="F926" s="195"/>
      <c r="G926" s="195"/>
      <c r="H926" s="195"/>
      <c r="I926" s="175"/>
      <c r="J926" s="175"/>
      <c r="K926" s="175"/>
      <c r="L926" s="175"/>
      <c r="M926" s="175"/>
      <c r="N926" s="175"/>
      <c r="O926" s="175"/>
      <c r="P926" s="175"/>
      <c r="Q926" s="175"/>
    </row>
    <row r="927" spans="1:17" ht="19.5" customHeight="1" x14ac:dyDescent="0.25">
      <c r="A927" s="175"/>
      <c r="B927" s="175"/>
      <c r="C927" s="175"/>
      <c r="D927" s="175"/>
      <c r="E927" s="195"/>
      <c r="F927" s="195"/>
      <c r="G927" s="195"/>
      <c r="H927" s="195"/>
      <c r="I927" s="175"/>
      <c r="J927" s="175"/>
      <c r="K927" s="175"/>
      <c r="L927" s="175"/>
      <c r="M927" s="175"/>
      <c r="N927" s="175"/>
      <c r="O927" s="175"/>
      <c r="P927" s="175"/>
      <c r="Q927" s="175"/>
    </row>
    <row r="928" spans="1:17" ht="19.5" customHeight="1" x14ac:dyDescent="0.25">
      <c r="A928" s="175"/>
      <c r="B928" s="175"/>
      <c r="C928" s="175"/>
      <c r="D928" s="175"/>
      <c r="E928" s="195"/>
      <c r="F928" s="195"/>
      <c r="G928" s="195"/>
      <c r="H928" s="195"/>
      <c r="I928" s="175"/>
      <c r="J928" s="175"/>
      <c r="K928" s="175"/>
      <c r="L928" s="175"/>
      <c r="M928" s="175"/>
      <c r="N928" s="175"/>
      <c r="O928" s="175"/>
      <c r="P928" s="175"/>
      <c r="Q928" s="175"/>
    </row>
    <row r="929" spans="1:17" ht="19.5" customHeight="1" x14ac:dyDescent="0.25">
      <c r="A929" s="175"/>
      <c r="B929" s="175"/>
      <c r="C929" s="175"/>
      <c r="D929" s="175"/>
      <c r="E929" s="195"/>
      <c r="F929" s="195"/>
      <c r="G929" s="195"/>
      <c r="H929" s="195"/>
      <c r="I929" s="175"/>
      <c r="J929" s="175"/>
      <c r="K929" s="175"/>
      <c r="L929" s="175"/>
      <c r="M929" s="175"/>
      <c r="N929" s="175"/>
      <c r="O929" s="175"/>
      <c r="P929" s="175"/>
      <c r="Q929" s="175"/>
    </row>
    <row r="930" spans="1:17" ht="19.5" customHeight="1" x14ac:dyDescent="0.25">
      <c r="A930" s="175"/>
      <c r="B930" s="175"/>
      <c r="C930" s="175"/>
      <c r="D930" s="175"/>
      <c r="E930" s="195"/>
      <c r="F930" s="195"/>
      <c r="G930" s="195"/>
      <c r="H930" s="195"/>
      <c r="I930" s="175"/>
      <c r="J930" s="175"/>
      <c r="K930" s="175"/>
      <c r="L930" s="175"/>
      <c r="M930" s="175"/>
      <c r="N930" s="175"/>
      <c r="O930" s="175"/>
      <c r="P930" s="175"/>
      <c r="Q930" s="175"/>
    </row>
    <row r="931" spans="1:17" ht="19.5" customHeight="1" x14ac:dyDescent="0.25">
      <c r="A931" s="175"/>
      <c r="B931" s="175"/>
      <c r="C931" s="175"/>
      <c r="D931" s="175"/>
      <c r="E931" s="195"/>
      <c r="F931" s="195"/>
      <c r="G931" s="195"/>
      <c r="H931" s="195"/>
      <c r="I931" s="175"/>
      <c r="J931" s="175"/>
      <c r="K931" s="175"/>
      <c r="L931" s="175"/>
      <c r="M931" s="175"/>
      <c r="N931" s="175"/>
      <c r="O931" s="175"/>
      <c r="P931" s="175"/>
      <c r="Q931" s="175"/>
    </row>
    <row r="932" spans="1:17" ht="19.5" customHeight="1" x14ac:dyDescent="0.25">
      <c r="A932" s="175"/>
      <c r="B932" s="175"/>
      <c r="C932" s="175"/>
      <c r="D932" s="175"/>
      <c r="E932" s="195"/>
      <c r="F932" s="195"/>
      <c r="G932" s="195"/>
      <c r="H932" s="195"/>
      <c r="I932" s="175"/>
      <c r="J932" s="175"/>
      <c r="K932" s="175"/>
      <c r="L932" s="175"/>
      <c r="M932" s="175"/>
      <c r="N932" s="175"/>
      <c r="O932" s="175"/>
      <c r="P932" s="175"/>
      <c r="Q932" s="175"/>
    </row>
    <row r="933" spans="1:17" ht="19.5" customHeight="1" x14ac:dyDescent="0.25">
      <c r="A933" s="175"/>
      <c r="B933" s="175"/>
      <c r="C933" s="175"/>
      <c r="D933" s="175"/>
      <c r="E933" s="195"/>
      <c r="F933" s="195"/>
      <c r="G933" s="195"/>
      <c r="H933" s="195"/>
      <c r="I933" s="175"/>
      <c r="J933" s="175"/>
      <c r="K933" s="175"/>
      <c r="L933" s="175"/>
      <c r="M933" s="175"/>
      <c r="N933" s="175"/>
      <c r="O933" s="175"/>
      <c r="P933" s="175"/>
      <c r="Q933" s="175"/>
    </row>
    <row r="934" spans="1:17" ht="19.5" customHeight="1" x14ac:dyDescent="0.25">
      <c r="A934" s="175"/>
      <c r="B934" s="175"/>
      <c r="C934" s="175"/>
      <c r="D934" s="175"/>
      <c r="E934" s="195"/>
      <c r="F934" s="195"/>
      <c r="G934" s="195"/>
      <c r="H934" s="195"/>
      <c r="I934" s="175"/>
      <c r="J934" s="175"/>
      <c r="K934" s="175"/>
      <c r="L934" s="175"/>
      <c r="M934" s="175"/>
      <c r="N934" s="175"/>
      <c r="O934" s="175"/>
      <c r="P934" s="175"/>
      <c r="Q934" s="175"/>
    </row>
    <row r="935" spans="1:17" ht="19.5" customHeight="1" x14ac:dyDescent="0.25">
      <c r="A935" s="175"/>
      <c r="B935" s="175"/>
      <c r="C935" s="175"/>
      <c r="D935" s="175"/>
      <c r="E935" s="195"/>
      <c r="F935" s="195"/>
      <c r="G935" s="195"/>
      <c r="H935" s="195"/>
      <c r="I935" s="175"/>
      <c r="J935" s="175"/>
      <c r="K935" s="175"/>
      <c r="L935" s="175"/>
      <c r="M935" s="175"/>
      <c r="N935" s="175"/>
      <c r="O935" s="175"/>
      <c r="P935" s="175"/>
      <c r="Q935" s="175"/>
    </row>
    <row r="936" spans="1:17" ht="19.5" customHeight="1" x14ac:dyDescent="0.25">
      <c r="A936" s="175"/>
      <c r="B936" s="175"/>
      <c r="C936" s="175"/>
      <c r="D936" s="175"/>
      <c r="E936" s="195"/>
      <c r="F936" s="195"/>
      <c r="G936" s="195"/>
      <c r="H936" s="195"/>
      <c r="I936" s="175"/>
      <c r="J936" s="175"/>
      <c r="K936" s="175"/>
      <c r="L936" s="175"/>
      <c r="M936" s="175"/>
      <c r="N936" s="175"/>
      <c r="O936" s="175"/>
      <c r="P936" s="175"/>
      <c r="Q936" s="175"/>
    </row>
    <row r="937" spans="1:17" ht="19.5" customHeight="1" x14ac:dyDescent="0.25">
      <c r="A937" s="175"/>
      <c r="B937" s="175"/>
      <c r="C937" s="175"/>
      <c r="D937" s="175"/>
      <c r="E937" s="195"/>
      <c r="F937" s="195"/>
      <c r="G937" s="195"/>
      <c r="H937" s="195"/>
      <c r="I937" s="175"/>
      <c r="J937" s="175"/>
      <c r="K937" s="175"/>
      <c r="L937" s="175"/>
      <c r="M937" s="175"/>
      <c r="N937" s="175"/>
      <c r="O937" s="175"/>
      <c r="P937" s="175"/>
      <c r="Q937" s="175"/>
    </row>
    <row r="938" spans="1:17" ht="19.5" customHeight="1" x14ac:dyDescent="0.25">
      <c r="A938" s="175"/>
      <c r="B938" s="175"/>
      <c r="C938" s="175"/>
      <c r="D938" s="175"/>
      <c r="E938" s="195"/>
      <c r="F938" s="195"/>
      <c r="G938" s="195"/>
      <c r="H938" s="195"/>
      <c r="I938" s="175"/>
      <c r="J938" s="175"/>
      <c r="K938" s="175"/>
      <c r="L938" s="175"/>
      <c r="M938" s="175"/>
      <c r="N938" s="175"/>
      <c r="O938" s="175"/>
      <c r="P938" s="175"/>
      <c r="Q938" s="175"/>
    </row>
    <row r="939" spans="1:17" ht="19.5" customHeight="1" x14ac:dyDescent="0.25">
      <c r="A939" s="175"/>
      <c r="B939" s="175"/>
      <c r="C939" s="175"/>
      <c r="D939" s="175"/>
      <c r="E939" s="195"/>
      <c r="F939" s="195"/>
      <c r="G939" s="195"/>
      <c r="H939" s="195"/>
      <c r="I939" s="175"/>
      <c r="J939" s="175"/>
      <c r="K939" s="175"/>
      <c r="L939" s="175"/>
      <c r="M939" s="175"/>
      <c r="N939" s="175"/>
      <c r="O939" s="175"/>
      <c r="P939" s="175"/>
      <c r="Q939" s="175"/>
    </row>
    <row r="940" spans="1:17" ht="19.5" customHeight="1" x14ac:dyDescent="0.25">
      <c r="A940" s="175"/>
      <c r="B940" s="175"/>
      <c r="C940" s="175"/>
      <c r="D940" s="175"/>
      <c r="E940" s="195"/>
      <c r="F940" s="195"/>
      <c r="G940" s="195"/>
      <c r="H940" s="195"/>
      <c r="I940" s="175"/>
      <c r="J940" s="175"/>
      <c r="K940" s="175"/>
      <c r="L940" s="175"/>
      <c r="M940" s="175"/>
      <c r="N940" s="175"/>
      <c r="O940" s="175"/>
      <c r="P940" s="175"/>
      <c r="Q940" s="175"/>
    </row>
    <row r="941" spans="1:17" ht="19.5" customHeight="1" x14ac:dyDescent="0.25">
      <c r="A941" s="175"/>
      <c r="B941" s="175"/>
      <c r="C941" s="175"/>
      <c r="D941" s="175"/>
      <c r="E941" s="195"/>
      <c r="F941" s="195"/>
      <c r="G941" s="195"/>
      <c r="H941" s="195"/>
      <c r="I941" s="175"/>
      <c r="J941" s="175"/>
      <c r="K941" s="175"/>
      <c r="L941" s="175"/>
      <c r="M941" s="175"/>
      <c r="N941" s="175"/>
      <c r="O941" s="175"/>
      <c r="P941" s="175"/>
      <c r="Q941" s="175"/>
    </row>
    <row r="942" spans="1:17" ht="19.5" customHeight="1" x14ac:dyDescent="0.25">
      <c r="A942" s="175"/>
      <c r="B942" s="175"/>
      <c r="C942" s="175"/>
      <c r="D942" s="175"/>
      <c r="E942" s="195"/>
      <c r="F942" s="195"/>
      <c r="G942" s="195"/>
      <c r="H942" s="195"/>
      <c r="I942" s="175"/>
      <c r="J942" s="175"/>
      <c r="K942" s="175"/>
      <c r="L942" s="175"/>
      <c r="M942" s="175"/>
      <c r="N942" s="175"/>
      <c r="O942" s="175"/>
      <c r="P942" s="175"/>
      <c r="Q942" s="175"/>
    </row>
    <row r="943" spans="1:17" ht="19.5" customHeight="1" x14ac:dyDescent="0.25">
      <c r="A943" s="175"/>
      <c r="B943" s="175"/>
      <c r="C943" s="175"/>
      <c r="D943" s="175"/>
      <c r="E943" s="195"/>
      <c r="F943" s="195"/>
      <c r="G943" s="195"/>
      <c r="H943" s="195"/>
      <c r="I943" s="175"/>
      <c r="J943" s="175"/>
      <c r="K943" s="175"/>
      <c r="L943" s="175"/>
      <c r="M943" s="175"/>
      <c r="N943" s="175"/>
      <c r="O943" s="175"/>
      <c r="P943" s="175"/>
      <c r="Q943" s="175"/>
    </row>
    <row r="944" spans="1:17" ht="19.5" customHeight="1" x14ac:dyDescent="0.25">
      <c r="A944" s="175"/>
      <c r="B944" s="175"/>
      <c r="C944" s="175"/>
      <c r="D944" s="175"/>
      <c r="E944" s="195"/>
      <c r="F944" s="195"/>
      <c r="G944" s="195"/>
      <c r="H944" s="195"/>
      <c r="I944" s="175"/>
      <c r="J944" s="175"/>
      <c r="K944" s="175"/>
      <c r="L944" s="175"/>
      <c r="M944" s="175"/>
      <c r="N944" s="175"/>
      <c r="O944" s="175"/>
      <c r="P944" s="175"/>
      <c r="Q944" s="175"/>
    </row>
    <row r="945" spans="1:17" ht="19.5" customHeight="1" x14ac:dyDescent="0.25">
      <c r="A945" s="175"/>
      <c r="B945" s="175"/>
      <c r="C945" s="175"/>
      <c r="D945" s="175"/>
      <c r="E945" s="195"/>
      <c r="F945" s="195"/>
      <c r="G945" s="195"/>
      <c r="H945" s="195"/>
      <c r="I945" s="175"/>
      <c r="J945" s="175"/>
      <c r="K945" s="175"/>
      <c r="L945" s="175"/>
      <c r="M945" s="175"/>
      <c r="N945" s="175"/>
      <c r="O945" s="175"/>
      <c r="P945" s="175"/>
      <c r="Q945" s="175"/>
    </row>
    <row r="946" spans="1:17" ht="19.5" customHeight="1" x14ac:dyDescent="0.25">
      <c r="A946" s="175"/>
      <c r="B946" s="175"/>
      <c r="C946" s="175"/>
      <c r="D946" s="175"/>
      <c r="E946" s="195"/>
      <c r="F946" s="195"/>
      <c r="G946" s="195"/>
      <c r="H946" s="195"/>
      <c r="I946" s="175"/>
      <c r="J946" s="175"/>
      <c r="K946" s="175"/>
      <c r="L946" s="175"/>
      <c r="M946" s="175"/>
      <c r="N946" s="175"/>
      <c r="O946" s="175"/>
      <c r="P946" s="175"/>
      <c r="Q946" s="175"/>
    </row>
    <row r="947" spans="1:17" ht="19.5" customHeight="1" x14ac:dyDescent="0.25">
      <c r="A947" s="175"/>
      <c r="B947" s="175"/>
      <c r="C947" s="175"/>
      <c r="D947" s="175"/>
      <c r="E947" s="195"/>
      <c r="F947" s="195"/>
      <c r="G947" s="195"/>
      <c r="H947" s="195"/>
      <c r="I947" s="175"/>
      <c r="J947" s="175"/>
      <c r="K947" s="175"/>
      <c r="L947" s="175"/>
      <c r="M947" s="175"/>
      <c r="N947" s="175"/>
      <c r="O947" s="175"/>
      <c r="P947" s="175"/>
      <c r="Q947" s="175"/>
    </row>
    <row r="948" spans="1:17" ht="19.5" customHeight="1" x14ac:dyDescent="0.25">
      <c r="A948" s="175"/>
      <c r="B948" s="175"/>
      <c r="C948" s="175"/>
      <c r="D948" s="175"/>
      <c r="E948" s="195"/>
      <c r="F948" s="195"/>
      <c r="G948" s="195"/>
      <c r="H948" s="195"/>
      <c r="I948" s="175"/>
      <c r="J948" s="175"/>
      <c r="K948" s="175"/>
      <c r="L948" s="175"/>
      <c r="M948" s="175"/>
      <c r="N948" s="175"/>
      <c r="O948" s="175"/>
      <c r="P948" s="175"/>
      <c r="Q948" s="175"/>
    </row>
    <row r="949" spans="1:17" ht="19.5" customHeight="1" x14ac:dyDescent="0.25">
      <c r="A949" s="175"/>
      <c r="B949" s="175"/>
      <c r="C949" s="175"/>
      <c r="D949" s="175"/>
      <c r="E949" s="195"/>
      <c r="F949" s="195"/>
      <c r="G949" s="195"/>
      <c r="H949" s="195"/>
      <c r="I949" s="175"/>
      <c r="J949" s="175"/>
      <c r="K949" s="175"/>
      <c r="L949" s="175"/>
      <c r="M949" s="175"/>
      <c r="N949" s="175"/>
      <c r="O949" s="175"/>
      <c r="P949" s="175"/>
      <c r="Q949" s="175"/>
    </row>
    <row r="950" spans="1:17" ht="19.5" customHeight="1" x14ac:dyDescent="0.25">
      <c r="A950" s="175"/>
      <c r="B950" s="175"/>
      <c r="C950" s="175"/>
      <c r="D950" s="175"/>
      <c r="E950" s="195"/>
      <c r="F950" s="195"/>
      <c r="G950" s="195"/>
      <c r="H950" s="195"/>
      <c r="I950" s="175"/>
      <c r="J950" s="175"/>
      <c r="K950" s="175"/>
      <c r="L950" s="175"/>
      <c r="M950" s="175"/>
      <c r="N950" s="175"/>
      <c r="O950" s="175"/>
      <c r="P950" s="175"/>
      <c r="Q950" s="175"/>
    </row>
    <row r="951" spans="1:17" ht="19.5" customHeight="1" x14ac:dyDescent="0.25">
      <c r="A951" s="175"/>
      <c r="B951" s="175"/>
      <c r="C951" s="175"/>
      <c r="D951" s="175"/>
      <c r="E951" s="195"/>
      <c r="F951" s="195"/>
      <c r="G951" s="195"/>
      <c r="H951" s="195"/>
      <c r="I951" s="175"/>
      <c r="J951" s="175"/>
      <c r="K951" s="175"/>
      <c r="L951" s="175"/>
      <c r="M951" s="175"/>
      <c r="N951" s="175"/>
      <c r="O951" s="175"/>
      <c r="P951" s="175"/>
      <c r="Q951" s="175"/>
    </row>
    <row r="952" spans="1:17" ht="19.5" customHeight="1" x14ac:dyDescent="0.25">
      <c r="A952" s="175"/>
      <c r="B952" s="175"/>
      <c r="C952" s="175"/>
      <c r="D952" s="175"/>
      <c r="E952" s="195"/>
      <c r="F952" s="195"/>
      <c r="G952" s="195"/>
      <c r="H952" s="195"/>
      <c r="I952" s="175"/>
      <c r="J952" s="175"/>
      <c r="K952" s="175"/>
      <c r="L952" s="175"/>
      <c r="M952" s="175"/>
      <c r="N952" s="175"/>
      <c r="O952" s="175"/>
      <c r="P952" s="175"/>
      <c r="Q952" s="175"/>
    </row>
    <row r="953" spans="1:17" ht="19.5" customHeight="1" x14ac:dyDescent="0.25">
      <c r="A953" s="175"/>
      <c r="B953" s="175"/>
      <c r="C953" s="175"/>
      <c r="D953" s="175"/>
      <c r="E953" s="195"/>
      <c r="F953" s="195"/>
      <c r="G953" s="195"/>
      <c r="H953" s="195"/>
      <c r="I953" s="175"/>
      <c r="J953" s="175"/>
      <c r="K953" s="175"/>
      <c r="L953" s="175"/>
      <c r="M953" s="175"/>
      <c r="N953" s="175"/>
      <c r="O953" s="175"/>
      <c r="P953" s="175"/>
      <c r="Q953" s="175"/>
    </row>
    <row r="954" spans="1:17" ht="19.5" customHeight="1" x14ac:dyDescent="0.25">
      <c r="A954" s="175"/>
      <c r="B954" s="175"/>
      <c r="C954" s="175"/>
      <c r="D954" s="175"/>
      <c r="E954" s="195"/>
      <c r="F954" s="195"/>
      <c r="G954" s="195"/>
      <c r="H954" s="195"/>
      <c r="I954" s="175"/>
      <c r="J954" s="175"/>
      <c r="K954" s="175"/>
      <c r="L954" s="175"/>
      <c r="M954" s="175"/>
      <c r="N954" s="175"/>
      <c r="O954" s="175"/>
      <c r="P954" s="175"/>
      <c r="Q954" s="175"/>
    </row>
    <row r="955" spans="1:17" ht="19.5" customHeight="1" x14ac:dyDescent="0.25">
      <c r="A955" s="175"/>
      <c r="B955" s="175"/>
      <c r="C955" s="175"/>
      <c r="D955" s="175"/>
      <c r="E955" s="195"/>
      <c r="F955" s="195"/>
      <c r="G955" s="195"/>
      <c r="H955" s="195"/>
      <c r="I955" s="175"/>
      <c r="J955" s="175"/>
      <c r="K955" s="175"/>
      <c r="L955" s="175"/>
      <c r="M955" s="175"/>
      <c r="N955" s="175"/>
      <c r="O955" s="175"/>
      <c r="P955" s="175"/>
      <c r="Q955" s="175"/>
    </row>
    <row r="956" spans="1:17" ht="19.5" customHeight="1" x14ac:dyDescent="0.25">
      <c r="A956" s="175"/>
      <c r="B956" s="175"/>
      <c r="C956" s="175"/>
      <c r="D956" s="175"/>
      <c r="E956" s="195"/>
      <c r="F956" s="195"/>
      <c r="G956" s="195"/>
      <c r="H956" s="195"/>
      <c r="I956" s="175"/>
      <c r="J956" s="175"/>
      <c r="K956" s="175"/>
      <c r="L956" s="175"/>
      <c r="M956" s="175"/>
      <c r="N956" s="175"/>
      <c r="O956" s="175"/>
      <c r="P956" s="175"/>
      <c r="Q956" s="175"/>
    </row>
    <row r="957" spans="1:17" ht="19.5" customHeight="1" x14ac:dyDescent="0.25">
      <c r="A957" s="175"/>
      <c r="B957" s="175"/>
      <c r="C957" s="175"/>
      <c r="D957" s="175"/>
      <c r="E957" s="195"/>
      <c r="F957" s="195"/>
      <c r="G957" s="195"/>
      <c r="H957" s="195"/>
      <c r="I957" s="175"/>
      <c r="J957" s="175"/>
      <c r="K957" s="175"/>
      <c r="L957" s="175"/>
      <c r="M957" s="175"/>
      <c r="N957" s="175"/>
      <c r="O957" s="175"/>
      <c r="P957" s="175"/>
      <c r="Q957" s="175"/>
    </row>
    <row r="958" spans="1:17" ht="19.5" customHeight="1" x14ac:dyDescent="0.25">
      <c r="A958" s="175"/>
      <c r="B958" s="175"/>
      <c r="C958" s="175"/>
      <c r="D958" s="175"/>
      <c r="E958" s="195"/>
      <c r="F958" s="195"/>
      <c r="G958" s="195"/>
      <c r="H958" s="195"/>
      <c r="I958" s="175"/>
      <c r="J958" s="175"/>
      <c r="K958" s="175"/>
      <c r="L958" s="175"/>
      <c r="M958" s="175"/>
      <c r="N958" s="175"/>
      <c r="O958" s="175"/>
      <c r="P958" s="175"/>
      <c r="Q958" s="175"/>
    </row>
    <row r="959" spans="1:17" ht="19.5" customHeight="1" x14ac:dyDescent="0.25">
      <c r="A959" s="175"/>
      <c r="B959" s="175"/>
      <c r="C959" s="175"/>
      <c r="D959" s="175"/>
      <c r="E959" s="195"/>
      <c r="F959" s="195"/>
      <c r="G959" s="195"/>
      <c r="H959" s="195"/>
      <c r="I959" s="175"/>
      <c r="J959" s="175"/>
      <c r="K959" s="175"/>
      <c r="L959" s="175"/>
      <c r="M959" s="175"/>
      <c r="N959" s="175"/>
      <c r="O959" s="175"/>
      <c r="P959" s="175"/>
      <c r="Q959" s="175"/>
    </row>
    <row r="960" spans="1:17" ht="19.5" customHeight="1" x14ac:dyDescent="0.25">
      <c r="A960" s="175"/>
      <c r="B960" s="175"/>
      <c r="C960" s="175"/>
      <c r="D960" s="175"/>
      <c r="E960" s="195"/>
      <c r="F960" s="195"/>
      <c r="G960" s="195"/>
      <c r="H960" s="195"/>
      <c r="I960" s="175"/>
      <c r="J960" s="175"/>
      <c r="K960" s="175"/>
      <c r="L960" s="175"/>
      <c r="M960" s="175"/>
      <c r="N960" s="175"/>
      <c r="O960" s="175"/>
      <c r="P960" s="175"/>
      <c r="Q960" s="175"/>
    </row>
    <row r="961" spans="1:17" ht="19.5" customHeight="1" x14ac:dyDescent="0.25">
      <c r="A961" s="175"/>
      <c r="B961" s="175"/>
      <c r="C961" s="175"/>
      <c r="D961" s="175"/>
      <c r="E961" s="195"/>
      <c r="F961" s="195"/>
      <c r="G961" s="195"/>
      <c r="H961" s="195"/>
      <c r="I961" s="175"/>
      <c r="J961" s="175"/>
      <c r="K961" s="175"/>
      <c r="L961" s="175"/>
      <c r="M961" s="175"/>
      <c r="N961" s="175"/>
      <c r="O961" s="175"/>
      <c r="P961" s="175"/>
      <c r="Q961" s="175"/>
    </row>
    <row r="962" spans="1:17" ht="19.5" customHeight="1" x14ac:dyDescent="0.25">
      <c r="A962" s="175"/>
      <c r="B962" s="175"/>
      <c r="C962" s="175"/>
      <c r="D962" s="175"/>
      <c r="E962" s="195"/>
      <c r="F962" s="195"/>
      <c r="G962" s="195"/>
      <c r="H962" s="195"/>
      <c r="I962" s="175"/>
      <c r="J962" s="175"/>
      <c r="K962" s="175"/>
      <c r="L962" s="175"/>
      <c r="M962" s="175"/>
      <c r="N962" s="175"/>
      <c r="O962" s="175"/>
      <c r="P962" s="175"/>
      <c r="Q962" s="175"/>
    </row>
    <row r="963" spans="1:17" ht="19.5" customHeight="1" x14ac:dyDescent="0.25">
      <c r="A963" s="175"/>
      <c r="B963" s="175"/>
      <c r="C963" s="175"/>
      <c r="D963" s="175"/>
      <c r="E963" s="195"/>
      <c r="F963" s="195"/>
      <c r="G963" s="195"/>
      <c r="H963" s="195"/>
      <c r="I963" s="175"/>
      <c r="J963" s="175"/>
      <c r="K963" s="175"/>
      <c r="L963" s="175"/>
      <c r="M963" s="175"/>
      <c r="N963" s="175"/>
      <c r="O963" s="175"/>
      <c r="P963" s="175"/>
      <c r="Q963" s="175"/>
    </row>
    <row r="964" spans="1:17" ht="19.5" customHeight="1" x14ac:dyDescent="0.25">
      <c r="A964" s="175"/>
      <c r="B964" s="175"/>
      <c r="C964" s="175"/>
      <c r="D964" s="175"/>
      <c r="E964" s="195"/>
      <c r="F964" s="195"/>
      <c r="G964" s="195"/>
      <c r="H964" s="195"/>
      <c r="I964" s="175"/>
      <c r="J964" s="175"/>
      <c r="K964" s="175"/>
      <c r="L964" s="175"/>
      <c r="M964" s="175"/>
      <c r="N964" s="175"/>
      <c r="O964" s="175"/>
      <c r="P964" s="175"/>
      <c r="Q964" s="175"/>
    </row>
    <row r="965" spans="1:17" ht="19.5" customHeight="1" x14ac:dyDescent="0.25">
      <c r="A965" s="175"/>
      <c r="B965" s="175"/>
      <c r="C965" s="175"/>
      <c r="D965" s="175"/>
      <c r="E965" s="195"/>
      <c r="F965" s="195"/>
      <c r="G965" s="195"/>
      <c r="H965" s="195"/>
      <c r="I965" s="175"/>
      <c r="J965" s="175"/>
      <c r="K965" s="175"/>
      <c r="L965" s="175"/>
      <c r="M965" s="175"/>
      <c r="N965" s="175"/>
      <c r="O965" s="175"/>
      <c r="P965" s="175"/>
      <c r="Q965" s="175"/>
    </row>
    <row r="966" spans="1:17" ht="19.5" customHeight="1" x14ac:dyDescent="0.25">
      <c r="A966" s="175"/>
      <c r="B966" s="175"/>
      <c r="C966" s="175"/>
      <c r="D966" s="175"/>
      <c r="E966" s="195"/>
      <c r="F966" s="195"/>
      <c r="G966" s="195"/>
      <c r="H966" s="195"/>
      <c r="I966" s="175"/>
      <c r="J966" s="175"/>
      <c r="K966" s="175"/>
      <c r="L966" s="175"/>
      <c r="M966" s="175"/>
      <c r="N966" s="175"/>
      <c r="O966" s="175"/>
      <c r="P966" s="175"/>
      <c r="Q966" s="175"/>
    </row>
    <row r="967" spans="1:17" ht="19.5" customHeight="1" x14ac:dyDescent="0.25">
      <c r="A967" s="175"/>
      <c r="B967" s="175"/>
      <c r="C967" s="175"/>
      <c r="D967" s="175"/>
      <c r="E967" s="195"/>
      <c r="F967" s="195"/>
      <c r="G967" s="195"/>
      <c r="H967" s="195"/>
      <c r="I967" s="175"/>
      <c r="J967" s="175"/>
      <c r="K967" s="175"/>
      <c r="L967" s="175"/>
      <c r="M967" s="175"/>
      <c r="N967" s="175"/>
      <c r="O967" s="175"/>
      <c r="P967" s="175"/>
      <c r="Q967" s="175"/>
    </row>
    <row r="968" spans="1:17" ht="19.5" customHeight="1" x14ac:dyDescent="0.25">
      <c r="A968" s="175"/>
      <c r="B968" s="175"/>
      <c r="C968" s="175"/>
      <c r="D968" s="175"/>
      <c r="E968" s="195"/>
      <c r="F968" s="195"/>
      <c r="G968" s="195"/>
      <c r="H968" s="195"/>
      <c r="I968" s="175"/>
      <c r="J968" s="175"/>
      <c r="K968" s="175"/>
      <c r="L968" s="175"/>
      <c r="M968" s="175"/>
      <c r="N968" s="175"/>
      <c r="O968" s="175"/>
      <c r="P968" s="175"/>
      <c r="Q968" s="175"/>
    </row>
    <row r="969" spans="1:17" ht="19.5" customHeight="1" x14ac:dyDescent="0.25">
      <c r="A969" s="175"/>
      <c r="B969" s="175"/>
      <c r="C969" s="175"/>
      <c r="D969" s="175"/>
      <c r="E969" s="195"/>
      <c r="F969" s="195"/>
      <c r="G969" s="195"/>
      <c r="H969" s="195"/>
      <c r="I969" s="175"/>
      <c r="J969" s="175"/>
      <c r="K969" s="175"/>
      <c r="L969" s="175"/>
      <c r="M969" s="175"/>
      <c r="N969" s="175"/>
      <c r="O969" s="175"/>
      <c r="P969" s="175"/>
      <c r="Q969" s="175"/>
    </row>
    <row r="970" spans="1:17" ht="19.5" customHeight="1" x14ac:dyDescent="0.25">
      <c r="A970" s="175"/>
      <c r="B970" s="175"/>
      <c r="C970" s="175"/>
      <c r="D970" s="175"/>
      <c r="E970" s="195"/>
      <c r="F970" s="195"/>
      <c r="G970" s="195"/>
      <c r="H970" s="195"/>
      <c r="I970" s="175"/>
      <c r="J970" s="175"/>
      <c r="K970" s="175"/>
      <c r="L970" s="175"/>
      <c r="M970" s="175"/>
      <c r="N970" s="175"/>
      <c r="O970" s="175"/>
      <c r="P970" s="175"/>
      <c r="Q970" s="175"/>
    </row>
    <row r="971" spans="1:17" ht="19.5" customHeight="1" x14ac:dyDescent="0.25">
      <c r="A971" s="175"/>
      <c r="B971" s="175"/>
      <c r="C971" s="175"/>
      <c r="D971" s="175"/>
      <c r="E971" s="195"/>
      <c r="F971" s="195"/>
      <c r="G971" s="195"/>
      <c r="H971" s="195"/>
      <c r="I971" s="175"/>
      <c r="J971" s="175"/>
      <c r="K971" s="175"/>
      <c r="L971" s="175"/>
      <c r="M971" s="175"/>
      <c r="N971" s="175"/>
      <c r="O971" s="175"/>
      <c r="P971" s="175"/>
      <c r="Q971" s="175"/>
    </row>
    <row r="972" spans="1:17" ht="19.5" customHeight="1" x14ac:dyDescent="0.25">
      <c r="A972" s="175"/>
      <c r="B972" s="175"/>
      <c r="C972" s="175"/>
      <c r="D972" s="175"/>
      <c r="E972" s="195"/>
      <c r="F972" s="195"/>
      <c r="G972" s="195"/>
      <c r="H972" s="195"/>
      <c r="I972" s="175"/>
      <c r="J972" s="175"/>
      <c r="K972" s="175"/>
      <c r="L972" s="175"/>
      <c r="M972" s="175"/>
      <c r="N972" s="175"/>
      <c r="O972" s="175"/>
      <c r="P972" s="175"/>
      <c r="Q972" s="175"/>
    </row>
    <row r="973" spans="1:17" ht="19.5" customHeight="1" x14ac:dyDescent="0.25">
      <c r="A973" s="175"/>
      <c r="B973" s="175"/>
      <c r="C973" s="175"/>
      <c r="D973" s="175"/>
      <c r="E973" s="195"/>
      <c r="F973" s="195"/>
      <c r="G973" s="195"/>
      <c r="H973" s="195"/>
      <c r="I973" s="175"/>
      <c r="J973" s="175"/>
      <c r="K973" s="175"/>
      <c r="L973" s="175"/>
      <c r="M973" s="175"/>
      <c r="N973" s="175"/>
      <c r="O973" s="175"/>
      <c r="P973" s="175"/>
      <c r="Q973" s="175"/>
    </row>
    <row r="974" spans="1:17" ht="19.5" customHeight="1" x14ac:dyDescent="0.25">
      <c r="A974" s="175"/>
      <c r="B974" s="175"/>
      <c r="C974" s="175"/>
      <c r="D974" s="175"/>
      <c r="E974" s="195"/>
      <c r="F974" s="195"/>
      <c r="G974" s="195"/>
      <c r="H974" s="195"/>
      <c r="I974" s="175"/>
      <c r="J974" s="175"/>
      <c r="K974" s="175"/>
      <c r="L974" s="175"/>
      <c r="M974" s="175"/>
      <c r="N974" s="175"/>
      <c r="O974" s="175"/>
      <c r="P974" s="175"/>
      <c r="Q974" s="175"/>
    </row>
    <row r="975" spans="1:17" ht="19.5" customHeight="1" x14ac:dyDescent="0.25">
      <c r="A975" s="175"/>
      <c r="B975" s="175"/>
      <c r="C975" s="175"/>
      <c r="D975" s="175"/>
      <c r="E975" s="195"/>
      <c r="F975" s="195"/>
      <c r="G975" s="195"/>
      <c r="H975" s="195"/>
      <c r="I975" s="175"/>
      <c r="J975" s="175"/>
      <c r="K975" s="175"/>
      <c r="L975" s="175"/>
      <c r="M975" s="175"/>
      <c r="N975" s="175"/>
      <c r="O975" s="175"/>
      <c r="P975" s="175"/>
      <c r="Q975" s="175"/>
    </row>
  </sheetData>
  <mergeCells count="4">
    <mergeCell ref="A1:A2"/>
    <mergeCell ref="B1:D1"/>
    <mergeCell ref="E1:F1"/>
    <mergeCell ref="G1:H1"/>
  </mergeCells>
  <conditionalFormatting sqref="G3:H16">
    <cfRule type="cellIs" dxfId="2" priority="1" operator="lessThan">
      <formula>0</formula>
    </cfRule>
    <cfRule type="cellIs" dxfId="1" priority="2" operator="greaterThan">
      <formula>0</formula>
    </cfRule>
  </conditionalFormatting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4"/>
  <sheetViews>
    <sheetView zoomScale="85" zoomScaleNormal="85" workbookViewId="0">
      <selection activeCell="B5" sqref="B5"/>
    </sheetView>
  </sheetViews>
  <sheetFormatPr defaultColWidth="9.140625" defaultRowHeight="12.75" x14ac:dyDescent="0.2"/>
  <cols>
    <col min="1" max="1" width="18.7109375" bestFit="1" customWidth="1"/>
    <col min="2" max="2" width="70" customWidth="1"/>
    <col min="3" max="3" width="6.85546875" customWidth="1"/>
    <col min="4" max="4" width="13.140625" style="29" bestFit="1" customWidth="1"/>
    <col min="5" max="5" width="11.42578125" style="29" bestFit="1" customWidth="1"/>
    <col min="6" max="6" width="15.85546875" style="29" customWidth="1"/>
    <col min="7" max="7" width="71.85546875" style="28" customWidth="1"/>
    <col min="8" max="8" width="45.28515625" style="28" customWidth="1"/>
  </cols>
  <sheetData>
    <row r="1" spans="1:8" ht="24" thickBot="1" x14ac:dyDescent="0.25">
      <c r="A1" s="280" t="s">
        <v>44</v>
      </c>
      <c r="B1" s="281"/>
      <c r="C1" s="281"/>
      <c r="D1" s="281"/>
      <c r="E1" s="281"/>
      <c r="F1" s="281"/>
      <c r="G1" s="281"/>
      <c r="H1" s="282"/>
    </row>
    <row r="2" spans="1:8" ht="20.25" thickBot="1" x14ac:dyDescent="0.25">
      <c r="A2" s="32" t="s">
        <v>40</v>
      </c>
      <c r="B2" s="3" t="s">
        <v>48</v>
      </c>
      <c r="C2" s="4"/>
      <c r="D2" s="5"/>
      <c r="E2" s="6"/>
      <c r="F2" s="5"/>
      <c r="G2" s="33"/>
      <c r="H2" s="72"/>
    </row>
    <row r="3" spans="1:8" ht="20.25" thickBot="1" x14ac:dyDescent="0.25">
      <c r="A3" s="32" t="s">
        <v>41</v>
      </c>
      <c r="B3" s="10" t="s">
        <v>617</v>
      </c>
      <c r="C3" s="11"/>
      <c r="D3" s="12"/>
      <c r="E3" s="12"/>
      <c r="F3" s="12"/>
      <c r="G3" s="34"/>
      <c r="H3" s="73"/>
    </row>
    <row r="4" spans="1:8" ht="20.25" thickBot="1" x14ac:dyDescent="0.25">
      <c r="A4" s="32" t="s">
        <v>42</v>
      </c>
      <c r="B4" s="10" t="str">
        <f>CAPA!B3</f>
        <v>R01</v>
      </c>
      <c r="C4" s="11"/>
      <c r="D4" s="12"/>
      <c r="E4" s="12"/>
      <c r="F4" s="12"/>
      <c r="G4" s="34"/>
      <c r="H4" s="73"/>
    </row>
    <row r="5" spans="1:8" ht="20.25" thickBot="1" x14ac:dyDescent="0.25">
      <c r="A5" s="35" t="s">
        <v>43</v>
      </c>
      <c r="B5" s="36">
        <f>CAPA!B4</f>
        <v>45426</v>
      </c>
      <c r="C5" s="37"/>
      <c r="D5" s="38"/>
      <c r="E5" s="37"/>
      <c r="F5" s="37"/>
      <c r="G5" s="39"/>
      <c r="H5" s="74"/>
    </row>
    <row r="6" spans="1:8" ht="20.25" thickBot="1" x14ac:dyDescent="0.25">
      <c r="A6" s="283" t="s">
        <v>1852</v>
      </c>
      <c r="B6" s="284"/>
      <c r="C6" s="284"/>
      <c r="D6" s="284"/>
      <c r="E6" s="284"/>
      <c r="F6" s="285"/>
      <c r="G6" s="286" t="s">
        <v>616</v>
      </c>
      <c r="H6" s="285"/>
    </row>
    <row r="7" spans="1:8" ht="32.25" thickBot="1" x14ac:dyDescent="0.25">
      <c r="A7" s="124" t="s">
        <v>0</v>
      </c>
      <c r="B7" s="124" t="s">
        <v>1</v>
      </c>
      <c r="C7" s="124" t="s">
        <v>2</v>
      </c>
      <c r="D7" s="125" t="s">
        <v>3</v>
      </c>
      <c r="E7" s="125" t="s">
        <v>4</v>
      </c>
      <c r="F7" s="126" t="s">
        <v>5</v>
      </c>
      <c r="G7" s="119" t="s">
        <v>38</v>
      </c>
      <c r="H7" s="81" t="s">
        <v>39</v>
      </c>
    </row>
    <row r="8" spans="1:8" s="1" customFormat="1" ht="31.5" x14ac:dyDescent="0.45">
      <c r="A8" s="120" t="s">
        <v>618</v>
      </c>
      <c r="B8" s="121" t="s">
        <v>619</v>
      </c>
      <c r="C8" s="121" t="s">
        <v>620</v>
      </c>
      <c r="D8" s="122"/>
      <c r="E8" s="122"/>
      <c r="F8" s="123">
        <f>F9+F29+F65+F82</f>
        <v>5614696.9776153993</v>
      </c>
      <c r="G8" s="93" t="s">
        <v>623</v>
      </c>
      <c r="H8" s="82"/>
    </row>
    <row r="9" spans="1:8" s="1" customFormat="1" ht="15.75" x14ac:dyDescent="0.45">
      <c r="A9" s="43" t="s">
        <v>1249</v>
      </c>
      <c r="B9" s="44" t="s">
        <v>1250</v>
      </c>
      <c r="C9" s="44"/>
      <c r="D9" s="45"/>
      <c r="E9" s="45"/>
      <c r="F9" s="46">
        <f>F10+F12+F14+F16+F17+F19+F21+F24+F26</f>
        <v>1342700</v>
      </c>
      <c r="G9" s="94"/>
      <c r="H9" s="83"/>
    </row>
    <row r="10" spans="1:8" s="1" customFormat="1" ht="15.75" x14ac:dyDescent="0.45">
      <c r="A10" s="47" t="s">
        <v>1251</v>
      </c>
      <c r="B10" s="48" t="s">
        <v>1252</v>
      </c>
      <c r="C10" s="48"/>
      <c r="D10" s="49"/>
      <c r="E10" s="49"/>
      <c r="F10" s="50">
        <f>F11</f>
        <v>10000</v>
      </c>
      <c r="G10" s="95"/>
      <c r="H10" s="84"/>
    </row>
    <row r="11" spans="1:8" s="1" customFormat="1" ht="31.5" x14ac:dyDescent="0.45">
      <c r="A11" s="75" t="s">
        <v>1253</v>
      </c>
      <c r="B11" s="30" t="s">
        <v>1254</v>
      </c>
      <c r="C11" s="30" t="s">
        <v>414</v>
      </c>
      <c r="D11" s="55">
        <v>1</v>
      </c>
      <c r="E11" s="55">
        <v>10000</v>
      </c>
      <c r="F11" s="56">
        <f>E11*D11</f>
        <v>10000</v>
      </c>
      <c r="G11" s="96" t="s">
        <v>1255</v>
      </c>
      <c r="H11" s="85"/>
    </row>
    <row r="12" spans="1:8" s="1" customFormat="1" ht="15.75" x14ac:dyDescent="0.45">
      <c r="A12" s="47" t="s">
        <v>1256</v>
      </c>
      <c r="B12" s="48" t="s">
        <v>1257</v>
      </c>
      <c r="C12" s="48"/>
      <c r="D12" s="49"/>
      <c r="E12" s="49"/>
      <c r="F12" s="50">
        <f>F13</f>
        <v>2000</v>
      </c>
      <c r="G12" s="97"/>
      <c r="H12" s="84"/>
    </row>
    <row r="13" spans="1:8" s="1" customFormat="1" ht="31.5" x14ac:dyDescent="0.45">
      <c r="A13" s="75" t="s">
        <v>1258</v>
      </c>
      <c r="B13" s="30" t="s">
        <v>1259</v>
      </c>
      <c r="C13" s="30" t="s">
        <v>414</v>
      </c>
      <c r="D13" s="55">
        <v>1</v>
      </c>
      <c r="E13" s="55">
        <v>2000</v>
      </c>
      <c r="F13" s="56">
        <f>E13*D13</f>
        <v>2000</v>
      </c>
      <c r="G13" s="96" t="s">
        <v>1255</v>
      </c>
      <c r="H13" s="85"/>
    </row>
    <row r="14" spans="1:8" s="1" customFormat="1" ht="15.75" x14ac:dyDescent="0.45">
      <c r="A14" s="47" t="s">
        <v>1260</v>
      </c>
      <c r="B14" s="48" t="s">
        <v>1261</v>
      </c>
      <c r="C14" s="48"/>
      <c r="D14" s="49"/>
      <c r="E14" s="49"/>
      <c r="F14" s="50">
        <f>F15</f>
        <v>6500</v>
      </c>
      <c r="G14" s="97"/>
      <c r="H14" s="84"/>
    </row>
    <row r="15" spans="1:8" s="1" customFormat="1" ht="31.5" x14ac:dyDescent="0.45">
      <c r="A15" s="75" t="s">
        <v>1262</v>
      </c>
      <c r="B15" s="30" t="s">
        <v>1263</v>
      </c>
      <c r="C15" s="30" t="s">
        <v>414</v>
      </c>
      <c r="D15" s="55">
        <v>1</v>
      </c>
      <c r="E15" s="55">
        <v>6500</v>
      </c>
      <c r="F15" s="56">
        <f>E15*D15</f>
        <v>6500</v>
      </c>
      <c r="G15" s="96" t="s">
        <v>1255</v>
      </c>
      <c r="H15" s="85"/>
    </row>
    <row r="16" spans="1:8" s="1" customFormat="1" ht="15.75" x14ac:dyDescent="0.45">
      <c r="A16" s="47" t="s">
        <v>1264</v>
      </c>
      <c r="B16" s="48" t="s">
        <v>1265</v>
      </c>
      <c r="C16" s="48"/>
      <c r="D16" s="49"/>
      <c r="E16" s="49"/>
      <c r="F16" s="50">
        <v>0</v>
      </c>
      <c r="G16" s="95"/>
      <c r="H16" s="84"/>
    </row>
    <row r="17" spans="1:8" s="1" customFormat="1" ht="15.75" x14ac:dyDescent="0.45">
      <c r="A17" s="47" t="s">
        <v>1266</v>
      </c>
      <c r="B17" s="48" t="s">
        <v>1267</v>
      </c>
      <c r="C17" s="48"/>
      <c r="D17" s="49"/>
      <c r="E17" s="49"/>
      <c r="F17" s="50">
        <f>F18</f>
        <v>54000</v>
      </c>
      <c r="G17" s="95"/>
      <c r="H17" s="84"/>
    </row>
    <row r="18" spans="1:8" s="1" customFormat="1" ht="15.75" x14ac:dyDescent="0.45">
      <c r="A18" s="75" t="s">
        <v>1268</v>
      </c>
      <c r="B18" s="30" t="s">
        <v>1269</v>
      </c>
      <c r="C18" s="30" t="s">
        <v>1270</v>
      </c>
      <c r="D18" s="76">
        <v>36</v>
      </c>
      <c r="E18" s="55">
        <v>1500</v>
      </c>
      <c r="F18" s="56">
        <f>E18*D18</f>
        <v>54000</v>
      </c>
      <c r="G18" s="98"/>
      <c r="H18" s="85"/>
    </row>
    <row r="19" spans="1:8" s="1" customFormat="1" ht="15.75" x14ac:dyDescent="0.45">
      <c r="A19" s="47" t="s">
        <v>1271</v>
      </c>
      <c r="B19" s="48" t="s">
        <v>1272</v>
      </c>
      <c r="C19" s="48"/>
      <c r="D19" s="49"/>
      <c r="E19" s="49"/>
      <c r="F19" s="50">
        <f>F20</f>
        <v>11600</v>
      </c>
      <c r="G19" s="95"/>
      <c r="H19" s="84"/>
    </row>
    <row r="20" spans="1:8" s="1" customFormat="1" ht="15.75" x14ac:dyDescent="0.45">
      <c r="A20" s="75" t="s">
        <v>1273</v>
      </c>
      <c r="B20" s="58" t="s">
        <v>1272</v>
      </c>
      <c r="C20" s="30" t="s">
        <v>414</v>
      </c>
      <c r="D20" s="55">
        <v>1</v>
      </c>
      <c r="E20" s="55">
        <v>11600</v>
      </c>
      <c r="F20" s="56">
        <f>E20*D20</f>
        <v>11600</v>
      </c>
      <c r="G20" s="98"/>
      <c r="H20" s="85"/>
    </row>
    <row r="21" spans="1:8" s="1" customFormat="1" ht="15.75" x14ac:dyDescent="0.45">
      <c r="A21" s="47" t="s">
        <v>1274</v>
      </c>
      <c r="B21" s="48" t="s">
        <v>1275</v>
      </c>
      <c r="C21" s="48"/>
      <c r="D21" s="49"/>
      <c r="E21" s="49"/>
      <c r="F21" s="50">
        <f>SUM(F22:F23)</f>
        <v>1238000</v>
      </c>
      <c r="G21" s="95"/>
      <c r="H21" s="84"/>
    </row>
    <row r="22" spans="1:8" s="1" customFormat="1" ht="15.75" x14ac:dyDescent="0.45">
      <c r="A22" s="254" t="s">
        <v>4702</v>
      </c>
      <c r="B22" s="254" t="s">
        <v>4704</v>
      </c>
      <c r="C22" s="254" t="s">
        <v>414</v>
      </c>
      <c r="D22" s="254">
        <v>1</v>
      </c>
      <c r="E22" s="254">
        <v>350000</v>
      </c>
      <c r="F22" s="254">
        <f>E22*D22</f>
        <v>350000</v>
      </c>
      <c r="G22" s="254"/>
      <c r="H22" s="254"/>
    </row>
    <row r="23" spans="1:8" s="1" customFormat="1" ht="15.75" x14ac:dyDescent="0.45">
      <c r="A23" s="254" t="s">
        <v>4703</v>
      </c>
      <c r="B23" s="254" t="s">
        <v>4707</v>
      </c>
      <c r="C23" s="254" t="s">
        <v>414</v>
      </c>
      <c r="D23" s="254">
        <v>1</v>
      </c>
      <c r="E23" s="254">
        <v>888000</v>
      </c>
      <c r="F23" s="254">
        <f>E23*D23</f>
        <v>888000</v>
      </c>
      <c r="G23" s="254"/>
      <c r="H23" s="254"/>
    </row>
    <row r="24" spans="1:8" s="1" customFormat="1" ht="15.75" x14ac:dyDescent="0.45">
      <c r="A24" s="47" t="s">
        <v>1276</v>
      </c>
      <c r="B24" s="48" t="s">
        <v>1277</v>
      </c>
      <c r="C24" s="48"/>
      <c r="D24" s="49"/>
      <c r="E24" s="49"/>
      <c r="F24" s="50">
        <f>F25</f>
        <v>10000</v>
      </c>
      <c r="G24" s="95"/>
      <c r="H24" s="84"/>
    </row>
    <row r="25" spans="1:8" s="1" customFormat="1" ht="15.75" x14ac:dyDescent="0.45">
      <c r="A25" s="75" t="s">
        <v>4705</v>
      </c>
      <c r="B25" s="58" t="s">
        <v>4706</v>
      </c>
      <c r="C25" s="30" t="s">
        <v>414</v>
      </c>
      <c r="D25" s="55">
        <v>1</v>
      </c>
      <c r="E25" s="55">
        <v>10000</v>
      </c>
      <c r="F25" s="56">
        <f>E25*D25</f>
        <v>10000</v>
      </c>
      <c r="G25" s="98"/>
      <c r="H25" s="85"/>
    </row>
    <row r="26" spans="1:8" s="1" customFormat="1" ht="15.75" x14ac:dyDescent="0.45">
      <c r="A26" s="47" t="s">
        <v>1278</v>
      </c>
      <c r="B26" s="48" t="s">
        <v>1279</v>
      </c>
      <c r="C26" s="48"/>
      <c r="D26" s="49"/>
      <c r="E26" s="49"/>
      <c r="F26" s="50">
        <f>F27+F28</f>
        <v>10600</v>
      </c>
      <c r="G26" s="95"/>
      <c r="H26" s="84"/>
    </row>
    <row r="27" spans="1:8" s="1" customFormat="1" ht="15.75" x14ac:dyDescent="0.45">
      <c r="A27" s="75" t="s">
        <v>1280</v>
      </c>
      <c r="B27" s="30" t="s">
        <v>1281</v>
      </c>
      <c r="C27" s="30" t="s">
        <v>414</v>
      </c>
      <c r="D27" s="55">
        <v>1</v>
      </c>
      <c r="E27" s="55">
        <v>5600</v>
      </c>
      <c r="F27" s="56">
        <f>E27*D27</f>
        <v>5600</v>
      </c>
      <c r="G27" s="98"/>
      <c r="H27" s="85"/>
    </row>
    <row r="28" spans="1:8" s="1" customFormat="1" ht="15.75" x14ac:dyDescent="0.45">
      <c r="A28" s="254" t="s">
        <v>4708</v>
      </c>
      <c r="B28" s="254" t="s">
        <v>4709</v>
      </c>
      <c r="C28" s="254" t="s">
        <v>414</v>
      </c>
      <c r="D28" s="254">
        <v>1</v>
      </c>
      <c r="E28" s="254">
        <v>5000</v>
      </c>
      <c r="F28" s="254">
        <f>E28*D28</f>
        <v>5000</v>
      </c>
      <c r="G28" s="254"/>
      <c r="H28" s="254"/>
    </row>
    <row r="29" spans="1:8" s="1" customFormat="1" ht="15.75" x14ac:dyDescent="0.45">
      <c r="A29" s="43" t="s">
        <v>1282</v>
      </c>
      <c r="B29" s="44" t="s">
        <v>1283</v>
      </c>
      <c r="C29" s="44"/>
      <c r="D29" s="45"/>
      <c r="E29" s="45"/>
      <c r="F29" s="46">
        <f>F30+F33+F35+F37+F40+F44+F49+F53+F55+F57+F60+F63</f>
        <v>834300</v>
      </c>
      <c r="G29" s="94"/>
      <c r="H29" s="83"/>
    </row>
    <row r="30" spans="1:8" s="1" customFormat="1" ht="15.75" x14ac:dyDescent="0.45">
      <c r="A30" s="47" t="s">
        <v>1284</v>
      </c>
      <c r="B30" s="48" t="s">
        <v>1285</v>
      </c>
      <c r="C30" s="48"/>
      <c r="D30" s="49"/>
      <c r="E30" s="49"/>
      <c r="F30" s="50">
        <f>F31+F32</f>
        <v>266000</v>
      </c>
      <c r="G30" s="95"/>
      <c r="H30" s="84"/>
    </row>
    <row r="31" spans="1:8" s="1" customFormat="1" ht="31.5" x14ac:dyDescent="0.45">
      <c r="A31" s="75" t="s">
        <v>1286</v>
      </c>
      <c r="B31" s="30" t="s">
        <v>1287</v>
      </c>
      <c r="C31" s="30" t="s">
        <v>414</v>
      </c>
      <c r="D31" s="55">
        <v>1</v>
      </c>
      <c r="E31" s="55">
        <v>241000</v>
      </c>
      <c r="F31" s="56">
        <f>E31*D31</f>
        <v>241000</v>
      </c>
      <c r="G31" s="96" t="s">
        <v>1255</v>
      </c>
      <c r="H31" s="85"/>
    </row>
    <row r="32" spans="1:8" s="1" customFormat="1" ht="15.75" x14ac:dyDescent="0.45">
      <c r="A32" s="75" t="s">
        <v>1288</v>
      </c>
      <c r="B32" s="30" t="s">
        <v>1289</v>
      </c>
      <c r="C32" s="30" t="s">
        <v>414</v>
      </c>
      <c r="D32" s="55">
        <v>1</v>
      </c>
      <c r="E32" s="55">
        <v>25000</v>
      </c>
      <c r="F32" s="56">
        <f>E32*D32</f>
        <v>25000</v>
      </c>
      <c r="G32" s="98"/>
      <c r="H32" s="85"/>
    </row>
    <row r="33" spans="1:8" s="1" customFormat="1" ht="15.75" x14ac:dyDescent="0.45">
      <c r="A33" s="47" t="s">
        <v>1290</v>
      </c>
      <c r="B33" s="48" t="s">
        <v>1291</v>
      </c>
      <c r="C33" s="48"/>
      <c r="D33" s="49"/>
      <c r="E33" s="49"/>
      <c r="F33" s="50">
        <f>F34</f>
        <v>1800</v>
      </c>
      <c r="G33" s="95"/>
      <c r="H33" s="84"/>
    </row>
    <row r="34" spans="1:8" s="1" customFormat="1" ht="15.75" x14ac:dyDescent="0.45">
      <c r="A34" s="75" t="s">
        <v>1292</v>
      </c>
      <c r="B34" s="30" t="s">
        <v>1293</v>
      </c>
      <c r="C34" s="30" t="s">
        <v>414</v>
      </c>
      <c r="D34" s="55">
        <v>1</v>
      </c>
      <c r="E34" s="55">
        <v>1800</v>
      </c>
      <c r="F34" s="56">
        <f>E34*D34</f>
        <v>1800</v>
      </c>
      <c r="G34" s="98"/>
      <c r="H34" s="85"/>
    </row>
    <row r="35" spans="1:8" s="1" customFormat="1" ht="15.75" x14ac:dyDescent="0.45">
      <c r="A35" s="47" t="s">
        <v>1294</v>
      </c>
      <c r="B35" s="48" t="s">
        <v>1295</v>
      </c>
      <c r="C35" s="48"/>
      <c r="D35" s="49"/>
      <c r="E35" s="49"/>
      <c r="F35" s="50">
        <f>F36</f>
        <v>3000</v>
      </c>
      <c r="G35" s="95"/>
      <c r="H35" s="84"/>
    </row>
    <row r="36" spans="1:8" s="1" customFormat="1" ht="31.5" x14ac:dyDescent="0.45">
      <c r="A36" s="75" t="s">
        <v>1296</v>
      </c>
      <c r="B36" s="30" t="s">
        <v>1297</v>
      </c>
      <c r="C36" s="30" t="s">
        <v>414</v>
      </c>
      <c r="D36" s="55">
        <v>1</v>
      </c>
      <c r="E36" s="55">
        <v>3000</v>
      </c>
      <c r="F36" s="56">
        <f>E36*D36</f>
        <v>3000</v>
      </c>
      <c r="G36" s="96" t="s">
        <v>1255</v>
      </c>
      <c r="H36" s="85"/>
    </row>
    <row r="37" spans="1:8" s="1" customFormat="1" ht="15.75" x14ac:dyDescent="0.45">
      <c r="A37" s="47" t="s">
        <v>1298</v>
      </c>
      <c r="B37" s="48" t="s">
        <v>1299</v>
      </c>
      <c r="C37" s="48"/>
      <c r="D37" s="49"/>
      <c r="E37" s="49"/>
      <c r="F37" s="50">
        <f>F38+F39</f>
        <v>71000</v>
      </c>
      <c r="G37" s="95"/>
      <c r="H37" s="84"/>
    </row>
    <row r="38" spans="1:8" s="1" customFormat="1" ht="31.5" x14ac:dyDescent="0.45">
      <c r="A38" s="75" t="s">
        <v>1300</v>
      </c>
      <c r="B38" s="30" t="s">
        <v>1301</v>
      </c>
      <c r="C38" s="30" t="s">
        <v>414</v>
      </c>
      <c r="D38" s="55">
        <v>1</v>
      </c>
      <c r="E38" s="254">
        <v>50000</v>
      </c>
      <c r="F38" s="56">
        <f>E38*D38</f>
        <v>50000</v>
      </c>
      <c r="G38" s="96" t="s">
        <v>1255</v>
      </c>
      <c r="H38" s="85"/>
    </row>
    <row r="39" spans="1:8" s="1" customFormat="1" ht="31.5" x14ac:dyDescent="0.45">
      <c r="A39" s="75" t="s">
        <v>1302</v>
      </c>
      <c r="B39" s="30" t="s">
        <v>1303</v>
      </c>
      <c r="C39" s="30" t="s">
        <v>414</v>
      </c>
      <c r="D39" s="55">
        <v>1</v>
      </c>
      <c r="E39" s="55">
        <v>21000</v>
      </c>
      <c r="F39" s="56">
        <f>E39*D39</f>
        <v>21000</v>
      </c>
      <c r="G39" s="96" t="s">
        <v>1255</v>
      </c>
      <c r="H39" s="85"/>
    </row>
    <row r="40" spans="1:8" s="1" customFormat="1" ht="31.5" x14ac:dyDescent="0.45">
      <c r="A40" s="47" t="s">
        <v>1302</v>
      </c>
      <c r="B40" s="48" t="s">
        <v>1304</v>
      </c>
      <c r="C40" s="48"/>
      <c r="D40" s="49"/>
      <c r="E40" s="49"/>
      <c r="F40" s="50">
        <f>F41+F42+F43</f>
        <v>86500</v>
      </c>
      <c r="G40" s="95"/>
      <c r="H40" s="84"/>
    </row>
    <row r="41" spans="1:8" s="1" customFormat="1" ht="31.5" x14ac:dyDescent="0.45">
      <c r="A41" s="75" t="s">
        <v>1305</v>
      </c>
      <c r="B41" s="30" t="s">
        <v>1306</v>
      </c>
      <c r="C41" s="30" t="s">
        <v>414</v>
      </c>
      <c r="D41" s="55">
        <v>1</v>
      </c>
      <c r="E41" s="55">
        <v>37000</v>
      </c>
      <c r="F41" s="56">
        <f>E41*D41</f>
        <v>37000</v>
      </c>
      <c r="G41" s="96" t="s">
        <v>1255</v>
      </c>
      <c r="H41" s="85"/>
    </row>
    <row r="42" spans="1:8" s="1" customFormat="1" ht="31.5" x14ac:dyDescent="0.45">
      <c r="A42" s="75" t="s">
        <v>1307</v>
      </c>
      <c r="B42" s="30" t="s">
        <v>1308</v>
      </c>
      <c r="C42" s="30" t="s">
        <v>414</v>
      </c>
      <c r="D42" s="55">
        <v>1</v>
      </c>
      <c r="E42" s="55">
        <v>29500</v>
      </c>
      <c r="F42" s="56">
        <f t="shared" ref="F42:F43" si="0">E42*D42</f>
        <v>29500</v>
      </c>
      <c r="G42" s="96" t="s">
        <v>1255</v>
      </c>
      <c r="H42" s="85"/>
    </row>
    <row r="43" spans="1:8" s="1" customFormat="1" ht="31.5" x14ac:dyDescent="0.45">
      <c r="A43" s="75" t="s">
        <v>1309</v>
      </c>
      <c r="B43" s="30" t="s">
        <v>1310</v>
      </c>
      <c r="C43" s="30" t="s">
        <v>414</v>
      </c>
      <c r="D43" s="55">
        <v>1</v>
      </c>
      <c r="E43" s="55">
        <v>20000</v>
      </c>
      <c r="F43" s="56">
        <f t="shared" si="0"/>
        <v>20000</v>
      </c>
      <c r="G43" s="96" t="s">
        <v>1255</v>
      </c>
      <c r="H43" s="85"/>
    </row>
    <row r="44" spans="1:8" s="1" customFormat="1" ht="15.75" x14ac:dyDescent="0.45">
      <c r="A44" s="47" t="s">
        <v>1311</v>
      </c>
      <c r="B44" s="48" t="s">
        <v>1312</v>
      </c>
      <c r="C44" s="48"/>
      <c r="D44" s="49"/>
      <c r="E44" s="49"/>
      <c r="F44" s="50">
        <f>F45+F46+F47+F48</f>
        <v>33350</v>
      </c>
      <c r="G44" s="95"/>
      <c r="H44" s="84"/>
    </row>
    <row r="45" spans="1:8" s="1" customFormat="1" ht="31.5" x14ac:dyDescent="0.45">
      <c r="A45" s="75" t="s">
        <v>1313</v>
      </c>
      <c r="B45" s="30" t="s">
        <v>1314</v>
      </c>
      <c r="C45" s="30" t="s">
        <v>414</v>
      </c>
      <c r="D45" s="55">
        <v>1</v>
      </c>
      <c r="E45" s="55">
        <v>13500</v>
      </c>
      <c r="F45" s="56">
        <f>E45*D45</f>
        <v>13500</v>
      </c>
      <c r="G45" s="96" t="s">
        <v>1255</v>
      </c>
      <c r="H45" s="85"/>
    </row>
    <row r="46" spans="1:8" s="1" customFormat="1" ht="31.5" x14ac:dyDescent="0.45">
      <c r="A46" s="75" t="s">
        <v>1315</v>
      </c>
      <c r="B46" s="30" t="s">
        <v>1316</v>
      </c>
      <c r="C46" s="30" t="s">
        <v>414</v>
      </c>
      <c r="D46" s="55">
        <v>1</v>
      </c>
      <c r="E46" s="55">
        <v>4250</v>
      </c>
      <c r="F46" s="56">
        <f t="shared" ref="F46:F47" si="1">E46*D46</f>
        <v>4250</v>
      </c>
      <c r="G46" s="96" t="s">
        <v>1255</v>
      </c>
      <c r="H46" s="85"/>
    </row>
    <row r="47" spans="1:8" s="1" customFormat="1" ht="15.75" x14ac:dyDescent="0.45">
      <c r="A47" s="75" t="s">
        <v>1317</v>
      </c>
      <c r="B47" s="30" t="s">
        <v>1318</v>
      </c>
      <c r="C47" s="30" t="s">
        <v>414</v>
      </c>
      <c r="D47" s="55">
        <v>1</v>
      </c>
      <c r="E47" s="55">
        <v>11600</v>
      </c>
      <c r="F47" s="56">
        <f t="shared" si="1"/>
        <v>11600</v>
      </c>
      <c r="G47" s="98"/>
      <c r="H47" s="85"/>
    </row>
    <row r="48" spans="1:8" s="1" customFormat="1" ht="15.75" x14ac:dyDescent="0.45">
      <c r="A48" s="254" t="s">
        <v>4710</v>
      </c>
      <c r="B48" s="254" t="s">
        <v>4711</v>
      </c>
      <c r="C48" s="254" t="s">
        <v>414</v>
      </c>
      <c r="D48" s="254">
        <v>1</v>
      </c>
      <c r="E48" s="254">
        <v>4000</v>
      </c>
      <c r="F48" s="254">
        <f>E48*D48</f>
        <v>4000</v>
      </c>
      <c r="G48" s="254"/>
      <c r="H48" s="254"/>
    </row>
    <row r="49" spans="1:8" s="1" customFormat="1" ht="15.75" x14ac:dyDescent="0.45">
      <c r="A49" s="47" t="s">
        <v>1319</v>
      </c>
      <c r="B49" s="48" t="s">
        <v>1320</v>
      </c>
      <c r="C49" s="48"/>
      <c r="D49" s="49"/>
      <c r="E49" s="49"/>
      <c r="F49" s="50">
        <f>F50+F51+F52</f>
        <v>56250</v>
      </c>
      <c r="G49" s="95"/>
      <c r="H49" s="84"/>
    </row>
    <row r="50" spans="1:8" s="1" customFormat="1" ht="31.5" x14ac:dyDescent="0.45">
      <c r="A50" s="75" t="s">
        <v>1321</v>
      </c>
      <c r="B50" s="30" t="s">
        <v>1322</v>
      </c>
      <c r="C50" s="30" t="s">
        <v>414</v>
      </c>
      <c r="D50" s="55">
        <v>1</v>
      </c>
      <c r="E50" s="55">
        <v>50000</v>
      </c>
      <c r="F50" s="56">
        <f>E50*D50</f>
        <v>50000</v>
      </c>
      <c r="G50" s="96" t="s">
        <v>1255</v>
      </c>
      <c r="H50" s="85"/>
    </row>
    <row r="51" spans="1:8" s="1" customFormat="1" ht="31.5" x14ac:dyDescent="0.45">
      <c r="A51" s="75" t="s">
        <v>1323</v>
      </c>
      <c r="B51" s="30" t="s">
        <v>1324</v>
      </c>
      <c r="C51" s="30" t="s">
        <v>414</v>
      </c>
      <c r="D51" s="55">
        <v>1</v>
      </c>
      <c r="E51" s="55">
        <v>4500</v>
      </c>
      <c r="F51" s="56">
        <f t="shared" ref="F51:F52" si="2">E51*D51</f>
        <v>4500</v>
      </c>
      <c r="G51" s="96" t="s">
        <v>1255</v>
      </c>
      <c r="H51" s="85"/>
    </row>
    <row r="52" spans="1:8" s="1" customFormat="1" ht="31.5" x14ac:dyDescent="0.45">
      <c r="A52" s="75" t="s">
        <v>1325</v>
      </c>
      <c r="B52" s="30" t="s">
        <v>1326</v>
      </c>
      <c r="C52" s="30" t="s">
        <v>414</v>
      </c>
      <c r="D52" s="55">
        <v>1</v>
      </c>
      <c r="E52" s="55">
        <v>1750</v>
      </c>
      <c r="F52" s="56">
        <f t="shared" si="2"/>
        <v>1750</v>
      </c>
      <c r="G52" s="96" t="s">
        <v>1255</v>
      </c>
      <c r="H52" s="85"/>
    </row>
    <row r="53" spans="1:8" s="1" customFormat="1" ht="15.75" x14ac:dyDescent="0.45">
      <c r="A53" s="47" t="s">
        <v>1327</v>
      </c>
      <c r="B53" s="48" t="s">
        <v>1328</v>
      </c>
      <c r="C53" s="48"/>
      <c r="D53" s="49"/>
      <c r="E53" s="49"/>
      <c r="F53" s="50">
        <f>F54</f>
        <v>10800</v>
      </c>
      <c r="G53" s="95"/>
      <c r="H53" s="84"/>
    </row>
    <row r="54" spans="1:8" s="1" customFormat="1" ht="15.75" x14ac:dyDescent="0.45">
      <c r="A54" s="75" t="s">
        <v>1329</v>
      </c>
      <c r="B54" s="30" t="s">
        <v>1330</v>
      </c>
      <c r="C54" s="30" t="s">
        <v>1270</v>
      </c>
      <c r="D54" s="76">
        <v>36</v>
      </c>
      <c r="E54" s="254">
        <v>300</v>
      </c>
      <c r="F54" s="56">
        <f>E54*D54</f>
        <v>10800</v>
      </c>
      <c r="G54" s="98"/>
      <c r="H54" s="85"/>
    </row>
    <row r="55" spans="1:8" s="1" customFormat="1" ht="15.75" x14ac:dyDescent="0.45">
      <c r="A55" s="47" t="s">
        <v>4712</v>
      </c>
      <c r="B55" s="48" t="s">
        <v>1331</v>
      </c>
      <c r="C55" s="48"/>
      <c r="D55" s="49"/>
      <c r="E55" s="49"/>
      <c r="F55" s="50">
        <f>F56</f>
        <v>5600</v>
      </c>
      <c r="G55" s="95"/>
      <c r="H55" s="84"/>
    </row>
    <row r="56" spans="1:8" s="1" customFormat="1" ht="15.75" x14ac:dyDescent="0.45">
      <c r="A56" s="75" t="s">
        <v>4713</v>
      </c>
      <c r="B56" s="30" t="s">
        <v>1332</v>
      </c>
      <c r="C56" s="30" t="s">
        <v>414</v>
      </c>
      <c r="D56" s="55">
        <v>1</v>
      </c>
      <c r="E56" s="55">
        <v>5600</v>
      </c>
      <c r="F56" s="56">
        <f>E56*D56</f>
        <v>5600</v>
      </c>
      <c r="G56" s="98"/>
      <c r="H56" s="85"/>
    </row>
    <row r="57" spans="1:8" s="1" customFormat="1" ht="15.75" x14ac:dyDescent="0.45">
      <c r="A57" s="47" t="s">
        <v>4714</v>
      </c>
      <c r="B57" s="48" t="s">
        <v>1333</v>
      </c>
      <c r="C57" s="48"/>
      <c r="D57" s="49"/>
      <c r="E57" s="49"/>
      <c r="F57" s="50">
        <f>F58+F59</f>
        <v>120000</v>
      </c>
      <c r="G57" s="95"/>
      <c r="H57" s="84"/>
    </row>
    <row r="58" spans="1:8" s="1" customFormat="1" ht="31.5" x14ac:dyDescent="0.45">
      <c r="A58" s="75" t="s">
        <v>4715</v>
      </c>
      <c r="B58" s="30" t="s">
        <v>1334</v>
      </c>
      <c r="C58" s="30" t="s">
        <v>414</v>
      </c>
      <c r="D58" s="55">
        <v>1</v>
      </c>
      <c r="E58" s="55">
        <v>30000</v>
      </c>
      <c r="F58" s="56">
        <f>E58*D58</f>
        <v>30000</v>
      </c>
      <c r="G58" s="96" t="s">
        <v>1255</v>
      </c>
      <c r="H58" s="85"/>
    </row>
    <row r="59" spans="1:8" s="1" customFormat="1" ht="15.75" x14ac:dyDescent="0.45">
      <c r="A59" s="75" t="s">
        <v>4716</v>
      </c>
      <c r="B59" s="30" t="s">
        <v>1335</v>
      </c>
      <c r="C59" s="30" t="s">
        <v>1270</v>
      </c>
      <c r="D59" s="76">
        <v>36</v>
      </c>
      <c r="E59" s="55">
        <v>2500</v>
      </c>
      <c r="F59" s="56">
        <f t="shared" ref="F59" si="3">E59*D59</f>
        <v>90000</v>
      </c>
      <c r="G59" s="98"/>
      <c r="H59" s="85"/>
    </row>
    <row r="60" spans="1:8" s="1" customFormat="1" ht="31.5" x14ac:dyDescent="0.45">
      <c r="A60" s="60">
        <v>2011</v>
      </c>
      <c r="B60" s="48" t="s">
        <v>4717</v>
      </c>
      <c r="C60" s="48"/>
      <c r="D60" s="49"/>
      <c r="E60" s="49"/>
      <c r="F60" s="50">
        <f>F61+F62</f>
        <v>10000</v>
      </c>
      <c r="G60" s="95"/>
      <c r="H60" s="84"/>
    </row>
    <row r="61" spans="1:8" s="1" customFormat="1" ht="15.75" x14ac:dyDescent="0.45">
      <c r="A61" s="254">
        <v>2011000001</v>
      </c>
      <c r="B61" s="254" t="s">
        <v>4718</v>
      </c>
      <c r="C61" s="254" t="s">
        <v>414</v>
      </c>
      <c r="D61" s="254">
        <v>1</v>
      </c>
      <c r="E61" s="254">
        <v>4000</v>
      </c>
      <c r="F61" s="254">
        <f>E61*D61</f>
        <v>4000</v>
      </c>
      <c r="G61" s="254"/>
      <c r="H61" s="254"/>
    </row>
    <row r="62" spans="1:8" s="1" customFormat="1" ht="15.75" x14ac:dyDescent="0.45">
      <c r="A62" s="254">
        <v>2011000001</v>
      </c>
      <c r="B62" s="254" t="s">
        <v>4719</v>
      </c>
      <c r="C62" s="254" t="s">
        <v>414</v>
      </c>
      <c r="D62" s="254">
        <v>1</v>
      </c>
      <c r="E62" s="254">
        <v>6000</v>
      </c>
      <c r="F62" s="254">
        <f t="shared" ref="F62" si="4">E62*D62</f>
        <v>6000</v>
      </c>
      <c r="G62" s="254"/>
      <c r="H62" s="254"/>
    </row>
    <row r="63" spans="1:8" s="1" customFormat="1" ht="15.75" x14ac:dyDescent="0.45">
      <c r="A63" s="60">
        <v>2012</v>
      </c>
      <c r="B63" s="48" t="s">
        <v>4721</v>
      </c>
      <c r="C63" s="48"/>
      <c r="D63" s="49"/>
      <c r="E63" s="49"/>
      <c r="F63" s="50">
        <f>F64</f>
        <v>170000</v>
      </c>
      <c r="G63" s="95"/>
      <c r="H63" s="84"/>
    </row>
    <row r="64" spans="1:8" s="1" customFormat="1" ht="15.75" x14ac:dyDescent="0.45">
      <c r="A64" s="255">
        <v>2012000001</v>
      </c>
      <c r="B64" s="254" t="s">
        <v>4720</v>
      </c>
      <c r="C64" s="254" t="s">
        <v>414</v>
      </c>
      <c r="D64" s="254">
        <v>1</v>
      </c>
      <c r="E64" s="254">
        <v>170000</v>
      </c>
      <c r="F64" s="254">
        <f>E64*D64</f>
        <v>170000</v>
      </c>
      <c r="G64" s="254"/>
      <c r="H64" s="254"/>
    </row>
    <row r="65" spans="1:8" s="1" customFormat="1" ht="15.75" x14ac:dyDescent="0.45">
      <c r="A65" s="43" t="s">
        <v>1336</v>
      </c>
      <c r="B65" s="44" t="s">
        <v>1337</v>
      </c>
      <c r="C65" s="44"/>
      <c r="D65" s="45"/>
      <c r="E65" s="45"/>
      <c r="F65" s="46">
        <f>F66+F68+F70+F72+F76+F78+F80</f>
        <v>129975</v>
      </c>
      <c r="G65" s="94"/>
      <c r="H65" s="83"/>
    </row>
    <row r="66" spans="1:8" s="1" customFormat="1" ht="15.75" x14ac:dyDescent="0.45">
      <c r="A66" s="47" t="s">
        <v>1338</v>
      </c>
      <c r="B66" s="48" t="s">
        <v>1339</v>
      </c>
      <c r="C66" s="48"/>
      <c r="D66" s="49"/>
      <c r="E66" s="49"/>
      <c r="F66" s="50">
        <f>F67</f>
        <v>1680</v>
      </c>
      <c r="G66" s="95"/>
      <c r="H66" s="84"/>
    </row>
    <row r="67" spans="1:8" s="1" customFormat="1" ht="15.75" x14ac:dyDescent="0.45">
      <c r="A67" s="75" t="s">
        <v>1340</v>
      </c>
      <c r="B67" s="30" t="s">
        <v>1341</v>
      </c>
      <c r="C67" s="30" t="s">
        <v>414</v>
      </c>
      <c r="D67" s="55">
        <v>1</v>
      </c>
      <c r="E67" s="55">
        <v>1680</v>
      </c>
      <c r="F67" s="56">
        <f>E67*D67</f>
        <v>1680</v>
      </c>
      <c r="G67" s="98"/>
      <c r="H67" s="85"/>
    </row>
    <row r="68" spans="1:8" s="1" customFormat="1" ht="15.75" x14ac:dyDescent="0.45">
      <c r="A68" s="47" t="s">
        <v>1342</v>
      </c>
      <c r="B68" s="48" t="s">
        <v>1343</v>
      </c>
      <c r="C68" s="48"/>
      <c r="D68" s="49"/>
      <c r="E68" s="49"/>
      <c r="F68" s="50">
        <f>F69</f>
        <v>11220</v>
      </c>
      <c r="G68" s="95"/>
      <c r="H68" s="84"/>
    </row>
    <row r="69" spans="1:8" s="1" customFormat="1" ht="15.75" x14ac:dyDescent="0.45">
      <c r="A69" s="75" t="s">
        <v>1344</v>
      </c>
      <c r="B69" s="30" t="s">
        <v>1345</v>
      </c>
      <c r="C69" s="30" t="s">
        <v>414</v>
      </c>
      <c r="D69" s="55">
        <v>1</v>
      </c>
      <c r="E69" s="55">
        <v>11220</v>
      </c>
      <c r="F69" s="56">
        <f>E69*D69</f>
        <v>11220</v>
      </c>
      <c r="G69" s="98"/>
      <c r="H69" s="85"/>
    </row>
    <row r="70" spans="1:8" s="1" customFormat="1" ht="15.75" x14ac:dyDescent="0.45">
      <c r="A70" s="47" t="s">
        <v>1346</v>
      </c>
      <c r="B70" s="48" t="s">
        <v>1347</v>
      </c>
      <c r="C70" s="48"/>
      <c r="D70" s="49"/>
      <c r="E70" s="49"/>
      <c r="F70" s="50">
        <f>F71</f>
        <v>24680</v>
      </c>
      <c r="G70" s="95"/>
      <c r="H70" s="84"/>
    </row>
    <row r="71" spans="1:8" s="1" customFormat="1" ht="15.75" x14ac:dyDescent="0.45">
      <c r="A71" s="75" t="s">
        <v>1348</v>
      </c>
      <c r="B71" s="30" t="s">
        <v>1349</v>
      </c>
      <c r="C71" s="30" t="s">
        <v>414</v>
      </c>
      <c r="D71" s="55">
        <v>1</v>
      </c>
      <c r="E71" s="55">
        <v>24680</v>
      </c>
      <c r="F71" s="56">
        <f>E71*D71</f>
        <v>24680</v>
      </c>
      <c r="G71" s="98"/>
      <c r="H71" s="85"/>
    </row>
    <row r="72" spans="1:8" s="1" customFormat="1" ht="15.75" x14ac:dyDescent="0.45">
      <c r="A72" s="47" t="s">
        <v>1350</v>
      </c>
      <c r="B72" s="48" t="s">
        <v>1351</v>
      </c>
      <c r="C72" s="48"/>
      <c r="D72" s="49"/>
      <c r="E72" s="49"/>
      <c r="F72" s="50">
        <f>F73+F74+F75</f>
        <v>33690</v>
      </c>
      <c r="G72" s="95"/>
      <c r="H72" s="84"/>
    </row>
    <row r="73" spans="1:8" s="1" customFormat="1" ht="15.75" x14ac:dyDescent="0.45">
      <c r="A73" s="75" t="s">
        <v>1352</v>
      </c>
      <c r="B73" s="30" t="s">
        <v>1353</v>
      </c>
      <c r="C73" s="30" t="s">
        <v>414</v>
      </c>
      <c r="D73" s="55">
        <v>1</v>
      </c>
      <c r="E73" s="55">
        <v>22440</v>
      </c>
      <c r="F73" s="56">
        <f>E73*D73</f>
        <v>22440</v>
      </c>
      <c r="G73" s="98"/>
      <c r="H73" s="85"/>
    </row>
    <row r="74" spans="1:8" s="1" customFormat="1" ht="15.75" x14ac:dyDescent="0.45">
      <c r="A74" s="75" t="s">
        <v>1354</v>
      </c>
      <c r="B74" s="30" t="s">
        <v>1355</v>
      </c>
      <c r="C74" s="30" t="s">
        <v>414</v>
      </c>
      <c r="D74" s="55">
        <v>1</v>
      </c>
      <c r="E74" s="55">
        <v>4300</v>
      </c>
      <c r="F74" s="56">
        <f>E74*D74</f>
        <v>4300</v>
      </c>
      <c r="G74" s="98"/>
      <c r="H74" s="85"/>
    </row>
    <row r="75" spans="1:8" s="1" customFormat="1" ht="15.75" x14ac:dyDescent="0.45">
      <c r="A75" s="75" t="s">
        <v>1356</v>
      </c>
      <c r="B75" s="30" t="s">
        <v>1357</v>
      </c>
      <c r="C75" s="30" t="s">
        <v>414</v>
      </c>
      <c r="D75" s="55">
        <v>1</v>
      </c>
      <c r="E75" s="55">
        <v>6950</v>
      </c>
      <c r="F75" s="56">
        <f>E75*D75</f>
        <v>6950</v>
      </c>
      <c r="G75" s="98"/>
      <c r="H75" s="85"/>
    </row>
    <row r="76" spans="1:8" s="1" customFormat="1" ht="15.75" x14ac:dyDescent="0.45">
      <c r="A76" s="47" t="s">
        <v>1358</v>
      </c>
      <c r="B76" s="48" t="s">
        <v>1359</v>
      </c>
      <c r="C76" s="48"/>
      <c r="D76" s="49"/>
      <c r="E76" s="49"/>
      <c r="F76" s="50">
        <f>F77</f>
        <v>22500</v>
      </c>
      <c r="G76" s="95"/>
      <c r="H76" s="84"/>
    </row>
    <row r="77" spans="1:8" s="1" customFormat="1" ht="15.75" x14ac:dyDescent="0.45">
      <c r="A77" s="75" t="s">
        <v>1360</v>
      </c>
      <c r="B77" s="30" t="s">
        <v>1361</v>
      </c>
      <c r="C77" s="30" t="s">
        <v>414</v>
      </c>
      <c r="D77" s="55">
        <v>1</v>
      </c>
      <c r="E77" s="55">
        <v>22500</v>
      </c>
      <c r="F77" s="56">
        <f>E77*D77</f>
        <v>22500</v>
      </c>
      <c r="G77" s="98"/>
      <c r="H77" s="85"/>
    </row>
    <row r="78" spans="1:8" s="1" customFormat="1" ht="15.75" x14ac:dyDescent="0.45">
      <c r="A78" s="47" t="s">
        <v>1362</v>
      </c>
      <c r="B78" s="48" t="s">
        <v>1363</v>
      </c>
      <c r="C78" s="48"/>
      <c r="D78" s="49"/>
      <c r="E78" s="49"/>
      <c r="F78" s="50">
        <f>F79</f>
        <v>8105</v>
      </c>
      <c r="G78" s="95"/>
      <c r="H78" s="84"/>
    </row>
    <row r="79" spans="1:8" s="1" customFormat="1" ht="15.75" x14ac:dyDescent="0.45">
      <c r="A79" s="75" t="s">
        <v>1364</v>
      </c>
      <c r="B79" s="30" t="s">
        <v>1365</v>
      </c>
      <c r="C79" s="30" t="s">
        <v>414</v>
      </c>
      <c r="D79" s="55">
        <v>1</v>
      </c>
      <c r="E79" s="55">
        <v>8105</v>
      </c>
      <c r="F79" s="56">
        <f>E79*D79</f>
        <v>8105</v>
      </c>
      <c r="G79" s="98"/>
      <c r="H79" s="85"/>
    </row>
    <row r="80" spans="1:8" s="1" customFormat="1" ht="15.75" x14ac:dyDescent="0.45">
      <c r="A80" s="47" t="s">
        <v>1366</v>
      </c>
      <c r="B80" s="48" t="s">
        <v>1367</v>
      </c>
      <c r="C80" s="48"/>
      <c r="D80" s="49"/>
      <c r="E80" s="49"/>
      <c r="F80" s="50">
        <f>F81</f>
        <v>28100</v>
      </c>
      <c r="G80" s="95"/>
      <c r="H80" s="84"/>
    </row>
    <row r="81" spans="1:8" s="1" customFormat="1" ht="15.75" x14ac:dyDescent="0.45">
      <c r="A81" s="75" t="s">
        <v>1368</v>
      </c>
      <c r="B81" s="30" t="s">
        <v>1369</v>
      </c>
      <c r="C81" s="30" t="s">
        <v>414</v>
      </c>
      <c r="D81" s="55">
        <v>1</v>
      </c>
      <c r="E81" s="55">
        <v>28100</v>
      </c>
      <c r="F81" s="56">
        <f>E81*D81</f>
        <v>28100</v>
      </c>
      <c r="G81" s="98"/>
      <c r="H81" s="85"/>
    </row>
    <row r="82" spans="1:8" s="1" customFormat="1" ht="15.75" x14ac:dyDescent="0.45">
      <c r="A82" s="43" t="s">
        <v>1370</v>
      </c>
      <c r="B82" s="44" t="s">
        <v>1371</v>
      </c>
      <c r="C82" s="44"/>
      <c r="D82" s="45"/>
      <c r="E82" s="45"/>
      <c r="F82" s="46">
        <f>F83+F85+F87+F90+F97+F108+F115+F117+F123+F135+F137+F139+F143+F151+F154</f>
        <v>3307721.9776153998</v>
      </c>
      <c r="G82" s="94"/>
      <c r="H82" s="83"/>
    </row>
    <row r="83" spans="1:8" s="1" customFormat="1" ht="15.75" x14ac:dyDescent="0.45">
      <c r="A83" s="47" t="s">
        <v>1372</v>
      </c>
      <c r="B83" s="48" t="s">
        <v>1373</v>
      </c>
      <c r="C83" s="48"/>
      <c r="D83" s="49"/>
      <c r="E83" s="49"/>
      <c r="F83" s="50">
        <f>F84</f>
        <v>2510</v>
      </c>
      <c r="G83" s="95"/>
      <c r="H83" s="84"/>
    </row>
    <row r="84" spans="1:8" s="1" customFormat="1" ht="15.75" x14ac:dyDescent="0.45">
      <c r="A84" s="75" t="s">
        <v>1374</v>
      </c>
      <c r="B84" s="30" t="s">
        <v>1375</v>
      </c>
      <c r="C84" s="30" t="s">
        <v>414</v>
      </c>
      <c r="D84" s="55">
        <v>1</v>
      </c>
      <c r="E84" s="55">
        <v>2510</v>
      </c>
      <c r="F84" s="56">
        <f>E84*D84</f>
        <v>2510</v>
      </c>
      <c r="G84" s="98"/>
      <c r="H84" s="85"/>
    </row>
    <row r="85" spans="1:8" s="1" customFormat="1" ht="15.75" x14ac:dyDescent="0.45">
      <c r="A85" s="47" t="s">
        <v>1376</v>
      </c>
      <c r="B85" s="48" t="s">
        <v>1377</v>
      </c>
      <c r="C85" s="48"/>
      <c r="D85" s="49"/>
      <c r="E85" s="49"/>
      <c r="F85" s="50">
        <f>F86</f>
        <v>35000</v>
      </c>
      <c r="G85" s="95"/>
      <c r="H85" s="84"/>
    </row>
    <row r="86" spans="1:8" s="1" customFormat="1" ht="15.75" x14ac:dyDescent="0.45">
      <c r="A86" s="75" t="s">
        <v>1378</v>
      </c>
      <c r="B86" s="30" t="s">
        <v>1379</v>
      </c>
      <c r="C86" s="30" t="s">
        <v>414</v>
      </c>
      <c r="D86" s="55">
        <v>1</v>
      </c>
      <c r="E86" s="55">
        <v>35000</v>
      </c>
      <c r="F86" s="56">
        <f>E86*D86</f>
        <v>35000</v>
      </c>
      <c r="G86" s="98"/>
      <c r="H86" s="85"/>
    </row>
    <row r="87" spans="1:8" s="1" customFormat="1" ht="15.75" x14ac:dyDescent="0.45">
      <c r="A87" s="47" t="s">
        <v>1380</v>
      </c>
      <c r="B87" s="48" t="s">
        <v>1381</v>
      </c>
      <c r="C87" s="48"/>
      <c r="D87" s="49"/>
      <c r="E87" s="49"/>
      <c r="F87" s="50">
        <f>F88+F89</f>
        <v>20031.739999999998</v>
      </c>
      <c r="G87" s="95"/>
      <c r="H87" s="84"/>
    </row>
    <row r="88" spans="1:8" s="1" customFormat="1" ht="15.75" x14ac:dyDescent="0.45">
      <c r="A88" s="75" t="s">
        <v>1382</v>
      </c>
      <c r="B88" s="30" t="s">
        <v>1383</v>
      </c>
      <c r="C88" s="30" t="s">
        <v>414</v>
      </c>
      <c r="D88" s="55">
        <v>1</v>
      </c>
      <c r="E88" s="55">
        <v>17400</v>
      </c>
      <c r="F88" s="56">
        <f>E88*D88</f>
        <v>17400</v>
      </c>
      <c r="G88" s="98"/>
      <c r="H88" s="85"/>
    </row>
    <row r="89" spans="1:8" s="1" customFormat="1" ht="15.75" x14ac:dyDescent="0.45">
      <c r="A89" s="75" t="s">
        <v>1384</v>
      </c>
      <c r="B89" s="30" t="s">
        <v>1385</v>
      </c>
      <c r="C89" s="30" t="s">
        <v>414</v>
      </c>
      <c r="D89" s="55">
        <v>1</v>
      </c>
      <c r="E89" s="55">
        <v>2631.74</v>
      </c>
      <c r="F89" s="56">
        <f>E89*D89</f>
        <v>2631.74</v>
      </c>
      <c r="G89" s="98"/>
      <c r="H89" s="85"/>
    </row>
    <row r="90" spans="1:8" s="1" customFormat="1" ht="15.75" x14ac:dyDescent="0.45">
      <c r="A90" s="47" t="s">
        <v>1386</v>
      </c>
      <c r="B90" s="48" t="s">
        <v>1387</v>
      </c>
      <c r="C90" s="48"/>
      <c r="D90" s="49"/>
      <c r="E90" s="49"/>
      <c r="F90" s="50">
        <f>SUM(F91:F96)</f>
        <v>257700</v>
      </c>
      <c r="G90" s="95"/>
      <c r="H90" s="84"/>
    </row>
    <row r="91" spans="1:8" s="1" customFormat="1" ht="15.75" x14ac:dyDescent="0.45">
      <c r="A91" s="75" t="s">
        <v>1388</v>
      </c>
      <c r="B91" s="30" t="s">
        <v>1389</v>
      </c>
      <c r="C91" s="30" t="s">
        <v>414</v>
      </c>
      <c r="D91" s="55">
        <v>1</v>
      </c>
      <c r="E91" s="55">
        <v>85000</v>
      </c>
      <c r="F91" s="56">
        <f>E91*D91</f>
        <v>85000</v>
      </c>
      <c r="G91" s="98"/>
      <c r="H91" s="85"/>
    </row>
    <row r="92" spans="1:8" s="1" customFormat="1" ht="15.75" x14ac:dyDescent="0.45">
      <c r="A92" s="75" t="s">
        <v>1390</v>
      </c>
      <c r="B92" s="30" t="s">
        <v>1391</v>
      </c>
      <c r="C92" s="30" t="s">
        <v>414</v>
      </c>
      <c r="D92" s="55">
        <v>1</v>
      </c>
      <c r="E92" s="55">
        <v>2100</v>
      </c>
      <c r="F92" s="56">
        <f t="shared" ref="F92:F96" si="5">E92*D92</f>
        <v>2100</v>
      </c>
      <c r="G92" s="98"/>
      <c r="H92" s="85"/>
    </row>
    <row r="93" spans="1:8" s="1" customFormat="1" ht="15.75" x14ac:dyDescent="0.45">
      <c r="A93" s="75" t="s">
        <v>1392</v>
      </c>
      <c r="B93" s="30" t="s">
        <v>1393</v>
      </c>
      <c r="C93" s="30" t="s">
        <v>1270</v>
      </c>
      <c r="D93" s="76">
        <v>36</v>
      </c>
      <c r="E93" s="55">
        <f>900*2</f>
        <v>1800</v>
      </c>
      <c r="F93" s="56">
        <f t="shared" si="5"/>
        <v>64800</v>
      </c>
      <c r="G93" s="98"/>
      <c r="H93" s="85"/>
    </row>
    <row r="94" spans="1:8" s="1" customFormat="1" ht="15.75" x14ac:dyDescent="0.45">
      <c r="A94" s="75" t="s">
        <v>1394</v>
      </c>
      <c r="B94" s="30" t="s">
        <v>1395</v>
      </c>
      <c r="C94" s="30" t="s">
        <v>1396</v>
      </c>
      <c r="D94" s="76">
        <v>36</v>
      </c>
      <c r="E94" s="55">
        <v>1800</v>
      </c>
      <c r="F94" s="56">
        <f t="shared" si="5"/>
        <v>64800</v>
      </c>
      <c r="G94" s="98"/>
      <c r="H94" s="85"/>
    </row>
    <row r="95" spans="1:8" s="1" customFormat="1" ht="15.75" x14ac:dyDescent="0.45">
      <c r="A95" s="75" t="s">
        <v>1397</v>
      </c>
      <c r="B95" s="30" t="s">
        <v>1398</v>
      </c>
      <c r="C95" s="30" t="s">
        <v>414</v>
      </c>
      <c r="D95" s="55">
        <v>1</v>
      </c>
      <c r="E95" s="55">
        <v>14000</v>
      </c>
      <c r="F95" s="56">
        <f t="shared" si="5"/>
        <v>14000</v>
      </c>
      <c r="G95" s="98"/>
      <c r="H95" s="85"/>
    </row>
    <row r="96" spans="1:8" s="1" customFormat="1" ht="15.75" x14ac:dyDescent="0.45">
      <c r="A96" s="75" t="s">
        <v>1399</v>
      </c>
      <c r="B96" s="30" t="s">
        <v>1400</v>
      </c>
      <c r="C96" s="30" t="s">
        <v>414</v>
      </c>
      <c r="D96" s="55">
        <v>1</v>
      </c>
      <c r="E96" s="55">
        <v>27000</v>
      </c>
      <c r="F96" s="56">
        <f t="shared" si="5"/>
        <v>27000</v>
      </c>
      <c r="G96" s="98"/>
      <c r="H96" s="85"/>
    </row>
    <row r="97" spans="1:8" s="1" customFormat="1" ht="15.75" x14ac:dyDescent="0.45">
      <c r="A97" s="47" t="s">
        <v>1401</v>
      </c>
      <c r="B97" s="48" t="s">
        <v>1402</v>
      </c>
      <c r="C97" s="48"/>
      <c r="D97" s="49"/>
      <c r="E97" s="49"/>
      <c r="F97" s="50">
        <f>SUM(F98:F107)</f>
        <v>342935.77261539991</v>
      </c>
      <c r="G97" s="95"/>
      <c r="H97" s="84"/>
    </row>
    <row r="98" spans="1:8" s="1" customFormat="1" ht="15.75" x14ac:dyDescent="0.45">
      <c r="A98" s="75" t="s">
        <v>1403</v>
      </c>
      <c r="B98" s="30" t="s">
        <v>1404</v>
      </c>
      <c r="C98" s="30" t="s">
        <v>414</v>
      </c>
      <c r="D98" s="55">
        <v>1</v>
      </c>
      <c r="E98" s="55">
        <v>5600</v>
      </c>
      <c r="F98" s="56">
        <f t="shared" ref="F98:F107" si="6">E98*D98</f>
        <v>5600</v>
      </c>
      <c r="G98" s="98"/>
      <c r="H98" s="85"/>
    </row>
    <row r="99" spans="1:8" s="1" customFormat="1" ht="15.75" x14ac:dyDescent="0.45">
      <c r="A99" s="75" t="s">
        <v>1405</v>
      </c>
      <c r="B99" s="30" t="s">
        <v>1406</v>
      </c>
      <c r="C99" s="30" t="s">
        <v>19</v>
      </c>
      <c r="D99" s="55">
        <v>111.2</v>
      </c>
      <c r="E99" s="55">
        <v>315.30270000000002</v>
      </c>
      <c r="F99" s="56">
        <f t="shared" si="6"/>
        <v>35061.660240000005</v>
      </c>
      <c r="G99" s="98"/>
      <c r="H99" s="85"/>
    </row>
    <row r="100" spans="1:8" s="1" customFormat="1" ht="15.75" x14ac:dyDescent="0.45">
      <c r="A100" s="75" t="s">
        <v>1407</v>
      </c>
      <c r="B100" s="30" t="s">
        <v>1408</v>
      </c>
      <c r="C100" s="30" t="s">
        <v>19</v>
      </c>
      <c r="D100" s="55">
        <v>483.54999999999995</v>
      </c>
      <c r="E100" s="55">
        <v>237.56829999999999</v>
      </c>
      <c r="F100" s="56">
        <f t="shared" si="6"/>
        <v>114876.15146499999</v>
      </c>
      <c r="G100" s="98"/>
      <c r="H100" s="85"/>
    </row>
    <row r="101" spans="1:8" s="1" customFormat="1" ht="15.75" x14ac:dyDescent="0.45">
      <c r="A101" s="75" t="s">
        <v>1409</v>
      </c>
      <c r="B101" s="30" t="s">
        <v>1410</v>
      </c>
      <c r="C101" s="30" t="s">
        <v>19</v>
      </c>
      <c r="D101" s="55">
        <f>36343.49/100</f>
        <v>363.43489999999997</v>
      </c>
      <c r="E101" s="55">
        <v>36.926000000000002</v>
      </c>
      <c r="F101" s="56">
        <f t="shared" si="6"/>
        <v>13420.197117399999</v>
      </c>
      <c r="G101" s="98"/>
      <c r="H101" s="85"/>
    </row>
    <row r="102" spans="1:8" s="1" customFormat="1" ht="15.75" x14ac:dyDescent="0.45">
      <c r="A102" s="75" t="s">
        <v>1411</v>
      </c>
      <c r="B102" s="30" t="s">
        <v>1412</v>
      </c>
      <c r="C102" s="30" t="s">
        <v>19</v>
      </c>
      <c r="D102" s="55">
        <v>386.84</v>
      </c>
      <c r="E102" s="55">
        <v>21.4937</v>
      </c>
      <c r="F102" s="56">
        <f t="shared" si="6"/>
        <v>8314.6229079999994</v>
      </c>
      <c r="G102" s="98"/>
      <c r="H102" s="85"/>
    </row>
    <row r="103" spans="1:8" s="1" customFormat="1" ht="15.75" x14ac:dyDescent="0.45">
      <c r="A103" s="75" t="s">
        <v>1413</v>
      </c>
      <c r="B103" s="30" t="s">
        <v>1414</v>
      </c>
      <c r="C103" s="30" t="s">
        <v>21</v>
      </c>
      <c r="D103" s="55">
        <v>192.96</v>
      </c>
      <c r="E103" s="55">
        <v>66.893699999999995</v>
      </c>
      <c r="F103" s="56">
        <f t="shared" si="6"/>
        <v>12907.808352</v>
      </c>
      <c r="G103" s="98"/>
      <c r="H103" s="85"/>
    </row>
    <row r="104" spans="1:8" s="1" customFormat="1" ht="15.75" x14ac:dyDescent="0.45">
      <c r="A104" s="75" t="s">
        <v>1415</v>
      </c>
      <c r="B104" s="30" t="s">
        <v>1416</v>
      </c>
      <c r="C104" s="30" t="s">
        <v>21</v>
      </c>
      <c r="D104" s="55">
        <v>192.6</v>
      </c>
      <c r="E104" s="55">
        <v>86.150099999999995</v>
      </c>
      <c r="F104" s="56">
        <f t="shared" si="6"/>
        <v>16592.509259999999</v>
      </c>
      <c r="G104" s="98"/>
      <c r="H104" s="85"/>
    </row>
    <row r="105" spans="1:8" s="1" customFormat="1" ht="15.75" x14ac:dyDescent="0.45">
      <c r="A105" s="75" t="s">
        <v>1417</v>
      </c>
      <c r="B105" s="30" t="s">
        <v>1418</v>
      </c>
      <c r="C105" s="30" t="s">
        <v>19</v>
      </c>
      <c r="D105" s="55">
        <v>386.84</v>
      </c>
      <c r="E105" s="55">
        <v>45.606499999999997</v>
      </c>
      <c r="F105" s="56">
        <f t="shared" si="6"/>
        <v>17642.418459999997</v>
      </c>
      <c r="G105" s="98"/>
      <c r="H105" s="85"/>
    </row>
    <row r="106" spans="1:8" s="1" customFormat="1" ht="15.75" x14ac:dyDescent="0.45">
      <c r="A106" s="75" t="s">
        <v>1419</v>
      </c>
      <c r="B106" s="30" t="s">
        <v>1420</v>
      </c>
      <c r="C106" s="30" t="s">
        <v>19</v>
      </c>
      <c r="D106" s="55">
        <v>96.71</v>
      </c>
      <c r="E106" s="55">
        <v>425.44069999999999</v>
      </c>
      <c r="F106" s="56">
        <f t="shared" si="6"/>
        <v>41144.370096999999</v>
      </c>
      <c r="G106" s="98"/>
      <c r="H106" s="85"/>
    </row>
    <row r="107" spans="1:8" s="1" customFormat="1" ht="15.75" x14ac:dyDescent="0.45">
      <c r="A107" s="75" t="s">
        <v>1421</v>
      </c>
      <c r="B107" s="30" t="s">
        <v>1422</v>
      </c>
      <c r="C107" s="30" t="s">
        <v>21</v>
      </c>
      <c r="D107" s="55">
        <v>4508.62</v>
      </c>
      <c r="E107" s="55">
        <v>17.161799999999999</v>
      </c>
      <c r="F107" s="56">
        <f t="shared" si="6"/>
        <v>77376.034715999995</v>
      </c>
      <c r="G107" s="98"/>
      <c r="H107" s="85"/>
    </row>
    <row r="108" spans="1:8" s="1" customFormat="1" ht="15.75" x14ac:dyDescent="0.45">
      <c r="A108" s="47" t="s">
        <v>1423</v>
      </c>
      <c r="B108" s="48" t="s">
        <v>1424</v>
      </c>
      <c r="C108" s="48"/>
      <c r="D108" s="49"/>
      <c r="E108" s="49"/>
      <c r="F108" s="50">
        <f>SUM(F109:F114)</f>
        <v>1591045.68</v>
      </c>
      <c r="G108" s="95"/>
      <c r="H108" s="84"/>
    </row>
    <row r="109" spans="1:8" s="1" customFormat="1" ht="31.5" x14ac:dyDescent="0.45">
      <c r="A109" s="75" t="s">
        <v>1425</v>
      </c>
      <c r="B109" s="30" t="s">
        <v>1426</v>
      </c>
      <c r="C109" s="30" t="s">
        <v>1396</v>
      </c>
      <c r="D109" s="76">
        <v>36</v>
      </c>
      <c r="E109" s="55">
        <f>4598.3+3102.28*2+4366.07</f>
        <v>15168.93</v>
      </c>
      <c r="F109" s="56">
        <f>E109*D109</f>
        <v>546081.48</v>
      </c>
      <c r="G109" s="99" t="s">
        <v>1427</v>
      </c>
      <c r="H109" s="85"/>
    </row>
    <row r="110" spans="1:8" s="1" customFormat="1" ht="15.75" x14ac:dyDescent="0.45">
      <c r="A110" s="75" t="s">
        <v>1428</v>
      </c>
      <c r="B110" s="30" t="s">
        <v>1429</v>
      </c>
      <c r="C110" s="30" t="s">
        <v>1270</v>
      </c>
      <c r="D110" s="55">
        <v>36</v>
      </c>
      <c r="E110" s="55">
        <v>12000</v>
      </c>
      <c r="F110" s="56">
        <f t="shared" ref="F110:F114" si="7">E110*D110</f>
        <v>432000</v>
      </c>
      <c r="G110" s="98"/>
      <c r="H110" s="85"/>
    </row>
    <row r="111" spans="1:8" s="1" customFormat="1" ht="15.75" x14ac:dyDescent="0.45">
      <c r="A111" s="75" t="s">
        <v>1430</v>
      </c>
      <c r="B111" s="30" t="s">
        <v>1431</v>
      </c>
      <c r="C111" s="30" t="s">
        <v>1270</v>
      </c>
      <c r="D111" s="55">
        <v>36</v>
      </c>
      <c r="E111" s="55">
        <v>7380</v>
      </c>
      <c r="F111" s="56">
        <f t="shared" si="7"/>
        <v>265680</v>
      </c>
      <c r="G111" s="98"/>
      <c r="H111" s="85"/>
    </row>
    <row r="112" spans="1:8" s="1" customFormat="1" ht="15.75" x14ac:dyDescent="0.45">
      <c r="A112" s="75" t="s">
        <v>1432</v>
      </c>
      <c r="B112" s="30" t="s">
        <v>1433</v>
      </c>
      <c r="C112" s="30" t="s">
        <v>1270</v>
      </c>
      <c r="D112" s="55">
        <v>30</v>
      </c>
      <c r="E112" s="55">
        <v>4305</v>
      </c>
      <c r="F112" s="56">
        <f t="shared" si="7"/>
        <v>129150</v>
      </c>
      <c r="G112" s="98"/>
      <c r="H112" s="85"/>
    </row>
    <row r="113" spans="1:8" s="1" customFormat="1" ht="15.75" x14ac:dyDescent="0.45">
      <c r="A113" s="75" t="s">
        <v>1434</v>
      </c>
      <c r="B113" s="30" t="s">
        <v>1435</v>
      </c>
      <c r="C113" s="30" t="s">
        <v>1270</v>
      </c>
      <c r="D113" s="55">
        <v>30</v>
      </c>
      <c r="E113" s="55">
        <v>2400</v>
      </c>
      <c r="F113" s="56">
        <f t="shared" si="7"/>
        <v>72000</v>
      </c>
      <c r="G113" s="98"/>
      <c r="H113" s="85"/>
    </row>
    <row r="114" spans="1:8" s="1" customFormat="1" ht="15.75" x14ac:dyDescent="0.45">
      <c r="A114" s="75" t="s">
        <v>1436</v>
      </c>
      <c r="B114" s="30" t="s">
        <v>1437</v>
      </c>
      <c r="C114" s="30" t="s">
        <v>1396</v>
      </c>
      <c r="D114" s="76">
        <v>30</v>
      </c>
      <c r="E114" s="55">
        <v>4871.1400000000003</v>
      </c>
      <c r="F114" s="56">
        <f t="shared" si="7"/>
        <v>146134.20000000001</v>
      </c>
      <c r="G114" s="99" t="s">
        <v>1438</v>
      </c>
      <c r="H114" s="85"/>
    </row>
    <row r="115" spans="1:8" s="1" customFormat="1" ht="15.75" x14ac:dyDescent="0.45">
      <c r="A115" s="47" t="s">
        <v>1439</v>
      </c>
      <c r="B115" s="48" t="s">
        <v>1440</v>
      </c>
      <c r="C115" s="48"/>
      <c r="D115" s="49"/>
      <c r="E115" s="49"/>
      <c r="F115" s="50">
        <f>F116</f>
        <v>5600</v>
      </c>
      <c r="G115" s="95"/>
      <c r="H115" s="84"/>
    </row>
    <row r="116" spans="1:8" s="1" customFormat="1" ht="15.75" x14ac:dyDescent="0.45">
      <c r="A116" s="75" t="s">
        <v>1441</v>
      </c>
      <c r="B116" s="30" t="s">
        <v>1442</v>
      </c>
      <c r="C116" s="30" t="s">
        <v>414</v>
      </c>
      <c r="D116" s="55">
        <v>1</v>
      </c>
      <c r="E116" s="55">
        <v>5600</v>
      </c>
      <c r="F116" s="56">
        <f>E116*D116</f>
        <v>5600</v>
      </c>
      <c r="G116" s="98"/>
      <c r="H116" s="85"/>
    </row>
    <row r="117" spans="1:8" s="1" customFormat="1" ht="15.75" x14ac:dyDescent="0.45">
      <c r="A117" s="47" t="s">
        <v>1443</v>
      </c>
      <c r="B117" s="48" t="s">
        <v>1444</v>
      </c>
      <c r="C117" s="48"/>
      <c r="D117" s="49"/>
      <c r="E117" s="49"/>
      <c r="F117" s="50">
        <f>SUM(F118:F122)</f>
        <v>109986.9</v>
      </c>
      <c r="G117" s="95"/>
      <c r="H117" s="84"/>
    </row>
    <row r="118" spans="1:8" s="1" customFormat="1" ht="15.75" x14ac:dyDescent="0.45">
      <c r="A118" s="75" t="s">
        <v>1445</v>
      </c>
      <c r="B118" s="30" t="s">
        <v>1446</v>
      </c>
      <c r="C118" s="30" t="s">
        <v>1270</v>
      </c>
      <c r="D118" s="76">
        <v>36</v>
      </c>
      <c r="E118" s="55">
        <v>2500</v>
      </c>
      <c r="F118" s="56">
        <f>E118*D118</f>
        <v>90000</v>
      </c>
      <c r="G118" s="98"/>
      <c r="H118" s="85"/>
    </row>
    <row r="119" spans="1:8" s="1" customFormat="1" ht="15.75" x14ac:dyDescent="0.45">
      <c r="A119" s="75" t="s">
        <v>1447</v>
      </c>
      <c r="B119" s="30" t="s">
        <v>1448</v>
      </c>
      <c r="C119" s="30" t="s">
        <v>414</v>
      </c>
      <c r="D119" s="55">
        <v>1</v>
      </c>
      <c r="E119" s="55">
        <v>6986.9</v>
      </c>
      <c r="F119" s="56">
        <f t="shared" ref="F119:F121" si="8">E119*D119</f>
        <v>6986.9</v>
      </c>
      <c r="G119" s="98"/>
      <c r="H119" s="85"/>
    </row>
    <row r="120" spans="1:8" s="1" customFormat="1" ht="15.75" x14ac:dyDescent="0.45">
      <c r="A120" s="75" t="s">
        <v>1449</v>
      </c>
      <c r="B120" s="30" t="s">
        <v>1450</v>
      </c>
      <c r="C120" s="30" t="s">
        <v>414</v>
      </c>
      <c r="D120" s="55">
        <v>1</v>
      </c>
      <c r="E120" s="55">
        <v>3600</v>
      </c>
      <c r="F120" s="56">
        <f t="shared" si="8"/>
        <v>3600</v>
      </c>
      <c r="G120" s="98"/>
      <c r="H120" s="85"/>
    </row>
    <row r="121" spans="1:8" s="1" customFormat="1" ht="15.75" x14ac:dyDescent="0.45">
      <c r="A121" s="75" t="s">
        <v>1451</v>
      </c>
      <c r="B121" s="30" t="s">
        <v>1452</v>
      </c>
      <c r="C121" s="30" t="s">
        <v>414</v>
      </c>
      <c r="D121" s="55">
        <v>1</v>
      </c>
      <c r="E121" s="55">
        <v>4100</v>
      </c>
      <c r="F121" s="56">
        <f t="shared" si="8"/>
        <v>4100</v>
      </c>
      <c r="G121" s="98"/>
      <c r="H121" s="85"/>
    </row>
    <row r="122" spans="1:8" s="1" customFormat="1" ht="15.75" x14ac:dyDescent="0.45">
      <c r="A122" s="75" t="s">
        <v>1453</v>
      </c>
      <c r="B122" s="30" t="s">
        <v>1454</v>
      </c>
      <c r="C122" s="30" t="s">
        <v>414</v>
      </c>
      <c r="D122" s="55">
        <v>1</v>
      </c>
      <c r="E122" s="55">
        <v>5300</v>
      </c>
      <c r="F122" s="56">
        <f>E122*D122</f>
        <v>5300</v>
      </c>
      <c r="G122" s="98"/>
      <c r="H122" s="85"/>
    </row>
    <row r="123" spans="1:8" s="1" customFormat="1" ht="15.75" x14ac:dyDescent="0.45">
      <c r="A123" s="47" t="s">
        <v>1455</v>
      </c>
      <c r="B123" s="48" t="s">
        <v>1456</v>
      </c>
      <c r="C123" s="48"/>
      <c r="D123" s="49"/>
      <c r="E123" s="49"/>
      <c r="F123" s="50">
        <f>SUM(F124:F134)</f>
        <v>174780</v>
      </c>
      <c r="G123" s="95"/>
      <c r="H123" s="84"/>
    </row>
    <row r="124" spans="1:8" s="1" customFormat="1" ht="15.75" x14ac:dyDescent="0.45">
      <c r="A124" s="75" t="s">
        <v>1457</v>
      </c>
      <c r="B124" s="30" t="s">
        <v>1458</v>
      </c>
      <c r="C124" s="30" t="s">
        <v>1270</v>
      </c>
      <c r="D124" s="76">
        <v>36</v>
      </c>
      <c r="E124" s="55">
        <v>1100</v>
      </c>
      <c r="F124" s="56">
        <f t="shared" ref="F124:F138" si="9">E124*D124</f>
        <v>39600</v>
      </c>
      <c r="G124" s="98"/>
      <c r="H124" s="85"/>
    </row>
    <row r="125" spans="1:8" s="1" customFormat="1" ht="15.75" x14ac:dyDescent="0.45">
      <c r="A125" s="75" t="s">
        <v>1459</v>
      </c>
      <c r="B125" s="30" t="s">
        <v>1460</v>
      </c>
      <c r="C125" s="30" t="s">
        <v>1270</v>
      </c>
      <c r="D125" s="76">
        <v>36</v>
      </c>
      <c r="E125" s="55">
        <v>1400</v>
      </c>
      <c r="F125" s="56">
        <f t="shared" si="9"/>
        <v>50400</v>
      </c>
      <c r="G125" s="98"/>
      <c r="H125" s="85"/>
    </row>
    <row r="126" spans="1:8" s="1" customFormat="1" ht="15.75" x14ac:dyDescent="0.45">
      <c r="A126" s="75" t="s">
        <v>1461</v>
      </c>
      <c r="B126" s="30" t="s">
        <v>1462</v>
      </c>
      <c r="C126" s="30" t="s">
        <v>1270</v>
      </c>
      <c r="D126" s="76">
        <v>36</v>
      </c>
      <c r="E126" s="55">
        <v>340</v>
      </c>
      <c r="F126" s="56">
        <f t="shared" si="9"/>
        <v>12240</v>
      </c>
      <c r="G126" s="98"/>
      <c r="H126" s="85"/>
    </row>
    <row r="127" spans="1:8" s="1" customFormat="1" ht="15.75" x14ac:dyDescent="0.45">
      <c r="A127" s="75" t="s">
        <v>1463</v>
      </c>
      <c r="B127" s="30" t="s">
        <v>1464</v>
      </c>
      <c r="C127" s="30" t="s">
        <v>1396</v>
      </c>
      <c r="D127" s="76">
        <v>36</v>
      </c>
      <c r="E127" s="55">
        <v>80</v>
      </c>
      <c r="F127" s="56">
        <f t="shared" si="9"/>
        <v>2880</v>
      </c>
      <c r="G127" s="98"/>
      <c r="H127" s="85"/>
    </row>
    <row r="128" spans="1:8" s="1" customFormat="1" ht="15.75" x14ac:dyDescent="0.45">
      <c r="A128" s="75" t="s">
        <v>1465</v>
      </c>
      <c r="B128" s="30" t="s">
        <v>1466</v>
      </c>
      <c r="C128" s="30" t="s">
        <v>1270</v>
      </c>
      <c r="D128" s="76">
        <v>36</v>
      </c>
      <c r="E128" s="55">
        <v>225</v>
      </c>
      <c r="F128" s="56">
        <f t="shared" si="9"/>
        <v>8100</v>
      </c>
      <c r="G128" s="98"/>
      <c r="H128" s="85"/>
    </row>
    <row r="129" spans="1:8" s="1" customFormat="1" ht="15.75" x14ac:dyDescent="0.45">
      <c r="A129" s="75" t="s">
        <v>1467</v>
      </c>
      <c r="B129" s="30" t="s">
        <v>1468</v>
      </c>
      <c r="C129" s="30" t="s">
        <v>1270</v>
      </c>
      <c r="D129" s="76">
        <v>36</v>
      </c>
      <c r="E129" s="55">
        <v>115</v>
      </c>
      <c r="F129" s="56">
        <f t="shared" si="9"/>
        <v>4140</v>
      </c>
      <c r="G129" s="98"/>
      <c r="H129" s="85"/>
    </row>
    <row r="130" spans="1:8" s="1" customFormat="1" ht="15.75" x14ac:dyDescent="0.45">
      <c r="A130" s="75" t="s">
        <v>1469</v>
      </c>
      <c r="B130" s="30" t="s">
        <v>1470</v>
      </c>
      <c r="C130" s="30" t="s">
        <v>1270</v>
      </c>
      <c r="D130" s="76">
        <v>36</v>
      </c>
      <c r="E130" s="55">
        <v>350</v>
      </c>
      <c r="F130" s="56">
        <f t="shared" si="9"/>
        <v>12600</v>
      </c>
      <c r="G130" s="98"/>
      <c r="H130" s="85"/>
    </row>
    <row r="131" spans="1:8" s="1" customFormat="1" ht="15.75" x14ac:dyDescent="0.45">
      <c r="A131" s="75" t="s">
        <v>1471</v>
      </c>
      <c r="B131" s="30" t="s">
        <v>1472</v>
      </c>
      <c r="C131" s="30" t="s">
        <v>1270</v>
      </c>
      <c r="D131" s="76">
        <v>36</v>
      </c>
      <c r="E131" s="55">
        <v>250</v>
      </c>
      <c r="F131" s="56">
        <f t="shared" si="9"/>
        <v>9000</v>
      </c>
      <c r="G131" s="98"/>
      <c r="H131" s="85"/>
    </row>
    <row r="132" spans="1:8" s="1" customFormat="1" ht="15.75" x14ac:dyDescent="0.45">
      <c r="A132" s="75" t="s">
        <v>1473</v>
      </c>
      <c r="B132" s="30" t="s">
        <v>1474</v>
      </c>
      <c r="C132" s="30" t="s">
        <v>1270</v>
      </c>
      <c r="D132" s="76">
        <v>36</v>
      </c>
      <c r="E132" s="55">
        <v>120</v>
      </c>
      <c r="F132" s="56">
        <f t="shared" si="9"/>
        <v>4320</v>
      </c>
      <c r="G132" s="98"/>
      <c r="H132" s="85"/>
    </row>
    <row r="133" spans="1:8" s="1" customFormat="1" ht="15.75" x14ac:dyDescent="0.45">
      <c r="A133" s="75" t="s">
        <v>1475</v>
      </c>
      <c r="B133" s="30" t="s">
        <v>1476</v>
      </c>
      <c r="C133" s="30" t="s">
        <v>1270</v>
      </c>
      <c r="D133" s="76">
        <v>36</v>
      </c>
      <c r="E133" s="55">
        <v>175</v>
      </c>
      <c r="F133" s="56">
        <f t="shared" si="9"/>
        <v>6300</v>
      </c>
      <c r="G133" s="98"/>
      <c r="H133" s="85"/>
    </row>
    <row r="134" spans="1:8" s="1" customFormat="1" ht="15.75" x14ac:dyDescent="0.45">
      <c r="A134" s="75"/>
      <c r="B134" s="30" t="s">
        <v>1477</v>
      </c>
      <c r="C134" s="30" t="s">
        <v>1270</v>
      </c>
      <c r="D134" s="76">
        <v>36</v>
      </c>
      <c r="E134" s="55">
        <v>700</v>
      </c>
      <c r="F134" s="56">
        <f t="shared" si="9"/>
        <v>25200</v>
      </c>
      <c r="G134" s="98"/>
      <c r="H134" s="85"/>
    </row>
    <row r="135" spans="1:8" s="1" customFormat="1" ht="15.75" x14ac:dyDescent="0.45">
      <c r="A135" s="47" t="s">
        <v>1478</v>
      </c>
      <c r="B135" s="48" t="s">
        <v>1479</v>
      </c>
      <c r="C135" s="48"/>
      <c r="D135" s="49"/>
      <c r="E135" s="49"/>
      <c r="F135" s="50">
        <f>F136</f>
        <v>5400</v>
      </c>
      <c r="G135" s="95"/>
      <c r="H135" s="84"/>
    </row>
    <row r="136" spans="1:8" s="1" customFormat="1" ht="15.75" x14ac:dyDescent="0.45">
      <c r="A136" s="75" t="s">
        <v>1480</v>
      </c>
      <c r="B136" s="30" t="s">
        <v>1481</v>
      </c>
      <c r="C136" s="30" t="s">
        <v>1270</v>
      </c>
      <c r="D136" s="76">
        <v>36</v>
      </c>
      <c r="E136" s="55">
        <v>150</v>
      </c>
      <c r="F136" s="56">
        <f t="shared" si="9"/>
        <v>5400</v>
      </c>
      <c r="G136" s="98"/>
      <c r="H136" s="85"/>
    </row>
    <row r="137" spans="1:8" s="1" customFormat="1" ht="15.75" x14ac:dyDescent="0.45">
      <c r="A137" s="47" t="s">
        <v>1482</v>
      </c>
      <c r="B137" s="48" t="s">
        <v>1483</v>
      </c>
      <c r="C137" s="48"/>
      <c r="D137" s="49"/>
      <c r="E137" s="49"/>
      <c r="F137" s="50">
        <f>F138</f>
        <v>54000</v>
      </c>
      <c r="G137" s="95"/>
      <c r="H137" s="84"/>
    </row>
    <row r="138" spans="1:8" s="1" customFormat="1" ht="15.75" x14ac:dyDescent="0.45">
      <c r="A138" s="75" t="s">
        <v>1484</v>
      </c>
      <c r="B138" s="30" t="s">
        <v>1485</v>
      </c>
      <c r="C138" s="30" t="s">
        <v>1270</v>
      </c>
      <c r="D138" s="76">
        <v>36</v>
      </c>
      <c r="E138" s="55">
        <v>1500</v>
      </c>
      <c r="F138" s="56">
        <f t="shared" si="9"/>
        <v>54000</v>
      </c>
      <c r="G138" s="98"/>
      <c r="H138" s="85"/>
    </row>
    <row r="139" spans="1:8" s="1" customFormat="1" ht="15.75" x14ac:dyDescent="0.45">
      <c r="A139" s="47" t="s">
        <v>1486</v>
      </c>
      <c r="B139" s="48" t="s">
        <v>1487</v>
      </c>
      <c r="C139" s="48"/>
      <c r="D139" s="49"/>
      <c r="E139" s="49"/>
      <c r="F139" s="50">
        <f>F140+F142+F141</f>
        <v>39431.884999999995</v>
      </c>
      <c r="G139" s="95"/>
      <c r="H139" s="84"/>
    </row>
    <row r="140" spans="1:8" s="1" customFormat="1" ht="15.75" x14ac:dyDescent="0.45">
      <c r="A140" s="75" t="s">
        <v>1488</v>
      </c>
      <c r="B140" s="30" t="s">
        <v>1489</v>
      </c>
      <c r="C140" s="30" t="s">
        <v>621</v>
      </c>
      <c r="D140" s="55">
        <f>D172+D165+D186+D335+D337+D339+D341++D343+D345+D347+D349+D351</f>
        <v>3901.62</v>
      </c>
      <c r="E140" s="55">
        <v>4.25</v>
      </c>
      <c r="F140" s="56">
        <f t="shared" ref="F140:F150" si="10">E140*D140</f>
        <v>16581.884999999998</v>
      </c>
      <c r="G140" s="98"/>
      <c r="H140" s="85"/>
    </row>
    <row r="141" spans="1:8" s="1" customFormat="1" ht="15.75" x14ac:dyDescent="0.45">
      <c r="A141" s="75" t="s">
        <v>1490</v>
      </c>
      <c r="B141" s="30" t="s">
        <v>1870</v>
      </c>
      <c r="C141" s="30" t="s">
        <v>414</v>
      </c>
      <c r="D141" s="55">
        <v>1</v>
      </c>
      <c r="E141" s="55">
        <v>14350</v>
      </c>
      <c r="F141" s="56">
        <f t="shared" si="10"/>
        <v>14350</v>
      </c>
      <c r="G141" s="98"/>
      <c r="H141" s="85"/>
    </row>
    <row r="142" spans="1:8" s="1" customFormat="1" ht="15.75" x14ac:dyDescent="0.45">
      <c r="A142" s="75" t="s">
        <v>1871</v>
      </c>
      <c r="B142" s="30" t="s">
        <v>1491</v>
      </c>
      <c r="C142" s="30" t="s">
        <v>414</v>
      </c>
      <c r="D142" s="55">
        <v>1</v>
      </c>
      <c r="E142" s="55">
        <v>8500</v>
      </c>
      <c r="F142" s="56">
        <f t="shared" si="10"/>
        <v>8500</v>
      </c>
      <c r="G142" s="98"/>
      <c r="H142" s="85"/>
    </row>
    <row r="143" spans="1:8" s="1" customFormat="1" ht="15.75" x14ac:dyDescent="0.45">
      <c r="A143" s="47" t="s">
        <v>1492</v>
      </c>
      <c r="B143" s="48" t="s">
        <v>1493</v>
      </c>
      <c r="C143" s="48"/>
      <c r="D143" s="49"/>
      <c r="E143" s="49"/>
      <c r="F143" s="50">
        <f>SUM(F144:F150)</f>
        <v>604300</v>
      </c>
      <c r="G143" s="95"/>
      <c r="H143" s="84"/>
    </row>
    <row r="144" spans="1:8" s="1" customFormat="1" ht="15.75" x14ac:dyDescent="0.45">
      <c r="A144" s="75" t="s">
        <v>1872</v>
      </c>
      <c r="B144" s="30" t="s">
        <v>1860</v>
      </c>
      <c r="C144" s="30" t="s">
        <v>1270</v>
      </c>
      <c r="D144" s="76">
        <v>22</v>
      </c>
      <c r="E144" s="55">
        <v>22000</v>
      </c>
      <c r="F144" s="56">
        <f t="shared" si="10"/>
        <v>484000</v>
      </c>
      <c r="G144" s="98"/>
      <c r="H144" s="85"/>
    </row>
    <row r="145" spans="1:8" s="1" customFormat="1" ht="15.75" x14ac:dyDescent="0.45">
      <c r="A145" s="75" t="s">
        <v>1873</v>
      </c>
      <c r="B145" s="30" t="s">
        <v>1861</v>
      </c>
      <c r="C145" s="30" t="s">
        <v>7</v>
      </c>
      <c r="D145" s="55">
        <v>1</v>
      </c>
      <c r="E145" s="55">
        <v>9000</v>
      </c>
      <c r="F145" s="56">
        <f t="shared" si="10"/>
        <v>9000</v>
      </c>
      <c r="G145" s="98"/>
      <c r="H145" s="85"/>
    </row>
    <row r="146" spans="1:8" s="1" customFormat="1" ht="15.75" x14ac:dyDescent="0.45">
      <c r="A146" s="75" t="s">
        <v>1874</v>
      </c>
      <c r="B146" s="30" t="s">
        <v>1863</v>
      </c>
      <c r="C146" s="30" t="s">
        <v>7</v>
      </c>
      <c r="D146" s="55">
        <v>1</v>
      </c>
      <c r="E146" s="55">
        <v>5300</v>
      </c>
      <c r="F146" s="56">
        <f t="shared" si="10"/>
        <v>5300</v>
      </c>
      <c r="G146" s="98"/>
      <c r="H146" s="85"/>
    </row>
    <row r="147" spans="1:8" s="1" customFormat="1" ht="15.75" x14ac:dyDescent="0.45">
      <c r="A147" s="75" t="s">
        <v>1875</v>
      </c>
      <c r="B147" s="30" t="s">
        <v>1864</v>
      </c>
      <c r="C147" s="30" t="s">
        <v>1270</v>
      </c>
      <c r="D147" s="76">
        <v>17</v>
      </c>
      <c r="E147" s="55">
        <v>1600</v>
      </c>
      <c r="F147" s="56">
        <f t="shared" si="10"/>
        <v>27200</v>
      </c>
      <c r="G147" s="98"/>
      <c r="H147" s="85"/>
    </row>
    <row r="148" spans="1:8" s="1" customFormat="1" ht="15.75" x14ac:dyDescent="0.45">
      <c r="A148" s="75" t="s">
        <v>1876</v>
      </c>
      <c r="B148" s="30" t="s">
        <v>1865</v>
      </c>
      <c r="C148" s="30" t="s">
        <v>7</v>
      </c>
      <c r="D148" s="55">
        <v>1</v>
      </c>
      <c r="E148" s="55">
        <v>5000</v>
      </c>
      <c r="F148" s="56">
        <f t="shared" si="10"/>
        <v>5000</v>
      </c>
      <c r="G148" s="98"/>
      <c r="H148" s="85"/>
    </row>
    <row r="149" spans="1:8" s="1" customFormat="1" ht="15.75" x14ac:dyDescent="0.45">
      <c r="A149" s="75" t="s">
        <v>1877</v>
      </c>
      <c r="B149" s="30" t="s">
        <v>1867</v>
      </c>
      <c r="C149" s="30" t="s">
        <v>7</v>
      </c>
      <c r="D149" s="55">
        <v>1</v>
      </c>
      <c r="E149" s="55">
        <v>5000</v>
      </c>
      <c r="F149" s="56">
        <f t="shared" si="10"/>
        <v>5000</v>
      </c>
      <c r="G149" s="98"/>
      <c r="H149" s="85"/>
    </row>
    <row r="150" spans="1:8" s="1" customFormat="1" ht="15.75" x14ac:dyDescent="0.45">
      <c r="A150" s="75" t="s">
        <v>1878</v>
      </c>
      <c r="B150" s="30" t="s">
        <v>1869</v>
      </c>
      <c r="C150" s="30" t="s">
        <v>414</v>
      </c>
      <c r="D150" s="55">
        <v>1</v>
      </c>
      <c r="E150" s="55">
        <v>68800</v>
      </c>
      <c r="F150" s="56">
        <f t="shared" si="10"/>
        <v>68800</v>
      </c>
      <c r="G150" s="98"/>
      <c r="H150" s="85"/>
    </row>
    <row r="151" spans="1:8" s="1" customFormat="1" ht="15.75" x14ac:dyDescent="0.45">
      <c r="A151" s="47" t="s">
        <v>1494</v>
      </c>
      <c r="B151" s="48" t="s">
        <v>1495</v>
      </c>
      <c r="C151" s="48"/>
      <c r="D151" s="49"/>
      <c r="E151" s="49"/>
      <c r="F151" s="50">
        <f>F152+F153</f>
        <v>45000</v>
      </c>
      <c r="G151" s="95"/>
      <c r="H151" s="84"/>
    </row>
    <row r="152" spans="1:8" s="1" customFormat="1" ht="15.75" x14ac:dyDescent="0.45">
      <c r="A152" s="75" t="s">
        <v>1496</v>
      </c>
      <c r="B152" s="30" t="s">
        <v>1497</v>
      </c>
      <c r="C152" s="30" t="s">
        <v>1270</v>
      </c>
      <c r="D152" s="76">
        <v>36</v>
      </c>
      <c r="E152" s="55">
        <v>1000</v>
      </c>
      <c r="F152" s="56">
        <f t="shared" ref="F152:F153" si="11">E152*D152</f>
        <v>36000</v>
      </c>
      <c r="G152" s="98"/>
      <c r="H152" s="85"/>
    </row>
    <row r="153" spans="1:8" s="1" customFormat="1" ht="15.75" x14ac:dyDescent="0.45">
      <c r="A153" s="75" t="s">
        <v>1498</v>
      </c>
      <c r="B153" s="30" t="s">
        <v>1499</v>
      </c>
      <c r="C153" s="30" t="s">
        <v>1396</v>
      </c>
      <c r="D153" s="76">
        <v>36</v>
      </c>
      <c r="E153" s="55">
        <v>250</v>
      </c>
      <c r="F153" s="56">
        <f t="shared" si="11"/>
        <v>9000</v>
      </c>
      <c r="G153" s="98"/>
      <c r="H153" s="85"/>
    </row>
    <row r="154" spans="1:8" s="1" customFormat="1" ht="15.75" x14ac:dyDescent="0.45">
      <c r="A154" s="47" t="s">
        <v>1500</v>
      </c>
      <c r="B154" s="48" t="s">
        <v>1501</v>
      </c>
      <c r="C154" s="48"/>
      <c r="D154" s="49"/>
      <c r="E154" s="49"/>
      <c r="F154" s="50">
        <f>F155</f>
        <v>20000</v>
      </c>
      <c r="G154" s="95"/>
      <c r="H154" s="84"/>
    </row>
    <row r="155" spans="1:8" s="1" customFormat="1" ht="15.75" x14ac:dyDescent="0.45">
      <c r="A155" s="75" t="s">
        <v>1502</v>
      </c>
      <c r="B155" s="30" t="s">
        <v>1503</v>
      </c>
      <c r="C155" s="30" t="s">
        <v>414</v>
      </c>
      <c r="D155" s="55">
        <v>1</v>
      </c>
      <c r="E155" s="55">
        <v>20000</v>
      </c>
      <c r="F155" s="56">
        <f>E155*D155</f>
        <v>20000</v>
      </c>
      <c r="G155" s="98"/>
      <c r="H155" s="85"/>
    </row>
    <row r="156" spans="1:8" s="1" customFormat="1" ht="15.75" collapsed="1" x14ac:dyDescent="0.45">
      <c r="A156" s="40" t="s">
        <v>622</v>
      </c>
      <c r="B156" s="41" t="s">
        <v>1853</v>
      </c>
      <c r="C156" s="41" t="s">
        <v>620</v>
      </c>
      <c r="D156" s="42"/>
      <c r="E156" s="42"/>
      <c r="F156" s="71">
        <f>F157+F195+F386+F566+F594+F734+F771+F779+F804+F995+F1111+F1199+F1238+F1242+F1434+F1565+F1705+F1711+F1794+F1816+F1824</f>
        <v>28792173.755192</v>
      </c>
      <c r="G156" s="100"/>
      <c r="H156" s="86"/>
    </row>
    <row r="157" spans="1:8" s="1" customFormat="1" ht="15.75" x14ac:dyDescent="0.45">
      <c r="A157" s="43" t="s">
        <v>6</v>
      </c>
      <c r="B157" s="44" t="s">
        <v>51</v>
      </c>
      <c r="C157" s="44"/>
      <c r="D157" s="45"/>
      <c r="E157" s="45"/>
      <c r="F157" s="46">
        <f>F158+F174+F189</f>
        <v>1671216.0688559997</v>
      </c>
      <c r="G157" s="94"/>
      <c r="H157" s="83"/>
    </row>
    <row r="158" spans="1:8" s="1" customFormat="1" ht="15.75" x14ac:dyDescent="0.45">
      <c r="A158" s="60" t="s">
        <v>905</v>
      </c>
      <c r="B158" s="48" t="s">
        <v>624</v>
      </c>
      <c r="C158" s="48"/>
      <c r="D158" s="49"/>
      <c r="E158" s="49"/>
      <c r="F158" s="50">
        <f>F159+F170</f>
        <v>1224643.0647199999</v>
      </c>
      <c r="G158" s="95"/>
      <c r="H158" s="84"/>
    </row>
    <row r="159" spans="1:8" s="1" customFormat="1" ht="15.75" x14ac:dyDescent="0.45">
      <c r="A159" s="61" t="s">
        <v>634</v>
      </c>
      <c r="B159" s="62" t="s">
        <v>625</v>
      </c>
      <c r="C159" s="62"/>
      <c r="D159" s="63"/>
      <c r="E159" s="63"/>
      <c r="F159" s="64">
        <f>SUM(F160:F169)</f>
        <v>807607.48879999993</v>
      </c>
      <c r="G159" s="101"/>
      <c r="H159" s="87"/>
    </row>
    <row r="160" spans="1:8" s="59" customFormat="1" ht="15.75" x14ac:dyDescent="0.45">
      <c r="A160" s="65" t="s">
        <v>906</v>
      </c>
      <c r="B160" s="58" t="s">
        <v>626</v>
      </c>
      <c r="C160" s="58" t="s">
        <v>19</v>
      </c>
      <c r="D160" s="66">
        <v>330</v>
      </c>
      <c r="E160" s="66">
        <v>72.5</v>
      </c>
      <c r="F160" s="67">
        <f>E160*D160</f>
        <v>23925</v>
      </c>
      <c r="G160" s="102"/>
      <c r="H160" s="88" t="s">
        <v>1227</v>
      </c>
    </row>
    <row r="161" spans="1:8" s="59" customFormat="1" ht="15.75" x14ac:dyDescent="0.45">
      <c r="A161" s="65" t="s">
        <v>907</v>
      </c>
      <c r="B161" s="58" t="s">
        <v>627</v>
      </c>
      <c r="C161" s="58" t="s">
        <v>19</v>
      </c>
      <c r="D161" s="66">
        <v>2090</v>
      </c>
      <c r="E161" s="66">
        <v>87.5</v>
      </c>
      <c r="F161" s="67">
        <f t="shared" ref="F161:F169" si="12">E161*D161</f>
        <v>182875</v>
      </c>
      <c r="G161" s="102"/>
      <c r="H161" s="88" t="s">
        <v>1227</v>
      </c>
    </row>
    <row r="162" spans="1:8" s="59" customFormat="1" ht="15.75" x14ac:dyDescent="0.45">
      <c r="A162" s="65" t="s">
        <v>908</v>
      </c>
      <c r="B162" s="58" t="s">
        <v>628</v>
      </c>
      <c r="C162" s="58" t="s">
        <v>629</v>
      </c>
      <c r="D162" s="66">
        <v>982</v>
      </c>
      <c r="E162" s="66">
        <v>8.0517000000000003</v>
      </c>
      <c r="F162" s="67">
        <f t="shared" si="12"/>
        <v>7906.7694000000001</v>
      </c>
      <c r="G162" s="102"/>
      <c r="H162" s="88" t="s">
        <v>1227</v>
      </c>
    </row>
    <row r="163" spans="1:8" s="59" customFormat="1" ht="15.75" x14ac:dyDescent="0.45">
      <c r="A163" s="65" t="s">
        <v>909</v>
      </c>
      <c r="B163" s="58" t="s">
        <v>630</v>
      </c>
      <c r="C163" s="58" t="s">
        <v>629</v>
      </c>
      <c r="D163" s="66">
        <v>595</v>
      </c>
      <c r="E163" s="66">
        <v>7.7546999999999997</v>
      </c>
      <c r="F163" s="67">
        <f t="shared" si="12"/>
        <v>4614.0464999999995</v>
      </c>
      <c r="G163" s="102"/>
      <c r="H163" s="88" t="s">
        <v>1227</v>
      </c>
    </row>
    <row r="164" spans="1:8" s="59" customFormat="1" ht="15.75" x14ac:dyDescent="0.45">
      <c r="A164" s="65" t="s">
        <v>910</v>
      </c>
      <c r="B164" s="58" t="s">
        <v>631</v>
      </c>
      <c r="C164" s="58" t="s">
        <v>629</v>
      </c>
      <c r="D164" s="66">
        <v>6347</v>
      </c>
      <c r="E164" s="66">
        <v>7.5747</v>
      </c>
      <c r="F164" s="67">
        <f t="shared" si="12"/>
        <v>48076.620900000002</v>
      </c>
      <c r="G164" s="102"/>
      <c r="H164" s="88" t="s">
        <v>1227</v>
      </c>
    </row>
    <row r="165" spans="1:8" s="59" customFormat="1" ht="15.75" x14ac:dyDescent="0.45">
      <c r="A165" s="65" t="s">
        <v>911</v>
      </c>
      <c r="B165" s="58" t="s">
        <v>903</v>
      </c>
      <c r="C165" s="58" t="s">
        <v>621</v>
      </c>
      <c r="D165" s="66">
        <v>655.73</v>
      </c>
      <c r="E165" s="66">
        <v>715</v>
      </c>
      <c r="F165" s="67">
        <f t="shared" si="12"/>
        <v>468846.95</v>
      </c>
      <c r="G165" s="102"/>
      <c r="H165" s="88" t="s">
        <v>1227</v>
      </c>
    </row>
    <row r="166" spans="1:8" s="59" customFormat="1" ht="15.75" x14ac:dyDescent="0.45">
      <c r="A166" s="65" t="s">
        <v>912</v>
      </c>
      <c r="B166" s="58" t="s">
        <v>904</v>
      </c>
      <c r="C166" s="58" t="s">
        <v>7</v>
      </c>
      <c r="D166" s="66">
        <v>110</v>
      </c>
      <c r="E166" s="66">
        <v>26.028199999999998</v>
      </c>
      <c r="F166" s="67">
        <f t="shared" si="12"/>
        <v>2863.1019999999999</v>
      </c>
      <c r="G166" s="102"/>
      <c r="H166" s="89"/>
    </row>
    <row r="167" spans="1:8" s="59" customFormat="1" ht="15.75" x14ac:dyDescent="0.45">
      <c r="A167" s="65" t="s">
        <v>913</v>
      </c>
      <c r="B167" s="58" t="s">
        <v>632</v>
      </c>
      <c r="C167" s="58" t="s">
        <v>414</v>
      </c>
      <c r="D167" s="66">
        <v>1</v>
      </c>
      <c r="E167" s="66">
        <v>25000</v>
      </c>
      <c r="F167" s="67">
        <f t="shared" si="12"/>
        <v>25000</v>
      </c>
      <c r="G167" s="102"/>
      <c r="H167" s="89"/>
    </row>
    <row r="168" spans="1:8" s="59" customFormat="1" ht="15.75" x14ac:dyDescent="0.45">
      <c r="A168" s="65" t="s">
        <v>914</v>
      </c>
      <c r="B168" s="58" t="s">
        <v>633</v>
      </c>
      <c r="C168" s="58" t="s">
        <v>414</v>
      </c>
      <c r="D168" s="66">
        <v>1</v>
      </c>
      <c r="E168" s="66">
        <v>3500</v>
      </c>
      <c r="F168" s="67">
        <f t="shared" si="12"/>
        <v>3500</v>
      </c>
      <c r="G168" s="102"/>
      <c r="H168" s="89"/>
    </row>
    <row r="169" spans="1:8" s="59" customFormat="1" ht="31.5" x14ac:dyDescent="0.45">
      <c r="A169" s="65" t="s">
        <v>1879</v>
      </c>
      <c r="B169" s="58" t="s">
        <v>1880</v>
      </c>
      <c r="C169" s="58" t="s">
        <v>414</v>
      </c>
      <c r="D169" s="66">
        <v>1</v>
      </c>
      <c r="E169" s="66">
        <v>40000</v>
      </c>
      <c r="F169" s="67">
        <f t="shared" si="12"/>
        <v>40000</v>
      </c>
      <c r="G169" s="102"/>
      <c r="H169" s="89"/>
    </row>
    <row r="170" spans="1:8" s="1" customFormat="1" ht="15.75" x14ac:dyDescent="0.45">
      <c r="A170" s="61" t="s">
        <v>1881</v>
      </c>
      <c r="B170" s="62" t="s">
        <v>635</v>
      </c>
      <c r="C170" s="62"/>
      <c r="D170" s="63"/>
      <c r="E170" s="63"/>
      <c r="F170" s="64">
        <f>SUM(F171:F173)</f>
        <v>417035.57592000003</v>
      </c>
      <c r="G170" s="101"/>
      <c r="H170" s="87"/>
    </row>
    <row r="171" spans="1:8" s="59" customFormat="1" ht="15.75" x14ac:dyDescent="0.45">
      <c r="A171" s="65" t="s">
        <v>1882</v>
      </c>
      <c r="B171" s="58" t="s">
        <v>636</v>
      </c>
      <c r="C171" s="58" t="s">
        <v>629</v>
      </c>
      <c r="D171" s="66">
        <v>20794</v>
      </c>
      <c r="E171" s="66">
        <v>7.7759</v>
      </c>
      <c r="F171" s="67">
        <f>E171*D171</f>
        <v>161692.06460000001</v>
      </c>
      <c r="G171" s="102"/>
      <c r="H171" s="88" t="s">
        <v>1227</v>
      </c>
    </row>
    <row r="172" spans="1:8" s="59" customFormat="1" ht="15.75" x14ac:dyDescent="0.45">
      <c r="A172" s="65" t="s">
        <v>1883</v>
      </c>
      <c r="B172" s="58" t="s">
        <v>637</v>
      </c>
      <c r="C172" s="58" t="s">
        <v>621</v>
      </c>
      <c r="D172" s="66">
        <v>349.27</v>
      </c>
      <c r="E172" s="66">
        <v>605.851</v>
      </c>
      <c r="F172" s="67">
        <f t="shared" ref="F172:F173" si="13">E172*D172</f>
        <v>211605.57876999999</v>
      </c>
      <c r="G172" s="102"/>
      <c r="H172" s="88" t="s">
        <v>1227</v>
      </c>
    </row>
    <row r="173" spans="1:8" s="59" customFormat="1" ht="15.75" x14ac:dyDescent="0.45">
      <c r="A173" s="65" t="s">
        <v>1884</v>
      </c>
      <c r="B173" s="58" t="s">
        <v>638</v>
      </c>
      <c r="C173" s="58" t="s">
        <v>21</v>
      </c>
      <c r="D173" s="66">
        <v>525.45000000000005</v>
      </c>
      <c r="E173" s="66">
        <v>83.239000000000004</v>
      </c>
      <c r="F173" s="67">
        <f t="shared" si="13"/>
        <v>43737.932550000005</v>
      </c>
      <c r="G173" s="102"/>
      <c r="H173" s="88" t="s">
        <v>1227</v>
      </c>
    </row>
    <row r="174" spans="1:8" s="1" customFormat="1" ht="15.75" x14ac:dyDescent="0.45">
      <c r="A174" s="60" t="s">
        <v>915</v>
      </c>
      <c r="B174" s="48" t="s">
        <v>641</v>
      </c>
      <c r="C174" s="48"/>
      <c r="D174" s="49"/>
      <c r="E174" s="49"/>
      <c r="F174" s="50">
        <f>F175+F177+F185+F187</f>
        <v>273369.91605599999</v>
      </c>
      <c r="G174" s="95"/>
      <c r="H174" s="84"/>
    </row>
    <row r="175" spans="1:8" s="1" customFormat="1" ht="15.75" x14ac:dyDescent="0.45">
      <c r="A175" s="61" t="s">
        <v>639</v>
      </c>
      <c r="B175" s="62" t="s">
        <v>640</v>
      </c>
      <c r="C175" s="62"/>
      <c r="D175" s="63"/>
      <c r="E175" s="63"/>
      <c r="F175" s="64">
        <f>F176</f>
        <v>12362.991366</v>
      </c>
      <c r="G175" s="101"/>
      <c r="H175" s="87"/>
    </row>
    <row r="176" spans="1:8" s="59" customFormat="1" ht="15.75" x14ac:dyDescent="0.45">
      <c r="A176" s="65" t="s">
        <v>916</v>
      </c>
      <c r="B176" s="58" t="s">
        <v>642</v>
      </c>
      <c r="C176" s="58" t="s">
        <v>21</v>
      </c>
      <c r="D176" s="66">
        <v>217.13</v>
      </c>
      <c r="E176" s="66">
        <v>56.938200000000002</v>
      </c>
      <c r="F176" s="67">
        <f>E176*D176</f>
        <v>12362.991366</v>
      </c>
      <c r="G176" s="102"/>
      <c r="H176" s="88" t="s">
        <v>1227</v>
      </c>
    </row>
    <row r="177" spans="1:8" s="1" customFormat="1" ht="15.75" x14ac:dyDescent="0.45">
      <c r="A177" s="61" t="s">
        <v>917</v>
      </c>
      <c r="B177" s="62" t="s">
        <v>643</v>
      </c>
      <c r="C177" s="62"/>
      <c r="D177" s="63"/>
      <c r="E177" s="63"/>
      <c r="F177" s="64">
        <f>SUM(F178:F184)</f>
        <v>26699.222399999999</v>
      </c>
      <c r="G177" s="101"/>
      <c r="H177" s="87"/>
    </row>
    <row r="178" spans="1:8" s="59" customFormat="1" ht="15.75" x14ac:dyDescent="0.45">
      <c r="A178" s="65" t="s">
        <v>918</v>
      </c>
      <c r="B178" s="58" t="s">
        <v>644</v>
      </c>
      <c r="C178" s="58" t="s">
        <v>629</v>
      </c>
      <c r="D178" s="66">
        <v>11</v>
      </c>
      <c r="E178" s="66">
        <v>9.3010999999999999</v>
      </c>
      <c r="F178" s="67">
        <f>E178*D178</f>
        <v>102.3121</v>
      </c>
      <c r="G178" s="102"/>
      <c r="H178" s="88" t="s">
        <v>1227</v>
      </c>
    </row>
    <row r="179" spans="1:8" s="59" customFormat="1" ht="15.75" x14ac:dyDescent="0.45">
      <c r="A179" s="65" t="s">
        <v>919</v>
      </c>
      <c r="B179" s="58" t="s">
        <v>645</v>
      </c>
      <c r="C179" s="58" t="s">
        <v>629</v>
      </c>
      <c r="D179" s="66">
        <v>928</v>
      </c>
      <c r="E179" s="66">
        <v>8.9853000000000005</v>
      </c>
      <c r="F179" s="67">
        <f t="shared" ref="F179:F188" si="14">E179*D179</f>
        <v>8338.358400000001</v>
      </c>
      <c r="G179" s="102"/>
      <c r="H179" s="88" t="s">
        <v>1227</v>
      </c>
    </row>
    <row r="180" spans="1:8" s="59" customFormat="1" ht="15.75" x14ac:dyDescent="0.45">
      <c r="A180" s="65" t="s">
        <v>920</v>
      </c>
      <c r="B180" s="58" t="s">
        <v>646</v>
      </c>
      <c r="C180" s="58" t="s">
        <v>629</v>
      </c>
      <c r="D180" s="66">
        <v>493</v>
      </c>
      <c r="E180" s="66">
        <v>8.2001000000000008</v>
      </c>
      <c r="F180" s="67">
        <f t="shared" si="14"/>
        <v>4042.6493000000005</v>
      </c>
      <c r="G180" s="102"/>
      <c r="H180" s="88" t="s">
        <v>1227</v>
      </c>
    </row>
    <row r="181" spans="1:8" s="59" customFormat="1" ht="15.75" x14ac:dyDescent="0.45">
      <c r="A181" s="65" t="s">
        <v>921</v>
      </c>
      <c r="B181" s="58" t="s">
        <v>647</v>
      </c>
      <c r="C181" s="58" t="s">
        <v>629</v>
      </c>
      <c r="D181" s="66">
        <v>1014</v>
      </c>
      <c r="E181" s="66">
        <v>7.6162999999999998</v>
      </c>
      <c r="F181" s="67">
        <f t="shared" si="14"/>
        <v>7722.9282000000003</v>
      </c>
      <c r="G181" s="102"/>
      <c r="H181" s="88" t="s">
        <v>1227</v>
      </c>
    </row>
    <row r="182" spans="1:8" s="59" customFormat="1" ht="15.75" x14ac:dyDescent="0.45">
      <c r="A182" s="65" t="s">
        <v>922</v>
      </c>
      <c r="B182" s="58" t="s">
        <v>648</v>
      </c>
      <c r="C182" s="58" t="s">
        <v>629</v>
      </c>
      <c r="D182" s="66">
        <v>179</v>
      </c>
      <c r="E182" s="66">
        <v>7.2751000000000001</v>
      </c>
      <c r="F182" s="67">
        <f t="shared" si="14"/>
        <v>1302.2429</v>
      </c>
      <c r="G182" s="102"/>
      <c r="H182" s="88" t="s">
        <v>1227</v>
      </c>
    </row>
    <row r="183" spans="1:8" s="59" customFormat="1" ht="15.75" x14ac:dyDescent="0.45">
      <c r="A183" s="65" t="s">
        <v>923</v>
      </c>
      <c r="B183" s="58" t="s">
        <v>649</v>
      </c>
      <c r="C183" s="58" t="s">
        <v>629</v>
      </c>
      <c r="D183" s="66">
        <v>371</v>
      </c>
      <c r="E183" s="66">
        <v>7.1249000000000002</v>
      </c>
      <c r="F183" s="67">
        <f t="shared" si="14"/>
        <v>2643.3379</v>
      </c>
      <c r="G183" s="102"/>
      <c r="H183" s="88" t="s">
        <v>1227</v>
      </c>
    </row>
    <row r="184" spans="1:8" s="59" customFormat="1" ht="15.75" x14ac:dyDescent="0.45">
      <c r="A184" s="65" t="s">
        <v>924</v>
      </c>
      <c r="B184" s="58" t="s">
        <v>650</v>
      </c>
      <c r="C184" s="58" t="s">
        <v>629</v>
      </c>
      <c r="D184" s="66">
        <v>356</v>
      </c>
      <c r="E184" s="66">
        <v>7.1555999999999997</v>
      </c>
      <c r="F184" s="67">
        <f t="shared" si="14"/>
        <v>2547.3935999999999</v>
      </c>
      <c r="G184" s="102"/>
      <c r="H184" s="88" t="s">
        <v>1227</v>
      </c>
    </row>
    <row r="185" spans="1:8" s="1" customFormat="1" ht="15.75" x14ac:dyDescent="0.45">
      <c r="A185" s="61" t="s">
        <v>925</v>
      </c>
      <c r="B185" s="62" t="s">
        <v>651</v>
      </c>
      <c r="C185" s="62"/>
      <c r="D185" s="63"/>
      <c r="E185" s="63"/>
      <c r="F185" s="64">
        <f>F186</f>
        <v>48946.702290000001</v>
      </c>
      <c r="G185" s="101"/>
      <c r="H185" s="87"/>
    </row>
    <row r="186" spans="1:8" s="1" customFormat="1" ht="15.75" x14ac:dyDescent="0.45">
      <c r="A186" s="65" t="s">
        <v>926</v>
      </c>
      <c r="B186" s="58" t="s">
        <v>637</v>
      </c>
      <c r="C186" s="58" t="s">
        <v>621</v>
      </c>
      <c r="D186" s="66">
        <v>80.790000000000006</v>
      </c>
      <c r="E186" s="66">
        <v>605.851</v>
      </c>
      <c r="F186" s="67">
        <f t="shared" si="14"/>
        <v>48946.702290000001</v>
      </c>
      <c r="G186" s="103"/>
      <c r="H186" s="88" t="s">
        <v>1227</v>
      </c>
    </row>
    <row r="187" spans="1:8" s="1" customFormat="1" ht="15.75" x14ac:dyDescent="0.45">
      <c r="A187" s="61" t="s">
        <v>927</v>
      </c>
      <c r="B187" s="62" t="s">
        <v>652</v>
      </c>
      <c r="C187" s="62"/>
      <c r="D187" s="63"/>
      <c r="E187" s="63"/>
      <c r="F187" s="64">
        <f>F188</f>
        <v>185361</v>
      </c>
      <c r="G187" s="101"/>
      <c r="H187" s="87"/>
    </row>
    <row r="188" spans="1:8" s="1" customFormat="1" ht="31.5" x14ac:dyDescent="0.45">
      <c r="A188" s="65" t="s">
        <v>928</v>
      </c>
      <c r="B188" s="58" t="s">
        <v>1885</v>
      </c>
      <c r="C188" s="58" t="s">
        <v>21</v>
      </c>
      <c r="D188" s="66">
        <v>617.87</v>
      </c>
      <c r="E188" s="66">
        <v>300</v>
      </c>
      <c r="F188" s="67">
        <f t="shared" si="14"/>
        <v>185361</v>
      </c>
      <c r="G188" s="103"/>
      <c r="H188" s="90"/>
    </row>
    <row r="189" spans="1:8" s="1" customFormat="1" ht="15.75" x14ac:dyDescent="0.45">
      <c r="A189" s="60" t="s">
        <v>1855</v>
      </c>
      <c r="B189" s="48" t="s">
        <v>1508</v>
      </c>
      <c r="C189" s="48"/>
      <c r="D189" s="49"/>
      <c r="E189" s="49"/>
      <c r="F189" s="50">
        <f>F190</f>
        <v>173203.08807999999</v>
      </c>
      <c r="G189" s="95"/>
      <c r="H189" s="84"/>
    </row>
    <row r="190" spans="1:8" s="1" customFormat="1" ht="31.5" x14ac:dyDescent="0.45">
      <c r="A190" s="61" t="s">
        <v>1886</v>
      </c>
      <c r="B190" s="62" t="s">
        <v>1509</v>
      </c>
      <c r="C190" s="62"/>
      <c r="D190" s="63"/>
      <c r="E190" s="63"/>
      <c r="F190" s="64">
        <f>SUM(F191:F194)</f>
        <v>173203.08807999999</v>
      </c>
      <c r="G190" s="101"/>
      <c r="H190" s="87"/>
    </row>
    <row r="191" spans="1:8" s="1" customFormat="1" ht="15.75" x14ac:dyDescent="0.45">
      <c r="A191" s="65" t="s">
        <v>1887</v>
      </c>
      <c r="B191" s="58" t="s">
        <v>1525</v>
      </c>
      <c r="C191" s="58" t="s">
        <v>621</v>
      </c>
      <c r="D191" s="66">
        <v>1186.68</v>
      </c>
      <c r="E191" s="66">
        <v>91.75</v>
      </c>
      <c r="F191" s="67">
        <f t="shared" ref="F191:F194" si="15">E191*D191</f>
        <v>108877.89</v>
      </c>
      <c r="G191" s="103"/>
      <c r="H191" s="90"/>
    </row>
    <row r="192" spans="1:8" s="1" customFormat="1" ht="15.75" x14ac:dyDescent="0.45">
      <c r="A192" s="65" t="s">
        <v>1888</v>
      </c>
      <c r="B192" s="58" t="s">
        <v>1526</v>
      </c>
      <c r="C192" s="58" t="s">
        <v>621</v>
      </c>
      <c r="D192" s="66">
        <v>717.64</v>
      </c>
      <c r="E192" s="66">
        <v>28.4</v>
      </c>
      <c r="F192" s="67">
        <f t="shared" si="15"/>
        <v>20380.975999999999</v>
      </c>
      <c r="G192" s="103"/>
      <c r="H192" s="90"/>
    </row>
    <row r="193" spans="1:8" s="1" customFormat="1" ht="31.5" x14ac:dyDescent="0.45">
      <c r="A193" s="65" t="s">
        <v>1889</v>
      </c>
      <c r="B193" s="58" t="s">
        <v>1527</v>
      </c>
      <c r="C193" s="58" t="s">
        <v>621</v>
      </c>
      <c r="D193" s="66">
        <v>1124.77</v>
      </c>
      <c r="E193" s="66">
        <v>32</v>
      </c>
      <c r="F193" s="67">
        <f t="shared" si="15"/>
        <v>35992.639999999999</v>
      </c>
      <c r="G193" s="103"/>
      <c r="H193" s="90"/>
    </row>
    <row r="194" spans="1:8" s="1" customFormat="1" ht="15.75" x14ac:dyDescent="0.45">
      <c r="A194" s="65" t="s">
        <v>1890</v>
      </c>
      <c r="B194" s="58" t="s">
        <v>1891</v>
      </c>
      <c r="C194" s="58" t="s">
        <v>21</v>
      </c>
      <c r="D194" s="66">
        <v>511.29</v>
      </c>
      <c r="E194" s="66">
        <v>15.552</v>
      </c>
      <c r="F194" s="67">
        <f t="shared" si="15"/>
        <v>7951.5820800000001</v>
      </c>
      <c r="G194" s="103"/>
      <c r="H194" s="90"/>
    </row>
    <row r="195" spans="1:8" s="1" customFormat="1" ht="15.75" x14ac:dyDescent="0.45">
      <c r="A195" s="43" t="s">
        <v>8</v>
      </c>
      <c r="B195" s="44" t="s">
        <v>23</v>
      </c>
      <c r="C195" s="44"/>
      <c r="D195" s="45"/>
      <c r="E195" s="45"/>
      <c r="F195" s="46">
        <f>F196+F243+F333+F352+F369</f>
        <v>7557865.4025579998</v>
      </c>
      <c r="G195" s="94"/>
      <c r="H195" s="83"/>
    </row>
    <row r="196" spans="1:8" s="1" customFormat="1" ht="15.75" x14ac:dyDescent="0.45">
      <c r="A196" s="60" t="s">
        <v>936</v>
      </c>
      <c r="B196" s="48" t="s">
        <v>654</v>
      </c>
      <c r="C196" s="48"/>
      <c r="D196" s="49"/>
      <c r="E196" s="49"/>
      <c r="F196" s="50">
        <f>F197+F203+F208+F213+F218+F223+F228+F233+F238</f>
        <v>314127.09486799996</v>
      </c>
      <c r="G196" s="95"/>
      <c r="H196" s="84"/>
    </row>
    <row r="197" spans="1:8" s="1" customFormat="1" ht="15.75" x14ac:dyDescent="0.45">
      <c r="A197" s="61" t="s">
        <v>935</v>
      </c>
      <c r="B197" s="62" t="s">
        <v>655</v>
      </c>
      <c r="C197" s="62"/>
      <c r="D197" s="63"/>
      <c r="E197" s="63"/>
      <c r="F197" s="64">
        <f>SUM(F198:F202)</f>
        <v>228887.92550699998</v>
      </c>
      <c r="G197" s="101"/>
      <c r="H197" s="87"/>
    </row>
    <row r="198" spans="1:8" s="59" customFormat="1" ht="31.5" x14ac:dyDescent="0.45">
      <c r="A198" s="65" t="s">
        <v>929</v>
      </c>
      <c r="B198" s="58" t="s">
        <v>930</v>
      </c>
      <c r="C198" s="58" t="s">
        <v>21</v>
      </c>
      <c r="D198" s="66">
        <v>624.33000000000004</v>
      </c>
      <c r="E198" s="66">
        <v>105.2539</v>
      </c>
      <c r="F198" s="67">
        <f>E198*D198</f>
        <v>65713.167387000009</v>
      </c>
      <c r="G198" s="103" t="s">
        <v>1241</v>
      </c>
      <c r="H198" s="88" t="s">
        <v>23</v>
      </c>
    </row>
    <row r="199" spans="1:8" s="59" customFormat="1" ht="31.5" x14ac:dyDescent="0.45">
      <c r="A199" s="65" t="s">
        <v>937</v>
      </c>
      <c r="B199" s="58" t="s">
        <v>931</v>
      </c>
      <c r="C199" s="58" t="s">
        <v>21</v>
      </c>
      <c r="D199" s="66">
        <v>796.58</v>
      </c>
      <c r="E199" s="66">
        <v>100.6322</v>
      </c>
      <c r="F199" s="67">
        <f t="shared" ref="F199:F202" si="16">E199*D199</f>
        <v>80161.597876</v>
      </c>
      <c r="G199" s="103" t="s">
        <v>1241</v>
      </c>
      <c r="H199" s="88" t="s">
        <v>23</v>
      </c>
    </row>
    <row r="200" spans="1:8" s="59" customFormat="1" ht="31.5" x14ac:dyDescent="0.45">
      <c r="A200" s="65" t="s">
        <v>938</v>
      </c>
      <c r="B200" s="58" t="s">
        <v>932</v>
      </c>
      <c r="C200" s="58" t="s">
        <v>21</v>
      </c>
      <c r="D200" s="66">
        <v>1292.3399999999999</v>
      </c>
      <c r="E200" s="66">
        <v>63.9786</v>
      </c>
      <c r="F200" s="67">
        <f t="shared" si="16"/>
        <v>82682.103923999995</v>
      </c>
      <c r="G200" s="103" t="s">
        <v>1241</v>
      </c>
      <c r="H200" s="88" t="s">
        <v>23</v>
      </c>
    </row>
    <row r="201" spans="1:8" s="59" customFormat="1" ht="31.5" x14ac:dyDescent="0.45">
      <c r="A201" s="65" t="s">
        <v>939</v>
      </c>
      <c r="B201" s="58" t="s">
        <v>933</v>
      </c>
      <c r="C201" s="58" t="s">
        <v>21</v>
      </c>
      <c r="D201" s="66">
        <v>62.26</v>
      </c>
      <c r="E201" s="66">
        <v>3.4514</v>
      </c>
      <c r="F201" s="67">
        <f t="shared" si="16"/>
        <v>214.884164</v>
      </c>
      <c r="G201" s="102"/>
      <c r="H201" s="88" t="s">
        <v>23</v>
      </c>
    </row>
    <row r="202" spans="1:8" s="59" customFormat="1" ht="31.5" x14ac:dyDescent="0.45">
      <c r="A202" s="65" t="s">
        <v>940</v>
      </c>
      <c r="B202" s="58" t="s">
        <v>934</v>
      </c>
      <c r="C202" s="58" t="s">
        <v>21</v>
      </c>
      <c r="D202" s="66">
        <v>26.79</v>
      </c>
      <c r="E202" s="66">
        <v>4.3364000000000003</v>
      </c>
      <c r="F202" s="67">
        <f t="shared" si="16"/>
        <v>116.172156</v>
      </c>
      <c r="G202" s="102"/>
      <c r="H202" s="88" t="s">
        <v>23</v>
      </c>
    </row>
    <row r="203" spans="1:8" s="1" customFormat="1" ht="15.75" x14ac:dyDescent="0.45">
      <c r="A203" s="61" t="s">
        <v>941</v>
      </c>
      <c r="B203" s="62" t="s">
        <v>656</v>
      </c>
      <c r="C203" s="62"/>
      <c r="D203" s="63"/>
      <c r="E203" s="63"/>
      <c r="F203" s="64">
        <f>SUM(F204:F207)</f>
        <v>12295.7880898</v>
      </c>
      <c r="G203" s="101"/>
      <c r="H203" s="87"/>
    </row>
    <row r="204" spans="1:8" s="59" customFormat="1" ht="31.5" x14ac:dyDescent="0.45">
      <c r="A204" s="65" t="s">
        <v>942</v>
      </c>
      <c r="B204" s="58" t="s">
        <v>933</v>
      </c>
      <c r="C204" s="58" t="s">
        <v>21</v>
      </c>
      <c r="D204" s="66">
        <v>936.25</v>
      </c>
      <c r="E204" s="66">
        <v>3.4514</v>
      </c>
      <c r="F204" s="67">
        <f>E204*D204</f>
        <v>3231.3732500000001</v>
      </c>
      <c r="G204" s="102"/>
      <c r="H204" s="88" t="s">
        <v>23</v>
      </c>
    </row>
    <row r="205" spans="1:8" s="59" customFormat="1" ht="31.5" x14ac:dyDescent="0.45">
      <c r="A205" s="65" t="s">
        <v>943</v>
      </c>
      <c r="B205" s="58" t="s">
        <v>944</v>
      </c>
      <c r="C205" s="58" t="s">
        <v>21</v>
      </c>
      <c r="D205" s="66">
        <v>1177.45</v>
      </c>
      <c r="E205" s="66">
        <v>4.9081999999999999</v>
      </c>
      <c r="F205" s="67">
        <f t="shared" ref="F205:F207" si="17">E205*D205</f>
        <v>5779.1600900000003</v>
      </c>
      <c r="G205" s="102"/>
      <c r="H205" s="88" t="s">
        <v>23</v>
      </c>
    </row>
    <row r="206" spans="1:8" s="59" customFormat="1" ht="31.5" x14ac:dyDescent="0.45">
      <c r="A206" s="65" t="s">
        <v>945</v>
      </c>
      <c r="B206" s="58" t="s">
        <v>934</v>
      </c>
      <c r="C206" s="58" t="s">
        <v>21</v>
      </c>
      <c r="D206" s="66">
        <v>2.7195</v>
      </c>
      <c r="E206" s="66">
        <v>4.3364000000000003</v>
      </c>
      <c r="F206" s="67">
        <f t="shared" si="17"/>
        <v>11.792839800000001</v>
      </c>
      <c r="G206" s="102"/>
      <c r="H206" s="88" t="s">
        <v>23</v>
      </c>
    </row>
    <row r="207" spans="1:8" s="59" customFormat="1" ht="31.5" x14ac:dyDescent="0.45">
      <c r="A207" s="65" t="s">
        <v>946</v>
      </c>
      <c r="B207" s="58" t="s">
        <v>657</v>
      </c>
      <c r="C207" s="58" t="s">
        <v>21</v>
      </c>
      <c r="D207" s="66">
        <v>307.35000000000002</v>
      </c>
      <c r="E207" s="66">
        <v>10.650600000000001</v>
      </c>
      <c r="F207" s="67">
        <f t="shared" si="17"/>
        <v>3273.4619100000004</v>
      </c>
      <c r="G207" s="103" t="s">
        <v>1242</v>
      </c>
      <c r="H207" s="88" t="s">
        <v>23</v>
      </c>
    </row>
    <row r="208" spans="1:8" s="1" customFormat="1" ht="15.75" x14ac:dyDescent="0.45">
      <c r="A208" s="61" t="s">
        <v>947</v>
      </c>
      <c r="B208" s="62" t="s">
        <v>658</v>
      </c>
      <c r="C208" s="62"/>
      <c r="D208" s="63"/>
      <c r="E208" s="63"/>
      <c r="F208" s="64">
        <f>SUM(F209:F212)</f>
        <v>7376.9513159999997</v>
      </c>
      <c r="G208" s="101"/>
      <c r="H208" s="87"/>
    </row>
    <row r="209" spans="1:8" s="59" customFormat="1" ht="31.5" x14ac:dyDescent="0.45">
      <c r="A209" s="65" t="s">
        <v>948</v>
      </c>
      <c r="B209" s="58" t="s">
        <v>933</v>
      </c>
      <c r="C209" s="58" t="s">
        <v>21</v>
      </c>
      <c r="D209" s="66">
        <v>305.45</v>
      </c>
      <c r="E209" s="66">
        <v>3.4514</v>
      </c>
      <c r="F209" s="67">
        <f>E209*D209</f>
        <v>1054.2301299999999</v>
      </c>
      <c r="G209" s="102"/>
      <c r="H209" s="88" t="s">
        <v>23</v>
      </c>
    </row>
    <row r="210" spans="1:8" s="59" customFormat="1" ht="31.5" x14ac:dyDescent="0.45">
      <c r="A210" s="65" t="s">
        <v>949</v>
      </c>
      <c r="B210" s="58" t="s">
        <v>944</v>
      </c>
      <c r="C210" s="58" t="s">
        <v>21</v>
      </c>
      <c r="D210" s="66">
        <v>542.29999999999995</v>
      </c>
      <c r="E210" s="66">
        <v>4.9081999999999999</v>
      </c>
      <c r="F210" s="67">
        <f t="shared" ref="F210:F212" si="18">E210*D210</f>
        <v>2661.7168599999995</v>
      </c>
      <c r="G210" s="102"/>
      <c r="H210" s="88" t="s">
        <v>23</v>
      </c>
    </row>
    <row r="211" spans="1:8" s="59" customFormat="1" ht="31.5" x14ac:dyDescent="0.45">
      <c r="A211" s="65" t="s">
        <v>950</v>
      </c>
      <c r="B211" s="58" t="s">
        <v>934</v>
      </c>
      <c r="C211" s="58" t="s">
        <v>21</v>
      </c>
      <c r="D211" s="66">
        <v>602.29999999999995</v>
      </c>
      <c r="E211" s="66">
        <v>4.3364000000000003</v>
      </c>
      <c r="F211" s="67">
        <f t="shared" si="18"/>
        <v>2611.8137200000001</v>
      </c>
      <c r="G211" s="102"/>
      <c r="H211" s="88" t="s">
        <v>23</v>
      </c>
    </row>
    <row r="212" spans="1:8" s="59" customFormat="1" ht="31.5" x14ac:dyDescent="0.45">
      <c r="A212" s="65" t="s">
        <v>951</v>
      </c>
      <c r="B212" s="58" t="s">
        <v>657</v>
      </c>
      <c r="C212" s="58" t="s">
        <v>21</v>
      </c>
      <c r="D212" s="66">
        <v>98.51</v>
      </c>
      <c r="E212" s="66">
        <v>10.650600000000001</v>
      </c>
      <c r="F212" s="67">
        <f t="shared" si="18"/>
        <v>1049.1906060000001</v>
      </c>
      <c r="G212" s="103" t="s">
        <v>1242</v>
      </c>
      <c r="H212" s="88" t="s">
        <v>23</v>
      </c>
    </row>
    <row r="213" spans="1:8" s="1" customFormat="1" ht="15.75" x14ac:dyDescent="0.45">
      <c r="A213" s="61" t="s">
        <v>952</v>
      </c>
      <c r="B213" s="62" t="s">
        <v>659</v>
      </c>
      <c r="C213" s="62"/>
      <c r="D213" s="63"/>
      <c r="E213" s="63"/>
      <c r="F213" s="64">
        <f>SUM(F214:F217)</f>
        <v>4733.4987620000011</v>
      </c>
      <c r="G213" s="101"/>
      <c r="H213" s="87"/>
    </row>
    <row r="214" spans="1:8" s="59" customFormat="1" ht="31.5" x14ac:dyDescent="0.45">
      <c r="A214" s="65" t="s">
        <v>953</v>
      </c>
      <c r="B214" s="58" t="s">
        <v>933</v>
      </c>
      <c r="C214" s="58" t="s">
        <v>21</v>
      </c>
      <c r="D214" s="66">
        <v>239.29</v>
      </c>
      <c r="E214" s="66">
        <v>3.4514</v>
      </c>
      <c r="F214" s="67">
        <f>E214*D214</f>
        <v>825.88550599999996</v>
      </c>
      <c r="G214" s="102"/>
      <c r="H214" s="88" t="s">
        <v>23</v>
      </c>
    </row>
    <row r="215" spans="1:8" s="59" customFormat="1" ht="31.5" x14ac:dyDescent="0.45">
      <c r="A215" s="65" t="s">
        <v>954</v>
      </c>
      <c r="B215" s="58" t="s">
        <v>944</v>
      </c>
      <c r="C215" s="58" t="s">
        <v>21</v>
      </c>
      <c r="D215" s="66">
        <v>410.67</v>
      </c>
      <c r="E215" s="66">
        <v>4.9081999999999999</v>
      </c>
      <c r="F215" s="67">
        <f t="shared" ref="F215:F217" si="19">E215*D215</f>
        <v>2015.650494</v>
      </c>
      <c r="G215" s="102"/>
      <c r="H215" s="88" t="s">
        <v>23</v>
      </c>
    </row>
    <row r="216" spans="1:8" s="59" customFormat="1" ht="31.5" x14ac:dyDescent="0.45">
      <c r="A216" s="65" t="s">
        <v>955</v>
      </c>
      <c r="B216" s="58" t="s">
        <v>934</v>
      </c>
      <c r="C216" s="58" t="s">
        <v>21</v>
      </c>
      <c r="D216" s="66">
        <v>388.92</v>
      </c>
      <c r="E216" s="66">
        <v>4.3364000000000003</v>
      </c>
      <c r="F216" s="67">
        <f t="shared" si="19"/>
        <v>1686.5126880000003</v>
      </c>
      <c r="G216" s="102"/>
      <c r="H216" s="88" t="s">
        <v>23</v>
      </c>
    </row>
    <row r="217" spans="1:8" s="59" customFormat="1" ht="31.5" x14ac:dyDescent="0.45">
      <c r="A217" s="65" t="s">
        <v>956</v>
      </c>
      <c r="B217" s="58" t="s">
        <v>657</v>
      </c>
      <c r="C217" s="58" t="s">
        <v>21</v>
      </c>
      <c r="D217" s="66">
        <v>19.29</v>
      </c>
      <c r="E217" s="66">
        <v>10.650600000000001</v>
      </c>
      <c r="F217" s="67">
        <f t="shared" si="19"/>
        <v>205.450074</v>
      </c>
      <c r="G217" s="103" t="s">
        <v>1242</v>
      </c>
      <c r="H217" s="88" t="s">
        <v>23</v>
      </c>
    </row>
    <row r="218" spans="1:8" s="1" customFormat="1" ht="15.75" x14ac:dyDescent="0.45">
      <c r="A218" s="61" t="s">
        <v>957</v>
      </c>
      <c r="B218" s="62" t="s">
        <v>660</v>
      </c>
      <c r="C218" s="62"/>
      <c r="D218" s="63"/>
      <c r="E218" s="63"/>
      <c r="F218" s="64">
        <f>SUM(F219:F222)</f>
        <v>12230.189326</v>
      </c>
      <c r="G218" s="101"/>
      <c r="H218" s="87"/>
    </row>
    <row r="219" spans="1:8" s="59" customFormat="1" ht="31.5" x14ac:dyDescent="0.45">
      <c r="A219" s="65" t="s">
        <v>958</v>
      </c>
      <c r="B219" s="58" t="s">
        <v>933</v>
      </c>
      <c r="C219" s="58" t="s">
        <v>21</v>
      </c>
      <c r="D219" s="66">
        <v>624.33000000000004</v>
      </c>
      <c r="E219" s="66">
        <v>3.4514</v>
      </c>
      <c r="F219" s="67">
        <f>E219*D219</f>
        <v>2154.8125620000001</v>
      </c>
      <c r="G219" s="102"/>
      <c r="H219" s="88" t="s">
        <v>23</v>
      </c>
    </row>
    <row r="220" spans="1:8" s="59" customFormat="1" ht="31.5" x14ac:dyDescent="0.45">
      <c r="A220" s="65" t="s">
        <v>959</v>
      </c>
      <c r="B220" s="58" t="s">
        <v>944</v>
      </c>
      <c r="C220" s="58" t="s">
        <v>21</v>
      </c>
      <c r="D220" s="66">
        <v>796.58</v>
      </c>
      <c r="E220" s="66">
        <v>4.9081999999999999</v>
      </c>
      <c r="F220" s="67">
        <f t="shared" ref="F220:F222" si="20">E220*D220</f>
        <v>3909.773956</v>
      </c>
      <c r="G220" s="102"/>
      <c r="H220" s="88" t="s">
        <v>23</v>
      </c>
    </row>
    <row r="221" spans="1:8" s="59" customFormat="1" ht="31.5" x14ac:dyDescent="0.45">
      <c r="A221" s="65" t="s">
        <v>960</v>
      </c>
      <c r="B221" s="58" t="s">
        <v>934</v>
      </c>
      <c r="C221" s="58" t="s">
        <v>21</v>
      </c>
      <c r="D221" s="66">
        <v>1292.3399999999999</v>
      </c>
      <c r="E221" s="66">
        <v>4.3364000000000003</v>
      </c>
      <c r="F221" s="67">
        <f t="shared" si="20"/>
        <v>5604.1031759999996</v>
      </c>
      <c r="G221" s="102"/>
      <c r="H221" s="88" t="s">
        <v>23</v>
      </c>
    </row>
    <row r="222" spans="1:8" s="59" customFormat="1" ht="31.5" x14ac:dyDescent="0.45">
      <c r="A222" s="65" t="s">
        <v>961</v>
      </c>
      <c r="B222" s="58" t="s">
        <v>657</v>
      </c>
      <c r="C222" s="58" t="s">
        <v>21</v>
      </c>
      <c r="D222" s="66">
        <v>52.72</v>
      </c>
      <c r="E222" s="66">
        <v>10.650600000000001</v>
      </c>
      <c r="F222" s="67">
        <f t="shared" si="20"/>
        <v>561.49963200000002</v>
      </c>
      <c r="G222" s="103" t="s">
        <v>1242</v>
      </c>
      <c r="H222" s="88" t="s">
        <v>23</v>
      </c>
    </row>
    <row r="223" spans="1:8" s="1" customFormat="1" ht="15.75" x14ac:dyDescent="0.45">
      <c r="A223" s="61" t="s">
        <v>962</v>
      </c>
      <c r="B223" s="62" t="s">
        <v>661</v>
      </c>
      <c r="C223" s="62"/>
      <c r="D223" s="63"/>
      <c r="E223" s="63"/>
      <c r="F223" s="64">
        <f>SUM(F224:F227)</f>
        <v>36549.828969999995</v>
      </c>
      <c r="G223" s="101"/>
      <c r="H223" s="87"/>
    </row>
    <row r="224" spans="1:8" s="59" customFormat="1" ht="31.5" x14ac:dyDescent="0.45">
      <c r="A224" s="65" t="s">
        <v>963</v>
      </c>
      <c r="B224" s="58" t="s">
        <v>933</v>
      </c>
      <c r="C224" s="58" t="s">
        <v>21</v>
      </c>
      <c r="D224" s="66">
        <v>1875.71</v>
      </c>
      <c r="E224" s="66">
        <v>3.4514</v>
      </c>
      <c r="F224" s="67">
        <f>E224*D224</f>
        <v>6473.8254940000006</v>
      </c>
      <c r="G224" s="102"/>
      <c r="H224" s="88" t="s">
        <v>23</v>
      </c>
    </row>
    <row r="225" spans="1:8" s="59" customFormat="1" ht="31.5" x14ac:dyDescent="0.45">
      <c r="A225" s="65" t="s">
        <v>964</v>
      </c>
      <c r="B225" s="58" t="s">
        <v>944</v>
      </c>
      <c r="C225" s="58" t="s">
        <v>21</v>
      </c>
      <c r="D225" s="66">
        <v>2387.65</v>
      </c>
      <c r="E225" s="66">
        <v>4.9081999999999999</v>
      </c>
      <c r="F225" s="67">
        <f t="shared" ref="F225:F227" si="21">E225*D225</f>
        <v>11719.06373</v>
      </c>
      <c r="G225" s="102"/>
      <c r="H225" s="88" t="s">
        <v>23</v>
      </c>
    </row>
    <row r="226" spans="1:8" s="59" customFormat="1" ht="31.5" x14ac:dyDescent="0.45">
      <c r="A226" s="65" t="s">
        <v>965</v>
      </c>
      <c r="B226" s="58" t="s">
        <v>934</v>
      </c>
      <c r="C226" s="58" t="s">
        <v>21</v>
      </c>
      <c r="D226" s="66">
        <v>3844.79</v>
      </c>
      <c r="E226" s="66">
        <v>4.3364000000000003</v>
      </c>
      <c r="F226" s="67">
        <f t="shared" si="21"/>
        <v>16672.547355999999</v>
      </c>
      <c r="G226" s="102"/>
      <c r="H226" s="88" t="s">
        <v>23</v>
      </c>
    </row>
    <row r="227" spans="1:8" s="59" customFormat="1" ht="31.5" x14ac:dyDescent="0.45">
      <c r="A227" s="65" t="s">
        <v>966</v>
      </c>
      <c r="B227" s="58" t="s">
        <v>657</v>
      </c>
      <c r="C227" s="58" t="s">
        <v>21</v>
      </c>
      <c r="D227" s="66">
        <v>158.15</v>
      </c>
      <c r="E227" s="66">
        <v>10.650600000000001</v>
      </c>
      <c r="F227" s="67">
        <f t="shared" si="21"/>
        <v>1684.3923900000002</v>
      </c>
      <c r="G227" s="103" t="s">
        <v>1242</v>
      </c>
      <c r="H227" s="88" t="s">
        <v>23</v>
      </c>
    </row>
    <row r="228" spans="1:8" s="1" customFormat="1" ht="15.75" x14ac:dyDescent="0.45">
      <c r="A228" s="61" t="s">
        <v>967</v>
      </c>
      <c r="B228" s="62" t="s">
        <v>662</v>
      </c>
      <c r="C228" s="62"/>
      <c r="D228" s="63"/>
      <c r="E228" s="63"/>
      <c r="F228" s="64">
        <f>SUM(F229:F232)</f>
        <v>4292.1165979999996</v>
      </c>
      <c r="G228" s="101"/>
      <c r="H228" s="87"/>
    </row>
    <row r="229" spans="1:8" s="59" customFormat="1" ht="31.5" x14ac:dyDescent="0.45">
      <c r="A229" s="65" t="s">
        <v>968</v>
      </c>
      <c r="B229" s="58" t="s">
        <v>933</v>
      </c>
      <c r="C229" s="58" t="s">
        <v>21</v>
      </c>
      <c r="D229" s="66">
        <v>220.35</v>
      </c>
      <c r="E229" s="66">
        <v>3.4514</v>
      </c>
      <c r="F229" s="67">
        <f>E229*D229</f>
        <v>760.51598999999999</v>
      </c>
      <c r="G229" s="102"/>
      <c r="H229" s="88" t="s">
        <v>23</v>
      </c>
    </row>
    <row r="230" spans="1:8" s="59" customFormat="1" ht="31.5" x14ac:dyDescent="0.45">
      <c r="A230" s="65" t="s">
        <v>969</v>
      </c>
      <c r="B230" s="58" t="s">
        <v>944</v>
      </c>
      <c r="C230" s="58" t="s">
        <v>21</v>
      </c>
      <c r="D230" s="66">
        <v>303.5</v>
      </c>
      <c r="E230" s="66">
        <v>4.9081999999999999</v>
      </c>
      <c r="F230" s="67">
        <f t="shared" ref="F230:F232" si="22">E230*D230</f>
        <v>1489.6387</v>
      </c>
      <c r="G230" s="102"/>
      <c r="H230" s="88" t="s">
        <v>23</v>
      </c>
    </row>
    <row r="231" spans="1:8" s="59" customFormat="1" ht="31.5" x14ac:dyDescent="0.45">
      <c r="A231" s="65" t="s">
        <v>970</v>
      </c>
      <c r="B231" s="58" t="s">
        <v>934</v>
      </c>
      <c r="C231" s="58" t="s">
        <v>21</v>
      </c>
      <c r="D231" s="66">
        <v>423.83</v>
      </c>
      <c r="E231" s="66">
        <v>4.3364000000000003</v>
      </c>
      <c r="F231" s="67">
        <f t="shared" si="22"/>
        <v>1837.8964120000001</v>
      </c>
      <c r="G231" s="102"/>
      <c r="H231" s="88" t="s">
        <v>23</v>
      </c>
    </row>
    <row r="232" spans="1:8" s="59" customFormat="1" ht="31.5" x14ac:dyDescent="0.45">
      <c r="A232" s="65" t="s">
        <v>971</v>
      </c>
      <c r="B232" s="58" t="s">
        <v>657</v>
      </c>
      <c r="C232" s="58" t="s">
        <v>21</v>
      </c>
      <c r="D232" s="66">
        <v>19.16</v>
      </c>
      <c r="E232" s="66">
        <v>10.650600000000001</v>
      </c>
      <c r="F232" s="67">
        <f t="shared" si="22"/>
        <v>204.06549600000002</v>
      </c>
      <c r="G232" s="103" t="s">
        <v>1242</v>
      </c>
      <c r="H232" s="88" t="s">
        <v>23</v>
      </c>
    </row>
    <row r="233" spans="1:8" s="1" customFormat="1" ht="15.75" x14ac:dyDescent="0.45">
      <c r="A233" s="61" t="s">
        <v>972</v>
      </c>
      <c r="B233" s="62" t="s">
        <v>663</v>
      </c>
      <c r="C233" s="62"/>
      <c r="D233" s="63"/>
      <c r="E233" s="63"/>
      <c r="F233" s="64">
        <f>SUM(F234:F237)</f>
        <v>3834.8072840000004</v>
      </c>
      <c r="G233" s="101"/>
      <c r="H233" s="87"/>
    </row>
    <row r="234" spans="1:8" s="59" customFormat="1" ht="31.5" x14ac:dyDescent="0.45">
      <c r="A234" s="65" t="s">
        <v>973</v>
      </c>
      <c r="B234" s="58" t="s">
        <v>933</v>
      </c>
      <c r="C234" s="58" t="s">
        <v>21</v>
      </c>
      <c r="D234" s="66">
        <v>223.4</v>
      </c>
      <c r="E234" s="66">
        <v>3.4514</v>
      </c>
      <c r="F234" s="67">
        <f>E234*D234</f>
        <v>771.04276000000004</v>
      </c>
      <c r="G234" s="102"/>
      <c r="H234" s="88" t="s">
        <v>23</v>
      </c>
    </row>
    <row r="235" spans="1:8" s="59" customFormat="1" ht="31.5" x14ac:dyDescent="0.45">
      <c r="A235" s="65" t="s">
        <v>974</v>
      </c>
      <c r="B235" s="58" t="s">
        <v>944</v>
      </c>
      <c r="C235" s="58" t="s">
        <v>21</v>
      </c>
      <c r="D235" s="66">
        <v>317.52999999999997</v>
      </c>
      <c r="E235" s="66">
        <v>4.9081999999999999</v>
      </c>
      <c r="F235" s="67">
        <f t="shared" ref="F235:F237" si="23">E235*D235</f>
        <v>1558.5007459999999</v>
      </c>
      <c r="G235" s="102"/>
      <c r="H235" s="88" t="s">
        <v>23</v>
      </c>
    </row>
    <row r="236" spans="1:8" s="59" customFormat="1" ht="31.5" x14ac:dyDescent="0.45">
      <c r="A236" s="65" t="s">
        <v>975</v>
      </c>
      <c r="B236" s="58" t="s">
        <v>934</v>
      </c>
      <c r="C236" s="58" t="s">
        <v>21</v>
      </c>
      <c r="D236" s="66">
        <v>253.03</v>
      </c>
      <c r="E236" s="66">
        <v>4.3364000000000003</v>
      </c>
      <c r="F236" s="67">
        <f t="shared" si="23"/>
        <v>1097.239292</v>
      </c>
      <c r="G236" s="102"/>
      <c r="H236" s="88" t="s">
        <v>23</v>
      </c>
    </row>
    <row r="237" spans="1:8" s="59" customFormat="1" ht="31.5" x14ac:dyDescent="0.45">
      <c r="A237" s="65" t="s">
        <v>976</v>
      </c>
      <c r="B237" s="58" t="s">
        <v>657</v>
      </c>
      <c r="C237" s="58" t="s">
        <v>21</v>
      </c>
      <c r="D237" s="66">
        <v>38.31</v>
      </c>
      <c r="E237" s="66">
        <v>10.650600000000001</v>
      </c>
      <c r="F237" s="67">
        <f t="shared" si="23"/>
        <v>408.02448600000002</v>
      </c>
      <c r="G237" s="103" t="s">
        <v>1242</v>
      </c>
      <c r="H237" s="88" t="s">
        <v>23</v>
      </c>
    </row>
    <row r="238" spans="1:8" s="1" customFormat="1" ht="15.75" x14ac:dyDescent="0.45">
      <c r="A238" s="61" t="s">
        <v>977</v>
      </c>
      <c r="B238" s="62" t="s">
        <v>664</v>
      </c>
      <c r="C238" s="62"/>
      <c r="D238" s="63"/>
      <c r="E238" s="63"/>
      <c r="F238" s="64">
        <f>SUM(F239:F242)</f>
        <v>3925.9890152000003</v>
      </c>
      <c r="G238" s="101"/>
      <c r="H238" s="87"/>
    </row>
    <row r="239" spans="1:8" s="59" customFormat="1" ht="31.5" x14ac:dyDescent="0.45">
      <c r="A239" s="65" t="s">
        <v>978</v>
      </c>
      <c r="B239" s="58" t="s">
        <v>933</v>
      </c>
      <c r="C239" s="58" t="s">
        <v>21</v>
      </c>
      <c r="D239" s="66">
        <v>231.78</v>
      </c>
      <c r="E239" s="66">
        <v>3.4514</v>
      </c>
      <c r="F239" s="67">
        <f>E239*D239</f>
        <v>799.96549200000004</v>
      </c>
      <c r="G239" s="102"/>
      <c r="H239" s="88" t="s">
        <v>23</v>
      </c>
    </row>
    <row r="240" spans="1:8" s="59" customFormat="1" ht="31.5" x14ac:dyDescent="0.45">
      <c r="A240" s="65" t="s">
        <v>979</v>
      </c>
      <c r="B240" s="58" t="s">
        <v>944</v>
      </c>
      <c r="C240" s="58" t="s">
        <v>21</v>
      </c>
      <c r="D240" s="66">
        <v>39.491</v>
      </c>
      <c r="E240" s="66">
        <v>4.9081999999999999</v>
      </c>
      <c r="F240" s="67">
        <f t="shared" ref="F240:F242" si="24">E240*D240</f>
        <v>193.82972619999998</v>
      </c>
      <c r="G240" s="102"/>
      <c r="H240" s="88" t="s">
        <v>23</v>
      </c>
    </row>
    <row r="241" spans="1:8" s="59" customFormat="1" ht="31.5" x14ac:dyDescent="0.45">
      <c r="A241" s="65" t="s">
        <v>980</v>
      </c>
      <c r="B241" s="58" t="s">
        <v>934</v>
      </c>
      <c r="C241" s="58" t="s">
        <v>21</v>
      </c>
      <c r="D241" s="66">
        <v>427.43</v>
      </c>
      <c r="E241" s="66">
        <v>4.3364000000000003</v>
      </c>
      <c r="F241" s="67">
        <f t="shared" si="24"/>
        <v>1853.5074520000001</v>
      </c>
      <c r="G241" s="102"/>
      <c r="H241" s="88" t="s">
        <v>23</v>
      </c>
    </row>
    <row r="242" spans="1:8" s="59" customFormat="1" ht="31.5" x14ac:dyDescent="0.45">
      <c r="A242" s="65" t="s">
        <v>981</v>
      </c>
      <c r="B242" s="58" t="s">
        <v>665</v>
      </c>
      <c r="C242" s="58" t="s">
        <v>21</v>
      </c>
      <c r="D242" s="66">
        <v>11.99</v>
      </c>
      <c r="E242" s="66">
        <v>89.965500000000006</v>
      </c>
      <c r="F242" s="67">
        <f t="shared" si="24"/>
        <v>1078.6863450000001</v>
      </c>
      <c r="G242" s="102"/>
      <c r="H242" s="88" t="s">
        <v>23</v>
      </c>
    </row>
    <row r="243" spans="1:8" s="1" customFormat="1" ht="15.75" x14ac:dyDescent="0.45">
      <c r="A243" s="60" t="s">
        <v>982</v>
      </c>
      <c r="B243" s="48" t="s">
        <v>666</v>
      </c>
      <c r="C243" s="48"/>
      <c r="D243" s="49"/>
      <c r="E243" s="49"/>
      <c r="F243" s="50">
        <f>F244+F253+F263+F273+F283+F293+F303+F313+F323</f>
        <v>2334635.51926</v>
      </c>
      <c r="G243" s="95"/>
      <c r="H243" s="84"/>
    </row>
    <row r="244" spans="1:8" s="1" customFormat="1" ht="15.75" x14ac:dyDescent="0.45">
      <c r="A244" s="61" t="s">
        <v>983</v>
      </c>
      <c r="B244" s="62" t="s">
        <v>667</v>
      </c>
      <c r="C244" s="62"/>
      <c r="D244" s="63"/>
      <c r="E244" s="63"/>
      <c r="F244" s="64">
        <f>SUM(F245:F252)</f>
        <v>91975.902800000011</v>
      </c>
      <c r="G244" s="101"/>
      <c r="H244" s="87"/>
    </row>
    <row r="245" spans="1:8" s="59" customFormat="1" ht="15.75" x14ac:dyDescent="0.45">
      <c r="A245" s="65" t="s">
        <v>984</v>
      </c>
      <c r="B245" s="58" t="s">
        <v>668</v>
      </c>
      <c r="C245" s="58" t="s">
        <v>629</v>
      </c>
      <c r="D245" s="66">
        <v>90</v>
      </c>
      <c r="E245" s="66">
        <v>9.3081999999999994</v>
      </c>
      <c r="F245" s="67">
        <f>E245*D245</f>
        <v>837.73799999999994</v>
      </c>
      <c r="G245" s="102"/>
      <c r="H245" s="88" t="s">
        <v>23</v>
      </c>
    </row>
    <row r="246" spans="1:8" s="59" customFormat="1" ht="15.75" x14ac:dyDescent="0.45">
      <c r="A246" s="65" t="s">
        <v>985</v>
      </c>
      <c r="B246" s="58" t="s">
        <v>669</v>
      </c>
      <c r="C246" s="58" t="s">
        <v>629</v>
      </c>
      <c r="D246" s="66">
        <v>1316</v>
      </c>
      <c r="E246" s="66">
        <v>8.9923999999999999</v>
      </c>
      <c r="F246" s="67">
        <f t="shared" ref="F246:F252" si="25">E246*D246</f>
        <v>11833.9984</v>
      </c>
      <c r="G246" s="102"/>
      <c r="H246" s="88" t="s">
        <v>23</v>
      </c>
    </row>
    <row r="247" spans="1:8" s="59" customFormat="1" ht="15.75" x14ac:dyDescent="0.45">
      <c r="A247" s="65" t="s">
        <v>986</v>
      </c>
      <c r="B247" s="58" t="s">
        <v>670</v>
      </c>
      <c r="C247" s="58" t="s">
        <v>629</v>
      </c>
      <c r="D247" s="66">
        <v>885</v>
      </c>
      <c r="E247" s="66">
        <v>8.2072000000000003</v>
      </c>
      <c r="F247" s="67">
        <f t="shared" si="25"/>
        <v>7263.3720000000003</v>
      </c>
      <c r="G247" s="102"/>
      <c r="H247" s="88" t="s">
        <v>23</v>
      </c>
    </row>
    <row r="248" spans="1:8" s="59" customFormat="1" ht="15.75" x14ac:dyDescent="0.45">
      <c r="A248" s="65" t="s">
        <v>987</v>
      </c>
      <c r="B248" s="58" t="s">
        <v>671</v>
      </c>
      <c r="C248" s="58" t="s">
        <v>629</v>
      </c>
      <c r="D248" s="66">
        <v>1326</v>
      </c>
      <c r="E248" s="66">
        <v>7.6162999999999998</v>
      </c>
      <c r="F248" s="67">
        <f t="shared" si="25"/>
        <v>10099.2138</v>
      </c>
      <c r="G248" s="102"/>
      <c r="H248" s="88" t="s">
        <v>23</v>
      </c>
    </row>
    <row r="249" spans="1:8" s="59" customFormat="1" ht="15.75" x14ac:dyDescent="0.45">
      <c r="A249" s="65" t="s">
        <v>988</v>
      </c>
      <c r="B249" s="58" t="s">
        <v>672</v>
      </c>
      <c r="C249" s="58" t="s">
        <v>629</v>
      </c>
      <c r="D249" s="66">
        <v>619</v>
      </c>
      <c r="E249" s="66">
        <v>7.2751000000000001</v>
      </c>
      <c r="F249" s="67">
        <f t="shared" si="25"/>
        <v>4503.2869000000001</v>
      </c>
      <c r="G249" s="102"/>
      <c r="H249" s="88" t="s">
        <v>23</v>
      </c>
    </row>
    <row r="250" spans="1:8" s="59" customFormat="1" ht="15.75" x14ac:dyDescent="0.45">
      <c r="A250" s="65" t="s">
        <v>989</v>
      </c>
      <c r="B250" s="58" t="s">
        <v>673</v>
      </c>
      <c r="C250" s="58" t="s">
        <v>629</v>
      </c>
      <c r="D250" s="66">
        <v>1121</v>
      </c>
      <c r="E250" s="66">
        <v>7.1249000000000002</v>
      </c>
      <c r="F250" s="67">
        <f t="shared" si="25"/>
        <v>7987.0129000000006</v>
      </c>
      <c r="G250" s="102"/>
      <c r="H250" s="88" t="s">
        <v>23</v>
      </c>
    </row>
    <row r="251" spans="1:8" s="59" customFormat="1" ht="15.75" x14ac:dyDescent="0.45">
      <c r="A251" s="65" t="s">
        <v>990</v>
      </c>
      <c r="B251" s="58" t="s">
        <v>674</v>
      </c>
      <c r="C251" s="58" t="s">
        <v>629</v>
      </c>
      <c r="D251" s="66">
        <v>937</v>
      </c>
      <c r="E251" s="66">
        <v>7.1627000000000001</v>
      </c>
      <c r="F251" s="67">
        <f t="shared" si="25"/>
        <v>6711.4498999999996</v>
      </c>
      <c r="G251" s="102"/>
      <c r="H251" s="88" t="s">
        <v>23</v>
      </c>
    </row>
    <row r="252" spans="1:8" s="59" customFormat="1" ht="15.75" x14ac:dyDescent="0.45">
      <c r="A252" s="65" t="s">
        <v>991</v>
      </c>
      <c r="B252" s="58" t="s">
        <v>675</v>
      </c>
      <c r="C252" s="58" t="s">
        <v>629</v>
      </c>
      <c r="D252" s="66">
        <v>5967</v>
      </c>
      <c r="E252" s="66">
        <v>7.1627000000000001</v>
      </c>
      <c r="F252" s="67">
        <f t="shared" si="25"/>
        <v>42739.830900000001</v>
      </c>
      <c r="G252" s="102"/>
      <c r="H252" s="88" t="s">
        <v>23</v>
      </c>
    </row>
    <row r="253" spans="1:8" s="1" customFormat="1" ht="15.75" x14ac:dyDescent="0.45">
      <c r="A253" s="61" t="s">
        <v>992</v>
      </c>
      <c r="B253" s="62" t="s">
        <v>676</v>
      </c>
      <c r="C253" s="62"/>
      <c r="D253" s="63"/>
      <c r="E253" s="63"/>
      <c r="F253" s="64">
        <f>SUM(F254:F262)</f>
        <v>530240.7673399999</v>
      </c>
      <c r="G253" s="101"/>
      <c r="H253" s="87"/>
    </row>
    <row r="254" spans="1:8" s="59" customFormat="1" ht="15.75" x14ac:dyDescent="0.45">
      <c r="A254" s="65" t="s">
        <v>993</v>
      </c>
      <c r="B254" s="58" t="s">
        <v>668</v>
      </c>
      <c r="C254" s="58" t="s">
        <v>629</v>
      </c>
      <c r="D254" s="66">
        <v>601</v>
      </c>
      <c r="E254" s="66">
        <v>9.3081999999999994</v>
      </c>
      <c r="F254" s="67">
        <f>E254*D254</f>
        <v>5594.2281999999996</v>
      </c>
      <c r="G254" s="102"/>
      <c r="H254" s="88" t="s">
        <v>23</v>
      </c>
    </row>
    <row r="255" spans="1:8" s="59" customFormat="1" ht="15.75" x14ac:dyDescent="0.45">
      <c r="A255" s="65" t="s">
        <v>994</v>
      </c>
      <c r="B255" s="58" t="s">
        <v>669</v>
      </c>
      <c r="C255" s="58" t="s">
        <v>629</v>
      </c>
      <c r="D255" s="66">
        <v>9061</v>
      </c>
      <c r="E255" s="66">
        <v>8.9923999999999999</v>
      </c>
      <c r="F255" s="67">
        <f t="shared" ref="F255:F262" si="26">E255*D255</f>
        <v>81480.136400000003</v>
      </c>
      <c r="G255" s="102"/>
      <c r="H255" s="88" t="s">
        <v>23</v>
      </c>
    </row>
    <row r="256" spans="1:8" s="59" customFormat="1" ht="15.75" x14ac:dyDescent="0.45">
      <c r="A256" s="65" t="s">
        <v>995</v>
      </c>
      <c r="B256" s="58" t="s">
        <v>670</v>
      </c>
      <c r="C256" s="58" t="s">
        <v>629</v>
      </c>
      <c r="D256" s="66">
        <v>10787</v>
      </c>
      <c r="E256" s="66">
        <v>8.2072000000000003</v>
      </c>
      <c r="F256" s="67">
        <f t="shared" si="26"/>
        <v>88531.066399999996</v>
      </c>
      <c r="G256" s="102"/>
      <c r="H256" s="88" t="s">
        <v>23</v>
      </c>
    </row>
    <row r="257" spans="1:8" s="59" customFormat="1" ht="15.75" x14ac:dyDescent="0.45">
      <c r="A257" s="65" t="s">
        <v>996</v>
      </c>
      <c r="B257" s="58" t="s">
        <v>671</v>
      </c>
      <c r="C257" s="58" t="s">
        <v>629</v>
      </c>
      <c r="D257" s="66">
        <v>4211</v>
      </c>
      <c r="E257" s="66">
        <v>7.6162999999999998</v>
      </c>
      <c r="F257" s="67">
        <f t="shared" si="26"/>
        <v>32072.239300000001</v>
      </c>
      <c r="G257" s="102"/>
      <c r="H257" s="88" t="s">
        <v>23</v>
      </c>
    </row>
    <row r="258" spans="1:8" s="59" customFormat="1" ht="15.75" x14ac:dyDescent="0.45">
      <c r="A258" s="65" t="s">
        <v>997</v>
      </c>
      <c r="B258" s="58" t="s">
        <v>672</v>
      </c>
      <c r="C258" s="58" t="s">
        <v>629</v>
      </c>
      <c r="D258" s="66">
        <v>11988</v>
      </c>
      <c r="E258" s="66">
        <v>7.2751000000000001</v>
      </c>
      <c r="F258" s="67">
        <f t="shared" si="26"/>
        <v>87213.898799999995</v>
      </c>
      <c r="G258" s="102"/>
      <c r="H258" s="88" t="s">
        <v>23</v>
      </c>
    </row>
    <row r="259" spans="1:8" s="59" customFormat="1" ht="15.75" x14ac:dyDescent="0.45">
      <c r="A259" s="65" t="s">
        <v>998</v>
      </c>
      <c r="B259" s="58" t="s">
        <v>673</v>
      </c>
      <c r="C259" s="58" t="s">
        <v>629</v>
      </c>
      <c r="D259" s="66">
        <v>11031</v>
      </c>
      <c r="E259" s="66">
        <v>7.1249000000000002</v>
      </c>
      <c r="F259" s="67">
        <f t="shared" si="26"/>
        <v>78594.771900000007</v>
      </c>
      <c r="G259" s="102"/>
      <c r="H259" s="88" t="s">
        <v>23</v>
      </c>
    </row>
    <row r="260" spans="1:8" s="59" customFormat="1" ht="15.75" x14ac:dyDescent="0.45">
      <c r="A260" s="65" t="s">
        <v>999</v>
      </c>
      <c r="B260" s="58" t="s">
        <v>674</v>
      </c>
      <c r="C260" s="58" t="s">
        <v>629</v>
      </c>
      <c r="D260" s="66">
        <v>3030</v>
      </c>
      <c r="E260" s="66">
        <v>7.1627000000000001</v>
      </c>
      <c r="F260" s="67">
        <f t="shared" si="26"/>
        <v>21702.981</v>
      </c>
      <c r="G260" s="102"/>
      <c r="H260" s="88" t="s">
        <v>23</v>
      </c>
    </row>
    <row r="261" spans="1:8" s="59" customFormat="1" ht="15.75" x14ac:dyDescent="0.45">
      <c r="A261" s="65" t="s">
        <v>1000</v>
      </c>
      <c r="B261" s="58" t="s">
        <v>675</v>
      </c>
      <c r="C261" s="58" t="s">
        <v>629</v>
      </c>
      <c r="D261" s="66">
        <v>13060</v>
      </c>
      <c r="E261" s="66">
        <v>7.1627000000000001</v>
      </c>
      <c r="F261" s="67">
        <f t="shared" si="26"/>
        <v>93544.861999999994</v>
      </c>
      <c r="G261" s="102"/>
      <c r="H261" s="88" t="s">
        <v>23</v>
      </c>
    </row>
    <row r="262" spans="1:8" s="59" customFormat="1" ht="15.75" x14ac:dyDescent="0.45">
      <c r="A262" s="65" t="s">
        <v>1001</v>
      </c>
      <c r="B262" s="58" t="s">
        <v>1002</v>
      </c>
      <c r="C262" s="58" t="s">
        <v>629</v>
      </c>
      <c r="D262" s="66">
        <v>5332.98</v>
      </c>
      <c r="E262" s="66">
        <v>7.7830000000000004</v>
      </c>
      <c r="F262" s="67">
        <f t="shared" si="26"/>
        <v>41506.583339999997</v>
      </c>
      <c r="G262" s="103" t="s">
        <v>1243</v>
      </c>
      <c r="H262" s="88" t="s">
        <v>23</v>
      </c>
    </row>
    <row r="263" spans="1:8" s="1" customFormat="1" ht="15.75" x14ac:dyDescent="0.45">
      <c r="A263" s="61" t="s">
        <v>1003</v>
      </c>
      <c r="B263" s="62" t="s">
        <v>677</v>
      </c>
      <c r="C263" s="62"/>
      <c r="D263" s="63"/>
      <c r="E263" s="63"/>
      <c r="F263" s="64">
        <f>SUM(F264:F272)</f>
        <v>216783.35144999999</v>
      </c>
      <c r="G263" s="101"/>
      <c r="H263" s="87"/>
    </row>
    <row r="264" spans="1:8" s="59" customFormat="1" ht="15.75" x14ac:dyDescent="0.45">
      <c r="A264" s="65" t="s">
        <v>1004</v>
      </c>
      <c r="B264" s="58" t="s">
        <v>668</v>
      </c>
      <c r="C264" s="58" t="s">
        <v>629</v>
      </c>
      <c r="D264" s="66">
        <v>200</v>
      </c>
      <c r="E264" s="66">
        <v>9.3081999999999994</v>
      </c>
      <c r="F264" s="67">
        <f>E264*D264</f>
        <v>1861.6399999999999</v>
      </c>
      <c r="G264" s="102"/>
      <c r="H264" s="88" t="s">
        <v>23</v>
      </c>
    </row>
    <row r="265" spans="1:8" s="59" customFormat="1" ht="15.75" x14ac:dyDescent="0.45">
      <c r="A265" s="65" t="s">
        <v>1005</v>
      </c>
      <c r="B265" s="58" t="s">
        <v>669</v>
      </c>
      <c r="C265" s="58" t="s">
        <v>629</v>
      </c>
      <c r="D265" s="66">
        <v>4397</v>
      </c>
      <c r="E265" s="66">
        <v>8.9923999999999999</v>
      </c>
      <c r="F265" s="67">
        <f t="shared" ref="F265:F272" si="27">E265*D265</f>
        <v>39539.582799999996</v>
      </c>
      <c r="G265" s="102"/>
      <c r="H265" s="88" t="s">
        <v>23</v>
      </c>
    </row>
    <row r="266" spans="1:8" s="59" customFormat="1" ht="15.75" x14ac:dyDescent="0.45">
      <c r="A266" s="65" t="s">
        <v>1006</v>
      </c>
      <c r="B266" s="58" t="s">
        <v>670</v>
      </c>
      <c r="C266" s="58" t="s">
        <v>629</v>
      </c>
      <c r="D266" s="66">
        <v>1314</v>
      </c>
      <c r="E266" s="66">
        <v>8.2072000000000003</v>
      </c>
      <c r="F266" s="67">
        <f t="shared" si="27"/>
        <v>10784.2608</v>
      </c>
      <c r="G266" s="102"/>
      <c r="H266" s="88" t="s">
        <v>23</v>
      </c>
    </row>
    <row r="267" spans="1:8" s="59" customFormat="1" ht="15.75" x14ac:dyDescent="0.45">
      <c r="A267" s="65" t="s">
        <v>1007</v>
      </c>
      <c r="B267" s="58" t="s">
        <v>671</v>
      </c>
      <c r="C267" s="58" t="s">
        <v>629</v>
      </c>
      <c r="D267" s="66">
        <v>4680</v>
      </c>
      <c r="E267" s="66">
        <v>7.6162999999999998</v>
      </c>
      <c r="F267" s="67">
        <f t="shared" si="27"/>
        <v>35644.284</v>
      </c>
      <c r="G267" s="102"/>
      <c r="H267" s="88" t="s">
        <v>23</v>
      </c>
    </row>
    <row r="268" spans="1:8" s="59" customFormat="1" ht="15.75" x14ac:dyDescent="0.45">
      <c r="A268" s="65" t="s">
        <v>1008</v>
      </c>
      <c r="B268" s="58" t="s">
        <v>672</v>
      </c>
      <c r="C268" s="58" t="s">
        <v>629</v>
      </c>
      <c r="D268" s="66">
        <v>3364</v>
      </c>
      <c r="E268" s="66">
        <v>7.2751000000000001</v>
      </c>
      <c r="F268" s="67">
        <f t="shared" si="27"/>
        <v>24473.436399999999</v>
      </c>
      <c r="G268" s="102"/>
      <c r="H268" s="88" t="s">
        <v>23</v>
      </c>
    </row>
    <row r="269" spans="1:8" s="59" customFormat="1" ht="15.75" x14ac:dyDescent="0.45">
      <c r="A269" s="65" t="s">
        <v>1009</v>
      </c>
      <c r="B269" s="58" t="s">
        <v>673</v>
      </c>
      <c r="C269" s="58" t="s">
        <v>629</v>
      </c>
      <c r="D269" s="66">
        <v>2606</v>
      </c>
      <c r="E269" s="66">
        <v>7.1249000000000002</v>
      </c>
      <c r="F269" s="67">
        <f t="shared" si="27"/>
        <v>18567.489400000002</v>
      </c>
      <c r="G269" s="102"/>
      <c r="H269" s="88" t="s">
        <v>23</v>
      </c>
    </row>
    <row r="270" spans="1:8" s="59" customFormat="1" ht="15.75" x14ac:dyDescent="0.45">
      <c r="A270" s="65" t="s">
        <v>1010</v>
      </c>
      <c r="B270" s="58" t="s">
        <v>674</v>
      </c>
      <c r="C270" s="58" t="s">
        <v>629</v>
      </c>
      <c r="D270" s="66">
        <v>1562</v>
      </c>
      <c r="E270" s="66">
        <v>7.1627000000000001</v>
      </c>
      <c r="F270" s="67">
        <f t="shared" si="27"/>
        <v>11188.1374</v>
      </c>
      <c r="G270" s="102"/>
      <c r="H270" s="88" t="s">
        <v>23</v>
      </c>
    </row>
    <row r="271" spans="1:8" s="59" customFormat="1" ht="15.75" x14ac:dyDescent="0.45">
      <c r="A271" s="65" t="s">
        <v>1011</v>
      </c>
      <c r="B271" s="58" t="s">
        <v>675</v>
      </c>
      <c r="C271" s="58" t="s">
        <v>629</v>
      </c>
      <c r="D271" s="66">
        <v>8987</v>
      </c>
      <c r="E271" s="66">
        <v>7.1627000000000001</v>
      </c>
      <c r="F271" s="67">
        <f t="shared" si="27"/>
        <v>64371.1849</v>
      </c>
      <c r="G271" s="102"/>
      <c r="H271" s="88" t="s">
        <v>23</v>
      </c>
    </row>
    <row r="272" spans="1:8" s="59" customFormat="1" ht="15.75" x14ac:dyDescent="0.45">
      <c r="A272" s="65" t="s">
        <v>1012</v>
      </c>
      <c r="B272" s="58" t="s">
        <v>1002</v>
      </c>
      <c r="C272" s="58" t="s">
        <v>629</v>
      </c>
      <c r="D272" s="66">
        <v>1330.25</v>
      </c>
      <c r="E272" s="66">
        <v>7.7830000000000004</v>
      </c>
      <c r="F272" s="67">
        <f t="shared" si="27"/>
        <v>10353.33575</v>
      </c>
      <c r="G272" s="103" t="s">
        <v>1243</v>
      </c>
      <c r="H272" s="88" t="s">
        <v>23</v>
      </c>
    </row>
    <row r="273" spans="1:8" s="1" customFormat="1" ht="15.75" x14ac:dyDescent="0.45">
      <c r="A273" s="61" t="s">
        <v>1013</v>
      </c>
      <c r="B273" s="62" t="s">
        <v>678</v>
      </c>
      <c r="C273" s="62"/>
      <c r="D273" s="63"/>
      <c r="E273" s="63"/>
      <c r="F273" s="64">
        <f>SUM(F274:F282)</f>
        <v>177191.06279</v>
      </c>
      <c r="G273" s="101"/>
      <c r="H273" s="87"/>
    </row>
    <row r="274" spans="1:8" s="59" customFormat="1" ht="15.75" x14ac:dyDescent="0.45">
      <c r="A274" s="65" t="s">
        <v>1014</v>
      </c>
      <c r="B274" s="58" t="s">
        <v>668</v>
      </c>
      <c r="C274" s="58" t="s">
        <v>629</v>
      </c>
      <c r="D274" s="66">
        <v>112</v>
      </c>
      <c r="E274" s="66">
        <v>9.3081999999999994</v>
      </c>
      <c r="F274" s="67">
        <f>E274*D274</f>
        <v>1042.5183999999999</v>
      </c>
      <c r="G274" s="102"/>
      <c r="H274" s="88" t="s">
        <v>23</v>
      </c>
    </row>
    <row r="275" spans="1:8" s="59" customFormat="1" ht="15.75" x14ac:dyDescent="0.45">
      <c r="A275" s="65" t="s">
        <v>1015</v>
      </c>
      <c r="B275" s="58" t="s">
        <v>669</v>
      </c>
      <c r="C275" s="58" t="s">
        <v>629</v>
      </c>
      <c r="D275" s="66">
        <v>2010</v>
      </c>
      <c r="E275" s="66">
        <v>8.9923999999999999</v>
      </c>
      <c r="F275" s="67">
        <f t="shared" ref="F275:F282" si="28">E275*D275</f>
        <v>18074.723999999998</v>
      </c>
      <c r="G275" s="102"/>
      <c r="H275" s="88" t="s">
        <v>23</v>
      </c>
    </row>
    <row r="276" spans="1:8" s="59" customFormat="1" ht="15.75" x14ac:dyDescent="0.45">
      <c r="A276" s="65" t="s">
        <v>1016</v>
      </c>
      <c r="B276" s="58" t="s">
        <v>670</v>
      </c>
      <c r="C276" s="58" t="s">
        <v>629</v>
      </c>
      <c r="D276" s="66">
        <v>2465</v>
      </c>
      <c r="E276" s="66">
        <v>8.2072000000000003</v>
      </c>
      <c r="F276" s="67">
        <f t="shared" si="28"/>
        <v>20230.748</v>
      </c>
      <c r="G276" s="102"/>
      <c r="H276" s="88" t="s">
        <v>23</v>
      </c>
    </row>
    <row r="277" spans="1:8" s="59" customFormat="1" ht="15.75" x14ac:dyDescent="0.45">
      <c r="A277" s="65" t="s">
        <v>1017</v>
      </c>
      <c r="B277" s="58" t="s">
        <v>671</v>
      </c>
      <c r="C277" s="58" t="s">
        <v>629</v>
      </c>
      <c r="D277" s="66">
        <v>3161</v>
      </c>
      <c r="E277" s="66">
        <v>7.6162999999999998</v>
      </c>
      <c r="F277" s="67">
        <f t="shared" si="28"/>
        <v>24075.124299999999</v>
      </c>
      <c r="G277" s="102"/>
      <c r="H277" s="88" t="s">
        <v>23</v>
      </c>
    </row>
    <row r="278" spans="1:8" s="59" customFormat="1" ht="15.75" x14ac:dyDescent="0.45">
      <c r="A278" s="65" t="s">
        <v>1018</v>
      </c>
      <c r="B278" s="58" t="s">
        <v>672</v>
      </c>
      <c r="C278" s="58" t="s">
        <v>629</v>
      </c>
      <c r="D278" s="66">
        <v>3152</v>
      </c>
      <c r="E278" s="66">
        <v>7.2751000000000001</v>
      </c>
      <c r="F278" s="67">
        <f t="shared" si="28"/>
        <v>22931.1152</v>
      </c>
      <c r="G278" s="102"/>
      <c r="H278" s="88" t="s">
        <v>23</v>
      </c>
    </row>
    <row r="279" spans="1:8" s="59" customFormat="1" ht="15.75" x14ac:dyDescent="0.45">
      <c r="A279" s="65" t="s">
        <v>1019</v>
      </c>
      <c r="B279" s="58" t="s">
        <v>673</v>
      </c>
      <c r="C279" s="58" t="s">
        <v>629</v>
      </c>
      <c r="D279" s="66">
        <v>2399</v>
      </c>
      <c r="E279" s="66">
        <v>7.1249000000000002</v>
      </c>
      <c r="F279" s="67">
        <f t="shared" si="28"/>
        <v>17092.6351</v>
      </c>
      <c r="G279" s="102"/>
      <c r="H279" s="88" t="s">
        <v>23</v>
      </c>
    </row>
    <row r="280" spans="1:8" s="59" customFormat="1" ht="15.75" x14ac:dyDescent="0.45">
      <c r="A280" s="65" t="s">
        <v>1020</v>
      </c>
      <c r="B280" s="58" t="s">
        <v>674</v>
      </c>
      <c r="C280" s="58" t="s">
        <v>629</v>
      </c>
      <c r="D280" s="66">
        <v>1455</v>
      </c>
      <c r="E280" s="66">
        <v>7.1627000000000001</v>
      </c>
      <c r="F280" s="67">
        <f t="shared" si="28"/>
        <v>10421.728499999999</v>
      </c>
      <c r="G280" s="102"/>
      <c r="H280" s="88" t="s">
        <v>23</v>
      </c>
    </row>
    <row r="281" spans="1:8" s="59" customFormat="1" ht="15.75" x14ac:dyDescent="0.45">
      <c r="A281" s="65" t="s">
        <v>1021</v>
      </c>
      <c r="B281" s="58" t="s">
        <v>675</v>
      </c>
      <c r="C281" s="58" t="s">
        <v>629</v>
      </c>
      <c r="D281" s="66">
        <v>8540</v>
      </c>
      <c r="E281" s="66">
        <v>7.1627000000000001</v>
      </c>
      <c r="F281" s="67">
        <f t="shared" si="28"/>
        <v>61169.457999999999</v>
      </c>
      <c r="G281" s="102"/>
      <c r="H281" s="88" t="s">
        <v>23</v>
      </c>
    </row>
    <row r="282" spans="1:8" s="59" customFormat="1" ht="15.75" x14ac:dyDescent="0.45">
      <c r="A282" s="65" t="s">
        <v>1022</v>
      </c>
      <c r="B282" s="58" t="s">
        <v>1002</v>
      </c>
      <c r="C282" s="58" t="s">
        <v>629</v>
      </c>
      <c r="D282" s="66">
        <v>276.63</v>
      </c>
      <c r="E282" s="66">
        <v>7.7830000000000004</v>
      </c>
      <c r="F282" s="67">
        <f t="shared" si="28"/>
        <v>2153.0112899999999</v>
      </c>
      <c r="G282" s="103" t="s">
        <v>1243</v>
      </c>
      <c r="H282" s="88" t="s">
        <v>23</v>
      </c>
    </row>
    <row r="283" spans="1:8" s="1" customFormat="1" ht="15.75" x14ac:dyDescent="0.45">
      <c r="A283" s="61" t="s">
        <v>1023</v>
      </c>
      <c r="B283" s="62" t="s">
        <v>679</v>
      </c>
      <c r="C283" s="62"/>
      <c r="D283" s="63"/>
      <c r="E283" s="63"/>
      <c r="F283" s="64">
        <f>SUM(F284:F292)</f>
        <v>267386.96534</v>
      </c>
      <c r="G283" s="101"/>
      <c r="H283" s="87"/>
    </row>
    <row r="284" spans="1:8" s="59" customFormat="1" ht="15.75" x14ac:dyDescent="0.45">
      <c r="A284" s="65" t="s">
        <v>1024</v>
      </c>
      <c r="B284" s="58" t="s">
        <v>668</v>
      </c>
      <c r="C284" s="58" t="s">
        <v>629</v>
      </c>
      <c r="D284" s="66">
        <v>911</v>
      </c>
      <c r="E284" s="66">
        <v>9.3081999999999994</v>
      </c>
      <c r="F284" s="67">
        <f>E284*D284</f>
        <v>8479.770199999999</v>
      </c>
      <c r="G284" s="102"/>
      <c r="H284" s="88" t="s">
        <v>23</v>
      </c>
    </row>
    <row r="285" spans="1:8" s="59" customFormat="1" ht="15.75" x14ac:dyDescent="0.45">
      <c r="A285" s="65" t="s">
        <v>1025</v>
      </c>
      <c r="B285" s="58" t="s">
        <v>669</v>
      </c>
      <c r="C285" s="58" t="s">
        <v>629</v>
      </c>
      <c r="D285" s="66">
        <v>8036</v>
      </c>
      <c r="E285" s="66">
        <v>8.9923999999999999</v>
      </c>
      <c r="F285" s="67">
        <f t="shared" ref="F285:F292" si="29">E285*D285</f>
        <v>72262.926399999997</v>
      </c>
      <c r="G285" s="102"/>
      <c r="H285" s="88" t="s">
        <v>23</v>
      </c>
    </row>
    <row r="286" spans="1:8" s="59" customFormat="1" ht="15.75" x14ac:dyDescent="0.45">
      <c r="A286" s="65" t="s">
        <v>1026</v>
      </c>
      <c r="B286" s="58" t="s">
        <v>670</v>
      </c>
      <c r="C286" s="58" t="s">
        <v>629</v>
      </c>
      <c r="D286" s="66">
        <v>3512</v>
      </c>
      <c r="E286" s="66">
        <v>8.2072000000000003</v>
      </c>
      <c r="F286" s="67">
        <f t="shared" si="29"/>
        <v>28823.686400000002</v>
      </c>
      <c r="G286" s="102"/>
      <c r="H286" s="88" t="s">
        <v>23</v>
      </c>
    </row>
    <row r="287" spans="1:8" s="59" customFormat="1" ht="15.75" x14ac:dyDescent="0.45">
      <c r="A287" s="65" t="s">
        <v>1027</v>
      </c>
      <c r="B287" s="58" t="s">
        <v>671</v>
      </c>
      <c r="C287" s="58" t="s">
        <v>629</v>
      </c>
      <c r="D287" s="66">
        <v>4231</v>
      </c>
      <c r="E287" s="66">
        <v>7.6162999999999998</v>
      </c>
      <c r="F287" s="67">
        <f t="shared" si="29"/>
        <v>32224.565299999998</v>
      </c>
      <c r="G287" s="102"/>
      <c r="H287" s="88" t="s">
        <v>23</v>
      </c>
    </row>
    <row r="288" spans="1:8" s="59" customFormat="1" ht="15.75" x14ac:dyDescent="0.45">
      <c r="A288" s="65" t="s">
        <v>1028</v>
      </c>
      <c r="B288" s="58" t="s">
        <v>672</v>
      </c>
      <c r="C288" s="58" t="s">
        <v>629</v>
      </c>
      <c r="D288" s="66">
        <v>6696</v>
      </c>
      <c r="E288" s="66">
        <v>7.2751000000000001</v>
      </c>
      <c r="F288" s="67">
        <f t="shared" si="29"/>
        <v>48714.069600000003</v>
      </c>
      <c r="G288" s="102"/>
      <c r="H288" s="88" t="s">
        <v>23</v>
      </c>
    </row>
    <row r="289" spans="1:8" s="59" customFormat="1" ht="15.75" x14ac:dyDescent="0.45">
      <c r="A289" s="65" t="s">
        <v>1029</v>
      </c>
      <c r="B289" s="58" t="s">
        <v>673</v>
      </c>
      <c r="C289" s="58" t="s">
        <v>629</v>
      </c>
      <c r="D289" s="66">
        <v>3322</v>
      </c>
      <c r="E289" s="66">
        <v>7.1249000000000002</v>
      </c>
      <c r="F289" s="67">
        <f t="shared" si="29"/>
        <v>23668.917799999999</v>
      </c>
      <c r="G289" s="102"/>
      <c r="H289" s="88" t="s">
        <v>23</v>
      </c>
    </row>
    <row r="290" spans="1:8" s="59" customFormat="1" ht="15.75" x14ac:dyDescent="0.45">
      <c r="A290" s="65" t="s">
        <v>1030</v>
      </c>
      <c r="B290" s="58" t="s">
        <v>674</v>
      </c>
      <c r="C290" s="58" t="s">
        <v>629</v>
      </c>
      <c r="D290" s="66">
        <v>3117</v>
      </c>
      <c r="E290" s="66">
        <v>7.1627000000000001</v>
      </c>
      <c r="F290" s="67">
        <f t="shared" si="29"/>
        <v>22326.135900000001</v>
      </c>
      <c r="G290" s="102"/>
      <c r="H290" s="88" t="s">
        <v>23</v>
      </c>
    </row>
    <row r="291" spans="1:8" s="59" customFormat="1" ht="15.75" x14ac:dyDescent="0.45">
      <c r="A291" s="65" t="s">
        <v>1031</v>
      </c>
      <c r="B291" s="58" t="s">
        <v>675</v>
      </c>
      <c r="C291" s="58" t="s">
        <v>629</v>
      </c>
      <c r="D291" s="66">
        <v>3484</v>
      </c>
      <c r="E291" s="66">
        <v>7.1627000000000001</v>
      </c>
      <c r="F291" s="67">
        <f t="shared" si="29"/>
        <v>24954.846799999999</v>
      </c>
      <c r="G291" s="102"/>
      <c r="H291" s="88" t="s">
        <v>23</v>
      </c>
    </row>
    <row r="292" spans="1:8" s="59" customFormat="1" ht="15.75" x14ac:dyDescent="0.45">
      <c r="A292" s="65" t="s">
        <v>1032</v>
      </c>
      <c r="B292" s="58" t="s">
        <v>1002</v>
      </c>
      <c r="C292" s="58" t="s">
        <v>629</v>
      </c>
      <c r="D292" s="66">
        <v>762.18</v>
      </c>
      <c r="E292" s="66">
        <v>7.7830000000000004</v>
      </c>
      <c r="F292" s="67">
        <f t="shared" si="29"/>
        <v>5932.0469400000002</v>
      </c>
      <c r="G292" s="103" t="s">
        <v>1243</v>
      </c>
      <c r="H292" s="88" t="s">
        <v>23</v>
      </c>
    </row>
    <row r="293" spans="1:8" s="1" customFormat="1" ht="15.75" x14ac:dyDescent="0.45">
      <c r="A293" s="61" t="s">
        <v>1033</v>
      </c>
      <c r="B293" s="62" t="s">
        <v>680</v>
      </c>
      <c r="C293" s="62"/>
      <c r="D293" s="63"/>
      <c r="E293" s="63"/>
      <c r="F293" s="64">
        <f>SUM(F294:F302)</f>
        <v>782689.38042000006</v>
      </c>
      <c r="G293" s="101"/>
      <c r="H293" s="87"/>
    </row>
    <row r="294" spans="1:8" s="59" customFormat="1" ht="15.75" x14ac:dyDescent="0.45">
      <c r="A294" s="65" t="s">
        <v>1034</v>
      </c>
      <c r="B294" s="58" t="s">
        <v>668</v>
      </c>
      <c r="C294" s="58" t="s">
        <v>629</v>
      </c>
      <c r="D294" s="66">
        <v>3165</v>
      </c>
      <c r="E294" s="66">
        <v>9.3081999999999994</v>
      </c>
      <c r="F294" s="67">
        <f>E294*D294</f>
        <v>29460.452999999998</v>
      </c>
      <c r="G294" s="102"/>
      <c r="H294" s="88" t="s">
        <v>23</v>
      </c>
    </row>
    <row r="295" spans="1:8" s="59" customFormat="1" ht="15.75" x14ac:dyDescent="0.45">
      <c r="A295" s="65" t="s">
        <v>1035</v>
      </c>
      <c r="B295" s="58" t="s">
        <v>669</v>
      </c>
      <c r="C295" s="58" t="s">
        <v>629</v>
      </c>
      <c r="D295" s="66">
        <v>23965</v>
      </c>
      <c r="E295" s="66">
        <v>8.9923999999999999</v>
      </c>
      <c r="F295" s="67">
        <f t="shared" ref="F295:F302" si="30">E295*D295</f>
        <v>215502.86600000001</v>
      </c>
      <c r="G295" s="102"/>
      <c r="H295" s="88" t="s">
        <v>23</v>
      </c>
    </row>
    <row r="296" spans="1:8" s="59" customFormat="1" ht="15.75" x14ac:dyDescent="0.45">
      <c r="A296" s="65" t="s">
        <v>1036</v>
      </c>
      <c r="B296" s="58" t="s">
        <v>670</v>
      </c>
      <c r="C296" s="58" t="s">
        <v>629</v>
      </c>
      <c r="D296" s="66">
        <v>9344</v>
      </c>
      <c r="E296" s="66">
        <v>8.2072000000000003</v>
      </c>
      <c r="F296" s="67">
        <f t="shared" si="30"/>
        <v>76688.07680000001</v>
      </c>
      <c r="G296" s="102"/>
      <c r="H296" s="88" t="s">
        <v>23</v>
      </c>
    </row>
    <row r="297" spans="1:8" s="59" customFormat="1" ht="15.75" x14ac:dyDescent="0.45">
      <c r="A297" s="65" t="s">
        <v>1037</v>
      </c>
      <c r="B297" s="58" t="s">
        <v>671</v>
      </c>
      <c r="C297" s="58" t="s">
        <v>629</v>
      </c>
      <c r="D297" s="66">
        <v>12620</v>
      </c>
      <c r="E297" s="66">
        <v>7.6162999999999998</v>
      </c>
      <c r="F297" s="67">
        <f t="shared" si="30"/>
        <v>96117.705999999991</v>
      </c>
      <c r="G297" s="102"/>
      <c r="H297" s="88" t="s">
        <v>23</v>
      </c>
    </row>
    <row r="298" spans="1:8" s="59" customFormat="1" ht="15.75" x14ac:dyDescent="0.45">
      <c r="A298" s="65" t="s">
        <v>1038</v>
      </c>
      <c r="B298" s="58" t="s">
        <v>672</v>
      </c>
      <c r="C298" s="58" t="s">
        <v>629</v>
      </c>
      <c r="D298" s="66">
        <v>20859</v>
      </c>
      <c r="E298" s="66">
        <v>7.2751000000000001</v>
      </c>
      <c r="F298" s="67">
        <f t="shared" si="30"/>
        <v>151751.31090000001</v>
      </c>
      <c r="G298" s="102"/>
      <c r="H298" s="88" t="s">
        <v>23</v>
      </c>
    </row>
    <row r="299" spans="1:8" s="59" customFormat="1" ht="15.75" x14ac:dyDescent="0.45">
      <c r="A299" s="65" t="s">
        <v>1039</v>
      </c>
      <c r="B299" s="58" t="s">
        <v>673</v>
      </c>
      <c r="C299" s="58" t="s">
        <v>629</v>
      </c>
      <c r="D299" s="66">
        <v>9963</v>
      </c>
      <c r="E299" s="66">
        <v>7.1249000000000002</v>
      </c>
      <c r="F299" s="67">
        <f t="shared" si="30"/>
        <v>70985.378700000001</v>
      </c>
      <c r="G299" s="102"/>
      <c r="H299" s="88" t="s">
        <v>23</v>
      </c>
    </row>
    <row r="300" spans="1:8" s="59" customFormat="1" ht="15.75" x14ac:dyDescent="0.45">
      <c r="A300" s="65" t="s">
        <v>1040</v>
      </c>
      <c r="B300" s="58" t="s">
        <v>674</v>
      </c>
      <c r="C300" s="58" t="s">
        <v>629</v>
      </c>
      <c r="D300" s="66">
        <v>7408</v>
      </c>
      <c r="E300" s="66">
        <v>7.1627000000000001</v>
      </c>
      <c r="F300" s="67">
        <f t="shared" si="30"/>
        <v>53061.281600000002</v>
      </c>
      <c r="G300" s="102"/>
      <c r="H300" s="88" t="s">
        <v>23</v>
      </c>
    </row>
    <row r="301" spans="1:8" s="59" customFormat="1" ht="15.75" x14ac:dyDescent="0.45">
      <c r="A301" s="65" t="s">
        <v>1041</v>
      </c>
      <c r="B301" s="58" t="s">
        <v>675</v>
      </c>
      <c r="C301" s="58" t="s">
        <v>629</v>
      </c>
      <c r="D301" s="66">
        <v>9958</v>
      </c>
      <c r="E301" s="66">
        <v>7.1627000000000001</v>
      </c>
      <c r="F301" s="67">
        <f t="shared" si="30"/>
        <v>71326.166599999997</v>
      </c>
      <c r="G301" s="102"/>
      <c r="H301" s="88" t="s">
        <v>23</v>
      </c>
    </row>
    <row r="302" spans="1:8" s="59" customFormat="1" ht="15.75" x14ac:dyDescent="0.45">
      <c r="A302" s="65" t="s">
        <v>1042</v>
      </c>
      <c r="B302" s="58" t="s">
        <v>1002</v>
      </c>
      <c r="C302" s="58" t="s">
        <v>629</v>
      </c>
      <c r="D302" s="66">
        <v>2286.54</v>
      </c>
      <c r="E302" s="66">
        <v>7.7830000000000004</v>
      </c>
      <c r="F302" s="67">
        <f t="shared" si="30"/>
        <v>17796.140820000001</v>
      </c>
      <c r="G302" s="103" t="s">
        <v>1243</v>
      </c>
      <c r="H302" s="88" t="s">
        <v>23</v>
      </c>
    </row>
    <row r="303" spans="1:8" s="1" customFormat="1" ht="15.75" x14ac:dyDescent="0.45">
      <c r="A303" s="61" t="s">
        <v>1043</v>
      </c>
      <c r="B303" s="62" t="s">
        <v>681</v>
      </c>
      <c r="C303" s="62"/>
      <c r="D303" s="63"/>
      <c r="E303" s="63"/>
      <c r="F303" s="64">
        <f>SUM(F304:F312)</f>
        <v>100174.85987</v>
      </c>
      <c r="G303" s="101"/>
      <c r="H303" s="87"/>
    </row>
    <row r="304" spans="1:8" s="59" customFormat="1" ht="15.75" x14ac:dyDescent="0.45">
      <c r="A304" s="65" t="s">
        <v>1044</v>
      </c>
      <c r="B304" s="58" t="s">
        <v>668</v>
      </c>
      <c r="C304" s="58" t="s">
        <v>629</v>
      </c>
      <c r="D304" s="66">
        <v>421</v>
      </c>
      <c r="E304" s="66">
        <v>9.3081999999999994</v>
      </c>
      <c r="F304" s="67">
        <f>E304*D304</f>
        <v>3918.7521999999999</v>
      </c>
      <c r="G304" s="102"/>
      <c r="H304" s="88" t="s">
        <v>23</v>
      </c>
    </row>
    <row r="305" spans="1:8" s="59" customFormat="1" ht="15.75" x14ac:dyDescent="0.45">
      <c r="A305" s="65" t="s">
        <v>1045</v>
      </c>
      <c r="B305" s="58" t="s">
        <v>669</v>
      </c>
      <c r="C305" s="58" t="s">
        <v>629</v>
      </c>
      <c r="D305" s="66">
        <v>2730</v>
      </c>
      <c r="E305" s="66">
        <v>8.9923999999999999</v>
      </c>
      <c r="F305" s="67">
        <f t="shared" ref="F305:F312" si="31">E305*D305</f>
        <v>24549.252</v>
      </c>
      <c r="G305" s="102"/>
      <c r="H305" s="88" t="s">
        <v>23</v>
      </c>
    </row>
    <row r="306" spans="1:8" s="59" customFormat="1" ht="15.75" x14ac:dyDescent="0.45">
      <c r="A306" s="65" t="s">
        <v>1046</v>
      </c>
      <c r="B306" s="58" t="s">
        <v>670</v>
      </c>
      <c r="C306" s="58" t="s">
        <v>629</v>
      </c>
      <c r="D306" s="66">
        <v>1115</v>
      </c>
      <c r="E306" s="66">
        <v>8.2072000000000003</v>
      </c>
      <c r="F306" s="67">
        <f t="shared" si="31"/>
        <v>9151.0280000000002</v>
      </c>
      <c r="G306" s="102"/>
      <c r="H306" s="88" t="s">
        <v>23</v>
      </c>
    </row>
    <row r="307" spans="1:8" s="59" customFormat="1" ht="15.75" x14ac:dyDescent="0.45">
      <c r="A307" s="65" t="s">
        <v>1047</v>
      </c>
      <c r="B307" s="58" t="s">
        <v>671</v>
      </c>
      <c r="C307" s="58" t="s">
        <v>629</v>
      </c>
      <c r="D307" s="66">
        <v>2036</v>
      </c>
      <c r="E307" s="66">
        <v>7.6162999999999998</v>
      </c>
      <c r="F307" s="67">
        <f t="shared" si="31"/>
        <v>15506.7868</v>
      </c>
      <c r="G307" s="102"/>
      <c r="H307" s="88" t="s">
        <v>23</v>
      </c>
    </row>
    <row r="308" spans="1:8" s="59" customFormat="1" ht="15.75" x14ac:dyDescent="0.45">
      <c r="A308" s="65" t="s">
        <v>1048</v>
      </c>
      <c r="B308" s="58" t="s">
        <v>672</v>
      </c>
      <c r="C308" s="58" t="s">
        <v>629</v>
      </c>
      <c r="D308" s="66">
        <v>1966</v>
      </c>
      <c r="E308" s="66">
        <v>7.2751000000000001</v>
      </c>
      <c r="F308" s="67">
        <f t="shared" si="31"/>
        <v>14302.846600000001</v>
      </c>
      <c r="G308" s="102"/>
      <c r="H308" s="88" t="s">
        <v>23</v>
      </c>
    </row>
    <row r="309" spans="1:8" s="59" customFormat="1" ht="15.75" x14ac:dyDescent="0.45">
      <c r="A309" s="65" t="s">
        <v>1049</v>
      </c>
      <c r="B309" s="58" t="s">
        <v>673</v>
      </c>
      <c r="C309" s="58" t="s">
        <v>629</v>
      </c>
      <c r="D309" s="66">
        <v>675</v>
      </c>
      <c r="E309" s="66">
        <v>7.1249000000000002</v>
      </c>
      <c r="F309" s="67">
        <f t="shared" si="31"/>
        <v>4809.3074999999999</v>
      </c>
      <c r="G309" s="102"/>
      <c r="H309" s="88" t="s">
        <v>23</v>
      </c>
    </row>
    <row r="310" spans="1:8" s="59" customFormat="1" ht="15.75" x14ac:dyDescent="0.45">
      <c r="A310" s="65" t="s">
        <v>1050</v>
      </c>
      <c r="B310" s="58" t="s">
        <v>674</v>
      </c>
      <c r="C310" s="58" t="s">
        <v>629</v>
      </c>
      <c r="D310" s="66">
        <v>1301</v>
      </c>
      <c r="E310" s="66">
        <v>7.1627000000000001</v>
      </c>
      <c r="F310" s="67">
        <f t="shared" si="31"/>
        <v>9318.672700000001</v>
      </c>
      <c r="G310" s="102"/>
      <c r="H310" s="88" t="s">
        <v>23</v>
      </c>
    </row>
    <row r="311" spans="1:8" s="59" customFormat="1" ht="15.75" x14ac:dyDescent="0.45">
      <c r="A311" s="65" t="s">
        <v>1051</v>
      </c>
      <c r="B311" s="58" t="s">
        <v>675</v>
      </c>
      <c r="C311" s="58" t="s">
        <v>629</v>
      </c>
      <c r="D311" s="66">
        <v>2309</v>
      </c>
      <c r="E311" s="66">
        <v>7.1627000000000001</v>
      </c>
      <c r="F311" s="67">
        <f t="shared" si="31"/>
        <v>16538.674299999999</v>
      </c>
      <c r="G311" s="102"/>
      <c r="H311" s="88" t="s">
        <v>23</v>
      </c>
    </row>
    <row r="312" spans="1:8" s="59" customFormat="1" ht="15.75" x14ac:dyDescent="0.45">
      <c r="A312" s="65" t="s">
        <v>1052</v>
      </c>
      <c r="B312" s="58" t="s">
        <v>1002</v>
      </c>
      <c r="C312" s="58" t="s">
        <v>629</v>
      </c>
      <c r="D312" s="66">
        <v>267.19</v>
      </c>
      <c r="E312" s="66">
        <v>7.7830000000000004</v>
      </c>
      <c r="F312" s="67">
        <f t="shared" si="31"/>
        <v>2079.5397699999999</v>
      </c>
      <c r="G312" s="103" t="s">
        <v>1243</v>
      </c>
      <c r="H312" s="88" t="s">
        <v>23</v>
      </c>
    </row>
    <row r="313" spans="1:8" s="1" customFormat="1" ht="15.75" x14ac:dyDescent="0.45">
      <c r="A313" s="61" t="s">
        <v>1053</v>
      </c>
      <c r="B313" s="62" t="s">
        <v>682</v>
      </c>
      <c r="C313" s="62"/>
      <c r="D313" s="63"/>
      <c r="E313" s="63"/>
      <c r="F313" s="64">
        <f>SUM(F314:F322)</f>
        <v>66325.846909999993</v>
      </c>
      <c r="G313" s="101"/>
      <c r="H313" s="87"/>
    </row>
    <row r="314" spans="1:8" s="59" customFormat="1" ht="15.75" x14ac:dyDescent="0.45">
      <c r="A314" s="65" t="s">
        <v>1054</v>
      </c>
      <c r="B314" s="58" t="s">
        <v>668</v>
      </c>
      <c r="C314" s="58" t="s">
        <v>629</v>
      </c>
      <c r="D314" s="66">
        <v>418</v>
      </c>
      <c r="E314" s="66">
        <v>9.3081999999999994</v>
      </c>
      <c r="F314" s="67">
        <f>E314*D314</f>
        <v>3890.8275999999996</v>
      </c>
      <c r="G314" s="102"/>
      <c r="H314" s="88" t="s">
        <v>23</v>
      </c>
    </row>
    <row r="315" spans="1:8" s="59" customFormat="1" ht="15.75" x14ac:dyDescent="0.45">
      <c r="A315" s="65" t="s">
        <v>1055</v>
      </c>
      <c r="B315" s="58" t="s">
        <v>669</v>
      </c>
      <c r="C315" s="58" t="s">
        <v>629</v>
      </c>
      <c r="D315" s="66">
        <v>2205</v>
      </c>
      <c r="E315" s="66">
        <v>8.9923999999999999</v>
      </c>
      <c r="F315" s="67">
        <f t="shared" ref="F315:F322" si="32">E315*D315</f>
        <v>19828.241999999998</v>
      </c>
      <c r="G315" s="102"/>
      <c r="H315" s="88" t="s">
        <v>23</v>
      </c>
    </row>
    <row r="316" spans="1:8" s="59" customFormat="1" ht="15.75" x14ac:dyDescent="0.45">
      <c r="A316" s="65" t="s">
        <v>1056</v>
      </c>
      <c r="B316" s="58" t="s">
        <v>670</v>
      </c>
      <c r="C316" s="58" t="s">
        <v>629</v>
      </c>
      <c r="D316" s="66">
        <v>601</v>
      </c>
      <c r="E316" s="66">
        <v>8.2072000000000003</v>
      </c>
      <c r="F316" s="67">
        <f t="shared" si="32"/>
        <v>4932.5272000000004</v>
      </c>
      <c r="G316" s="102"/>
      <c r="H316" s="88" t="s">
        <v>23</v>
      </c>
    </row>
    <row r="317" spans="1:8" s="59" customFormat="1" ht="15.75" x14ac:dyDescent="0.45">
      <c r="A317" s="65" t="s">
        <v>1057</v>
      </c>
      <c r="B317" s="58" t="s">
        <v>671</v>
      </c>
      <c r="C317" s="58" t="s">
        <v>629</v>
      </c>
      <c r="D317" s="66">
        <v>811</v>
      </c>
      <c r="E317" s="66">
        <v>7.6162999999999998</v>
      </c>
      <c r="F317" s="67">
        <f t="shared" si="32"/>
        <v>6176.8193000000001</v>
      </c>
      <c r="G317" s="102"/>
      <c r="H317" s="88" t="s">
        <v>23</v>
      </c>
    </row>
    <row r="318" spans="1:8" s="59" customFormat="1" ht="15.75" x14ac:dyDescent="0.45">
      <c r="A318" s="65" t="s">
        <v>1058</v>
      </c>
      <c r="B318" s="58" t="s">
        <v>672</v>
      </c>
      <c r="C318" s="58" t="s">
        <v>629</v>
      </c>
      <c r="D318" s="66">
        <v>1415</v>
      </c>
      <c r="E318" s="66">
        <v>7.2751000000000001</v>
      </c>
      <c r="F318" s="67">
        <f t="shared" si="32"/>
        <v>10294.2665</v>
      </c>
      <c r="G318" s="102"/>
      <c r="H318" s="88" t="s">
        <v>23</v>
      </c>
    </row>
    <row r="319" spans="1:8" s="59" customFormat="1" ht="15.75" x14ac:dyDescent="0.45">
      <c r="A319" s="65" t="s">
        <v>1059</v>
      </c>
      <c r="B319" s="58" t="s">
        <v>673</v>
      </c>
      <c r="C319" s="58" t="s">
        <v>629</v>
      </c>
      <c r="D319" s="66">
        <v>839</v>
      </c>
      <c r="E319" s="66">
        <v>7.1249000000000002</v>
      </c>
      <c r="F319" s="67">
        <f t="shared" si="32"/>
        <v>5977.7911000000004</v>
      </c>
      <c r="G319" s="102"/>
      <c r="H319" s="88" t="s">
        <v>23</v>
      </c>
    </row>
    <row r="320" spans="1:8" s="59" customFormat="1" ht="15.75" x14ac:dyDescent="0.45">
      <c r="A320" s="65" t="s">
        <v>1060</v>
      </c>
      <c r="B320" s="58" t="s">
        <v>674</v>
      </c>
      <c r="C320" s="58" t="s">
        <v>629</v>
      </c>
      <c r="D320" s="66">
        <v>679</v>
      </c>
      <c r="E320" s="66">
        <v>7.1627000000000001</v>
      </c>
      <c r="F320" s="67">
        <f t="shared" si="32"/>
        <v>4863.4732999999997</v>
      </c>
      <c r="G320" s="102"/>
      <c r="H320" s="88" t="s">
        <v>23</v>
      </c>
    </row>
    <row r="321" spans="1:8" s="59" customFormat="1" ht="15.75" x14ac:dyDescent="0.45">
      <c r="A321" s="65" t="s">
        <v>1061</v>
      </c>
      <c r="B321" s="58" t="s">
        <v>675</v>
      </c>
      <c r="C321" s="58" t="s">
        <v>629</v>
      </c>
      <c r="D321" s="66">
        <v>866</v>
      </c>
      <c r="E321" s="66">
        <v>7.1627000000000001</v>
      </c>
      <c r="F321" s="67">
        <f t="shared" si="32"/>
        <v>6202.8981999999996</v>
      </c>
      <c r="G321" s="102"/>
      <c r="H321" s="88" t="s">
        <v>23</v>
      </c>
    </row>
    <row r="322" spans="1:8" s="59" customFormat="1" ht="15.75" x14ac:dyDescent="0.45">
      <c r="A322" s="65" t="s">
        <v>1062</v>
      </c>
      <c r="B322" s="58" t="s">
        <v>1002</v>
      </c>
      <c r="C322" s="58" t="s">
        <v>629</v>
      </c>
      <c r="D322" s="66">
        <v>534.37</v>
      </c>
      <c r="E322" s="66">
        <v>7.7830000000000004</v>
      </c>
      <c r="F322" s="67">
        <f t="shared" si="32"/>
        <v>4159.0017100000005</v>
      </c>
      <c r="G322" s="103" t="s">
        <v>1243</v>
      </c>
      <c r="H322" s="88" t="s">
        <v>23</v>
      </c>
    </row>
    <row r="323" spans="1:8" s="1" customFormat="1" ht="15.75" x14ac:dyDescent="0.45">
      <c r="A323" s="61" t="s">
        <v>1063</v>
      </c>
      <c r="B323" s="62" t="s">
        <v>683</v>
      </c>
      <c r="C323" s="62"/>
      <c r="D323" s="63"/>
      <c r="E323" s="63"/>
      <c r="F323" s="64">
        <f>SUM(F324:F332)</f>
        <v>101867.38234000001</v>
      </c>
      <c r="G323" s="101"/>
      <c r="H323" s="87"/>
    </row>
    <row r="324" spans="1:8" s="59" customFormat="1" ht="15.75" x14ac:dyDescent="0.45">
      <c r="A324" s="65" t="s">
        <v>1064</v>
      </c>
      <c r="B324" s="58" t="s">
        <v>668</v>
      </c>
      <c r="C324" s="58" t="s">
        <v>629</v>
      </c>
      <c r="D324" s="66">
        <v>447</v>
      </c>
      <c r="E324" s="66">
        <v>9.3081999999999994</v>
      </c>
      <c r="F324" s="67">
        <f>E324*D324</f>
        <v>4160.7653999999993</v>
      </c>
      <c r="G324" s="102"/>
      <c r="H324" s="88" t="s">
        <v>23</v>
      </c>
    </row>
    <row r="325" spans="1:8" s="59" customFormat="1" ht="15.75" x14ac:dyDescent="0.45">
      <c r="A325" s="65" t="s">
        <v>1065</v>
      </c>
      <c r="B325" s="58" t="s">
        <v>669</v>
      </c>
      <c r="C325" s="58" t="s">
        <v>629</v>
      </c>
      <c r="D325" s="66">
        <v>2866</v>
      </c>
      <c r="E325" s="66">
        <v>8.9923999999999999</v>
      </c>
      <c r="F325" s="67">
        <f t="shared" ref="F325:F332" si="33">E325*D325</f>
        <v>25772.218400000002</v>
      </c>
      <c r="G325" s="102"/>
      <c r="H325" s="88" t="s">
        <v>23</v>
      </c>
    </row>
    <row r="326" spans="1:8" s="59" customFormat="1" ht="15.75" x14ac:dyDescent="0.45">
      <c r="A326" s="65" t="s">
        <v>1066</v>
      </c>
      <c r="B326" s="58" t="s">
        <v>670</v>
      </c>
      <c r="C326" s="58" t="s">
        <v>629</v>
      </c>
      <c r="D326" s="66">
        <v>1620</v>
      </c>
      <c r="E326" s="66">
        <v>8.2072000000000003</v>
      </c>
      <c r="F326" s="67">
        <f t="shared" si="33"/>
        <v>13295.664000000001</v>
      </c>
      <c r="G326" s="102"/>
      <c r="H326" s="88" t="s">
        <v>23</v>
      </c>
    </row>
    <row r="327" spans="1:8" s="59" customFormat="1" ht="15.75" x14ac:dyDescent="0.45">
      <c r="A327" s="65" t="s">
        <v>1067</v>
      </c>
      <c r="B327" s="58" t="s">
        <v>671</v>
      </c>
      <c r="C327" s="58" t="s">
        <v>629</v>
      </c>
      <c r="D327" s="66">
        <v>1441</v>
      </c>
      <c r="E327" s="66">
        <v>7.6162999999999998</v>
      </c>
      <c r="F327" s="67">
        <f t="shared" si="33"/>
        <v>10975.088299999999</v>
      </c>
      <c r="G327" s="102"/>
      <c r="H327" s="88" t="s">
        <v>23</v>
      </c>
    </row>
    <row r="328" spans="1:8" s="59" customFormat="1" ht="15.75" x14ac:dyDescent="0.45">
      <c r="A328" s="65" t="s">
        <v>1068</v>
      </c>
      <c r="B328" s="58" t="s">
        <v>672</v>
      </c>
      <c r="C328" s="58" t="s">
        <v>629</v>
      </c>
      <c r="D328" s="66">
        <v>2679</v>
      </c>
      <c r="E328" s="66">
        <v>7.2751000000000001</v>
      </c>
      <c r="F328" s="67">
        <f t="shared" si="33"/>
        <v>19489.992900000001</v>
      </c>
      <c r="G328" s="102"/>
      <c r="H328" s="88" t="s">
        <v>23</v>
      </c>
    </row>
    <row r="329" spans="1:8" s="59" customFormat="1" ht="15.75" x14ac:dyDescent="0.45">
      <c r="A329" s="65" t="s">
        <v>1069</v>
      </c>
      <c r="B329" s="58" t="s">
        <v>673</v>
      </c>
      <c r="C329" s="58" t="s">
        <v>629</v>
      </c>
      <c r="D329" s="66">
        <v>1634</v>
      </c>
      <c r="E329" s="66">
        <v>7.1249000000000002</v>
      </c>
      <c r="F329" s="67">
        <f t="shared" si="33"/>
        <v>11642.086600000001</v>
      </c>
      <c r="G329" s="102"/>
      <c r="H329" s="88" t="s">
        <v>23</v>
      </c>
    </row>
    <row r="330" spans="1:8" s="59" customFormat="1" ht="15.75" x14ac:dyDescent="0.45">
      <c r="A330" s="65" t="s">
        <v>1070</v>
      </c>
      <c r="B330" s="58" t="s">
        <v>674</v>
      </c>
      <c r="C330" s="58" t="s">
        <v>629</v>
      </c>
      <c r="D330" s="66">
        <v>966</v>
      </c>
      <c r="E330" s="66">
        <v>7.1627000000000001</v>
      </c>
      <c r="F330" s="67">
        <f t="shared" si="33"/>
        <v>6919.1682000000001</v>
      </c>
      <c r="G330" s="102"/>
      <c r="H330" s="88" t="s">
        <v>23</v>
      </c>
    </row>
    <row r="331" spans="1:8" s="59" customFormat="1" ht="15.75" x14ac:dyDescent="0.45">
      <c r="A331" s="65" t="s">
        <v>1071</v>
      </c>
      <c r="B331" s="58" t="s">
        <v>675</v>
      </c>
      <c r="C331" s="58" t="s">
        <v>629</v>
      </c>
      <c r="D331" s="66">
        <v>1166</v>
      </c>
      <c r="E331" s="66">
        <v>7.1627000000000001</v>
      </c>
      <c r="F331" s="67">
        <f t="shared" si="33"/>
        <v>8351.7082000000009</v>
      </c>
      <c r="G331" s="102"/>
      <c r="H331" s="88" t="s">
        <v>23</v>
      </c>
    </row>
    <row r="332" spans="1:8" s="59" customFormat="1" ht="15.75" x14ac:dyDescent="0.45">
      <c r="A332" s="65" t="s">
        <v>1072</v>
      </c>
      <c r="B332" s="58" t="s">
        <v>1002</v>
      </c>
      <c r="C332" s="58" t="s">
        <v>629</v>
      </c>
      <c r="D332" s="66">
        <v>161.97999999999999</v>
      </c>
      <c r="E332" s="66">
        <v>7.7830000000000004</v>
      </c>
      <c r="F332" s="67">
        <f t="shared" si="33"/>
        <v>1260.6903399999999</v>
      </c>
      <c r="G332" s="103" t="s">
        <v>1243</v>
      </c>
      <c r="H332" s="88" t="s">
        <v>23</v>
      </c>
    </row>
    <row r="333" spans="1:8" s="1" customFormat="1" ht="15.75" x14ac:dyDescent="0.45">
      <c r="A333" s="60" t="s">
        <v>1073</v>
      </c>
      <c r="B333" s="48" t="s">
        <v>684</v>
      </c>
      <c r="C333" s="48"/>
      <c r="D333" s="49"/>
      <c r="E333" s="49"/>
      <c r="F333" s="50">
        <f>F334+F336+F338+F340+F342+F344+F346+F348+F350</f>
        <v>1705973.4213299996</v>
      </c>
      <c r="G333" s="95"/>
      <c r="H333" s="84"/>
    </row>
    <row r="334" spans="1:8" s="1" customFormat="1" ht="15.75" x14ac:dyDescent="0.45">
      <c r="A334" s="61" t="s">
        <v>1074</v>
      </c>
      <c r="B334" s="62" t="s">
        <v>685</v>
      </c>
      <c r="C334" s="62"/>
      <c r="D334" s="63"/>
      <c r="E334" s="63"/>
      <c r="F334" s="64">
        <f>F335</f>
        <v>7433.7917699999998</v>
      </c>
      <c r="G334" s="101"/>
      <c r="H334" s="87"/>
    </row>
    <row r="335" spans="1:8" s="59" customFormat="1" ht="15.75" x14ac:dyDescent="0.45">
      <c r="A335" s="65" t="s">
        <v>1075</v>
      </c>
      <c r="B335" s="58" t="s">
        <v>686</v>
      </c>
      <c r="C335" s="58" t="s">
        <v>621</v>
      </c>
      <c r="D335" s="66">
        <v>12.27</v>
      </c>
      <c r="E335" s="66">
        <v>605.851</v>
      </c>
      <c r="F335" s="67">
        <f>E335*D335</f>
        <v>7433.7917699999998</v>
      </c>
      <c r="G335" s="102"/>
      <c r="H335" s="88" t="s">
        <v>23</v>
      </c>
    </row>
    <row r="336" spans="1:8" s="1" customFormat="1" ht="15.75" x14ac:dyDescent="0.45">
      <c r="A336" s="61" t="s">
        <v>1076</v>
      </c>
      <c r="B336" s="62" t="s">
        <v>687</v>
      </c>
      <c r="C336" s="62"/>
      <c r="D336" s="63"/>
      <c r="E336" s="63"/>
      <c r="F336" s="64">
        <f>F337</f>
        <v>404496.42014999996</v>
      </c>
      <c r="G336" s="101"/>
      <c r="H336" s="87"/>
    </row>
    <row r="337" spans="1:8" s="59" customFormat="1" ht="15.75" x14ac:dyDescent="0.45">
      <c r="A337" s="65" t="s">
        <v>1077</v>
      </c>
      <c r="B337" s="58" t="s">
        <v>686</v>
      </c>
      <c r="C337" s="58" t="s">
        <v>621</v>
      </c>
      <c r="D337" s="66">
        <v>667.65</v>
      </c>
      <c r="E337" s="66">
        <v>605.851</v>
      </c>
      <c r="F337" s="67">
        <f>E337*D337</f>
        <v>404496.42014999996</v>
      </c>
      <c r="G337" s="102"/>
      <c r="H337" s="88" t="s">
        <v>23</v>
      </c>
    </row>
    <row r="338" spans="1:8" s="1" customFormat="1" ht="15.75" x14ac:dyDescent="0.45">
      <c r="A338" s="61" t="s">
        <v>1078</v>
      </c>
      <c r="B338" s="62" t="s">
        <v>688</v>
      </c>
      <c r="C338" s="62"/>
      <c r="D338" s="63"/>
      <c r="E338" s="63"/>
      <c r="F338" s="64">
        <f>F339</f>
        <v>138509.65562000001</v>
      </c>
      <c r="G338" s="101"/>
      <c r="H338" s="87"/>
    </row>
    <row r="339" spans="1:8" s="59" customFormat="1" ht="15.75" x14ac:dyDescent="0.45">
      <c r="A339" s="65" t="s">
        <v>1079</v>
      </c>
      <c r="B339" s="58" t="s">
        <v>686</v>
      </c>
      <c r="C339" s="58" t="s">
        <v>621</v>
      </c>
      <c r="D339" s="66">
        <v>228.62</v>
      </c>
      <c r="E339" s="66">
        <v>605.851</v>
      </c>
      <c r="F339" s="67">
        <f>E339*D339</f>
        <v>138509.65562000001</v>
      </c>
      <c r="G339" s="102"/>
      <c r="H339" s="88" t="s">
        <v>23</v>
      </c>
    </row>
    <row r="340" spans="1:8" s="1" customFormat="1" ht="15.75" x14ac:dyDescent="0.45">
      <c r="A340" s="61" t="s">
        <v>1080</v>
      </c>
      <c r="B340" s="62" t="s">
        <v>689</v>
      </c>
      <c r="C340" s="62"/>
      <c r="D340" s="63"/>
      <c r="E340" s="63"/>
      <c r="F340" s="64">
        <f>F341</f>
        <v>108271.63221000001</v>
      </c>
      <c r="G340" s="101"/>
      <c r="H340" s="87"/>
    </row>
    <row r="341" spans="1:8" s="59" customFormat="1" ht="15.75" x14ac:dyDescent="0.45">
      <c r="A341" s="65" t="s">
        <v>1081</v>
      </c>
      <c r="B341" s="58" t="s">
        <v>686</v>
      </c>
      <c r="C341" s="58" t="s">
        <v>621</v>
      </c>
      <c r="D341" s="66">
        <v>178.71</v>
      </c>
      <c r="E341" s="66">
        <v>605.851</v>
      </c>
      <c r="F341" s="67">
        <f>E341*D341</f>
        <v>108271.63221000001</v>
      </c>
      <c r="G341" s="102"/>
      <c r="H341" s="88" t="s">
        <v>23</v>
      </c>
    </row>
    <row r="342" spans="1:8" s="1" customFormat="1" ht="15.75" x14ac:dyDescent="0.45">
      <c r="A342" s="61" t="s">
        <v>1082</v>
      </c>
      <c r="B342" s="62" t="s">
        <v>690</v>
      </c>
      <c r="C342" s="62"/>
      <c r="D342" s="63"/>
      <c r="E342" s="63"/>
      <c r="F342" s="64">
        <f>F343</f>
        <v>208697.49397000001</v>
      </c>
      <c r="G342" s="101"/>
      <c r="H342" s="87"/>
    </row>
    <row r="343" spans="1:8" s="59" customFormat="1" ht="15.75" x14ac:dyDescent="0.45">
      <c r="A343" s="65" t="s">
        <v>1083</v>
      </c>
      <c r="B343" s="58" t="s">
        <v>686</v>
      </c>
      <c r="C343" s="58" t="s">
        <v>621</v>
      </c>
      <c r="D343" s="66">
        <v>344.47</v>
      </c>
      <c r="E343" s="66">
        <v>605.851</v>
      </c>
      <c r="F343" s="67">
        <f>E343*D343</f>
        <v>208697.49397000001</v>
      </c>
      <c r="G343" s="102"/>
      <c r="H343" s="88" t="s">
        <v>23</v>
      </c>
    </row>
    <row r="344" spans="1:8" s="1" customFormat="1" ht="15.75" x14ac:dyDescent="0.45">
      <c r="A344" s="61" t="s">
        <v>1084</v>
      </c>
      <c r="B344" s="62" t="s">
        <v>691</v>
      </c>
      <c r="C344" s="62"/>
      <c r="D344" s="63"/>
      <c r="E344" s="63"/>
      <c r="F344" s="64">
        <f>F345</f>
        <v>624087.11509999994</v>
      </c>
      <c r="G344" s="101"/>
      <c r="H344" s="87"/>
    </row>
    <row r="345" spans="1:8" s="59" customFormat="1" ht="15.75" x14ac:dyDescent="0.45">
      <c r="A345" s="65" t="s">
        <v>1085</v>
      </c>
      <c r="B345" s="58" t="s">
        <v>686</v>
      </c>
      <c r="C345" s="58" t="s">
        <v>621</v>
      </c>
      <c r="D345" s="66">
        <v>1030.0999999999999</v>
      </c>
      <c r="E345" s="66">
        <v>605.851</v>
      </c>
      <c r="F345" s="67">
        <f>E345*D345</f>
        <v>624087.11509999994</v>
      </c>
      <c r="G345" s="102"/>
      <c r="H345" s="88" t="s">
        <v>23</v>
      </c>
    </row>
    <row r="346" spans="1:8" s="1" customFormat="1" ht="15.75" x14ac:dyDescent="0.45">
      <c r="A346" s="61" t="s">
        <v>1086</v>
      </c>
      <c r="B346" s="62" t="s">
        <v>692</v>
      </c>
      <c r="C346" s="62"/>
      <c r="D346" s="63"/>
      <c r="E346" s="63"/>
      <c r="F346" s="64">
        <f>F347</f>
        <v>72986.86997</v>
      </c>
      <c r="G346" s="101"/>
      <c r="H346" s="87"/>
    </row>
    <row r="347" spans="1:8" s="59" customFormat="1" ht="15.75" x14ac:dyDescent="0.45">
      <c r="A347" s="65" t="s">
        <v>1087</v>
      </c>
      <c r="B347" s="58" t="s">
        <v>686</v>
      </c>
      <c r="C347" s="58" t="s">
        <v>621</v>
      </c>
      <c r="D347" s="66">
        <v>120.47</v>
      </c>
      <c r="E347" s="66">
        <v>605.851</v>
      </c>
      <c r="F347" s="67">
        <f>E347*D347</f>
        <v>72986.86997</v>
      </c>
      <c r="G347" s="102"/>
      <c r="H347" s="88" t="s">
        <v>23</v>
      </c>
    </row>
    <row r="348" spans="1:8" s="1" customFormat="1" ht="15.75" x14ac:dyDescent="0.45">
      <c r="A348" s="61" t="s">
        <v>1088</v>
      </c>
      <c r="B348" s="62" t="s">
        <v>693</v>
      </c>
      <c r="C348" s="62"/>
      <c r="D348" s="63"/>
      <c r="E348" s="63"/>
      <c r="F348" s="64">
        <f>F349</f>
        <v>56338.084489999994</v>
      </c>
      <c r="G348" s="101"/>
      <c r="H348" s="87"/>
    </row>
    <row r="349" spans="1:8" s="59" customFormat="1" ht="15.75" x14ac:dyDescent="0.45">
      <c r="A349" s="65" t="s">
        <v>1089</v>
      </c>
      <c r="B349" s="58" t="s">
        <v>686</v>
      </c>
      <c r="C349" s="58" t="s">
        <v>621</v>
      </c>
      <c r="D349" s="66">
        <v>92.99</v>
      </c>
      <c r="E349" s="66">
        <v>605.851</v>
      </c>
      <c r="F349" s="67">
        <f>E349*D349</f>
        <v>56338.084489999994</v>
      </c>
      <c r="G349" s="102"/>
      <c r="H349" s="88" t="s">
        <v>23</v>
      </c>
    </row>
    <row r="350" spans="1:8" s="1" customFormat="1" ht="15.75" x14ac:dyDescent="0.45">
      <c r="A350" s="61" t="s">
        <v>1090</v>
      </c>
      <c r="B350" s="62" t="s">
        <v>694</v>
      </c>
      <c r="C350" s="62"/>
      <c r="D350" s="63"/>
      <c r="E350" s="63"/>
      <c r="F350" s="64">
        <f>F351</f>
        <v>85152.35805000001</v>
      </c>
      <c r="G350" s="101"/>
      <c r="H350" s="87"/>
    </row>
    <row r="351" spans="1:8" s="59" customFormat="1" ht="15.75" x14ac:dyDescent="0.45">
      <c r="A351" s="65" t="s">
        <v>1091</v>
      </c>
      <c r="B351" s="58" t="s">
        <v>686</v>
      </c>
      <c r="C351" s="58" t="s">
        <v>621</v>
      </c>
      <c r="D351" s="66">
        <v>140.55000000000001</v>
      </c>
      <c r="E351" s="66">
        <v>605.851</v>
      </c>
      <c r="F351" s="67">
        <f>E351*D351</f>
        <v>85152.35805000001</v>
      </c>
      <c r="G351" s="102"/>
      <c r="H351" s="88" t="s">
        <v>23</v>
      </c>
    </row>
    <row r="352" spans="1:8" s="1" customFormat="1" ht="15.75" x14ac:dyDescent="0.45">
      <c r="A352" s="60" t="s">
        <v>1856</v>
      </c>
      <c r="B352" s="48" t="s">
        <v>695</v>
      </c>
      <c r="C352" s="48"/>
      <c r="D352" s="49"/>
      <c r="E352" s="49"/>
      <c r="F352" s="50">
        <f>F353+F355+F357+F359+F361+F363+F365+F367</f>
        <v>600859.36710000003</v>
      </c>
      <c r="G352" s="95"/>
      <c r="H352" s="84"/>
    </row>
    <row r="353" spans="1:8" s="1" customFormat="1" ht="15.75" x14ac:dyDescent="0.45">
      <c r="A353" s="61" t="s">
        <v>1109</v>
      </c>
      <c r="B353" s="62" t="s">
        <v>696</v>
      </c>
      <c r="C353" s="62"/>
      <c r="D353" s="63"/>
      <c r="E353" s="63"/>
      <c r="F353" s="64">
        <f>F354</f>
        <v>128548.2861</v>
      </c>
      <c r="G353" s="101"/>
      <c r="H353" s="87"/>
    </row>
    <row r="354" spans="1:8" s="59" customFormat="1" ht="15.75" x14ac:dyDescent="0.45">
      <c r="A354" s="65" t="s">
        <v>1892</v>
      </c>
      <c r="B354" s="58" t="s">
        <v>697</v>
      </c>
      <c r="C354" s="58" t="s">
        <v>21</v>
      </c>
      <c r="D354" s="66">
        <v>2109.77</v>
      </c>
      <c r="E354" s="66">
        <v>60.93</v>
      </c>
      <c r="F354" s="67">
        <f>E354*D354</f>
        <v>128548.2861</v>
      </c>
      <c r="G354" s="102"/>
      <c r="H354" s="88" t="s">
        <v>1244</v>
      </c>
    </row>
    <row r="355" spans="1:8" s="1" customFormat="1" ht="15.75" x14ac:dyDescent="0.45">
      <c r="A355" s="61" t="s">
        <v>1110</v>
      </c>
      <c r="B355" s="62" t="s">
        <v>698</v>
      </c>
      <c r="C355" s="62"/>
      <c r="D355" s="63"/>
      <c r="E355" s="63"/>
      <c r="F355" s="64">
        <f>F356</f>
        <v>42407.28</v>
      </c>
      <c r="G355" s="101"/>
      <c r="H355" s="87"/>
    </row>
    <row r="356" spans="1:8" s="59" customFormat="1" ht="15.75" x14ac:dyDescent="0.45">
      <c r="A356" s="65" t="s">
        <v>1893</v>
      </c>
      <c r="B356" s="58" t="s">
        <v>697</v>
      </c>
      <c r="C356" s="58" t="s">
        <v>21</v>
      </c>
      <c r="D356" s="66">
        <v>696</v>
      </c>
      <c r="E356" s="66">
        <v>60.93</v>
      </c>
      <c r="F356" s="67">
        <f>E356*D356</f>
        <v>42407.28</v>
      </c>
      <c r="G356" s="102"/>
      <c r="H356" s="88" t="s">
        <v>1244</v>
      </c>
    </row>
    <row r="357" spans="1:8" s="1" customFormat="1" ht="15.75" x14ac:dyDescent="0.45">
      <c r="A357" s="61" t="s">
        <v>1111</v>
      </c>
      <c r="B357" s="62" t="s">
        <v>699</v>
      </c>
      <c r="C357" s="62"/>
      <c r="D357" s="63"/>
      <c r="E357" s="63"/>
      <c r="F357" s="64">
        <f>F358</f>
        <v>29133.679499999998</v>
      </c>
      <c r="G357" s="101"/>
      <c r="H357" s="87"/>
    </row>
    <row r="358" spans="1:8" s="59" customFormat="1" ht="15.75" x14ac:dyDescent="0.45">
      <c r="A358" s="65" t="s">
        <v>1894</v>
      </c>
      <c r="B358" s="58" t="s">
        <v>697</v>
      </c>
      <c r="C358" s="58" t="s">
        <v>21</v>
      </c>
      <c r="D358" s="66">
        <v>478.15</v>
      </c>
      <c r="E358" s="66">
        <v>60.93</v>
      </c>
      <c r="F358" s="67">
        <f>E358*D358</f>
        <v>29133.679499999998</v>
      </c>
      <c r="G358" s="102"/>
      <c r="H358" s="88" t="s">
        <v>1244</v>
      </c>
    </row>
    <row r="359" spans="1:8" s="1" customFormat="1" ht="15.75" x14ac:dyDescent="0.45">
      <c r="A359" s="61" t="s">
        <v>1112</v>
      </c>
      <c r="B359" s="62" t="s">
        <v>700</v>
      </c>
      <c r="C359" s="62"/>
      <c r="D359" s="63"/>
      <c r="E359" s="63"/>
      <c r="F359" s="64">
        <f>F360</f>
        <v>87092.123400000011</v>
      </c>
      <c r="G359" s="101"/>
      <c r="H359" s="87"/>
    </row>
    <row r="360" spans="1:8" s="59" customFormat="1" ht="15.75" x14ac:dyDescent="0.45">
      <c r="A360" s="65" t="s">
        <v>1895</v>
      </c>
      <c r="B360" s="58" t="s">
        <v>697</v>
      </c>
      <c r="C360" s="58" t="s">
        <v>21</v>
      </c>
      <c r="D360" s="66">
        <v>1429.38</v>
      </c>
      <c r="E360" s="66">
        <v>60.93</v>
      </c>
      <c r="F360" s="67">
        <f>E360*D360</f>
        <v>87092.123400000011</v>
      </c>
      <c r="G360" s="102"/>
      <c r="H360" s="88" t="s">
        <v>1244</v>
      </c>
    </row>
    <row r="361" spans="1:8" s="1" customFormat="1" ht="15.75" x14ac:dyDescent="0.45">
      <c r="A361" s="61" t="s">
        <v>1113</v>
      </c>
      <c r="B361" s="62" t="s">
        <v>701</v>
      </c>
      <c r="C361" s="62"/>
      <c r="D361" s="63"/>
      <c r="E361" s="63"/>
      <c r="F361" s="64">
        <f>F362</f>
        <v>259570.93949999998</v>
      </c>
      <c r="G361" s="101"/>
      <c r="H361" s="87"/>
    </row>
    <row r="362" spans="1:8" s="59" customFormat="1" ht="15.75" x14ac:dyDescent="0.45">
      <c r="A362" s="65" t="s">
        <v>1896</v>
      </c>
      <c r="B362" s="58" t="s">
        <v>697</v>
      </c>
      <c r="C362" s="58" t="s">
        <v>21</v>
      </c>
      <c r="D362" s="66">
        <v>4260.1499999999996</v>
      </c>
      <c r="E362" s="66">
        <v>60.93</v>
      </c>
      <c r="F362" s="67">
        <f>E362*D362</f>
        <v>259570.93949999998</v>
      </c>
      <c r="G362" s="102"/>
      <c r="H362" s="88" t="s">
        <v>1244</v>
      </c>
    </row>
    <row r="363" spans="1:8" s="1" customFormat="1" ht="15.75" x14ac:dyDescent="0.45">
      <c r="A363" s="61" t="s">
        <v>1114</v>
      </c>
      <c r="B363" s="62" t="s">
        <v>702</v>
      </c>
      <c r="C363" s="62"/>
      <c r="D363" s="63"/>
      <c r="E363" s="63"/>
      <c r="F363" s="64">
        <f>F364</f>
        <v>28467.714600000003</v>
      </c>
      <c r="G363" s="101"/>
      <c r="H363" s="87"/>
    </row>
    <row r="364" spans="1:8" s="59" customFormat="1" ht="15.75" x14ac:dyDescent="0.45">
      <c r="A364" s="65" t="s">
        <v>1897</v>
      </c>
      <c r="B364" s="58" t="s">
        <v>697</v>
      </c>
      <c r="C364" s="58" t="s">
        <v>21</v>
      </c>
      <c r="D364" s="66">
        <v>467.22</v>
      </c>
      <c r="E364" s="66">
        <v>60.93</v>
      </c>
      <c r="F364" s="67">
        <f>E364*D364</f>
        <v>28467.714600000003</v>
      </c>
      <c r="G364" s="102"/>
      <c r="H364" s="88" t="s">
        <v>1244</v>
      </c>
    </row>
    <row r="365" spans="1:8" s="1" customFormat="1" ht="15.75" x14ac:dyDescent="0.45">
      <c r="A365" s="61" t="s">
        <v>1115</v>
      </c>
      <c r="B365" s="62" t="s">
        <v>703</v>
      </c>
      <c r="C365" s="62"/>
      <c r="D365" s="63"/>
      <c r="E365" s="63"/>
      <c r="F365" s="64">
        <f>F366</f>
        <v>15580.4103</v>
      </c>
      <c r="G365" s="101"/>
      <c r="H365" s="87"/>
    </row>
    <row r="366" spans="1:8" s="59" customFormat="1" ht="15.75" x14ac:dyDescent="0.45">
      <c r="A366" s="65" t="s">
        <v>1898</v>
      </c>
      <c r="B366" s="58" t="s">
        <v>697</v>
      </c>
      <c r="C366" s="58" t="s">
        <v>21</v>
      </c>
      <c r="D366" s="66">
        <v>255.71</v>
      </c>
      <c r="E366" s="66">
        <v>60.93</v>
      </c>
      <c r="F366" s="67">
        <f>E366*D366</f>
        <v>15580.4103</v>
      </c>
      <c r="G366" s="102"/>
      <c r="H366" s="88" t="s">
        <v>1244</v>
      </c>
    </row>
    <row r="367" spans="1:8" s="1" customFormat="1" ht="15.75" x14ac:dyDescent="0.45">
      <c r="A367" s="61" t="s">
        <v>1116</v>
      </c>
      <c r="B367" s="62" t="s">
        <v>704</v>
      </c>
      <c r="C367" s="62"/>
      <c r="D367" s="63"/>
      <c r="E367" s="63"/>
      <c r="F367" s="64">
        <f>F368</f>
        <v>10058.9337</v>
      </c>
      <c r="G367" s="101"/>
      <c r="H367" s="87"/>
    </row>
    <row r="368" spans="1:8" s="59" customFormat="1" ht="15.75" x14ac:dyDescent="0.45">
      <c r="A368" s="65" t="s">
        <v>1899</v>
      </c>
      <c r="B368" s="58" t="s">
        <v>697</v>
      </c>
      <c r="C368" s="58" t="s">
        <v>21</v>
      </c>
      <c r="D368" s="66">
        <v>165.09</v>
      </c>
      <c r="E368" s="66">
        <v>60.93</v>
      </c>
      <c r="F368" s="67">
        <f>E368*D368</f>
        <v>10058.9337</v>
      </c>
      <c r="G368" s="102"/>
      <c r="H368" s="88" t="s">
        <v>1244</v>
      </c>
    </row>
    <row r="369" spans="1:8" s="1" customFormat="1" ht="15.75" x14ac:dyDescent="0.45">
      <c r="A369" s="60" t="s">
        <v>1092</v>
      </c>
      <c r="B369" s="48" t="s">
        <v>705</v>
      </c>
      <c r="C369" s="48"/>
      <c r="D369" s="49"/>
      <c r="E369" s="49"/>
      <c r="F369" s="50">
        <f>F370+F372+F374+F376+F378+F380+F382+F384</f>
        <v>2602270</v>
      </c>
      <c r="G369" s="104"/>
      <c r="H369" s="84"/>
    </row>
    <row r="370" spans="1:8" s="1" customFormat="1" ht="15.75" x14ac:dyDescent="0.45">
      <c r="A370" s="61" t="s">
        <v>1093</v>
      </c>
      <c r="B370" s="62" t="s">
        <v>707</v>
      </c>
      <c r="C370" s="62"/>
      <c r="D370" s="63"/>
      <c r="E370" s="63"/>
      <c r="F370" s="64">
        <f>F371</f>
        <v>527442.5</v>
      </c>
      <c r="G370" s="101"/>
      <c r="H370" s="87"/>
    </row>
    <row r="371" spans="1:8" s="59" customFormat="1" ht="15.75" x14ac:dyDescent="0.45">
      <c r="A371" s="65" t="s">
        <v>1094</v>
      </c>
      <c r="B371" s="58" t="s">
        <v>706</v>
      </c>
      <c r="C371" s="58" t="s">
        <v>21</v>
      </c>
      <c r="D371" s="66">
        <v>2109.77</v>
      </c>
      <c r="E371" s="66">
        <v>250</v>
      </c>
      <c r="F371" s="67">
        <f>E371*D371</f>
        <v>527442.5</v>
      </c>
      <c r="G371" s="102"/>
      <c r="H371" s="89"/>
    </row>
    <row r="372" spans="1:8" s="1" customFormat="1" ht="15.75" x14ac:dyDescent="0.45">
      <c r="A372" s="61" t="s">
        <v>1095</v>
      </c>
      <c r="B372" s="62" t="s">
        <v>708</v>
      </c>
      <c r="C372" s="62"/>
      <c r="D372" s="63"/>
      <c r="E372" s="63"/>
      <c r="F372" s="64">
        <f>F373</f>
        <v>174000</v>
      </c>
      <c r="G372" s="101"/>
      <c r="H372" s="87"/>
    </row>
    <row r="373" spans="1:8" s="59" customFormat="1" ht="15.75" x14ac:dyDescent="0.45">
      <c r="A373" s="65" t="s">
        <v>1096</v>
      </c>
      <c r="B373" s="58" t="s">
        <v>706</v>
      </c>
      <c r="C373" s="58" t="s">
        <v>21</v>
      </c>
      <c r="D373" s="66">
        <v>696</v>
      </c>
      <c r="E373" s="66">
        <v>250</v>
      </c>
      <c r="F373" s="67">
        <f>E373*D373</f>
        <v>174000</v>
      </c>
      <c r="G373" s="102"/>
      <c r="H373" s="89"/>
    </row>
    <row r="374" spans="1:8" s="1" customFormat="1" ht="15.75" x14ac:dyDescent="0.45">
      <c r="A374" s="61" t="s">
        <v>1097</v>
      </c>
      <c r="B374" s="62" t="s">
        <v>709</v>
      </c>
      <c r="C374" s="62"/>
      <c r="D374" s="63"/>
      <c r="E374" s="63"/>
      <c r="F374" s="64">
        <f>F375</f>
        <v>215167.5</v>
      </c>
      <c r="G374" s="101"/>
      <c r="H374" s="87"/>
    </row>
    <row r="375" spans="1:8" s="59" customFormat="1" ht="15.75" x14ac:dyDescent="0.45">
      <c r="A375" s="65" t="s">
        <v>1098</v>
      </c>
      <c r="B375" s="58" t="s">
        <v>1901</v>
      </c>
      <c r="C375" s="58" t="s">
        <v>21</v>
      </c>
      <c r="D375" s="66">
        <v>478.15</v>
      </c>
      <c r="E375" s="66">
        <f>1.8*250</f>
        <v>450</v>
      </c>
      <c r="F375" s="67">
        <f>E375*D375</f>
        <v>215167.5</v>
      </c>
      <c r="G375" s="103" t="s">
        <v>1902</v>
      </c>
      <c r="H375" s="89"/>
    </row>
    <row r="376" spans="1:8" s="1" customFormat="1" ht="15.75" x14ac:dyDescent="0.45">
      <c r="A376" s="61" t="s">
        <v>1099</v>
      </c>
      <c r="B376" s="62" t="s">
        <v>710</v>
      </c>
      <c r="C376" s="62"/>
      <c r="D376" s="63"/>
      <c r="E376" s="63"/>
      <c r="F376" s="64">
        <f>F377</f>
        <v>357345</v>
      </c>
      <c r="G376" s="101"/>
      <c r="H376" s="87"/>
    </row>
    <row r="377" spans="1:8" s="59" customFormat="1" ht="15.75" x14ac:dyDescent="0.45">
      <c r="A377" s="65" t="s">
        <v>1100</v>
      </c>
      <c r="B377" s="58" t="s">
        <v>706</v>
      </c>
      <c r="C377" s="58" t="s">
        <v>21</v>
      </c>
      <c r="D377" s="66">
        <v>1429.38</v>
      </c>
      <c r="E377" s="66">
        <v>250</v>
      </c>
      <c r="F377" s="67">
        <f>E377*D377</f>
        <v>357345</v>
      </c>
      <c r="G377" s="102"/>
      <c r="H377" s="89"/>
    </row>
    <row r="378" spans="1:8" s="1" customFormat="1" ht="15.75" x14ac:dyDescent="0.45">
      <c r="A378" s="61" t="s">
        <v>1101</v>
      </c>
      <c r="B378" s="62" t="s">
        <v>711</v>
      </c>
      <c r="C378" s="62"/>
      <c r="D378" s="63"/>
      <c r="E378" s="63"/>
      <c r="F378" s="64">
        <f>F379</f>
        <v>1065037.5</v>
      </c>
      <c r="G378" s="101"/>
      <c r="H378" s="87"/>
    </row>
    <row r="379" spans="1:8" s="59" customFormat="1" ht="15.75" x14ac:dyDescent="0.45">
      <c r="A379" s="65" t="s">
        <v>1102</v>
      </c>
      <c r="B379" s="58" t="s">
        <v>706</v>
      </c>
      <c r="C379" s="58" t="s">
        <v>21</v>
      </c>
      <c r="D379" s="66">
        <v>4260.1499999999996</v>
      </c>
      <c r="E379" s="66">
        <v>250</v>
      </c>
      <c r="F379" s="67">
        <f>E379*D379</f>
        <v>1065037.5</v>
      </c>
      <c r="G379" s="102"/>
      <c r="H379" s="89"/>
    </row>
    <row r="380" spans="1:8" s="1" customFormat="1" ht="15.75" x14ac:dyDescent="0.45">
      <c r="A380" s="61" t="s">
        <v>1103</v>
      </c>
      <c r="B380" s="62" t="s">
        <v>712</v>
      </c>
      <c r="C380" s="62"/>
      <c r="D380" s="63"/>
      <c r="E380" s="63"/>
      <c r="F380" s="64">
        <f>F381</f>
        <v>116805</v>
      </c>
      <c r="G380" s="101"/>
      <c r="H380" s="87"/>
    </row>
    <row r="381" spans="1:8" s="59" customFormat="1" ht="15.75" x14ac:dyDescent="0.45">
      <c r="A381" s="65" t="s">
        <v>1104</v>
      </c>
      <c r="B381" s="58" t="s">
        <v>706</v>
      </c>
      <c r="C381" s="58" t="s">
        <v>21</v>
      </c>
      <c r="D381" s="66">
        <v>467.22</v>
      </c>
      <c r="E381" s="66">
        <v>250</v>
      </c>
      <c r="F381" s="67">
        <f>E381*D381</f>
        <v>116805</v>
      </c>
      <c r="G381" s="102"/>
      <c r="H381" s="89"/>
    </row>
    <row r="382" spans="1:8" s="1" customFormat="1" ht="15.75" x14ac:dyDescent="0.45">
      <c r="A382" s="61" t="s">
        <v>1105</v>
      </c>
      <c r="B382" s="62" t="s">
        <v>713</v>
      </c>
      <c r="C382" s="62"/>
      <c r="D382" s="63"/>
      <c r="E382" s="63"/>
      <c r="F382" s="64">
        <f>F383</f>
        <v>63927.5</v>
      </c>
      <c r="G382" s="101"/>
      <c r="H382" s="87"/>
    </row>
    <row r="383" spans="1:8" s="59" customFormat="1" ht="15.75" x14ac:dyDescent="0.45">
      <c r="A383" s="65" t="s">
        <v>1106</v>
      </c>
      <c r="B383" s="58" t="s">
        <v>706</v>
      </c>
      <c r="C383" s="58" t="s">
        <v>21</v>
      </c>
      <c r="D383" s="66">
        <v>255.71</v>
      </c>
      <c r="E383" s="66">
        <v>250</v>
      </c>
      <c r="F383" s="67">
        <f>E383*D383</f>
        <v>63927.5</v>
      </c>
      <c r="G383" s="102"/>
      <c r="H383" s="89"/>
    </row>
    <row r="384" spans="1:8" s="1" customFormat="1" ht="15.75" x14ac:dyDescent="0.45">
      <c r="A384" s="61" t="s">
        <v>1107</v>
      </c>
      <c r="B384" s="62" t="s">
        <v>714</v>
      </c>
      <c r="C384" s="62"/>
      <c r="D384" s="63"/>
      <c r="E384" s="63"/>
      <c r="F384" s="64">
        <f>F385</f>
        <v>82545</v>
      </c>
      <c r="G384" s="101"/>
      <c r="H384" s="87"/>
    </row>
    <row r="385" spans="1:8" s="59" customFormat="1" ht="15.75" x14ac:dyDescent="0.45">
      <c r="A385" s="65" t="s">
        <v>1108</v>
      </c>
      <c r="B385" s="58" t="s">
        <v>1900</v>
      </c>
      <c r="C385" s="58" t="s">
        <v>21</v>
      </c>
      <c r="D385" s="66">
        <v>165.09</v>
      </c>
      <c r="E385" s="66">
        <f>2*250</f>
        <v>500</v>
      </c>
      <c r="F385" s="67">
        <f>E385*D385</f>
        <v>82545</v>
      </c>
      <c r="G385" s="103" t="s">
        <v>1903</v>
      </c>
      <c r="H385" s="89"/>
    </row>
    <row r="386" spans="1:8" s="1" customFormat="1" ht="15.75" x14ac:dyDescent="0.45">
      <c r="A386" s="43" t="s">
        <v>9</v>
      </c>
      <c r="B386" s="44" t="s">
        <v>52</v>
      </c>
      <c r="C386" s="44"/>
      <c r="D386" s="45"/>
      <c r="E386" s="45"/>
      <c r="F386" s="46">
        <f>F387+F428+F449+F501</f>
        <v>1849564.2031719999</v>
      </c>
      <c r="G386" s="94"/>
      <c r="H386" s="83"/>
    </row>
    <row r="387" spans="1:8" s="1" customFormat="1" ht="15.75" x14ac:dyDescent="0.45">
      <c r="A387" s="47" t="s">
        <v>10</v>
      </c>
      <c r="B387" s="48" t="s">
        <v>53</v>
      </c>
      <c r="C387" s="48"/>
      <c r="D387" s="49"/>
      <c r="E387" s="49"/>
      <c r="F387" s="50">
        <f>F388+F392+F396+F400+F404+F408+F412+F416+F420+F424</f>
        <v>657722.15669399989</v>
      </c>
      <c r="G387" s="95"/>
      <c r="H387" s="84"/>
    </row>
    <row r="388" spans="1:8" s="1" customFormat="1" ht="15.75" x14ac:dyDescent="0.45">
      <c r="A388" s="61" t="s">
        <v>11</v>
      </c>
      <c r="B388" s="62" t="s">
        <v>54</v>
      </c>
      <c r="C388" s="62"/>
      <c r="D388" s="63"/>
      <c r="E388" s="63"/>
      <c r="F388" s="64">
        <f>SUM(F389:F391)</f>
        <v>30632.016317999998</v>
      </c>
      <c r="G388" s="101"/>
      <c r="H388" s="87"/>
    </row>
    <row r="389" spans="1:8" s="1" customFormat="1" ht="31.5" x14ac:dyDescent="0.45">
      <c r="A389" s="68" t="s">
        <v>12</v>
      </c>
      <c r="B389" s="58" t="s">
        <v>55</v>
      </c>
      <c r="C389" s="58" t="s">
        <v>21</v>
      </c>
      <c r="D389" s="66">
        <v>15.1</v>
      </c>
      <c r="E389" s="66">
        <v>49.8748</v>
      </c>
      <c r="F389" s="67">
        <f>E389*D389</f>
        <v>753.10947999999996</v>
      </c>
      <c r="G389" s="103"/>
      <c r="H389" s="88" t="s">
        <v>1245</v>
      </c>
    </row>
    <row r="390" spans="1:8" s="1" customFormat="1" ht="31.5" x14ac:dyDescent="0.45">
      <c r="A390" s="68" t="s">
        <v>13</v>
      </c>
      <c r="B390" s="58" t="s">
        <v>56</v>
      </c>
      <c r="C390" s="58" t="s">
        <v>21</v>
      </c>
      <c r="D390" s="66">
        <v>76.319999999999993</v>
      </c>
      <c r="E390" s="66">
        <v>49.3185</v>
      </c>
      <c r="F390" s="67">
        <f t="shared" ref="F390:F391" si="34">E390*D390</f>
        <v>3763.9879199999996</v>
      </c>
      <c r="G390" s="103"/>
      <c r="H390" s="88" t="s">
        <v>1245</v>
      </c>
    </row>
    <row r="391" spans="1:8" s="1" customFormat="1" ht="31.5" x14ac:dyDescent="0.45">
      <c r="A391" s="68" t="s">
        <v>57</v>
      </c>
      <c r="B391" s="58" t="s">
        <v>58</v>
      </c>
      <c r="C391" s="58" t="s">
        <v>21</v>
      </c>
      <c r="D391" s="66">
        <v>425.26</v>
      </c>
      <c r="E391" s="66">
        <v>61.409300000000002</v>
      </c>
      <c r="F391" s="67">
        <f t="shared" si="34"/>
        <v>26114.918917999999</v>
      </c>
      <c r="G391" s="103"/>
      <c r="H391" s="88" t="s">
        <v>1245</v>
      </c>
    </row>
    <row r="392" spans="1:8" s="1" customFormat="1" ht="15.75" x14ac:dyDescent="0.45">
      <c r="A392" s="51" t="s">
        <v>59</v>
      </c>
      <c r="B392" s="52" t="s">
        <v>60</v>
      </c>
      <c r="C392" s="52"/>
      <c r="D392" s="53"/>
      <c r="E392" s="53"/>
      <c r="F392" s="54">
        <f>SUM(F393:F395)</f>
        <v>52115.692012</v>
      </c>
      <c r="G392" s="105"/>
      <c r="H392" s="91"/>
    </row>
    <row r="393" spans="1:8" s="1" customFormat="1" ht="31.5" x14ac:dyDescent="0.45">
      <c r="A393" s="57" t="s">
        <v>61</v>
      </c>
      <c r="B393" s="30" t="s">
        <v>55</v>
      </c>
      <c r="C393" s="30" t="s">
        <v>21</v>
      </c>
      <c r="D393" s="55">
        <v>81.61</v>
      </c>
      <c r="E393" s="55">
        <v>49.8748</v>
      </c>
      <c r="F393" s="56">
        <f>E393*D393</f>
        <v>4070.282428</v>
      </c>
      <c r="G393" s="103"/>
      <c r="H393" s="88" t="s">
        <v>1245</v>
      </c>
    </row>
    <row r="394" spans="1:8" s="1" customFormat="1" ht="31.5" x14ac:dyDescent="0.45">
      <c r="A394" s="57" t="s">
        <v>62</v>
      </c>
      <c r="B394" s="30" t="s">
        <v>56</v>
      </c>
      <c r="C394" s="30" t="s">
        <v>21</v>
      </c>
      <c r="D394" s="55">
        <v>9.65</v>
      </c>
      <c r="E394" s="55">
        <v>49.3185</v>
      </c>
      <c r="F394" s="56">
        <f t="shared" ref="F394:F395" si="35">E394*D394</f>
        <v>475.92352500000004</v>
      </c>
      <c r="G394" s="103"/>
      <c r="H394" s="88" t="s">
        <v>1245</v>
      </c>
    </row>
    <row r="395" spans="1:8" s="1" customFormat="1" ht="31.5" x14ac:dyDescent="0.45">
      <c r="A395" s="57" t="s">
        <v>63</v>
      </c>
      <c r="B395" s="30" t="s">
        <v>58</v>
      </c>
      <c r="C395" s="30" t="s">
        <v>21</v>
      </c>
      <c r="D395" s="55">
        <v>774.63</v>
      </c>
      <c r="E395" s="55">
        <v>61.409300000000002</v>
      </c>
      <c r="F395" s="56">
        <f t="shared" si="35"/>
        <v>47569.486059000003</v>
      </c>
      <c r="G395" s="103"/>
      <c r="H395" s="88" t="s">
        <v>1245</v>
      </c>
    </row>
    <row r="396" spans="1:8" s="1" customFormat="1" ht="15.75" x14ac:dyDescent="0.45">
      <c r="A396" s="51" t="s">
        <v>64</v>
      </c>
      <c r="B396" s="52" t="s">
        <v>65</v>
      </c>
      <c r="C396" s="52"/>
      <c r="D396" s="53"/>
      <c r="E396" s="53"/>
      <c r="F396" s="54">
        <f>SUM(F397:F399)</f>
        <v>23354.170888000001</v>
      </c>
      <c r="G396" s="105"/>
      <c r="H396" s="91"/>
    </row>
    <row r="397" spans="1:8" s="1" customFormat="1" ht="31.5" x14ac:dyDescent="0.45">
      <c r="A397" s="57" t="s">
        <v>66</v>
      </c>
      <c r="B397" s="30" t="s">
        <v>55</v>
      </c>
      <c r="C397" s="30" t="s">
        <v>21</v>
      </c>
      <c r="D397" s="55">
        <v>37.04</v>
      </c>
      <c r="E397" s="55">
        <v>49.8748</v>
      </c>
      <c r="F397" s="56">
        <f>E397*D397</f>
        <v>1847.3625919999999</v>
      </c>
      <c r="G397" s="103"/>
      <c r="H397" s="88" t="s">
        <v>1245</v>
      </c>
    </row>
    <row r="398" spans="1:8" s="1" customFormat="1" ht="31.5" x14ac:dyDescent="0.45">
      <c r="A398" s="57" t="s">
        <v>67</v>
      </c>
      <c r="B398" s="30" t="s">
        <v>56</v>
      </c>
      <c r="C398" s="30" t="s">
        <v>21</v>
      </c>
      <c r="D398" s="55">
        <v>76.08</v>
      </c>
      <c r="E398" s="55">
        <v>49.3185</v>
      </c>
      <c r="F398" s="56">
        <f t="shared" ref="F398:F399" si="36">E398*D398</f>
        <v>3752.15148</v>
      </c>
      <c r="G398" s="103"/>
      <c r="H398" s="88" t="s">
        <v>1245</v>
      </c>
    </row>
    <row r="399" spans="1:8" s="1" customFormat="1" ht="31.5" x14ac:dyDescent="0.45">
      <c r="A399" s="57" t="s">
        <v>68</v>
      </c>
      <c r="B399" s="30" t="s">
        <v>58</v>
      </c>
      <c r="C399" s="30" t="s">
        <v>21</v>
      </c>
      <c r="D399" s="55">
        <v>289.12</v>
      </c>
      <c r="E399" s="55">
        <v>61.409300000000002</v>
      </c>
      <c r="F399" s="56">
        <f t="shared" si="36"/>
        <v>17754.656816000002</v>
      </c>
      <c r="G399" s="103"/>
      <c r="H399" s="88" t="s">
        <v>1245</v>
      </c>
    </row>
    <row r="400" spans="1:8" s="1" customFormat="1" ht="15.75" x14ac:dyDescent="0.45">
      <c r="A400" s="51" t="s">
        <v>69</v>
      </c>
      <c r="B400" s="52" t="s">
        <v>70</v>
      </c>
      <c r="C400" s="52"/>
      <c r="D400" s="53"/>
      <c r="E400" s="53"/>
      <c r="F400" s="54">
        <f>SUM(F401:F403)</f>
        <v>38357.387220999997</v>
      </c>
      <c r="G400" s="105"/>
      <c r="H400" s="91"/>
    </row>
    <row r="401" spans="1:8" s="1" customFormat="1" ht="31.5" x14ac:dyDescent="0.45">
      <c r="A401" s="57" t="s">
        <v>71</v>
      </c>
      <c r="B401" s="30" t="s">
        <v>55</v>
      </c>
      <c r="C401" s="30" t="s">
        <v>21</v>
      </c>
      <c r="D401" s="55">
        <v>3.19</v>
      </c>
      <c r="E401" s="55">
        <v>49.8748</v>
      </c>
      <c r="F401" s="56">
        <f>E401*D401</f>
        <v>159.10061200000001</v>
      </c>
      <c r="G401" s="103"/>
      <c r="H401" s="88" t="s">
        <v>1245</v>
      </c>
    </row>
    <row r="402" spans="1:8" s="1" customFormat="1" ht="31.5" x14ac:dyDescent="0.45">
      <c r="A402" s="57" t="s">
        <v>72</v>
      </c>
      <c r="B402" s="30" t="s">
        <v>56</v>
      </c>
      <c r="C402" s="30" t="s">
        <v>21</v>
      </c>
      <c r="D402" s="55">
        <v>125.26</v>
      </c>
      <c r="E402" s="55">
        <v>49.3185</v>
      </c>
      <c r="F402" s="56">
        <f t="shared" ref="F402:F403" si="37">E402*D402</f>
        <v>6177.6353100000006</v>
      </c>
      <c r="G402" s="103"/>
      <c r="H402" s="88" t="s">
        <v>1245</v>
      </c>
    </row>
    <row r="403" spans="1:8" s="1" customFormat="1" ht="31.5" x14ac:dyDescent="0.45">
      <c r="A403" s="57" t="s">
        <v>73</v>
      </c>
      <c r="B403" s="30" t="s">
        <v>58</v>
      </c>
      <c r="C403" s="30" t="s">
        <v>21</v>
      </c>
      <c r="D403" s="55">
        <v>521.42999999999995</v>
      </c>
      <c r="E403" s="55">
        <v>61.409300000000002</v>
      </c>
      <c r="F403" s="56">
        <f t="shared" si="37"/>
        <v>32020.651298999997</v>
      </c>
      <c r="G403" s="103"/>
      <c r="H403" s="88" t="s">
        <v>1245</v>
      </c>
    </row>
    <row r="404" spans="1:8" s="1" customFormat="1" ht="15.75" x14ac:dyDescent="0.45">
      <c r="A404" s="51" t="s">
        <v>74</v>
      </c>
      <c r="B404" s="52" t="s">
        <v>75</v>
      </c>
      <c r="C404" s="52"/>
      <c r="D404" s="53"/>
      <c r="E404" s="53"/>
      <c r="F404" s="54">
        <f>SUM(F405:F407)</f>
        <v>99104.473127999998</v>
      </c>
      <c r="G404" s="105"/>
      <c r="H404" s="91"/>
    </row>
    <row r="405" spans="1:8" s="1" customFormat="1" ht="31.5" x14ac:dyDescent="0.45">
      <c r="A405" s="57" t="s">
        <v>76</v>
      </c>
      <c r="B405" s="30" t="s">
        <v>55</v>
      </c>
      <c r="C405" s="30" t="s">
        <v>21</v>
      </c>
      <c r="D405" s="55">
        <v>104.64</v>
      </c>
      <c r="E405" s="55">
        <v>49.8748</v>
      </c>
      <c r="F405" s="56">
        <f>E405*D405</f>
        <v>5218.8990720000002</v>
      </c>
      <c r="G405" s="103"/>
      <c r="H405" s="88" t="s">
        <v>1245</v>
      </c>
    </row>
    <row r="406" spans="1:8" s="1" customFormat="1" ht="31.5" x14ac:dyDescent="0.45">
      <c r="A406" s="57" t="s">
        <v>77</v>
      </c>
      <c r="B406" s="30" t="s">
        <v>56</v>
      </c>
      <c r="C406" s="30" t="s">
        <v>21</v>
      </c>
      <c r="D406" s="55">
        <v>386.16</v>
      </c>
      <c r="E406" s="55">
        <v>49.3185</v>
      </c>
      <c r="F406" s="56">
        <f t="shared" ref="F406:F407" si="38">E406*D406</f>
        <v>19044.83196</v>
      </c>
      <c r="G406" s="103"/>
      <c r="H406" s="88" t="s">
        <v>1245</v>
      </c>
    </row>
    <row r="407" spans="1:8" s="1" customFormat="1" ht="31.5" x14ac:dyDescent="0.45">
      <c r="A407" s="57" t="s">
        <v>78</v>
      </c>
      <c r="B407" s="30" t="s">
        <v>58</v>
      </c>
      <c r="C407" s="30" t="s">
        <v>21</v>
      </c>
      <c r="D407" s="55">
        <v>1218.72</v>
      </c>
      <c r="E407" s="55">
        <v>61.409300000000002</v>
      </c>
      <c r="F407" s="56">
        <f t="shared" si="38"/>
        <v>74840.742096000002</v>
      </c>
      <c r="G407" s="103"/>
      <c r="H407" s="88" t="s">
        <v>1245</v>
      </c>
    </row>
    <row r="408" spans="1:8" s="1" customFormat="1" ht="15.75" x14ac:dyDescent="0.45">
      <c r="A408" s="51" t="s">
        <v>79</v>
      </c>
      <c r="B408" s="52" t="s">
        <v>80</v>
      </c>
      <c r="C408" s="52"/>
      <c r="D408" s="53"/>
      <c r="E408" s="53"/>
      <c r="F408" s="54">
        <f>SUM(F409:F411)</f>
        <v>116206.73983200001</v>
      </c>
      <c r="G408" s="105"/>
      <c r="H408" s="91"/>
    </row>
    <row r="409" spans="1:8" s="1" customFormat="1" ht="31.5" x14ac:dyDescent="0.45">
      <c r="A409" s="57" t="s">
        <v>81</v>
      </c>
      <c r="B409" s="30" t="s">
        <v>55</v>
      </c>
      <c r="C409" s="30" t="s">
        <v>21</v>
      </c>
      <c r="D409" s="55">
        <v>116.34</v>
      </c>
      <c r="E409" s="55">
        <v>49.8748</v>
      </c>
      <c r="F409" s="56">
        <f>E409*D409</f>
        <v>5802.4342320000005</v>
      </c>
      <c r="G409" s="103"/>
      <c r="H409" s="88" t="s">
        <v>1245</v>
      </c>
    </row>
    <row r="410" spans="1:8" s="1" customFormat="1" ht="31.5" x14ac:dyDescent="0.45">
      <c r="A410" s="57" t="s">
        <v>82</v>
      </c>
      <c r="B410" s="30" t="s">
        <v>56</v>
      </c>
      <c r="C410" s="30" t="s">
        <v>21</v>
      </c>
      <c r="D410" s="55">
        <v>379.08</v>
      </c>
      <c r="E410" s="55">
        <v>49.3185</v>
      </c>
      <c r="F410" s="56">
        <f t="shared" ref="F410:F411" si="39">E410*D410</f>
        <v>18695.65698</v>
      </c>
      <c r="G410" s="103"/>
      <c r="H410" s="88" t="s">
        <v>1245</v>
      </c>
    </row>
    <row r="411" spans="1:8" s="1" customFormat="1" ht="31.5" x14ac:dyDescent="0.45">
      <c r="A411" s="57" t="s">
        <v>83</v>
      </c>
      <c r="B411" s="30" t="s">
        <v>58</v>
      </c>
      <c r="C411" s="30" t="s">
        <v>21</v>
      </c>
      <c r="D411" s="55">
        <v>1493.4</v>
      </c>
      <c r="E411" s="55">
        <v>61.409300000000002</v>
      </c>
      <c r="F411" s="56">
        <f t="shared" si="39"/>
        <v>91708.648620000007</v>
      </c>
      <c r="G411" s="103"/>
      <c r="H411" s="88" t="s">
        <v>1245</v>
      </c>
    </row>
    <row r="412" spans="1:8" s="1" customFormat="1" ht="15.75" x14ac:dyDescent="0.45">
      <c r="A412" s="51" t="s">
        <v>84</v>
      </c>
      <c r="B412" s="52" t="s">
        <v>85</v>
      </c>
      <c r="C412" s="52"/>
      <c r="D412" s="53"/>
      <c r="E412" s="53"/>
      <c r="F412" s="54">
        <f>SUM(F413:F415)</f>
        <v>249588.620352</v>
      </c>
      <c r="G412" s="105"/>
      <c r="H412" s="91"/>
    </row>
    <row r="413" spans="1:8" s="1" customFormat="1" ht="31.5" x14ac:dyDescent="0.45">
      <c r="A413" s="57" t="s">
        <v>86</v>
      </c>
      <c r="B413" s="30" t="s">
        <v>55</v>
      </c>
      <c r="C413" s="30" t="s">
        <v>21</v>
      </c>
      <c r="D413" s="55">
        <v>246.18</v>
      </c>
      <c r="E413" s="55">
        <v>49.8748</v>
      </c>
      <c r="F413" s="56">
        <f>E413*D413</f>
        <v>12278.178264</v>
      </c>
      <c r="G413" s="103"/>
      <c r="H413" s="88" t="s">
        <v>1245</v>
      </c>
    </row>
    <row r="414" spans="1:8" s="1" customFormat="1" ht="31.5" x14ac:dyDescent="0.45">
      <c r="A414" s="57" t="s">
        <v>87</v>
      </c>
      <c r="B414" s="30" t="s">
        <v>56</v>
      </c>
      <c r="C414" s="30" t="s">
        <v>21</v>
      </c>
      <c r="D414" s="55">
        <v>843.9</v>
      </c>
      <c r="E414" s="55">
        <v>49.3185</v>
      </c>
      <c r="F414" s="56">
        <f t="shared" ref="F414:F415" si="40">E414*D414</f>
        <v>41619.882149999998</v>
      </c>
      <c r="G414" s="103"/>
      <c r="H414" s="88" t="s">
        <v>1245</v>
      </c>
    </row>
    <row r="415" spans="1:8" s="1" customFormat="1" ht="31.5" x14ac:dyDescent="0.45">
      <c r="A415" s="57" t="s">
        <v>88</v>
      </c>
      <c r="B415" s="30" t="s">
        <v>58</v>
      </c>
      <c r="C415" s="30" t="s">
        <v>21</v>
      </c>
      <c r="D415" s="55">
        <v>3186.66</v>
      </c>
      <c r="E415" s="55">
        <v>61.409300000000002</v>
      </c>
      <c r="F415" s="56">
        <f t="shared" si="40"/>
        <v>195690.55993799999</v>
      </c>
      <c r="G415" s="103"/>
      <c r="H415" s="88" t="s">
        <v>1245</v>
      </c>
    </row>
    <row r="416" spans="1:8" s="1" customFormat="1" ht="15.75" x14ac:dyDescent="0.45">
      <c r="A416" s="51" t="s">
        <v>89</v>
      </c>
      <c r="B416" s="52" t="s">
        <v>90</v>
      </c>
      <c r="C416" s="52"/>
      <c r="D416" s="53"/>
      <c r="E416" s="53"/>
      <c r="F416" s="54">
        <f>SUM(F417:F419)</f>
        <v>18432.765803000002</v>
      </c>
      <c r="G416" s="105"/>
      <c r="H416" s="91"/>
    </row>
    <row r="417" spans="1:8" s="1" customFormat="1" ht="31.5" x14ac:dyDescent="0.45">
      <c r="A417" s="57" t="s">
        <v>91</v>
      </c>
      <c r="B417" s="30" t="s">
        <v>55</v>
      </c>
      <c r="C417" s="30" t="s">
        <v>21</v>
      </c>
      <c r="D417" s="55">
        <v>22.07</v>
      </c>
      <c r="E417" s="55">
        <v>57.192300000000003</v>
      </c>
      <c r="F417" s="56">
        <f>E417*D417</f>
        <v>1262.2340610000001</v>
      </c>
      <c r="G417" s="103"/>
      <c r="H417" s="88" t="s">
        <v>1245</v>
      </c>
    </row>
    <row r="418" spans="1:8" s="1" customFormat="1" ht="31.5" x14ac:dyDescent="0.45">
      <c r="A418" s="57" t="s">
        <v>92</v>
      </c>
      <c r="B418" s="30" t="s">
        <v>56</v>
      </c>
      <c r="C418" s="30" t="s">
        <v>21</v>
      </c>
      <c r="D418" s="55">
        <v>52.07</v>
      </c>
      <c r="E418" s="55">
        <v>49.3185</v>
      </c>
      <c r="F418" s="56">
        <f t="shared" ref="F418:F419" si="41">E418*D418</f>
        <v>2568.0142949999999</v>
      </c>
      <c r="G418" s="103"/>
      <c r="H418" s="88" t="s">
        <v>1245</v>
      </c>
    </row>
    <row r="419" spans="1:8" s="1" customFormat="1" ht="31.5" x14ac:dyDescent="0.45">
      <c r="A419" s="57" t="s">
        <v>93</v>
      </c>
      <c r="B419" s="30" t="s">
        <v>58</v>
      </c>
      <c r="C419" s="30" t="s">
        <v>21</v>
      </c>
      <c r="D419" s="55">
        <v>237.79</v>
      </c>
      <c r="E419" s="55">
        <v>61.409300000000002</v>
      </c>
      <c r="F419" s="56">
        <f t="shared" si="41"/>
        <v>14602.517447</v>
      </c>
      <c r="G419" s="103"/>
      <c r="H419" s="88" t="s">
        <v>1245</v>
      </c>
    </row>
    <row r="420" spans="1:8" s="1" customFormat="1" ht="15.75" x14ac:dyDescent="0.45">
      <c r="A420" s="51" t="s">
        <v>94</v>
      </c>
      <c r="B420" s="52" t="s">
        <v>95</v>
      </c>
      <c r="C420" s="52"/>
      <c r="D420" s="53"/>
      <c r="E420" s="53"/>
      <c r="F420" s="54">
        <f>SUM(F421:F423)</f>
        <v>13457.678852000001</v>
      </c>
      <c r="G420" s="105"/>
      <c r="H420" s="91"/>
    </row>
    <row r="421" spans="1:8" s="1" customFormat="1" ht="31.5" x14ac:dyDescent="0.45">
      <c r="A421" s="57" t="s">
        <v>96</v>
      </c>
      <c r="B421" s="30" t="s">
        <v>55</v>
      </c>
      <c r="C421" s="30" t="s">
        <v>21</v>
      </c>
      <c r="D421" s="55">
        <v>23.07</v>
      </c>
      <c r="E421" s="55">
        <v>57.192300000000003</v>
      </c>
      <c r="F421" s="56">
        <f>E421*D421</f>
        <v>1319.426361</v>
      </c>
      <c r="G421" s="103"/>
      <c r="H421" s="88" t="s">
        <v>1245</v>
      </c>
    </row>
    <row r="422" spans="1:8" s="1" customFormat="1" ht="31.5" x14ac:dyDescent="0.45">
      <c r="A422" s="57" t="s">
        <v>97</v>
      </c>
      <c r="B422" s="30" t="s">
        <v>56</v>
      </c>
      <c r="C422" s="30" t="s">
        <v>21</v>
      </c>
      <c r="D422" s="55">
        <v>113.61</v>
      </c>
      <c r="E422" s="55">
        <v>49.3185</v>
      </c>
      <c r="F422" s="56">
        <f t="shared" ref="F422:F423" si="42">E422*D422</f>
        <v>5603.0747849999998</v>
      </c>
      <c r="G422" s="103"/>
      <c r="H422" s="88" t="s">
        <v>1245</v>
      </c>
    </row>
    <row r="423" spans="1:8" s="1" customFormat="1" ht="31.5" x14ac:dyDescent="0.45">
      <c r="A423" s="57" t="s">
        <v>98</v>
      </c>
      <c r="B423" s="30" t="s">
        <v>58</v>
      </c>
      <c r="C423" s="30" t="s">
        <v>21</v>
      </c>
      <c r="D423" s="55">
        <v>106.42</v>
      </c>
      <c r="E423" s="55">
        <v>61.409300000000002</v>
      </c>
      <c r="F423" s="56">
        <f t="shared" si="42"/>
        <v>6535.1777060000004</v>
      </c>
      <c r="G423" s="103"/>
      <c r="H423" s="88" t="s">
        <v>1245</v>
      </c>
    </row>
    <row r="424" spans="1:8" s="1" customFormat="1" ht="15.75" x14ac:dyDescent="0.45">
      <c r="A424" s="51" t="s">
        <v>99</v>
      </c>
      <c r="B424" s="52" t="s">
        <v>100</v>
      </c>
      <c r="C424" s="52"/>
      <c r="D424" s="53"/>
      <c r="E424" s="53"/>
      <c r="F424" s="54">
        <f>SUM(F425:F427)</f>
        <v>16472.612288</v>
      </c>
      <c r="G424" s="105"/>
      <c r="H424" s="91"/>
    </row>
    <row r="425" spans="1:8" s="1" customFormat="1" ht="31.5" x14ac:dyDescent="0.45">
      <c r="A425" s="57" t="s">
        <v>101</v>
      </c>
      <c r="B425" s="30" t="s">
        <v>55</v>
      </c>
      <c r="C425" s="30" t="s">
        <v>21</v>
      </c>
      <c r="D425" s="55">
        <v>6.49</v>
      </c>
      <c r="E425" s="55">
        <v>49.8748</v>
      </c>
      <c r="F425" s="56">
        <f>E425*D425</f>
        <v>323.68745200000001</v>
      </c>
      <c r="G425" s="103"/>
      <c r="H425" s="88" t="s">
        <v>1245</v>
      </c>
    </row>
    <row r="426" spans="1:8" s="1" customFormat="1" ht="31.5" x14ac:dyDescent="0.45">
      <c r="A426" s="57" t="s">
        <v>102</v>
      </c>
      <c r="B426" s="30" t="s">
        <v>56</v>
      </c>
      <c r="C426" s="30" t="s">
        <v>21</v>
      </c>
      <c r="D426" s="55">
        <v>65.56</v>
      </c>
      <c r="E426" s="55">
        <v>49.3185</v>
      </c>
      <c r="F426" s="56">
        <f t="shared" ref="F426:F427" si="43">E426*D426</f>
        <v>3233.3208600000003</v>
      </c>
      <c r="G426" s="103"/>
      <c r="H426" s="88" t="s">
        <v>1245</v>
      </c>
    </row>
    <row r="427" spans="1:8" s="1" customFormat="1" ht="31.5" x14ac:dyDescent="0.45">
      <c r="A427" s="57" t="s">
        <v>103</v>
      </c>
      <c r="B427" s="30" t="s">
        <v>58</v>
      </c>
      <c r="C427" s="30" t="s">
        <v>21</v>
      </c>
      <c r="D427" s="55">
        <v>210.32</v>
      </c>
      <c r="E427" s="55">
        <v>61.409300000000002</v>
      </c>
      <c r="F427" s="56">
        <f t="shared" si="43"/>
        <v>12915.603976</v>
      </c>
      <c r="G427" s="103"/>
      <c r="H427" s="88" t="s">
        <v>1245</v>
      </c>
    </row>
    <row r="428" spans="1:8" s="1" customFormat="1" ht="15.75" x14ac:dyDescent="0.45">
      <c r="A428" s="47" t="s">
        <v>14</v>
      </c>
      <c r="B428" s="48" t="s">
        <v>104</v>
      </c>
      <c r="C428" s="48"/>
      <c r="D428" s="49"/>
      <c r="E428" s="49"/>
      <c r="F428" s="50">
        <f>F429+F431+F433+F435+F437+F439+F441+F443+F445+F447</f>
        <v>151408.76559599998</v>
      </c>
      <c r="G428" s="95"/>
      <c r="H428" s="84"/>
    </row>
    <row r="429" spans="1:8" s="1" customFormat="1" ht="15.75" x14ac:dyDescent="0.45">
      <c r="A429" s="61" t="s">
        <v>15</v>
      </c>
      <c r="B429" s="62" t="s">
        <v>105</v>
      </c>
      <c r="C429" s="62"/>
      <c r="D429" s="63"/>
      <c r="E429" s="63"/>
      <c r="F429" s="64">
        <f>F430</f>
        <v>6574.984614</v>
      </c>
      <c r="G429" s="101"/>
      <c r="H429" s="87"/>
    </row>
    <row r="430" spans="1:8" s="1" customFormat="1" ht="31.5" x14ac:dyDescent="0.45">
      <c r="A430" s="68" t="s">
        <v>16</v>
      </c>
      <c r="B430" s="58" t="s">
        <v>106</v>
      </c>
      <c r="C430" s="58" t="s">
        <v>21</v>
      </c>
      <c r="D430" s="66">
        <v>92.49</v>
      </c>
      <c r="E430" s="66">
        <v>71.0886</v>
      </c>
      <c r="F430" s="67">
        <f t="shared" ref="F430:F448" si="44">E430*D430</f>
        <v>6574.984614</v>
      </c>
      <c r="G430" s="103"/>
      <c r="H430" s="88" t="s">
        <v>1245</v>
      </c>
    </row>
    <row r="431" spans="1:8" s="1" customFormat="1" ht="15.75" x14ac:dyDescent="0.45">
      <c r="A431" s="51" t="s">
        <v>107</v>
      </c>
      <c r="B431" s="52" t="s">
        <v>108</v>
      </c>
      <c r="C431" s="52"/>
      <c r="D431" s="53"/>
      <c r="E431" s="53"/>
      <c r="F431" s="54">
        <f>F432</f>
        <v>15608.213016</v>
      </c>
      <c r="G431" s="105"/>
      <c r="H431" s="91"/>
    </row>
    <row r="432" spans="1:8" s="1" customFormat="1" ht="31.5" x14ac:dyDescent="0.45">
      <c r="A432" s="57" t="s">
        <v>109</v>
      </c>
      <c r="B432" s="30" t="s">
        <v>106</v>
      </c>
      <c r="C432" s="30" t="s">
        <v>21</v>
      </c>
      <c r="D432" s="55">
        <v>219.56</v>
      </c>
      <c r="E432" s="55">
        <v>71.0886</v>
      </c>
      <c r="F432" s="56">
        <f t="shared" si="44"/>
        <v>15608.213016</v>
      </c>
      <c r="G432" s="103"/>
      <c r="H432" s="88" t="s">
        <v>1245</v>
      </c>
    </row>
    <row r="433" spans="1:8" s="1" customFormat="1" ht="15.75" x14ac:dyDescent="0.45">
      <c r="A433" s="51" t="s">
        <v>110</v>
      </c>
      <c r="B433" s="52" t="s">
        <v>111</v>
      </c>
      <c r="C433" s="52"/>
      <c r="D433" s="53"/>
      <c r="E433" s="53"/>
      <c r="F433" s="54">
        <f>F434</f>
        <v>5803.6733039999999</v>
      </c>
      <c r="G433" s="105"/>
      <c r="H433" s="91"/>
    </row>
    <row r="434" spans="1:8" s="1" customFormat="1" ht="31.5" x14ac:dyDescent="0.45">
      <c r="A434" s="57" t="s">
        <v>112</v>
      </c>
      <c r="B434" s="30" t="s">
        <v>106</v>
      </c>
      <c r="C434" s="30" t="s">
        <v>21</v>
      </c>
      <c r="D434" s="55">
        <v>81.64</v>
      </c>
      <c r="E434" s="55">
        <v>71.0886</v>
      </c>
      <c r="F434" s="56">
        <f t="shared" si="44"/>
        <v>5803.6733039999999</v>
      </c>
      <c r="G434" s="103"/>
      <c r="H434" s="88" t="s">
        <v>1245</v>
      </c>
    </row>
    <row r="435" spans="1:8" s="1" customFormat="1" ht="15.75" x14ac:dyDescent="0.45">
      <c r="A435" s="51" t="s">
        <v>113</v>
      </c>
      <c r="B435" s="52" t="s">
        <v>114</v>
      </c>
      <c r="C435" s="52"/>
      <c r="D435" s="53"/>
      <c r="E435" s="53"/>
      <c r="F435" s="54">
        <f>F436</f>
        <v>5808.6495059999997</v>
      </c>
      <c r="G435" s="105"/>
      <c r="H435" s="91"/>
    </row>
    <row r="436" spans="1:8" s="1" customFormat="1" ht="31.5" x14ac:dyDescent="0.45">
      <c r="A436" s="57" t="s">
        <v>115</v>
      </c>
      <c r="B436" s="30" t="s">
        <v>106</v>
      </c>
      <c r="C436" s="30" t="s">
        <v>21</v>
      </c>
      <c r="D436" s="55">
        <v>81.709999999999994</v>
      </c>
      <c r="E436" s="55">
        <v>71.0886</v>
      </c>
      <c r="F436" s="56">
        <f t="shared" si="44"/>
        <v>5808.6495059999997</v>
      </c>
      <c r="G436" s="103"/>
      <c r="H436" s="88" t="s">
        <v>1245</v>
      </c>
    </row>
    <row r="437" spans="1:8" s="1" customFormat="1" ht="15.75" x14ac:dyDescent="0.45">
      <c r="A437" s="51" t="s">
        <v>116</v>
      </c>
      <c r="B437" s="52" t="s">
        <v>117</v>
      </c>
      <c r="C437" s="52"/>
      <c r="D437" s="53"/>
      <c r="E437" s="53"/>
      <c r="F437" s="54">
        <f>F438</f>
        <v>16929.039204000001</v>
      </c>
      <c r="G437" s="105"/>
      <c r="H437" s="91"/>
    </row>
    <row r="438" spans="1:8" s="1" customFormat="1" ht="31.5" x14ac:dyDescent="0.45">
      <c r="A438" s="57" t="s">
        <v>118</v>
      </c>
      <c r="B438" s="30" t="s">
        <v>106</v>
      </c>
      <c r="C438" s="30" t="s">
        <v>21</v>
      </c>
      <c r="D438" s="55">
        <v>238.14</v>
      </c>
      <c r="E438" s="55">
        <v>71.0886</v>
      </c>
      <c r="F438" s="56">
        <f t="shared" si="44"/>
        <v>16929.039204000001</v>
      </c>
      <c r="G438" s="103"/>
      <c r="H438" s="88" t="s">
        <v>1245</v>
      </c>
    </row>
    <row r="439" spans="1:8" s="1" customFormat="1" ht="15.75" x14ac:dyDescent="0.45">
      <c r="A439" s="51" t="s">
        <v>119</v>
      </c>
      <c r="B439" s="52" t="s">
        <v>120</v>
      </c>
      <c r="C439" s="52"/>
      <c r="D439" s="53"/>
      <c r="E439" s="53"/>
      <c r="F439" s="54">
        <f>F440</f>
        <v>35960.879196000002</v>
      </c>
      <c r="G439" s="105"/>
      <c r="H439" s="91"/>
    </row>
    <row r="440" spans="1:8" s="1" customFormat="1" ht="31.5" x14ac:dyDescent="0.45">
      <c r="A440" s="57" t="s">
        <v>121</v>
      </c>
      <c r="B440" s="30" t="s">
        <v>106</v>
      </c>
      <c r="C440" s="30" t="s">
        <v>21</v>
      </c>
      <c r="D440" s="55">
        <v>505.86</v>
      </c>
      <c r="E440" s="55">
        <v>71.0886</v>
      </c>
      <c r="F440" s="56">
        <f t="shared" si="44"/>
        <v>35960.879196000002</v>
      </c>
      <c r="G440" s="103"/>
      <c r="H440" s="88" t="s">
        <v>1245</v>
      </c>
    </row>
    <row r="441" spans="1:8" s="1" customFormat="1" ht="15.75" x14ac:dyDescent="0.45">
      <c r="A441" s="51" t="s">
        <v>122</v>
      </c>
      <c r="B441" s="52" t="s">
        <v>123</v>
      </c>
      <c r="C441" s="52"/>
      <c r="D441" s="53"/>
      <c r="E441" s="53"/>
      <c r="F441" s="54">
        <f>F442</f>
        <v>16971.692364000002</v>
      </c>
      <c r="G441" s="105"/>
      <c r="H441" s="91"/>
    </row>
    <row r="442" spans="1:8" s="1" customFormat="1" ht="31.5" x14ac:dyDescent="0.45">
      <c r="A442" s="57" t="s">
        <v>124</v>
      </c>
      <c r="B442" s="30" t="s">
        <v>106</v>
      </c>
      <c r="C442" s="30" t="s">
        <v>21</v>
      </c>
      <c r="D442" s="55">
        <v>238.74</v>
      </c>
      <c r="E442" s="55">
        <v>71.0886</v>
      </c>
      <c r="F442" s="56">
        <f t="shared" si="44"/>
        <v>16971.692364000002</v>
      </c>
      <c r="G442" s="103"/>
      <c r="H442" s="88" t="s">
        <v>1245</v>
      </c>
    </row>
    <row r="443" spans="1:8" s="1" customFormat="1" ht="15.75" x14ac:dyDescent="0.45">
      <c r="A443" s="51" t="s">
        <v>125</v>
      </c>
      <c r="B443" s="52" t="s">
        <v>126</v>
      </c>
      <c r="C443" s="52"/>
      <c r="D443" s="53"/>
      <c r="E443" s="53"/>
      <c r="F443" s="54">
        <f>F444</f>
        <v>35960.879196000002</v>
      </c>
      <c r="G443" s="105"/>
      <c r="H443" s="91"/>
    </row>
    <row r="444" spans="1:8" s="1" customFormat="1" ht="31.5" x14ac:dyDescent="0.45">
      <c r="A444" s="57" t="s">
        <v>127</v>
      </c>
      <c r="B444" s="30" t="s">
        <v>106</v>
      </c>
      <c r="C444" s="30" t="s">
        <v>21</v>
      </c>
      <c r="D444" s="55">
        <v>505.86</v>
      </c>
      <c r="E444" s="55">
        <v>71.0886</v>
      </c>
      <c r="F444" s="56">
        <f t="shared" si="44"/>
        <v>35960.879196000002</v>
      </c>
      <c r="G444" s="103"/>
      <c r="H444" s="88" t="s">
        <v>1245</v>
      </c>
    </row>
    <row r="445" spans="1:8" s="1" customFormat="1" ht="15.75" x14ac:dyDescent="0.45">
      <c r="A445" s="51" t="s">
        <v>128</v>
      </c>
      <c r="B445" s="52" t="s">
        <v>129</v>
      </c>
      <c r="C445" s="52"/>
      <c r="D445" s="53"/>
      <c r="E445" s="53"/>
      <c r="F445" s="54">
        <f>F446</f>
        <v>7771.4057519999997</v>
      </c>
      <c r="G445" s="105"/>
      <c r="H445" s="91"/>
    </row>
    <row r="446" spans="1:8" s="1" customFormat="1" ht="31.5" x14ac:dyDescent="0.45">
      <c r="A446" s="57" t="s">
        <v>130</v>
      </c>
      <c r="B446" s="30" t="s">
        <v>106</v>
      </c>
      <c r="C446" s="30" t="s">
        <v>21</v>
      </c>
      <c r="D446" s="55">
        <v>109.32</v>
      </c>
      <c r="E446" s="55">
        <v>71.0886</v>
      </c>
      <c r="F446" s="56">
        <f t="shared" si="44"/>
        <v>7771.4057519999997</v>
      </c>
      <c r="G446" s="103"/>
      <c r="H446" s="88" t="s">
        <v>1245</v>
      </c>
    </row>
    <row r="447" spans="1:8" s="1" customFormat="1" ht="15.75" x14ac:dyDescent="0.45">
      <c r="A447" s="51" t="s">
        <v>131</v>
      </c>
      <c r="B447" s="52" t="s">
        <v>132</v>
      </c>
      <c r="C447" s="52"/>
      <c r="D447" s="53"/>
      <c r="E447" s="53"/>
      <c r="F447" s="54">
        <f>F448</f>
        <v>4019.3494439999999</v>
      </c>
      <c r="G447" s="105"/>
      <c r="H447" s="91"/>
    </row>
    <row r="448" spans="1:8" s="1" customFormat="1" ht="31.5" x14ac:dyDescent="0.45">
      <c r="A448" s="57" t="s">
        <v>133</v>
      </c>
      <c r="B448" s="30" t="s">
        <v>106</v>
      </c>
      <c r="C448" s="30" t="s">
        <v>21</v>
      </c>
      <c r="D448" s="55">
        <v>56.54</v>
      </c>
      <c r="E448" s="55">
        <v>71.0886</v>
      </c>
      <c r="F448" s="56">
        <f t="shared" si="44"/>
        <v>4019.3494439999999</v>
      </c>
      <c r="G448" s="103"/>
      <c r="H448" s="88" t="s">
        <v>1245</v>
      </c>
    </row>
    <row r="449" spans="1:8" s="1" customFormat="1" ht="15.75" x14ac:dyDescent="0.45">
      <c r="A449" s="47" t="s">
        <v>134</v>
      </c>
      <c r="B449" s="48" t="s">
        <v>135</v>
      </c>
      <c r="C449" s="48"/>
      <c r="D449" s="49"/>
      <c r="E449" s="49"/>
      <c r="F449" s="50">
        <f>F450+F455+F460+F465+F470+F475+F480+F485+F490+F496</f>
        <v>379749.62516200001</v>
      </c>
      <c r="G449" s="95"/>
      <c r="H449" s="84"/>
    </row>
    <row r="450" spans="1:8" s="1" customFormat="1" ht="15.75" x14ac:dyDescent="0.45">
      <c r="A450" s="51" t="s">
        <v>136</v>
      </c>
      <c r="B450" s="52" t="s">
        <v>137</v>
      </c>
      <c r="C450" s="52"/>
      <c r="D450" s="53"/>
      <c r="E450" s="53"/>
      <c r="F450" s="54">
        <f>SUM(F451:F454)</f>
        <v>15916.821997999999</v>
      </c>
      <c r="G450" s="105"/>
      <c r="H450" s="91"/>
    </row>
    <row r="451" spans="1:8" s="1" customFormat="1" ht="15.75" x14ac:dyDescent="0.45">
      <c r="A451" s="68" t="s">
        <v>138</v>
      </c>
      <c r="B451" s="58" t="s">
        <v>139</v>
      </c>
      <c r="C451" s="58" t="s">
        <v>19</v>
      </c>
      <c r="D451" s="66">
        <v>220.87</v>
      </c>
      <c r="E451" s="66">
        <v>4.9977999999999998</v>
      </c>
      <c r="F451" s="67">
        <f t="shared" ref="F451:F500" si="45">E451*D451</f>
        <v>1103.864086</v>
      </c>
      <c r="G451" s="103" t="s">
        <v>402</v>
      </c>
      <c r="H451" s="88" t="s">
        <v>1245</v>
      </c>
    </row>
    <row r="452" spans="1:8" s="1" customFormat="1" ht="31.5" x14ac:dyDescent="0.45">
      <c r="A452" s="68" t="s">
        <v>140</v>
      </c>
      <c r="B452" s="58" t="s">
        <v>141</v>
      </c>
      <c r="C452" s="58" t="s">
        <v>19</v>
      </c>
      <c r="D452" s="66">
        <v>122.86</v>
      </c>
      <c r="E452" s="66">
        <v>35.594200000000001</v>
      </c>
      <c r="F452" s="67">
        <f t="shared" si="45"/>
        <v>4373.1034120000004</v>
      </c>
      <c r="G452" s="103" t="s">
        <v>401</v>
      </c>
      <c r="H452" s="88" t="s">
        <v>1245</v>
      </c>
    </row>
    <row r="453" spans="1:8" s="1" customFormat="1" ht="15.75" x14ac:dyDescent="0.45">
      <c r="A453" s="68" t="s">
        <v>142</v>
      </c>
      <c r="B453" s="58" t="s">
        <v>143</v>
      </c>
      <c r="C453" s="58" t="s">
        <v>7</v>
      </c>
      <c r="D453" s="66">
        <v>305</v>
      </c>
      <c r="E453" s="66">
        <v>4.4569000000000001</v>
      </c>
      <c r="F453" s="67">
        <f t="shared" si="45"/>
        <v>1359.3544999999999</v>
      </c>
      <c r="G453" s="103" t="s">
        <v>400</v>
      </c>
      <c r="H453" s="88" t="s">
        <v>1245</v>
      </c>
    </row>
    <row r="454" spans="1:8" s="1" customFormat="1" ht="15.75" x14ac:dyDescent="0.45">
      <c r="A454" s="68" t="s">
        <v>144</v>
      </c>
      <c r="B454" s="58" t="s">
        <v>145</v>
      </c>
      <c r="C454" s="58" t="s">
        <v>21</v>
      </c>
      <c r="D454" s="66">
        <v>69.849999999999994</v>
      </c>
      <c r="E454" s="66">
        <v>130</v>
      </c>
      <c r="F454" s="67">
        <f t="shared" si="45"/>
        <v>9080.5</v>
      </c>
      <c r="G454" s="103" t="s">
        <v>408</v>
      </c>
      <c r="H454" s="88" t="s">
        <v>1245</v>
      </c>
    </row>
    <row r="455" spans="1:8" s="1" customFormat="1" ht="15.75" x14ac:dyDescent="0.45">
      <c r="A455" s="51" t="s">
        <v>146</v>
      </c>
      <c r="B455" s="52" t="s">
        <v>147</v>
      </c>
      <c r="C455" s="52"/>
      <c r="D455" s="53"/>
      <c r="E455" s="53"/>
      <c r="F455" s="54">
        <f>SUM(F456:F459)</f>
        <v>54758.464811999998</v>
      </c>
      <c r="G455" s="105"/>
      <c r="H455" s="91"/>
    </row>
    <row r="456" spans="1:8" s="1" customFormat="1" ht="15.75" x14ac:dyDescent="0.45">
      <c r="A456" s="57" t="s">
        <v>148</v>
      </c>
      <c r="B456" s="30" t="s">
        <v>139</v>
      </c>
      <c r="C456" s="30" t="s">
        <v>19</v>
      </c>
      <c r="D456" s="55">
        <v>579.28</v>
      </c>
      <c r="E456" s="55">
        <v>4.9977999999999998</v>
      </c>
      <c r="F456" s="56">
        <f t="shared" si="45"/>
        <v>2895.1255839999999</v>
      </c>
      <c r="G456" s="103" t="s">
        <v>402</v>
      </c>
      <c r="H456" s="88" t="s">
        <v>1245</v>
      </c>
    </row>
    <row r="457" spans="1:8" s="1" customFormat="1" ht="31.5" x14ac:dyDescent="0.45">
      <c r="A457" s="57" t="s">
        <v>149</v>
      </c>
      <c r="B457" s="30" t="s">
        <v>141</v>
      </c>
      <c r="C457" s="30" t="s">
        <v>19</v>
      </c>
      <c r="D457" s="55">
        <v>27.84</v>
      </c>
      <c r="E457" s="55">
        <v>35.594200000000001</v>
      </c>
      <c r="F457" s="56">
        <f t="shared" si="45"/>
        <v>990.94252800000004</v>
      </c>
      <c r="G457" s="103" t="s">
        <v>401</v>
      </c>
      <c r="H457" s="88" t="s">
        <v>1245</v>
      </c>
    </row>
    <row r="458" spans="1:8" s="1" customFormat="1" ht="15.75" x14ac:dyDescent="0.45">
      <c r="A458" s="57" t="s">
        <v>150</v>
      </c>
      <c r="B458" s="30" t="s">
        <v>143</v>
      </c>
      <c r="C458" s="30" t="s">
        <v>7</v>
      </c>
      <c r="D458" s="55">
        <v>543</v>
      </c>
      <c r="E458" s="55">
        <v>4.4569000000000001</v>
      </c>
      <c r="F458" s="56">
        <f t="shared" si="45"/>
        <v>2420.0967000000001</v>
      </c>
      <c r="G458" s="103" t="s">
        <v>400</v>
      </c>
      <c r="H458" s="88" t="s">
        <v>1245</v>
      </c>
    </row>
    <row r="459" spans="1:8" s="1" customFormat="1" ht="15.75" x14ac:dyDescent="0.45">
      <c r="A459" s="57" t="s">
        <v>151</v>
      </c>
      <c r="B459" s="30" t="s">
        <v>145</v>
      </c>
      <c r="C459" s="30" t="s">
        <v>21</v>
      </c>
      <c r="D459" s="55">
        <v>372.71</v>
      </c>
      <c r="E459" s="55">
        <v>130</v>
      </c>
      <c r="F459" s="56">
        <f t="shared" si="45"/>
        <v>48452.299999999996</v>
      </c>
      <c r="G459" s="103" t="s">
        <v>408</v>
      </c>
      <c r="H459" s="88" t="s">
        <v>1245</v>
      </c>
    </row>
    <row r="460" spans="1:8" s="1" customFormat="1" ht="15.75" x14ac:dyDescent="0.45">
      <c r="A460" s="51" t="s">
        <v>152</v>
      </c>
      <c r="B460" s="52" t="s">
        <v>153</v>
      </c>
      <c r="C460" s="52"/>
      <c r="D460" s="53"/>
      <c r="E460" s="53"/>
      <c r="F460" s="54">
        <f>SUM(F461:F464)</f>
        <v>19983.284712000001</v>
      </c>
      <c r="G460" s="105"/>
      <c r="H460" s="91"/>
    </row>
    <row r="461" spans="1:8" s="1" customFormat="1" ht="15.75" x14ac:dyDescent="0.45">
      <c r="A461" s="57" t="s">
        <v>154</v>
      </c>
      <c r="B461" s="30" t="s">
        <v>139</v>
      </c>
      <c r="C461" s="30" t="s">
        <v>19</v>
      </c>
      <c r="D461" s="55">
        <v>260.31</v>
      </c>
      <c r="E461" s="55">
        <v>4.9977999999999998</v>
      </c>
      <c r="F461" s="56">
        <f t="shared" si="45"/>
        <v>1300.977318</v>
      </c>
      <c r="G461" s="103" t="s">
        <v>402</v>
      </c>
      <c r="H461" s="88" t="s">
        <v>1245</v>
      </c>
    </row>
    <row r="462" spans="1:8" s="1" customFormat="1" ht="31.5" x14ac:dyDescent="0.45">
      <c r="A462" s="57" t="s">
        <v>155</v>
      </c>
      <c r="B462" s="30" t="s">
        <v>141</v>
      </c>
      <c r="C462" s="30" t="s">
        <v>19</v>
      </c>
      <c r="D462" s="55">
        <v>130.07</v>
      </c>
      <c r="E462" s="55">
        <v>35.594200000000001</v>
      </c>
      <c r="F462" s="56">
        <f t="shared" si="45"/>
        <v>4629.7375940000002</v>
      </c>
      <c r="G462" s="103" t="s">
        <v>401</v>
      </c>
      <c r="H462" s="88" t="s">
        <v>1245</v>
      </c>
    </row>
    <row r="463" spans="1:8" s="1" customFormat="1" ht="15.75" x14ac:dyDescent="0.45">
      <c r="A463" s="57" t="s">
        <v>156</v>
      </c>
      <c r="B463" s="30" t="s">
        <v>143</v>
      </c>
      <c r="C463" s="30" t="s">
        <v>7</v>
      </c>
      <c r="D463" s="55">
        <v>242</v>
      </c>
      <c r="E463" s="55">
        <v>4.4569000000000001</v>
      </c>
      <c r="F463" s="56">
        <f t="shared" si="45"/>
        <v>1078.5698</v>
      </c>
      <c r="G463" s="103" t="s">
        <v>400</v>
      </c>
      <c r="H463" s="88" t="s">
        <v>1245</v>
      </c>
    </row>
    <row r="464" spans="1:8" s="1" customFormat="1" ht="15.75" x14ac:dyDescent="0.45">
      <c r="A464" s="57" t="s">
        <v>157</v>
      </c>
      <c r="B464" s="30" t="s">
        <v>145</v>
      </c>
      <c r="C464" s="30" t="s">
        <v>21</v>
      </c>
      <c r="D464" s="55">
        <v>99.8</v>
      </c>
      <c r="E464" s="55">
        <v>130</v>
      </c>
      <c r="F464" s="56">
        <f t="shared" si="45"/>
        <v>12974</v>
      </c>
      <c r="G464" s="103" t="s">
        <v>409</v>
      </c>
      <c r="H464" s="88" t="s">
        <v>1245</v>
      </c>
    </row>
    <row r="465" spans="1:8" s="1" customFormat="1" ht="15.75" x14ac:dyDescent="0.45">
      <c r="A465" s="51" t="s">
        <v>158</v>
      </c>
      <c r="B465" s="52" t="s">
        <v>159</v>
      </c>
      <c r="C465" s="52"/>
      <c r="D465" s="53"/>
      <c r="E465" s="53"/>
      <c r="F465" s="54">
        <f>SUM(F466:F469)</f>
        <v>18582.007038</v>
      </c>
      <c r="G465" s="105"/>
      <c r="H465" s="91"/>
    </row>
    <row r="466" spans="1:8" s="1" customFormat="1" ht="15.75" x14ac:dyDescent="0.45">
      <c r="A466" s="57" t="s">
        <v>160</v>
      </c>
      <c r="B466" s="30" t="s">
        <v>139</v>
      </c>
      <c r="C466" s="30" t="s">
        <v>19</v>
      </c>
      <c r="D466" s="55">
        <v>339.38</v>
      </c>
      <c r="E466" s="55">
        <v>4.9977999999999998</v>
      </c>
      <c r="F466" s="56">
        <f t="shared" si="45"/>
        <v>1696.153364</v>
      </c>
      <c r="G466" s="103" t="s">
        <v>402</v>
      </c>
      <c r="H466" s="88" t="s">
        <v>1245</v>
      </c>
    </row>
    <row r="467" spans="1:8" s="1" customFormat="1" ht="31.5" x14ac:dyDescent="0.45">
      <c r="A467" s="57" t="s">
        <v>161</v>
      </c>
      <c r="B467" s="30" t="s">
        <v>141</v>
      </c>
      <c r="C467" s="30" t="s">
        <v>19</v>
      </c>
      <c r="D467" s="55">
        <v>194.47</v>
      </c>
      <c r="E467" s="55">
        <v>35.594200000000001</v>
      </c>
      <c r="F467" s="56">
        <f t="shared" si="45"/>
        <v>6922.0040740000004</v>
      </c>
      <c r="G467" s="103" t="s">
        <v>401</v>
      </c>
      <c r="H467" s="88" t="s">
        <v>1245</v>
      </c>
    </row>
    <row r="468" spans="1:8" s="1" customFormat="1" ht="15.75" x14ac:dyDescent="0.45">
      <c r="A468" s="57" t="s">
        <v>162</v>
      </c>
      <c r="B468" s="30" t="s">
        <v>143</v>
      </c>
      <c r="C468" s="30" t="s">
        <v>7</v>
      </c>
      <c r="D468" s="55">
        <v>384</v>
      </c>
      <c r="E468" s="55">
        <v>4.4569000000000001</v>
      </c>
      <c r="F468" s="56">
        <f t="shared" si="45"/>
        <v>1711.4495999999999</v>
      </c>
      <c r="G468" s="103" t="s">
        <v>400</v>
      </c>
      <c r="H468" s="88" t="s">
        <v>1245</v>
      </c>
    </row>
    <row r="469" spans="1:8" s="1" customFormat="1" ht="15.75" x14ac:dyDescent="0.45">
      <c r="A469" s="57" t="s">
        <v>163</v>
      </c>
      <c r="B469" s="30" t="s">
        <v>145</v>
      </c>
      <c r="C469" s="30" t="s">
        <v>21</v>
      </c>
      <c r="D469" s="55">
        <v>63.48</v>
      </c>
      <c r="E469" s="55">
        <v>130</v>
      </c>
      <c r="F469" s="56">
        <f t="shared" si="45"/>
        <v>8252.4</v>
      </c>
      <c r="G469" s="103" t="s">
        <v>407</v>
      </c>
      <c r="H469" s="88" t="s">
        <v>1245</v>
      </c>
    </row>
    <row r="470" spans="1:8" s="1" customFormat="1" ht="15.75" x14ac:dyDescent="0.45">
      <c r="A470" s="51" t="s">
        <v>164</v>
      </c>
      <c r="B470" s="52" t="s">
        <v>165</v>
      </c>
      <c r="C470" s="52"/>
      <c r="D470" s="53"/>
      <c r="E470" s="53"/>
      <c r="F470" s="54">
        <f>SUM(F471:F474)</f>
        <v>57029.096504000001</v>
      </c>
      <c r="G470" s="105"/>
      <c r="H470" s="91"/>
    </row>
    <row r="471" spans="1:8" s="1" customFormat="1" ht="15.75" x14ac:dyDescent="0.45">
      <c r="A471" s="57" t="s">
        <v>166</v>
      </c>
      <c r="B471" s="30" t="s">
        <v>139</v>
      </c>
      <c r="C471" s="30" t="s">
        <v>19</v>
      </c>
      <c r="D471" s="55">
        <v>858.57</v>
      </c>
      <c r="E471" s="55">
        <v>4.9977999999999998</v>
      </c>
      <c r="F471" s="56">
        <f t="shared" si="45"/>
        <v>4290.9611459999996</v>
      </c>
      <c r="G471" s="103" t="s">
        <v>402</v>
      </c>
      <c r="H471" s="88" t="s">
        <v>1245</v>
      </c>
    </row>
    <row r="472" spans="1:8" s="1" customFormat="1" ht="31.5" x14ac:dyDescent="0.45">
      <c r="A472" s="57" t="s">
        <v>167</v>
      </c>
      <c r="B472" s="30" t="s">
        <v>141</v>
      </c>
      <c r="C472" s="30" t="s">
        <v>19</v>
      </c>
      <c r="D472" s="55">
        <v>608.49</v>
      </c>
      <c r="E472" s="55">
        <v>35.594200000000001</v>
      </c>
      <c r="F472" s="56">
        <f t="shared" si="45"/>
        <v>21658.714758000002</v>
      </c>
      <c r="G472" s="103" t="s">
        <v>401</v>
      </c>
      <c r="H472" s="88" t="s">
        <v>1245</v>
      </c>
    </row>
    <row r="473" spans="1:8" s="1" customFormat="1" ht="15.75" x14ac:dyDescent="0.45">
      <c r="A473" s="57" t="s">
        <v>168</v>
      </c>
      <c r="B473" s="30" t="s">
        <v>143</v>
      </c>
      <c r="C473" s="30" t="s">
        <v>7</v>
      </c>
      <c r="D473" s="55">
        <v>974</v>
      </c>
      <c r="E473" s="55">
        <v>4.4569000000000001</v>
      </c>
      <c r="F473" s="56">
        <f t="shared" si="45"/>
        <v>4341.0205999999998</v>
      </c>
      <c r="G473" s="103" t="s">
        <v>400</v>
      </c>
      <c r="H473" s="88" t="s">
        <v>1245</v>
      </c>
    </row>
    <row r="474" spans="1:8" s="1" customFormat="1" ht="15.75" x14ac:dyDescent="0.45">
      <c r="A474" s="57" t="s">
        <v>169</v>
      </c>
      <c r="B474" s="30" t="s">
        <v>145</v>
      </c>
      <c r="C474" s="30" t="s">
        <v>21</v>
      </c>
      <c r="D474" s="55">
        <v>205.68</v>
      </c>
      <c r="E474" s="55">
        <v>130</v>
      </c>
      <c r="F474" s="56">
        <f t="shared" si="45"/>
        <v>26738.400000000001</v>
      </c>
      <c r="G474" s="103" t="s">
        <v>407</v>
      </c>
      <c r="H474" s="88" t="s">
        <v>1245</v>
      </c>
    </row>
    <row r="475" spans="1:8" s="1" customFormat="1" ht="15.75" x14ac:dyDescent="0.45">
      <c r="A475" s="51" t="s">
        <v>170</v>
      </c>
      <c r="B475" s="52" t="s">
        <v>171</v>
      </c>
      <c r="C475" s="52"/>
      <c r="D475" s="53"/>
      <c r="E475" s="53"/>
      <c r="F475" s="54">
        <f>SUM(F476:F479)</f>
        <v>58785.666166000003</v>
      </c>
      <c r="G475" s="105"/>
      <c r="H475" s="91"/>
    </row>
    <row r="476" spans="1:8" s="1" customFormat="1" ht="15.75" x14ac:dyDescent="0.45">
      <c r="A476" s="57" t="s">
        <v>172</v>
      </c>
      <c r="B476" s="30" t="s">
        <v>139</v>
      </c>
      <c r="C476" s="30" t="s">
        <v>19</v>
      </c>
      <c r="D476" s="55">
        <v>1019.37</v>
      </c>
      <c r="E476" s="55">
        <v>4.9977999999999998</v>
      </c>
      <c r="F476" s="56">
        <f t="shared" si="45"/>
        <v>5094.6073859999997</v>
      </c>
      <c r="G476" s="103" t="s">
        <v>402</v>
      </c>
      <c r="H476" s="88" t="s">
        <v>1245</v>
      </c>
    </row>
    <row r="477" spans="1:8" s="1" customFormat="1" ht="31.5" x14ac:dyDescent="0.45">
      <c r="A477" s="57" t="s">
        <v>173</v>
      </c>
      <c r="B477" s="30" t="s">
        <v>141</v>
      </c>
      <c r="C477" s="30" t="s">
        <v>19</v>
      </c>
      <c r="D477" s="55">
        <v>597.9</v>
      </c>
      <c r="E477" s="55">
        <v>35.594200000000001</v>
      </c>
      <c r="F477" s="56">
        <f t="shared" si="45"/>
        <v>21281.77218</v>
      </c>
      <c r="G477" s="103" t="s">
        <v>401</v>
      </c>
      <c r="H477" s="88" t="s">
        <v>1245</v>
      </c>
    </row>
    <row r="478" spans="1:8" s="1" customFormat="1" ht="15.75" x14ac:dyDescent="0.45">
      <c r="A478" s="57" t="s">
        <v>174</v>
      </c>
      <c r="B478" s="30" t="s">
        <v>143</v>
      </c>
      <c r="C478" s="30" t="s">
        <v>7</v>
      </c>
      <c r="D478" s="55">
        <v>1114</v>
      </c>
      <c r="E478" s="55">
        <v>4.4569000000000001</v>
      </c>
      <c r="F478" s="56">
        <f t="shared" si="45"/>
        <v>4964.9866000000002</v>
      </c>
      <c r="G478" s="103" t="s">
        <v>400</v>
      </c>
      <c r="H478" s="88" t="s">
        <v>1245</v>
      </c>
    </row>
    <row r="479" spans="1:8" s="1" customFormat="1" ht="15.75" x14ac:dyDescent="0.45">
      <c r="A479" s="57" t="s">
        <v>175</v>
      </c>
      <c r="B479" s="30" t="s">
        <v>145</v>
      </c>
      <c r="C479" s="30" t="s">
        <v>21</v>
      </c>
      <c r="D479" s="55">
        <v>211.11</v>
      </c>
      <c r="E479" s="55">
        <v>130</v>
      </c>
      <c r="F479" s="56">
        <f t="shared" si="45"/>
        <v>27444.300000000003</v>
      </c>
      <c r="G479" s="103" t="s">
        <v>407</v>
      </c>
      <c r="H479" s="88" t="s">
        <v>1245</v>
      </c>
    </row>
    <row r="480" spans="1:8" s="1" customFormat="1" ht="15.75" x14ac:dyDescent="0.45">
      <c r="A480" s="51" t="s">
        <v>176</v>
      </c>
      <c r="B480" s="52" t="s">
        <v>177</v>
      </c>
      <c r="C480" s="52"/>
      <c r="D480" s="53"/>
      <c r="E480" s="53"/>
      <c r="F480" s="54">
        <f>SUM(F481:F484)</f>
        <v>134477.13459999999</v>
      </c>
      <c r="G480" s="105"/>
      <c r="H480" s="91"/>
    </row>
    <row r="481" spans="1:8" s="1" customFormat="1" ht="15.75" x14ac:dyDescent="0.45">
      <c r="A481" s="57" t="s">
        <v>178</v>
      </c>
      <c r="B481" s="30" t="s">
        <v>139</v>
      </c>
      <c r="C481" s="30" t="s">
        <v>19</v>
      </c>
      <c r="D481" s="55">
        <v>1886.46</v>
      </c>
      <c r="E481" s="55">
        <v>4.9977999999999998</v>
      </c>
      <c r="F481" s="56">
        <f t="shared" si="45"/>
        <v>9428.1497880000006</v>
      </c>
      <c r="G481" s="103" t="s">
        <v>402</v>
      </c>
      <c r="H481" s="88" t="s">
        <v>1245</v>
      </c>
    </row>
    <row r="482" spans="1:8" s="1" customFormat="1" ht="31.5" x14ac:dyDescent="0.45">
      <c r="A482" s="57" t="s">
        <v>179</v>
      </c>
      <c r="B482" s="30" t="s">
        <v>141</v>
      </c>
      <c r="C482" s="30" t="s">
        <v>19</v>
      </c>
      <c r="D482" s="55">
        <v>1195.8599999999999</v>
      </c>
      <c r="E482" s="55">
        <v>35.594200000000001</v>
      </c>
      <c r="F482" s="56">
        <f t="shared" si="45"/>
        <v>42565.680011999997</v>
      </c>
      <c r="G482" s="103" t="s">
        <v>401</v>
      </c>
      <c r="H482" s="88" t="s">
        <v>1245</v>
      </c>
    </row>
    <row r="483" spans="1:8" s="1" customFormat="1" ht="15.75" x14ac:dyDescent="0.45">
      <c r="A483" s="57" t="s">
        <v>180</v>
      </c>
      <c r="B483" s="30" t="s">
        <v>143</v>
      </c>
      <c r="C483" s="30" t="s">
        <v>7</v>
      </c>
      <c r="D483" s="55">
        <v>2392</v>
      </c>
      <c r="E483" s="55">
        <v>4.4569000000000001</v>
      </c>
      <c r="F483" s="56">
        <f t="shared" si="45"/>
        <v>10660.9048</v>
      </c>
      <c r="G483" s="103" t="s">
        <v>400</v>
      </c>
      <c r="H483" s="88" t="s">
        <v>1245</v>
      </c>
    </row>
    <row r="484" spans="1:8" s="1" customFormat="1" ht="15.75" x14ac:dyDescent="0.45">
      <c r="A484" s="57" t="s">
        <v>181</v>
      </c>
      <c r="B484" s="30" t="s">
        <v>145</v>
      </c>
      <c r="C484" s="30" t="s">
        <v>21</v>
      </c>
      <c r="D484" s="55">
        <v>552.48</v>
      </c>
      <c r="E484" s="55">
        <v>130</v>
      </c>
      <c r="F484" s="56">
        <f t="shared" si="45"/>
        <v>71822.400000000009</v>
      </c>
      <c r="G484" s="103" t="s">
        <v>407</v>
      </c>
      <c r="H484" s="88" t="s">
        <v>1245</v>
      </c>
    </row>
    <row r="485" spans="1:8" s="1" customFormat="1" ht="15.75" x14ac:dyDescent="0.45">
      <c r="A485" s="51" t="s">
        <v>182</v>
      </c>
      <c r="B485" s="52" t="s">
        <v>183</v>
      </c>
      <c r="C485" s="52"/>
      <c r="D485" s="53"/>
      <c r="E485" s="53"/>
      <c r="F485" s="54">
        <f>SUM(F486:F489)</f>
        <v>6963.6811080000007</v>
      </c>
      <c r="G485" s="105"/>
      <c r="H485" s="91"/>
    </row>
    <row r="486" spans="1:8" s="1" customFormat="1" ht="15.75" x14ac:dyDescent="0.45">
      <c r="A486" s="57" t="s">
        <v>184</v>
      </c>
      <c r="B486" s="30" t="s">
        <v>139</v>
      </c>
      <c r="C486" s="30" t="s">
        <v>19</v>
      </c>
      <c r="D486" s="55">
        <v>155.93</v>
      </c>
      <c r="E486" s="55">
        <v>4.9977999999999998</v>
      </c>
      <c r="F486" s="56">
        <f t="shared" si="45"/>
        <v>779.30695400000002</v>
      </c>
      <c r="G486" s="103" t="s">
        <v>402</v>
      </c>
      <c r="H486" s="88" t="s">
        <v>1245</v>
      </c>
    </row>
    <row r="487" spans="1:8" s="1" customFormat="1" ht="31.5" x14ac:dyDescent="0.45">
      <c r="A487" s="57" t="s">
        <v>185</v>
      </c>
      <c r="B487" s="30" t="s">
        <v>141</v>
      </c>
      <c r="C487" s="30" t="s">
        <v>19</v>
      </c>
      <c r="D487" s="55">
        <v>77.37</v>
      </c>
      <c r="E487" s="55">
        <v>35.594200000000001</v>
      </c>
      <c r="F487" s="56">
        <f t="shared" si="45"/>
        <v>2753.9232540000003</v>
      </c>
      <c r="G487" s="103" t="s">
        <v>401</v>
      </c>
      <c r="H487" s="88" t="s">
        <v>1245</v>
      </c>
    </row>
    <row r="488" spans="1:8" s="1" customFormat="1" ht="15.75" x14ac:dyDescent="0.45">
      <c r="A488" s="57" t="s">
        <v>186</v>
      </c>
      <c r="B488" s="30" t="s">
        <v>143</v>
      </c>
      <c r="C488" s="30" t="s">
        <v>7</v>
      </c>
      <c r="D488" s="55">
        <v>261</v>
      </c>
      <c r="E488" s="55">
        <v>4.4569000000000001</v>
      </c>
      <c r="F488" s="56">
        <f t="shared" si="45"/>
        <v>1163.2509</v>
      </c>
      <c r="G488" s="103" t="s">
        <v>400</v>
      </c>
      <c r="H488" s="88" t="s">
        <v>1245</v>
      </c>
    </row>
    <row r="489" spans="1:8" s="1" customFormat="1" ht="15.75" x14ac:dyDescent="0.45">
      <c r="A489" s="57" t="s">
        <v>187</v>
      </c>
      <c r="B489" s="30" t="s">
        <v>145</v>
      </c>
      <c r="C489" s="30" t="s">
        <v>21</v>
      </c>
      <c r="D489" s="55">
        <v>17.440000000000001</v>
      </c>
      <c r="E489" s="55">
        <v>130</v>
      </c>
      <c r="F489" s="56">
        <f t="shared" si="45"/>
        <v>2267.2000000000003</v>
      </c>
      <c r="G489" s="103" t="s">
        <v>407</v>
      </c>
      <c r="H489" s="88" t="s">
        <v>1245</v>
      </c>
    </row>
    <row r="490" spans="1:8" s="1" customFormat="1" ht="15.75" x14ac:dyDescent="0.45">
      <c r="A490" s="51" t="s">
        <v>188</v>
      </c>
      <c r="B490" s="52" t="s">
        <v>189</v>
      </c>
      <c r="C490" s="52"/>
      <c r="D490" s="53"/>
      <c r="E490" s="53"/>
      <c r="F490" s="54">
        <f>SUM(F491:F495)</f>
        <v>5548.8720860000003</v>
      </c>
      <c r="G490" s="105"/>
      <c r="H490" s="91"/>
    </row>
    <row r="491" spans="1:8" s="1" customFormat="1" ht="15.75" x14ac:dyDescent="0.45">
      <c r="A491" s="57" t="s">
        <v>190</v>
      </c>
      <c r="B491" s="30" t="s">
        <v>139</v>
      </c>
      <c r="C491" s="30" t="s">
        <v>19</v>
      </c>
      <c r="D491" s="55">
        <v>175.24</v>
      </c>
      <c r="E491" s="55">
        <v>4.9977999999999998</v>
      </c>
      <c r="F491" s="56">
        <f t="shared" si="45"/>
        <v>875.81447200000002</v>
      </c>
      <c r="G491" s="103" t="s">
        <v>402</v>
      </c>
      <c r="H491" s="88" t="s">
        <v>1245</v>
      </c>
    </row>
    <row r="492" spans="1:8" s="1" customFormat="1" ht="31.5" x14ac:dyDescent="0.45">
      <c r="A492" s="57" t="s">
        <v>191</v>
      </c>
      <c r="B492" s="30" t="s">
        <v>141</v>
      </c>
      <c r="C492" s="30" t="s">
        <v>19</v>
      </c>
      <c r="D492" s="55">
        <v>65.08</v>
      </c>
      <c r="E492" s="55">
        <v>35.594200000000001</v>
      </c>
      <c r="F492" s="56">
        <f t="shared" si="45"/>
        <v>2316.4705359999998</v>
      </c>
      <c r="G492" s="103" t="s">
        <v>401</v>
      </c>
      <c r="H492" s="88" t="s">
        <v>1245</v>
      </c>
    </row>
    <row r="493" spans="1:8" s="1" customFormat="1" ht="15.75" x14ac:dyDescent="0.45">
      <c r="A493" s="57" t="s">
        <v>192</v>
      </c>
      <c r="B493" s="30" t="s">
        <v>143</v>
      </c>
      <c r="C493" s="30" t="s">
        <v>7</v>
      </c>
      <c r="D493" s="55">
        <v>177</v>
      </c>
      <c r="E493" s="55">
        <v>4.4569000000000001</v>
      </c>
      <c r="F493" s="56">
        <f t="shared" si="45"/>
        <v>788.87130000000002</v>
      </c>
      <c r="G493" s="103" t="s">
        <v>400</v>
      </c>
      <c r="H493" s="88" t="s">
        <v>1245</v>
      </c>
    </row>
    <row r="494" spans="1:8" s="1" customFormat="1" ht="15.75" x14ac:dyDescent="0.45">
      <c r="A494" s="57" t="s">
        <v>193</v>
      </c>
      <c r="B494" s="30" t="s">
        <v>145</v>
      </c>
      <c r="C494" s="30" t="s">
        <v>21</v>
      </c>
      <c r="D494" s="55">
        <v>10.119999999999999</v>
      </c>
      <c r="E494" s="55">
        <v>130</v>
      </c>
      <c r="F494" s="56">
        <f t="shared" si="45"/>
        <v>1315.6</v>
      </c>
      <c r="G494" s="103" t="s">
        <v>407</v>
      </c>
      <c r="H494" s="88" t="s">
        <v>1245</v>
      </c>
    </row>
    <row r="495" spans="1:8" s="1" customFormat="1" ht="31.5" x14ac:dyDescent="0.45">
      <c r="A495" s="57" t="s">
        <v>194</v>
      </c>
      <c r="B495" s="30" t="s">
        <v>195</v>
      </c>
      <c r="C495" s="30" t="s">
        <v>21</v>
      </c>
      <c r="D495" s="55">
        <v>2.06</v>
      </c>
      <c r="E495" s="55">
        <v>122.38630000000001</v>
      </c>
      <c r="F495" s="56">
        <f t="shared" si="45"/>
        <v>252.11577800000001</v>
      </c>
      <c r="G495" s="103" t="s">
        <v>403</v>
      </c>
      <c r="H495" s="88"/>
    </row>
    <row r="496" spans="1:8" s="1" customFormat="1" ht="15.75" x14ac:dyDescent="0.45">
      <c r="A496" s="51" t="s">
        <v>196</v>
      </c>
      <c r="B496" s="52" t="s">
        <v>197</v>
      </c>
      <c r="C496" s="52"/>
      <c r="D496" s="53"/>
      <c r="E496" s="53"/>
      <c r="F496" s="54">
        <f>SUM(F497:F500)</f>
        <v>7704.5961380000008</v>
      </c>
      <c r="G496" s="105"/>
      <c r="H496" s="91"/>
    </row>
    <row r="497" spans="1:8" s="1" customFormat="1" ht="15.75" x14ac:dyDescent="0.45">
      <c r="A497" s="57" t="s">
        <v>198</v>
      </c>
      <c r="B497" s="30" t="s">
        <v>139</v>
      </c>
      <c r="C497" s="30" t="s">
        <v>19</v>
      </c>
      <c r="D497" s="55">
        <v>155.93</v>
      </c>
      <c r="E497" s="55">
        <v>4.9977999999999998</v>
      </c>
      <c r="F497" s="56">
        <f t="shared" si="45"/>
        <v>779.30695400000002</v>
      </c>
      <c r="G497" s="103" t="s">
        <v>402</v>
      </c>
      <c r="H497" s="88" t="s">
        <v>1245</v>
      </c>
    </row>
    <row r="498" spans="1:8" s="1" customFormat="1" ht="31.5" x14ac:dyDescent="0.45">
      <c r="A498" s="57" t="s">
        <v>199</v>
      </c>
      <c r="B498" s="30" t="s">
        <v>141</v>
      </c>
      <c r="C498" s="30" t="s">
        <v>19</v>
      </c>
      <c r="D498" s="55">
        <v>16.52</v>
      </c>
      <c r="E498" s="55">
        <v>35.594200000000001</v>
      </c>
      <c r="F498" s="56">
        <f t="shared" si="45"/>
        <v>588.01618399999995</v>
      </c>
      <c r="G498" s="103" t="s">
        <v>401</v>
      </c>
      <c r="H498" s="88" t="s">
        <v>1245</v>
      </c>
    </row>
    <row r="499" spans="1:8" s="1" customFormat="1" ht="15.75" x14ac:dyDescent="0.45">
      <c r="A499" s="57" t="s">
        <v>200</v>
      </c>
      <c r="B499" s="30" t="s">
        <v>143</v>
      </c>
      <c r="C499" s="30" t="s">
        <v>7</v>
      </c>
      <c r="D499" s="55">
        <v>170</v>
      </c>
      <c r="E499" s="55">
        <v>4.4569000000000001</v>
      </c>
      <c r="F499" s="56">
        <f t="shared" si="45"/>
        <v>757.673</v>
      </c>
      <c r="G499" s="103" t="s">
        <v>400</v>
      </c>
      <c r="H499" s="88" t="s">
        <v>1245</v>
      </c>
    </row>
    <row r="500" spans="1:8" s="1" customFormat="1" ht="15.75" x14ac:dyDescent="0.45">
      <c r="A500" s="57" t="s">
        <v>201</v>
      </c>
      <c r="B500" s="30" t="s">
        <v>145</v>
      </c>
      <c r="C500" s="30" t="s">
        <v>21</v>
      </c>
      <c r="D500" s="55">
        <v>42.92</v>
      </c>
      <c r="E500" s="55">
        <v>130</v>
      </c>
      <c r="F500" s="56">
        <f t="shared" si="45"/>
        <v>5579.6</v>
      </c>
      <c r="G500" s="103" t="s">
        <v>407</v>
      </c>
      <c r="H500" s="88" t="s">
        <v>1245</v>
      </c>
    </row>
    <row r="501" spans="1:8" s="1" customFormat="1" ht="15.75" x14ac:dyDescent="0.45">
      <c r="A501" s="47" t="s">
        <v>202</v>
      </c>
      <c r="B501" s="48" t="s">
        <v>203</v>
      </c>
      <c r="C501" s="48"/>
      <c r="D501" s="49"/>
      <c r="E501" s="49"/>
      <c r="F501" s="50">
        <f>F502+F508+F514+F520+F527+F534+F541+F548+F554+F561</f>
        <v>660683.65571999992</v>
      </c>
      <c r="G501" s="95"/>
      <c r="H501" s="84"/>
    </row>
    <row r="502" spans="1:8" s="1" customFormat="1" ht="15.75" x14ac:dyDescent="0.45">
      <c r="A502" s="61" t="s">
        <v>204</v>
      </c>
      <c r="B502" s="62" t="s">
        <v>205</v>
      </c>
      <c r="C502" s="62"/>
      <c r="D502" s="63"/>
      <c r="E502" s="63"/>
      <c r="F502" s="64">
        <f>SUM(F503:F507)</f>
        <v>24637.95868</v>
      </c>
      <c r="G502" s="101"/>
      <c r="H502" s="87"/>
    </row>
    <row r="503" spans="1:8" s="1" customFormat="1" ht="31.5" x14ac:dyDescent="0.45">
      <c r="A503" s="68" t="s">
        <v>206</v>
      </c>
      <c r="B503" s="58" t="s">
        <v>1229</v>
      </c>
      <c r="C503" s="58" t="s">
        <v>21</v>
      </c>
      <c r="D503" s="66">
        <v>357.29</v>
      </c>
      <c r="E503" s="66">
        <v>34</v>
      </c>
      <c r="F503" s="67">
        <f t="shared" ref="F503:F565" si="46">E503*D503</f>
        <v>12147.86</v>
      </c>
      <c r="G503" s="103" t="s">
        <v>404</v>
      </c>
      <c r="H503" s="90"/>
    </row>
    <row r="504" spans="1:8" s="1" customFormat="1" ht="31.5" x14ac:dyDescent="0.45">
      <c r="A504" s="68" t="s">
        <v>207</v>
      </c>
      <c r="B504" s="58" t="s">
        <v>1230</v>
      </c>
      <c r="C504" s="58" t="s">
        <v>21</v>
      </c>
      <c r="D504" s="66">
        <v>132.77000000000001</v>
      </c>
      <c r="E504" s="66">
        <v>34</v>
      </c>
      <c r="F504" s="67">
        <f t="shared" si="46"/>
        <v>4514.18</v>
      </c>
      <c r="G504" s="103" t="s">
        <v>404</v>
      </c>
      <c r="H504" s="90"/>
    </row>
    <row r="505" spans="1:8" s="1" customFormat="1" ht="31.5" x14ac:dyDescent="0.45">
      <c r="A505" s="68" t="s">
        <v>209</v>
      </c>
      <c r="B505" s="58" t="s">
        <v>208</v>
      </c>
      <c r="C505" s="58" t="s">
        <v>21</v>
      </c>
      <c r="D505" s="66">
        <v>92.49</v>
      </c>
      <c r="E505" s="66">
        <v>36</v>
      </c>
      <c r="F505" s="67">
        <f t="shared" si="46"/>
        <v>3329.64</v>
      </c>
      <c r="G505" s="103" t="s">
        <v>404</v>
      </c>
      <c r="H505" s="90"/>
    </row>
    <row r="506" spans="1:8" s="1" customFormat="1" ht="15.75" x14ac:dyDescent="0.45">
      <c r="A506" s="68" t="s">
        <v>211</v>
      </c>
      <c r="B506" s="58" t="s">
        <v>210</v>
      </c>
      <c r="C506" s="58" t="s">
        <v>21</v>
      </c>
      <c r="D506" s="66">
        <v>609.16999999999996</v>
      </c>
      <c r="E506" s="66">
        <v>2.6040000000000001</v>
      </c>
      <c r="F506" s="67">
        <f t="shared" si="46"/>
        <v>1586.2786799999999</v>
      </c>
      <c r="G506" s="103"/>
      <c r="H506" s="90"/>
    </row>
    <row r="507" spans="1:8" s="1" customFormat="1" ht="15.75" x14ac:dyDescent="0.45">
      <c r="A507" s="68" t="s">
        <v>1231</v>
      </c>
      <c r="B507" s="58" t="s">
        <v>212</v>
      </c>
      <c r="C507" s="58" t="s">
        <v>7</v>
      </c>
      <c r="D507" s="66">
        <v>9</v>
      </c>
      <c r="E507" s="66">
        <v>340</v>
      </c>
      <c r="F507" s="67">
        <f t="shared" si="46"/>
        <v>3060</v>
      </c>
      <c r="G507" s="103"/>
      <c r="H507" s="90"/>
    </row>
    <row r="508" spans="1:8" s="1" customFormat="1" ht="15.75" x14ac:dyDescent="0.45">
      <c r="A508" s="51" t="s">
        <v>213</v>
      </c>
      <c r="B508" s="52" t="s">
        <v>214</v>
      </c>
      <c r="C508" s="52"/>
      <c r="D508" s="53"/>
      <c r="E508" s="53"/>
      <c r="F508" s="64">
        <f>SUM(F509:F513)</f>
        <v>46301.471799999999</v>
      </c>
      <c r="G508" s="105"/>
      <c r="H508" s="91"/>
    </row>
    <row r="509" spans="1:8" s="1" customFormat="1" ht="31.5" x14ac:dyDescent="0.45">
      <c r="A509" s="57" t="s">
        <v>215</v>
      </c>
      <c r="B509" s="30" t="s">
        <v>1229</v>
      </c>
      <c r="C509" s="30" t="s">
        <v>21</v>
      </c>
      <c r="D509" s="55">
        <v>708.14</v>
      </c>
      <c r="E509" s="55">
        <v>34</v>
      </c>
      <c r="F509" s="67">
        <f t="shared" si="46"/>
        <v>24076.76</v>
      </c>
      <c r="G509" s="103" t="s">
        <v>404</v>
      </c>
      <c r="H509" s="88"/>
    </row>
    <row r="510" spans="1:8" s="1" customFormat="1" ht="31.5" x14ac:dyDescent="0.45">
      <c r="A510" s="57" t="s">
        <v>216</v>
      </c>
      <c r="B510" s="30" t="s">
        <v>1230</v>
      </c>
      <c r="C510" s="30" t="s">
        <v>21</v>
      </c>
      <c r="D510" s="55">
        <v>158.06</v>
      </c>
      <c r="E510" s="55">
        <v>34</v>
      </c>
      <c r="F510" s="67">
        <f t="shared" si="46"/>
        <v>5374.04</v>
      </c>
      <c r="G510" s="103" t="s">
        <v>404</v>
      </c>
      <c r="H510" s="88"/>
    </row>
    <row r="511" spans="1:8" s="1" customFormat="1" ht="31.5" x14ac:dyDescent="0.45">
      <c r="A511" s="57" t="s">
        <v>217</v>
      </c>
      <c r="B511" s="30" t="s">
        <v>208</v>
      </c>
      <c r="C511" s="30" t="s">
        <v>21</v>
      </c>
      <c r="D511" s="55">
        <v>219.56</v>
      </c>
      <c r="E511" s="55">
        <v>36</v>
      </c>
      <c r="F511" s="67">
        <f t="shared" si="46"/>
        <v>7904.16</v>
      </c>
      <c r="G511" s="103" t="s">
        <v>404</v>
      </c>
      <c r="H511" s="88"/>
    </row>
    <row r="512" spans="1:8" s="1" customFormat="1" ht="15.75" x14ac:dyDescent="0.45">
      <c r="A512" s="57" t="s">
        <v>218</v>
      </c>
      <c r="B512" s="30" t="s">
        <v>210</v>
      </c>
      <c r="C512" s="30" t="s">
        <v>21</v>
      </c>
      <c r="D512" s="55">
        <v>1085.45</v>
      </c>
      <c r="E512" s="55">
        <v>2.6040000000000001</v>
      </c>
      <c r="F512" s="67">
        <f t="shared" si="46"/>
        <v>2826.5118000000002</v>
      </c>
      <c r="G512" s="103"/>
      <c r="H512" s="88"/>
    </row>
    <row r="513" spans="1:8" s="1" customFormat="1" ht="15.75" x14ac:dyDescent="0.45">
      <c r="A513" s="57" t="s">
        <v>1232</v>
      </c>
      <c r="B513" s="30" t="s">
        <v>212</v>
      </c>
      <c r="C513" s="30" t="s">
        <v>7</v>
      </c>
      <c r="D513" s="55">
        <v>18</v>
      </c>
      <c r="E513" s="55">
        <v>340</v>
      </c>
      <c r="F513" s="67">
        <f t="shared" si="46"/>
        <v>6120</v>
      </c>
      <c r="G513" s="103"/>
      <c r="H513" s="88"/>
    </row>
    <row r="514" spans="1:8" s="1" customFormat="1" ht="15.75" x14ac:dyDescent="0.45">
      <c r="A514" s="51" t="s">
        <v>220</v>
      </c>
      <c r="B514" s="52" t="s">
        <v>221</v>
      </c>
      <c r="C514" s="52"/>
      <c r="D514" s="53"/>
      <c r="E514" s="53"/>
      <c r="F514" s="64">
        <f>SUM(F515:F519)</f>
        <v>25024.06352</v>
      </c>
      <c r="G514" s="105"/>
      <c r="H514" s="91"/>
    </row>
    <row r="515" spans="1:8" s="1" customFormat="1" ht="31.5" x14ac:dyDescent="0.45">
      <c r="A515" s="57" t="s">
        <v>222</v>
      </c>
      <c r="B515" s="30" t="s">
        <v>1229</v>
      </c>
      <c r="C515" s="30" t="s">
        <v>21</v>
      </c>
      <c r="D515" s="55">
        <v>408.04</v>
      </c>
      <c r="E515" s="55">
        <v>34</v>
      </c>
      <c r="F515" s="67">
        <f t="shared" si="46"/>
        <v>13873.36</v>
      </c>
      <c r="G515" s="103" t="s">
        <v>404</v>
      </c>
      <c r="H515" s="88"/>
    </row>
    <row r="516" spans="1:8" s="1" customFormat="1" ht="31.5" x14ac:dyDescent="0.45">
      <c r="A516" s="57" t="s">
        <v>223</v>
      </c>
      <c r="B516" s="30" t="s">
        <v>1230</v>
      </c>
      <c r="C516" s="30" t="s">
        <v>21</v>
      </c>
      <c r="D516" s="55">
        <v>84.46</v>
      </c>
      <c r="E516" s="55">
        <v>34</v>
      </c>
      <c r="F516" s="67">
        <f t="shared" si="46"/>
        <v>2871.64</v>
      </c>
      <c r="G516" s="103" t="s">
        <v>404</v>
      </c>
      <c r="H516" s="88"/>
    </row>
    <row r="517" spans="1:8" s="1" customFormat="1" ht="31.5" x14ac:dyDescent="0.45">
      <c r="A517" s="57" t="s">
        <v>224</v>
      </c>
      <c r="B517" s="30" t="s">
        <v>208</v>
      </c>
      <c r="C517" s="30" t="s">
        <v>21</v>
      </c>
      <c r="D517" s="55">
        <v>81.64</v>
      </c>
      <c r="E517" s="55">
        <v>36</v>
      </c>
      <c r="F517" s="67">
        <f t="shared" si="46"/>
        <v>2939.04</v>
      </c>
      <c r="G517" s="103" t="s">
        <v>404</v>
      </c>
      <c r="H517" s="88"/>
    </row>
    <row r="518" spans="1:8" s="1" customFormat="1" ht="15.75" x14ac:dyDescent="0.45">
      <c r="A518" s="57" t="s">
        <v>225</v>
      </c>
      <c r="B518" s="30" t="s">
        <v>210</v>
      </c>
      <c r="C518" s="30" t="s">
        <v>21</v>
      </c>
      <c r="D518" s="55">
        <v>483.88</v>
      </c>
      <c r="E518" s="55">
        <v>2.6040000000000001</v>
      </c>
      <c r="F518" s="67">
        <f t="shared" si="46"/>
        <v>1260.02352</v>
      </c>
      <c r="G518" s="103"/>
      <c r="H518" s="88"/>
    </row>
    <row r="519" spans="1:8" s="1" customFormat="1" ht="15.75" x14ac:dyDescent="0.45">
      <c r="A519" s="57" t="s">
        <v>1233</v>
      </c>
      <c r="B519" s="30" t="s">
        <v>212</v>
      </c>
      <c r="C519" s="30" t="s">
        <v>7</v>
      </c>
      <c r="D519" s="55">
        <v>12</v>
      </c>
      <c r="E519" s="55">
        <v>340</v>
      </c>
      <c r="F519" s="67">
        <f t="shared" si="46"/>
        <v>4080</v>
      </c>
      <c r="G519" s="103"/>
      <c r="H519" s="88"/>
    </row>
    <row r="520" spans="1:8" s="1" customFormat="1" ht="15.75" x14ac:dyDescent="0.45">
      <c r="A520" s="51" t="s">
        <v>226</v>
      </c>
      <c r="B520" s="52" t="s">
        <v>227</v>
      </c>
      <c r="C520" s="52"/>
      <c r="D520" s="53"/>
      <c r="E520" s="53"/>
      <c r="F520" s="64">
        <f>SUM(F521:F526)</f>
        <v>40184.540359999999</v>
      </c>
      <c r="G520" s="105"/>
      <c r="H520" s="91"/>
    </row>
    <row r="521" spans="1:8" s="1" customFormat="1" ht="31.5" x14ac:dyDescent="0.45">
      <c r="A521" s="57" t="s">
        <v>228</v>
      </c>
      <c r="B521" s="30" t="s">
        <v>1229</v>
      </c>
      <c r="C521" s="30" t="s">
        <v>21</v>
      </c>
      <c r="D521" s="55">
        <v>729.53</v>
      </c>
      <c r="E521" s="55">
        <v>34</v>
      </c>
      <c r="F521" s="67">
        <f t="shared" si="46"/>
        <v>24804.02</v>
      </c>
      <c r="G521" s="103" t="s">
        <v>404</v>
      </c>
      <c r="H521" s="88"/>
    </row>
    <row r="522" spans="1:8" s="1" customFormat="1" ht="31.5" x14ac:dyDescent="0.45">
      <c r="A522" s="57" t="s">
        <v>229</v>
      </c>
      <c r="B522" s="30" t="s">
        <v>1230</v>
      </c>
      <c r="C522" s="30" t="s">
        <v>21</v>
      </c>
      <c r="D522" s="55">
        <v>137.13999999999999</v>
      </c>
      <c r="E522" s="55">
        <v>34</v>
      </c>
      <c r="F522" s="67">
        <f t="shared" si="46"/>
        <v>4662.7599999999993</v>
      </c>
      <c r="G522" s="103" t="s">
        <v>404</v>
      </c>
      <c r="H522" s="88"/>
    </row>
    <row r="523" spans="1:8" s="1" customFormat="1" ht="31.5" x14ac:dyDescent="0.45">
      <c r="A523" s="57" t="s">
        <v>230</v>
      </c>
      <c r="B523" s="30" t="s">
        <v>208</v>
      </c>
      <c r="C523" s="30" t="s">
        <v>21</v>
      </c>
      <c r="D523" s="55">
        <v>81.709999999999994</v>
      </c>
      <c r="E523" s="55">
        <v>36</v>
      </c>
      <c r="F523" s="67">
        <f t="shared" si="46"/>
        <v>2941.56</v>
      </c>
      <c r="G523" s="103" t="s">
        <v>404</v>
      </c>
      <c r="H523" s="88"/>
    </row>
    <row r="524" spans="1:8" s="1" customFormat="1" ht="15.75" x14ac:dyDescent="0.45">
      <c r="A524" s="57" t="s">
        <v>231</v>
      </c>
      <c r="B524" s="30" t="s">
        <v>210</v>
      </c>
      <c r="C524" s="30" t="s">
        <v>21</v>
      </c>
      <c r="D524" s="55">
        <v>766.59</v>
      </c>
      <c r="E524" s="55">
        <v>2.6040000000000001</v>
      </c>
      <c r="F524" s="67">
        <f t="shared" si="46"/>
        <v>1996.20036</v>
      </c>
      <c r="G524" s="103"/>
      <c r="H524" s="88"/>
    </row>
    <row r="525" spans="1:8" s="1" customFormat="1" ht="15.75" x14ac:dyDescent="0.45">
      <c r="A525" s="57" t="s">
        <v>232</v>
      </c>
      <c r="B525" s="30" t="s">
        <v>212</v>
      </c>
      <c r="C525" s="30" t="s">
        <v>7</v>
      </c>
      <c r="D525" s="55">
        <v>3</v>
      </c>
      <c r="E525" s="55">
        <v>340</v>
      </c>
      <c r="F525" s="67">
        <f t="shared" si="46"/>
        <v>1020</v>
      </c>
      <c r="G525" s="103"/>
      <c r="H525" s="88"/>
    </row>
    <row r="526" spans="1:8" s="1" customFormat="1" ht="15.75" x14ac:dyDescent="0.45">
      <c r="A526" s="57" t="s">
        <v>1234</v>
      </c>
      <c r="B526" s="30" t="s">
        <v>219</v>
      </c>
      <c r="C526" s="30" t="s">
        <v>7</v>
      </c>
      <c r="D526" s="55">
        <v>14</v>
      </c>
      <c r="E526" s="55">
        <v>340</v>
      </c>
      <c r="F526" s="67">
        <f t="shared" si="46"/>
        <v>4760</v>
      </c>
      <c r="G526" s="103"/>
      <c r="H526" s="88"/>
    </row>
    <row r="527" spans="1:8" s="1" customFormat="1" ht="15.75" x14ac:dyDescent="0.45">
      <c r="A527" s="51" t="s">
        <v>233</v>
      </c>
      <c r="B527" s="52" t="s">
        <v>234</v>
      </c>
      <c r="C527" s="52"/>
      <c r="D527" s="53"/>
      <c r="E527" s="53"/>
      <c r="F527" s="64">
        <f>SUM(F528:F533)</f>
        <v>107901.92663999999</v>
      </c>
      <c r="G527" s="105"/>
      <c r="H527" s="91"/>
    </row>
    <row r="528" spans="1:8" s="1" customFormat="1" ht="31.5" x14ac:dyDescent="0.45">
      <c r="A528" s="57" t="s">
        <v>235</v>
      </c>
      <c r="B528" s="30" t="s">
        <v>1229</v>
      </c>
      <c r="C528" s="30" t="s">
        <v>21</v>
      </c>
      <c r="D528" s="55">
        <v>1848.96</v>
      </c>
      <c r="E528" s="55">
        <v>34</v>
      </c>
      <c r="F528" s="67">
        <f t="shared" si="46"/>
        <v>62864.639999999999</v>
      </c>
      <c r="G528" s="103" t="s">
        <v>404</v>
      </c>
      <c r="H528" s="88"/>
    </row>
    <row r="529" spans="1:8" s="1" customFormat="1" ht="31.5" x14ac:dyDescent="0.45">
      <c r="A529" s="57" t="s">
        <v>236</v>
      </c>
      <c r="B529" s="30" t="s">
        <v>1230</v>
      </c>
      <c r="C529" s="30" t="s">
        <v>21</v>
      </c>
      <c r="D529" s="55">
        <v>383.31</v>
      </c>
      <c r="E529" s="55">
        <v>34</v>
      </c>
      <c r="F529" s="67">
        <f t="shared" si="46"/>
        <v>13032.54</v>
      </c>
      <c r="G529" s="103" t="s">
        <v>404</v>
      </c>
      <c r="H529" s="88"/>
    </row>
    <row r="530" spans="1:8" s="1" customFormat="1" ht="31.5" x14ac:dyDescent="0.45">
      <c r="A530" s="57" t="s">
        <v>237</v>
      </c>
      <c r="B530" s="30" t="s">
        <v>208</v>
      </c>
      <c r="C530" s="30" t="s">
        <v>21</v>
      </c>
      <c r="D530" s="55">
        <v>238.14</v>
      </c>
      <c r="E530" s="55">
        <v>36</v>
      </c>
      <c r="F530" s="67">
        <f t="shared" si="46"/>
        <v>8573.0399999999991</v>
      </c>
      <c r="G530" s="103" t="s">
        <v>404</v>
      </c>
      <c r="H530" s="88"/>
    </row>
    <row r="531" spans="1:8" s="1" customFormat="1" ht="15.75" x14ac:dyDescent="0.45">
      <c r="A531" s="57" t="s">
        <v>238</v>
      </c>
      <c r="B531" s="30" t="s">
        <v>210</v>
      </c>
      <c r="C531" s="30" t="s">
        <v>21</v>
      </c>
      <c r="D531" s="55">
        <v>1947.66</v>
      </c>
      <c r="E531" s="55">
        <v>2.6040000000000001</v>
      </c>
      <c r="F531" s="67">
        <f t="shared" si="46"/>
        <v>5071.7066400000003</v>
      </c>
      <c r="G531" s="103"/>
      <c r="H531" s="88"/>
    </row>
    <row r="532" spans="1:8" s="1" customFormat="1" ht="15.75" x14ac:dyDescent="0.45">
      <c r="A532" s="57" t="s">
        <v>239</v>
      </c>
      <c r="B532" s="30" t="s">
        <v>212</v>
      </c>
      <c r="C532" s="30" t="s">
        <v>7</v>
      </c>
      <c r="D532" s="55">
        <v>12</v>
      </c>
      <c r="E532" s="55">
        <v>340</v>
      </c>
      <c r="F532" s="67">
        <f t="shared" si="46"/>
        <v>4080</v>
      </c>
      <c r="G532" s="103"/>
      <c r="H532" s="88"/>
    </row>
    <row r="533" spans="1:8" s="1" customFormat="1" ht="15.75" x14ac:dyDescent="0.45">
      <c r="A533" s="57" t="s">
        <v>1235</v>
      </c>
      <c r="B533" s="30" t="s">
        <v>219</v>
      </c>
      <c r="C533" s="30" t="s">
        <v>7</v>
      </c>
      <c r="D533" s="55">
        <v>42</v>
      </c>
      <c r="E533" s="55">
        <v>340</v>
      </c>
      <c r="F533" s="67">
        <f t="shared" si="46"/>
        <v>14280</v>
      </c>
      <c r="G533" s="103"/>
      <c r="H533" s="88"/>
    </row>
    <row r="534" spans="1:8" s="1" customFormat="1" ht="15.75" x14ac:dyDescent="0.45">
      <c r="A534" s="51" t="s">
        <v>240</v>
      </c>
      <c r="B534" s="52" t="s">
        <v>241</v>
      </c>
      <c r="C534" s="52"/>
      <c r="D534" s="53"/>
      <c r="E534" s="53"/>
      <c r="F534" s="64">
        <f>SUM(F535:F540)</f>
        <v>116499.90624</v>
      </c>
      <c r="G534" s="105"/>
      <c r="H534" s="91"/>
    </row>
    <row r="535" spans="1:8" s="1" customFormat="1" ht="31.5" x14ac:dyDescent="0.45">
      <c r="A535" s="57" t="s">
        <v>242</v>
      </c>
      <c r="B535" s="30" t="s">
        <v>1229</v>
      </c>
      <c r="C535" s="30" t="s">
        <v>21</v>
      </c>
      <c r="D535" s="55">
        <v>2145.12</v>
      </c>
      <c r="E535" s="55">
        <v>34</v>
      </c>
      <c r="F535" s="67">
        <f t="shared" si="46"/>
        <v>72934.080000000002</v>
      </c>
      <c r="G535" s="103" t="s">
        <v>404</v>
      </c>
      <c r="H535" s="88"/>
    </row>
    <row r="536" spans="1:8" s="1" customFormat="1" ht="31.5" x14ac:dyDescent="0.45">
      <c r="A536" s="57" t="s">
        <v>243</v>
      </c>
      <c r="B536" s="30" t="s">
        <v>1230</v>
      </c>
      <c r="C536" s="30" t="s">
        <v>21</v>
      </c>
      <c r="D536" s="55">
        <v>314.13</v>
      </c>
      <c r="E536" s="55">
        <v>34</v>
      </c>
      <c r="F536" s="67">
        <f t="shared" si="46"/>
        <v>10680.42</v>
      </c>
      <c r="G536" s="103" t="s">
        <v>404</v>
      </c>
      <c r="H536" s="88"/>
    </row>
    <row r="537" spans="1:8" s="1" customFormat="1" ht="31.5" x14ac:dyDescent="0.45">
      <c r="A537" s="57" t="s">
        <v>244</v>
      </c>
      <c r="B537" s="30" t="s">
        <v>208</v>
      </c>
      <c r="C537" s="30" t="s">
        <v>21</v>
      </c>
      <c r="D537" s="55">
        <v>238.74</v>
      </c>
      <c r="E537" s="55">
        <v>36</v>
      </c>
      <c r="F537" s="67">
        <f t="shared" si="46"/>
        <v>8594.64</v>
      </c>
      <c r="G537" s="103" t="s">
        <v>404</v>
      </c>
      <c r="H537" s="88"/>
    </row>
    <row r="538" spans="1:8" s="1" customFormat="1" ht="15.75" x14ac:dyDescent="0.45">
      <c r="A538" s="57" t="s">
        <v>245</v>
      </c>
      <c r="B538" s="30" t="s">
        <v>210</v>
      </c>
      <c r="C538" s="30" t="s">
        <v>21</v>
      </c>
      <c r="D538" s="55">
        <v>2277.56</v>
      </c>
      <c r="E538" s="55">
        <v>2.6040000000000001</v>
      </c>
      <c r="F538" s="67">
        <f t="shared" si="46"/>
        <v>5930.7662399999999</v>
      </c>
      <c r="G538" s="103"/>
      <c r="H538" s="88"/>
    </row>
    <row r="539" spans="1:8" s="1" customFormat="1" ht="15.75" x14ac:dyDescent="0.45">
      <c r="A539" s="57" t="s">
        <v>246</v>
      </c>
      <c r="B539" s="30" t="s">
        <v>212</v>
      </c>
      <c r="C539" s="30" t="s">
        <v>7</v>
      </c>
      <c r="D539" s="55">
        <v>12</v>
      </c>
      <c r="E539" s="55">
        <v>340</v>
      </c>
      <c r="F539" s="67">
        <f t="shared" si="46"/>
        <v>4080</v>
      </c>
      <c r="G539" s="103"/>
      <c r="H539" s="88"/>
    </row>
    <row r="540" spans="1:8" s="1" customFormat="1" ht="15.75" x14ac:dyDescent="0.45">
      <c r="A540" s="57" t="s">
        <v>1236</v>
      </c>
      <c r="B540" s="30" t="s">
        <v>219</v>
      </c>
      <c r="C540" s="30" t="s">
        <v>7</v>
      </c>
      <c r="D540" s="55">
        <v>42</v>
      </c>
      <c r="E540" s="55">
        <v>340</v>
      </c>
      <c r="F540" s="67">
        <f t="shared" si="46"/>
        <v>14280</v>
      </c>
      <c r="G540" s="103"/>
      <c r="H540" s="88"/>
    </row>
    <row r="541" spans="1:8" s="1" customFormat="1" ht="15.75" x14ac:dyDescent="0.45">
      <c r="A541" s="51" t="s">
        <v>247</v>
      </c>
      <c r="B541" s="52" t="s">
        <v>248</v>
      </c>
      <c r="C541" s="52"/>
      <c r="D541" s="53"/>
      <c r="E541" s="53"/>
      <c r="F541" s="64">
        <f>SUM(F542:F547)</f>
        <v>246403.0104</v>
      </c>
      <c r="G541" s="105"/>
      <c r="H541" s="91"/>
    </row>
    <row r="542" spans="1:8" s="1" customFormat="1" ht="31.5" x14ac:dyDescent="0.45">
      <c r="A542" s="57" t="s">
        <v>249</v>
      </c>
      <c r="B542" s="30" t="s">
        <v>1229</v>
      </c>
      <c r="C542" s="30" t="s">
        <v>21</v>
      </c>
      <c r="D542" s="55">
        <v>4591.92</v>
      </c>
      <c r="E542" s="55">
        <v>34</v>
      </c>
      <c r="F542" s="67">
        <f t="shared" si="46"/>
        <v>156125.28</v>
      </c>
      <c r="G542" s="103" t="s">
        <v>404</v>
      </c>
      <c r="H542" s="88"/>
    </row>
    <row r="543" spans="1:8" s="1" customFormat="1" ht="31.5" x14ac:dyDescent="0.45">
      <c r="A543" s="57" t="s">
        <v>250</v>
      </c>
      <c r="B543" s="30" t="s">
        <v>1230</v>
      </c>
      <c r="C543" s="30" t="s">
        <v>21</v>
      </c>
      <c r="D543" s="55">
        <v>673.32</v>
      </c>
      <c r="E543" s="55">
        <v>34</v>
      </c>
      <c r="F543" s="67">
        <f t="shared" si="46"/>
        <v>22892.880000000001</v>
      </c>
      <c r="G543" s="103" t="s">
        <v>404</v>
      </c>
      <c r="H543" s="88"/>
    </row>
    <row r="544" spans="1:8" s="1" customFormat="1" ht="31.5" x14ac:dyDescent="0.45">
      <c r="A544" s="57" t="s">
        <v>251</v>
      </c>
      <c r="B544" s="30" t="s">
        <v>208</v>
      </c>
      <c r="C544" s="30" t="s">
        <v>21</v>
      </c>
      <c r="D544" s="55">
        <v>505.86</v>
      </c>
      <c r="E544" s="55">
        <v>36</v>
      </c>
      <c r="F544" s="67">
        <f t="shared" si="46"/>
        <v>18210.96</v>
      </c>
      <c r="G544" s="103" t="s">
        <v>404</v>
      </c>
      <c r="H544" s="88"/>
    </row>
    <row r="545" spans="1:8" s="1" customFormat="1" ht="15.75" x14ac:dyDescent="0.45">
      <c r="A545" s="57" t="s">
        <v>252</v>
      </c>
      <c r="B545" s="30" t="s">
        <v>210</v>
      </c>
      <c r="C545" s="30" t="s">
        <v>21</v>
      </c>
      <c r="D545" s="55">
        <v>4782.6000000000004</v>
      </c>
      <c r="E545" s="55">
        <v>2.6040000000000001</v>
      </c>
      <c r="F545" s="67">
        <f t="shared" si="46"/>
        <v>12453.890400000002</v>
      </c>
      <c r="G545" s="103"/>
      <c r="H545" s="88"/>
    </row>
    <row r="546" spans="1:8" s="1" customFormat="1" ht="15.75" x14ac:dyDescent="0.45">
      <c r="A546" s="57" t="s">
        <v>253</v>
      </c>
      <c r="B546" s="30" t="s">
        <v>212</v>
      </c>
      <c r="C546" s="30" t="s">
        <v>7</v>
      </c>
      <c r="D546" s="55">
        <v>24</v>
      </c>
      <c r="E546" s="55">
        <v>340</v>
      </c>
      <c r="F546" s="67">
        <f t="shared" si="46"/>
        <v>8160</v>
      </c>
      <c r="G546" s="103"/>
      <c r="H546" s="88"/>
    </row>
    <row r="547" spans="1:8" s="1" customFormat="1" ht="15.75" x14ac:dyDescent="0.45">
      <c r="A547" s="57" t="s">
        <v>1237</v>
      </c>
      <c r="B547" s="30" t="s">
        <v>219</v>
      </c>
      <c r="C547" s="30" t="s">
        <v>7</v>
      </c>
      <c r="D547" s="55">
        <v>84</v>
      </c>
      <c r="E547" s="55">
        <v>340</v>
      </c>
      <c r="F547" s="67">
        <f t="shared" si="46"/>
        <v>28560</v>
      </c>
      <c r="G547" s="103"/>
      <c r="H547" s="88"/>
    </row>
    <row r="548" spans="1:8" s="1" customFormat="1" ht="15.75" x14ac:dyDescent="0.45">
      <c r="A548" s="51" t="s">
        <v>254</v>
      </c>
      <c r="B548" s="52" t="s">
        <v>255</v>
      </c>
      <c r="C548" s="52"/>
      <c r="D548" s="53"/>
      <c r="E548" s="53"/>
      <c r="F548" s="64">
        <f>SUM(F549:F553)</f>
        <v>24316.154760000001</v>
      </c>
      <c r="G548" s="105"/>
      <c r="H548" s="91"/>
    </row>
    <row r="549" spans="1:8" s="1" customFormat="1" ht="31.5" x14ac:dyDescent="0.45">
      <c r="A549" s="57" t="s">
        <v>256</v>
      </c>
      <c r="B549" s="30" t="s">
        <v>1229</v>
      </c>
      <c r="C549" s="30" t="s">
        <v>21</v>
      </c>
      <c r="D549" s="55">
        <v>314.3</v>
      </c>
      <c r="E549" s="55">
        <v>34</v>
      </c>
      <c r="F549" s="67">
        <f t="shared" si="46"/>
        <v>10686.2</v>
      </c>
      <c r="G549" s="103" t="s">
        <v>404</v>
      </c>
      <c r="H549" s="88"/>
    </row>
    <row r="550" spans="1:8" s="1" customFormat="1" ht="31.5" x14ac:dyDescent="0.45">
      <c r="A550" s="57" t="s">
        <v>257</v>
      </c>
      <c r="B550" s="30" t="s">
        <v>1230</v>
      </c>
      <c r="C550" s="30" t="s">
        <v>21</v>
      </c>
      <c r="D550" s="55">
        <v>100.53</v>
      </c>
      <c r="E550" s="55">
        <v>34</v>
      </c>
      <c r="F550" s="67">
        <f t="shared" si="46"/>
        <v>3418.02</v>
      </c>
      <c r="G550" s="103" t="s">
        <v>404</v>
      </c>
      <c r="H550" s="88"/>
    </row>
    <row r="551" spans="1:8" s="1" customFormat="1" ht="31.5" x14ac:dyDescent="0.45">
      <c r="A551" s="57" t="s">
        <v>258</v>
      </c>
      <c r="B551" s="30" t="s">
        <v>208</v>
      </c>
      <c r="C551" s="30" t="s">
        <v>21</v>
      </c>
      <c r="D551" s="55">
        <v>208.26</v>
      </c>
      <c r="E551" s="55">
        <v>36</v>
      </c>
      <c r="F551" s="67">
        <f t="shared" si="46"/>
        <v>7497.36</v>
      </c>
      <c r="G551" s="103" t="s">
        <v>404</v>
      </c>
      <c r="H551" s="88"/>
    </row>
    <row r="552" spans="1:8" s="1" customFormat="1" ht="15.75" x14ac:dyDescent="0.45">
      <c r="A552" s="57" t="s">
        <v>259</v>
      </c>
      <c r="B552" s="30" t="s">
        <v>210</v>
      </c>
      <c r="C552" s="30" t="s">
        <v>21</v>
      </c>
      <c r="D552" s="55">
        <v>520.19000000000005</v>
      </c>
      <c r="E552" s="55">
        <v>2.6040000000000001</v>
      </c>
      <c r="F552" s="67">
        <f t="shared" si="46"/>
        <v>1354.5747600000002</v>
      </c>
      <c r="G552" s="103"/>
      <c r="H552" s="88"/>
    </row>
    <row r="553" spans="1:8" s="1" customFormat="1" ht="15.75" x14ac:dyDescent="0.45">
      <c r="A553" s="57" t="s">
        <v>1238</v>
      </c>
      <c r="B553" s="30" t="s">
        <v>212</v>
      </c>
      <c r="C553" s="30" t="s">
        <v>7</v>
      </c>
      <c r="D553" s="55">
        <v>4</v>
      </c>
      <c r="E553" s="55">
        <v>340</v>
      </c>
      <c r="F553" s="67">
        <f t="shared" si="46"/>
        <v>1360</v>
      </c>
      <c r="G553" s="103"/>
      <c r="H553" s="88"/>
    </row>
    <row r="554" spans="1:8" s="1" customFormat="1" ht="15.75" x14ac:dyDescent="0.45">
      <c r="A554" s="51" t="s">
        <v>260</v>
      </c>
      <c r="B554" s="52" t="s">
        <v>261</v>
      </c>
      <c r="C554" s="52"/>
      <c r="D554" s="53"/>
      <c r="E554" s="53"/>
      <c r="F554" s="64">
        <f>SUM(F555:F560)</f>
        <v>15729.801679999999</v>
      </c>
      <c r="G554" s="105"/>
      <c r="H554" s="91"/>
    </row>
    <row r="555" spans="1:8" s="1" customFormat="1" ht="31.5" x14ac:dyDescent="0.45">
      <c r="A555" s="57" t="s">
        <v>262</v>
      </c>
      <c r="B555" s="30" t="s">
        <v>1229</v>
      </c>
      <c r="C555" s="30" t="s">
        <v>21</v>
      </c>
      <c r="D555" s="55">
        <v>247.44</v>
      </c>
      <c r="E555" s="55">
        <v>34</v>
      </c>
      <c r="F555" s="67">
        <f t="shared" si="46"/>
        <v>8412.9599999999991</v>
      </c>
      <c r="G555" s="103" t="s">
        <v>404</v>
      </c>
      <c r="H555" s="88"/>
    </row>
    <row r="556" spans="1:8" s="1" customFormat="1" ht="31.5" x14ac:dyDescent="0.45">
      <c r="A556" s="57" t="s">
        <v>263</v>
      </c>
      <c r="B556" s="30" t="s">
        <v>1230</v>
      </c>
      <c r="C556" s="30" t="s">
        <v>21</v>
      </c>
      <c r="D556" s="55">
        <v>39.43</v>
      </c>
      <c r="E556" s="55">
        <v>34</v>
      </c>
      <c r="F556" s="67">
        <f t="shared" si="46"/>
        <v>1340.62</v>
      </c>
      <c r="G556" s="103" t="s">
        <v>404</v>
      </c>
      <c r="H556" s="88"/>
    </row>
    <row r="557" spans="1:8" s="1" customFormat="1" ht="31.5" x14ac:dyDescent="0.45">
      <c r="A557" s="57" t="s">
        <v>264</v>
      </c>
      <c r="B557" s="30" t="s">
        <v>208</v>
      </c>
      <c r="C557" s="30" t="s">
        <v>21</v>
      </c>
      <c r="D557" s="55">
        <v>109.32</v>
      </c>
      <c r="E557" s="55">
        <v>36</v>
      </c>
      <c r="F557" s="67">
        <f t="shared" si="46"/>
        <v>3935.5199999999995</v>
      </c>
      <c r="G557" s="103" t="s">
        <v>404</v>
      </c>
      <c r="H557" s="88"/>
    </row>
    <row r="558" spans="1:8" s="1" customFormat="1" ht="15.75" x14ac:dyDescent="0.45">
      <c r="A558" s="57" t="s">
        <v>265</v>
      </c>
      <c r="B558" s="30" t="s">
        <v>210</v>
      </c>
      <c r="C558" s="30" t="s">
        <v>21</v>
      </c>
      <c r="D558" s="55">
        <v>352.42</v>
      </c>
      <c r="E558" s="55">
        <v>2.6040000000000001</v>
      </c>
      <c r="F558" s="67">
        <f t="shared" si="46"/>
        <v>917.70168000000012</v>
      </c>
      <c r="G558" s="103"/>
      <c r="H558" s="88"/>
    </row>
    <row r="559" spans="1:8" s="1" customFormat="1" ht="15.75" x14ac:dyDescent="0.45">
      <c r="A559" s="57" t="s">
        <v>267</v>
      </c>
      <c r="B559" s="30" t="s">
        <v>266</v>
      </c>
      <c r="C559" s="30" t="s">
        <v>21</v>
      </c>
      <c r="D559" s="55">
        <v>2.06</v>
      </c>
      <c r="E559" s="55">
        <v>50</v>
      </c>
      <c r="F559" s="67">
        <f t="shared" si="46"/>
        <v>103</v>
      </c>
      <c r="G559" s="103" t="s">
        <v>404</v>
      </c>
      <c r="H559" s="88"/>
    </row>
    <row r="560" spans="1:8" s="1" customFormat="1" ht="15.75" x14ac:dyDescent="0.45">
      <c r="A560" s="57" t="s">
        <v>1239</v>
      </c>
      <c r="B560" s="30" t="s">
        <v>212</v>
      </c>
      <c r="C560" s="30" t="s">
        <v>7</v>
      </c>
      <c r="D560" s="55">
        <v>3</v>
      </c>
      <c r="E560" s="55">
        <v>340</v>
      </c>
      <c r="F560" s="67">
        <f t="shared" si="46"/>
        <v>1020</v>
      </c>
      <c r="G560" s="103"/>
      <c r="H560" s="88"/>
    </row>
    <row r="561" spans="1:8" s="1" customFormat="1" ht="15.75" x14ac:dyDescent="0.45">
      <c r="A561" s="51" t="s">
        <v>268</v>
      </c>
      <c r="B561" s="52" t="s">
        <v>269</v>
      </c>
      <c r="C561" s="52"/>
      <c r="D561" s="53"/>
      <c r="E561" s="53"/>
      <c r="F561" s="64">
        <f>SUM(F562:F565)</f>
        <v>13684.821640000002</v>
      </c>
      <c r="G561" s="105"/>
      <c r="H561" s="91"/>
    </row>
    <row r="562" spans="1:8" s="1" customFormat="1" ht="31.5" x14ac:dyDescent="0.45">
      <c r="A562" s="57" t="s">
        <v>270</v>
      </c>
      <c r="B562" s="30" t="s">
        <v>1229</v>
      </c>
      <c r="C562" s="30" t="s">
        <v>21</v>
      </c>
      <c r="D562" s="55">
        <v>288.79000000000002</v>
      </c>
      <c r="E562" s="55">
        <v>34</v>
      </c>
      <c r="F562" s="67">
        <f t="shared" si="46"/>
        <v>9818.86</v>
      </c>
      <c r="G562" s="103" t="s">
        <v>404</v>
      </c>
      <c r="H562" s="88"/>
    </row>
    <row r="563" spans="1:8" s="1" customFormat="1" ht="31.5" x14ac:dyDescent="0.45">
      <c r="A563" s="57" t="s">
        <v>271</v>
      </c>
      <c r="B563" s="30" t="s">
        <v>208</v>
      </c>
      <c r="C563" s="30" t="s">
        <v>21</v>
      </c>
      <c r="D563" s="55">
        <v>54.54</v>
      </c>
      <c r="E563" s="55">
        <v>36</v>
      </c>
      <c r="F563" s="67">
        <f t="shared" si="46"/>
        <v>1963.44</v>
      </c>
      <c r="G563" s="103" t="s">
        <v>404</v>
      </c>
      <c r="H563" s="88"/>
    </row>
    <row r="564" spans="1:8" s="1" customFormat="1" ht="15.75" x14ac:dyDescent="0.45">
      <c r="A564" s="57" t="s">
        <v>272</v>
      </c>
      <c r="B564" s="30" t="s">
        <v>210</v>
      </c>
      <c r="C564" s="30" t="s">
        <v>21</v>
      </c>
      <c r="D564" s="55">
        <v>338.91</v>
      </c>
      <c r="E564" s="55">
        <v>2.6040000000000001</v>
      </c>
      <c r="F564" s="67">
        <f t="shared" si="46"/>
        <v>882.52164000000005</v>
      </c>
      <c r="G564" s="103"/>
      <c r="H564" s="88"/>
    </row>
    <row r="565" spans="1:8" s="1" customFormat="1" ht="15.75" x14ac:dyDescent="0.45">
      <c r="A565" s="57" t="s">
        <v>273</v>
      </c>
      <c r="B565" s="30" t="s">
        <v>212</v>
      </c>
      <c r="C565" s="30" t="s">
        <v>7</v>
      </c>
      <c r="D565" s="55">
        <v>3</v>
      </c>
      <c r="E565" s="55">
        <v>340</v>
      </c>
      <c r="F565" s="67">
        <f t="shared" si="46"/>
        <v>1020</v>
      </c>
      <c r="G565" s="103"/>
      <c r="H565" s="88"/>
    </row>
    <row r="566" spans="1:8" s="1" customFormat="1" ht="15.75" collapsed="1" x14ac:dyDescent="0.45">
      <c r="A566" s="43" t="s">
        <v>17</v>
      </c>
      <c r="B566" s="44" t="s">
        <v>274</v>
      </c>
      <c r="C566" s="44"/>
      <c r="D566" s="45"/>
      <c r="E566" s="45"/>
      <c r="F566" s="46">
        <f>F567+F571+F575+F578+F581+F584+F591+F587</f>
        <v>1236715.3185000003</v>
      </c>
      <c r="G566" s="94"/>
      <c r="H566" s="83"/>
    </row>
    <row r="567" spans="1:8" s="1" customFormat="1" ht="15.75" x14ac:dyDescent="0.45">
      <c r="A567" s="47" t="s">
        <v>1532</v>
      </c>
      <c r="B567" s="48" t="s">
        <v>1118</v>
      </c>
      <c r="C567" s="48"/>
      <c r="D567" s="49"/>
      <c r="E567" s="49"/>
      <c r="F567" s="50">
        <f>F568</f>
        <v>182637.74000000002</v>
      </c>
      <c r="G567" s="95"/>
      <c r="H567" s="84"/>
    </row>
    <row r="568" spans="1:8" s="1" customFormat="1" ht="15.75" x14ac:dyDescent="0.45">
      <c r="A568" s="51" t="s">
        <v>1533</v>
      </c>
      <c r="B568" s="52" t="s">
        <v>1118</v>
      </c>
      <c r="C568" s="52"/>
      <c r="D568" s="53"/>
      <c r="E568" s="53"/>
      <c r="F568" s="54">
        <f>F569+F570</f>
        <v>182637.74000000002</v>
      </c>
      <c r="G568" s="105"/>
      <c r="H568" s="91"/>
    </row>
    <row r="569" spans="1:8" s="1" customFormat="1" ht="15.75" x14ac:dyDescent="0.45">
      <c r="A569" s="57" t="s">
        <v>1534</v>
      </c>
      <c r="B569" s="30" t="s">
        <v>1535</v>
      </c>
      <c r="C569" s="30" t="s">
        <v>414</v>
      </c>
      <c r="D569" s="55">
        <v>1</v>
      </c>
      <c r="E569" s="55">
        <v>165870.79</v>
      </c>
      <c r="F569" s="56">
        <f>E569*D569</f>
        <v>165870.79</v>
      </c>
      <c r="G569" s="106"/>
      <c r="H569" s="88"/>
    </row>
    <row r="570" spans="1:8" s="1" customFormat="1" ht="15.75" x14ac:dyDescent="0.45">
      <c r="A570" s="57" t="s">
        <v>1904</v>
      </c>
      <c r="B570" s="30" t="s">
        <v>1905</v>
      </c>
      <c r="C570" s="30" t="s">
        <v>414</v>
      </c>
      <c r="D570" s="55">
        <v>1</v>
      </c>
      <c r="E570" s="55">
        <v>16766.95</v>
      </c>
      <c r="F570" s="56">
        <f>E570*D570</f>
        <v>16766.95</v>
      </c>
      <c r="G570" s="106"/>
      <c r="H570" s="88"/>
    </row>
    <row r="571" spans="1:8" s="1" customFormat="1" ht="15.75" x14ac:dyDescent="0.45">
      <c r="A571" s="47" t="s">
        <v>1536</v>
      </c>
      <c r="B571" s="48" t="s">
        <v>1537</v>
      </c>
      <c r="C571" s="48"/>
      <c r="D571" s="49"/>
      <c r="E571" s="49"/>
      <c r="F571" s="50">
        <f>F572</f>
        <v>50572.722900000001</v>
      </c>
      <c r="G571" s="95"/>
      <c r="H571" s="84"/>
    </row>
    <row r="572" spans="1:8" s="1" customFormat="1" ht="15.75" x14ac:dyDescent="0.45">
      <c r="A572" s="51" t="s">
        <v>1538</v>
      </c>
      <c r="B572" s="52" t="s">
        <v>1541</v>
      </c>
      <c r="C572" s="52"/>
      <c r="D572" s="53"/>
      <c r="E572" s="53"/>
      <c r="F572" s="54">
        <f>F573+F574</f>
        <v>50572.722900000001</v>
      </c>
      <c r="G572" s="105"/>
      <c r="H572" s="91"/>
    </row>
    <row r="573" spans="1:8" s="1" customFormat="1" ht="15.75" x14ac:dyDescent="0.45">
      <c r="A573" s="57" t="s">
        <v>1539</v>
      </c>
      <c r="B573" s="30" t="s">
        <v>1906</v>
      </c>
      <c r="C573" s="30" t="s">
        <v>414</v>
      </c>
      <c r="D573" s="55">
        <v>1</v>
      </c>
      <c r="E573" s="55">
        <v>41848.402900000001</v>
      </c>
      <c r="F573" s="56">
        <f>E573*D573</f>
        <v>41848.402900000001</v>
      </c>
      <c r="G573" s="106"/>
      <c r="H573" s="88"/>
    </row>
    <row r="574" spans="1:8" s="1" customFormat="1" ht="15.75" x14ac:dyDescent="0.45">
      <c r="A574" s="57" t="s">
        <v>1540</v>
      </c>
      <c r="B574" s="30" t="s">
        <v>1907</v>
      </c>
      <c r="C574" s="30" t="s">
        <v>414</v>
      </c>
      <c r="D574" s="55">
        <v>1</v>
      </c>
      <c r="E574" s="55">
        <v>8724.32</v>
      </c>
      <c r="F574" s="56">
        <f>E574*D574</f>
        <v>8724.32</v>
      </c>
      <c r="G574" s="106"/>
      <c r="H574" s="88"/>
    </row>
    <row r="575" spans="1:8" s="1" customFormat="1" ht="15.75" x14ac:dyDescent="0.45">
      <c r="A575" s="47" t="s">
        <v>1542</v>
      </c>
      <c r="B575" s="48" t="s">
        <v>1543</v>
      </c>
      <c r="C575" s="48"/>
      <c r="D575" s="49"/>
      <c r="E575" s="49"/>
      <c r="F575" s="50">
        <f>F576</f>
        <v>184017.13440000001</v>
      </c>
      <c r="G575" s="95"/>
      <c r="H575" s="84"/>
    </row>
    <row r="576" spans="1:8" s="1" customFormat="1" ht="15.75" x14ac:dyDescent="0.45">
      <c r="A576" s="51" t="s">
        <v>1544</v>
      </c>
      <c r="B576" s="52" t="s">
        <v>1546</v>
      </c>
      <c r="C576" s="52"/>
      <c r="D576" s="53"/>
      <c r="E576" s="53"/>
      <c r="F576" s="54">
        <f>F577</f>
        <v>184017.13440000001</v>
      </c>
      <c r="G576" s="105"/>
      <c r="H576" s="91"/>
    </row>
    <row r="577" spans="1:8" s="1" customFormat="1" ht="15.75" x14ac:dyDescent="0.45">
      <c r="A577" s="57" t="s">
        <v>1545</v>
      </c>
      <c r="B577" s="30" t="s">
        <v>4723</v>
      </c>
      <c r="C577" s="30" t="s">
        <v>414</v>
      </c>
      <c r="D577" s="55">
        <v>1</v>
      </c>
      <c r="E577" s="55">
        <v>184017.13440000001</v>
      </c>
      <c r="F577" s="56">
        <f>E577*D577</f>
        <v>184017.13440000001</v>
      </c>
      <c r="G577" s="106"/>
      <c r="H577" s="88"/>
    </row>
    <row r="578" spans="1:8" s="1" customFormat="1" ht="15.75" x14ac:dyDescent="0.45">
      <c r="A578" s="47" t="s">
        <v>1547</v>
      </c>
      <c r="B578" s="48" t="s">
        <v>1548</v>
      </c>
      <c r="C578" s="48"/>
      <c r="D578" s="49"/>
      <c r="E578" s="49"/>
      <c r="F578" s="50">
        <f>F579</f>
        <v>39999.03</v>
      </c>
      <c r="G578" s="95"/>
      <c r="H578" s="84"/>
    </row>
    <row r="579" spans="1:8" s="1" customFormat="1" ht="15.75" x14ac:dyDescent="0.45">
      <c r="A579" s="51" t="s">
        <v>1549</v>
      </c>
      <c r="B579" s="52" t="s">
        <v>1567</v>
      </c>
      <c r="C579" s="52"/>
      <c r="D579" s="53"/>
      <c r="E579" s="53"/>
      <c r="F579" s="54">
        <f>F580</f>
        <v>39999.03</v>
      </c>
      <c r="G579" s="105"/>
      <c r="H579" s="91"/>
    </row>
    <row r="580" spans="1:8" s="1" customFormat="1" ht="15.75" x14ac:dyDescent="0.45">
      <c r="A580" s="57" t="s">
        <v>1550</v>
      </c>
      <c r="B580" s="30" t="s">
        <v>1908</v>
      </c>
      <c r="C580" s="30" t="s">
        <v>414</v>
      </c>
      <c r="D580" s="55">
        <v>1</v>
      </c>
      <c r="E580" s="55">
        <v>39999.03</v>
      </c>
      <c r="F580" s="56">
        <f>E580*D580</f>
        <v>39999.03</v>
      </c>
      <c r="G580" s="106"/>
      <c r="H580" s="88"/>
    </row>
    <row r="581" spans="1:8" s="1" customFormat="1" ht="15.75" x14ac:dyDescent="0.45">
      <c r="A581" s="47" t="s">
        <v>1551</v>
      </c>
      <c r="B581" s="48" t="s">
        <v>1552</v>
      </c>
      <c r="C581" s="48"/>
      <c r="D581" s="49"/>
      <c r="E581" s="49"/>
      <c r="F581" s="50">
        <f>F582</f>
        <v>120155.65</v>
      </c>
      <c r="G581" s="95"/>
      <c r="H581" s="84"/>
    </row>
    <row r="582" spans="1:8" s="1" customFormat="1" ht="15.75" x14ac:dyDescent="0.45">
      <c r="A582" s="51" t="s">
        <v>1553</v>
      </c>
      <c r="B582" s="52" t="s">
        <v>1566</v>
      </c>
      <c r="C582" s="52"/>
      <c r="D582" s="53"/>
      <c r="E582" s="53"/>
      <c r="F582" s="54">
        <f>F583</f>
        <v>120155.65</v>
      </c>
      <c r="G582" s="105"/>
      <c r="H582" s="91"/>
    </row>
    <row r="583" spans="1:8" s="1" customFormat="1" ht="15.75" x14ac:dyDescent="0.45">
      <c r="A583" s="57" t="s">
        <v>1554</v>
      </c>
      <c r="B583" s="30" t="s">
        <v>1909</v>
      </c>
      <c r="C583" s="30" t="s">
        <v>414</v>
      </c>
      <c r="D583" s="55">
        <v>1</v>
      </c>
      <c r="E583" s="55">
        <v>120155.65</v>
      </c>
      <c r="F583" s="56">
        <f>E583*D583</f>
        <v>120155.65</v>
      </c>
      <c r="G583" s="106"/>
      <c r="H583" s="88"/>
    </row>
    <row r="584" spans="1:8" s="1" customFormat="1" ht="15.75" x14ac:dyDescent="0.45">
      <c r="A584" s="47" t="s">
        <v>1555</v>
      </c>
      <c r="B584" s="48" t="s">
        <v>1556</v>
      </c>
      <c r="C584" s="48"/>
      <c r="D584" s="49"/>
      <c r="E584" s="49"/>
      <c r="F584" s="50">
        <f>F585</f>
        <v>144850.70000000001</v>
      </c>
      <c r="G584" s="95"/>
      <c r="H584" s="84"/>
    </row>
    <row r="585" spans="1:8" s="1" customFormat="1" ht="15.75" x14ac:dyDescent="0.45">
      <c r="A585" s="51" t="s">
        <v>1557</v>
      </c>
      <c r="B585" s="52" t="s">
        <v>1565</v>
      </c>
      <c r="C585" s="52"/>
      <c r="D585" s="53"/>
      <c r="E585" s="53"/>
      <c r="F585" s="54">
        <f>F586</f>
        <v>144850.70000000001</v>
      </c>
      <c r="G585" s="105"/>
      <c r="H585" s="91"/>
    </row>
    <row r="586" spans="1:8" s="1" customFormat="1" ht="15.75" x14ac:dyDescent="0.45">
      <c r="A586" s="57" t="s">
        <v>1558</v>
      </c>
      <c r="B586" s="30" t="s">
        <v>1910</v>
      </c>
      <c r="C586" s="30" t="s">
        <v>414</v>
      </c>
      <c r="D586" s="55">
        <v>1</v>
      </c>
      <c r="E586" s="55">
        <v>144850.70000000001</v>
      </c>
      <c r="F586" s="56">
        <f>E586*D586</f>
        <v>144850.70000000001</v>
      </c>
      <c r="G586" s="106"/>
      <c r="H586" s="88"/>
    </row>
    <row r="587" spans="1:8" s="1" customFormat="1" ht="15.75" x14ac:dyDescent="0.45">
      <c r="A587" s="47" t="s">
        <v>1559</v>
      </c>
      <c r="B587" s="48" t="s">
        <v>1669</v>
      </c>
      <c r="C587" s="48"/>
      <c r="D587" s="49"/>
      <c r="E587" s="49"/>
      <c r="F587" s="50">
        <f>F588</f>
        <v>16413.57</v>
      </c>
      <c r="G587" s="95"/>
      <c r="H587" s="84"/>
    </row>
    <row r="588" spans="1:8" s="1" customFormat="1" ht="15.75" x14ac:dyDescent="0.45">
      <c r="A588" s="51" t="s">
        <v>1561</v>
      </c>
      <c r="B588" s="52" t="s">
        <v>1669</v>
      </c>
      <c r="C588" s="52"/>
      <c r="D588" s="53"/>
      <c r="E588" s="53"/>
      <c r="F588" s="54">
        <f>F589+F590</f>
        <v>16413.57</v>
      </c>
      <c r="G588" s="105"/>
      <c r="H588" s="91"/>
    </row>
    <row r="589" spans="1:8" s="1" customFormat="1" ht="15.75" x14ac:dyDescent="0.45">
      <c r="A589" s="57" t="s">
        <v>1562</v>
      </c>
      <c r="B589" s="30" t="s">
        <v>1670</v>
      </c>
      <c r="C589" s="30" t="s">
        <v>414</v>
      </c>
      <c r="D589" s="55">
        <v>1</v>
      </c>
      <c r="E589" s="55">
        <v>6791.46</v>
      </c>
      <c r="F589" s="56">
        <f>E589*D589</f>
        <v>6791.46</v>
      </c>
      <c r="G589" s="106"/>
      <c r="H589" s="88"/>
    </row>
    <row r="590" spans="1:8" s="1" customFormat="1" ht="15.75" x14ac:dyDescent="0.45">
      <c r="A590" s="69" t="s">
        <v>1911</v>
      </c>
      <c r="B590" s="30" t="s">
        <v>1671</v>
      </c>
      <c r="C590" s="30" t="s">
        <v>7</v>
      </c>
      <c r="D590" s="55">
        <v>1</v>
      </c>
      <c r="E590" s="55">
        <v>9622.11</v>
      </c>
      <c r="F590" s="56">
        <f>E590*D590</f>
        <v>9622.11</v>
      </c>
      <c r="G590" s="106"/>
      <c r="H590" s="88"/>
    </row>
    <row r="591" spans="1:8" s="1" customFormat="1" ht="15.75" x14ac:dyDescent="0.45">
      <c r="A591" s="60" t="s">
        <v>1859</v>
      </c>
      <c r="B591" s="48" t="s">
        <v>1560</v>
      </c>
      <c r="C591" s="48"/>
      <c r="D591" s="49"/>
      <c r="E591" s="49"/>
      <c r="F591" s="50">
        <f>F592</f>
        <v>498068.77120000008</v>
      </c>
      <c r="G591" s="95"/>
      <c r="H591" s="84"/>
    </row>
    <row r="592" spans="1:8" s="1" customFormat="1" ht="15.75" x14ac:dyDescent="0.45">
      <c r="A592" s="51" t="s">
        <v>1668</v>
      </c>
      <c r="B592" s="52" t="s">
        <v>1564</v>
      </c>
      <c r="C592" s="52"/>
      <c r="D592" s="53"/>
      <c r="E592" s="53"/>
      <c r="F592" s="54">
        <f>F593</f>
        <v>498068.77120000008</v>
      </c>
      <c r="G592" s="105"/>
      <c r="H592" s="91"/>
    </row>
    <row r="593" spans="1:8" s="1" customFormat="1" ht="15.75" x14ac:dyDescent="0.45">
      <c r="A593" s="69" t="s">
        <v>1912</v>
      </c>
      <c r="B593" s="30" t="s">
        <v>1563</v>
      </c>
      <c r="C593" s="30" t="s">
        <v>21</v>
      </c>
      <c r="D593" s="55">
        <v>10479.040000000001</v>
      </c>
      <c r="E593" s="55">
        <v>47.53</v>
      </c>
      <c r="F593" s="56">
        <f>E593*D593</f>
        <v>498068.77120000008</v>
      </c>
      <c r="G593" s="106"/>
      <c r="H593" s="88"/>
    </row>
    <row r="594" spans="1:8" s="1" customFormat="1" ht="15.75" collapsed="1" x14ac:dyDescent="0.45">
      <c r="A594" s="43" t="s">
        <v>18</v>
      </c>
      <c r="B594" s="44" t="s">
        <v>275</v>
      </c>
      <c r="C594" s="44"/>
      <c r="D594" s="45"/>
      <c r="E594" s="45"/>
      <c r="F594" s="46">
        <f>F595+F640+F674+F705+F708+F713</f>
        <v>1535931.8054</v>
      </c>
      <c r="G594" s="94"/>
      <c r="H594" s="83"/>
    </row>
    <row r="595" spans="1:8" s="1" customFormat="1" ht="15.75" x14ac:dyDescent="0.45">
      <c r="A595" s="47" t="s">
        <v>1580</v>
      </c>
      <c r="B595" s="48" t="s">
        <v>1673</v>
      </c>
      <c r="C595" s="48"/>
      <c r="D595" s="49"/>
      <c r="E595" s="49"/>
      <c r="F595" s="50">
        <f>F596+F600+F604+F608+F612+F616+F620+F624+F628+F632+F636</f>
        <v>137326.4651</v>
      </c>
      <c r="G595" s="95"/>
      <c r="H595" s="84"/>
    </row>
    <row r="596" spans="1:8" s="1" customFormat="1" ht="15.75" x14ac:dyDescent="0.45">
      <c r="A596" s="51" t="s">
        <v>1581</v>
      </c>
      <c r="B596" s="52" t="s">
        <v>1674</v>
      </c>
      <c r="C596" s="52"/>
      <c r="D596" s="53"/>
      <c r="E596" s="53"/>
      <c r="F596" s="54">
        <f>SUM(F597:F599)</f>
        <v>4451.1876999999995</v>
      </c>
      <c r="G596" s="105"/>
      <c r="H596" s="91"/>
    </row>
    <row r="597" spans="1:8" s="1" customFormat="1" ht="15.75" x14ac:dyDescent="0.45">
      <c r="A597" s="57" t="s">
        <v>1675</v>
      </c>
      <c r="B597" s="30" t="s">
        <v>1583</v>
      </c>
      <c r="C597" s="30" t="s">
        <v>414</v>
      </c>
      <c r="D597" s="55">
        <v>1</v>
      </c>
      <c r="E597" s="55">
        <v>114.9877</v>
      </c>
      <c r="F597" s="56">
        <f t="shared" ref="F597:F599" si="47">E597*D597</f>
        <v>114.9877</v>
      </c>
      <c r="G597" s="106"/>
      <c r="H597" s="88"/>
    </row>
    <row r="598" spans="1:8" s="1" customFormat="1" ht="15.75" x14ac:dyDescent="0.45">
      <c r="A598" s="57" t="s">
        <v>1582</v>
      </c>
      <c r="B598" s="30" t="s">
        <v>1585</v>
      </c>
      <c r="C598" s="30" t="s">
        <v>414</v>
      </c>
      <c r="D598" s="55">
        <v>1</v>
      </c>
      <c r="E598" s="55">
        <v>1652.56</v>
      </c>
      <c r="F598" s="56">
        <f t="shared" si="47"/>
        <v>1652.56</v>
      </c>
      <c r="G598" s="106"/>
      <c r="H598" s="88"/>
    </row>
    <row r="599" spans="1:8" s="1" customFormat="1" ht="15.75" x14ac:dyDescent="0.45">
      <c r="A599" s="57" t="s">
        <v>1584</v>
      </c>
      <c r="B599" s="30" t="s">
        <v>1586</v>
      </c>
      <c r="C599" s="30" t="s">
        <v>414</v>
      </c>
      <c r="D599" s="55">
        <v>1</v>
      </c>
      <c r="E599" s="55">
        <v>2683.64</v>
      </c>
      <c r="F599" s="56">
        <f t="shared" si="47"/>
        <v>2683.64</v>
      </c>
      <c r="G599" s="106"/>
      <c r="H599" s="88"/>
    </row>
    <row r="600" spans="1:8" s="1" customFormat="1" ht="15.75" x14ac:dyDescent="0.45">
      <c r="A600" s="51" t="s">
        <v>1587</v>
      </c>
      <c r="B600" s="52" t="s">
        <v>1676</v>
      </c>
      <c r="C600" s="52"/>
      <c r="D600" s="53"/>
      <c r="E600" s="53"/>
      <c r="F600" s="54">
        <f>SUM(F601:F603)</f>
        <v>2795.3737999999998</v>
      </c>
      <c r="G600" s="105"/>
      <c r="H600" s="91"/>
    </row>
    <row r="601" spans="1:8" s="1" customFormat="1" ht="15.75" x14ac:dyDescent="0.45">
      <c r="A601" s="57" t="s">
        <v>1677</v>
      </c>
      <c r="B601" s="30" t="s">
        <v>1678</v>
      </c>
      <c r="C601" s="30" t="s">
        <v>414</v>
      </c>
      <c r="D601" s="55">
        <v>1</v>
      </c>
      <c r="E601" s="55">
        <v>98.893799999999999</v>
      </c>
      <c r="F601" s="56">
        <f t="shared" ref="F601:F603" si="48">E601*D601</f>
        <v>98.893799999999999</v>
      </c>
      <c r="G601" s="106"/>
      <c r="H601" s="88"/>
    </row>
    <row r="602" spans="1:8" s="1" customFormat="1" ht="15.75" x14ac:dyDescent="0.45">
      <c r="A602" s="57" t="s">
        <v>1588</v>
      </c>
      <c r="B602" s="30" t="s">
        <v>1679</v>
      </c>
      <c r="C602" s="30" t="s">
        <v>414</v>
      </c>
      <c r="D602" s="55">
        <v>1</v>
      </c>
      <c r="E602" s="55">
        <v>12.84</v>
      </c>
      <c r="F602" s="56">
        <f t="shared" si="48"/>
        <v>12.84</v>
      </c>
      <c r="G602" s="106"/>
      <c r="H602" s="88"/>
    </row>
    <row r="603" spans="1:8" s="1" customFormat="1" ht="15.75" x14ac:dyDescent="0.45">
      <c r="A603" s="57" t="s">
        <v>1913</v>
      </c>
      <c r="B603" s="30" t="s">
        <v>1914</v>
      </c>
      <c r="C603" s="30" t="s">
        <v>414</v>
      </c>
      <c r="D603" s="55">
        <v>1</v>
      </c>
      <c r="E603" s="55">
        <v>2683.64</v>
      </c>
      <c r="F603" s="56">
        <f t="shared" si="48"/>
        <v>2683.64</v>
      </c>
      <c r="G603" s="106"/>
      <c r="H603" s="88"/>
    </row>
    <row r="604" spans="1:8" s="1" customFormat="1" ht="15.75" x14ac:dyDescent="0.45">
      <c r="A604" s="51" t="s">
        <v>1589</v>
      </c>
      <c r="B604" s="52" t="s">
        <v>1680</v>
      </c>
      <c r="C604" s="52"/>
      <c r="D604" s="53"/>
      <c r="E604" s="53"/>
      <c r="F604" s="54">
        <f>SUM(F605:F607)</f>
        <v>1925.1635999999999</v>
      </c>
      <c r="G604" s="105"/>
      <c r="H604" s="91"/>
    </row>
    <row r="605" spans="1:8" s="1" customFormat="1" ht="15.75" x14ac:dyDescent="0.45">
      <c r="A605" s="57" t="s">
        <v>1681</v>
      </c>
      <c r="B605" s="30" t="s">
        <v>1682</v>
      </c>
      <c r="C605" s="30" t="s">
        <v>414</v>
      </c>
      <c r="D605" s="55">
        <v>1</v>
      </c>
      <c r="E605" s="55">
        <v>157.89359999999999</v>
      </c>
      <c r="F605" s="56">
        <f t="shared" ref="F605:F607" si="49">E605*D605</f>
        <v>157.89359999999999</v>
      </c>
      <c r="G605" s="106"/>
      <c r="H605" s="88"/>
    </row>
    <row r="606" spans="1:8" s="1" customFormat="1" ht="15.75" x14ac:dyDescent="0.45">
      <c r="A606" s="57" t="s">
        <v>1590</v>
      </c>
      <c r="B606" s="30" t="s">
        <v>1683</v>
      </c>
      <c r="C606" s="30" t="s">
        <v>414</v>
      </c>
      <c r="D606" s="55">
        <v>1</v>
      </c>
      <c r="E606" s="55">
        <v>382.67</v>
      </c>
      <c r="F606" s="56">
        <f t="shared" si="49"/>
        <v>382.67</v>
      </c>
      <c r="G606" s="106"/>
      <c r="H606" s="88"/>
    </row>
    <row r="607" spans="1:8" s="1" customFormat="1" ht="15.75" x14ac:dyDescent="0.45">
      <c r="A607" s="57" t="s">
        <v>1591</v>
      </c>
      <c r="B607" s="30" t="s">
        <v>1684</v>
      </c>
      <c r="C607" s="30" t="s">
        <v>414</v>
      </c>
      <c r="D607" s="55">
        <v>1</v>
      </c>
      <c r="E607" s="55">
        <v>1384.6</v>
      </c>
      <c r="F607" s="56">
        <f t="shared" si="49"/>
        <v>1384.6</v>
      </c>
      <c r="G607" s="106"/>
      <c r="H607" s="88"/>
    </row>
    <row r="608" spans="1:8" s="1" customFormat="1" ht="15.75" x14ac:dyDescent="0.45">
      <c r="A608" s="51" t="s">
        <v>1592</v>
      </c>
      <c r="B608" s="52" t="s">
        <v>1685</v>
      </c>
      <c r="C608" s="52"/>
      <c r="D608" s="53"/>
      <c r="E608" s="53"/>
      <c r="F608" s="54">
        <f>SUM(F609:F611)</f>
        <v>23530.1574</v>
      </c>
      <c r="G608" s="105"/>
      <c r="H608" s="91"/>
    </row>
    <row r="609" spans="1:8" s="1" customFormat="1" ht="15.75" x14ac:dyDescent="0.45">
      <c r="A609" s="57" t="s">
        <v>1686</v>
      </c>
      <c r="B609" s="30" t="s">
        <v>1687</v>
      </c>
      <c r="C609" s="30" t="s">
        <v>414</v>
      </c>
      <c r="D609" s="55">
        <v>1</v>
      </c>
      <c r="E609" s="55">
        <v>885.76739999999995</v>
      </c>
      <c r="F609" s="56">
        <f t="shared" ref="F609:F611" si="50">E609*D609</f>
        <v>885.76739999999995</v>
      </c>
      <c r="G609" s="106"/>
      <c r="H609" s="88"/>
    </row>
    <row r="610" spans="1:8" s="1" customFormat="1" ht="15.75" x14ac:dyDescent="0.45">
      <c r="A610" s="57" t="s">
        <v>1593</v>
      </c>
      <c r="B610" s="30" t="s">
        <v>1688</v>
      </c>
      <c r="C610" s="30" t="s">
        <v>414</v>
      </c>
      <c r="D610" s="55">
        <v>1</v>
      </c>
      <c r="E610" s="55">
        <v>1260.69</v>
      </c>
      <c r="F610" s="56">
        <f t="shared" si="50"/>
        <v>1260.69</v>
      </c>
      <c r="G610" s="106"/>
      <c r="H610" s="88"/>
    </row>
    <row r="611" spans="1:8" s="1" customFormat="1" ht="15.75" x14ac:dyDescent="0.45">
      <c r="A611" s="57" t="s">
        <v>1594</v>
      </c>
      <c r="B611" s="30" t="s">
        <v>1689</v>
      </c>
      <c r="C611" s="30" t="s">
        <v>414</v>
      </c>
      <c r="D611" s="55">
        <v>1</v>
      </c>
      <c r="E611" s="55">
        <v>21383.7</v>
      </c>
      <c r="F611" s="56">
        <f t="shared" si="50"/>
        <v>21383.7</v>
      </c>
      <c r="G611" s="106"/>
      <c r="H611" s="88"/>
    </row>
    <row r="612" spans="1:8" s="1" customFormat="1" ht="15.75" x14ac:dyDescent="0.45">
      <c r="A612" s="51" t="s">
        <v>1595</v>
      </c>
      <c r="B612" s="52" t="s">
        <v>1690</v>
      </c>
      <c r="C612" s="52"/>
      <c r="D612" s="53"/>
      <c r="E612" s="53"/>
      <c r="F612" s="54">
        <f>SUM(F613:F615)</f>
        <v>14272.5213</v>
      </c>
      <c r="G612" s="105"/>
      <c r="H612" s="91"/>
    </row>
    <row r="613" spans="1:8" s="1" customFormat="1" ht="15.75" x14ac:dyDescent="0.45">
      <c r="A613" s="57" t="s">
        <v>1691</v>
      </c>
      <c r="B613" s="30" t="s">
        <v>1692</v>
      </c>
      <c r="C613" s="30" t="s">
        <v>414</v>
      </c>
      <c r="D613" s="55">
        <v>1</v>
      </c>
      <c r="E613" s="55">
        <v>3106.7912999999999</v>
      </c>
      <c r="F613" s="56">
        <f t="shared" ref="F613:F615" si="51">E613*D613</f>
        <v>3106.7912999999999</v>
      </c>
      <c r="G613" s="106"/>
      <c r="H613" s="88"/>
    </row>
    <row r="614" spans="1:8" s="1" customFormat="1" ht="15.75" x14ac:dyDescent="0.45">
      <c r="A614" s="57" t="s">
        <v>1596</v>
      </c>
      <c r="B614" s="30" t="s">
        <v>1693</v>
      </c>
      <c r="C614" s="30" t="s">
        <v>414</v>
      </c>
      <c r="D614" s="55">
        <v>1</v>
      </c>
      <c r="E614" s="55">
        <v>3793.95</v>
      </c>
      <c r="F614" s="56">
        <f t="shared" si="51"/>
        <v>3793.95</v>
      </c>
      <c r="G614" s="106"/>
      <c r="H614" s="88"/>
    </row>
    <row r="615" spans="1:8" s="1" customFormat="1" ht="15.75" x14ac:dyDescent="0.45">
      <c r="A615" s="57" t="s">
        <v>1597</v>
      </c>
      <c r="B615" s="30" t="s">
        <v>1694</v>
      </c>
      <c r="C615" s="30" t="s">
        <v>414</v>
      </c>
      <c r="D615" s="55">
        <v>1</v>
      </c>
      <c r="E615" s="55">
        <v>7371.78</v>
      </c>
      <c r="F615" s="56">
        <f t="shared" si="51"/>
        <v>7371.78</v>
      </c>
      <c r="G615" s="106"/>
      <c r="H615" s="88"/>
    </row>
    <row r="616" spans="1:8" s="1" customFormat="1" ht="15.75" x14ac:dyDescent="0.45">
      <c r="A616" s="51" t="s">
        <v>1598</v>
      </c>
      <c r="B616" s="52" t="s">
        <v>1695</v>
      </c>
      <c r="C616" s="52"/>
      <c r="D616" s="53"/>
      <c r="E616" s="53"/>
      <c r="F616" s="54">
        <f>SUM(F617:F619)</f>
        <v>66390.469600000011</v>
      </c>
      <c r="G616" s="105"/>
      <c r="H616" s="91"/>
    </row>
    <row r="617" spans="1:8" s="1" customFormat="1" ht="15.75" x14ac:dyDescent="0.45">
      <c r="A617" s="57" t="s">
        <v>1696</v>
      </c>
      <c r="B617" s="30" t="s">
        <v>1697</v>
      </c>
      <c r="C617" s="30" t="s">
        <v>414</v>
      </c>
      <c r="D617" s="55">
        <v>1</v>
      </c>
      <c r="E617" s="55">
        <v>8397.1095999999998</v>
      </c>
      <c r="F617" s="56">
        <f t="shared" ref="F617:F619" si="52">E617*D617</f>
        <v>8397.1095999999998</v>
      </c>
      <c r="G617" s="106"/>
      <c r="H617" s="88"/>
    </row>
    <row r="618" spans="1:8" s="1" customFormat="1" ht="15.75" x14ac:dyDescent="0.45">
      <c r="A618" s="57" t="s">
        <v>1599</v>
      </c>
      <c r="B618" s="30" t="s">
        <v>1698</v>
      </c>
      <c r="C618" s="30" t="s">
        <v>414</v>
      </c>
      <c r="D618" s="55">
        <v>1</v>
      </c>
      <c r="E618" s="55">
        <v>9993.2000000000007</v>
      </c>
      <c r="F618" s="56">
        <f t="shared" si="52"/>
        <v>9993.2000000000007</v>
      </c>
      <c r="G618" s="106"/>
      <c r="H618" s="88"/>
    </row>
    <row r="619" spans="1:8" s="1" customFormat="1" ht="15.75" x14ac:dyDescent="0.45">
      <c r="A619" s="57" t="s">
        <v>1600</v>
      </c>
      <c r="B619" s="30" t="s">
        <v>1699</v>
      </c>
      <c r="C619" s="30" t="s">
        <v>414</v>
      </c>
      <c r="D619" s="55">
        <v>1</v>
      </c>
      <c r="E619" s="55">
        <v>48000.160000000003</v>
      </c>
      <c r="F619" s="56">
        <f t="shared" si="52"/>
        <v>48000.160000000003</v>
      </c>
      <c r="G619" s="106"/>
      <c r="H619" s="88"/>
    </row>
    <row r="620" spans="1:8" s="1" customFormat="1" ht="15.75" x14ac:dyDescent="0.45">
      <c r="A620" s="51" t="s">
        <v>1601</v>
      </c>
      <c r="B620" s="52" t="s">
        <v>1700</v>
      </c>
      <c r="C620" s="52"/>
      <c r="D620" s="53"/>
      <c r="E620" s="53"/>
      <c r="F620" s="54">
        <f>SUM(F621:F623)</f>
        <v>6751.2641999999996</v>
      </c>
      <c r="G620" s="105"/>
      <c r="H620" s="91"/>
    </row>
    <row r="621" spans="1:8" s="1" customFormat="1" ht="15.75" x14ac:dyDescent="0.45">
      <c r="A621" s="57" t="s">
        <v>1701</v>
      </c>
      <c r="B621" s="30" t="s">
        <v>1702</v>
      </c>
      <c r="C621" s="30" t="s">
        <v>414</v>
      </c>
      <c r="D621" s="55">
        <v>1</v>
      </c>
      <c r="E621" s="55">
        <v>946.50419999999997</v>
      </c>
      <c r="F621" s="56">
        <f t="shared" ref="F621:F623" si="53">E621*D621</f>
        <v>946.50419999999997</v>
      </c>
      <c r="G621" s="106"/>
      <c r="H621" s="88"/>
    </row>
    <row r="622" spans="1:8" s="1" customFormat="1" ht="15.75" x14ac:dyDescent="0.45">
      <c r="A622" s="57" t="s">
        <v>1602</v>
      </c>
      <c r="B622" s="30" t="s">
        <v>1703</v>
      </c>
      <c r="C622" s="30" t="s">
        <v>414</v>
      </c>
      <c r="D622" s="55">
        <v>1</v>
      </c>
      <c r="E622" s="55">
        <v>1212.5999999999999</v>
      </c>
      <c r="F622" s="56">
        <f t="shared" si="53"/>
        <v>1212.5999999999999</v>
      </c>
      <c r="G622" s="106"/>
      <c r="H622" s="88"/>
    </row>
    <row r="623" spans="1:8" s="1" customFormat="1" ht="15.75" x14ac:dyDescent="0.45">
      <c r="A623" s="57" t="s">
        <v>1603</v>
      </c>
      <c r="B623" s="30" t="s">
        <v>1704</v>
      </c>
      <c r="C623" s="30" t="s">
        <v>414</v>
      </c>
      <c r="D623" s="55">
        <v>1</v>
      </c>
      <c r="E623" s="55">
        <v>4592.16</v>
      </c>
      <c r="F623" s="56">
        <f t="shared" si="53"/>
        <v>4592.16</v>
      </c>
      <c r="G623" s="106"/>
      <c r="H623" s="88"/>
    </row>
    <row r="624" spans="1:8" s="1" customFormat="1" ht="15.75" x14ac:dyDescent="0.45">
      <c r="A624" s="51" t="s">
        <v>1604</v>
      </c>
      <c r="B624" s="52" t="s">
        <v>1705</v>
      </c>
      <c r="C624" s="52"/>
      <c r="D624" s="53"/>
      <c r="E624" s="53"/>
      <c r="F624" s="54">
        <f>SUM(F625:F627)</f>
        <v>958.65629999999999</v>
      </c>
      <c r="G624" s="105"/>
      <c r="H624" s="91"/>
    </row>
    <row r="625" spans="1:8" s="1" customFormat="1" ht="15.75" x14ac:dyDescent="0.45">
      <c r="A625" s="57" t="s">
        <v>1706</v>
      </c>
      <c r="B625" s="30" t="s">
        <v>1707</v>
      </c>
      <c r="C625" s="30" t="s">
        <v>414</v>
      </c>
      <c r="D625" s="55">
        <v>1</v>
      </c>
      <c r="E625" s="55">
        <v>240.8263</v>
      </c>
      <c r="F625" s="56">
        <f t="shared" ref="F625:F627" si="54">E625*D625</f>
        <v>240.8263</v>
      </c>
      <c r="G625" s="106"/>
      <c r="H625" s="88"/>
    </row>
    <row r="626" spans="1:8" s="1" customFormat="1" ht="15.75" x14ac:dyDescent="0.45">
      <c r="A626" s="57" t="s">
        <v>1605</v>
      </c>
      <c r="B626" s="30" t="s">
        <v>1708</v>
      </c>
      <c r="C626" s="30" t="s">
        <v>414</v>
      </c>
      <c r="D626" s="55">
        <v>1</v>
      </c>
      <c r="E626" s="55">
        <v>345.72</v>
      </c>
      <c r="F626" s="56">
        <f t="shared" si="54"/>
        <v>345.72</v>
      </c>
      <c r="G626" s="106"/>
      <c r="H626" s="88"/>
    </row>
    <row r="627" spans="1:8" s="1" customFormat="1" ht="15.75" x14ac:dyDescent="0.45">
      <c r="A627" s="57" t="s">
        <v>1606</v>
      </c>
      <c r="B627" s="30" t="s">
        <v>1709</v>
      </c>
      <c r="C627" s="30" t="s">
        <v>414</v>
      </c>
      <c r="D627" s="55">
        <v>1</v>
      </c>
      <c r="E627" s="55">
        <v>372.11</v>
      </c>
      <c r="F627" s="56">
        <f t="shared" si="54"/>
        <v>372.11</v>
      </c>
      <c r="G627" s="106"/>
      <c r="H627" s="88"/>
    </row>
    <row r="628" spans="1:8" s="1" customFormat="1" ht="15.75" x14ac:dyDescent="0.45">
      <c r="A628" s="51" t="s">
        <v>1607</v>
      </c>
      <c r="B628" s="52" t="s">
        <v>1710</v>
      </c>
      <c r="C628" s="52"/>
      <c r="D628" s="53"/>
      <c r="E628" s="53"/>
      <c r="F628" s="54">
        <f>SUM(F629:F631)</f>
        <v>1734.5906</v>
      </c>
      <c r="G628" s="105"/>
      <c r="H628" s="91"/>
    </row>
    <row r="629" spans="1:8" s="1" customFormat="1" ht="15.75" x14ac:dyDescent="0.45">
      <c r="A629" s="57" t="s">
        <v>1711</v>
      </c>
      <c r="B629" s="30" t="s">
        <v>1609</v>
      </c>
      <c r="C629" s="30" t="s">
        <v>414</v>
      </c>
      <c r="D629" s="55">
        <v>1</v>
      </c>
      <c r="E629" s="55">
        <v>521.06060000000002</v>
      </c>
      <c r="F629" s="56">
        <f t="shared" ref="F629:F631" si="55">E629*D629</f>
        <v>521.06060000000002</v>
      </c>
      <c r="G629" s="106"/>
      <c r="H629" s="88"/>
    </row>
    <row r="630" spans="1:8" s="1" customFormat="1" ht="15.75" x14ac:dyDescent="0.45">
      <c r="A630" s="57" t="s">
        <v>1608</v>
      </c>
      <c r="B630" s="30" t="s">
        <v>1611</v>
      </c>
      <c r="C630" s="30" t="s">
        <v>414</v>
      </c>
      <c r="D630" s="55">
        <v>1</v>
      </c>
      <c r="E630" s="55">
        <v>841.42</v>
      </c>
      <c r="F630" s="56">
        <f t="shared" si="55"/>
        <v>841.42</v>
      </c>
      <c r="G630" s="106"/>
      <c r="H630" s="88"/>
    </row>
    <row r="631" spans="1:8" s="1" customFormat="1" ht="15.75" x14ac:dyDescent="0.45">
      <c r="A631" s="57" t="s">
        <v>1610</v>
      </c>
      <c r="B631" s="30" t="s">
        <v>1709</v>
      </c>
      <c r="C631" s="30" t="s">
        <v>414</v>
      </c>
      <c r="D631" s="55">
        <v>1</v>
      </c>
      <c r="E631" s="55">
        <v>372.11</v>
      </c>
      <c r="F631" s="56">
        <f t="shared" si="55"/>
        <v>372.11</v>
      </c>
      <c r="G631" s="106"/>
      <c r="H631" s="88"/>
    </row>
    <row r="632" spans="1:8" s="1" customFormat="1" ht="15.75" x14ac:dyDescent="0.45">
      <c r="A632" s="51" t="s">
        <v>1612</v>
      </c>
      <c r="B632" s="52" t="s">
        <v>1712</v>
      </c>
      <c r="C632" s="52"/>
      <c r="D632" s="53"/>
      <c r="E632" s="53"/>
      <c r="F632" s="54">
        <f>SUM(F633:F635)</f>
        <v>7497.8360000000002</v>
      </c>
      <c r="G632" s="105"/>
      <c r="H632" s="91"/>
    </row>
    <row r="633" spans="1:8" s="1" customFormat="1" ht="15.75" x14ac:dyDescent="0.45">
      <c r="A633" s="57" t="s">
        <v>1713</v>
      </c>
      <c r="B633" s="30" t="s">
        <v>1714</v>
      </c>
      <c r="C633" s="30" t="s">
        <v>414</v>
      </c>
      <c r="D633" s="55">
        <v>1</v>
      </c>
      <c r="E633" s="55">
        <v>792.86599999999999</v>
      </c>
      <c r="F633" s="56">
        <f t="shared" ref="F633:F635" si="56">E633*D633</f>
        <v>792.86599999999999</v>
      </c>
      <c r="G633" s="106"/>
      <c r="H633" s="88"/>
    </row>
    <row r="634" spans="1:8" s="1" customFormat="1" ht="15.75" x14ac:dyDescent="0.45">
      <c r="A634" s="57" t="s">
        <v>1613</v>
      </c>
      <c r="B634" s="30" t="s">
        <v>1715</v>
      </c>
      <c r="C634" s="30" t="s">
        <v>414</v>
      </c>
      <c r="D634" s="55">
        <v>1</v>
      </c>
      <c r="E634" s="55">
        <v>1697.16</v>
      </c>
      <c r="F634" s="56">
        <f t="shared" si="56"/>
        <v>1697.16</v>
      </c>
      <c r="G634" s="106"/>
      <c r="H634" s="88"/>
    </row>
    <row r="635" spans="1:8" s="1" customFormat="1" ht="15.75" x14ac:dyDescent="0.45">
      <c r="A635" s="57" t="s">
        <v>1615</v>
      </c>
      <c r="B635" s="30" t="s">
        <v>1716</v>
      </c>
      <c r="C635" s="30" t="s">
        <v>414</v>
      </c>
      <c r="D635" s="55">
        <v>1</v>
      </c>
      <c r="E635" s="55">
        <v>5007.8100000000004</v>
      </c>
      <c r="F635" s="56">
        <f t="shared" si="56"/>
        <v>5007.8100000000004</v>
      </c>
      <c r="G635" s="106"/>
      <c r="H635" s="88"/>
    </row>
    <row r="636" spans="1:8" s="1" customFormat="1" ht="15.75" x14ac:dyDescent="0.45">
      <c r="A636" s="51" t="s">
        <v>1717</v>
      </c>
      <c r="B636" s="52" t="s">
        <v>1718</v>
      </c>
      <c r="C636" s="52"/>
      <c r="D636" s="53"/>
      <c r="E636" s="53"/>
      <c r="F636" s="54">
        <f>SUM(F637:F639)</f>
        <v>7019.2446</v>
      </c>
      <c r="G636" s="105"/>
      <c r="H636" s="91"/>
    </row>
    <row r="637" spans="1:8" s="1" customFormat="1" ht="15.75" x14ac:dyDescent="0.45">
      <c r="A637" s="57" t="s">
        <v>1719</v>
      </c>
      <c r="B637" s="30" t="s">
        <v>1614</v>
      </c>
      <c r="C637" s="30" t="s">
        <v>414</v>
      </c>
      <c r="D637" s="55">
        <v>1</v>
      </c>
      <c r="E637" s="55">
        <v>247.93459999999999</v>
      </c>
      <c r="F637" s="56">
        <f t="shared" ref="F637:F639" si="57">E637*D637</f>
        <v>247.93459999999999</v>
      </c>
      <c r="G637" s="106"/>
      <c r="H637" s="88"/>
    </row>
    <row r="638" spans="1:8" s="1" customFormat="1" ht="15.75" x14ac:dyDescent="0.45">
      <c r="A638" s="57" t="s">
        <v>1720</v>
      </c>
      <c r="B638" s="30" t="s">
        <v>1616</v>
      </c>
      <c r="C638" s="30" t="s">
        <v>414</v>
      </c>
      <c r="D638" s="55">
        <v>1</v>
      </c>
      <c r="E638" s="55">
        <v>5114.51</v>
      </c>
      <c r="F638" s="56">
        <f t="shared" si="57"/>
        <v>5114.51</v>
      </c>
      <c r="G638" s="106"/>
      <c r="H638" s="88"/>
    </row>
    <row r="639" spans="1:8" s="1" customFormat="1" ht="15.75" x14ac:dyDescent="0.45">
      <c r="A639" s="57" t="s">
        <v>1721</v>
      </c>
      <c r="B639" s="30" t="s">
        <v>1722</v>
      </c>
      <c r="C639" s="30" t="s">
        <v>414</v>
      </c>
      <c r="D639" s="55">
        <v>1</v>
      </c>
      <c r="E639" s="55">
        <v>1656.8</v>
      </c>
      <c r="F639" s="56">
        <f t="shared" si="57"/>
        <v>1656.8</v>
      </c>
      <c r="G639" s="106"/>
      <c r="H639" s="88"/>
    </row>
    <row r="640" spans="1:8" s="1" customFormat="1" ht="15.75" x14ac:dyDescent="0.45">
      <c r="A640" s="47" t="s">
        <v>1617</v>
      </c>
      <c r="B640" s="48" t="s">
        <v>1723</v>
      </c>
      <c r="C640" s="48"/>
      <c r="D640" s="49"/>
      <c r="E640" s="49"/>
      <c r="F640" s="50">
        <f>F641+F644+F647+F650+F653+F656+F659+F662+F665+F668+F671</f>
        <v>256297.74620000005</v>
      </c>
      <c r="G640" s="95"/>
      <c r="H640" s="84"/>
    </row>
    <row r="641" spans="1:8" s="1" customFormat="1" ht="15.75" x14ac:dyDescent="0.45">
      <c r="A641" s="51" t="s">
        <v>1619</v>
      </c>
      <c r="B641" s="52" t="s">
        <v>1724</v>
      </c>
      <c r="C641" s="52"/>
      <c r="D641" s="53"/>
      <c r="E641" s="53"/>
      <c r="F641" s="54">
        <f>SUM(F642:F643)</f>
        <v>30714.995699999999</v>
      </c>
      <c r="G641" s="107"/>
      <c r="H641" s="113"/>
    </row>
    <row r="642" spans="1:8" s="1" customFormat="1" ht="15.75" x14ac:dyDescent="0.45">
      <c r="A642" s="57" t="s">
        <v>1725</v>
      </c>
      <c r="B642" s="30" t="s">
        <v>1726</v>
      </c>
      <c r="C642" s="30" t="s">
        <v>414</v>
      </c>
      <c r="D642" s="55">
        <v>1</v>
      </c>
      <c r="E642" s="55">
        <v>16165.6157</v>
      </c>
      <c r="F642" s="56">
        <f>E642*D642</f>
        <v>16165.6157</v>
      </c>
      <c r="G642" s="108"/>
      <c r="H642" s="114"/>
    </row>
    <row r="643" spans="1:8" s="1" customFormat="1" ht="15.75" x14ac:dyDescent="0.45">
      <c r="A643" s="57" t="s">
        <v>1621</v>
      </c>
      <c r="B643" s="30" t="s">
        <v>1727</v>
      </c>
      <c r="C643" s="30" t="s">
        <v>414</v>
      </c>
      <c r="D643" s="55">
        <v>1</v>
      </c>
      <c r="E643" s="55">
        <v>14549.38</v>
      </c>
      <c r="F643" s="56">
        <f>E643*D643</f>
        <v>14549.38</v>
      </c>
      <c r="G643" s="108"/>
      <c r="H643" s="114"/>
    </row>
    <row r="644" spans="1:8" s="1" customFormat="1" ht="15.75" x14ac:dyDescent="0.45">
      <c r="A644" s="51" t="s">
        <v>1622</v>
      </c>
      <c r="B644" s="52" t="s">
        <v>1728</v>
      </c>
      <c r="C644" s="52"/>
      <c r="D644" s="53"/>
      <c r="E644" s="53"/>
      <c r="F644" s="54">
        <f>SUM(F645:F646)</f>
        <v>6708.3078999999998</v>
      </c>
      <c r="G644" s="107"/>
      <c r="H644" s="113"/>
    </row>
    <row r="645" spans="1:8" s="1" customFormat="1" ht="15.75" x14ac:dyDescent="0.45">
      <c r="A645" s="57" t="s">
        <v>1729</v>
      </c>
      <c r="B645" s="30" t="s">
        <v>1730</v>
      </c>
      <c r="C645" s="30" t="s">
        <v>414</v>
      </c>
      <c r="D645" s="55">
        <v>1</v>
      </c>
      <c r="E645" s="55">
        <v>6175.4979000000003</v>
      </c>
      <c r="F645" s="56">
        <f>E645*D645</f>
        <v>6175.4979000000003</v>
      </c>
      <c r="G645" s="108"/>
      <c r="H645" s="114"/>
    </row>
    <row r="646" spans="1:8" s="1" customFormat="1" ht="15.75" x14ac:dyDescent="0.45">
      <c r="A646" s="57" t="s">
        <v>1624</v>
      </c>
      <c r="B646" s="30" t="s">
        <v>1731</v>
      </c>
      <c r="C646" s="30" t="s">
        <v>414</v>
      </c>
      <c r="D646" s="55">
        <v>1</v>
      </c>
      <c r="E646" s="55">
        <v>532.80999999999995</v>
      </c>
      <c r="F646" s="56">
        <f>E646*D646</f>
        <v>532.80999999999995</v>
      </c>
      <c r="G646" s="108"/>
      <c r="H646" s="114"/>
    </row>
    <row r="647" spans="1:8" s="1" customFormat="1" ht="15.75" x14ac:dyDescent="0.45">
      <c r="A647" s="51" t="s">
        <v>1625</v>
      </c>
      <c r="B647" s="52" t="s">
        <v>1732</v>
      </c>
      <c r="C647" s="52"/>
      <c r="D647" s="53"/>
      <c r="E647" s="53"/>
      <c r="F647" s="54">
        <f>SUM(F648:F649)</f>
        <v>6841.9282000000003</v>
      </c>
      <c r="G647" s="107"/>
      <c r="H647" s="113"/>
    </row>
    <row r="648" spans="1:8" s="1" customFormat="1" ht="15.75" x14ac:dyDescent="0.45">
      <c r="A648" s="57" t="s">
        <v>1733</v>
      </c>
      <c r="B648" s="30" t="s">
        <v>1734</v>
      </c>
      <c r="C648" s="30" t="s">
        <v>414</v>
      </c>
      <c r="D648" s="55">
        <v>1</v>
      </c>
      <c r="E648" s="55">
        <v>4183.4682000000003</v>
      </c>
      <c r="F648" s="56">
        <f>E648*D648</f>
        <v>4183.4682000000003</v>
      </c>
      <c r="G648" s="108"/>
      <c r="H648" s="114"/>
    </row>
    <row r="649" spans="1:8" s="1" customFormat="1" ht="15.75" x14ac:dyDescent="0.45">
      <c r="A649" s="57" t="s">
        <v>1626</v>
      </c>
      <c r="B649" s="30" t="s">
        <v>1735</v>
      </c>
      <c r="C649" s="30" t="s">
        <v>414</v>
      </c>
      <c r="D649" s="55">
        <v>1</v>
      </c>
      <c r="E649" s="55">
        <v>2658.46</v>
      </c>
      <c r="F649" s="56">
        <f>E649*D649</f>
        <v>2658.46</v>
      </c>
      <c r="G649" s="108"/>
      <c r="H649" s="114"/>
    </row>
    <row r="650" spans="1:8" s="1" customFormat="1" ht="15.75" x14ac:dyDescent="0.45">
      <c r="A650" s="51" t="s">
        <v>1627</v>
      </c>
      <c r="B650" s="52" t="s">
        <v>1736</v>
      </c>
      <c r="C650" s="52"/>
      <c r="D650" s="53"/>
      <c r="E650" s="53"/>
      <c r="F650" s="54">
        <f>SUM(F651:F652)</f>
        <v>15548.9383</v>
      </c>
      <c r="G650" s="107"/>
      <c r="H650" s="113"/>
    </row>
    <row r="651" spans="1:8" s="1" customFormat="1" ht="15.75" x14ac:dyDescent="0.45">
      <c r="A651" s="57" t="s">
        <v>1737</v>
      </c>
      <c r="B651" s="30" t="s">
        <v>1738</v>
      </c>
      <c r="C651" s="30" t="s">
        <v>414</v>
      </c>
      <c r="D651" s="55">
        <v>1</v>
      </c>
      <c r="E651" s="55">
        <v>5840.5383000000002</v>
      </c>
      <c r="F651" s="56">
        <f>E651*D651</f>
        <v>5840.5383000000002</v>
      </c>
      <c r="G651" s="108"/>
      <c r="H651" s="114"/>
    </row>
    <row r="652" spans="1:8" s="1" customFormat="1" ht="15.75" x14ac:dyDescent="0.45">
      <c r="A652" s="57" t="s">
        <v>1628</v>
      </c>
      <c r="B652" s="30" t="s">
        <v>1739</v>
      </c>
      <c r="C652" s="30" t="s">
        <v>414</v>
      </c>
      <c r="D652" s="55">
        <v>1</v>
      </c>
      <c r="E652" s="55">
        <v>9708.4</v>
      </c>
      <c r="F652" s="56">
        <f>E652*D652</f>
        <v>9708.4</v>
      </c>
      <c r="G652" s="108"/>
      <c r="H652" s="114"/>
    </row>
    <row r="653" spans="1:8" s="1" customFormat="1" ht="15.75" x14ac:dyDescent="0.45">
      <c r="A653" s="51" t="s">
        <v>1629</v>
      </c>
      <c r="B653" s="52" t="s">
        <v>1740</v>
      </c>
      <c r="C653" s="52"/>
      <c r="D653" s="53"/>
      <c r="E653" s="53"/>
      <c r="F653" s="54">
        <f>SUM(F654:F655)</f>
        <v>36848.599800000004</v>
      </c>
      <c r="G653" s="107"/>
      <c r="H653" s="113"/>
    </row>
    <row r="654" spans="1:8" s="1" customFormat="1" ht="15.75" x14ac:dyDescent="0.45">
      <c r="A654" s="57" t="s">
        <v>1741</v>
      </c>
      <c r="B654" s="30" t="s">
        <v>1742</v>
      </c>
      <c r="C654" s="30" t="s">
        <v>414</v>
      </c>
      <c r="D654" s="55">
        <v>1</v>
      </c>
      <c r="E654" s="55">
        <v>23090.179800000002</v>
      </c>
      <c r="F654" s="56">
        <f>E654*D654</f>
        <v>23090.179800000002</v>
      </c>
      <c r="G654" s="108"/>
      <c r="H654" s="114"/>
    </row>
    <row r="655" spans="1:8" s="1" customFormat="1" ht="15.75" x14ac:dyDescent="0.45">
      <c r="A655" s="57" t="s">
        <v>1630</v>
      </c>
      <c r="B655" s="30" t="s">
        <v>1743</v>
      </c>
      <c r="C655" s="30" t="s">
        <v>414</v>
      </c>
      <c r="D655" s="55">
        <v>1</v>
      </c>
      <c r="E655" s="55">
        <v>13758.42</v>
      </c>
      <c r="F655" s="56">
        <f>E655*D655</f>
        <v>13758.42</v>
      </c>
      <c r="G655" s="108"/>
      <c r="H655" s="114"/>
    </row>
    <row r="656" spans="1:8" s="1" customFormat="1" ht="15.75" x14ac:dyDescent="0.45">
      <c r="A656" s="51" t="s">
        <v>1631</v>
      </c>
      <c r="B656" s="52" t="s">
        <v>1744</v>
      </c>
      <c r="C656" s="52"/>
      <c r="D656" s="53"/>
      <c r="E656" s="53"/>
      <c r="F656" s="54">
        <f>SUM(F657:F658)</f>
        <v>108259.4304</v>
      </c>
      <c r="G656" s="107"/>
      <c r="H656" s="113"/>
    </row>
    <row r="657" spans="1:8" s="1" customFormat="1" ht="15.75" x14ac:dyDescent="0.45">
      <c r="A657" s="57" t="s">
        <v>1745</v>
      </c>
      <c r="B657" s="30" t="s">
        <v>1746</v>
      </c>
      <c r="C657" s="30" t="s">
        <v>414</v>
      </c>
      <c r="D657" s="55">
        <v>1</v>
      </c>
      <c r="E657" s="55">
        <v>61558.8704</v>
      </c>
      <c r="F657" s="56">
        <f>E657*D657</f>
        <v>61558.8704</v>
      </c>
      <c r="G657" s="108"/>
      <c r="H657" s="114"/>
    </row>
    <row r="658" spans="1:8" s="1" customFormat="1" ht="15.75" x14ac:dyDescent="0.45">
      <c r="A658" s="57" t="s">
        <v>1632</v>
      </c>
      <c r="B658" s="30" t="s">
        <v>1747</v>
      </c>
      <c r="C658" s="30" t="s">
        <v>414</v>
      </c>
      <c r="D658" s="55">
        <v>1</v>
      </c>
      <c r="E658" s="55">
        <v>46700.56</v>
      </c>
      <c r="F658" s="56">
        <f>E658*D658</f>
        <v>46700.56</v>
      </c>
      <c r="G658" s="108"/>
      <c r="H658" s="114"/>
    </row>
    <row r="659" spans="1:8" s="1" customFormat="1" ht="15.75" x14ac:dyDescent="0.45">
      <c r="A659" s="51" t="s">
        <v>1633</v>
      </c>
      <c r="B659" s="52" t="s">
        <v>1748</v>
      </c>
      <c r="C659" s="52"/>
      <c r="D659" s="53"/>
      <c r="E659" s="53"/>
      <c r="F659" s="54">
        <f>SUM(F660:F661)</f>
        <v>16933.6001</v>
      </c>
      <c r="G659" s="107"/>
      <c r="H659" s="113"/>
    </row>
    <row r="660" spans="1:8" s="1" customFormat="1" ht="15.75" x14ac:dyDescent="0.45">
      <c r="A660" s="57" t="s">
        <v>1749</v>
      </c>
      <c r="B660" s="30" t="s">
        <v>1750</v>
      </c>
      <c r="C660" s="30" t="s">
        <v>414</v>
      </c>
      <c r="D660" s="55">
        <v>1</v>
      </c>
      <c r="E660" s="55">
        <v>7964.8100999999997</v>
      </c>
      <c r="F660" s="56">
        <f>E660*D660</f>
        <v>7964.8100999999997</v>
      </c>
      <c r="G660" s="108"/>
      <c r="H660" s="114"/>
    </row>
    <row r="661" spans="1:8" s="1" customFormat="1" ht="15.75" x14ac:dyDescent="0.45">
      <c r="A661" s="57" t="s">
        <v>1634</v>
      </c>
      <c r="B661" s="30" t="s">
        <v>1751</v>
      </c>
      <c r="C661" s="30" t="s">
        <v>414</v>
      </c>
      <c r="D661" s="55">
        <v>1</v>
      </c>
      <c r="E661" s="55">
        <v>8968.7900000000009</v>
      </c>
      <c r="F661" s="56">
        <f>E661*D661</f>
        <v>8968.7900000000009</v>
      </c>
      <c r="G661" s="108"/>
      <c r="H661" s="114"/>
    </row>
    <row r="662" spans="1:8" s="1" customFormat="1" ht="15.75" x14ac:dyDescent="0.45">
      <c r="A662" s="51" t="s">
        <v>1635</v>
      </c>
      <c r="B662" s="52" t="s">
        <v>1752</v>
      </c>
      <c r="C662" s="52"/>
      <c r="D662" s="53"/>
      <c r="E662" s="53"/>
      <c r="F662" s="54">
        <f>SUM(F663:F664)</f>
        <v>5462.4551000000001</v>
      </c>
      <c r="G662" s="107"/>
      <c r="H662" s="113"/>
    </row>
    <row r="663" spans="1:8" s="1" customFormat="1" ht="15.75" x14ac:dyDescent="0.45">
      <c r="A663" s="57" t="s">
        <v>1753</v>
      </c>
      <c r="B663" s="30" t="s">
        <v>1754</v>
      </c>
      <c r="C663" s="30" t="s">
        <v>414</v>
      </c>
      <c r="D663" s="55">
        <v>1</v>
      </c>
      <c r="E663" s="55">
        <v>4504.1151</v>
      </c>
      <c r="F663" s="56">
        <f>E663*D663</f>
        <v>4504.1151</v>
      </c>
      <c r="G663" s="108"/>
      <c r="H663" s="114"/>
    </row>
    <row r="664" spans="1:8" s="1" customFormat="1" ht="15.75" x14ac:dyDescent="0.45">
      <c r="A664" s="57" t="s">
        <v>1636</v>
      </c>
      <c r="B664" s="30" t="s">
        <v>1755</v>
      </c>
      <c r="C664" s="30" t="s">
        <v>414</v>
      </c>
      <c r="D664" s="55">
        <v>1</v>
      </c>
      <c r="E664" s="55">
        <v>958.34</v>
      </c>
      <c r="F664" s="56">
        <f>E664*D664</f>
        <v>958.34</v>
      </c>
      <c r="G664" s="108"/>
      <c r="H664" s="114"/>
    </row>
    <row r="665" spans="1:8" s="1" customFormat="1" ht="15.75" x14ac:dyDescent="0.45">
      <c r="A665" s="51" t="s">
        <v>1637</v>
      </c>
      <c r="B665" s="52" t="s">
        <v>1915</v>
      </c>
      <c r="C665" s="52"/>
      <c r="D665" s="53"/>
      <c r="E665" s="53"/>
      <c r="F665" s="54">
        <f>SUM(F666:F667)</f>
        <v>2794.5944</v>
      </c>
      <c r="G665" s="107"/>
      <c r="H665" s="113"/>
    </row>
    <row r="666" spans="1:8" s="1" customFormat="1" ht="15.75" x14ac:dyDescent="0.45">
      <c r="A666" s="57" t="s">
        <v>1756</v>
      </c>
      <c r="B666" s="30" t="s">
        <v>1916</v>
      </c>
      <c r="C666" s="30" t="s">
        <v>414</v>
      </c>
      <c r="D666" s="55">
        <v>1</v>
      </c>
      <c r="E666" s="55">
        <v>2323.1343999999999</v>
      </c>
      <c r="F666" s="56">
        <f>E666*D666</f>
        <v>2323.1343999999999</v>
      </c>
      <c r="G666" s="108"/>
      <c r="H666" s="114"/>
    </row>
    <row r="667" spans="1:8" s="1" customFormat="1" ht="15.75" x14ac:dyDescent="0.45">
      <c r="A667" s="57" t="s">
        <v>1638</v>
      </c>
      <c r="B667" s="30" t="s">
        <v>1757</v>
      </c>
      <c r="C667" s="30" t="s">
        <v>414</v>
      </c>
      <c r="D667" s="55">
        <v>1</v>
      </c>
      <c r="E667" s="55">
        <v>471.46</v>
      </c>
      <c r="F667" s="56">
        <f>E667*D667</f>
        <v>471.46</v>
      </c>
      <c r="G667" s="108"/>
      <c r="H667" s="114"/>
    </row>
    <row r="668" spans="1:8" s="1" customFormat="1" ht="15.75" x14ac:dyDescent="0.45">
      <c r="A668" s="51" t="s">
        <v>1639</v>
      </c>
      <c r="B668" s="52" t="s">
        <v>1917</v>
      </c>
      <c r="C668" s="52"/>
      <c r="D668" s="53"/>
      <c r="E668" s="53"/>
      <c r="F668" s="54">
        <f>SUM(F669:F670)</f>
        <v>7324.1368999999995</v>
      </c>
      <c r="G668" s="107"/>
      <c r="H668" s="113"/>
    </row>
    <row r="669" spans="1:8" s="1" customFormat="1" ht="15.75" x14ac:dyDescent="0.45">
      <c r="A669" s="57" t="s">
        <v>1758</v>
      </c>
      <c r="B669" s="30" t="s">
        <v>1918</v>
      </c>
      <c r="C669" s="30" t="s">
        <v>414</v>
      </c>
      <c r="D669" s="55">
        <v>1</v>
      </c>
      <c r="E669" s="55">
        <v>4154.2268999999997</v>
      </c>
      <c r="F669" s="56">
        <f>E669*D669</f>
        <v>4154.2268999999997</v>
      </c>
      <c r="G669" s="108"/>
      <c r="H669" s="114"/>
    </row>
    <row r="670" spans="1:8" s="1" customFormat="1" ht="15.75" x14ac:dyDescent="0.45">
      <c r="A670" s="57" t="s">
        <v>1640</v>
      </c>
      <c r="B670" s="30" t="s">
        <v>1759</v>
      </c>
      <c r="C670" s="30" t="s">
        <v>414</v>
      </c>
      <c r="D670" s="55">
        <v>1</v>
      </c>
      <c r="E670" s="55">
        <v>3169.91</v>
      </c>
      <c r="F670" s="56">
        <f>E670*D670</f>
        <v>3169.91</v>
      </c>
      <c r="G670" s="108"/>
      <c r="H670" s="114"/>
    </row>
    <row r="671" spans="1:8" s="1" customFormat="1" ht="15.75" x14ac:dyDescent="0.45">
      <c r="A671" s="51" t="s">
        <v>1760</v>
      </c>
      <c r="B671" s="52" t="s">
        <v>1919</v>
      </c>
      <c r="C671" s="52"/>
      <c r="D671" s="53"/>
      <c r="E671" s="53"/>
      <c r="F671" s="54">
        <f>SUM(F672:F673)</f>
        <v>18860.759399999999</v>
      </c>
      <c r="G671" s="107"/>
      <c r="H671" s="113"/>
    </row>
    <row r="672" spans="1:8" s="1" customFormat="1" ht="15.75" x14ac:dyDescent="0.45">
      <c r="A672" s="57" t="s">
        <v>1761</v>
      </c>
      <c r="B672" s="30" t="s">
        <v>1762</v>
      </c>
      <c r="C672" s="30" t="s">
        <v>414</v>
      </c>
      <c r="D672" s="55">
        <v>1</v>
      </c>
      <c r="E672" s="55">
        <v>6461.9294</v>
      </c>
      <c r="F672" s="56">
        <f>E672*D672</f>
        <v>6461.9294</v>
      </c>
      <c r="G672" s="108"/>
      <c r="H672" s="114"/>
    </row>
    <row r="673" spans="1:8" s="1" customFormat="1" ht="15.75" x14ac:dyDescent="0.45">
      <c r="A673" s="57" t="s">
        <v>1763</v>
      </c>
      <c r="B673" s="30" t="s">
        <v>1764</v>
      </c>
      <c r="C673" s="30" t="s">
        <v>414</v>
      </c>
      <c r="D673" s="55">
        <v>1</v>
      </c>
      <c r="E673" s="55">
        <v>12398.83</v>
      </c>
      <c r="F673" s="56">
        <f>E673*D673</f>
        <v>12398.83</v>
      </c>
      <c r="G673" s="108"/>
      <c r="H673" s="114"/>
    </row>
    <row r="674" spans="1:8" s="1" customFormat="1" ht="15.75" x14ac:dyDescent="0.45">
      <c r="A674" s="47" t="s">
        <v>1641</v>
      </c>
      <c r="B674" s="48" t="s">
        <v>1618</v>
      </c>
      <c r="C674" s="48"/>
      <c r="D674" s="49"/>
      <c r="E674" s="49"/>
      <c r="F674" s="50">
        <f>F675+F678+F681+F684+F687+F690+F693+F696+F699+F702</f>
        <v>337041.80489999999</v>
      </c>
      <c r="G674" s="109"/>
      <c r="H674" s="115"/>
    </row>
    <row r="675" spans="1:8" s="1" customFormat="1" ht="15.75" x14ac:dyDescent="0.45">
      <c r="A675" s="51" t="s">
        <v>1643</v>
      </c>
      <c r="B675" s="52" t="s">
        <v>1620</v>
      </c>
      <c r="C675" s="52"/>
      <c r="D675" s="53"/>
      <c r="E675" s="53"/>
      <c r="F675" s="54">
        <f>F676+F677</f>
        <v>45528.418100000003</v>
      </c>
      <c r="G675" s="107"/>
      <c r="H675" s="113"/>
    </row>
    <row r="676" spans="1:8" s="1" customFormat="1" ht="15.75" x14ac:dyDescent="0.45">
      <c r="A676" s="57" t="s">
        <v>1644</v>
      </c>
      <c r="B676" s="30" t="s">
        <v>1920</v>
      </c>
      <c r="C676" s="30" t="s">
        <v>414</v>
      </c>
      <c r="D676" s="55">
        <v>1</v>
      </c>
      <c r="E676" s="55">
        <v>22274.268100000001</v>
      </c>
      <c r="F676" s="56">
        <f t="shared" ref="F676:F704" si="58">E676*D676</f>
        <v>22274.268100000001</v>
      </c>
      <c r="G676" s="108"/>
      <c r="H676" s="114"/>
    </row>
    <row r="677" spans="1:8" s="1" customFormat="1" ht="15.75" x14ac:dyDescent="0.45">
      <c r="A677" s="57" t="s">
        <v>1921</v>
      </c>
      <c r="B677" s="30" t="s">
        <v>1922</v>
      </c>
      <c r="C677" s="30" t="s">
        <v>414</v>
      </c>
      <c r="D677" s="55">
        <v>1</v>
      </c>
      <c r="E677" s="55">
        <v>23254.15</v>
      </c>
      <c r="F677" s="56">
        <f t="shared" si="58"/>
        <v>23254.15</v>
      </c>
      <c r="G677" s="108"/>
      <c r="H677" s="114"/>
    </row>
    <row r="678" spans="1:8" s="1" customFormat="1" ht="15.75" x14ac:dyDescent="0.45">
      <c r="A678" s="51" t="s">
        <v>1765</v>
      </c>
      <c r="B678" s="52" t="s">
        <v>1623</v>
      </c>
      <c r="C678" s="52"/>
      <c r="D678" s="53"/>
      <c r="E678" s="53"/>
      <c r="F678" s="54">
        <f>F679+F680</f>
        <v>62246.354500000001</v>
      </c>
      <c r="G678" s="107"/>
      <c r="H678" s="113"/>
    </row>
    <row r="679" spans="1:8" s="1" customFormat="1" ht="15.75" x14ac:dyDescent="0.45">
      <c r="A679" s="57" t="s">
        <v>1766</v>
      </c>
      <c r="B679" s="30" t="s">
        <v>1923</v>
      </c>
      <c r="C679" s="30" t="s">
        <v>414</v>
      </c>
      <c r="D679" s="55">
        <v>1</v>
      </c>
      <c r="E679" s="55">
        <v>19425.754499999999</v>
      </c>
      <c r="F679" s="56">
        <f t="shared" si="58"/>
        <v>19425.754499999999</v>
      </c>
      <c r="G679" s="108"/>
      <c r="H679" s="114"/>
    </row>
    <row r="680" spans="1:8" s="1" customFormat="1" ht="15.75" x14ac:dyDescent="0.45">
      <c r="A680" s="57" t="s">
        <v>1924</v>
      </c>
      <c r="B680" s="30" t="s">
        <v>1925</v>
      </c>
      <c r="C680" s="30" t="s">
        <v>414</v>
      </c>
      <c r="D680" s="55">
        <v>1</v>
      </c>
      <c r="E680" s="55">
        <v>42820.6</v>
      </c>
      <c r="F680" s="56">
        <f t="shared" si="58"/>
        <v>42820.6</v>
      </c>
      <c r="G680" s="108"/>
      <c r="H680" s="114"/>
    </row>
    <row r="681" spans="1:8" s="1" customFormat="1" ht="15.75" x14ac:dyDescent="0.45">
      <c r="A681" s="51" t="s">
        <v>1767</v>
      </c>
      <c r="B681" s="52" t="s">
        <v>1926</v>
      </c>
      <c r="C681" s="52"/>
      <c r="D681" s="53"/>
      <c r="E681" s="53"/>
      <c r="F681" s="54">
        <f>F682+F683</f>
        <v>39656.844799999999</v>
      </c>
      <c r="G681" s="107"/>
      <c r="H681" s="113"/>
    </row>
    <row r="682" spans="1:8" s="1" customFormat="1" ht="15.75" x14ac:dyDescent="0.45">
      <c r="A682" s="57" t="s">
        <v>1768</v>
      </c>
      <c r="B682" s="30" t="s">
        <v>1927</v>
      </c>
      <c r="C682" s="30" t="s">
        <v>414</v>
      </c>
      <c r="D682" s="55">
        <v>1</v>
      </c>
      <c r="E682" s="55">
        <v>11241.944799999999</v>
      </c>
      <c r="F682" s="56">
        <f t="shared" si="58"/>
        <v>11241.944799999999</v>
      </c>
      <c r="G682" s="108"/>
      <c r="H682" s="114"/>
    </row>
    <row r="683" spans="1:8" s="1" customFormat="1" ht="15.75" x14ac:dyDescent="0.45">
      <c r="A683" s="57" t="s">
        <v>1928</v>
      </c>
      <c r="B683" s="30" t="s">
        <v>1929</v>
      </c>
      <c r="C683" s="30" t="s">
        <v>414</v>
      </c>
      <c r="D683" s="55">
        <v>1</v>
      </c>
      <c r="E683" s="55">
        <v>28414.9</v>
      </c>
      <c r="F683" s="56">
        <f t="shared" si="58"/>
        <v>28414.9</v>
      </c>
      <c r="G683" s="108"/>
      <c r="H683" s="114"/>
    </row>
    <row r="684" spans="1:8" s="1" customFormat="1" ht="15.75" x14ac:dyDescent="0.45">
      <c r="A684" s="51" t="s">
        <v>1769</v>
      </c>
      <c r="B684" s="52" t="s">
        <v>1930</v>
      </c>
      <c r="C684" s="52"/>
      <c r="D684" s="53"/>
      <c r="E684" s="53"/>
      <c r="F684" s="54">
        <f>F685+F686</f>
        <v>14800.2484</v>
      </c>
      <c r="G684" s="107"/>
      <c r="H684" s="113"/>
    </row>
    <row r="685" spans="1:8" s="1" customFormat="1" ht="15.75" x14ac:dyDescent="0.45">
      <c r="A685" s="57" t="s">
        <v>1770</v>
      </c>
      <c r="B685" s="30" t="s">
        <v>1931</v>
      </c>
      <c r="C685" s="30" t="s">
        <v>414</v>
      </c>
      <c r="D685" s="55">
        <v>1</v>
      </c>
      <c r="E685" s="55">
        <v>2497.7384000000002</v>
      </c>
      <c r="F685" s="56">
        <f t="shared" si="58"/>
        <v>2497.7384000000002</v>
      </c>
      <c r="G685" s="108"/>
      <c r="H685" s="114"/>
    </row>
    <row r="686" spans="1:8" s="1" customFormat="1" ht="15.75" x14ac:dyDescent="0.45">
      <c r="A686" s="57" t="s">
        <v>1932</v>
      </c>
      <c r="B686" s="30" t="s">
        <v>1933</v>
      </c>
      <c r="C686" s="30" t="s">
        <v>414</v>
      </c>
      <c r="D686" s="55">
        <v>1</v>
      </c>
      <c r="E686" s="55">
        <v>12302.51</v>
      </c>
      <c r="F686" s="56">
        <f t="shared" si="58"/>
        <v>12302.51</v>
      </c>
      <c r="G686" s="108"/>
      <c r="H686" s="114"/>
    </row>
    <row r="687" spans="1:8" s="1" customFormat="1" ht="15.75" x14ac:dyDescent="0.45">
      <c r="A687" s="51" t="s">
        <v>1771</v>
      </c>
      <c r="B687" s="52" t="s">
        <v>1934</v>
      </c>
      <c r="C687" s="52"/>
      <c r="D687" s="53"/>
      <c r="E687" s="53"/>
      <c r="F687" s="54">
        <f>F688+F689</f>
        <v>41246.394800000002</v>
      </c>
      <c r="G687" s="107"/>
      <c r="H687" s="113"/>
    </row>
    <row r="688" spans="1:8" s="1" customFormat="1" ht="15.75" x14ac:dyDescent="0.45">
      <c r="A688" s="57" t="s">
        <v>1772</v>
      </c>
      <c r="B688" s="30" t="s">
        <v>1935</v>
      </c>
      <c r="C688" s="30" t="s">
        <v>414</v>
      </c>
      <c r="D688" s="55">
        <v>1</v>
      </c>
      <c r="E688" s="55">
        <v>8287.9848000000002</v>
      </c>
      <c r="F688" s="56">
        <f t="shared" si="58"/>
        <v>8287.9848000000002</v>
      </c>
      <c r="G688" s="108"/>
      <c r="H688" s="114"/>
    </row>
    <row r="689" spans="1:8" s="1" customFormat="1" ht="15.75" x14ac:dyDescent="0.45">
      <c r="A689" s="57" t="s">
        <v>1936</v>
      </c>
      <c r="B689" s="30" t="s">
        <v>1937</v>
      </c>
      <c r="C689" s="30" t="s">
        <v>414</v>
      </c>
      <c r="D689" s="55">
        <v>1</v>
      </c>
      <c r="E689" s="55">
        <v>32958.410000000003</v>
      </c>
      <c r="F689" s="56">
        <f t="shared" si="58"/>
        <v>32958.410000000003</v>
      </c>
      <c r="G689" s="108"/>
      <c r="H689" s="114"/>
    </row>
    <row r="690" spans="1:8" s="1" customFormat="1" ht="15.75" x14ac:dyDescent="0.45">
      <c r="A690" s="51" t="s">
        <v>1773</v>
      </c>
      <c r="B690" s="52" t="s">
        <v>1938</v>
      </c>
      <c r="C690" s="52"/>
      <c r="D690" s="53"/>
      <c r="E690" s="53"/>
      <c r="F690" s="54">
        <f>F691+F692</f>
        <v>39753.060599999997</v>
      </c>
      <c r="G690" s="107"/>
      <c r="H690" s="113"/>
    </row>
    <row r="691" spans="1:8" s="1" customFormat="1" ht="15.75" x14ac:dyDescent="0.45">
      <c r="A691" s="57" t="s">
        <v>1774</v>
      </c>
      <c r="B691" s="30" t="s">
        <v>1939</v>
      </c>
      <c r="C691" s="30" t="s">
        <v>414</v>
      </c>
      <c r="D691" s="55">
        <v>1</v>
      </c>
      <c r="E691" s="55">
        <v>6314.6405999999997</v>
      </c>
      <c r="F691" s="56">
        <f t="shared" si="58"/>
        <v>6314.6405999999997</v>
      </c>
      <c r="G691" s="108"/>
      <c r="H691" s="114"/>
    </row>
    <row r="692" spans="1:8" s="1" customFormat="1" ht="15.75" x14ac:dyDescent="0.45">
      <c r="A692" s="57" t="s">
        <v>1940</v>
      </c>
      <c r="B692" s="30" t="s">
        <v>1941</v>
      </c>
      <c r="C692" s="30" t="s">
        <v>414</v>
      </c>
      <c r="D692" s="55">
        <v>1</v>
      </c>
      <c r="E692" s="55">
        <v>33438.42</v>
      </c>
      <c r="F692" s="56">
        <f t="shared" si="58"/>
        <v>33438.42</v>
      </c>
      <c r="G692" s="108"/>
      <c r="H692" s="114"/>
    </row>
    <row r="693" spans="1:8" s="1" customFormat="1" ht="15.75" x14ac:dyDescent="0.45">
      <c r="A693" s="51" t="s">
        <v>1775</v>
      </c>
      <c r="B693" s="52" t="s">
        <v>1942</v>
      </c>
      <c r="C693" s="52"/>
      <c r="D693" s="53"/>
      <c r="E693" s="53"/>
      <c r="F693" s="54">
        <f>F694+F695</f>
        <v>79043.207599999994</v>
      </c>
      <c r="G693" s="107"/>
      <c r="H693" s="113"/>
    </row>
    <row r="694" spans="1:8" s="1" customFormat="1" ht="15.75" x14ac:dyDescent="0.45">
      <c r="A694" s="57" t="s">
        <v>1776</v>
      </c>
      <c r="B694" s="30" t="s">
        <v>1943</v>
      </c>
      <c r="C694" s="30" t="s">
        <v>414</v>
      </c>
      <c r="D694" s="55">
        <v>1</v>
      </c>
      <c r="E694" s="55">
        <v>15326.857599999999</v>
      </c>
      <c r="F694" s="56">
        <f t="shared" si="58"/>
        <v>15326.857599999999</v>
      </c>
      <c r="G694" s="108"/>
      <c r="H694" s="114"/>
    </row>
    <row r="695" spans="1:8" s="1" customFormat="1" ht="15.75" x14ac:dyDescent="0.45">
      <c r="A695" s="57" t="s">
        <v>1944</v>
      </c>
      <c r="B695" s="30" t="s">
        <v>1945</v>
      </c>
      <c r="C695" s="30" t="s">
        <v>414</v>
      </c>
      <c r="D695" s="55">
        <v>1</v>
      </c>
      <c r="E695" s="55">
        <v>63716.35</v>
      </c>
      <c r="F695" s="56">
        <f t="shared" si="58"/>
        <v>63716.35</v>
      </c>
      <c r="G695" s="108"/>
      <c r="H695" s="114"/>
    </row>
    <row r="696" spans="1:8" s="1" customFormat="1" ht="15.75" x14ac:dyDescent="0.45">
      <c r="A696" s="51" t="s">
        <v>1777</v>
      </c>
      <c r="B696" s="52" t="s">
        <v>1946</v>
      </c>
      <c r="C696" s="52"/>
      <c r="D696" s="53"/>
      <c r="E696" s="53"/>
      <c r="F696" s="54">
        <f>F697+F698</f>
        <v>1900.8335</v>
      </c>
      <c r="G696" s="107"/>
      <c r="H696" s="113"/>
    </row>
    <row r="697" spans="1:8" s="1" customFormat="1" ht="15.75" x14ac:dyDescent="0.45">
      <c r="A697" s="57" t="s">
        <v>1778</v>
      </c>
      <c r="B697" s="30" t="s">
        <v>1947</v>
      </c>
      <c r="C697" s="30" t="s">
        <v>414</v>
      </c>
      <c r="D697" s="55">
        <v>1</v>
      </c>
      <c r="E697" s="55">
        <v>1320.6234999999999</v>
      </c>
      <c r="F697" s="56">
        <f t="shared" si="58"/>
        <v>1320.6234999999999</v>
      </c>
      <c r="G697" s="108"/>
      <c r="H697" s="114"/>
    </row>
    <row r="698" spans="1:8" s="1" customFormat="1" ht="15.75" x14ac:dyDescent="0.45">
      <c r="A698" s="57" t="s">
        <v>1948</v>
      </c>
      <c r="B698" s="30" t="s">
        <v>1949</v>
      </c>
      <c r="C698" s="30" t="s">
        <v>414</v>
      </c>
      <c r="D698" s="55">
        <v>1</v>
      </c>
      <c r="E698" s="55">
        <v>580.21</v>
      </c>
      <c r="F698" s="56">
        <f t="shared" si="58"/>
        <v>580.21</v>
      </c>
      <c r="G698" s="108"/>
      <c r="H698" s="114"/>
    </row>
    <row r="699" spans="1:8" s="1" customFormat="1" ht="15.75" x14ac:dyDescent="0.45">
      <c r="A699" s="51" t="s">
        <v>1779</v>
      </c>
      <c r="B699" s="52" t="s">
        <v>1950</v>
      </c>
      <c r="C699" s="52"/>
      <c r="D699" s="53"/>
      <c r="E699" s="53"/>
      <c r="F699" s="54">
        <f>F700+F701</f>
        <v>7506.9279999999999</v>
      </c>
      <c r="G699" s="107"/>
      <c r="H699" s="113"/>
    </row>
    <row r="700" spans="1:8" s="1" customFormat="1" ht="15.75" x14ac:dyDescent="0.45">
      <c r="A700" s="57" t="s">
        <v>1780</v>
      </c>
      <c r="B700" s="30" t="s">
        <v>1951</v>
      </c>
      <c r="C700" s="30" t="s">
        <v>414</v>
      </c>
      <c r="D700" s="55">
        <v>1</v>
      </c>
      <c r="E700" s="55">
        <v>2920.9180000000001</v>
      </c>
      <c r="F700" s="56">
        <f t="shared" si="58"/>
        <v>2920.9180000000001</v>
      </c>
      <c r="G700" s="108"/>
      <c r="H700" s="114"/>
    </row>
    <row r="701" spans="1:8" s="1" customFormat="1" ht="15.75" x14ac:dyDescent="0.45">
      <c r="A701" s="57" t="s">
        <v>1952</v>
      </c>
      <c r="B701" s="30" t="s">
        <v>1953</v>
      </c>
      <c r="C701" s="30" t="s">
        <v>414</v>
      </c>
      <c r="D701" s="55">
        <v>1</v>
      </c>
      <c r="E701" s="55">
        <v>4586.01</v>
      </c>
      <c r="F701" s="56">
        <f t="shared" si="58"/>
        <v>4586.01</v>
      </c>
      <c r="G701" s="108"/>
      <c r="H701" s="114"/>
    </row>
    <row r="702" spans="1:8" s="1" customFormat="1" ht="15.75" x14ac:dyDescent="0.45">
      <c r="A702" s="51" t="s">
        <v>1781</v>
      </c>
      <c r="B702" s="52" t="s">
        <v>1954</v>
      </c>
      <c r="C702" s="52"/>
      <c r="D702" s="53"/>
      <c r="E702" s="53"/>
      <c r="F702" s="54">
        <f>F703+F704</f>
        <v>5359.5145999999995</v>
      </c>
      <c r="G702" s="107"/>
      <c r="H702" s="113"/>
    </row>
    <row r="703" spans="1:8" s="1" customFormat="1" ht="15.75" x14ac:dyDescent="0.45">
      <c r="A703" s="57" t="s">
        <v>1782</v>
      </c>
      <c r="B703" s="30" t="s">
        <v>1955</v>
      </c>
      <c r="C703" s="30" t="s">
        <v>414</v>
      </c>
      <c r="D703" s="55">
        <v>1</v>
      </c>
      <c r="E703" s="55">
        <v>552.52459999999996</v>
      </c>
      <c r="F703" s="56">
        <f t="shared" si="58"/>
        <v>552.52459999999996</v>
      </c>
      <c r="G703" s="108"/>
      <c r="H703" s="114"/>
    </row>
    <row r="704" spans="1:8" s="1" customFormat="1" ht="15.75" x14ac:dyDescent="0.45">
      <c r="A704" s="57" t="s">
        <v>1956</v>
      </c>
      <c r="B704" s="30" t="s">
        <v>1957</v>
      </c>
      <c r="C704" s="30" t="s">
        <v>414</v>
      </c>
      <c r="D704" s="55">
        <v>1</v>
      </c>
      <c r="E704" s="55">
        <v>4806.99</v>
      </c>
      <c r="F704" s="56">
        <f t="shared" si="58"/>
        <v>4806.99</v>
      </c>
      <c r="G704" s="108"/>
      <c r="H704" s="114"/>
    </row>
    <row r="705" spans="1:8" s="1" customFormat="1" ht="15.75" x14ac:dyDescent="0.45">
      <c r="A705" s="47" t="s">
        <v>1645</v>
      </c>
      <c r="B705" s="48" t="s">
        <v>1642</v>
      </c>
      <c r="C705" s="48"/>
      <c r="D705" s="49"/>
      <c r="E705" s="49"/>
      <c r="F705" s="50">
        <f>F706</f>
        <v>152431.71</v>
      </c>
      <c r="G705" s="109"/>
      <c r="H705" s="115"/>
    </row>
    <row r="706" spans="1:8" s="1" customFormat="1" ht="15.75" x14ac:dyDescent="0.45">
      <c r="A706" s="51" t="s">
        <v>1647</v>
      </c>
      <c r="B706" s="52" t="s">
        <v>1783</v>
      </c>
      <c r="C706" s="52"/>
      <c r="D706" s="53"/>
      <c r="E706" s="53"/>
      <c r="F706" s="54">
        <f>F707</f>
        <v>152431.71</v>
      </c>
      <c r="G706" s="107"/>
      <c r="H706" s="113"/>
    </row>
    <row r="707" spans="1:8" s="1" customFormat="1" ht="15.75" x14ac:dyDescent="0.45">
      <c r="A707" s="57" t="s">
        <v>1649</v>
      </c>
      <c r="B707" s="30" t="s">
        <v>1665</v>
      </c>
      <c r="C707" s="30" t="s">
        <v>414</v>
      </c>
      <c r="D707" s="55">
        <v>1</v>
      </c>
      <c r="E707" s="55">
        <v>152431.71</v>
      </c>
      <c r="F707" s="56">
        <f t="shared" ref="F707" si="59">E707*D707</f>
        <v>152431.71</v>
      </c>
      <c r="G707" s="108"/>
      <c r="H707" s="114"/>
    </row>
    <row r="708" spans="1:8" s="1" customFormat="1" ht="15.75" x14ac:dyDescent="0.45">
      <c r="A708" s="47" t="s">
        <v>1650</v>
      </c>
      <c r="B708" s="48" t="s">
        <v>1646</v>
      </c>
      <c r="C708" s="48"/>
      <c r="D708" s="49"/>
      <c r="E708" s="49"/>
      <c r="F708" s="50">
        <f>F709</f>
        <v>275798.22000000003</v>
      </c>
      <c r="G708" s="109"/>
      <c r="H708" s="115"/>
    </row>
    <row r="709" spans="1:8" s="1" customFormat="1" ht="15.75" x14ac:dyDescent="0.45">
      <c r="A709" s="51" t="s">
        <v>1652</v>
      </c>
      <c r="B709" s="52" t="s">
        <v>1648</v>
      </c>
      <c r="C709" s="52"/>
      <c r="D709" s="53"/>
      <c r="E709" s="53"/>
      <c r="F709" s="54">
        <f>F710+F711+F712</f>
        <v>275798.22000000003</v>
      </c>
      <c r="G709" s="107"/>
      <c r="H709" s="113"/>
    </row>
    <row r="710" spans="1:8" s="1" customFormat="1" ht="15.75" x14ac:dyDescent="0.45">
      <c r="A710" s="57" t="s">
        <v>1653</v>
      </c>
      <c r="B710" s="30" t="s">
        <v>1666</v>
      </c>
      <c r="C710" s="30" t="s">
        <v>414</v>
      </c>
      <c r="D710" s="55">
        <v>1</v>
      </c>
      <c r="E710" s="55">
        <v>21018.7</v>
      </c>
      <c r="F710" s="56">
        <f t="shared" ref="F710:F712" si="60">E710*D710</f>
        <v>21018.7</v>
      </c>
      <c r="G710" s="108"/>
      <c r="H710" s="114"/>
    </row>
    <row r="711" spans="1:8" s="1" customFormat="1" ht="15.75" x14ac:dyDescent="0.45">
      <c r="A711" s="57" t="s">
        <v>1784</v>
      </c>
      <c r="B711" s="30" t="s">
        <v>1667</v>
      </c>
      <c r="C711" s="30" t="s">
        <v>414</v>
      </c>
      <c r="D711" s="55">
        <v>1</v>
      </c>
      <c r="E711" s="55">
        <v>250000</v>
      </c>
      <c r="F711" s="56">
        <f t="shared" si="60"/>
        <v>250000</v>
      </c>
      <c r="G711" s="108"/>
      <c r="H711" s="114"/>
    </row>
    <row r="712" spans="1:8" s="1" customFormat="1" ht="15.75" x14ac:dyDescent="0.45">
      <c r="A712" s="57" t="s">
        <v>1958</v>
      </c>
      <c r="B712" s="30" t="s">
        <v>1507</v>
      </c>
      <c r="C712" s="30" t="s">
        <v>414</v>
      </c>
      <c r="D712" s="55">
        <v>1</v>
      </c>
      <c r="E712" s="55">
        <v>4779.5200000000004</v>
      </c>
      <c r="F712" s="56">
        <f t="shared" si="60"/>
        <v>4779.5200000000004</v>
      </c>
      <c r="G712" s="108"/>
      <c r="H712" s="114"/>
    </row>
    <row r="713" spans="1:8" s="1" customFormat="1" ht="15.75" x14ac:dyDescent="0.45">
      <c r="A713" s="47" t="s">
        <v>1785</v>
      </c>
      <c r="B713" s="48" t="s">
        <v>1651</v>
      </c>
      <c r="C713" s="48"/>
      <c r="D713" s="49"/>
      <c r="E713" s="49"/>
      <c r="F713" s="50">
        <f>F714+F716+F718+F720+F722+F724+F726+F728+F730+F732</f>
        <v>377035.85919999995</v>
      </c>
      <c r="G713" s="109"/>
      <c r="H713" s="115"/>
    </row>
    <row r="714" spans="1:8" s="1" customFormat="1" ht="15.75" x14ac:dyDescent="0.45">
      <c r="A714" s="51" t="s">
        <v>1786</v>
      </c>
      <c r="B714" s="52" t="s">
        <v>1655</v>
      </c>
      <c r="C714" s="52"/>
      <c r="D714" s="53"/>
      <c r="E714" s="53"/>
      <c r="F714" s="54">
        <f>F715</f>
        <v>22230.962599999999</v>
      </c>
      <c r="G714" s="107"/>
      <c r="H714" s="113"/>
    </row>
    <row r="715" spans="1:8" s="1" customFormat="1" ht="15.75" x14ac:dyDescent="0.45">
      <c r="A715" s="57" t="s">
        <v>1787</v>
      </c>
      <c r="B715" s="30" t="s">
        <v>1654</v>
      </c>
      <c r="C715" s="30" t="s">
        <v>21</v>
      </c>
      <c r="D715" s="55">
        <v>617.87</v>
      </c>
      <c r="E715" s="55">
        <v>35.979999999999997</v>
      </c>
      <c r="F715" s="56">
        <f t="shared" ref="F715" si="61">E715*D715</f>
        <v>22230.962599999999</v>
      </c>
      <c r="G715" s="108"/>
      <c r="H715" s="114"/>
    </row>
    <row r="716" spans="1:8" s="1" customFormat="1" ht="15.75" x14ac:dyDescent="0.45">
      <c r="A716" s="51" t="s">
        <v>1788</v>
      </c>
      <c r="B716" s="52" t="s">
        <v>1656</v>
      </c>
      <c r="C716" s="52"/>
      <c r="D716" s="53"/>
      <c r="E716" s="53"/>
      <c r="F716" s="54">
        <f>F717</f>
        <v>75909.52459999999</v>
      </c>
      <c r="G716" s="107"/>
      <c r="H716" s="113"/>
    </row>
    <row r="717" spans="1:8" s="1" customFormat="1" ht="15.75" x14ac:dyDescent="0.45">
      <c r="A717" s="57" t="s">
        <v>1789</v>
      </c>
      <c r="B717" s="30" t="s">
        <v>1654</v>
      </c>
      <c r="C717" s="30" t="s">
        <v>21</v>
      </c>
      <c r="D717" s="55">
        <v>2109.77</v>
      </c>
      <c r="E717" s="55">
        <v>35.979999999999997</v>
      </c>
      <c r="F717" s="56">
        <f t="shared" ref="F717" si="62">E717*D717</f>
        <v>75909.52459999999</v>
      </c>
      <c r="G717" s="108"/>
      <c r="H717" s="114"/>
    </row>
    <row r="718" spans="1:8" s="1" customFormat="1" ht="15.75" x14ac:dyDescent="0.45">
      <c r="A718" s="51" t="s">
        <v>1790</v>
      </c>
      <c r="B718" s="52" t="s">
        <v>1657</v>
      </c>
      <c r="C718" s="52"/>
      <c r="D718" s="53"/>
      <c r="E718" s="53"/>
      <c r="F718" s="54">
        <f>F719</f>
        <v>25042.079999999998</v>
      </c>
      <c r="G718" s="107"/>
      <c r="H718" s="113"/>
    </row>
    <row r="719" spans="1:8" s="1" customFormat="1" ht="15.75" x14ac:dyDescent="0.45">
      <c r="A719" s="57" t="s">
        <v>1791</v>
      </c>
      <c r="B719" s="30" t="s">
        <v>1654</v>
      </c>
      <c r="C719" s="30" t="s">
        <v>21</v>
      </c>
      <c r="D719" s="55">
        <v>696</v>
      </c>
      <c r="E719" s="55">
        <v>35.979999999999997</v>
      </c>
      <c r="F719" s="56">
        <f t="shared" ref="F719" si="63">E719*D719</f>
        <v>25042.079999999998</v>
      </c>
      <c r="G719" s="108"/>
      <c r="H719" s="114"/>
    </row>
    <row r="720" spans="1:8" s="1" customFormat="1" ht="15.75" x14ac:dyDescent="0.45">
      <c r="A720" s="51" t="s">
        <v>1792</v>
      </c>
      <c r="B720" s="52" t="s">
        <v>1658</v>
      </c>
      <c r="C720" s="52"/>
      <c r="D720" s="53"/>
      <c r="E720" s="53"/>
      <c r="F720" s="54">
        <f>F721</f>
        <v>17203.836999999996</v>
      </c>
      <c r="G720" s="107"/>
      <c r="H720" s="113"/>
    </row>
    <row r="721" spans="1:8" s="1" customFormat="1" ht="15.75" x14ac:dyDescent="0.45">
      <c r="A721" s="57" t="s">
        <v>1793</v>
      </c>
      <c r="B721" s="30" t="s">
        <v>1654</v>
      </c>
      <c r="C721" s="30" t="s">
        <v>21</v>
      </c>
      <c r="D721" s="55">
        <v>478.15</v>
      </c>
      <c r="E721" s="55">
        <v>35.979999999999997</v>
      </c>
      <c r="F721" s="56">
        <f t="shared" ref="F721" si="64">E721*D721</f>
        <v>17203.836999999996</v>
      </c>
      <c r="G721" s="108"/>
      <c r="H721" s="114"/>
    </row>
    <row r="722" spans="1:8" s="1" customFormat="1" ht="15.75" x14ac:dyDescent="0.45">
      <c r="A722" s="51" t="s">
        <v>1794</v>
      </c>
      <c r="B722" s="52" t="s">
        <v>1659</v>
      </c>
      <c r="C722" s="52"/>
      <c r="D722" s="53"/>
      <c r="E722" s="53"/>
      <c r="F722" s="54">
        <f>F723</f>
        <v>51418.298399999992</v>
      </c>
      <c r="G722" s="107"/>
      <c r="H722" s="113"/>
    </row>
    <row r="723" spans="1:8" s="1" customFormat="1" ht="15.75" x14ac:dyDescent="0.45">
      <c r="A723" s="57" t="s">
        <v>1795</v>
      </c>
      <c r="B723" s="30" t="s">
        <v>1654</v>
      </c>
      <c r="C723" s="30" t="s">
        <v>21</v>
      </c>
      <c r="D723" s="55">
        <v>1429.08</v>
      </c>
      <c r="E723" s="55">
        <v>35.979999999999997</v>
      </c>
      <c r="F723" s="56">
        <f t="shared" ref="F723" si="65">E723*D723</f>
        <v>51418.298399999992</v>
      </c>
      <c r="G723" s="108"/>
      <c r="H723" s="114"/>
    </row>
    <row r="724" spans="1:8" s="1" customFormat="1" ht="15.75" x14ac:dyDescent="0.45">
      <c r="A724" s="51" t="s">
        <v>1796</v>
      </c>
      <c r="B724" s="52" t="s">
        <v>1660</v>
      </c>
      <c r="C724" s="52"/>
      <c r="D724" s="53"/>
      <c r="E724" s="53"/>
      <c r="F724" s="54">
        <f>F725</f>
        <v>51093.39899999999</v>
      </c>
      <c r="G724" s="107"/>
      <c r="H724" s="113"/>
    </row>
    <row r="725" spans="1:8" s="1" customFormat="1" ht="15.75" x14ac:dyDescent="0.45">
      <c r="A725" s="57" t="s">
        <v>1797</v>
      </c>
      <c r="B725" s="30" t="s">
        <v>1654</v>
      </c>
      <c r="C725" s="30" t="s">
        <v>21</v>
      </c>
      <c r="D725" s="55">
        <v>1420.05</v>
      </c>
      <c r="E725" s="55">
        <v>35.979999999999997</v>
      </c>
      <c r="F725" s="56">
        <f t="shared" ref="F725" si="66">E725*D725</f>
        <v>51093.39899999999</v>
      </c>
      <c r="G725" s="108"/>
      <c r="H725" s="114"/>
    </row>
    <row r="726" spans="1:8" s="1" customFormat="1" ht="15.75" x14ac:dyDescent="0.45">
      <c r="A726" s="51" t="s">
        <v>1798</v>
      </c>
      <c r="B726" s="52" t="s">
        <v>1661</v>
      </c>
      <c r="C726" s="52"/>
      <c r="D726" s="53"/>
      <c r="E726" s="53"/>
      <c r="F726" s="54">
        <f>F727</f>
        <v>102186.79799999998</v>
      </c>
      <c r="G726" s="107"/>
      <c r="H726" s="113"/>
    </row>
    <row r="727" spans="1:8" s="1" customFormat="1" ht="15.75" x14ac:dyDescent="0.45">
      <c r="A727" s="57" t="s">
        <v>1799</v>
      </c>
      <c r="B727" s="30" t="s">
        <v>1654</v>
      </c>
      <c r="C727" s="30" t="s">
        <v>21</v>
      </c>
      <c r="D727" s="55">
        <v>2840.1</v>
      </c>
      <c r="E727" s="55">
        <v>35.979999999999997</v>
      </c>
      <c r="F727" s="56">
        <f t="shared" ref="F727" si="67">E727*D727</f>
        <v>102186.79799999998</v>
      </c>
      <c r="G727" s="108"/>
      <c r="H727" s="114"/>
    </row>
    <row r="728" spans="1:8" s="1" customFormat="1" ht="15.75" x14ac:dyDescent="0.45">
      <c r="A728" s="51" t="s">
        <v>1800</v>
      </c>
      <c r="B728" s="52" t="s">
        <v>1662</v>
      </c>
      <c r="C728" s="52"/>
      <c r="D728" s="53"/>
      <c r="E728" s="53"/>
      <c r="F728" s="54">
        <f>F729</f>
        <v>16810.5756</v>
      </c>
      <c r="G728" s="107"/>
      <c r="H728" s="113"/>
    </row>
    <row r="729" spans="1:8" s="1" customFormat="1" ht="15.75" x14ac:dyDescent="0.45">
      <c r="A729" s="57" t="s">
        <v>1801</v>
      </c>
      <c r="B729" s="30" t="s">
        <v>1654</v>
      </c>
      <c r="C729" s="30" t="s">
        <v>21</v>
      </c>
      <c r="D729" s="55">
        <v>467.22</v>
      </c>
      <c r="E729" s="55">
        <v>35.979999999999997</v>
      </c>
      <c r="F729" s="56">
        <f t="shared" ref="F729" si="68">E729*D729</f>
        <v>16810.5756</v>
      </c>
      <c r="G729" s="108"/>
      <c r="H729" s="114"/>
    </row>
    <row r="730" spans="1:8" s="1" customFormat="1" ht="15.75" x14ac:dyDescent="0.45">
      <c r="A730" s="51" t="s">
        <v>1802</v>
      </c>
      <c r="B730" s="52" t="s">
        <v>1663</v>
      </c>
      <c r="C730" s="52"/>
      <c r="D730" s="53"/>
      <c r="E730" s="53"/>
      <c r="F730" s="54">
        <f>F731</f>
        <v>9200.4457999999995</v>
      </c>
      <c r="G730" s="107"/>
      <c r="H730" s="113"/>
    </row>
    <row r="731" spans="1:8" s="1" customFormat="1" ht="15.75" x14ac:dyDescent="0.45">
      <c r="A731" s="57" t="s">
        <v>1803</v>
      </c>
      <c r="B731" s="30" t="s">
        <v>1654</v>
      </c>
      <c r="C731" s="30" t="s">
        <v>21</v>
      </c>
      <c r="D731" s="55">
        <v>255.71</v>
      </c>
      <c r="E731" s="55">
        <v>35.979999999999997</v>
      </c>
      <c r="F731" s="56">
        <f t="shared" ref="F731" si="69">E731*D731</f>
        <v>9200.4457999999995</v>
      </c>
      <c r="G731" s="108"/>
      <c r="H731" s="114"/>
    </row>
    <row r="732" spans="1:8" s="1" customFormat="1" ht="15.75" x14ac:dyDescent="0.45">
      <c r="A732" s="51" t="s">
        <v>1804</v>
      </c>
      <c r="B732" s="52" t="s">
        <v>1664</v>
      </c>
      <c r="C732" s="52"/>
      <c r="D732" s="53"/>
      <c r="E732" s="53"/>
      <c r="F732" s="54">
        <f>F733</f>
        <v>5939.9381999999996</v>
      </c>
      <c r="G732" s="107"/>
      <c r="H732" s="113"/>
    </row>
    <row r="733" spans="1:8" s="1" customFormat="1" ht="15.75" x14ac:dyDescent="0.45">
      <c r="A733" s="57" t="s">
        <v>1805</v>
      </c>
      <c r="B733" s="30" t="s">
        <v>1654</v>
      </c>
      <c r="C733" s="30" t="s">
        <v>21</v>
      </c>
      <c r="D733" s="55">
        <v>165.09</v>
      </c>
      <c r="E733" s="55">
        <v>35.979999999999997</v>
      </c>
      <c r="F733" s="56">
        <f t="shared" ref="F733" si="70">E733*D733</f>
        <v>5939.9381999999996</v>
      </c>
      <c r="G733" s="108"/>
      <c r="H733" s="114"/>
    </row>
    <row r="734" spans="1:8" s="1" customFormat="1" ht="15.75" collapsed="1" x14ac:dyDescent="0.45">
      <c r="A734" s="43" t="s">
        <v>20</v>
      </c>
      <c r="B734" s="44" t="s">
        <v>276</v>
      </c>
      <c r="C734" s="44"/>
      <c r="D734" s="45"/>
      <c r="E734" s="45"/>
      <c r="F734" s="46">
        <f>F735+F740+F743+F746+F750</f>
        <v>309845.95116</v>
      </c>
      <c r="G734" s="94"/>
      <c r="H734" s="83"/>
    </row>
    <row r="735" spans="1:8" s="1" customFormat="1" ht="15.75" x14ac:dyDescent="0.45">
      <c r="A735" s="47" t="s">
        <v>1806</v>
      </c>
      <c r="B735" s="48" t="s">
        <v>1807</v>
      </c>
      <c r="C735" s="48"/>
      <c r="D735" s="49"/>
      <c r="E735" s="49"/>
      <c r="F735" s="50">
        <f>F736</f>
        <v>53661.105500000005</v>
      </c>
      <c r="G735" s="95"/>
      <c r="H735" s="84"/>
    </row>
    <row r="736" spans="1:8" s="1" customFormat="1" ht="15.75" x14ac:dyDescent="0.45">
      <c r="A736" s="51" t="s">
        <v>1808</v>
      </c>
      <c r="B736" s="52" t="s">
        <v>1809</v>
      </c>
      <c r="C736" s="52"/>
      <c r="D736" s="53"/>
      <c r="E736" s="53"/>
      <c r="F736" s="54">
        <f>F737+F738+F739</f>
        <v>53661.105500000005</v>
      </c>
      <c r="G736" s="105"/>
      <c r="H736" s="91"/>
    </row>
    <row r="737" spans="1:8" s="1" customFormat="1" ht="15.75" x14ac:dyDescent="0.45">
      <c r="A737" s="57" t="s">
        <v>1810</v>
      </c>
      <c r="B737" s="30" t="s">
        <v>1811</v>
      </c>
      <c r="C737" s="30" t="s">
        <v>414</v>
      </c>
      <c r="D737" s="55">
        <v>1</v>
      </c>
      <c r="E737" s="55">
        <v>19255.555499999999</v>
      </c>
      <c r="F737" s="56">
        <f>E737</f>
        <v>19255.555499999999</v>
      </c>
      <c r="G737" s="106"/>
      <c r="H737" s="88"/>
    </row>
    <row r="738" spans="1:8" s="1" customFormat="1" ht="15.75" x14ac:dyDescent="0.45">
      <c r="A738" s="57" t="s">
        <v>1812</v>
      </c>
      <c r="B738" s="30" t="s">
        <v>1813</v>
      </c>
      <c r="C738" s="30" t="s">
        <v>414</v>
      </c>
      <c r="D738" s="55">
        <v>1</v>
      </c>
      <c r="E738" s="55">
        <v>10313.530000000001</v>
      </c>
      <c r="F738" s="56">
        <f t="shared" ref="F738:F739" si="71">E738</f>
        <v>10313.530000000001</v>
      </c>
      <c r="G738" s="106"/>
      <c r="H738" s="88"/>
    </row>
    <row r="739" spans="1:8" s="1" customFormat="1" ht="15.75" x14ac:dyDescent="0.45">
      <c r="A739" s="57" t="s">
        <v>1814</v>
      </c>
      <c r="B739" s="30" t="s">
        <v>1815</v>
      </c>
      <c r="C739" s="30" t="s">
        <v>414</v>
      </c>
      <c r="D739" s="55">
        <v>1</v>
      </c>
      <c r="E739" s="55">
        <v>24092.02</v>
      </c>
      <c r="F739" s="56">
        <f t="shared" si="71"/>
        <v>24092.02</v>
      </c>
      <c r="G739" s="106"/>
      <c r="H739" s="88"/>
    </row>
    <row r="740" spans="1:8" s="1" customFormat="1" ht="15.75" x14ac:dyDescent="0.45">
      <c r="A740" s="47" t="s">
        <v>1816</v>
      </c>
      <c r="B740" s="48" t="s">
        <v>1817</v>
      </c>
      <c r="C740" s="48"/>
      <c r="D740" s="49"/>
      <c r="E740" s="49"/>
      <c r="F740" s="50">
        <f>F741</f>
        <v>95946.58</v>
      </c>
      <c r="G740" s="95"/>
      <c r="H740" s="84"/>
    </row>
    <row r="741" spans="1:8" s="1" customFormat="1" ht="15.75" x14ac:dyDescent="0.45">
      <c r="A741" s="51" t="s">
        <v>1818</v>
      </c>
      <c r="B741" s="52" t="s">
        <v>1819</v>
      </c>
      <c r="C741" s="52"/>
      <c r="D741" s="53"/>
      <c r="E741" s="53"/>
      <c r="F741" s="54">
        <f>F742</f>
        <v>95946.58</v>
      </c>
      <c r="G741" s="105"/>
      <c r="H741" s="91"/>
    </row>
    <row r="742" spans="1:8" s="1" customFormat="1" ht="15.75" x14ac:dyDescent="0.45">
      <c r="A742" s="57" t="s">
        <v>1820</v>
      </c>
      <c r="B742" s="30" t="s">
        <v>1959</v>
      </c>
      <c r="C742" s="30" t="s">
        <v>414</v>
      </c>
      <c r="D742" s="55">
        <v>1</v>
      </c>
      <c r="E742" s="55">
        <v>95946.58</v>
      </c>
      <c r="F742" s="56">
        <f>E742</f>
        <v>95946.58</v>
      </c>
      <c r="G742" s="106"/>
      <c r="H742" s="88"/>
    </row>
    <row r="743" spans="1:8" s="1" customFormat="1" ht="15.75" x14ac:dyDescent="0.45">
      <c r="A743" s="47" t="s">
        <v>1960</v>
      </c>
      <c r="B743" s="48" t="s">
        <v>1821</v>
      </c>
      <c r="C743" s="48"/>
      <c r="D743" s="49"/>
      <c r="E743" s="49"/>
      <c r="F743" s="50">
        <f>F744</f>
        <v>4893.5</v>
      </c>
      <c r="G743" s="95"/>
      <c r="H743" s="84"/>
    </row>
    <row r="744" spans="1:8" s="1" customFormat="1" ht="15.75" x14ac:dyDescent="0.45">
      <c r="A744" s="51" t="s">
        <v>1961</v>
      </c>
      <c r="B744" s="52" t="s">
        <v>1822</v>
      </c>
      <c r="C744" s="52"/>
      <c r="D744" s="53"/>
      <c r="E744" s="53"/>
      <c r="F744" s="54">
        <f>F745</f>
        <v>4893.5</v>
      </c>
      <c r="G744" s="105"/>
      <c r="H744" s="91"/>
    </row>
    <row r="745" spans="1:8" s="1" customFormat="1" ht="15.75" x14ac:dyDescent="0.45">
      <c r="A745" s="57" t="s">
        <v>1962</v>
      </c>
      <c r="B745" s="30" t="s">
        <v>1823</v>
      </c>
      <c r="C745" s="30" t="s">
        <v>414</v>
      </c>
      <c r="D745" s="55">
        <v>1</v>
      </c>
      <c r="E745" s="55">
        <v>4893.5</v>
      </c>
      <c r="F745" s="56">
        <f>E745</f>
        <v>4893.5</v>
      </c>
      <c r="G745" s="106"/>
      <c r="H745" s="88"/>
    </row>
    <row r="746" spans="1:8" s="1" customFormat="1" ht="15.75" x14ac:dyDescent="0.45">
      <c r="A746" s="47" t="s">
        <v>1963</v>
      </c>
      <c r="B746" s="48" t="s">
        <v>1824</v>
      </c>
      <c r="C746" s="48"/>
      <c r="D746" s="49"/>
      <c r="E746" s="49"/>
      <c r="F746" s="50">
        <f>F747</f>
        <v>35344.039100000002</v>
      </c>
      <c r="G746" s="95"/>
      <c r="H746" s="84"/>
    </row>
    <row r="747" spans="1:8" s="1" customFormat="1" ht="15.75" x14ac:dyDescent="0.45">
      <c r="A747" s="51" t="s">
        <v>1964</v>
      </c>
      <c r="B747" s="52" t="s">
        <v>1825</v>
      </c>
      <c r="C747" s="52"/>
      <c r="D747" s="53"/>
      <c r="E747" s="53"/>
      <c r="F747" s="54">
        <f>F748+F749</f>
        <v>35344.039100000002</v>
      </c>
      <c r="G747" s="105"/>
      <c r="H747" s="91"/>
    </row>
    <row r="748" spans="1:8" s="1" customFormat="1" ht="15.75" x14ac:dyDescent="0.45">
      <c r="A748" s="57" t="s">
        <v>1965</v>
      </c>
      <c r="B748" s="30" t="s">
        <v>1826</v>
      </c>
      <c r="C748" s="30" t="s">
        <v>414</v>
      </c>
      <c r="D748" s="55">
        <v>1</v>
      </c>
      <c r="E748" s="55">
        <v>7036.62</v>
      </c>
      <c r="F748" s="56">
        <f>E748*D748</f>
        <v>7036.62</v>
      </c>
      <c r="G748" s="106"/>
      <c r="H748" s="88"/>
    </row>
    <row r="749" spans="1:8" s="1" customFormat="1" ht="15.75" x14ac:dyDescent="0.45">
      <c r="A749" s="57" t="s">
        <v>1966</v>
      </c>
      <c r="B749" s="30" t="s">
        <v>1827</v>
      </c>
      <c r="C749" s="30" t="s">
        <v>414</v>
      </c>
      <c r="D749" s="55">
        <v>1</v>
      </c>
      <c r="E749" s="55">
        <v>28307.419099999999</v>
      </c>
      <c r="F749" s="56">
        <f>E749*D749</f>
        <v>28307.419099999999</v>
      </c>
      <c r="G749" s="106"/>
      <c r="H749" s="88"/>
    </row>
    <row r="750" spans="1:8" s="1" customFormat="1" ht="15.75" x14ac:dyDescent="0.45">
      <c r="A750" s="47" t="s">
        <v>1967</v>
      </c>
      <c r="B750" s="48" t="s">
        <v>1968</v>
      </c>
      <c r="C750" s="48"/>
      <c r="D750" s="49"/>
      <c r="E750" s="49"/>
      <c r="F750" s="50">
        <f>F751+F753+F755+F757+F759+F761+F763+F765+F767+F769</f>
        <v>120000.72656</v>
      </c>
      <c r="G750" s="95"/>
      <c r="H750" s="84"/>
    </row>
    <row r="751" spans="1:8" s="1" customFormat="1" ht="15.75" x14ac:dyDescent="0.45">
      <c r="A751" s="51" t="s">
        <v>1969</v>
      </c>
      <c r="B751" s="52" t="s">
        <v>1970</v>
      </c>
      <c r="C751" s="52"/>
      <c r="D751" s="53"/>
      <c r="E751" s="53"/>
      <c r="F751" s="54">
        <f>F752</f>
        <v>7075.538305</v>
      </c>
      <c r="G751" s="107"/>
      <c r="H751" s="113"/>
    </row>
    <row r="752" spans="1:8" s="1" customFormat="1" ht="15.75" x14ac:dyDescent="0.45">
      <c r="A752" s="57" t="s">
        <v>1971</v>
      </c>
      <c r="B752" s="30" t="s">
        <v>1828</v>
      </c>
      <c r="C752" s="30" t="s">
        <v>21</v>
      </c>
      <c r="D752" s="55">
        <v>617.87</v>
      </c>
      <c r="E752" s="55">
        <v>11.451499999999999</v>
      </c>
      <c r="F752" s="56">
        <f t="shared" ref="F752" si="72">E752*D752</f>
        <v>7075.538305</v>
      </c>
      <c r="G752" s="108"/>
      <c r="H752" s="114"/>
    </row>
    <row r="753" spans="1:8" s="1" customFormat="1" ht="15.75" x14ac:dyDescent="0.45">
      <c r="A753" s="51" t="s">
        <v>1972</v>
      </c>
      <c r="B753" s="52" t="s">
        <v>1973</v>
      </c>
      <c r="C753" s="52"/>
      <c r="D753" s="53"/>
      <c r="E753" s="53"/>
      <c r="F753" s="54">
        <f>F754</f>
        <v>24160.031154999997</v>
      </c>
      <c r="G753" s="107"/>
      <c r="H753" s="113"/>
    </row>
    <row r="754" spans="1:8" s="1" customFormat="1" ht="15.75" x14ac:dyDescent="0.45">
      <c r="A754" s="57" t="s">
        <v>1974</v>
      </c>
      <c r="B754" s="30" t="s">
        <v>1828</v>
      </c>
      <c r="C754" s="30" t="s">
        <v>21</v>
      </c>
      <c r="D754" s="55">
        <v>2109.77</v>
      </c>
      <c r="E754" s="55">
        <v>11.451499999999999</v>
      </c>
      <c r="F754" s="56">
        <f t="shared" ref="F754" si="73">E754*D754</f>
        <v>24160.031154999997</v>
      </c>
      <c r="G754" s="108"/>
      <c r="H754" s="114"/>
    </row>
    <row r="755" spans="1:8" s="1" customFormat="1" ht="15.75" x14ac:dyDescent="0.45">
      <c r="A755" s="51" t="s">
        <v>1975</v>
      </c>
      <c r="B755" s="52" t="s">
        <v>1976</v>
      </c>
      <c r="C755" s="52"/>
      <c r="D755" s="53"/>
      <c r="E755" s="53"/>
      <c r="F755" s="54">
        <f>F756</f>
        <v>7970.2439999999997</v>
      </c>
      <c r="G755" s="107"/>
      <c r="H755" s="113"/>
    </row>
    <row r="756" spans="1:8" s="1" customFormat="1" ht="15.75" x14ac:dyDescent="0.45">
      <c r="A756" s="57" t="s">
        <v>1977</v>
      </c>
      <c r="B756" s="30" t="s">
        <v>1828</v>
      </c>
      <c r="C756" s="30" t="s">
        <v>21</v>
      </c>
      <c r="D756" s="55">
        <v>696</v>
      </c>
      <c r="E756" s="55">
        <v>11.451499999999999</v>
      </c>
      <c r="F756" s="56">
        <f t="shared" ref="F756" si="74">E756*D756</f>
        <v>7970.2439999999997</v>
      </c>
      <c r="G756" s="108"/>
      <c r="H756" s="114"/>
    </row>
    <row r="757" spans="1:8" s="1" customFormat="1" ht="15.75" x14ac:dyDescent="0.45">
      <c r="A757" s="51" t="s">
        <v>1978</v>
      </c>
      <c r="B757" s="52" t="s">
        <v>1979</v>
      </c>
      <c r="C757" s="52"/>
      <c r="D757" s="53"/>
      <c r="E757" s="53"/>
      <c r="F757" s="54">
        <f>F758</f>
        <v>5475.5347249999995</v>
      </c>
      <c r="G757" s="107"/>
      <c r="H757" s="113"/>
    </row>
    <row r="758" spans="1:8" s="1" customFormat="1" ht="15.75" x14ac:dyDescent="0.45">
      <c r="A758" s="57" t="s">
        <v>1980</v>
      </c>
      <c r="B758" s="30" t="s">
        <v>1828</v>
      </c>
      <c r="C758" s="30" t="s">
        <v>21</v>
      </c>
      <c r="D758" s="55">
        <v>478.15</v>
      </c>
      <c r="E758" s="55">
        <v>11.451499999999999</v>
      </c>
      <c r="F758" s="56">
        <f t="shared" ref="F758" si="75">E758*D758</f>
        <v>5475.5347249999995</v>
      </c>
      <c r="G758" s="108"/>
      <c r="H758" s="114"/>
    </row>
    <row r="759" spans="1:8" s="1" customFormat="1" ht="15.75" x14ac:dyDescent="0.45">
      <c r="A759" s="51" t="s">
        <v>1981</v>
      </c>
      <c r="B759" s="52" t="s">
        <v>1982</v>
      </c>
      <c r="C759" s="52"/>
      <c r="D759" s="53"/>
      <c r="E759" s="53"/>
      <c r="F759" s="54">
        <f>F760</f>
        <v>16365.109619999997</v>
      </c>
      <c r="G759" s="107"/>
      <c r="H759" s="113"/>
    </row>
    <row r="760" spans="1:8" s="1" customFormat="1" ht="15.75" x14ac:dyDescent="0.45">
      <c r="A760" s="57" t="s">
        <v>1983</v>
      </c>
      <c r="B760" s="30" t="s">
        <v>1828</v>
      </c>
      <c r="C760" s="30" t="s">
        <v>21</v>
      </c>
      <c r="D760" s="55">
        <v>1429.08</v>
      </c>
      <c r="E760" s="55">
        <v>11.451499999999999</v>
      </c>
      <c r="F760" s="56">
        <f t="shared" ref="F760" si="76">E760*D760</f>
        <v>16365.109619999997</v>
      </c>
      <c r="G760" s="108"/>
      <c r="H760" s="114"/>
    </row>
    <row r="761" spans="1:8" s="1" customFormat="1" ht="15.75" x14ac:dyDescent="0.45">
      <c r="A761" s="51" t="s">
        <v>1984</v>
      </c>
      <c r="B761" s="52" t="s">
        <v>1985</v>
      </c>
      <c r="C761" s="52"/>
      <c r="D761" s="53"/>
      <c r="E761" s="53"/>
      <c r="F761" s="54">
        <f>F762</f>
        <v>16261.702574999999</v>
      </c>
      <c r="G761" s="107"/>
      <c r="H761" s="113"/>
    </row>
    <row r="762" spans="1:8" s="1" customFormat="1" ht="15.75" x14ac:dyDescent="0.45">
      <c r="A762" s="57" t="s">
        <v>1986</v>
      </c>
      <c r="B762" s="30" t="s">
        <v>1828</v>
      </c>
      <c r="C762" s="30" t="s">
        <v>21</v>
      </c>
      <c r="D762" s="55">
        <v>1420.05</v>
      </c>
      <c r="E762" s="55">
        <v>11.451499999999999</v>
      </c>
      <c r="F762" s="56">
        <f t="shared" ref="F762" si="77">E762*D762</f>
        <v>16261.702574999999</v>
      </c>
      <c r="G762" s="108"/>
      <c r="H762" s="114"/>
    </row>
    <row r="763" spans="1:8" s="1" customFormat="1" ht="15.75" x14ac:dyDescent="0.45">
      <c r="A763" s="51" t="s">
        <v>1987</v>
      </c>
      <c r="B763" s="52" t="s">
        <v>1988</v>
      </c>
      <c r="C763" s="52"/>
      <c r="D763" s="53"/>
      <c r="E763" s="53"/>
      <c r="F763" s="54">
        <f>F764</f>
        <v>32523.405149999999</v>
      </c>
      <c r="G763" s="107"/>
      <c r="H763" s="113"/>
    </row>
    <row r="764" spans="1:8" s="1" customFormat="1" ht="15.75" x14ac:dyDescent="0.45">
      <c r="A764" s="57" t="s">
        <v>1989</v>
      </c>
      <c r="B764" s="30" t="s">
        <v>1828</v>
      </c>
      <c r="C764" s="30" t="s">
        <v>21</v>
      </c>
      <c r="D764" s="55">
        <v>2840.1</v>
      </c>
      <c r="E764" s="55">
        <v>11.451499999999999</v>
      </c>
      <c r="F764" s="56">
        <f t="shared" ref="F764" si="78">E764*D764</f>
        <v>32523.405149999999</v>
      </c>
      <c r="G764" s="108"/>
      <c r="H764" s="114"/>
    </row>
    <row r="765" spans="1:8" s="1" customFormat="1" ht="15.75" x14ac:dyDescent="0.45">
      <c r="A765" s="51" t="s">
        <v>1990</v>
      </c>
      <c r="B765" s="52" t="s">
        <v>1991</v>
      </c>
      <c r="C765" s="52"/>
      <c r="D765" s="53"/>
      <c r="E765" s="53"/>
      <c r="F765" s="54">
        <f>F766</f>
        <v>5350.3698299999996</v>
      </c>
      <c r="G765" s="107"/>
      <c r="H765" s="113"/>
    </row>
    <row r="766" spans="1:8" s="1" customFormat="1" ht="15.75" x14ac:dyDescent="0.45">
      <c r="A766" s="57" t="s">
        <v>1992</v>
      </c>
      <c r="B766" s="30" t="s">
        <v>1828</v>
      </c>
      <c r="C766" s="30" t="s">
        <v>21</v>
      </c>
      <c r="D766" s="55">
        <v>467.22</v>
      </c>
      <c r="E766" s="55">
        <v>11.451499999999999</v>
      </c>
      <c r="F766" s="56">
        <f t="shared" ref="F766" si="79">E766*D766</f>
        <v>5350.3698299999996</v>
      </c>
      <c r="G766" s="108"/>
      <c r="H766" s="114"/>
    </row>
    <row r="767" spans="1:8" s="1" customFormat="1" ht="15.75" x14ac:dyDescent="0.45">
      <c r="A767" s="51" t="s">
        <v>1993</v>
      </c>
      <c r="B767" s="52" t="s">
        <v>1994</v>
      </c>
      <c r="C767" s="52"/>
      <c r="D767" s="53"/>
      <c r="E767" s="53"/>
      <c r="F767" s="54">
        <f>F768</f>
        <v>2928.2630650000001</v>
      </c>
      <c r="G767" s="107"/>
      <c r="H767" s="113"/>
    </row>
    <row r="768" spans="1:8" s="1" customFormat="1" ht="15.75" x14ac:dyDescent="0.45">
      <c r="A768" s="57" t="s">
        <v>1995</v>
      </c>
      <c r="B768" s="30" t="s">
        <v>1828</v>
      </c>
      <c r="C768" s="30" t="s">
        <v>21</v>
      </c>
      <c r="D768" s="55">
        <v>255.71</v>
      </c>
      <c r="E768" s="55">
        <v>11.451499999999999</v>
      </c>
      <c r="F768" s="56">
        <f t="shared" ref="F768" si="80">E768*D768</f>
        <v>2928.2630650000001</v>
      </c>
      <c r="G768" s="108"/>
      <c r="H768" s="114"/>
    </row>
    <row r="769" spans="1:8" s="1" customFormat="1" ht="15.75" x14ac:dyDescent="0.45">
      <c r="A769" s="51" t="s">
        <v>1996</v>
      </c>
      <c r="B769" s="52" t="s">
        <v>1997</v>
      </c>
      <c r="C769" s="52"/>
      <c r="D769" s="53"/>
      <c r="E769" s="53"/>
      <c r="F769" s="54">
        <f>F770</f>
        <v>1890.528135</v>
      </c>
      <c r="G769" s="107"/>
      <c r="H769" s="113"/>
    </row>
    <row r="770" spans="1:8" s="1" customFormat="1" ht="15.75" x14ac:dyDescent="0.45">
      <c r="A770" s="57" t="s">
        <v>1998</v>
      </c>
      <c r="B770" s="30" t="s">
        <v>1828</v>
      </c>
      <c r="C770" s="30" t="s">
        <v>21</v>
      </c>
      <c r="D770" s="55">
        <v>165.09</v>
      </c>
      <c r="E770" s="55">
        <v>11.451499999999999</v>
      </c>
      <c r="F770" s="56">
        <f t="shared" ref="F770" si="81">E770*D770</f>
        <v>1890.528135</v>
      </c>
      <c r="G770" s="108"/>
      <c r="H770" s="114"/>
    </row>
    <row r="771" spans="1:8" s="1" customFormat="1" ht="15.75" collapsed="1" x14ac:dyDescent="0.45">
      <c r="A771" s="43" t="s">
        <v>22</v>
      </c>
      <c r="B771" s="44" t="s">
        <v>277</v>
      </c>
      <c r="C771" s="44"/>
      <c r="D771" s="45"/>
      <c r="E771" s="45"/>
      <c r="F771" s="46">
        <f>F772+F776</f>
        <v>44392.78</v>
      </c>
      <c r="G771" s="94"/>
      <c r="H771" s="83"/>
    </row>
    <row r="772" spans="1:8" s="1" customFormat="1" ht="15.75" x14ac:dyDescent="0.45">
      <c r="A772" s="47" t="s">
        <v>1568</v>
      </c>
      <c r="B772" s="48" t="s">
        <v>1569</v>
      </c>
      <c r="C772" s="48"/>
      <c r="D772" s="49"/>
      <c r="E772" s="49"/>
      <c r="F772" s="50">
        <f>F773</f>
        <v>36075.49</v>
      </c>
      <c r="G772" s="95"/>
      <c r="H772" s="84"/>
    </row>
    <row r="773" spans="1:8" s="1" customFormat="1" ht="15.75" x14ac:dyDescent="0.45">
      <c r="A773" s="51" t="s">
        <v>1570</v>
      </c>
      <c r="B773" s="52" t="s">
        <v>1999</v>
      </c>
      <c r="C773" s="52"/>
      <c r="D773" s="53"/>
      <c r="E773" s="53"/>
      <c r="F773" s="54">
        <f>F774+F775</f>
        <v>36075.49</v>
      </c>
      <c r="G773" s="105"/>
      <c r="H773" s="91"/>
    </row>
    <row r="774" spans="1:8" s="1" customFormat="1" ht="15.75" x14ac:dyDescent="0.45">
      <c r="A774" s="57" t="s">
        <v>1571</v>
      </c>
      <c r="B774" s="30" t="s">
        <v>1573</v>
      </c>
      <c r="C774" s="30" t="s">
        <v>7</v>
      </c>
      <c r="D774" s="55">
        <v>1</v>
      </c>
      <c r="E774" s="55">
        <v>25991.59</v>
      </c>
      <c r="F774" s="56">
        <f>E774*D774</f>
        <v>25991.59</v>
      </c>
      <c r="G774" s="106"/>
      <c r="H774" s="88"/>
    </row>
    <row r="775" spans="1:8" s="1" customFormat="1" ht="15.75" x14ac:dyDescent="0.45">
      <c r="A775" s="57" t="s">
        <v>1572</v>
      </c>
      <c r="B775" s="30" t="s">
        <v>2000</v>
      </c>
      <c r="C775" s="30" t="s">
        <v>7</v>
      </c>
      <c r="D775" s="55">
        <v>1</v>
      </c>
      <c r="E775" s="55">
        <v>10083.9</v>
      </c>
      <c r="F775" s="56">
        <f>E775*D775</f>
        <v>10083.9</v>
      </c>
      <c r="G775" s="106"/>
      <c r="H775" s="88"/>
    </row>
    <row r="776" spans="1:8" s="1" customFormat="1" ht="15.75" x14ac:dyDescent="0.45">
      <c r="A776" s="47" t="s">
        <v>1574</v>
      </c>
      <c r="B776" s="48" t="s">
        <v>1575</v>
      </c>
      <c r="C776" s="48"/>
      <c r="D776" s="49"/>
      <c r="E776" s="49"/>
      <c r="F776" s="50">
        <f>F777</f>
        <v>8317.2900000000009</v>
      </c>
      <c r="G776" s="95"/>
      <c r="H776" s="84"/>
    </row>
    <row r="777" spans="1:8" s="1" customFormat="1" ht="15.75" x14ac:dyDescent="0.45">
      <c r="A777" s="51" t="s">
        <v>1576</v>
      </c>
      <c r="B777" s="52" t="s">
        <v>1577</v>
      </c>
      <c r="C777" s="52"/>
      <c r="D777" s="53"/>
      <c r="E777" s="53"/>
      <c r="F777" s="54">
        <f>F778</f>
        <v>8317.2900000000009</v>
      </c>
      <c r="G777" s="105"/>
      <c r="H777" s="91"/>
    </row>
    <row r="778" spans="1:8" s="1" customFormat="1" ht="15.75" x14ac:dyDescent="0.45">
      <c r="A778" s="57" t="s">
        <v>1578</v>
      </c>
      <c r="B778" s="30" t="s">
        <v>1579</v>
      </c>
      <c r="C778" s="30" t="s">
        <v>7</v>
      </c>
      <c r="D778" s="55">
        <v>1</v>
      </c>
      <c r="E778" s="55">
        <v>8317.2900000000009</v>
      </c>
      <c r="F778" s="56">
        <f>E778*D778</f>
        <v>8317.2900000000009</v>
      </c>
      <c r="G778" s="106"/>
      <c r="H778" s="88"/>
    </row>
    <row r="779" spans="1:8" s="1" customFormat="1" ht="15.75" collapsed="1" x14ac:dyDescent="0.45">
      <c r="A779" s="43" t="s">
        <v>24</v>
      </c>
      <c r="B779" s="44" t="s">
        <v>278</v>
      </c>
      <c r="C779" s="44"/>
      <c r="D779" s="45"/>
      <c r="E779" s="45"/>
      <c r="F779" s="46">
        <f>F780+F797+F801</f>
        <v>295942.07999999996</v>
      </c>
      <c r="G779" s="94"/>
      <c r="H779" s="83"/>
    </row>
    <row r="780" spans="1:8" s="1" customFormat="1" ht="15.75" x14ac:dyDescent="0.45">
      <c r="A780" s="47" t="s">
        <v>476</v>
      </c>
      <c r="B780" s="48" t="s">
        <v>477</v>
      </c>
      <c r="C780" s="48"/>
      <c r="D780" s="49"/>
      <c r="E780" s="49"/>
      <c r="F780" s="50">
        <f>F781+F783+F785+F787+F789+F791+F793+F795</f>
        <v>149843.09999999998</v>
      </c>
      <c r="G780" s="95"/>
      <c r="H780" s="84"/>
    </row>
    <row r="781" spans="1:8" s="1" customFormat="1" ht="15.75" x14ac:dyDescent="0.45">
      <c r="A781" s="51" t="s">
        <v>478</v>
      </c>
      <c r="B781" s="52" t="s">
        <v>479</v>
      </c>
      <c r="C781" s="52"/>
      <c r="D781" s="53"/>
      <c r="E781" s="53"/>
      <c r="F781" s="54">
        <f>F782</f>
        <v>3525.72</v>
      </c>
      <c r="G781" s="105"/>
      <c r="H781" s="91"/>
    </row>
    <row r="782" spans="1:8" s="1" customFormat="1" ht="15.75" x14ac:dyDescent="0.45">
      <c r="A782" s="57" t="s">
        <v>480</v>
      </c>
      <c r="B782" s="30" t="s">
        <v>481</v>
      </c>
      <c r="C782" s="30" t="s">
        <v>482</v>
      </c>
      <c r="D782" s="55">
        <v>4</v>
      </c>
      <c r="E782" s="55">
        <v>881.43</v>
      </c>
      <c r="F782" s="56">
        <f>E782*D782</f>
        <v>3525.72</v>
      </c>
      <c r="G782" s="106"/>
      <c r="H782" s="88" t="s">
        <v>1117</v>
      </c>
    </row>
    <row r="783" spans="1:8" s="1" customFormat="1" ht="15.75" x14ac:dyDescent="0.45">
      <c r="A783" s="51" t="s">
        <v>483</v>
      </c>
      <c r="B783" s="52" t="s">
        <v>484</v>
      </c>
      <c r="C783" s="52"/>
      <c r="D783" s="53"/>
      <c r="E783" s="53"/>
      <c r="F783" s="54">
        <f>F784</f>
        <v>5288.58</v>
      </c>
      <c r="G783" s="105"/>
      <c r="H783" s="91"/>
    </row>
    <row r="784" spans="1:8" s="1" customFormat="1" ht="15.75" x14ac:dyDescent="0.45">
      <c r="A784" s="57" t="s">
        <v>485</v>
      </c>
      <c r="B784" s="30" t="s">
        <v>481</v>
      </c>
      <c r="C784" s="30" t="s">
        <v>482</v>
      </c>
      <c r="D784" s="55">
        <v>6</v>
      </c>
      <c r="E784" s="55">
        <v>881.43</v>
      </c>
      <c r="F784" s="56">
        <f>E784*D784</f>
        <v>5288.58</v>
      </c>
      <c r="G784" s="106"/>
      <c r="H784" s="88" t="s">
        <v>1117</v>
      </c>
    </row>
    <row r="785" spans="1:8" s="1" customFormat="1" ht="15.75" x14ac:dyDescent="0.45">
      <c r="A785" s="51" t="s">
        <v>486</v>
      </c>
      <c r="B785" s="52" t="s">
        <v>487</v>
      </c>
      <c r="C785" s="52"/>
      <c r="D785" s="53"/>
      <c r="E785" s="53"/>
      <c r="F785" s="54">
        <f>F786</f>
        <v>11458.59</v>
      </c>
      <c r="G785" s="105"/>
      <c r="H785" s="91"/>
    </row>
    <row r="786" spans="1:8" s="1" customFormat="1" ht="15.75" x14ac:dyDescent="0.45">
      <c r="A786" s="57" t="s">
        <v>488</v>
      </c>
      <c r="B786" s="30" t="s">
        <v>481</v>
      </c>
      <c r="C786" s="30" t="s">
        <v>482</v>
      </c>
      <c r="D786" s="55">
        <v>13</v>
      </c>
      <c r="E786" s="55">
        <v>881.43</v>
      </c>
      <c r="F786" s="56">
        <f>E786*D786</f>
        <v>11458.59</v>
      </c>
      <c r="G786" s="106"/>
      <c r="H786" s="88" t="s">
        <v>1117</v>
      </c>
    </row>
    <row r="787" spans="1:8" s="1" customFormat="1" ht="15.75" x14ac:dyDescent="0.45">
      <c r="A787" s="51" t="s">
        <v>489</v>
      </c>
      <c r="B787" s="52" t="s">
        <v>490</v>
      </c>
      <c r="C787" s="52"/>
      <c r="D787" s="53"/>
      <c r="E787" s="53"/>
      <c r="F787" s="54">
        <f>F788</f>
        <v>31731.48</v>
      </c>
      <c r="G787" s="105"/>
      <c r="H787" s="91"/>
    </row>
    <row r="788" spans="1:8" s="1" customFormat="1" ht="15.75" x14ac:dyDescent="0.45">
      <c r="A788" s="57" t="s">
        <v>491</v>
      </c>
      <c r="B788" s="30" t="s">
        <v>481</v>
      </c>
      <c r="C788" s="30" t="s">
        <v>482</v>
      </c>
      <c r="D788" s="55">
        <v>36</v>
      </c>
      <c r="E788" s="55">
        <v>881.43</v>
      </c>
      <c r="F788" s="56">
        <f>E788*D788</f>
        <v>31731.48</v>
      </c>
      <c r="G788" s="106"/>
      <c r="H788" s="88" t="s">
        <v>1117</v>
      </c>
    </row>
    <row r="789" spans="1:8" s="1" customFormat="1" ht="15.75" x14ac:dyDescent="0.45">
      <c r="A789" s="51" t="s">
        <v>492</v>
      </c>
      <c r="B789" s="52" t="s">
        <v>493</v>
      </c>
      <c r="C789" s="52"/>
      <c r="D789" s="53"/>
      <c r="E789" s="53"/>
      <c r="F789" s="54">
        <f>F790</f>
        <v>31731.48</v>
      </c>
      <c r="G789" s="105"/>
      <c r="H789" s="91"/>
    </row>
    <row r="790" spans="1:8" s="1" customFormat="1" ht="15.75" x14ac:dyDescent="0.45">
      <c r="A790" s="57" t="s">
        <v>494</v>
      </c>
      <c r="B790" s="30" t="s">
        <v>481</v>
      </c>
      <c r="C790" s="30" t="s">
        <v>482</v>
      </c>
      <c r="D790" s="55">
        <v>36</v>
      </c>
      <c r="E790" s="55">
        <v>881.43</v>
      </c>
      <c r="F790" s="56">
        <f>E790*D790</f>
        <v>31731.48</v>
      </c>
      <c r="G790" s="106"/>
      <c r="H790" s="88" t="s">
        <v>1117</v>
      </c>
    </row>
    <row r="791" spans="1:8" s="1" customFormat="1" ht="15.75" x14ac:dyDescent="0.45">
      <c r="A791" s="51" t="s">
        <v>495</v>
      </c>
      <c r="B791" s="52" t="s">
        <v>496</v>
      </c>
      <c r="C791" s="52"/>
      <c r="D791" s="53"/>
      <c r="E791" s="53"/>
      <c r="F791" s="54">
        <f>F792</f>
        <v>63462.96</v>
      </c>
      <c r="G791" s="105"/>
      <c r="H791" s="91"/>
    </row>
    <row r="792" spans="1:8" s="1" customFormat="1" ht="15.75" x14ac:dyDescent="0.45">
      <c r="A792" s="57" t="s">
        <v>497</v>
      </c>
      <c r="B792" s="30" t="s">
        <v>481</v>
      </c>
      <c r="C792" s="30" t="s">
        <v>482</v>
      </c>
      <c r="D792" s="55">
        <v>72</v>
      </c>
      <c r="E792" s="55">
        <v>881.43</v>
      </c>
      <c r="F792" s="56">
        <f>E792*D792</f>
        <v>63462.96</v>
      </c>
      <c r="G792" s="106"/>
      <c r="H792" s="88" t="s">
        <v>1117</v>
      </c>
    </row>
    <row r="793" spans="1:8" s="1" customFormat="1" ht="15.75" x14ac:dyDescent="0.45">
      <c r="A793" s="51" t="s">
        <v>498</v>
      </c>
      <c r="B793" s="52" t="s">
        <v>499</v>
      </c>
      <c r="C793" s="52"/>
      <c r="D793" s="53"/>
      <c r="E793" s="53"/>
      <c r="F793" s="54">
        <f>F794</f>
        <v>881.43</v>
      </c>
      <c r="G793" s="105"/>
      <c r="H793" s="91"/>
    </row>
    <row r="794" spans="1:8" s="1" customFormat="1" ht="15.75" x14ac:dyDescent="0.45">
      <c r="A794" s="57" t="s">
        <v>500</v>
      </c>
      <c r="B794" s="30" t="s">
        <v>481</v>
      </c>
      <c r="C794" s="30" t="s">
        <v>482</v>
      </c>
      <c r="D794" s="55">
        <v>1</v>
      </c>
      <c r="E794" s="55">
        <v>881.43</v>
      </c>
      <c r="F794" s="56">
        <f>E794*D794</f>
        <v>881.43</v>
      </c>
      <c r="G794" s="106"/>
      <c r="H794" s="88" t="s">
        <v>1117</v>
      </c>
    </row>
    <row r="795" spans="1:8" s="1" customFormat="1" ht="15.75" x14ac:dyDescent="0.45">
      <c r="A795" s="51" t="s">
        <v>501</v>
      </c>
      <c r="B795" s="52" t="s">
        <v>502</v>
      </c>
      <c r="C795" s="52"/>
      <c r="D795" s="53"/>
      <c r="E795" s="53"/>
      <c r="F795" s="54">
        <f>F796</f>
        <v>1762.86</v>
      </c>
      <c r="G795" s="105"/>
      <c r="H795" s="91"/>
    </row>
    <row r="796" spans="1:8" s="1" customFormat="1" ht="15.75" x14ac:dyDescent="0.45">
      <c r="A796" s="57" t="s">
        <v>503</v>
      </c>
      <c r="B796" s="30" t="s">
        <v>481</v>
      </c>
      <c r="C796" s="30" t="s">
        <v>482</v>
      </c>
      <c r="D796" s="55">
        <v>2</v>
      </c>
      <c r="E796" s="55">
        <v>881.43</v>
      </c>
      <c r="F796" s="56">
        <f>E796*D796</f>
        <v>1762.86</v>
      </c>
      <c r="G796" s="106"/>
      <c r="H796" s="88" t="s">
        <v>1117</v>
      </c>
    </row>
    <row r="797" spans="1:8" s="1" customFormat="1" ht="15.75" x14ac:dyDescent="0.45">
      <c r="A797" s="47" t="s">
        <v>504</v>
      </c>
      <c r="B797" s="48" t="s">
        <v>505</v>
      </c>
      <c r="C797" s="48"/>
      <c r="D797" s="49"/>
      <c r="E797" s="49"/>
      <c r="F797" s="50">
        <f>F798</f>
        <v>50117.08</v>
      </c>
      <c r="G797" s="95"/>
      <c r="H797" s="84"/>
    </row>
    <row r="798" spans="1:8" s="1" customFormat="1" ht="15.75" x14ac:dyDescent="0.45">
      <c r="A798" s="51" t="s">
        <v>506</v>
      </c>
      <c r="B798" s="52" t="s">
        <v>505</v>
      </c>
      <c r="C798" s="52"/>
      <c r="D798" s="53"/>
      <c r="E798" s="53"/>
      <c r="F798" s="54">
        <f>F799+F800</f>
        <v>50117.08</v>
      </c>
      <c r="G798" s="105"/>
      <c r="H798" s="91"/>
    </row>
    <row r="799" spans="1:8" s="1" customFormat="1" ht="15.75" x14ac:dyDescent="0.45">
      <c r="A799" s="57" t="s">
        <v>1121</v>
      </c>
      <c r="B799" s="30" t="s">
        <v>1119</v>
      </c>
      <c r="C799" s="30" t="s">
        <v>414</v>
      </c>
      <c r="D799" s="55">
        <v>1</v>
      </c>
      <c r="E799" s="55">
        <v>9990</v>
      </c>
      <c r="F799" s="56">
        <f>E799*D799</f>
        <v>9990</v>
      </c>
      <c r="G799" s="106"/>
      <c r="H799" s="88" t="s">
        <v>505</v>
      </c>
    </row>
    <row r="800" spans="1:8" s="1" customFormat="1" ht="15.75" x14ac:dyDescent="0.45">
      <c r="A800" s="57" t="s">
        <v>507</v>
      </c>
      <c r="B800" s="30" t="s">
        <v>508</v>
      </c>
      <c r="C800" s="30" t="s">
        <v>7</v>
      </c>
      <c r="D800" s="55">
        <v>118</v>
      </c>
      <c r="E800" s="55">
        <v>340.06</v>
      </c>
      <c r="F800" s="56">
        <f>E800*D800</f>
        <v>40127.08</v>
      </c>
      <c r="G800" s="106"/>
      <c r="H800" s="88"/>
    </row>
    <row r="801" spans="1:8" s="1" customFormat="1" ht="15.75" x14ac:dyDescent="0.45">
      <c r="A801" s="47" t="s">
        <v>509</v>
      </c>
      <c r="B801" s="48" t="s">
        <v>510</v>
      </c>
      <c r="C801" s="48"/>
      <c r="D801" s="49"/>
      <c r="E801" s="49"/>
      <c r="F801" s="50">
        <f>F802</f>
        <v>95981.9</v>
      </c>
      <c r="G801" s="95"/>
      <c r="H801" s="84"/>
    </row>
    <row r="802" spans="1:8" s="1" customFormat="1" ht="15.75" x14ac:dyDescent="0.45">
      <c r="A802" s="51" t="s">
        <v>511</v>
      </c>
      <c r="B802" s="52" t="s">
        <v>510</v>
      </c>
      <c r="C802" s="52"/>
      <c r="D802" s="53"/>
      <c r="E802" s="53"/>
      <c r="F802" s="54">
        <f>F803</f>
        <v>95981.9</v>
      </c>
      <c r="G802" s="105"/>
      <c r="H802" s="91"/>
    </row>
    <row r="803" spans="1:8" s="1" customFormat="1" ht="15.75" x14ac:dyDescent="0.45">
      <c r="A803" s="57" t="s">
        <v>512</v>
      </c>
      <c r="B803" s="30" t="s">
        <v>1120</v>
      </c>
      <c r="C803" s="30" t="s">
        <v>414</v>
      </c>
      <c r="D803" s="55">
        <v>1</v>
      </c>
      <c r="E803" s="55">
        <v>95981.9</v>
      </c>
      <c r="F803" s="56">
        <f>E803*D803</f>
        <v>95981.9</v>
      </c>
      <c r="G803" s="106"/>
      <c r="H803" s="88" t="s">
        <v>1117</v>
      </c>
    </row>
    <row r="804" spans="1:8" s="1" customFormat="1" ht="15.75" collapsed="1" x14ac:dyDescent="0.45">
      <c r="A804" s="43" t="s">
        <v>25</v>
      </c>
      <c r="B804" s="44" t="s">
        <v>279</v>
      </c>
      <c r="C804" s="44"/>
      <c r="D804" s="45"/>
      <c r="E804" s="45"/>
      <c r="F804" s="46">
        <f>F805+F856+F896+F929+F978</f>
        <v>2256448.7765649999</v>
      </c>
      <c r="G804" s="94"/>
      <c r="H804" s="83"/>
    </row>
    <row r="805" spans="1:8" s="1" customFormat="1" ht="15.75" x14ac:dyDescent="0.45">
      <c r="A805" s="47" t="s">
        <v>2001</v>
      </c>
      <c r="B805" s="48" t="s">
        <v>2002</v>
      </c>
      <c r="C805" s="48"/>
      <c r="D805" s="49"/>
      <c r="E805" s="49"/>
      <c r="F805" s="50">
        <f>F806+F811+F816+F821+F826+F831+F836+F841+F846+F851</f>
        <v>452932.49354299996</v>
      </c>
      <c r="G805" s="95"/>
      <c r="H805" s="84"/>
    </row>
    <row r="806" spans="1:8" s="1" customFormat="1" ht="15.75" x14ac:dyDescent="0.45">
      <c r="A806" s="51" t="s">
        <v>2003</v>
      </c>
      <c r="B806" s="52" t="s">
        <v>2004</v>
      </c>
      <c r="C806" s="52"/>
      <c r="D806" s="53"/>
      <c r="E806" s="53"/>
      <c r="F806" s="54">
        <f>SUM(F807:F810)</f>
        <v>24191.710477000001</v>
      </c>
      <c r="G806" s="105"/>
      <c r="H806" s="91"/>
    </row>
    <row r="807" spans="1:8" s="1" customFormat="1" ht="15.75" x14ac:dyDescent="0.45">
      <c r="A807" s="57" t="s">
        <v>2005</v>
      </c>
      <c r="B807" s="30" t="s">
        <v>2006</v>
      </c>
      <c r="C807" s="30" t="s">
        <v>21</v>
      </c>
      <c r="D807" s="55">
        <v>874.34</v>
      </c>
      <c r="E807" s="55">
        <v>0.74209999999999998</v>
      </c>
      <c r="F807" s="56">
        <f>E807*D807</f>
        <v>648.847714</v>
      </c>
      <c r="G807" s="106"/>
      <c r="H807" s="88"/>
    </row>
    <row r="808" spans="1:8" s="1" customFormat="1" ht="15.75" x14ac:dyDescent="0.45">
      <c r="A808" s="57" t="s">
        <v>2007</v>
      </c>
      <c r="B808" s="30" t="s">
        <v>2008</v>
      </c>
      <c r="C808" s="30" t="s">
        <v>21</v>
      </c>
      <c r="D808" s="55">
        <v>218.59</v>
      </c>
      <c r="E808" s="55">
        <v>5.46</v>
      </c>
      <c r="F808" s="56">
        <f t="shared" ref="F808:F810" si="82">E808*D808</f>
        <v>1193.5014000000001</v>
      </c>
      <c r="G808" s="106"/>
      <c r="H808" s="88"/>
    </row>
    <row r="809" spans="1:8" s="1" customFormat="1" ht="15.75" x14ac:dyDescent="0.45">
      <c r="A809" s="57" t="s">
        <v>2009</v>
      </c>
      <c r="B809" s="30" t="s">
        <v>2010</v>
      </c>
      <c r="C809" s="30" t="s">
        <v>21</v>
      </c>
      <c r="D809" s="55">
        <v>1092.93</v>
      </c>
      <c r="E809" s="55">
        <v>20.307099999999998</v>
      </c>
      <c r="F809" s="56">
        <f t="shared" si="82"/>
        <v>22194.238803</v>
      </c>
      <c r="G809" s="106"/>
      <c r="H809" s="88"/>
    </row>
    <row r="810" spans="1:8" s="1" customFormat="1" ht="15.75" x14ac:dyDescent="0.45">
      <c r="A810" s="57" t="s">
        <v>2011</v>
      </c>
      <c r="B810" s="30" t="s">
        <v>2012</v>
      </c>
      <c r="C810" s="30" t="s">
        <v>21</v>
      </c>
      <c r="D810" s="55">
        <v>203.04</v>
      </c>
      <c r="E810" s="55">
        <v>0.76400000000000001</v>
      </c>
      <c r="F810" s="56">
        <f t="shared" si="82"/>
        <v>155.12255999999999</v>
      </c>
      <c r="G810" s="106"/>
      <c r="H810" s="88"/>
    </row>
    <row r="811" spans="1:8" s="1" customFormat="1" ht="15.75" x14ac:dyDescent="0.45">
      <c r="A811" s="51" t="s">
        <v>2013</v>
      </c>
      <c r="B811" s="52" t="s">
        <v>2014</v>
      </c>
      <c r="C811" s="52"/>
      <c r="D811" s="53"/>
      <c r="E811" s="53"/>
      <c r="F811" s="54">
        <f>SUM(F812:F815)</f>
        <v>30109.787373000003</v>
      </c>
      <c r="G811" s="105"/>
      <c r="H811" s="91"/>
    </row>
    <row r="812" spans="1:8" s="1" customFormat="1" ht="15.75" x14ac:dyDescent="0.45">
      <c r="A812" s="57" t="s">
        <v>2015</v>
      </c>
      <c r="B812" s="30" t="s">
        <v>2006</v>
      </c>
      <c r="C812" s="30" t="s">
        <v>21</v>
      </c>
      <c r="D812" s="55">
        <v>1075.3</v>
      </c>
      <c r="E812" s="55">
        <v>0.74209999999999998</v>
      </c>
      <c r="F812" s="56">
        <f>E812*D812</f>
        <v>797.98012999999992</v>
      </c>
      <c r="G812" s="106"/>
      <c r="H812" s="88"/>
    </row>
    <row r="813" spans="1:8" s="1" customFormat="1" ht="15.75" x14ac:dyDescent="0.45">
      <c r="A813" s="57" t="s">
        <v>2016</v>
      </c>
      <c r="B813" s="30" t="s">
        <v>2008</v>
      </c>
      <c r="C813" s="30" t="s">
        <v>21</v>
      </c>
      <c r="D813" s="55">
        <v>268.83</v>
      </c>
      <c r="E813" s="55">
        <v>5.46</v>
      </c>
      <c r="F813" s="56">
        <f t="shared" ref="F813:F815" si="83">E813*D813</f>
        <v>1467.8117999999999</v>
      </c>
      <c r="G813" s="106"/>
      <c r="H813" s="88"/>
    </row>
    <row r="814" spans="1:8" s="1" customFormat="1" ht="15.75" x14ac:dyDescent="0.45">
      <c r="A814" s="57" t="s">
        <v>2017</v>
      </c>
      <c r="B814" s="30" t="s">
        <v>2010</v>
      </c>
      <c r="C814" s="30" t="s">
        <v>21</v>
      </c>
      <c r="D814" s="55">
        <v>1344.13</v>
      </c>
      <c r="E814" s="55">
        <v>20.307099999999998</v>
      </c>
      <c r="F814" s="56">
        <f t="shared" si="83"/>
        <v>27295.382323000002</v>
      </c>
      <c r="G814" s="106"/>
      <c r="H814" s="88"/>
    </row>
    <row r="815" spans="1:8" s="1" customFormat="1" ht="15.75" x14ac:dyDescent="0.45">
      <c r="A815" s="57" t="s">
        <v>2018</v>
      </c>
      <c r="B815" s="30" t="s">
        <v>2012</v>
      </c>
      <c r="C815" s="30" t="s">
        <v>21</v>
      </c>
      <c r="D815" s="55">
        <v>718.08</v>
      </c>
      <c r="E815" s="55">
        <v>0.76400000000000001</v>
      </c>
      <c r="F815" s="56">
        <f t="shared" si="83"/>
        <v>548.61312000000009</v>
      </c>
      <c r="G815" s="106"/>
      <c r="H815" s="88"/>
    </row>
    <row r="816" spans="1:8" s="1" customFormat="1" ht="15.75" x14ac:dyDescent="0.45">
      <c r="A816" s="51" t="s">
        <v>2019</v>
      </c>
      <c r="B816" s="52" t="s">
        <v>2020</v>
      </c>
      <c r="C816" s="52"/>
      <c r="D816" s="53"/>
      <c r="E816" s="53"/>
      <c r="F816" s="54">
        <f>SUM(F817:F820)</f>
        <v>16600.292839999998</v>
      </c>
      <c r="G816" s="105"/>
      <c r="H816" s="91"/>
    </row>
    <row r="817" spans="1:8" s="1" customFormat="1" ht="15.75" x14ac:dyDescent="0.45">
      <c r="A817" s="57" t="s">
        <v>2021</v>
      </c>
      <c r="B817" s="30" t="s">
        <v>2006</v>
      </c>
      <c r="C817" s="30" t="s">
        <v>21</v>
      </c>
      <c r="D817" s="55">
        <v>592.98</v>
      </c>
      <c r="E817" s="55">
        <v>0.74209999999999998</v>
      </c>
      <c r="F817" s="56">
        <f>E817*D817</f>
        <v>440.05045799999999</v>
      </c>
      <c r="G817" s="106"/>
      <c r="H817" s="88"/>
    </row>
    <row r="818" spans="1:8" s="1" customFormat="1" ht="15.75" x14ac:dyDescent="0.45">
      <c r="A818" s="57" t="s">
        <v>2022</v>
      </c>
      <c r="B818" s="30" t="s">
        <v>2008</v>
      </c>
      <c r="C818" s="30" t="s">
        <v>21</v>
      </c>
      <c r="D818" s="55">
        <v>148.24</v>
      </c>
      <c r="E818" s="55">
        <v>5.46</v>
      </c>
      <c r="F818" s="56">
        <f t="shared" ref="F818:F820" si="84">E818*D818</f>
        <v>809.3904</v>
      </c>
      <c r="G818" s="106"/>
      <c r="H818" s="88"/>
    </row>
    <row r="819" spans="1:8" s="1" customFormat="1" ht="15.75" x14ac:dyDescent="0.45">
      <c r="A819" s="57" t="s">
        <v>2023</v>
      </c>
      <c r="B819" s="30" t="s">
        <v>2010</v>
      </c>
      <c r="C819" s="30" t="s">
        <v>21</v>
      </c>
      <c r="D819" s="55">
        <v>741.22</v>
      </c>
      <c r="E819" s="55">
        <v>20.307099999999998</v>
      </c>
      <c r="F819" s="56">
        <f t="shared" si="84"/>
        <v>15052.028661999999</v>
      </c>
      <c r="G819" s="106"/>
      <c r="H819" s="88"/>
    </row>
    <row r="820" spans="1:8" s="1" customFormat="1" ht="15.75" x14ac:dyDescent="0.45">
      <c r="A820" s="57" t="s">
        <v>2024</v>
      </c>
      <c r="B820" s="30" t="s">
        <v>2012</v>
      </c>
      <c r="C820" s="30" t="s">
        <v>21</v>
      </c>
      <c r="D820" s="55">
        <v>391.13</v>
      </c>
      <c r="E820" s="55">
        <v>0.76400000000000001</v>
      </c>
      <c r="F820" s="56">
        <f t="shared" si="84"/>
        <v>298.82332000000002</v>
      </c>
      <c r="G820" s="106"/>
      <c r="H820" s="88"/>
    </row>
    <row r="821" spans="1:8" s="1" customFormat="1" ht="15.75" x14ac:dyDescent="0.45">
      <c r="A821" s="51" t="s">
        <v>2025</v>
      </c>
      <c r="B821" s="52" t="s">
        <v>2026</v>
      </c>
      <c r="C821" s="52"/>
      <c r="D821" s="53"/>
      <c r="E821" s="53"/>
      <c r="F821" s="54">
        <f>SUM(F822:F825)</f>
        <v>25857.927525999999</v>
      </c>
      <c r="G821" s="105"/>
      <c r="H821" s="91"/>
    </row>
    <row r="822" spans="1:8" s="1" customFormat="1" ht="15.75" x14ac:dyDescent="0.45">
      <c r="A822" s="57" t="s">
        <v>2027</v>
      </c>
      <c r="B822" s="30" t="s">
        <v>2006</v>
      </c>
      <c r="C822" s="30" t="s">
        <v>21</v>
      </c>
      <c r="D822" s="55">
        <v>938.47</v>
      </c>
      <c r="E822" s="55">
        <v>0.74209999999999998</v>
      </c>
      <c r="F822" s="56">
        <f>E822*D822</f>
        <v>696.43858699999998</v>
      </c>
      <c r="G822" s="106"/>
      <c r="H822" s="88"/>
    </row>
    <row r="823" spans="1:8" s="1" customFormat="1" ht="15.75" x14ac:dyDescent="0.45">
      <c r="A823" s="57" t="s">
        <v>2028</v>
      </c>
      <c r="B823" s="30" t="s">
        <v>2008</v>
      </c>
      <c r="C823" s="30" t="s">
        <v>21</v>
      </c>
      <c r="D823" s="55">
        <v>234.62</v>
      </c>
      <c r="E823" s="55">
        <v>5.46</v>
      </c>
      <c r="F823" s="56">
        <f t="shared" ref="F823:F825" si="85">E823*D823</f>
        <v>1281.0252</v>
      </c>
      <c r="G823" s="106"/>
      <c r="H823" s="88"/>
    </row>
    <row r="824" spans="1:8" s="1" customFormat="1" ht="15.75" x14ac:dyDescent="0.45">
      <c r="A824" s="57" t="s">
        <v>2029</v>
      </c>
      <c r="B824" s="30" t="s">
        <v>2010</v>
      </c>
      <c r="C824" s="30" t="s">
        <v>21</v>
      </c>
      <c r="D824" s="55">
        <v>1173.0899999999999</v>
      </c>
      <c r="E824" s="55">
        <v>20.307099999999998</v>
      </c>
      <c r="F824" s="56">
        <f t="shared" si="85"/>
        <v>23822.055938999998</v>
      </c>
      <c r="G824" s="106"/>
      <c r="H824" s="88"/>
    </row>
    <row r="825" spans="1:8" s="1" customFormat="1" ht="15.75" x14ac:dyDescent="0.45">
      <c r="A825" s="57" t="s">
        <v>2030</v>
      </c>
      <c r="B825" s="30" t="s">
        <v>2012</v>
      </c>
      <c r="C825" s="30" t="s">
        <v>21</v>
      </c>
      <c r="D825" s="55">
        <v>76.45</v>
      </c>
      <c r="E825" s="55">
        <v>0.76400000000000001</v>
      </c>
      <c r="F825" s="56">
        <f t="shared" si="85"/>
        <v>58.407800000000002</v>
      </c>
      <c r="G825" s="106"/>
      <c r="H825" s="88"/>
    </row>
    <row r="826" spans="1:8" s="1" customFormat="1" ht="15.75" x14ac:dyDescent="0.45">
      <c r="A826" s="51" t="s">
        <v>2031</v>
      </c>
      <c r="B826" s="52" t="s">
        <v>2032</v>
      </c>
      <c r="C826" s="52"/>
      <c r="D826" s="53"/>
      <c r="E826" s="53"/>
      <c r="F826" s="54">
        <f>SUM(F827:F830)</f>
        <v>78303.165336999999</v>
      </c>
      <c r="G826" s="105"/>
      <c r="H826" s="91"/>
    </row>
    <row r="827" spans="1:8" s="1" customFormat="1" ht="15.75" x14ac:dyDescent="0.45">
      <c r="A827" s="57" t="s">
        <v>2033</v>
      </c>
      <c r="B827" s="30" t="s">
        <v>2006</v>
      </c>
      <c r="C827" s="30" t="s">
        <v>21</v>
      </c>
      <c r="D827" s="55">
        <v>2841.41</v>
      </c>
      <c r="E827" s="55">
        <v>0.74209999999999998</v>
      </c>
      <c r="F827" s="56">
        <f>E827*D827</f>
        <v>2108.610361</v>
      </c>
      <c r="G827" s="106"/>
      <c r="H827" s="88"/>
    </row>
    <row r="828" spans="1:8" s="1" customFormat="1" ht="15.75" x14ac:dyDescent="0.45">
      <c r="A828" s="57" t="s">
        <v>2034</v>
      </c>
      <c r="B828" s="30" t="s">
        <v>2008</v>
      </c>
      <c r="C828" s="30" t="s">
        <v>21</v>
      </c>
      <c r="D828" s="55">
        <v>710.35</v>
      </c>
      <c r="E828" s="55">
        <v>5.46</v>
      </c>
      <c r="F828" s="56">
        <f t="shared" ref="F828:F830" si="86">E828*D828</f>
        <v>3878.511</v>
      </c>
      <c r="G828" s="106"/>
      <c r="H828" s="88"/>
    </row>
    <row r="829" spans="1:8" s="1" customFormat="1" ht="15.75" x14ac:dyDescent="0.45">
      <c r="A829" s="57" t="s">
        <v>2035</v>
      </c>
      <c r="B829" s="30" t="s">
        <v>2010</v>
      </c>
      <c r="C829" s="30" t="s">
        <v>21</v>
      </c>
      <c r="D829" s="55">
        <v>3551.76</v>
      </c>
      <c r="E829" s="55">
        <v>20.307099999999998</v>
      </c>
      <c r="F829" s="56">
        <f t="shared" si="86"/>
        <v>72125.945496</v>
      </c>
      <c r="G829" s="106"/>
      <c r="H829" s="88"/>
    </row>
    <row r="830" spans="1:8" s="1" customFormat="1" ht="15.75" x14ac:dyDescent="0.45">
      <c r="A830" s="57" t="s">
        <v>2036</v>
      </c>
      <c r="B830" s="30" t="s">
        <v>2012</v>
      </c>
      <c r="C830" s="30" t="s">
        <v>21</v>
      </c>
      <c r="D830" s="55">
        <v>248.82</v>
      </c>
      <c r="E830" s="55">
        <v>0.76400000000000001</v>
      </c>
      <c r="F830" s="56">
        <f t="shared" si="86"/>
        <v>190.09848</v>
      </c>
      <c r="G830" s="106"/>
      <c r="H830" s="88"/>
    </row>
    <row r="831" spans="1:8" s="1" customFormat="1" ht="15.75" x14ac:dyDescent="0.45">
      <c r="A831" s="51" t="s">
        <v>2037</v>
      </c>
      <c r="B831" s="52" t="s">
        <v>2038</v>
      </c>
      <c r="C831" s="52"/>
      <c r="D831" s="53"/>
      <c r="E831" s="53"/>
      <c r="F831" s="54">
        <f>SUM(F832:F835)</f>
        <v>74573.016061999995</v>
      </c>
      <c r="G831" s="105"/>
      <c r="H831" s="91"/>
    </row>
    <row r="832" spans="1:8" s="1" customFormat="1" ht="15.75" x14ac:dyDescent="0.45">
      <c r="A832" s="57" t="s">
        <v>2039</v>
      </c>
      <c r="B832" s="30" t="s">
        <v>2006</v>
      </c>
      <c r="C832" s="30" t="s">
        <v>21</v>
      </c>
      <c r="D832" s="55">
        <v>2707.3</v>
      </c>
      <c r="E832" s="55">
        <v>0.74209999999999998</v>
      </c>
      <c r="F832" s="56">
        <f>E832*D832</f>
        <v>2009.0873300000001</v>
      </c>
      <c r="G832" s="106"/>
      <c r="H832" s="88"/>
    </row>
    <row r="833" spans="1:8" s="1" customFormat="1" ht="15.75" x14ac:dyDescent="0.45">
      <c r="A833" s="57" t="s">
        <v>2040</v>
      </c>
      <c r="B833" s="30" t="s">
        <v>2008</v>
      </c>
      <c r="C833" s="30" t="s">
        <v>21</v>
      </c>
      <c r="D833" s="55">
        <v>672.82</v>
      </c>
      <c r="E833" s="55">
        <v>5.46</v>
      </c>
      <c r="F833" s="56">
        <f t="shared" ref="F833:F835" si="87">E833*D833</f>
        <v>3673.5972000000002</v>
      </c>
      <c r="G833" s="106"/>
      <c r="H833" s="88"/>
    </row>
    <row r="834" spans="1:8" s="1" customFormat="1" ht="15.75" x14ac:dyDescent="0.45">
      <c r="A834" s="57" t="s">
        <v>2041</v>
      </c>
      <c r="B834" s="30" t="s">
        <v>2010</v>
      </c>
      <c r="C834" s="30" t="s">
        <v>21</v>
      </c>
      <c r="D834" s="55">
        <v>3384.12</v>
      </c>
      <c r="E834" s="55">
        <v>20.307099999999998</v>
      </c>
      <c r="F834" s="56">
        <f t="shared" si="87"/>
        <v>68721.663251999998</v>
      </c>
      <c r="G834" s="106"/>
      <c r="H834" s="88"/>
    </row>
    <row r="835" spans="1:8" s="1" customFormat="1" ht="15.75" x14ac:dyDescent="0.45">
      <c r="A835" s="57" t="s">
        <v>2042</v>
      </c>
      <c r="B835" s="30" t="s">
        <v>2012</v>
      </c>
      <c r="C835" s="30" t="s">
        <v>21</v>
      </c>
      <c r="D835" s="55">
        <v>220.77</v>
      </c>
      <c r="E835" s="55">
        <v>0.76400000000000001</v>
      </c>
      <c r="F835" s="56">
        <f t="shared" si="87"/>
        <v>168.66828000000001</v>
      </c>
      <c r="G835" s="106"/>
      <c r="H835" s="88"/>
    </row>
    <row r="836" spans="1:8" s="1" customFormat="1" ht="15.75" x14ac:dyDescent="0.45">
      <c r="A836" s="51" t="s">
        <v>2043</v>
      </c>
      <c r="B836" s="52" t="s">
        <v>2044</v>
      </c>
      <c r="C836" s="52"/>
      <c r="D836" s="53"/>
      <c r="E836" s="53"/>
      <c r="F836" s="54">
        <f>SUM(F837:F840)</f>
        <v>160826.60443800001</v>
      </c>
      <c r="G836" s="105"/>
      <c r="H836" s="91"/>
    </row>
    <row r="837" spans="1:8" s="1" customFormat="1" ht="15.75" x14ac:dyDescent="0.45">
      <c r="A837" s="57" t="s">
        <v>2045</v>
      </c>
      <c r="B837" s="30" t="s">
        <v>2006</v>
      </c>
      <c r="C837" s="30" t="s">
        <v>21</v>
      </c>
      <c r="D837" s="55">
        <v>5828.88</v>
      </c>
      <c r="E837" s="55">
        <v>0.74209999999999998</v>
      </c>
      <c r="F837" s="56">
        <f>E837*D837</f>
        <v>4325.6118479999996</v>
      </c>
      <c r="G837" s="106"/>
      <c r="H837" s="88"/>
    </row>
    <row r="838" spans="1:8" s="1" customFormat="1" ht="15.75" x14ac:dyDescent="0.45">
      <c r="A838" s="57" t="s">
        <v>2046</v>
      </c>
      <c r="B838" s="30" t="s">
        <v>2008</v>
      </c>
      <c r="C838" s="30" t="s">
        <v>21</v>
      </c>
      <c r="D838" s="55">
        <v>1457.22</v>
      </c>
      <c r="E838" s="55">
        <v>5.46</v>
      </c>
      <c r="F838" s="56">
        <f t="shared" ref="F838:F840" si="88">E838*D838</f>
        <v>7956.4211999999998</v>
      </c>
      <c r="G838" s="106"/>
      <c r="H838" s="88"/>
    </row>
    <row r="839" spans="1:8" s="1" customFormat="1" ht="15.75" x14ac:dyDescent="0.45">
      <c r="A839" s="57" t="s">
        <v>2047</v>
      </c>
      <c r="B839" s="30" t="s">
        <v>2010</v>
      </c>
      <c r="C839" s="30" t="s">
        <v>21</v>
      </c>
      <c r="D839" s="55">
        <v>7286.1</v>
      </c>
      <c r="E839" s="55">
        <v>20.307099999999998</v>
      </c>
      <c r="F839" s="56">
        <f t="shared" si="88"/>
        <v>147959.56130999999</v>
      </c>
      <c r="G839" s="106"/>
      <c r="H839" s="88"/>
    </row>
    <row r="840" spans="1:8" s="1" customFormat="1" ht="15.75" x14ac:dyDescent="0.45">
      <c r="A840" s="57" t="s">
        <v>2048</v>
      </c>
      <c r="B840" s="30" t="s">
        <v>2012</v>
      </c>
      <c r="C840" s="30" t="s">
        <v>21</v>
      </c>
      <c r="D840" s="55">
        <v>765.72</v>
      </c>
      <c r="E840" s="55">
        <v>0.76400000000000001</v>
      </c>
      <c r="F840" s="56">
        <f t="shared" si="88"/>
        <v>585.01008000000002</v>
      </c>
      <c r="G840" s="106"/>
      <c r="H840" s="88"/>
    </row>
    <row r="841" spans="1:8" s="1" customFormat="1" ht="15.75" x14ac:dyDescent="0.45">
      <c r="A841" s="51" t="s">
        <v>2049</v>
      </c>
      <c r="B841" s="52" t="s">
        <v>2050</v>
      </c>
      <c r="C841" s="52"/>
      <c r="D841" s="53"/>
      <c r="E841" s="53"/>
      <c r="F841" s="54">
        <f>SUM(F842:F845)</f>
        <v>18158.495699999999</v>
      </c>
      <c r="G841" s="105"/>
      <c r="H841" s="91"/>
    </row>
    <row r="842" spans="1:8" s="1" customFormat="1" ht="15.75" x14ac:dyDescent="0.45">
      <c r="A842" s="57" t="s">
        <v>2051</v>
      </c>
      <c r="B842" s="30" t="s">
        <v>2006</v>
      </c>
      <c r="C842" s="30" t="s">
        <v>21</v>
      </c>
      <c r="D842" s="55">
        <v>656.18</v>
      </c>
      <c r="E842" s="55">
        <v>0.74209999999999998</v>
      </c>
      <c r="F842" s="56">
        <f>E842*D842</f>
        <v>486.95117799999997</v>
      </c>
      <c r="G842" s="106"/>
      <c r="H842" s="88"/>
    </row>
    <row r="843" spans="1:8" s="1" customFormat="1" ht="15.75" x14ac:dyDescent="0.45">
      <c r="A843" s="57" t="s">
        <v>2052</v>
      </c>
      <c r="B843" s="30" t="s">
        <v>2008</v>
      </c>
      <c r="C843" s="30" t="s">
        <v>21</v>
      </c>
      <c r="D843" s="55">
        <v>164.04</v>
      </c>
      <c r="E843" s="55">
        <v>5.46</v>
      </c>
      <c r="F843" s="56">
        <f t="shared" ref="F843:F845" si="89">E843*D843</f>
        <v>895.65839999999992</v>
      </c>
      <c r="G843" s="106"/>
      <c r="H843" s="88"/>
    </row>
    <row r="844" spans="1:8" s="1" customFormat="1" ht="15.75" x14ac:dyDescent="0.45">
      <c r="A844" s="57" t="s">
        <v>2053</v>
      </c>
      <c r="B844" s="30" t="s">
        <v>2010</v>
      </c>
      <c r="C844" s="30" t="s">
        <v>21</v>
      </c>
      <c r="D844" s="55">
        <v>820.22</v>
      </c>
      <c r="E844" s="55">
        <v>20.307099999999998</v>
      </c>
      <c r="F844" s="56">
        <f t="shared" si="89"/>
        <v>16656.289561999998</v>
      </c>
      <c r="G844" s="106"/>
      <c r="H844" s="88"/>
    </row>
    <row r="845" spans="1:8" s="1" customFormat="1" ht="15.75" x14ac:dyDescent="0.45">
      <c r="A845" s="57" t="s">
        <v>2054</v>
      </c>
      <c r="B845" s="30" t="s">
        <v>2012</v>
      </c>
      <c r="C845" s="30" t="s">
        <v>21</v>
      </c>
      <c r="D845" s="55">
        <v>156.54</v>
      </c>
      <c r="E845" s="55">
        <v>0.76400000000000001</v>
      </c>
      <c r="F845" s="56">
        <f t="shared" si="89"/>
        <v>119.59656</v>
      </c>
      <c r="G845" s="106"/>
      <c r="H845" s="88"/>
    </row>
    <row r="846" spans="1:8" s="1" customFormat="1" ht="15.75" x14ac:dyDescent="0.45">
      <c r="A846" s="51" t="s">
        <v>2055</v>
      </c>
      <c r="B846" s="52" t="s">
        <v>2056</v>
      </c>
      <c r="C846" s="52"/>
      <c r="D846" s="53"/>
      <c r="E846" s="53"/>
      <c r="F846" s="54">
        <f>SUM(F847:F850)</f>
        <v>10910.765799999999</v>
      </c>
      <c r="G846" s="105"/>
      <c r="H846" s="91"/>
    </row>
    <row r="847" spans="1:8" s="1" customFormat="1" ht="15.75" x14ac:dyDescent="0.45">
      <c r="A847" s="57" t="s">
        <v>2057</v>
      </c>
      <c r="B847" s="30" t="s">
        <v>2006</v>
      </c>
      <c r="C847" s="30" t="s">
        <v>21</v>
      </c>
      <c r="D847" s="55">
        <v>394.09</v>
      </c>
      <c r="E847" s="55">
        <v>0.74209999999999998</v>
      </c>
      <c r="F847" s="56">
        <f>E847*D847</f>
        <v>292.45418899999999</v>
      </c>
      <c r="G847" s="106"/>
      <c r="H847" s="88"/>
    </row>
    <row r="848" spans="1:8" s="1" customFormat="1" ht="15.75" x14ac:dyDescent="0.45">
      <c r="A848" s="57" t="s">
        <v>2058</v>
      </c>
      <c r="B848" s="30" t="s">
        <v>2008</v>
      </c>
      <c r="C848" s="30" t="s">
        <v>21</v>
      </c>
      <c r="D848" s="55">
        <v>98.52</v>
      </c>
      <c r="E848" s="55">
        <v>5.46</v>
      </c>
      <c r="F848" s="56">
        <f t="shared" ref="F848:F850" si="90">E848*D848</f>
        <v>537.91919999999993</v>
      </c>
      <c r="G848" s="106"/>
      <c r="H848" s="88"/>
    </row>
    <row r="849" spans="1:8" s="1" customFormat="1" ht="15.75" x14ac:dyDescent="0.45">
      <c r="A849" s="57" t="s">
        <v>2059</v>
      </c>
      <c r="B849" s="30" t="s">
        <v>2010</v>
      </c>
      <c r="C849" s="30" t="s">
        <v>21</v>
      </c>
      <c r="D849" s="55">
        <v>492.61</v>
      </c>
      <c r="E849" s="55">
        <v>20.307099999999998</v>
      </c>
      <c r="F849" s="56">
        <f t="shared" si="90"/>
        <v>10003.480530999999</v>
      </c>
      <c r="G849" s="106"/>
      <c r="H849" s="88"/>
    </row>
    <row r="850" spans="1:8" s="1" customFormat="1" ht="15.75" x14ac:dyDescent="0.45">
      <c r="A850" s="57" t="s">
        <v>2060</v>
      </c>
      <c r="B850" s="30" t="s">
        <v>2012</v>
      </c>
      <c r="C850" s="30" t="s">
        <v>21</v>
      </c>
      <c r="D850" s="55">
        <v>100.67</v>
      </c>
      <c r="E850" s="55">
        <v>0.76400000000000001</v>
      </c>
      <c r="F850" s="56">
        <f t="shared" si="90"/>
        <v>76.911879999999996</v>
      </c>
      <c r="G850" s="106"/>
      <c r="H850" s="88"/>
    </row>
    <row r="851" spans="1:8" s="1" customFormat="1" ht="15.75" x14ac:dyDescent="0.45">
      <c r="A851" s="51" t="s">
        <v>2061</v>
      </c>
      <c r="B851" s="52" t="s">
        <v>2062</v>
      </c>
      <c r="C851" s="52"/>
      <c r="D851" s="53"/>
      <c r="E851" s="53"/>
      <c r="F851" s="54">
        <f>SUM(F852:F855)</f>
        <v>13400.727989999998</v>
      </c>
      <c r="G851" s="105"/>
      <c r="H851" s="91"/>
    </row>
    <row r="852" spans="1:8" s="1" customFormat="1" ht="15.75" x14ac:dyDescent="0.45">
      <c r="A852" s="57" t="s">
        <v>2063</v>
      </c>
      <c r="B852" s="30" t="s">
        <v>2006</v>
      </c>
      <c r="C852" s="30" t="s">
        <v>21</v>
      </c>
      <c r="D852" s="55">
        <v>478.31</v>
      </c>
      <c r="E852" s="55">
        <v>0.74209999999999998</v>
      </c>
      <c r="F852" s="56">
        <f>E852*D852</f>
        <v>354.95385099999999</v>
      </c>
      <c r="G852" s="106"/>
      <c r="H852" s="88"/>
    </row>
    <row r="853" spans="1:8" s="1" customFormat="1" ht="15.75" x14ac:dyDescent="0.45">
      <c r="A853" s="57" t="s">
        <v>2064</v>
      </c>
      <c r="B853" s="30" t="s">
        <v>2008</v>
      </c>
      <c r="C853" s="30" t="s">
        <v>21</v>
      </c>
      <c r="D853" s="55">
        <v>119.58</v>
      </c>
      <c r="E853" s="55">
        <v>5.46</v>
      </c>
      <c r="F853" s="56">
        <f t="shared" ref="F853:F855" si="91">E853*D853</f>
        <v>652.90679999999998</v>
      </c>
      <c r="G853" s="106"/>
      <c r="H853" s="88"/>
    </row>
    <row r="854" spans="1:8" s="1" customFormat="1" ht="15.75" x14ac:dyDescent="0.45">
      <c r="A854" s="57" t="s">
        <v>2065</v>
      </c>
      <c r="B854" s="30" t="s">
        <v>2010</v>
      </c>
      <c r="C854" s="30" t="s">
        <v>21</v>
      </c>
      <c r="D854" s="55">
        <v>597.89</v>
      </c>
      <c r="E854" s="55">
        <v>20.307099999999998</v>
      </c>
      <c r="F854" s="56">
        <f t="shared" si="91"/>
        <v>12141.412018999999</v>
      </c>
      <c r="G854" s="106"/>
      <c r="H854" s="88"/>
    </row>
    <row r="855" spans="1:8" s="1" customFormat="1" ht="17.25" customHeight="1" x14ac:dyDescent="0.45">
      <c r="A855" s="57" t="s">
        <v>2066</v>
      </c>
      <c r="B855" s="30" t="s">
        <v>2012</v>
      </c>
      <c r="C855" s="30" t="s">
        <v>21</v>
      </c>
      <c r="D855" s="55">
        <v>329.13</v>
      </c>
      <c r="E855" s="55">
        <v>0.76400000000000001</v>
      </c>
      <c r="F855" s="56">
        <f t="shared" si="91"/>
        <v>251.45532</v>
      </c>
      <c r="G855" s="106"/>
      <c r="H855" s="88"/>
    </row>
    <row r="856" spans="1:8" s="1" customFormat="1" ht="15.75" x14ac:dyDescent="0.45">
      <c r="A856" s="47" t="s">
        <v>2067</v>
      </c>
      <c r="B856" s="48" t="s">
        <v>2068</v>
      </c>
      <c r="C856" s="48"/>
      <c r="D856" s="49"/>
      <c r="E856" s="49"/>
      <c r="F856" s="50">
        <f>F857+F862+F866+F870+F874+F878+F882+F886+F890+F893</f>
        <v>301073.04222200002</v>
      </c>
      <c r="G856" s="95"/>
      <c r="H856" s="84"/>
    </row>
    <row r="857" spans="1:8" s="1" customFormat="1" ht="15.75" x14ac:dyDescent="0.45">
      <c r="A857" s="51" t="s">
        <v>2069</v>
      </c>
      <c r="B857" s="52" t="s">
        <v>2070</v>
      </c>
      <c r="C857" s="52"/>
      <c r="D857" s="53"/>
      <c r="E857" s="53"/>
      <c r="F857" s="54">
        <f>SUM(F858:F861)</f>
        <v>11183.380872000002</v>
      </c>
      <c r="G857" s="105"/>
      <c r="H857" s="91"/>
    </row>
    <row r="858" spans="1:8" s="1" customFormat="1" ht="15.75" x14ac:dyDescent="0.45">
      <c r="A858" s="57" t="s">
        <v>2071</v>
      </c>
      <c r="B858" s="30" t="s">
        <v>2072</v>
      </c>
      <c r="C858" s="30" t="s">
        <v>21</v>
      </c>
      <c r="D858" s="55">
        <v>14.74</v>
      </c>
      <c r="E858" s="55">
        <v>18</v>
      </c>
      <c r="F858" s="56">
        <f t="shared" ref="F858:F895" si="92">E858*D858</f>
        <v>265.32</v>
      </c>
      <c r="G858" s="106"/>
      <c r="H858" s="88"/>
    </row>
    <row r="859" spans="1:8" s="1" customFormat="1" ht="15.75" x14ac:dyDescent="0.45">
      <c r="A859" s="57" t="s">
        <v>2073</v>
      </c>
      <c r="B859" s="30" t="s">
        <v>2074</v>
      </c>
      <c r="C859" s="30" t="s">
        <v>21</v>
      </c>
      <c r="D859" s="55">
        <v>175.06</v>
      </c>
      <c r="E859" s="55">
        <v>30</v>
      </c>
      <c r="F859" s="56">
        <f t="shared" si="92"/>
        <v>5251.8</v>
      </c>
      <c r="G859" s="106"/>
      <c r="H859" s="88"/>
    </row>
    <row r="860" spans="1:8" s="1" customFormat="1" ht="15.75" x14ac:dyDescent="0.45">
      <c r="A860" s="57" t="s">
        <v>2075</v>
      </c>
      <c r="B860" s="30" t="s">
        <v>2076</v>
      </c>
      <c r="C860" s="30" t="s">
        <v>21</v>
      </c>
      <c r="D860" s="55">
        <v>10.46</v>
      </c>
      <c r="E860" s="55">
        <v>36</v>
      </c>
      <c r="F860" s="56">
        <f t="shared" si="92"/>
        <v>376.56000000000006</v>
      </c>
      <c r="G860" s="106"/>
      <c r="H860" s="88"/>
    </row>
    <row r="861" spans="1:8" s="1" customFormat="1" ht="15.75" x14ac:dyDescent="0.45">
      <c r="A861" s="57" t="s">
        <v>2077</v>
      </c>
      <c r="B861" s="30" t="s">
        <v>2078</v>
      </c>
      <c r="C861" s="30" t="s">
        <v>21</v>
      </c>
      <c r="D861" s="55">
        <v>380.68</v>
      </c>
      <c r="E861" s="55">
        <v>13.8954</v>
      </c>
      <c r="F861" s="56">
        <f t="shared" si="92"/>
        <v>5289.7008720000003</v>
      </c>
      <c r="G861" s="106"/>
      <c r="H861" s="88"/>
    </row>
    <row r="862" spans="1:8" s="1" customFormat="1" ht="15.75" x14ac:dyDescent="0.45">
      <c r="A862" s="51" t="s">
        <v>2079</v>
      </c>
      <c r="B862" s="52" t="s">
        <v>2080</v>
      </c>
      <c r="C862" s="52"/>
      <c r="D862" s="53"/>
      <c r="E862" s="53"/>
      <c r="F862" s="54">
        <f>SUM(F863:F865)</f>
        <v>29675.897910000003</v>
      </c>
      <c r="G862" s="105"/>
      <c r="H862" s="91"/>
    </row>
    <row r="863" spans="1:8" s="1" customFormat="1" ht="15.75" x14ac:dyDescent="0.45">
      <c r="A863" s="57" t="s">
        <v>2081</v>
      </c>
      <c r="B863" s="30" t="s">
        <v>2072</v>
      </c>
      <c r="C863" s="30" t="s">
        <v>21</v>
      </c>
      <c r="D863" s="55">
        <v>35.58</v>
      </c>
      <c r="E863" s="55">
        <v>18</v>
      </c>
      <c r="F863" s="56">
        <f t="shared" si="92"/>
        <v>640.43999999999994</v>
      </c>
      <c r="G863" s="106"/>
      <c r="H863" s="88"/>
    </row>
    <row r="864" spans="1:8" s="1" customFormat="1" ht="15.75" x14ac:dyDescent="0.45">
      <c r="A864" s="57" t="s">
        <v>2082</v>
      </c>
      <c r="B864" s="30" t="s">
        <v>2074</v>
      </c>
      <c r="C864" s="30" t="s">
        <v>21</v>
      </c>
      <c r="D864" s="55">
        <v>48.83</v>
      </c>
      <c r="E864" s="55">
        <v>30</v>
      </c>
      <c r="F864" s="56">
        <f t="shared" si="92"/>
        <v>1464.8999999999999</v>
      </c>
      <c r="G864" s="106"/>
      <c r="H864" s="88"/>
    </row>
    <row r="865" spans="1:8" s="1" customFormat="1" ht="15.75" x14ac:dyDescent="0.45">
      <c r="A865" s="57" t="s">
        <v>2083</v>
      </c>
      <c r="B865" s="30" t="s">
        <v>2078</v>
      </c>
      <c r="C865" s="30" t="s">
        <v>21</v>
      </c>
      <c r="D865" s="55">
        <v>1984.15</v>
      </c>
      <c r="E865" s="55">
        <v>13.8954</v>
      </c>
      <c r="F865" s="56">
        <f t="shared" si="92"/>
        <v>27570.557910000003</v>
      </c>
      <c r="G865" s="106"/>
      <c r="H865" s="88"/>
    </row>
    <row r="866" spans="1:8" s="1" customFormat="1" ht="15.75" x14ac:dyDescent="0.45">
      <c r="A866" s="51" t="s">
        <v>2084</v>
      </c>
      <c r="B866" s="52" t="s">
        <v>2085</v>
      </c>
      <c r="C866" s="52"/>
      <c r="D866" s="53"/>
      <c r="E866" s="53"/>
      <c r="F866" s="54">
        <f>SUM(F867:F869)</f>
        <v>20375.662325999998</v>
      </c>
      <c r="G866" s="105"/>
      <c r="H866" s="91"/>
    </row>
    <row r="867" spans="1:8" s="1" customFormat="1" ht="15.75" x14ac:dyDescent="0.45">
      <c r="A867" s="57" t="s">
        <v>2086</v>
      </c>
      <c r="B867" s="30" t="s">
        <v>2072</v>
      </c>
      <c r="C867" s="30" t="s">
        <v>21</v>
      </c>
      <c r="D867" s="55">
        <v>12.58</v>
      </c>
      <c r="E867" s="55">
        <v>18</v>
      </c>
      <c r="F867" s="56">
        <f t="shared" si="92"/>
        <v>226.44</v>
      </c>
      <c r="G867" s="106"/>
      <c r="H867" s="88"/>
    </row>
    <row r="868" spans="1:8" s="1" customFormat="1" ht="15.75" x14ac:dyDescent="0.45">
      <c r="A868" s="57" t="s">
        <v>2087</v>
      </c>
      <c r="B868" s="30" t="s">
        <v>2074</v>
      </c>
      <c r="C868" s="30" t="s">
        <v>21</v>
      </c>
      <c r="D868" s="55">
        <v>559</v>
      </c>
      <c r="E868" s="55">
        <v>30</v>
      </c>
      <c r="F868" s="56">
        <f t="shared" si="92"/>
        <v>16770</v>
      </c>
      <c r="G868" s="106"/>
      <c r="H868" s="88"/>
    </row>
    <row r="869" spans="1:8" s="1" customFormat="1" ht="15.75" x14ac:dyDescent="0.45">
      <c r="A869" s="57" t="s">
        <v>2088</v>
      </c>
      <c r="B869" s="30" t="s">
        <v>2078</v>
      </c>
      <c r="C869" s="30" t="s">
        <v>21</v>
      </c>
      <c r="D869" s="55">
        <v>243.19</v>
      </c>
      <c r="E869" s="55">
        <v>13.8954</v>
      </c>
      <c r="F869" s="56">
        <f t="shared" si="92"/>
        <v>3379.2223260000001</v>
      </c>
      <c r="G869" s="106"/>
      <c r="H869" s="88"/>
    </row>
    <row r="870" spans="1:8" s="1" customFormat="1" ht="15.75" x14ac:dyDescent="0.45">
      <c r="A870" s="51" t="s">
        <v>2089</v>
      </c>
      <c r="B870" s="52" t="s">
        <v>2090</v>
      </c>
      <c r="C870" s="52"/>
      <c r="D870" s="53"/>
      <c r="E870" s="53"/>
      <c r="F870" s="54">
        <f>SUM(F871:F873)</f>
        <v>17454.068051000002</v>
      </c>
      <c r="G870" s="105"/>
      <c r="H870" s="91"/>
    </row>
    <row r="871" spans="1:8" s="1" customFormat="1" ht="15.75" x14ac:dyDescent="0.45">
      <c r="A871" s="57" t="s">
        <v>2091</v>
      </c>
      <c r="B871" s="30" t="s">
        <v>2072</v>
      </c>
      <c r="C871" s="30" t="s">
        <v>21</v>
      </c>
      <c r="D871" s="55">
        <v>11.5</v>
      </c>
      <c r="E871" s="55">
        <v>18</v>
      </c>
      <c r="F871" s="56">
        <f t="shared" si="92"/>
        <v>207</v>
      </c>
      <c r="G871" s="106"/>
      <c r="H871" s="88"/>
    </row>
    <row r="872" spans="1:8" s="1" customFormat="1" ht="15.75" x14ac:dyDescent="0.45">
      <c r="A872" s="57" t="s">
        <v>2092</v>
      </c>
      <c r="B872" s="30" t="s">
        <v>2074</v>
      </c>
      <c r="C872" s="30" t="s">
        <v>21</v>
      </c>
      <c r="D872" s="55">
        <v>411.38</v>
      </c>
      <c r="E872" s="55">
        <v>30</v>
      </c>
      <c r="F872" s="56">
        <f t="shared" si="92"/>
        <v>12341.4</v>
      </c>
      <c r="G872" s="106"/>
      <c r="H872" s="88"/>
    </row>
    <row r="873" spans="1:8" s="1" customFormat="1" ht="15.75" x14ac:dyDescent="0.45">
      <c r="A873" s="57" t="s">
        <v>2093</v>
      </c>
      <c r="B873" s="30" t="s">
        <v>2094</v>
      </c>
      <c r="C873" s="30" t="s">
        <v>21</v>
      </c>
      <c r="D873" s="55">
        <v>357.47</v>
      </c>
      <c r="E873" s="55">
        <v>13.7233</v>
      </c>
      <c r="F873" s="56">
        <f t="shared" si="92"/>
        <v>4905.6680510000006</v>
      </c>
      <c r="G873" s="106"/>
      <c r="H873" s="88"/>
    </row>
    <row r="874" spans="1:8" s="1" customFormat="1" ht="15.75" x14ac:dyDescent="0.45">
      <c r="A874" s="51" t="s">
        <v>2095</v>
      </c>
      <c r="B874" s="52" t="s">
        <v>2096</v>
      </c>
      <c r="C874" s="52"/>
      <c r="D874" s="53"/>
      <c r="E874" s="53"/>
      <c r="F874" s="54">
        <f>SUM(F875:F877)</f>
        <v>43659.608093999996</v>
      </c>
      <c r="G874" s="105"/>
      <c r="H874" s="91"/>
    </row>
    <row r="875" spans="1:8" s="1" customFormat="1" ht="15.75" x14ac:dyDescent="0.45">
      <c r="A875" s="57" t="s">
        <v>2097</v>
      </c>
      <c r="B875" s="30" t="s">
        <v>2072</v>
      </c>
      <c r="C875" s="30" t="s">
        <v>21</v>
      </c>
      <c r="D875" s="55">
        <v>34.5</v>
      </c>
      <c r="E875" s="55">
        <v>18</v>
      </c>
      <c r="F875" s="56">
        <f t="shared" si="92"/>
        <v>621</v>
      </c>
      <c r="G875" s="106"/>
      <c r="H875" s="88"/>
    </row>
    <row r="876" spans="1:8" s="1" customFormat="1" ht="15.75" x14ac:dyDescent="0.45">
      <c r="A876" s="57" t="s">
        <v>2098</v>
      </c>
      <c r="B876" s="30" t="s">
        <v>2074</v>
      </c>
      <c r="C876" s="30" t="s">
        <v>21</v>
      </c>
      <c r="D876" s="55">
        <v>994.02</v>
      </c>
      <c r="E876" s="55">
        <v>30</v>
      </c>
      <c r="F876" s="56">
        <f t="shared" si="92"/>
        <v>29820.6</v>
      </c>
      <c r="G876" s="106"/>
      <c r="H876" s="88"/>
    </row>
    <row r="877" spans="1:8" s="1" customFormat="1" ht="15.75" x14ac:dyDescent="0.45">
      <c r="A877" s="57" t="s">
        <v>2099</v>
      </c>
      <c r="B877" s="30" t="s">
        <v>2094</v>
      </c>
      <c r="C877" s="30" t="s">
        <v>21</v>
      </c>
      <c r="D877" s="55">
        <v>963.18</v>
      </c>
      <c r="E877" s="55">
        <v>13.7233</v>
      </c>
      <c r="F877" s="56">
        <f t="shared" si="92"/>
        <v>13218.008093999999</v>
      </c>
      <c r="G877" s="106"/>
      <c r="H877" s="88"/>
    </row>
    <row r="878" spans="1:8" s="1" customFormat="1" ht="15.75" x14ac:dyDescent="0.45">
      <c r="A878" s="51" t="s">
        <v>2100</v>
      </c>
      <c r="B878" s="52" t="s">
        <v>2101</v>
      </c>
      <c r="C878" s="52"/>
      <c r="D878" s="53"/>
      <c r="E878" s="53"/>
      <c r="F878" s="54">
        <f>SUM(F879:F881)</f>
        <v>49599.336843000005</v>
      </c>
      <c r="G878" s="105"/>
      <c r="H878" s="91"/>
    </row>
    <row r="879" spans="1:8" s="1" customFormat="1" ht="15.75" x14ac:dyDescent="0.45">
      <c r="A879" s="57" t="s">
        <v>2102</v>
      </c>
      <c r="B879" s="30" t="s">
        <v>2072</v>
      </c>
      <c r="C879" s="30" t="s">
        <v>21</v>
      </c>
      <c r="D879" s="55">
        <v>34.5</v>
      </c>
      <c r="E879" s="55">
        <v>18</v>
      </c>
      <c r="F879" s="56">
        <f t="shared" si="92"/>
        <v>621</v>
      </c>
      <c r="G879" s="106"/>
      <c r="H879" s="88"/>
    </row>
    <row r="880" spans="1:8" s="1" customFormat="1" ht="15.75" x14ac:dyDescent="0.45">
      <c r="A880" s="57" t="s">
        <v>2103</v>
      </c>
      <c r="B880" s="30" t="s">
        <v>2074</v>
      </c>
      <c r="C880" s="30" t="s">
        <v>21</v>
      </c>
      <c r="D880" s="55">
        <v>1220.1300000000001</v>
      </c>
      <c r="E880" s="55">
        <v>30</v>
      </c>
      <c r="F880" s="56">
        <f t="shared" si="92"/>
        <v>36603.9</v>
      </c>
      <c r="G880" s="106"/>
      <c r="H880" s="88"/>
    </row>
    <row r="881" spans="1:8" s="1" customFormat="1" ht="15.75" x14ac:dyDescent="0.45">
      <c r="A881" s="57" t="s">
        <v>2104</v>
      </c>
      <c r="B881" s="30" t="s">
        <v>2094</v>
      </c>
      <c r="C881" s="30" t="s">
        <v>21</v>
      </c>
      <c r="D881" s="55">
        <v>901.71</v>
      </c>
      <c r="E881" s="55">
        <v>13.7233</v>
      </c>
      <c r="F881" s="56">
        <f t="shared" si="92"/>
        <v>12374.436843000001</v>
      </c>
      <c r="G881" s="106"/>
      <c r="H881" s="88"/>
    </row>
    <row r="882" spans="1:8" s="1" customFormat="1" ht="15.75" x14ac:dyDescent="0.45">
      <c r="A882" s="51" t="s">
        <v>2105</v>
      </c>
      <c r="B882" s="52" t="s">
        <v>2106</v>
      </c>
      <c r="C882" s="52"/>
      <c r="D882" s="53"/>
      <c r="E882" s="53"/>
      <c r="F882" s="54">
        <f>SUM(F883:F885)</f>
        <v>97410.700091999999</v>
      </c>
      <c r="G882" s="105"/>
      <c r="H882" s="91"/>
    </row>
    <row r="883" spans="1:8" s="1" customFormat="1" ht="15.75" x14ac:dyDescent="0.45">
      <c r="A883" s="57" t="s">
        <v>2107</v>
      </c>
      <c r="B883" s="30" t="s">
        <v>2072</v>
      </c>
      <c r="C883" s="30" t="s">
        <v>21</v>
      </c>
      <c r="D883" s="55">
        <v>72.239999999999995</v>
      </c>
      <c r="E883" s="55">
        <v>18</v>
      </c>
      <c r="F883" s="56">
        <f t="shared" si="92"/>
        <v>1300.32</v>
      </c>
      <c r="G883" s="106"/>
      <c r="H883" s="88"/>
    </row>
    <row r="884" spans="1:8" s="1" customFormat="1" ht="15.75" x14ac:dyDescent="0.45">
      <c r="A884" s="57" t="s">
        <v>2108</v>
      </c>
      <c r="B884" s="30" t="s">
        <v>2074</v>
      </c>
      <c r="C884" s="30" t="s">
        <v>21</v>
      </c>
      <c r="D884" s="55">
        <v>2332.14</v>
      </c>
      <c r="E884" s="55">
        <v>30</v>
      </c>
      <c r="F884" s="56">
        <f t="shared" si="92"/>
        <v>69964.2</v>
      </c>
      <c r="G884" s="106"/>
      <c r="H884" s="88"/>
    </row>
    <row r="885" spans="1:8" s="1" customFormat="1" ht="15.75" x14ac:dyDescent="0.45">
      <c r="A885" s="57" t="s">
        <v>2109</v>
      </c>
      <c r="B885" s="30" t="s">
        <v>2094</v>
      </c>
      <c r="C885" s="30" t="s">
        <v>21</v>
      </c>
      <c r="D885" s="55">
        <v>1905.24</v>
      </c>
      <c r="E885" s="55">
        <v>13.7233</v>
      </c>
      <c r="F885" s="56">
        <f t="shared" si="92"/>
        <v>26146.180091999999</v>
      </c>
      <c r="G885" s="106"/>
      <c r="H885" s="88"/>
    </row>
    <row r="886" spans="1:8" s="1" customFormat="1" ht="15.75" x14ac:dyDescent="0.45">
      <c r="A886" s="51" t="s">
        <v>2110</v>
      </c>
      <c r="B886" s="52" t="s">
        <v>2111</v>
      </c>
      <c r="C886" s="52"/>
      <c r="D886" s="53"/>
      <c r="E886" s="53"/>
      <c r="F886" s="54">
        <f>SUM(F887:F889)</f>
        <v>19867.268034000001</v>
      </c>
      <c r="G886" s="105"/>
      <c r="H886" s="91"/>
    </row>
    <row r="887" spans="1:8" s="1" customFormat="1" ht="15.75" x14ac:dyDescent="0.45">
      <c r="A887" s="57" t="s">
        <v>2112</v>
      </c>
      <c r="B887" s="30" t="s">
        <v>2072</v>
      </c>
      <c r="C887" s="30" t="s">
        <v>21</v>
      </c>
      <c r="D887" s="55">
        <v>71.430000000000007</v>
      </c>
      <c r="E887" s="55">
        <v>18</v>
      </c>
      <c r="F887" s="56">
        <f t="shared" si="92"/>
        <v>1285.7400000000002</v>
      </c>
      <c r="G887" s="106"/>
      <c r="H887" s="88"/>
    </row>
    <row r="888" spans="1:8" s="1" customFormat="1" ht="15.75" x14ac:dyDescent="0.45">
      <c r="A888" s="57" t="s">
        <v>2113</v>
      </c>
      <c r="B888" s="30" t="s">
        <v>2074</v>
      </c>
      <c r="C888" s="30" t="s">
        <v>21</v>
      </c>
      <c r="D888" s="55">
        <v>424.98</v>
      </c>
      <c r="E888" s="55">
        <v>30</v>
      </c>
      <c r="F888" s="56">
        <f t="shared" si="92"/>
        <v>12749.400000000001</v>
      </c>
      <c r="G888" s="106"/>
      <c r="H888" s="88"/>
    </row>
    <row r="889" spans="1:8" s="1" customFormat="1" ht="15.75" x14ac:dyDescent="0.45">
      <c r="A889" s="57" t="s">
        <v>2114</v>
      </c>
      <c r="B889" s="30" t="s">
        <v>2094</v>
      </c>
      <c r="C889" s="30" t="s">
        <v>21</v>
      </c>
      <c r="D889" s="55">
        <v>424.98</v>
      </c>
      <c r="E889" s="55">
        <v>13.7233</v>
      </c>
      <c r="F889" s="56">
        <f t="shared" si="92"/>
        <v>5832.1280340000003</v>
      </c>
      <c r="G889" s="106"/>
      <c r="H889" s="88"/>
    </row>
    <row r="890" spans="1:8" s="1" customFormat="1" ht="15.75" x14ac:dyDescent="0.45">
      <c r="A890" s="51" t="s">
        <v>2115</v>
      </c>
      <c r="B890" s="52" t="s">
        <v>2116</v>
      </c>
      <c r="C890" s="52"/>
      <c r="D890" s="53"/>
      <c r="E890" s="53"/>
      <c r="F890" s="54">
        <f>SUM(F891:F892)</f>
        <v>3724.9199999999996</v>
      </c>
      <c r="G890" s="105"/>
      <c r="H890" s="91"/>
    </row>
    <row r="891" spans="1:8" s="1" customFormat="1" ht="15.75" x14ac:dyDescent="0.45">
      <c r="A891" s="57" t="s">
        <v>2117</v>
      </c>
      <c r="B891" s="30" t="s">
        <v>2072</v>
      </c>
      <c r="C891" s="30" t="s">
        <v>21</v>
      </c>
      <c r="D891" s="55">
        <v>12.04</v>
      </c>
      <c r="E891" s="55">
        <v>18</v>
      </c>
      <c r="F891" s="56">
        <f t="shared" si="92"/>
        <v>216.71999999999997</v>
      </c>
      <c r="G891" s="106"/>
      <c r="H891" s="88"/>
    </row>
    <row r="892" spans="1:8" s="1" customFormat="1" ht="15.75" x14ac:dyDescent="0.45">
      <c r="A892" s="57" t="s">
        <v>2118</v>
      </c>
      <c r="B892" s="30" t="s">
        <v>2074</v>
      </c>
      <c r="C892" s="30" t="s">
        <v>21</v>
      </c>
      <c r="D892" s="55">
        <v>116.94</v>
      </c>
      <c r="E892" s="55">
        <v>30</v>
      </c>
      <c r="F892" s="56">
        <f t="shared" si="92"/>
        <v>3508.2</v>
      </c>
      <c r="G892" s="106"/>
      <c r="H892" s="88"/>
    </row>
    <row r="893" spans="1:8" s="1" customFormat="1" ht="15.75" x14ac:dyDescent="0.45">
      <c r="A893" s="51" t="s">
        <v>2119</v>
      </c>
      <c r="B893" s="52" t="s">
        <v>2120</v>
      </c>
      <c r="C893" s="52"/>
      <c r="D893" s="53"/>
      <c r="E893" s="53"/>
      <c r="F893" s="54">
        <f>SUM(F894:F895)</f>
        <v>8122.2</v>
      </c>
      <c r="G893" s="105"/>
      <c r="H893" s="91"/>
    </row>
    <row r="894" spans="1:8" s="1" customFormat="1" ht="15.75" x14ac:dyDescent="0.45">
      <c r="A894" s="57" t="s">
        <v>2121</v>
      </c>
      <c r="B894" s="30" t="s">
        <v>2072</v>
      </c>
      <c r="C894" s="30" t="s">
        <v>21</v>
      </c>
      <c r="D894" s="55">
        <v>1.1000000000000001</v>
      </c>
      <c r="E894" s="55">
        <v>18</v>
      </c>
      <c r="F894" s="56">
        <f t="shared" si="92"/>
        <v>19.8</v>
      </c>
      <c r="G894" s="106"/>
      <c r="H894" s="88"/>
    </row>
    <row r="895" spans="1:8" s="1" customFormat="1" ht="15.75" x14ac:dyDescent="0.45">
      <c r="A895" s="57" t="s">
        <v>2122</v>
      </c>
      <c r="B895" s="30" t="s">
        <v>2074</v>
      </c>
      <c r="C895" s="30" t="s">
        <v>21</v>
      </c>
      <c r="D895" s="55">
        <v>270.08</v>
      </c>
      <c r="E895" s="55">
        <v>30</v>
      </c>
      <c r="F895" s="56">
        <f t="shared" si="92"/>
        <v>8102.4</v>
      </c>
      <c r="G895" s="106"/>
      <c r="H895" s="88"/>
    </row>
    <row r="896" spans="1:8" s="1" customFormat="1" ht="15.75" x14ac:dyDescent="0.45">
      <c r="A896" s="47" t="s">
        <v>2123</v>
      </c>
      <c r="B896" s="48" t="s">
        <v>2124</v>
      </c>
      <c r="C896" s="48"/>
      <c r="D896" s="49"/>
      <c r="E896" s="49"/>
      <c r="F896" s="50">
        <f>F897+F901+F905+F909+F913+F917+F921+F925</f>
        <v>194155.93540000002</v>
      </c>
      <c r="G896" s="95"/>
      <c r="H896" s="84"/>
    </row>
    <row r="897" spans="1:8" s="1" customFormat="1" ht="15.75" x14ac:dyDescent="0.45">
      <c r="A897" s="51" t="s">
        <v>2125</v>
      </c>
      <c r="B897" s="52" t="s">
        <v>2126</v>
      </c>
      <c r="C897" s="52"/>
      <c r="D897" s="53"/>
      <c r="E897" s="53"/>
      <c r="F897" s="54">
        <f>SUM(F898:F900)</f>
        <v>11709.018281999999</v>
      </c>
      <c r="G897" s="105"/>
      <c r="H897" s="91"/>
    </row>
    <row r="898" spans="1:8" s="1" customFormat="1" ht="15.75" x14ac:dyDescent="0.45">
      <c r="A898" s="57" t="s">
        <v>2127</v>
      </c>
      <c r="B898" s="30" t="s">
        <v>2128</v>
      </c>
      <c r="C898" s="30" t="s">
        <v>21</v>
      </c>
      <c r="D898" s="55">
        <v>344.1</v>
      </c>
      <c r="E898" s="55">
        <v>1.3928</v>
      </c>
      <c r="F898" s="56">
        <f t="shared" ref="F898:F900" si="93">E898*D898</f>
        <v>479.26248000000004</v>
      </c>
      <c r="G898" s="106"/>
      <c r="H898" s="88"/>
    </row>
    <row r="899" spans="1:8" s="1" customFormat="1" ht="15.75" x14ac:dyDescent="0.45">
      <c r="A899" s="57" t="s">
        <v>2129</v>
      </c>
      <c r="B899" s="30" t="s">
        <v>2130</v>
      </c>
      <c r="C899" s="30" t="s">
        <v>21</v>
      </c>
      <c r="D899" s="55">
        <v>86.02</v>
      </c>
      <c r="E899" s="55">
        <v>1.6027</v>
      </c>
      <c r="F899" s="56">
        <f t="shared" si="93"/>
        <v>137.86425399999999</v>
      </c>
      <c r="G899" s="106"/>
      <c r="H899" s="88"/>
    </row>
    <row r="900" spans="1:8" s="1" customFormat="1" ht="15.75" x14ac:dyDescent="0.45">
      <c r="A900" s="57" t="s">
        <v>2131</v>
      </c>
      <c r="B900" s="30" t="s">
        <v>2132</v>
      </c>
      <c r="C900" s="30" t="s">
        <v>21</v>
      </c>
      <c r="D900" s="55">
        <v>430.12</v>
      </c>
      <c r="E900" s="55">
        <v>25.7879</v>
      </c>
      <c r="F900" s="56">
        <f t="shared" si="93"/>
        <v>11091.891548</v>
      </c>
      <c r="G900" s="106"/>
      <c r="H900" s="88"/>
    </row>
    <row r="901" spans="1:8" s="1" customFormat="1" ht="15.75" x14ac:dyDescent="0.45">
      <c r="A901" s="51" t="s">
        <v>2133</v>
      </c>
      <c r="B901" s="52" t="s">
        <v>2134</v>
      </c>
      <c r="C901" s="52"/>
      <c r="D901" s="53"/>
      <c r="E901" s="53"/>
      <c r="F901" s="54">
        <f>SUM(F902:F904)</f>
        <v>14494.987773000001</v>
      </c>
      <c r="G901" s="105"/>
      <c r="H901" s="91"/>
    </row>
    <row r="902" spans="1:8" s="1" customFormat="1" ht="15.75" x14ac:dyDescent="0.45">
      <c r="A902" s="57" t="s">
        <v>2135</v>
      </c>
      <c r="B902" s="30" t="s">
        <v>2128</v>
      </c>
      <c r="C902" s="30" t="s">
        <v>21</v>
      </c>
      <c r="D902" s="55">
        <v>425.97</v>
      </c>
      <c r="E902" s="55">
        <v>1.3928</v>
      </c>
      <c r="F902" s="56">
        <f t="shared" ref="F902:F904" si="94">E902*D902</f>
        <v>593.29101600000001</v>
      </c>
      <c r="G902" s="106"/>
      <c r="H902" s="88"/>
    </row>
    <row r="903" spans="1:8" s="1" customFormat="1" ht="15.75" x14ac:dyDescent="0.45">
      <c r="A903" s="57" t="s">
        <v>2136</v>
      </c>
      <c r="B903" s="30" t="s">
        <v>2130</v>
      </c>
      <c r="C903" s="30" t="s">
        <v>21</v>
      </c>
      <c r="D903" s="55">
        <v>106.49</v>
      </c>
      <c r="E903" s="55">
        <v>1.6027</v>
      </c>
      <c r="F903" s="56">
        <f t="shared" si="94"/>
        <v>170.67152299999998</v>
      </c>
      <c r="G903" s="106"/>
      <c r="H903" s="88"/>
    </row>
    <row r="904" spans="1:8" s="1" customFormat="1" ht="15.75" x14ac:dyDescent="0.45">
      <c r="A904" s="57" t="s">
        <v>2137</v>
      </c>
      <c r="B904" s="30" t="s">
        <v>2132</v>
      </c>
      <c r="C904" s="30" t="s">
        <v>21</v>
      </c>
      <c r="D904" s="55">
        <v>532.46</v>
      </c>
      <c r="E904" s="55">
        <v>25.7879</v>
      </c>
      <c r="F904" s="56">
        <f t="shared" si="94"/>
        <v>13731.025234000001</v>
      </c>
      <c r="G904" s="106"/>
      <c r="H904" s="88"/>
    </row>
    <row r="905" spans="1:8" s="1" customFormat="1" ht="15.75" x14ac:dyDescent="0.45">
      <c r="A905" s="51" t="s">
        <v>2138</v>
      </c>
      <c r="B905" s="52" t="s">
        <v>2139</v>
      </c>
      <c r="C905" s="52"/>
      <c r="D905" s="53"/>
      <c r="E905" s="53"/>
      <c r="F905" s="54">
        <f>SUM(F906:F908)</f>
        <v>10776.627564</v>
      </c>
      <c r="G905" s="105"/>
      <c r="H905" s="91"/>
    </row>
    <row r="906" spans="1:8" s="1" customFormat="1" ht="15.75" x14ac:dyDescent="0.45">
      <c r="A906" s="57" t="s">
        <v>2140</v>
      </c>
      <c r="B906" s="30" t="s">
        <v>2128</v>
      </c>
      <c r="C906" s="30" t="s">
        <v>21</v>
      </c>
      <c r="D906" s="55">
        <v>316.69</v>
      </c>
      <c r="E906" s="55">
        <v>1.3928</v>
      </c>
      <c r="F906" s="56">
        <f t="shared" ref="F906:F908" si="95">E906*D906</f>
        <v>441.08583199999998</v>
      </c>
      <c r="G906" s="106"/>
      <c r="H906" s="88"/>
    </row>
    <row r="907" spans="1:8" s="1" customFormat="1" ht="15.75" x14ac:dyDescent="0.45">
      <c r="A907" s="57" t="s">
        <v>2141</v>
      </c>
      <c r="B907" s="30" t="s">
        <v>2130</v>
      </c>
      <c r="C907" s="30" t="s">
        <v>21</v>
      </c>
      <c r="D907" s="55">
        <v>79.17</v>
      </c>
      <c r="E907" s="55">
        <v>1.6027</v>
      </c>
      <c r="F907" s="56">
        <f t="shared" si="95"/>
        <v>126.88575900000001</v>
      </c>
      <c r="G907" s="106"/>
      <c r="H907" s="88"/>
    </row>
    <row r="908" spans="1:8" s="1" customFormat="1" ht="15.75" x14ac:dyDescent="0.45">
      <c r="A908" s="57" t="s">
        <v>2142</v>
      </c>
      <c r="B908" s="30" t="s">
        <v>2132</v>
      </c>
      <c r="C908" s="30" t="s">
        <v>21</v>
      </c>
      <c r="D908" s="55">
        <v>395.87</v>
      </c>
      <c r="E908" s="55">
        <v>25.7879</v>
      </c>
      <c r="F908" s="56">
        <f t="shared" si="95"/>
        <v>10208.655973000001</v>
      </c>
      <c r="G908" s="106"/>
      <c r="H908" s="88"/>
    </row>
    <row r="909" spans="1:8" s="1" customFormat="1" ht="15.75" x14ac:dyDescent="0.45">
      <c r="A909" s="51" t="s">
        <v>2143</v>
      </c>
      <c r="B909" s="52" t="s">
        <v>2144</v>
      </c>
      <c r="C909" s="52"/>
      <c r="D909" s="53"/>
      <c r="E909" s="53"/>
      <c r="F909" s="54">
        <f>SUM(F910:F912)</f>
        <v>13612.429327000002</v>
      </c>
      <c r="G909" s="105"/>
      <c r="H909" s="91"/>
    </row>
    <row r="910" spans="1:8" s="1" customFormat="1" ht="15.75" x14ac:dyDescent="0.45">
      <c r="A910" s="57" t="s">
        <v>2145</v>
      </c>
      <c r="B910" s="30" t="s">
        <v>2128</v>
      </c>
      <c r="C910" s="30" t="s">
        <v>21</v>
      </c>
      <c r="D910" s="55">
        <v>400.03</v>
      </c>
      <c r="E910" s="55">
        <v>1.3928</v>
      </c>
      <c r="F910" s="56">
        <f t="shared" ref="F910:F912" si="96">E910*D910</f>
        <v>557.16178400000001</v>
      </c>
      <c r="G910" s="106"/>
      <c r="H910" s="88"/>
    </row>
    <row r="911" spans="1:8" s="1" customFormat="1" ht="15.75" x14ac:dyDescent="0.45">
      <c r="A911" s="57" t="s">
        <v>2146</v>
      </c>
      <c r="B911" s="30" t="s">
        <v>2130</v>
      </c>
      <c r="C911" s="30" t="s">
        <v>21</v>
      </c>
      <c r="D911" s="55">
        <v>100.01</v>
      </c>
      <c r="E911" s="55">
        <v>1.6027</v>
      </c>
      <c r="F911" s="56">
        <f t="shared" si="96"/>
        <v>160.28602700000002</v>
      </c>
      <c r="G911" s="106"/>
      <c r="H911" s="88"/>
    </row>
    <row r="912" spans="1:8" s="1" customFormat="1" ht="15.75" x14ac:dyDescent="0.45">
      <c r="A912" s="57" t="s">
        <v>2147</v>
      </c>
      <c r="B912" s="30" t="s">
        <v>2132</v>
      </c>
      <c r="C912" s="30" t="s">
        <v>21</v>
      </c>
      <c r="D912" s="55">
        <v>500.04</v>
      </c>
      <c r="E912" s="55">
        <v>25.7879</v>
      </c>
      <c r="F912" s="56">
        <f t="shared" si="96"/>
        <v>12894.981516000002</v>
      </c>
      <c r="G912" s="106"/>
      <c r="H912" s="88"/>
    </row>
    <row r="913" spans="1:8" s="1" customFormat="1" ht="15.75" x14ac:dyDescent="0.45">
      <c r="A913" s="51" t="s">
        <v>2148</v>
      </c>
      <c r="B913" s="52" t="s">
        <v>2149</v>
      </c>
      <c r="C913" s="52"/>
      <c r="D913" s="53"/>
      <c r="E913" s="53"/>
      <c r="F913" s="54">
        <f>SUM(F914:F916)</f>
        <v>45373.659769000005</v>
      </c>
      <c r="G913" s="105"/>
      <c r="H913" s="91"/>
    </row>
    <row r="914" spans="1:8" s="1" customFormat="1" ht="15.75" x14ac:dyDescent="0.45">
      <c r="A914" s="57" t="s">
        <v>2150</v>
      </c>
      <c r="B914" s="30" t="s">
        <v>2128</v>
      </c>
      <c r="C914" s="30" t="s">
        <v>21</v>
      </c>
      <c r="D914" s="55">
        <v>1333.4</v>
      </c>
      <c r="E914" s="55">
        <v>1.3928</v>
      </c>
      <c r="F914" s="56">
        <f t="shared" ref="F914:F916" si="97">E914*D914</f>
        <v>1857.1595200000002</v>
      </c>
      <c r="G914" s="106"/>
      <c r="H914" s="88"/>
    </row>
    <row r="915" spans="1:8" s="1" customFormat="1" ht="15.75" x14ac:dyDescent="0.45">
      <c r="A915" s="57" t="s">
        <v>2151</v>
      </c>
      <c r="B915" s="30" t="s">
        <v>2130</v>
      </c>
      <c r="C915" s="30" t="s">
        <v>21</v>
      </c>
      <c r="D915" s="55">
        <v>333.35</v>
      </c>
      <c r="E915" s="55">
        <v>1.6027</v>
      </c>
      <c r="F915" s="56">
        <f t="shared" si="97"/>
        <v>534.26004499999999</v>
      </c>
      <c r="G915" s="106"/>
      <c r="H915" s="88"/>
    </row>
    <row r="916" spans="1:8" s="1" customFormat="1" ht="15.75" x14ac:dyDescent="0.45">
      <c r="A916" s="57" t="s">
        <v>2152</v>
      </c>
      <c r="B916" s="30" t="s">
        <v>2132</v>
      </c>
      <c r="C916" s="30" t="s">
        <v>21</v>
      </c>
      <c r="D916" s="55">
        <v>1666.76</v>
      </c>
      <c r="E916" s="55">
        <v>25.7879</v>
      </c>
      <c r="F916" s="56">
        <f t="shared" si="97"/>
        <v>42982.240204000002</v>
      </c>
      <c r="G916" s="106"/>
      <c r="H916" s="88"/>
    </row>
    <row r="917" spans="1:8" s="1" customFormat="1" ht="15.75" x14ac:dyDescent="0.45">
      <c r="A917" s="51" t="s">
        <v>2153</v>
      </c>
      <c r="B917" s="52" t="s">
        <v>2154</v>
      </c>
      <c r="C917" s="52"/>
      <c r="D917" s="53"/>
      <c r="E917" s="53"/>
      <c r="F917" s="54">
        <f>SUM(F918:F920)</f>
        <v>37974.005659000002</v>
      </c>
      <c r="G917" s="105"/>
      <c r="H917" s="91"/>
    </row>
    <row r="918" spans="1:8" s="1" customFormat="1" ht="15.75" x14ac:dyDescent="0.45">
      <c r="A918" s="57" t="s">
        <v>2155</v>
      </c>
      <c r="B918" s="30" t="s">
        <v>2128</v>
      </c>
      <c r="C918" s="30" t="s">
        <v>21</v>
      </c>
      <c r="D918" s="55">
        <v>1115.95</v>
      </c>
      <c r="E918" s="55">
        <v>1.3928</v>
      </c>
      <c r="F918" s="56">
        <f t="shared" ref="F918:F920" si="98">E918*D918</f>
        <v>1554.2951600000001</v>
      </c>
      <c r="G918" s="106"/>
      <c r="H918" s="88"/>
    </row>
    <row r="919" spans="1:8" s="1" customFormat="1" ht="15.75" x14ac:dyDescent="0.45">
      <c r="A919" s="57" t="s">
        <v>2156</v>
      </c>
      <c r="B919" s="30" t="s">
        <v>2130</v>
      </c>
      <c r="C919" s="30" t="s">
        <v>21</v>
      </c>
      <c r="D919" s="55">
        <v>278.99</v>
      </c>
      <c r="E919" s="55">
        <v>1.6027</v>
      </c>
      <c r="F919" s="56">
        <f t="shared" si="98"/>
        <v>447.13727299999999</v>
      </c>
      <c r="G919" s="106"/>
      <c r="H919" s="88"/>
    </row>
    <row r="920" spans="1:8" s="1" customFormat="1" ht="15.75" x14ac:dyDescent="0.45">
      <c r="A920" s="57" t="s">
        <v>2157</v>
      </c>
      <c r="B920" s="30" t="s">
        <v>2132</v>
      </c>
      <c r="C920" s="30" t="s">
        <v>21</v>
      </c>
      <c r="D920" s="55">
        <v>1394.94</v>
      </c>
      <c r="E920" s="55">
        <v>25.7879</v>
      </c>
      <c r="F920" s="56">
        <f t="shared" si="98"/>
        <v>35972.573226</v>
      </c>
      <c r="G920" s="106"/>
      <c r="H920" s="88"/>
    </row>
    <row r="921" spans="1:8" s="1" customFormat="1" ht="15.75" x14ac:dyDescent="0.45">
      <c r="A921" s="51" t="s">
        <v>2158</v>
      </c>
      <c r="B921" s="52" t="s">
        <v>2159</v>
      </c>
      <c r="C921" s="52"/>
      <c r="D921" s="53"/>
      <c r="E921" s="53"/>
      <c r="F921" s="54">
        <f>SUM(F922:F924)</f>
        <v>26124.516669000001</v>
      </c>
      <c r="G921" s="105"/>
      <c r="H921" s="91"/>
    </row>
    <row r="922" spans="1:8" s="1" customFormat="1" ht="15.75" x14ac:dyDescent="0.45">
      <c r="A922" s="57" t="s">
        <v>2160</v>
      </c>
      <c r="B922" s="30" t="s">
        <v>2128</v>
      </c>
      <c r="C922" s="30" t="s">
        <v>21</v>
      </c>
      <c r="D922" s="55">
        <v>767.73</v>
      </c>
      <c r="E922" s="55">
        <v>1.3928</v>
      </c>
      <c r="F922" s="56">
        <f t="shared" ref="F922:F924" si="99">E922*D922</f>
        <v>1069.2943440000001</v>
      </c>
      <c r="G922" s="106"/>
      <c r="H922" s="88"/>
    </row>
    <row r="923" spans="1:8" s="1" customFormat="1" ht="15.75" x14ac:dyDescent="0.45">
      <c r="A923" s="57" t="s">
        <v>2161</v>
      </c>
      <c r="B923" s="30" t="s">
        <v>2130</v>
      </c>
      <c r="C923" s="30" t="s">
        <v>21</v>
      </c>
      <c r="D923" s="55">
        <v>191.93</v>
      </c>
      <c r="E923" s="55">
        <v>1.6027</v>
      </c>
      <c r="F923" s="56">
        <f t="shared" si="99"/>
        <v>307.60621100000003</v>
      </c>
      <c r="G923" s="106"/>
      <c r="H923" s="88"/>
    </row>
    <row r="924" spans="1:8" s="1" customFormat="1" ht="15.75" x14ac:dyDescent="0.45">
      <c r="A924" s="57" t="s">
        <v>2162</v>
      </c>
      <c r="B924" s="30" t="s">
        <v>2132</v>
      </c>
      <c r="C924" s="30" t="s">
        <v>21</v>
      </c>
      <c r="D924" s="55">
        <v>959.66</v>
      </c>
      <c r="E924" s="55">
        <v>25.7879</v>
      </c>
      <c r="F924" s="56">
        <f t="shared" si="99"/>
        <v>24747.616114</v>
      </c>
      <c r="G924" s="106"/>
      <c r="H924" s="88"/>
    </row>
    <row r="925" spans="1:8" s="1" customFormat="1" ht="15.75" x14ac:dyDescent="0.45">
      <c r="A925" s="51" t="s">
        <v>2163</v>
      </c>
      <c r="B925" s="52" t="s">
        <v>2164</v>
      </c>
      <c r="C925" s="52"/>
      <c r="D925" s="53"/>
      <c r="E925" s="53"/>
      <c r="F925" s="54">
        <f>SUM(F926:F928)</f>
        <v>34090.690356999999</v>
      </c>
      <c r="G925" s="105"/>
      <c r="H925" s="91"/>
    </row>
    <row r="926" spans="1:8" s="1" customFormat="1" ht="15.75" x14ac:dyDescent="0.45">
      <c r="A926" s="57" t="s">
        <v>2165</v>
      </c>
      <c r="B926" s="30" t="s">
        <v>2128</v>
      </c>
      <c r="C926" s="30" t="s">
        <v>21</v>
      </c>
      <c r="D926" s="55">
        <v>1001.83</v>
      </c>
      <c r="E926" s="55">
        <v>1.3928</v>
      </c>
      <c r="F926" s="56">
        <f t="shared" ref="F926:F928" si="100">E926*D926</f>
        <v>1395.3488240000001</v>
      </c>
      <c r="G926" s="106"/>
      <c r="H926" s="88"/>
    </row>
    <row r="927" spans="1:8" s="1" customFormat="1" ht="15.75" x14ac:dyDescent="0.45">
      <c r="A927" s="57" t="s">
        <v>2166</v>
      </c>
      <c r="B927" s="30" t="s">
        <v>2130</v>
      </c>
      <c r="C927" s="30" t="s">
        <v>21</v>
      </c>
      <c r="D927" s="55">
        <v>250.46</v>
      </c>
      <c r="E927" s="55">
        <v>1.6027</v>
      </c>
      <c r="F927" s="56">
        <f t="shared" si="100"/>
        <v>401.41224199999999</v>
      </c>
      <c r="G927" s="106"/>
      <c r="H927" s="88"/>
    </row>
    <row r="928" spans="1:8" s="1" customFormat="1" ht="15.75" x14ac:dyDescent="0.45">
      <c r="A928" s="57" t="s">
        <v>2167</v>
      </c>
      <c r="B928" s="30" t="s">
        <v>2132</v>
      </c>
      <c r="C928" s="30" t="s">
        <v>21</v>
      </c>
      <c r="D928" s="55">
        <v>1252.29</v>
      </c>
      <c r="E928" s="55">
        <v>25.7879</v>
      </c>
      <c r="F928" s="56">
        <f t="shared" si="100"/>
        <v>32293.929291</v>
      </c>
      <c r="G928" s="106"/>
      <c r="H928" s="88"/>
    </row>
    <row r="929" spans="1:8" s="1" customFormat="1" ht="15.75" x14ac:dyDescent="0.45">
      <c r="A929" s="47" t="s">
        <v>2168</v>
      </c>
      <c r="B929" s="48" t="s">
        <v>2169</v>
      </c>
      <c r="C929" s="48"/>
      <c r="D929" s="49"/>
      <c r="E929" s="49"/>
      <c r="F929" s="50">
        <f>F930+F935+F940+F945+F950+F955+F960+F965+F970+F974</f>
        <v>997900.07000000007</v>
      </c>
      <c r="G929" s="95"/>
      <c r="H929" s="84"/>
    </row>
    <row r="930" spans="1:8" s="1" customFormat="1" ht="15.75" x14ac:dyDescent="0.45">
      <c r="A930" s="51" t="s">
        <v>2170</v>
      </c>
      <c r="B930" s="52" t="s">
        <v>2171</v>
      </c>
      <c r="C930" s="52"/>
      <c r="D930" s="53"/>
      <c r="E930" s="53"/>
      <c r="F930" s="54">
        <f>SUM(F931:F934)</f>
        <v>51729.66</v>
      </c>
      <c r="G930" s="105"/>
      <c r="H930" s="91"/>
    </row>
    <row r="931" spans="1:8" s="1" customFormat="1" ht="15.75" x14ac:dyDescent="0.45">
      <c r="A931" s="57" t="s">
        <v>2172</v>
      </c>
      <c r="B931" s="30" t="s">
        <v>2173</v>
      </c>
      <c r="C931" s="30" t="s">
        <v>21</v>
      </c>
      <c r="D931" s="55">
        <v>1092.93</v>
      </c>
      <c r="E931" s="55">
        <v>32</v>
      </c>
      <c r="F931" s="56">
        <f t="shared" ref="F931:F934" si="101">E931*D931</f>
        <v>34973.760000000002</v>
      </c>
      <c r="G931" s="106"/>
      <c r="H931" s="88"/>
    </row>
    <row r="932" spans="1:8" s="1" customFormat="1" ht="15.75" x14ac:dyDescent="0.45">
      <c r="A932" s="57" t="s">
        <v>2174</v>
      </c>
      <c r="B932" s="30" t="s">
        <v>2175</v>
      </c>
      <c r="C932" s="30" t="s">
        <v>21</v>
      </c>
      <c r="D932" s="55">
        <v>203.04</v>
      </c>
      <c r="E932" s="55">
        <v>22</v>
      </c>
      <c r="F932" s="56">
        <f t="shared" si="101"/>
        <v>4466.88</v>
      </c>
      <c r="G932" s="106"/>
      <c r="H932" s="88"/>
    </row>
    <row r="933" spans="1:8" s="1" customFormat="1" ht="15.75" x14ac:dyDescent="0.45">
      <c r="A933" s="57" t="s">
        <v>2176</v>
      </c>
      <c r="B933" s="30" t="s">
        <v>2177</v>
      </c>
      <c r="C933" s="30" t="s">
        <v>21</v>
      </c>
      <c r="D933" s="55">
        <v>200.26</v>
      </c>
      <c r="E933" s="55">
        <v>30</v>
      </c>
      <c r="F933" s="56">
        <f t="shared" si="101"/>
        <v>6007.7999999999993</v>
      </c>
      <c r="G933" s="106"/>
      <c r="H933" s="88"/>
    </row>
    <row r="934" spans="1:8" s="1" customFormat="1" ht="15.75" x14ac:dyDescent="0.45">
      <c r="A934" s="57" t="s">
        <v>2178</v>
      </c>
      <c r="B934" s="30" t="s">
        <v>2179</v>
      </c>
      <c r="C934" s="30" t="s">
        <v>21</v>
      </c>
      <c r="D934" s="55">
        <v>380.68</v>
      </c>
      <c r="E934" s="55">
        <v>16.5</v>
      </c>
      <c r="F934" s="56">
        <f t="shared" si="101"/>
        <v>6281.22</v>
      </c>
      <c r="G934" s="106"/>
      <c r="H934" s="88"/>
    </row>
    <row r="935" spans="1:8" s="1" customFormat="1" ht="15.75" x14ac:dyDescent="0.45">
      <c r="A935" s="51" t="s">
        <v>2180</v>
      </c>
      <c r="B935" s="52" t="s">
        <v>2181</v>
      </c>
      <c r="C935" s="52"/>
      <c r="D935" s="53"/>
      <c r="E935" s="53"/>
      <c r="F935" s="54">
        <f>SUM(F936:F939)</f>
        <v>94080.695000000007</v>
      </c>
      <c r="G935" s="105"/>
      <c r="H935" s="91"/>
    </row>
    <row r="936" spans="1:8" s="1" customFormat="1" ht="15.75" x14ac:dyDescent="0.45">
      <c r="A936" s="57" t="s">
        <v>2182</v>
      </c>
      <c r="B936" s="30" t="s">
        <v>2173</v>
      </c>
      <c r="C936" s="30" t="s">
        <v>21</v>
      </c>
      <c r="D936" s="55">
        <v>1344.13</v>
      </c>
      <c r="E936" s="55">
        <v>32</v>
      </c>
      <c r="F936" s="56">
        <f t="shared" ref="F936:F939" si="102">E936*D936</f>
        <v>43012.160000000003</v>
      </c>
      <c r="G936" s="106"/>
      <c r="H936" s="88"/>
    </row>
    <row r="937" spans="1:8" s="1" customFormat="1" ht="15.75" x14ac:dyDescent="0.45">
      <c r="A937" s="57" t="s">
        <v>2183</v>
      </c>
      <c r="B937" s="30" t="s">
        <v>2175</v>
      </c>
      <c r="C937" s="30" t="s">
        <v>21</v>
      </c>
      <c r="D937" s="55">
        <v>718.08</v>
      </c>
      <c r="E937" s="55">
        <v>22</v>
      </c>
      <c r="F937" s="56">
        <f t="shared" si="102"/>
        <v>15797.76</v>
      </c>
      <c r="G937" s="106"/>
      <c r="H937" s="88"/>
    </row>
    <row r="938" spans="1:8" s="1" customFormat="1" ht="15.75" x14ac:dyDescent="0.45">
      <c r="A938" s="57" t="s">
        <v>2184</v>
      </c>
      <c r="B938" s="30" t="s">
        <v>2177</v>
      </c>
      <c r="C938" s="30" t="s">
        <v>21</v>
      </c>
      <c r="D938" s="55">
        <v>84.41</v>
      </c>
      <c r="E938" s="55">
        <v>30</v>
      </c>
      <c r="F938" s="56">
        <f t="shared" si="102"/>
        <v>2532.2999999999997</v>
      </c>
      <c r="G938" s="106"/>
      <c r="H938" s="88"/>
    </row>
    <row r="939" spans="1:8" s="1" customFormat="1" ht="15.75" x14ac:dyDescent="0.45">
      <c r="A939" s="57" t="s">
        <v>2185</v>
      </c>
      <c r="B939" s="30" t="s">
        <v>2179</v>
      </c>
      <c r="C939" s="30" t="s">
        <v>21</v>
      </c>
      <c r="D939" s="55">
        <v>1984.15</v>
      </c>
      <c r="E939" s="55">
        <v>16.5</v>
      </c>
      <c r="F939" s="56">
        <f t="shared" si="102"/>
        <v>32738.475000000002</v>
      </c>
      <c r="G939" s="106"/>
      <c r="H939" s="88"/>
    </row>
    <row r="940" spans="1:8" s="1" customFormat="1" ht="15.75" x14ac:dyDescent="0.45">
      <c r="A940" s="51" t="s">
        <v>2186</v>
      </c>
      <c r="B940" s="52" t="s">
        <v>2187</v>
      </c>
      <c r="C940" s="52"/>
      <c r="D940" s="53"/>
      <c r="E940" s="53"/>
      <c r="F940" s="54">
        <f>SUM(F941:F944)</f>
        <v>53483.935000000005</v>
      </c>
      <c r="G940" s="105"/>
      <c r="H940" s="91"/>
    </row>
    <row r="941" spans="1:8" s="1" customFormat="1" ht="15.75" x14ac:dyDescent="0.45">
      <c r="A941" s="57" t="s">
        <v>2188</v>
      </c>
      <c r="B941" s="30" t="s">
        <v>2173</v>
      </c>
      <c r="C941" s="30" t="s">
        <v>21</v>
      </c>
      <c r="D941" s="55">
        <v>741.22</v>
      </c>
      <c r="E941" s="55">
        <v>32</v>
      </c>
      <c r="F941" s="56">
        <f t="shared" ref="F941:F944" si="103">E941*D941</f>
        <v>23719.040000000001</v>
      </c>
      <c r="G941" s="106"/>
      <c r="H941" s="88"/>
    </row>
    <row r="942" spans="1:8" s="1" customFormat="1" ht="15.75" x14ac:dyDescent="0.45">
      <c r="A942" s="57" t="s">
        <v>2189</v>
      </c>
      <c r="B942" s="30" t="s">
        <v>2175</v>
      </c>
      <c r="C942" s="30" t="s">
        <v>21</v>
      </c>
      <c r="D942" s="55">
        <v>391.13</v>
      </c>
      <c r="E942" s="55">
        <v>22</v>
      </c>
      <c r="F942" s="56">
        <f t="shared" si="103"/>
        <v>8604.86</v>
      </c>
      <c r="G942" s="106"/>
      <c r="H942" s="88"/>
    </row>
    <row r="943" spans="1:8" s="1" customFormat="1" ht="15.75" x14ac:dyDescent="0.45">
      <c r="A943" s="57" t="s">
        <v>2190</v>
      </c>
      <c r="B943" s="30" t="s">
        <v>2177</v>
      </c>
      <c r="C943" s="30" t="s">
        <v>21</v>
      </c>
      <c r="D943" s="55">
        <v>571.58000000000004</v>
      </c>
      <c r="E943" s="55">
        <v>30</v>
      </c>
      <c r="F943" s="56">
        <f t="shared" si="103"/>
        <v>17147.400000000001</v>
      </c>
      <c r="G943" s="106"/>
      <c r="H943" s="88"/>
    </row>
    <row r="944" spans="1:8" s="1" customFormat="1" ht="15.75" x14ac:dyDescent="0.45">
      <c r="A944" s="57" t="s">
        <v>2191</v>
      </c>
      <c r="B944" s="30" t="s">
        <v>2179</v>
      </c>
      <c r="C944" s="30" t="s">
        <v>21</v>
      </c>
      <c r="D944" s="55">
        <v>243.19</v>
      </c>
      <c r="E944" s="55">
        <v>16.5</v>
      </c>
      <c r="F944" s="56">
        <f t="shared" si="103"/>
        <v>4012.6349999999998</v>
      </c>
      <c r="G944" s="106"/>
      <c r="H944" s="88"/>
    </row>
    <row r="945" spans="1:8" s="1" customFormat="1" ht="15.75" x14ac:dyDescent="0.45">
      <c r="A945" s="51" t="s">
        <v>2192</v>
      </c>
      <c r="B945" s="52" t="s">
        <v>2193</v>
      </c>
      <c r="C945" s="52"/>
      <c r="D945" s="53"/>
      <c r="E945" s="53"/>
      <c r="F945" s="54">
        <f>SUM(F946:F949)</f>
        <v>53784.53</v>
      </c>
      <c r="G945" s="105"/>
      <c r="H945" s="91"/>
    </row>
    <row r="946" spans="1:8" s="1" customFormat="1" ht="15.75" x14ac:dyDescent="0.45">
      <c r="A946" s="57" t="s">
        <v>2194</v>
      </c>
      <c r="B946" s="30" t="s">
        <v>2173</v>
      </c>
      <c r="C946" s="30" t="s">
        <v>21</v>
      </c>
      <c r="D946" s="55">
        <v>1173.0899999999999</v>
      </c>
      <c r="E946" s="55">
        <v>32</v>
      </c>
      <c r="F946" s="56">
        <f t="shared" ref="F946:F949" si="104">E946*D946</f>
        <v>37538.879999999997</v>
      </c>
      <c r="G946" s="106"/>
      <c r="H946" s="88"/>
    </row>
    <row r="947" spans="1:8" s="1" customFormat="1" ht="15.75" x14ac:dyDescent="0.45">
      <c r="A947" s="57" t="s">
        <v>2195</v>
      </c>
      <c r="B947" s="30" t="s">
        <v>2175</v>
      </c>
      <c r="C947" s="30" t="s">
        <v>21</v>
      </c>
      <c r="D947" s="55">
        <v>76.45</v>
      </c>
      <c r="E947" s="55">
        <v>22</v>
      </c>
      <c r="F947" s="56">
        <f t="shared" si="104"/>
        <v>1681.9</v>
      </c>
      <c r="G947" s="106"/>
      <c r="H947" s="88"/>
    </row>
    <row r="948" spans="1:8" s="1" customFormat="1" ht="15.75" x14ac:dyDescent="0.45">
      <c r="A948" s="57" t="s">
        <v>2196</v>
      </c>
      <c r="B948" s="30" t="s">
        <v>2177</v>
      </c>
      <c r="C948" s="30" t="s">
        <v>21</v>
      </c>
      <c r="D948" s="55">
        <v>47.41</v>
      </c>
      <c r="E948" s="55">
        <v>30</v>
      </c>
      <c r="F948" s="56">
        <f t="shared" si="104"/>
        <v>1422.3</v>
      </c>
      <c r="G948" s="106"/>
      <c r="H948" s="88"/>
    </row>
    <row r="949" spans="1:8" s="1" customFormat="1" ht="31.5" x14ac:dyDescent="0.45">
      <c r="A949" s="57" t="s">
        <v>2197</v>
      </c>
      <c r="B949" s="30" t="s">
        <v>2198</v>
      </c>
      <c r="C949" s="30" t="s">
        <v>21</v>
      </c>
      <c r="D949" s="55">
        <v>375.47</v>
      </c>
      <c r="E949" s="55">
        <v>35</v>
      </c>
      <c r="F949" s="56">
        <f t="shared" si="104"/>
        <v>13141.45</v>
      </c>
      <c r="G949" s="106"/>
      <c r="H949" s="88"/>
    </row>
    <row r="950" spans="1:8" s="1" customFormat="1" ht="15.75" x14ac:dyDescent="0.45">
      <c r="A950" s="51" t="s">
        <v>2199</v>
      </c>
      <c r="B950" s="52" t="s">
        <v>2200</v>
      </c>
      <c r="C950" s="52"/>
      <c r="D950" s="53"/>
      <c r="E950" s="53"/>
      <c r="F950" s="54">
        <f>SUM(F951:F954)</f>
        <v>154801.85999999999</v>
      </c>
      <c r="G950" s="105"/>
      <c r="H950" s="91"/>
    </row>
    <row r="951" spans="1:8" s="1" customFormat="1" ht="15.75" x14ac:dyDescent="0.45">
      <c r="A951" s="57" t="s">
        <v>2201</v>
      </c>
      <c r="B951" s="30" t="s">
        <v>2173</v>
      </c>
      <c r="C951" s="30" t="s">
        <v>21</v>
      </c>
      <c r="D951" s="55">
        <v>3551.76</v>
      </c>
      <c r="E951" s="55">
        <v>32</v>
      </c>
      <c r="F951" s="56">
        <f t="shared" ref="F951:F954" si="105">E951*D951</f>
        <v>113656.32000000001</v>
      </c>
      <c r="G951" s="106"/>
      <c r="H951" s="88"/>
    </row>
    <row r="952" spans="1:8" s="1" customFormat="1" ht="15.75" x14ac:dyDescent="0.45">
      <c r="A952" s="57" t="s">
        <v>2202</v>
      </c>
      <c r="B952" s="30" t="s">
        <v>2175</v>
      </c>
      <c r="C952" s="30" t="s">
        <v>21</v>
      </c>
      <c r="D952" s="55">
        <v>248.82</v>
      </c>
      <c r="E952" s="55">
        <v>22</v>
      </c>
      <c r="F952" s="56">
        <f t="shared" si="105"/>
        <v>5474.04</v>
      </c>
      <c r="G952" s="106"/>
      <c r="H952" s="88"/>
    </row>
    <row r="953" spans="1:8" s="1" customFormat="1" ht="15.75" x14ac:dyDescent="0.45">
      <c r="A953" s="57" t="s">
        <v>2203</v>
      </c>
      <c r="B953" s="30" t="s">
        <v>2177</v>
      </c>
      <c r="C953" s="30" t="s">
        <v>21</v>
      </c>
      <c r="D953" s="55">
        <v>65.34</v>
      </c>
      <c r="E953" s="55">
        <v>30</v>
      </c>
      <c r="F953" s="56">
        <f t="shared" si="105"/>
        <v>1960.2</v>
      </c>
      <c r="G953" s="106"/>
      <c r="H953" s="88"/>
    </row>
    <row r="954" spans="1:8" s="1" customFormat="1" ht="31.5" x14ac:dyDescent="0.45">
      <c r="A954" s="57" t="s">
        <v>2204</v>
      </c>
      <c r="B954" s="30" t="s">
        <v>2198</v>
      </c>
      <c r="C954" s="30" t="s">
        <v>21</v>
      </c>
      <c r="D954" s="55">
        <v>963.18</v>
      </c>
      <c r="E954" s="55">
        <v>35</v>
      </c>
      <c r="F954" s="56">
        <f t="shared" si="105"/>
        <v>33711.299999999996</v>
      </c>
      <c r="G954" s="106"/>
      <c r="H954" s="88"/>
    </row>
    <row r="955" spans="1:8" s="1" customFormat="1" ht="15.75" x14ac:dyDescent="0.45">
      <c r="A955" s="51" t="s">
        <v>2205</v>
      </c>
      <c r="B955" s="52" t="s">
        <v>2206</v>
      </c>
      <c r="C955" s="52"/>
      <c r="D955" s="53"/>
      <c r="E955" s="53"/>
      <c r="F955" s="54">
        <f>SUM(F956:F959)</f>
        <v>155296.23000000001</v>
      </c>
      <c r="G955" s="105"/>
      <c r="H955" s="91"/>
    </row>
    <row r="956" spans="1:8" s="1" customFormat="1" ht="15.75" x14ac:dyDescent="0.45">
      <c r="A956" s="57" t="s">
        <v>2207</v>
      </c>
      <c r="B956" s="30" t="s">
        <v>2173</v>
      </c>
      <c r="C956" s="30" t="s">
        <v>21</v>
      </c>
      <c r="D956" s="55">
        <v>3384.12</v>
      </c>
      <c r="E956" s="55">
        <v>32</v>
      </c>
      <c r="F956" s="56">
        <f t="shared" ref="F956:F959" si="106">E956*D956</f>
        <v>108291.84</v>
      </c>
      <c r="G956" s="106"/>
      <c r="H956" s="88"/>
    </row>
    <row r="957" spans="1:8" s="1" customFormat="1" ht="15.75" x14ac:dyDescent="0.45">
      <c r="A957" s="57" t="s">
        <v>2208</v>
      </c>
      <c r="B957" s="30" t="s">
        <v>2175</v>
      </c>
      <c r="C957" s="30" t="s">
        <v>21</v>
      </c>
      <c r="D957" s="55">
        <v>220.77</v>
      </c>
      <c r="E957" s="55">
        <v>22</v>
      </c>
      <c r="F957" s="56">
        <f t="shared" si="106"/>
        <v>4856.9400000000005</v>
      </c>
      <c r="G957" s="106"/>
      <c r="H957" s="88"/>
    </row>
    <row r="958" spans="1:8" s="1" customFormat="1" ht="15.75" x14ac:dyDescent="0.45">
      <c r="A958" s="57" t="s">
        <v>2209</v>
      </c>
      <c r="B958" s="30" t="s">
        <v>2177</v>
      </c>
      <c r="C958" s="30" t="s">
        <v>21</v>
      </c>
      <c r="D958" s="55">
        <v>352.92</v>
      </c>
      <c r="E958" s="55">
        <v>30</v>
      </c>
      <c r="F958" s="56">
        <f t="shared" si="106"/>
        <v>10587.6</v>
      </c>
      <c r="G958" s="106"/>
      <c r="H958" s="88"/>
    </row>
    <row r="959" spans="1:8" s="1" customFormat="1" ht="31.5" x14ac:dyDescent="0.45">
      <c r="A959" s="57" t="s">
        <v>2210</v>
      </c>
      <c r="B959" s="30" t="s">
        <v>2198</v>
      </c>
      <c r="C959" s="30" t="s">
        <v>21</v>
      </c>
      <c r="D959" s="55">
        <v>901.71</v>
      </c>
      <c r="E959" s="55">
        <v>35</v>
      </c>
      <c r="F959" s="56">
        <f t="shared" si="106"/>
        <v>31559.850000000002</v>
      </c>
      <c r="G959" s="106"/>
      <c r="H959" s="88"/>
    </row>
    <row r="960" spans="1:8" s="1" customFormat="1" ht="15.75" x14ac:dyDescent="0.45">
      <c r="A960" s="51" t="s">
        <v>2211</v>
      </c>
      <c r="B960" s="52" t="s">
        <v>2212</v>
      </c>
      <c r="C960" s="52"/>
      <c r="D960" s="53"/>
      <c r="E960" s="53"/>
      <c r="F960" s="54">
        <f>SUM(F961:F964)</f>
        <v>331658.64</v>
      </c>
      <c r="G960" s="105"/>
      <c r="H960" s="91"/>
    </row>
    <row r="961" spans="1:8" s="1" customFormat="1" ht="15.75" x14ac:dyDescent="0.45">
      <c r="A961" s="57" t="s">
        <v>2213</v>
      </c>
      <c r="B961" s="30" t="s">
        <v>2173</v>
      </c>
      <c r="C961" s="30" t="s">
        <v>21</v>
      </c>
      <c r="D961" s="55">
        <v>7286.1</v>
      </c>
      <c r="E961" s="55">
        <v>32</v>
      </c>
      <c r="F961" s="56">
        <f t="shared" ref="F961:F964" si="107">E961*D961</f>
        <v>233155.20000000001</v>
      </c>
      <c r="G961" s="106"/>
      <c r="H961" s="88"/>
    </row>
    <row r="962" spans="1:8" s="1" customFormat="1" ht="15.75" x14ac:dyDescent="0.45">
      <c r="A962" s="57" t="s">
        <v>2214</v>
      </c>
      <c r="B962" s="30" t="s">
        <v>2175</v>
      </c>
      <c r="C962" s="30" t="s">
        <v>21</v>
      </c>
      <c r="D962" s="55">
        <v>765.72</v>
      </c>
      <c r="E962" s="55">
        <v>22</v>
      </c>
      <c r="F962" s="56">
        <f t="shared" si="107"/>
        <v>16845.84</v>
      </c>
      <c r="G962" s="106"/>
      <c r="H962" s="88"/>
    </row>
    <row r="963" spans="1:8" s="1" customFormat="1" ht="15.75" x14ac:dyDescent="0.45">
      <c r="A963" s="57" t="s">
        <v>2215</v>
      </c>
      <c r="B963" s="30" t="s">
        <v>2177</v>
      </c>
      <c r="C963" s="30" t="s">
        <v>21</v>
      </c>
      <c r="D963" s="55">
        <v>499.14</v>
      </c>
      <c r="E963" s="55">
        <v>30</v>
      </c>
      <c r="F963" s="56">
        <f t="shared" si="107"/>
        <v>14974.199999999999</v>
      </c>
      <c r="G963" s="106"/>
      <c r="H963" s="88"/>
    </row>
    <row r="964" spans="1:8" s="1" customFormat="1" ht="31.5" x14ac:dyDescent="0.45">
      <c r="A964" s="57" t="s">
        <v>2216</v>
      </c>
      <c r="B964" s="30" t="s">
        <v>2198</v>
      </c>
      <c r="C964" s="30" t="s">
        <v>21</v>
      </c>
      <c r="D964" s="55">
        <v>1905.24</v>
      </c>
      <c r="E964" s="55">
        <v>35</v>
      </c>
      <c r="F964" s="56">
        <f t="shared" si="107"/>
        <v>66683.399999999994</v>
      </c>
      <c r="G964" s="106"/>
      <c r="H964" s="88"/>
    </row>
    <row r="965" spans="1:8" s="1" customFormat="1" ht="15.75" x14ac:dyDescent="0.45">
      <c r="A965" s="51" t="s">
        <v>2217</v>
      </c>
      <c r="B965" s="52" t="s">
        <v>2218</v>
      </c>
      <c r="C965" s="52"/>
      <c r="D965" s="53"/>
      <c r="E965" s="53"/>
      <c r="F965" s="54">
        <f>SUM(F966:F969)</f>
        <v>46708.12</v>
      </c>
      <c r="G965" s="105"/>
      <c r="H965" s="91"/>
    </row>
    <row r="966" spans="1:8" s="1" customFormat="1" ht="15.75" x14ac:dyDescent="0.45">
      <c r="A966" s="57" t="s">
        <v>2219</v>
      </c>
      <c r="B966" s="30" t="s">
        <v>2173</v>
      </c>
      <c r="C966" s="30" t="s">
        <v>21</v>
      </c>
      <c r="D966" s="55">
        <v>820.22</v>
      </c>
      <c r="E966" s="55">
        <v>32</v>
      </c>
      <c r="F966" s="56">
        <f t="shared" ref="F966:F969" si="108">E966*D966</f>
        <v>26247.040000000001</v>
      </c>
      <c r="G966" s="106"/>
      <c r="H966" s="88"/>
    </row>
    <row r="967" spans="1:8" s="1" customFormat="1" ht="15.75" x14ac:dyDescent="0.45">
      <c r="A967" s="57" t="s">
        <v>2220</v>
      </c>
      <c r="B967" s="30" t="s">
        <v>2175</v>
      </c>
      <c r="C967" s="30" t="s">
        <v>21</v>
      </c>
      <c r="D967" s="55">
        <v>156.54</v>
      </c>
      <c r="E967" s="55">
        <v>22</v>
      </c>
      <c r="F967" s="56">
        <f t="shared" si="108"/>
        <v>3443.8799999999997</v>
      </c>
      <c r="G967" s="106"/>
      <c r="H967" s="88"/>
    </row>
    <row r="968" spans="1:8" s="1" customFormat="1" ht="15.75" x14ac:dyDescent="0.45">
      <c r="A968" s="57" t="s">
        <v>2221</v>
      </c>
      <c r="B968" s="30" t="s">
        <v>2177</v>
      </c>
      <c r="C968" s="30" t="s">
        <v>21</v>
      </c>
      <c r="D968" s="55">
        <v>71.430000000000007</v>
      </c>
      <c r="E968" s="55">
        <v>30</v>
      </c>
      <c r="F968" s="56">
        <f t="shared" si="108"/>
        <v>2142.9</v>
      </c>
      <c r="G968" s="106"/>
      <c r="H968" s="88"/>
    </row>
    <row r="969" spans="1:8" s="1" customFormat="1" ht="31.5" x14ac:dyDescent="0.45">
      <c r="A969" s="57" t="s">
        <v>2222</v>
      </c>
      <c r="B969" s="30" t="s">
        <v>2198</v>
      </c>
      <c r="C969" s="30" t="s">
        <v>21</v>
      </c>
      <c r="D969" s="55">
        <v>424.98</v>
      </c>
      <c r="E969" s="55">
        <v>35</v>
      </c>
      <c r="F969" s="56">
        <f t="shared" si="108"/>
        <v>14874.300000000001</v>
      </c>
      <c r="G969" s="106"/>
      <c r="H969" s="88"/>
    </row>
    <row r="970" spans="1:8" s="1" customFormat="1" ht="15.75" x14ac:dyDescent="0.45">
      <c r="A970" s="51" t="s">
        <v>2223</v>
      </c>
      <c r="B970" s="52" t="s">
        <v>2224</v>
      </c>
      <c r="C970" s="52"/>
      <c r="D970" s="53"/>
      <c r="E970" s="53"/>
      <c r="F970" s="54">
        <f>SUM(F971:F973)</f>
        <v>21847.660000000003</v>
      </c>
      <c r="G970" s="105"/>
      <c r="H970" s="91"/>
    </row>
    <row r="971" spans="1:8" s="1" customFormat="1" ht="15.75" x14ac:dyDescent="0.45">
      <c r="A971" s="57" t="s">
        <v>2225</v>
      </c>
      <c r="B971" s="30" t="s">
        <v>2173</v>
      </c>
      <c r="C971" s="30" t="s">
        <v>21</v>
      </c>
      <c r="D971" s="55">
        <v>492.61</v>
      </c>
      <c r="E971" s="55">
        <v>32</v>
      </c>
      <c r="F971" s="56">
        <f t="shared" ref="F971:F973" si="109">E971*D971</f>
        <v>15763.52</v>
      </c>
      <c r="G971" s="106"/>
      <c r="H971" s="88"/>
    </row>
    <row r="972" spans="1:8" s="1" customFormat="1" ht="15.75" x14ac:dyDescent="0.45">
      <c r="A972" s="57" t="s">
        <v>2226</v>
      </c>
      <c r="B972" s="30" t="s">
        <v>2175</v>
      </c>
      <c r="C972" s="30" t="s">
        <v>21</v>
      </c>
      <c r="D972" s="55">
        <v>100.67</v>
      </c>
      <c r="E972" s="55">
        <v>22</v>
      </c>
      <c r="F972" s="56">
        <f t="shared" si="109"/>
        <v>2214.7400000000002</v>
      </c>
      <c r="G972" s="106"/>
      <c r="H972" s="88"/>
    </row>
    <row r="973" spans="1:8" s="1" customFormat="1" ht="15.75" x14ac:dyDescent="0.45">
      <c r="A973" s="57" t="s">
        <v>2227</v>
      </c>
      <c r="B973" s="30" t="s">
        <v>2177</v>
      </c>
      <c r="C973" s="30" t="s">
        <v>21</v>
      </c>
      <c r="D973" s="55">
        <v>128.97999999999999</v>
      </c>
      <c r="E973" s="55">
        <v>30</v>
      </c>
      <c r="F973" s="56">
        <f t="shared" si="109"/>
        <v>3869.3999999999996</v>
      </c>
      <c r="G973" s="106"/>
      <c r="H973" s="88"/>
    </row>
    <row r="974" spans="1:8" s="1" customFormat="1" ht="15.75" x14ac:dyDescent="0.45">
      <c r="A974" s="51" t="s">
        <v>2228</v>
      </c>
      <c r="B974" s="52" t="s">
        <v>2229</v>
      </c>
      <c r="C974" s="52"/>
      <c r="D974" s="53"/>
      <c r="E974" s="53"/>
      <c r="F974" s="54">
        <f>SUM(F975:F977)</f>
        <v>34508.74</v>
      </c>
      <c r="G974" s="105"/>
      <c r="H974" s="91"/>
    </row>
    <row r="975" spans="1:8" s="1" customFormat="1" ht="15.75" x14ac:dyDescent="0.45">
      <c r="A975" s="57" t="s">
        <v>2230</v>
      </c>
      <c r="B975" s="30" t="s">
        <v>2173</v>
      </c>
      <c r="C975" s="30" t="s">
        <v>21</v>
      </c>
      <c r="D975" s="55">
        <v>597.89</v>
      </c>
      <c r="E975" s="55">
        <v>32</v>
      </c>
      <c r="F975" s="56">
        <f t="shared" ref="F975:F977" si="110">E975*D975</f>
        <v>19132.48</v>
      </c>
      <c r="G975" s="106"/>
      <c r="H975" s="88"/>
    </row>
    <row r="976" spans="1:8" s="1" customFormat="1" ht="15.75" x14ac:dyDescent="0.45">
      <c r="A976" s="57" t="s">
        <v>2231</v>
      </c>
      <c r="B976" s="30" t="s">
        <v>2175</v>
      </c>
      <c r="C976" s="30" t="s">
        <v>21</v>
      </c>
      <c r="D976" s="55">
        <v>329.13</v>
      </c>
      <c r="E976" s="55">
        <v>22</v>
      </c>
      <c r="F976" s="56">
        <f t="shared" si="110"/>
        <v>7240.86</v>
      </c>
      <c r="G976" s="106"/>
      <c r="H976" s="88"/>
    </row>
    <row r="977" spans="1:8" s="1" customFormat="1" ht="15.75" x14ac:dyDescent="0.45">
      <c r="A977" s="57" t="s">
        <v>2232</v>
      </c>
      <c r="B977" s="30" t="s">
        <v>2177</v>
      </c>
      <c r="C977" s="30" t="s">
        <v>21</v>
      </c>
      <c r="D977" s="55">
        <v>271.18</v>
      </c>
      <c r="E977" s="55">
        <v>30</v>
      </c>
      <c r="F977" s="56">
        <f t="shared" si="110"/>
        <v>8135.4000000000005</v>
      </c>
      <c r="G977" s="106"/>
      <c r="H977" s="88"/>
    </row>
    <row r="978" spans="1:8" s="1" customFormat="1" ht="15.75" x14ac:dyDescent="0.45">
      <c r="A978" s="47" t="s">
        <v>2233</v>
      </c>
      <c r="B978" s="48" t="s">
        <v>2234</v>
      </c>
      <c r="C978" s="48"/>
      <c r="D978" s="49"/>
      <c r="E978" s="49"/>
      <c r="F978" s="50">
        <f>F979+F981+F983+F985+F987+F989+F991+F993</f>
        <v>310387.23540000001</v>
      </c>
      <c r="G978" s="95"/>
      <c r="H978" s="84"/>
    </row>
    <row r="979" spans="1:8" s="1" customFormat="1" ht="31.5" x14ac:dyDescent="0.45">
      <c r="A979" s="51" t="s">
        <v>2235</v>
      </c>
      <c r="B979" s="52" t="s">
        <v>2236</v>
      </c>
      <c r="C979" s="52"/>
      <c r="D979" s="53"/>
      <c r="E979" s="53"/>
      <c r="F979" s="54">
        <f>F980</f>
        <v>23703.913199999999</v>
      </c>
      <c r="G979" s="105"/>
      <c r="H979" s="91"/>
    </row>
    <row r="980" spans="1:8" s="1" customFormat="1" ht="15.75" x14ac:dyDescent="0.45">
      <c r="A980" s="57" t="s">
        <v>2237</v>
      </c>
      <c r="B980" s="30" t="s">
        <v>2238</v>
      </c>
      <c r="C980" s="30" t="s">
        <v>21</v>
      </c>
      <c r="D980" s="55">
        <v>430.12</v>
      </c>
      <c r="E980" s="55">
        <v>55.11</v>
      </c>
      <c r="F980" s="56">
        <f t="shared" ref="F980:F994" si="111">E980*D980</f>
        <v>23703.913199999999</v>
      </c>
      <c r="G980" s="106"/>
      <c r="H980" s="88"/>
    </row>
    <row r="981" spans="1:8" s="1" customFormat="1" ht="31.5" x14ac:dyDescent="0.45">
      <c r="A981" s="51" t="s">
        <v>2239</v>
      </c>
      <c r="B981" s="52" t="s">
        <v>2240</v>
      </c>
      <c r="C981" s="52"/>
      <c r="D981" s="53"/>
      <c r="E981" s="53"/>
      <c r="F981" s="54">
        <f>F982</f>
        <v>29343.870600000002</v>
      </c>
      <c r="G981" s="105"/>
      <c r="H981" s="91"/>
    </row>
    <row r="982" spans="1:8" s="1" customFormat="1" ht="15.75" x14ac:dyDescent="0.45">
      <c r="A982" s="57" t="s">
        <v>2241</v>
      </c>
      <c r="B982" s="30" t="s">
        <v>2238</v>
      </c>
      <c r="C982" s="30" t="s">
        <v>21</v>
      </c>
      <c r="D982" s="55">
        <v>532.46</v>
      </c>
      <c r="E982" s="55">
        <v>55.11</v>
      </c>
      <c r="F982" s="56">
        <f t="shared" si="111"/>
        <v>29343.870600000002</v>
      </c>
      <c r="G982" s="106"/>
      <c r="H982" s="88"/>
    </row>
    <row r="983" spans="1:8" s="1" customFormat="1" ht="31.5" x14ac:dyDescent="0.45">
      <c r="A983" s="51" t="s">
        <v>2242</v>
      </c>
      <c r="B983" s="52" t="s">
        <v>2243</v>
      </c>
      <c r="C983" s="52"/>
      <c r="D983" s="53"/>
      <c r="E983" s="53"/>
      <c r="F983" s="54">
        <f>F984</f>
        <v>21816.395700000001</v>
      </c>
      <c r="G983" s="105"/>
      <c r="H983" s="91"/>
    </row>
    <row r="984" spans="1:8" s="1" customFormat="1" ht="15.75" x14ac:dyDescent="0.45">
      <c r="A984" s="57" t="s">
        <v>2244</v>
      </c>
      <c r="B984" s="30" t="s">
        <v>2238</v>
      </c>
      <c r="C984" s="30" t="s">
        <v>21</v>
      </c>
      <c r="D984" s="55">
        <v>395.87</v>
      </c>
      <c r="E984" s="55">
        <v>55.11</v>
      </c>
      <c r="F984" s="56">
        <f t="shared" si="111"/>
        <v>21816.395700000001</v>
      </c>
      <c r="G984" s="106"/>
      <c r="H984" s="88"/>
    </row>
    <row r="985" spans="1:8" s="1" customFormat="1" ht="31.5" x14ac:dyDescent="0.45">
      <c r="A985" s="51" t="s">
        <v>2245</v>
      </c>
      <c r="B985" s="52" t="s">
        <v>2246</v>
      </c>
      <c r="C985" s="52"/>
      <c r="D985" s="53"/>
      <c r="E985" s="53"/>
      <c r="F985" s="54">
        <f>F986</f>
        <v>27557.204400000002</v>
      </c>
      <c r="G985" s="105"/>
      <c r="H985" s="91"/>
    </row>
    <row r="986" spans="1:8" s="1" customFormat="1" ht="15.75" x14ac:dyDescent="0.45">
      <c r="A986" s="57" t="s">
        <v>2247</v>
      </c>
      <c r="B986" s="30" t="s">
        <v>2238</v>
      </c>
      <c r="C986" s="30" t="s">
        <v>21</v>
      </c>
      <c r="D986" s="55">
        <v>500.04</v>
      </c>
      <c r="E986" s="55">
        <v>55.11</v>
      </c>
      <c r="F986" s="56">
        <f t="shared" si="111"/>
        <v>27557.204400000002</v>
      </c>
      <c r="G986" s="106"/>
      <c r="H986" s="88"/>
    </row>
    <row r="987" spans="1:8" s="1" customFormat="1" ht="31.5" x14ac:dyDescent="0.45">
      <c r="A987" s="51" t="s">
        <v>2248</v>
      </c>
      <c r="B987" s="52" t="s">
        <v>2249</v>
      </c>
      <c r="C987" s="52"/>
      <c r="D987" s="53"/>
      <c r="E987" s="53"/>
      <c r="F987" s="54">
        <f>F988</f>
        <v>9190.1435999999994</v>
      </c>
      <c r="G987" s="105"/>
      <c r="H987" s="91"/>
    </row>
    <row r="988" spans="1:8" s="1" customFormat="1" ht="15.75" x14ac:dyDescent="0.45">
      <c r="A988" s="57" t="s">
        <v>2250</v>
      </c>
      <c r="B988" s="30" t="s">
        <v>2238</v>
      </c>
      <c r="C988" s="30" t="s">
        <v>21</v>
      </c>
      <c r="D988" s="55">
        <v>166.76</v>
      </c>
      <c r="E988" s="55">
        <v>55.11</v>
      </c>
      <c r="F988" s="56">
        <f t="shared" si="111"/>
        <v>9190.1435999999994</v>
      </c>
      <c r="G988" s="106"/>
      <c r="H988" s="88"/>
    </row>
    <row r="989" spans="1:8" s="1" customFormat="1" ht="31.5" x14ac:dyDescent="0.45">
      <c r="A989" s="51" t="s">
        <v>2251</v>
      </c>
      <c r="B989" s="52" t="s">
        <v>2252</v>
      </c>
      <c r="C989" s="52"/>
      <c r="D989" s="53"/>
      <c r="E989" s="53"/>
      <c r="F989" s="54">
        <f>F990</f>
        <v>76875.143400000001</v>
      </c>
      <c r="G989" s="105"/>
      <c r="H989" s="91"/>
    </row>
    <row r="990" spans="1:8" s="1" customFormat="1" ht="15.75" x14ac:dyDescent="0.45">
      <c r="A990" s="57" t="s">
        <v>2253</v>
      </c>
      <c r="B990" s="30" t="s">
        <v>2238</v>
      </c>
      <c r="C990" s="30" t="s">
        <v>21</v>
      </c>
      <c r="D990" s="55">
        <v>1394.94</v>
      </c>
      <c r="E990" s="55">
        <v>55.11</v>
      </c>
      <c r="F990" s="56">
        <f t="shared" si="111"/>
        <v>76875.143400000001</v>
      </c>
      <c r="G990" s="106"/>
      <c r="H990" s="88"/>
    </row>
    <row r="991" spans="1:8" s="1" customFormat="1" ht="31.5" x14ac:dyDescent="0.45">
      <c r="A991" s="51" t="s">
        <v>2254</v>
      </c>
      <c r="B991" s="52" t="s">
        <v>2255</v>
      </c>
      <c r="C991" s="52"/>
      <c r="D991" s="53"/>
      <c r="E991" s="53"/>
      <c r="F991" s="54">
        <f>F992</f>
        <v>52886.8626</v>
      </c>
      <c r="G991" s="105"/>
      <c r="H991" s="91"/>
    </row>
    <row r="992" spans="1:8" s="1" customFormat="1" ht="15.75" x14ac:dyDescent="0.45">
      <c r="A992" s="57" t="s">
        <v>2256</v>
      </c>
      <c r="B992" s="30" t="s">
        <v>2238</v>
      </c>
      <c r="C992" s="30" t="s">
        <v>21</v>
      </c>
      <c r="D992" s="55">
        <v>959.66</v>
      </c>
      <c r="E992" s="55">
        <v>55.11</v>
      </c>
      <c r="F992" s="56">
        <f t="shared" si="111"/>
        <v>52886.8626</v>
      </c>
      <c r="G992" s="106"/>
      <c r="H992" s="88"/>
    </row>
    <row r="993" spans="1:8" s="1" customFormat="1" ht="31.5" x14ac:dyDescent="0.45">
      <c r="A993" s="51" t="s">
        <v>2257</v>
      </c>
      <c r="B993" s="52" t="s">
        <v>2258</v>
      </c>
      <c r="C993" s="52"/>
      <c r="D993" s="53"/>
      <c r="E993" s="53"/>
      <c r="F993" s="54">
        <f>F994</f>
        <v>69013.7019</v>
      </c>
      <c r="G993" s="105"/>
      <c r="H993" s="91"/>
    </row>
    <row r="994" spans="1:8" s="1" customFormat="1" ht="15.75" x14ac:dyDescent="0.45">
      <c r="A994" s="57" t="s">
        <v>2259</v>
      </c>
      <c r="B994" s="30" t="s">
        <v>2238</v>
      </c>
      <c r="C994" s="30" t="s">
        <v>21</v>
      </c>
      <c r="D994" s="55">
        <v>1252.29</v>
      </c>
      <c r="E994" s="55">
        <v>55.11</v>
      </c>
      <c r="F994" s="56">
        <f t="shared" si="111"/>
        <v>69013.7019</v>
      </c>
      <c r="G994" s="106"/>
      <c r="H994" s="88"/>
    </row>
    <row r="995" spans="1:8" s="1" customFormat="1" ht="15.75" x14ac:dyDescent="0.45">
      <c r="A995" s="43" t="s">
        <v>26</v>
      </c>
      <c r="B995" s="44" t="s">
        <v>280</v>
      </c>
      <c r="C995" s="44"/>
      <c r="D995" s="45"/>
      <c r="E995" s="45"/>
      <c r="F995" s="46">
        <f>F996+F999+F1002+F1017++++F1039+F1050+F1055+F1059+F1062+F1065</f>
        <v>680287.37967399997</v>
      </c>
      <c r="G995" s="94"/>
      <c r="H995" s="83"/>
    </row>
    <row r="996" spans="1:8" s="1" customFormat="1" ht="15.75" x14ac:dyDescent="0.45">
      <c r="A996" s="47" t="s">
        <v>513</v>
      </c>
      <c r="B996" s="48" t="s">
        <v>514</v>
      </c>
      <c r="C996" s="48"/>
      <c r="D996" s="49"/>
      <c r="E996" s="49"/>
      <c r="F996" s="50">
        <f>F997</f>
        <v>40188.429600000003</v>
      </c>
      <c r="G996" s="95"/>
      <c r="H996" s="84"/>
    </row>
    <row r="997" spans="1:8" s="1" customFormat="1" ht="15.75" x14ac:dyDescent="0.45">
      <c r="A997" s="51" t="s">
        <v>515</v>
      </c>
      <c r="B997" s="52" t="s">
        <v>514</v>
      </c>
      <c r="C997" s="52"/>
      <c r="D997" s="53"/>
      <c r="E997" s="53"/>
      <c r="F997" s="54">
        <f>F998</f>
        <v>40188.429600000003</v>
      </c>
      <c r="G997" s="105"/>
      <c r="H997" s="91"/>
    </row>
    <row r="998" spans="1:8" s="1" customFormat="1" ht="15.75" x14ac:dyDescent="0.45">
      <c r="A998" s="57" t="s">
        <v>516</v>
      </c>
      <c r="B998" s="30" t="s">
        <v>715</v>
      </c>
      <c r="C998" s="30" t="s">
        <v>21</v>
      </c>
      <c r="D998" s="55">
        <v>742.58</v>
      </c>
      <c r="E998" s="55">
        <v>54.12</v>
      </c>
      <c r="F998" s="56">
        <f>E998*D998</f>
        <v>40188.429600000003</v>
      </c>
      <c r="G998" s="110"/>
      <c r="H998" s="88"/>
    </row>
    <row r="999" spans="1:8" s="1" customFormat="1" ht="15.75" x14ac:dyDescent="0.45">
      <c r="A999" s="47" t="s">
        <v>517</v>
      </c>
      <c r="B999" s="48" t="s">
        <v>518</v>
      </c>
      <c r="C999" s="48"/>
      <c r="D999" s="49"/>
      <c r="E999" s="49"/>
      <c r="F999" s="50">
        <f>F1000</f>
        <v>1129.2203999999999</v>
      </c>
      <c r="G999" s="95"/>
      <c r="H999" s="84"/>
    </row>
    <row r="1000" spans="1:8" s="1" customFormat="1" ht="15.75" x14ac:dyDescent="0.45">
      <c r="A1000" s="51" t="s">
        <v>519</v>
      </c>
      <c r="B1000" s="52" t="s">
        <v>518</v>
      </c>
      <c r="C1000" s="52"/>
      <c r="D1000" s="53"/>
      <c r="E1000" s="53"/>
      <c r="F1000" s="54">
        <f>F1001</f>
        <v>1129.2203999999999</v>
      </c>
      <c r="G1000" s="105"/>
      <c r="H1000" s="91"/>
    </row>
    <row r="1001" spans="1:8" s="1" customFormat="1" ht="31.5" x14ac:dyDescent="0.45">
      <c r="A1001" s="57" t="s">
        <v>520</v>
      </c>
      <c r="B1001" s="30" t="s">
        <v>521</v>
      </c>
      <c r="C1001" s="30" t="s">
        <v>21</v>
      </c>
      <c r="D1001" s="55">
        <v>33.33</v>
      </c>
      <c r="E1001" s="55">
        <v>33.880000000000003</v>
      </c>
      <c r="F1001" s="56">
        <f>E1001*D1001</f>
        <v>1129.2203999999999</v>
      </c>
      <c r="G1001" s="110"/>
      <c r="H1001" s="88" t="s">
        <v>615</v>
      </c>
    </row>
    <row r="1002" spans="1:8" s="1" customFormat="1" ht="15.75" x14ac:dyDescent="0.45">
      <c r="A1002" s="47" t="s">
        <v>522</v>
      </c>
      <c r="B1002" s="48" t="s">
        <v>523</v>
      </c>
      <c r="C1002" s="48"/>
      <c r="D1002" s="49"/>
      <c r="E1002" s="49"/>
      <c r="F1002" s="50">
        <f>F1003+F1005+F1007+F1009+F1011+F1013+F1015</f>
        <v>78153.173999999999</v>
      </c>
      <c r="G1002" s="95"/>
      <c r="H1002" s="84"/>
    </row>
    <row r="1003" spans="1:8" s="1" customFormat="1" ht="15.75" x14ac:dyDescent="0.45">
      <c r="A1003" s="51" t="s">
        <v>524</v>
      </c>
      <c r="B1003" s="52" t="s">
        <v>525</v>
      </c>
      <c r="C1003" s="52"/>
      <c r="D1003" s="53"/>
      <c r="E1003" s="53"/>
      <c r="F1003" s="54">
        <f>F1004</f>
        <v>305.88839999999999</v>
      </c>
      <c r="G1003" s="105"/>
      <c r="H1003" s="91"/>
    </row>
    <row r="1004" spans="1:8" s="1" customFormat="1" ht="31.5" x14ac:dyDescent="0.45">
      <c r="A1004" s="57" t="s">
        <v>526</v>
      </c>
      <c r="B1004" s="30" t="s">
        <v>527</v>
      </c>
      <c r="C1004" s="30" t="s">
        <v>21</v>
      </c>
      <c r="D1004" s="55">
        <v>10.49</v>
      </c>
      <c r="E1004" s="55">
        <v>29.16</v>
      </c>
      <c r="F1004" s="56">
        <f>E1004*D1004</f>
        <v>305.88839999999999</v>
      </c>
      <c r="G1004" s="110"/>
      <c r="H1004" s="88" t="s">
        <v>615</v>
      </c>
    </row>
    <row r="1005" spans="1:8" s="1" customFormat="1" ht="15.75" x14ac:dyDescent="0.45">
      <c r="A1005" s="51" t="s">
        <v>1122</v>
      </c>
      <c r="B1005" s="52" t="s">
        <v>529</v>
      </c>
      <c r="C1005" s="52"/>
      <c r="D1005" s="53"/>
      <c r="E1005" s="53"/>
      <c r="F1005" s="54">
        <f>F1006</f>
        <v>5893.2359999999999</v>
      </c>
      <c r="G1005" s="105"/>
      <c r="H1005" s="91"/>
    </row>
    <row r="1006" spans="1:8" s="1" customFormat="1" ht="31.5" x14ac:dyDescent="0.45">
      <c r="A1006" s="57" t="s">
        <v>1123</v>
      </c>
      <c r="B1006" s="30" t="s">
        <v>527</v>
      </c>
      <c r="C1006" s="30" t="s">
        <v>21</v>
      </c>
      <c r="D1006" s="55">
        <v>202.1</v>
      </c>
      <c r="E1006" s="55">
        <v>29.16</v>
      </c>
      <c r="F1006" s="56">
        <f>E1006*D1006</f>
        <v>5893.2359999999999</v>
      </c>
      <c r="G1006" s="110"/>
      <c r="H1006" s="88" t="s">
        <v>615</v>
      </c>
    </row>
    <row r="1007" spans="1:8" s="1" customFormat="1" ht="15.75" x14ac:dyDescent="0.45">
      <c r="A1007" s="51" t="s">
        <v>528</v>
      </c>
      <c r="B1007" s="52" t="s">
        <v>532</v>
      </c>
      <c r="C1007" s="52"/>
      <c r="D1007" s="53"/>
      <c r="E1007" s="53"/>
      <c r="F1007" s="54">
        <f>F1008</f>
        <v>17826.6744</v>
      </c>
      <c r="G1007" s="105"/>
      <c r="H1007" s="91"/>
    </row>
    <row r="1008" spans="1:8" s="1" customFormat="1" ht="31.5" x14ac:dyDescent="0.45">
      <c r="A1008" s="57" t="s">
        <v>530</v>
      </c>
      <c r="B1008" s="30" t="s">
        <v>527</v>
      </c>
      <c r="C1008" s="30" t="s">
        <v>21</v>
      </c>
      <c r="D1008" s="55">
        <v>611.34</v>
      </c>
      <c r="E1008" s="55">
        <v>29.16</v>
      </c>
      <c r="F1008" s="56">
        <f>E1008*D1008</f>
        <v>17826.6744</v>
      </c>
      <c r="G1008" s="110"/>
      <c r="H1008" s="88" t="s">
        <v>615</v>
      </c>
    </row>
    <row r="1009" spans="1:8" s="1" customFormat="1" ht="15.75" x14ac:dyDescent="0.45">
      <c r="A1009" s="51" t="s">
        <v>531</v>
      </c>
      <c r="B1009" s="52" t="s">
        <v>535</v>
      </c>
      <c r="C1009" s="52"/>
      <c r="D1009" s="53"/>
      <c r="E1009" s="53"/>
      <c r="F1009" s="54">
        <f>F1010</f>
        <v>17509.996800000001</v>
      </c>
      <c r="G1009" s="105"/>
      <c r="H1009" s="91"/>
    </row>
    <row r="1010" spans="1:8" s="1" customFormat="1" ht="31.5" x14ac:dyDescent="0.45">
      <c r="A1010" s="57" t="s">
        <v>533</v>
      </c>
      <c r="B1010" s="30" t="s">
        <v>527</v>
      </c>
      <c r="C1010" s="30" t="s">
        <v>21</v>
      </c>
      <c r="D1010" s="55">
        <v>600.48</v>
      </c>
      <c r="E1010" s="55">
        <v>29.16</v>
      </c>
      <c r="F1010" s="56">
        <f>E1010*D1010</f>
        <v>17509.996800000001</v>
      </c>
      <c r="G1010" s="110"/>
      <c r="H1010" s="88" t="s">
        <v>615</v>
      </c>
    </row>
    <row r="1011" spans="1:8" s="1" customFormat="1" ht="15.75" x14ac:dyDescent="0.45">
      <c r="A1011" s="51" t="s">
        <v>534</v>
      </c>
      <c r="B1011" s="52" t="s">
        <v>538</v>
      </c>
      <c r="C1011" s="52"/>
      <c r="D1011" s="53"/>
      <c r="E1011" s="53"/>
      <c r="F1011" s="54">
        <f>F1012</f>
        <v>34911.518400000001</v>
      </c>
      <c r="G1011" s="105"/>
      <c r="H1011" s="91"/>
    </row>
    <row r="1012" spans="1:8" s="1" customFormat="1" ht="31.5" x14ac:dyDescent="0.45">
      <c r="A1012" s="57" t="s">
        <v>536</v>
      </c>
      <c r="B1012" s="30" t="s">
        <v>527</v>
      </c>
      <c r="C1012" s="30" t="s">
        <v>21</v>
      </c>
      <c r="D1012" s="55">
        <v>1197.24</v>
      </c>
      <c r="E1012" s="55">
        <v>29.16</v>
      </c>
      <c r="F1012" s="56">
        <f>E1012*D1012</f>
        <v>34911.518400000001</v>
      </c>
      <c r="G1012" s="110"/>
      <c r="H1012" s="88" t="s">
        <v>615</v>
      </c>
    </row>
    <row r="1013" spans="1:8" s="1" customFormat="1" ht="15.75" x14ac:dyDescent="0.45">
      <c r="A1013" s="51" t="s">
        <v>537</v>
      </c>
      <c r="B1013" s="52" t="s">
        <v>541</v>
      </c>
      <c r="C1013" s="52"/>
      <c r="D1013" s="53"/>
      <c r="E1013" s="53"/>
      <c r="F1013" s="54">
        <f>F1014</f>
        <v>955.28159999999991</v>
      </c>
      <c r="G1013" s="105"/>
      <c r="H1013" s="91"/>
    </row>
    <row r="1014" spans="1:8" s="1" customFormat="1" ht="31.5" x14ac:dyDescent="0.45">
      <c r="A1014" s="57" t="s">
        <v>539</v>
      </c>
      <c r="B1014" s="30" t="s">
        <v>527</v>
      </c>
      <c r="C1014" s="30" t="s">
        <v>21</v>
      </c>
      <c r="D1014" s="55">
        <v>32.76</v>
      </c>
      <c r="E1014" s="55">
        <v>29.16</v>
      </c>
      <c r="F1014" s="56">
        <f>E1014*D1014</f>
        <v>955.28159999999991</v>
      </c>
      <c r="G1014" s="110"/>
      <c r="H1014" s="88" t="s">
        <v>615</v>
      </c>
    </row>
    <row r="1015" spans="1:8" s="1" customFormat="1" ht="15.75" x14ac:dyDescent="0.45">
      <c r="A1015" s="51" t="s">
        <v>540</v>
      </c>
      <c r="B1015" s="52" t="s">
        <v>543</v>
      </c>
      <c r="C1015" s="52"/>
      <c r="D1015" s="53"/>
      <c r="E1015" s="53"/>
      <c r="F1015" s="54">
        <f>F1016</f>
        <v>750.57839999999999</v>
      </c>
      <c r="G1015" s="105"/>
      <c r="H1015" s="91"/>
    </row>
    <row r="1016" spans="1:8" s="1" customFormat="1" ht="31.5" x14ac:dyDescent="0.45">
      <c r="A1016" s="57" t="s">
        <v>542</v>
      </c>
      <c r="B1016" s="30" t="s">
        <v>527</v>
      </c>
      <c r="C1016" s="30" t="s">
        <v>21</v>
      </c>
      <c r="D1016" s="55">
        <v>25.74</v>
      </c>
      <c r="E1016" s="55">
        <v>29.16</v>
      </c>
      <c r="F1016" s="56">
        <f>E1016*D1016</f>
        <v>750.57839999999999</v>
      </c>
      <c r="G1016" s="110"/>
      <c r="H1016" s="88" t="s">
        <v>615</v>
      </c>
    </row>
    <row r="1017" spans="1:8" s="1" customFormat="1" ht="15.75" x14ac:dyDescent="0.45">
      <c r="A1017" s="47" t="s">
        <v>544</v>
      </c>
      <c r="B1017" s="48" t="s">
        <v>551</v>
      </c>
      <c r="C1017" s="48"/>
      <c r="D1017" s="49"/>
      <c r="E1017" s="49"/>
      <c r="F1017" s="50">
        <f>F1018+F1021+F1024+F1027+F1030+F1033+F1036</f>
        <v>140003.853416</v>
      </c>
      <c r="G1017" s="95"/>
      <c r="H1017" s="84"/>
    </row>
    <row r="1018" spans="1:8" s="1" customFormat="1" ht="15.75" x14ac:dyDescent="0.45">
      <c r="A1018" s="51" t="s">
        <v>545</v>
      </c>
      <c r="B1018" s="52" t="s">
        <v>552</v>
      </c>
      <c r="C1018" s="52"/>
      <c r="D1018" s="53"/>
      <c r="E1018" s="53"/>
      <c r="F1018" s="54">
        <f>F1019+F1020</f>
        <v>36891.558353999993</v>
      </c>
      <c r="G1018" s="105"/>
      <c r="H1018" s="91"/>
    </row>
    <row r="1019" spans="1:8" s="1" customFormat="1" ht="31.5" x14ac:dyDescent="0.45">
      <c r="A1019" s="57" t="s">
        <v>546</v>
      </c>
      <c r="B1019" s="30" t="s">
        <v>553</v>
      </c>
      <c r="C1019" s="30" t="s">
        <v>21</v>
      </c>
      <c r="D1019" s="55">
        <v>487.83</v>
      </c>
      <c r="E1019" s="55">
        <v>58.161999999999999</v>
      </c>
      <c r="F1019" s="56">
        <f>E1019*D1019</f>
        <v>28373.168459999997</v>
      </c>
      <c r="G1019" s="110"/>
      <c r="H1019" s="88" t="s">
        <v>615</v>
      </c>
    </row>
    <row r="1020" spans="1:8" s="1" customFormat="1" ht="15.75" x14ac:dyDescent="0.45">
      <c r="A1020" s="57" t="s">
        <v>1124</v>
      </c>
      <c r="B1020" s="30" t="s">
        <v>554</v>
      </c>
      <c r="C1020" s="30" t="s">
        <v>21</v>
      </c>
      <c r="D1020" s="55">
        <v>487.83</v>
      </c>
      <c r="E1020" s="55">
        <v>17.4618</v>
      </c>
      <c r="F1020" s="56">
        <f>E1020*D1020</f>
        <v>8518.3898939999999</v>
      </c>
      <c r="G1020" s="110"/>
      <c r="H1020" s="88" t="s">
        <v>615</v>
      </c>
    </row>
    <row r="1021" spans="1:8" s="1" customFormat="1" ht="15.75" x14ac:dyDescent="0.45">
      <c r="A1021" s="51" t="s">
        <v>547</v>
      </c>
      <c r="B1021" s="52" t="s">
        <v>555</v>
      </c>
      <c r="C1021" s="52"/>
      <c r="D1021" s="53"/>
      <c r="E1021" s="53"/>
      <c r="F1021" s="54">
        <f>F1022+F1023</f>
        <v>260.145872</v>
      </c>
      <c r="G1021" s="105"/>
      <c r="H1021" s="91"/>
    </row>
    <row r="1022" spans="1:8" s="1" customFormat="1" ht="31.5" x14ac:dyDescent="0.45">
      <c r="A1022" s="57" t="s">
        <v>548</v>
      </c>
      <c r="B1022" s="30" t="s">
        <v>553</v>
      </c>
      <c r="C1022" s="30" t="s">
        <v>21</v>
      </c>
      <c r="D1022" s="55">
        <v>3.44</v>
      </c>
      <c r="E1022" s="55">
        <v>58.161999999999999</v>
      </c>
      <c r="F1022" s="56">
        <f>E1022*D1022</f>
        <v>200.07728</v>
      </c>
      <c r="G1022" s="110"/>
      <c r="H1022" s="88" t="s">
        <v>615</v>
      </c>
    </row>
    <row r="1023" spans="1:8" s="1" customFormat="1" ht="15.75" x14ac:dyDescent="0.45">
      <c r="A1023" s="57" t="s">
        <v>1125</v>
      </c>
      <c r="B1023" s="30" t="s">
        <v>554</v>
      </c>
      <c r="C1023" s="30" t="s">
        <v>21</v>
      </c>
      <c r="D1023" s="55">
        <v>3.44</v>
      </c>
      <c r="E1023" s="55">
        <v>17.4618</v>
      </c>
      <c r="F1023" s="56">
        <f>E1023*D1023</f>
        <v>60.068592000000002</v>
      </c>
      <c r="G1023" s="110"/>
      <c r="H1023" s="88" t="s">
        <v>615</v>
      </c>
    </row>
    <row r="1024" spans="1:8" s="1" customFormat="1" ht="15.75" x14ac:dyDescent="0.45">
      <c r="A1024" s="51" t="s">
        <v>549</v>
      </c>
      <c r="B1024" s="52" t="s">
        <v>556</v>
      </c>
      <c r="C1024" s="52"/>
      <c r="D1024" s="53"/>
      <c r="E1024" s="53"/>
      <c r="F1024" s="54">
        <f>F1025+F1026</f>
        <v>40129.013231999998</v>
      </c>
      <c r="G1024" s="105"/>
      <c r="H1024" s="91"/>
    </row>
    <row r="1025" spans="1:8" s="1" customFormat="1" ht="31.5" x14ac:dyDescent="0.45">
      <c r="A1025" s="57" t="s">
        <v>550</v>
      </c>
      <c r="B1025" s="30" t="s">
        <v>553</v>
      </c>
      <c r="C1025" s="30" t="s">
        <v>21</v>
      </c>
      <c r="D1025" s="55">
        <v>530.64</v>
      </c>
      <c r="E1025" s="55">
        <v>58.161999999999999</v>
      </c>
      <c r="F1025" s="56">
        <f>E1025*D1025</f>
        <v>30863.08368</v>
      </c>
      <c r="G1025" s="110"/>
      <c r="H1025" s="88" t="s">
        <v>615</v>
      </c>
    </row>
    <row r="1026" spans="1:8" s="1" customFormat="1" ht="15.75" x14ac:dyDescent="0.45">
      <c r="A1026" s="57" t="s">
        <v>1126</v>
      </c>
      <c r="B1026" s="30" t="s">
        <v>554</v>
      </c>
      <c r="C1026" s="30" t="s">
        <v>21</v>
      </c>
      <c r="D1026" s="55">
        <v>530.64</v>
      </c>
      <c r="E1026" s="55">
        <v>17.4618</v>
      </c>
      <c r="F1026" s="56">
        <f>E1026*D1026</f>
        <v>9265.9295519999996</v>
      </c>
      <c r="G1026" s="110"/>
      <c r="H1026" s="88" t="s">
        <v>615</v>
      </c>
    </row>
    <row r="1027" spans="1:8" s="1" customFormat="1" ht="15.75" x14ac:dyDescent="0.45">
      <c r="A1027" s="51" t="s">
        <v>1127</v>
      </c>
      <c r="B1027" s="52" t="s">
        <v>557</v>
      </c>
      <c r="C1027" s="52"/>
      <c r="D1027" s="53"/>
      <c r="E1027" s="53"/>
      <c r="F1027" s="54">
        <f>F1028+F1029</f>
        <v>27573.949955999997</v>
      </c>
      <c r="G1027" s="105"/>
      <c r="H1027" s="91"/>
    </row>
    <row r="1028" spans="1:8" s="1" customFormat="1" ht="31.5" x14ac:dyDescent="0.45">
      <c r="A1028" s="69" t="s">
        <v>1128</v>
      </c>
      <c r="B1028" s="30" t="s">
        <v>553</v>
      </c>
      <c r="C1028" s="30" t="s">
        <v>21</v>
      </c>
      <c r="D1028" s="55">
        <v>364.62</v>
      </c>
      <c r="E1028" s="55">
        <v>58.161999999999999</v>
      </c>
      <c r="F1028" s="56">
        <f>E1028*D1028</f>
        <v>21207.028439999998</v>
      </c>
      <c r="G1028" s="110"/>
      <c r="H1028" s="88" t="s">
        <v>615</v>
      </c>
    </row>
    <row r="1029" spans="1:8" s="1" customFormat="1" ht="15.75" x14ac:dyDescent="0.45">
      <c r="A1029" s="69" t="s">
        <v>1129</v>
      </c>
      <c r="B1029" s="30" t="s">
        <v>554</v>
      </c>
      <c r="C1029" s="30" t="s">
        <v>21</v>
      </c>
      <c r="D1029" s="55">
        <v>364.62</v>
      </c>
      <c r="E1029" s="55">
        <v>17.4618</v>
      </c>
      <c r="F1029" s="56">
        <f>E1029*D1029</f>
        <v>6366.9215160000003</v>
      </c>
      <c r="G1029" s="110"/>
      <c r="H1029" s="88" t="s">
        <v>615</v>
      </c>
    </row>
    <row r="1030" spans="1:8" s="1" customFormat="1" ht="15.75" x14ac:dyDescent="0.45">
      <c r="A1030" s="51" t="s">
        <v>1130</v>
      </c>
      <c r="B1030" s="52" t="s">
        <v>558</v>
      </c>
      <c r="C1030" s="52"/>
      <c r="D1030" s="53"/>
      <c r="E1030" s="53"/>
      <c r="F1030" s="54">
        <f>F1031+F1032</f>
        <v>16544.974964000001</v>
      </c>
      <c r="G1030" s="105"/>
      <c r="H1030" s="91"/>
    </row>
    <row r="1031" spans="1:8" s="1" customFormat="1" ht="31.5" x14ac:dyDescent="0.45">
      <c r="A1031" s="69" t="s">
        <v>1131</v>
      </c>
      <c r="B1031" s="30" t="s">
        <v>553</v>
      </c>
      <c r="C1031" s="30" t="s">
        <v>21</v>
      </c>
      <c r="D1031" s="55">
        <v>218.78</v>
      </c>
      <c r="E1031" s="55">
        <v>58.161999999999999</v>
      </c>
      <c r="F1031" s="56">
        <f>E1031*D1031</f>
        <v>12724.682360000001</v>
      </c>
      <c r="G1031" s="110"/>
      <c r="H1031" s="88" t="s">
        <v>615</v>
      </c>
    </row>
    <row r="1032" spans="1:8" s="1" customFormat="1" ht="15.75" x14ac:dyDescent="0.45">
      <c r="A1032" s="69" t="s">
        <v>1132</v>
      </c>
      <c r="B1032" s="30" t="s">
        <v>554</v>
      </c>
      <c r="C1032" s="30" t="s">
        <v>21</v>
      </c>
      <c r="D1032" s="55">
        <v>218.78</v>
      </c>
      <c r="E1032" s="55">
        <v>17.4618</v>
      </c>
      <c r="F1032" s="56">
        <f>E1032*D1032</f>
        <v>3820.2926040000002</v>
      </c>
      <c r="G1032" s="110"/>
      <c r="H1032" s="88" t="s">
        <v>615</v>
      </c>
    </row>
    <row r="1033" spans="1:8" s="1" customFormat="1" ht="15.75" x14ac:dyDescent="0.45">
      <c r="A1033" s="51" t="s">
        <v>1133</v>
      </c>
      <c r="B1033" s="52" t="s">
        <v>559</v>
      </c>
      <c r="C1033" s="52"/>
      <c r="D1033" s="53"/>
      <c r="E1033" s="53"/>
      <c r="F1033" s="54">
        <f>F1034+F1035</f>
        <v>6514.9903700000004</v>
      </c>
      <c r="G1033" s="105"/>
      <c r="H1033" s="91"/>
    </row>
    <row r="1034" spans="1:8" s="1" customFormat="1" ht="31.5" x14ac:dyDescent="0.45">
      <c r="A1034" s="69" t="s">
        <v>1134</v>
      </c>
      <c r="B1034" s="30" t="s">
        <v>553</v>
      </c>
      <c r="C1034" s="30" t="s">
        <v>21</v>
      </c>
      <c r="D1034" s="55">
        <v>86.15</v>
      </c>
      <c r="E1034" s="55">
        <v>58.161999999999999</v>
      </c>
      <c r="F1034" s="56">
        <f>E1034*D1034</f>
        <v>5010.6563000000006</v>
      </c>
      <c r="G1034" s="110"/>
      <c r="H1034" s="88" t="s">
        <v>615</v>
      </c>
    </row>
    <row r="1035" spans="1:8" s="1" customFormat="1" ht="15.75" x14ac:dyDescent="0.45">
      <c r="A1035" s="69" t="s">
        <v>1135</v>
      </c>
      <c r="B1035" s="30" t="s">
        <v>554</v>
      </c>
      <c r="C1035" s="30" t="s">
        <v>21</v>
      </c>
      <c r="D1035" s="55">
        <v>86.15</v>
      </c>
      <c r="E1035" s="55">
        <v>17.4618</v>
      </c>
      <c r="F1035" s="56">
        <f>E1035*D1035</f>
        <v>1504.3340700000001</v>
      </c>
      <c r="G1035" s="110"/>
      <c r="H1035" s="88" t="s">
        <v>615</v>
      </c>
    </row>
    <row r="1036" spans="1:8" s="1" customFormat="1" ht="15.75" x14ac:dyDescent="0.45">
      <c r="A1036" s="51" t="s">
        <v>1136</v>
      </c>
      <c r="B1036" s="52" t="s">
        <v>560</v>
      </c>
      <c r="C1036" s="52"/>
      <c r="D1036" s="53"/>
      <c r="E1036" s="53"/>
      <c r="F1036" s="54">
        <f>F1037+F1038</f>
        <v>12089.220668000002</v>
      </c>
      <c r="G1036" s="105"/>
      <c r="H1036" s="91"/>
    </row>
    <row r="1037" spans="1:8" s="1" customFormat="1" ht="31.5" x14ac:dyDescent="0.45">
      <c r="A1037" s="69" t="s">
        <v>1137</v>
      </c>
      <c r="B1037" s="30" t="s">
        <v>553</v>
      </c>
      <c r="C1037" s="30" t="s">
        <v>21</v>
      </c>
      <c r="D1037" s="55">
        <v>159.86000000000001</v>
      </c>
      <c r="E1037" s="55">
        <v>58.161999999999999</v>
      </c>
      <c r="F1037" s="56">
        <f>E1037*D1037</f>
        <v>9297.7773200000011</v>
      </c>
      <c r="G1037" s="110"/>
      <c r="H1037" s="88" t="s">
        <v>615</v>
      </c>
    </row>
    <row r="1038" spans="1:8" s="1" customFormat="1" ht="15.75" x14ac:dyDescent="0.45">
      <c r="A1038" s="69" t="s">
        <v>1138</v>
      </c>
      <c r="B1038" s="30" t="s">
        <v>554</v>
      </c>
      <c r="C1038" s="30" t="s">
        <v>21</v>
      </c>
      <c r="D1038" s="55">
        <v>159.86000000000001</v>
      </c>
      <c r="E1038" s="55">
        <v>17.4618</v>
      </c>
      <c r="F1038" s="56">
        <f>E1038*D1038</f>
        <v>2791.4433480000002</v>
      </c>
      <c r="G1038" s="110"/>
      <c r="H1038" s="88" t="s">
        <v>615</v>
      </c>
    </row>
    <row r="1039" spans="1:8" s="1" customFormat="1" ht="15.75" x14ac:dyDescent="0.45">
      <c r="A1039" s="47" t="s">
        <v>1139</v>
      </c>
      <c r="B1039" s="48" t="s">
        <v>562</v>
      </c>
      <c r="C1039" s="48"/>
      <c r="D1039" s="49"/>
      <c r="E1039" s="49"/>
      <c r="F1039" s="50">
        <f>F1040+F1042+F1044+F1046+F1048</f>
        <v>23672.09115</v>
      </c>
      <c r="G1039" s="95"/>
      <c r="H1039" s="84"/>
    </row>
    <row r="1040" spans="1:8" s="1" customFormat="1" ht="15.75" x14ac:dyDescent="0.45">
      <c r="A1040" s="51" t="s">
        <v>1140</v>
      </c>
      <c r="B1040" s="52" t="s">
        <v>564</v>
      </c>
      <c r="C1040" s="52"/>
      <c r="D1040" s="53"/>
      <c r="E1040" s="53"/>
      <c r="F1040" s="54">
        <f>F1041</f>
        <v>2303.3533499999999</v>
      </c>
      <c r="G1040" s="105"/>
      <c r="H1040" s="91"/>
    </row>
    <row r="1041" spans="1:8" s="1" customFormat="1" ht="31.5" x14ac:dyDescent="0.45">
      <c r="A1041" s="57" t="s">
        <v>1141</v>
      </c>
      <c r="B1041" s="30" t="s">
        <v>566</v>
      </c>
      <c r="C1041" s="30" t="s">
        <v>21</v>
      </c>
      <c r="D1041" s="55">
        <v>53.71</v>
      </c>
      <c r="E1041" s="55">
        <v>42.884999999999998</v>
      </c>
      <c r="F1041" s="56">
        <f>E1041*D1041</f>
        <v>2303.3533499999999</v>
      </c>
      <c r="G1041" s="110"/>
      <c r="H1041" s="88" t="s">
        <v>615</v>
      </c>
    </row>
    <row r="1042" spans="1:8" s="1" customFormat="1" ht="15.75" x14ac:dyDescent="0.45">
      <c r="A1042" s="51" t="s">
        <v>1142</v>
      </c>
      <c r="B1042" s="52" t="s">
        <v>567</v>
      </c>
      <c r="C1042" s="52"/>
      <c r="D1042" s="53"/>
      <c r="E1042" s="53"/>
      <c r="F1042" s="54">
        <f>F1043</f>
        <v>1369.7469000000001</v>
      </c>
      <c r="G1042" s="105"/>
      <c r="H1042" s="91"/>
    </row>
    <row r="1043" spans="1:8" s="1" customFormat="1" ht="31.5" x14ac:dyDescent="0.45">
      <c r="A1043" s="57" t="s">
        <v>1143</v>
      </c>
      <c r="B1043" s="30" t="s">
        <v>566</v>
      </c>
      <c r="C1043" s="30" t="s">
        <v>21</v>
      </c>
      <c r="D1043" s="55">
        <v>31.94</v>
      </c>
      <c r="E1043" s="55">
        <v>42.884999999999998</v>
      </c>
      <c r="F1043" s="56">
        <f>E1043*D1043</f>
        <v>1369.7469000000001</v>
      </c>
      <c r="G1043" s="110"/>
      <c r="H1043" s="88" t="s">
        <v>615</v>
      </c>
    </row>
    <row r="1044" spans="1:8" s="1" customFormat="1" ht="15.75" x14ac:dyDescent="0.45">
      <c r="A1044" s="51" t="s">
        <v>1144</v>
      </c>
      <c r="B1044" s="52" t="s">
        <v>568</v>
      </c>
      <c r="C1044" s="52"/>
      <c r="D1044" s="53"/>
      <c r="E1044" s="53"/>
      <c r="F1044" s="54">
        <f>F1045</f>
        <v>6144.991649999999</v>
      </c>
      <c r="G1044" s="105"/>
      <c r="H1044" s="91"/>
    </row>
    <row r="1045" spans="1:8" s="1" customFormat="1" ht="31.5" x14ac:dyDescent="0.45">
      <c r="A1045" s="57" t="s">
        <v>1145</v>
      </c>
      <c r="B1045" s="30" t="s">
        <v>566</v>
      </c>
      <c r="C1045" s="30" t="s">
        <v>21</v>
      </c>
      <c r="D1045" s="55">
        <v>143.29</v>
      </c>
      <c r="E1045" s="55">
        <v>42.884999999999998</v>
      </c>
      <c r="F1045" s="56">
        <f>E1045*D1045</f>
        <v>6144.991649999999</v>
      </c>
      <c r="G1045" s="110"/>
      <c r="H1045" s="88" t="s">
        <v>615</v>
      </c>
    </row>
    <row r="1046" spans="1:8" s="1" customFormat="1" ht="15.75" x14ac:dyDescent="0.45">
      <c r="A1046" s="51" t="s">
        <v>1146</v>
      </c>
      <c r="B1046" s="52" t="s">
        <v>569</v>
      </c>
      <c r="C1046" s="52"/>
      <c r="D1046" s="53"/>
      <c r="E1046" s="53"/>
      <c r="F1046" s="54">
        <f>F1047</f>
        <v>12289.983299999998</v>
      </c>
      <c r="G1046" s="105"/>
      <c r="H1046" s="91"/>
    </row>
    <row r="1047" spans="1:8" s="1" customFormat="1" ht="31.5" x14ac:dyDescent="0.45">
      <c r="A1047" s="57" t="s">
        <v>1147</v>
      </c>
      <c r="B1047" s="30" t="s">
        <v>566</v>
      </c>
      <c r="C1047" s="30" t="s">
        <v>21</v>
      </c>
      <c r="D1047" s="55">
        <v>286.58</v>
      </c>
      <c r="E1047" s="55">
        <v>42.884999999999998</v>
      </c>
      <c r="F1047" s="56">
        <f>E1047*D1047</f>
        <v>12289.983299999998</v>
      </c>
      <c r="G1047" s="110"/>
      <c r="H1047" s="88" t="s">
        <v>615</v>
      </c>
    </row>
    <row r="1048" spans="1:8" s="1" customFormat="1" ht="15.75" x14ac:dyDescent="0.45">
      <c r="A1048" s="51" t="s">
        <v>1148</v>
      </c>
      <c r="B1048" s="52" t="s">
        <v>570</v>
      </c>
      <c r="C1048" s="52"/>
      <c r="D1048" s="53"/>
      <c r="E1048" s="53"/>
      <c r="F1048" s="54">
        <f>F1049</f>
        <v>1564.01595</v>
      </c>
      <c r="G1048" s="105"/>
      <c r="H1048" s="91"/>
    </row>
    <row r="1049" spans="1:8" s="1" customFormat="1" ht="31.5" x14ac:dyDescent="0.45">
      <c r="A1049" s="57" t="s">
        <v>1149</v>
      </c>
      <c r="B1049" s="30" t="s">
        <v>566</v>
      </c>
      <c r="C1049" s="30" t="s">
        <v>21</v>
      </c>
      <c r="D1049" s="55">
        <v>36.47</v>
      </c>
      <c r="E1049" s="55">
        <v>42.884999999999998</v>
      </c>
      <c r="F1049" s="56">
        <f>E1049*D1049</f>
        <v>1564.01595</v>
      </c>
      <c r="G1049" s="110"/>
      <c r="H1049" s="88" t="s">
        <v>615</v>
      </c>
    </row>
    <row r="1050" spans="1:8" s="1" customFormat="1" ht="15.75" x14ac:dyDescent="0.45">
      <c r="A1050" s="47" t="s">
        <v>561</v>
      </c>
      <c r="B1050" s="48" t="s">
        <v>572</v>
      </c>
      <c r="C1050" s="48"/>
      <c r="D1050" s="49"/>
      <c r="E1050" s="49"/>
      <c r="F1050" s="50">
        <f>F1053+F1051</f>
        <v>27644.344000000005</v>
      </c>
      <c r="G1050" s="95"/>
      <c r="H1050" s="84"/>
    </row>
    <row r="1051" spans="1:8" s="1" customFormat="1" ht="15.75" x14ac:dyDescent="0.45">
      <c r="A1051" s="51" t="s">
        <v>563</v>
      </c>
      <c r="B1051" s="52" t="s">
        <v>1246</v>
      </c>
      <c r="C1051" s="52"/>
      <c r="D1051" s="53"/>
      <c r="E1051" s="53"/>
      <c r="F1051" s="54">
        <f>F1052</f>
        <v>11316.851000000001</v>
      </c>
      <c r="G1051" s="105"/>
      <c r="H1051" s="91"/>
    </row>
    <row r="1052" spans="1:8" s="1" customFormat="1" ht="31.5" x14ac:dyDescent="0.45">
      <c r="A1052" s="57" t="s">
        <v>565</v>
      </c>
      <c r="B1052" s="30" t="s">
        <v>576</v>
      </c>
      <c r="C1052" s="30" t="s">
        <v>21</v>
      </c>
      <c r="D1052" s="55">
        <v>216.28</v>
      </c>
      <c r="E1052" s="55">
        <v>52.325000000000003</v>
      </c>
      <c r="F1052" s="56">
        <f>E1052*D1052</f>
        <v>11316.851000000001</v>
      </c>
      <c r="G1052" s="110"/>
      <c r="H1052" s="88" t="s">
        <v>615</v>
      </c>
    </row>
    <row r="1053" spans="1:8" s="1" customFormat="1" ht="15.75" x14ac:dyDescent="0.45">
      <c r="A1053" s="51" t="s">
        <v>2827</v>
      </c>
      <c r="B1053" s="52" t="s">
        <v>574</v>
      </c>
      <c r="C1053" s="52"/>
      <c r="D1053" s="53"/>
      <c r="E1053" s="53"/>
      <c r="F1053" s="54">
        <f>F1054</f>
        <v>16327.493000000002</v>
      </c>
      <c r="G1053" s="105"/>
      <c r="H1053" s="91"/>
    </row>
    <row r="1054" spans="1:8" s="1" customFormat="1" ht="31.5" x14ac:dyDescent="0.45">
      <c r="A1054" s="69" t="s">
        <v>2828</v>
      </c>
      <c r="B1054" s="30" t="s">
        <v>576</v>
      </c>
      <c r="C1054" s="30" t="s">
        <v>21</v>
      </c>
      <c r="D1054" s="55">
        <v>312.04000000000002</v>
      </c>
      <c r="E1054" s="55">
        <v>52.325000000000003</v>
      </c>
      <c r="F1054" s="56">
        <f>E1054*D1054</f>
        <v>16327.493000000002</v>
      </c>
      <c r="G1054" s="110"/>
      <c r="H1054" s="88" t="s">
        <v>615</v>
      </c>
    </row>
    <row r="1055" spans="1:8" s="1" customFormat="1" ht="15.75" x14ac:dyDescent="0.45">
      <c r="A1055" s="47" t="s">
        <v>571</v>
      </c>
      <c r="B1055" s="48" t="s">
        <v>578</v>
      </c>
      <c r="C1055" s="48"/>
      <c r="D1055" s="49"/>
      <c r="E1055" s="49"/>
      <c r="F1055" s="50">
        <f>F1056</f>
        <v>9162.579608</v>
      </c>
      <c r="G1055" s="95"/>
      <c r="H1055" s="84"/>
    </row>
    <row r="1056" spans="1:8" s="1" customFormat="1" ht="15.75" x14ac:dyDescent="0.45">
      <c r="A1056" s="51" t="s">
        <v>573</v>
      </c>
      <c r="B1056" s="52" t="s">
        <v>580</v>
      </c>
      <c r="C1056" s="52"/>
      <c r="D1056" s="53"/>
      <c r="E1056" s="53"/>
      <c r="F1056" s="54">
        <f>F1057+F1058</f>
        <v>9162.579608</v>
      </c>
      <c r="G1056" s="105"/>
      <c r="H1056" s="91"/>
    </row>
    <row r="1057" spans="1:8" s="1" customFormat="1" ht="31.5" x14ac:dyDescent="0.45">
      <c r="A1057" s="57" t="s">
        <v>575</v>
      </c>
      <c r="B1057" s="30" t="s">
        <v>553</v>
      </c>
      <c r="C1057" s="30" t="s">
        <v>21</v>
      </c>
      <c r="D1057" s="55">
        <v>121.16</v>
      </c>
      <c r="E1057" s="55">
        <v>58.161999999999999</v>
      </c>
      <c r="F1057" s="56">
        <f>E1057*D1057</f>
        <v>7046.9079199999996</v>
      </c>
      <c r="G1057" s="110"/>
      <c r="H1057" s="88" t="s">
        <v>615</v>
      </c>
    </row>
    <row r="1058" spans="1:8" s="1" customFormat="1" ht="15.75" x14ac:dyDescent="0.45">
      <c r="A1058" s="57" t="s">
        <v>2829</v>
      </c>
      <c r="B1058" s="30" t="s">
        <v>554</v>
      </c>
      <c r="C1058" s="30" t="s">
        <v>21</v>
      </c>
      <c r="D1058" s="55">
        <v>121.16</v>
      </c>
      <c r="E1058" s="55">
        <v>17.4618</v>
      </c>
      <c r="F1058" s="56">
        <f>E1058*D1058</f>
        <v>2115.6716879999999</v>
      </c>
      <c r="G1058" s="111"/>
      <c r="H1058" s="88"/>
    </row>
    <row r="1059" spans="1:8" s="1" customFormat="1" ht="15.75" x14ac:dyDescent="0.45">
      <c r="A1059" s="47" t="s">
        <v>577</v>
      </c>
      <c r="B1059" s="48" t="s">
        <v>583</v>
      </c>
      <c r="C1059" s="48"/>
      <c r="D1059" s="49"/>
      <c r="E1059" s="49"/>
      <c r="F1059" s="50">
        <f>F1060</f>
        <v>2468.6935000000003</v>
      </c>
      <c r="G1059" s="95"/>
      <c r="H1059" s="84"/>
    </row>
    <row r="1060" spans="1:8" s="1" customFormat="1" ht="15.75" x14ac:dyDescent="0.45">
      <c r="A1060" s="51" t="s">
        <v>579</v>
      </c>
      <c r="B1060" s="52" t="s">
        <v>585</v>
      </c>
      <c r="C1060" s="52"/>
      <c r="D1060" s="53"/>
      <c r="E1060" s="53"/>
      <c r="F1060" s="54">
        <f>F1061</f>
        <v>2468.6935000000003</v>
      </c>
      <c r="G1060" s="105"/>
      <c r="H1060" s="91"/>
    </row>
    <row r="1061" spans="1:8" s="1" customFormat="1" ht="31.5" x14ac:dyDescent="0.45">
      <c r="A1061" s="57" t="s">
        <v>581</v>
      </c>
      <c r="B1061" s="30" t="s">
        <v>576</v>
      </c>
      <c r="C1061" s="30" t="s">
        <v>21</v>
      </c>
      <c r="D1061" s="55">
        <v>47.18</v>
      </c>
      <c r="E1061" s="55">
        <v>52.325000000000003</v>
      </c>
      <c r="F1061" s="56">
        <f>E1061*D1061</f>
        <v>2468.6935000000003</v>
      </c>
      <c r="G1061" s="110"/>
      <c r="H1061" s="88" t="s">
        <v>615</v>
      </c>
    </row>
    <row r="1062" spans="1:8" s="1" customFormat="1" ht="15.75" x14ac:dyDescent="0.45">
      <c r="A1062" s="47" t="s">
        <v>582</v>
      </c>
      <c r="B1062" s="48" t="s">
        <v>588</v>
      </c>
      <c r="C1062" s="48"/>
      <c r="D1062" s="49"/>
      <c r="E1062" s="49"/>
      <c r="F1062" s="50">
        <f>F1063</f>
        <v>1815.21</v>
      </c>
      <c r="G1062" s="95"/>
      <c r="H1062" s="84"/>
    </row>
    <row r="1063" spans="1:8" s="1" customFormat="1" ht="15.75" x14ac:dyDescent="0.45">
      <c r="A1063" s="51" t="s">
        <v>584</v>
      </c>
      <c r="B1063" s="52" t="s">
        <v>588</v>
      </c>
      <c r="C1063" s="52"/>
      <c r="D1063" s="53"/>
      <c r="E1063" s="53"/>
      <c r="F1063" s="54">
        <f>F1064</f>
        <v>1815.21</v>
      </c>
      <c r="G1063" s="105"/>
      <c r="H1063" s="91"/>
    </row>
    <row r="1064" spans="1:8" s="1" customFormat="1" ht="31.5" x14ac:dyDescent="0.45">
      <c r="A1064" s="57" t="s">
        <v>586</v>
      </c>
      <c r="B1064" s="30" t="s">
        <v>527</v>
      </c>
      <c r="C1064" s="30" t="s">
        <v>21</v>
      </c>
      <c r="D1064" s="55">
        <v>62.25</v>
      </c>
      <c r="E1064" s="55">
        <v>29.16</v>
      </c>
      <c r="F1064" s="56">
        <f>E1064*D1064</f>
        <v>1815.21</v>
      </c>
      <c r="G1064" s="110"/>
      <c r="H1064" s="88" t="s">
        <v>615</v>
      </c>
    </row>
    <row r="1065" spans="1:8" s="1" customFormat="1" ht="15.75" x14ac:dyDescent="0.45">
      <c r="A1065" s="47" t="s">
        <v>587</v>
      </c>
      <c r="B1065" s="48" t="s">
        <v>591</v>
      </c>
      <c r="C1065" s="48"/>
      <c r="D1065" s="49"/>
      <c r="E1065" s="49"/>
      <c r="F1065" s="50">
        <f>F1066+F1073+F1076+F1079+F1082+F1087+F1090+F1093+F1097+F1103+F1106+F1109</f>
        <v>356049.78399999999</v>
      </c>
      <c r="G1065" s="95"/>
      <c r="H1065" s="84"/>
    </row>
    <row r="1066" spans="1:8" s="1" customFormat="1" ht="15.75" x14ac:dyDescent="0.45">
      <c r="A1066" s="51" t="s">
        <v>589</v>
      </c>
      <c r="B1066" s="52" t="s">
        <v>592</v>
      </c>
      <c r="C1066" s="52"/>
      <c r="D1066" s="53"/>
      <c r="E1066" s="53"/>
      <c r="F1066" s="54">
        <f>SUM(F1067:F1072)</f>
        <v>87933.754000000001</v>
      </c>
      <c r="G1066" s="105"/>
      <c r="H1066" s="91"/>
    </row>
    <row r="1067" spans="1:8" s="1" customFormat="1" ht="15.75" x14ac:dyDescent="0.45">
      <c r="A1067" s="57" t="s">
        <v>590</v>
      </c>
      <c r="B1067" s="30" t="s">
        <v>593</v>
      </c>
      <c r="C1067" s="30" t="s">
        <v>21</v>
      </c>
      <c r="D1067" s="55">
        <v>742.58</v>
      </c>
      <c r="E1067" s="55">
        <v>38.299999999999997</v>
      </c>
      <c r="F1067" s="56">
        <f>E1067*D1067</f>
        <v>28440.813999999998</v>
      </c>
      <c r="G1067" s="110"/>
      <c r="H1067" s="88"/>
    </row>
    <row r="1068" spans="1:8" s="1" customFormat="1" ht="15.75" x14ac:dyDescent="0.45">
      <c r="A1068" s="57" t="s">
        <v>1150</v>
      </c>
      <c r="B1068" s="30" t="s">
        <v>594</v>
      </c>
      <c r="C1068" s="30" t="s">
        <v>21</v>
      </c>
      <c r="D1068" s="55">
        <v>33.33</v>
      </c>
      <c r="E1068" s="55">
        <v>25</v>
      </c>
      <c r="F1068" s="56">
        <f t="shared" ref="F1068:F1110" si="112">E1068*D1068</f>
        <v>833.25</v>
      </c>
      <c r="G1068" s="110"/>
      <c r="H1068" s="88"/>
    </row>
    <row r="1069" spans="1:8" s="1" customFormat="1" ht="15.75" x14ac:dyDescent="0.45">
      <c r="A1069" s="57" t="s">
        <v>1151</v>
      </c>
      <c r="B1069" s="30" t="s">
        <v>595</v>
      </c>
      <c r="C1069" s="30" t="s">
        <v>21</v>
      </c>
      <c r="D1069" s="55">
        <v>10.49</v>
      </c>
      <c r="E1069" s="55">
        <v>30</v>
      </c>
      <c r="F1069" s="56">
        <f t="shared" si="112"/>
        <v>314.7</v>
      </c>
      <c r="G1069" s="110"/>
      <c r="H1069" s="88"/>
    </row>
    <row r="1070" spans="1:8" s="1" customFormat="1" ht="15.75" x14ac:dyDescent="0.45">
      <c r="A1070" s="57" t="s">
        <v>2830</v>
      </c>
      <c r="B1070" s="30" t="s">
        <v>596</v>
      </c>
      <c r="C1070" s="30" t="s">
        <v>21</v>
      </c>
      <c r="D1070" s="55">
        <v>487.83</v>
      </c>
      <c r="E1070" s="55">
        <v>48</v>
      </c>
      <c r="F1070" s="56">
        <f t="shared" si="112"/>
        <v>23415.84</v>
      </c>
      <c r="G1070" s="110"/>
      <c r="H1070" s="88"/>
    </row>
    <row r="1071" spans="1:8" s="1" customFormat="1" ht="15.75" x14ac:dyDescent="0.45">
      <c r="A1071" s="57" t="s">
        <v>2831</v>
      </c>
      <c r="B1071" s="30" t="s">
        <v>598</v>
      </c>
      <c r="C1071" s="30" t="s">
        <v>21</v>
      </c>
      <c r="D1071" s="55">
        <v>487.83</v>
      </c>
      <c r="E1071" s="55">
        <v>45</v>
      </c>
      <c r="F1071" s="56">
        <f t="shared" si="112"/>
        <v>21952.35</v>
      </c>
      <c r="G1071" s="111"/>
      <c r="H1071" s="88"/>
    </row>
    <row r="1072" spans="1:8" s="1" customFormat="1" ht="15.75" x14ac:dyDescent="0.45">
      <c r="A1072" s="57" t="s">
        <v>2832</v>
      </c>
      <c r="B1072" s="30" t="s">
        <v>610</v>
      </c>
      <c r="C1072" s="30" t="s">
        <v>21</v>
      </c>
      <c r="D1072" s="55">
        <v>216.28</v>
      </c>
      <c r="E1072" s="55">
        <v>60</v>
      </c>
      <c r="F1072" s="56">
        <f t="shared" si="112"/>
        <v>12976.8</v>
      </c>
      <c r="G1072" s="111"/>
      <c r="H1072" s="88"/>
    </row>
    <row r="1073" spans="1:8" s="31" customFormat="1" ht="15.75" x14ac:dyDescent="0.45">
      <c r="A1073" s="116" t="s">
        <v>1152</v>
      </c>
      <c r="B1073" s="52" t="s">
        <v>597</v>
      </c>
      <c r="C1073" s="52"/>
      <c r="D1073" s="53"/>
      <c r="E1073" s="53"/>
      <c r="F1073" s="54">
        <f>F1074+F1075</f>
        <v>319.92</v>
      </c>
      <c r="G1073" s="105"/>
      <c r="H1073" s="91"/>
    </row>
    <row r="1074" spans="1:8" s="1" customFormat="1" ht="15.75" x14ac:dyDescent="0.45">
      <c r="A1074" s="117" t="s">
        <v>1153</v>
      </c>
      <c r="B1074" s="30" t="s">
        <v>598</v>
      </c>
      <c r="C1074" s="30" t="s">
        <v>21</v>
      </c>
      <c r="D1074" s="55">
        <v>3.44</v>
      </c>
      <c r="E1074" s="55">
        <v>45</v>
      </c>
      <c r="F1074" s="56">
        <f t="shared" si="112"/>
        <v>154.80000000000001</v>
      </c>
      <c r="G1074" s="110"/>
      <c r="H1074" s="88"/>
    </row>
    <row r="1075" spans="1:8" s="1" customFormat="1" ht="15.75" x14ac:dyDescent="0.45">
      <c r="A1075" s="117" t="s">
        <v>1154</v>
      </c>
      <c r="B1075" s="30" t="s">
        <v>596</v>
      </c>
      <c r="C1075" s="30" t="s">
        <v>21</v>
      </c>
      <c r="D1075" s="55">
        <v>3.44</v>
      </c>
      <c r="E1075" s="55">
        <v>48</v>
      </c>
      <c r="F1075" s="56">
        <f t="shared" si="112"/>
        <v>165.12</v>
      </c>
      <c r="G1075" s="110"/>
      <c r="H1075" s="88"/>
    </row>
    <row r="1076" spans="1:8" s="1" customFormat="1" ht="15.75" x14ac:dyDescent="0.45">
      <c r="A1076" s="116" t="s">
        <v>1155</v>
      </c>
      <c r="B1076" s="52" t="s">
        <v>599</v>
      </c>
      <c r="C1076" s="52"/>
      <c r="D1076" s="53"/>
      <c r="E1076" s="53"/>
      <c r="F1076" s="54">
        <f>F1077+F1078</f>
        <v>49349.520000000004</v>
      </c>
      <c r="G1076" s="105"/>
      <c r="H1076" s="91"/>
    </row>
    <row r="1077" spans="1:8" s="31" customFormat="1" ht="15.75" x14ac:dyDescent="0.45">
      <c r="A1077" s="117" t="s">
        <v>1156</v>
      </c>
      <c r="B1077" s="30" t="s">
        <v>598</v>
      </c>
      <c r="C1077" s="30" t="s">
        <v>21</v>
      </c>
      <c r="D1077" s="55">
        <v>530.64</v>
      </c>
      <c r="E1077" s="55">
        <v>45</v>
      </c>
      <c r="F1077" s="56">
        <f t="shared" si="112"/>
        <v>23878.799999999999</v>
      </c>
      <c r="G1077" s="110"/>
      <c r="H1077" s="88"/>
    </row>
    <row r="1078" spans="1:8" s="1" customFormat="1" ht="15.75" x14ac:dyDescent="0.45">
      <c r="A1078" s="117" t="s">
        <v>1157</v>
      </c>
      <c r="B1078" s="30" t="s">
        <v>596</v>
      </c>
      <c r="C1078" s="30" t="s">
        <v>21</v>
      </c>
      <c r="D1078" s="55">
        <v>530.64</v>
      </c>
      <c r="E1078" s="55">
        <v>48</v>
      </c>
      <c r="F1078" s="56">
        <f t="shared" si="112"/>
        <v>25470.720000000001</v>
      </c>
      <c r="G1078" s="110"/>
      <c r="H1078" s="88"/>
    </row>
    <row r="1079" spans="1:8" s="1" customFormat="1" ht="15.75" x14ac:dyDescent="0.45">
      <c r="A1079" s="116" t="s">
        <v>1158</v>
      </c>
      <c r="B1079" s="52" t="s">
        <v>600</v>
      </c>
      <c r="C1079" s="52"/>
      <c r="D1079" s="53"/>
      <c r="E1079" s="53"/>
      <c r="F1079" s="54">
        <f>F1080+F1081</f>
        <v>8641.08</v>
      </c>
      <c r="G1079" s="105"/>
      <c r="H1079" s="91"/>
    </row>
    <row r="1080" spans="1:8" s="1" customFormat="1" ht="15.75" x14ac:dyDescent="0.45">
      <c r="A1080" s="117" t="s">
        <v>1159</v>
      </c>
      <c r="B1080" s="30" t="s">
        <v>595</v>
      </c>
      <c r="C1080" s="30" t="s">
        <v>21</v>
      </c>
      <c r="D1080" s="55">
        <v>202.1</v>
      </c>
      <c r="E1080" s="55">
        <v>30</v>
      </c>
      <c r="F1080" s="56">
        <f t="shared" si="112"/>
        <v>6063</v>
      </c>
      <c r="G1080" s="110"/>
      <c r="H1080" s="88"/>
    </row>
    <row r="1081" spans="1:8" s="31" customFormat="1" ht="15.75" x14ac:dyDescent="0.45">
      <c r="A1081" s="117" t="s">
        <v>1160</v>
      </c>
      <c r="B1081" s="30" t="s">
        <v>601</v>
      </c>
      <c r="C1081" s="30" t="s">
        <v>21</v>
      </c>
      <c r="D1081" s="55">
        <v>53.71</v>
      </c>
      <c r="E1081" s="55">
        <v>48</v>
      </c>
      <c r="F1081" s="56">
        <f t="shared" si="112"/>
        <v>2578.08</v>
      </c>
      <c r="G1081" s="110"/>
      <c r="H1081" s="88"/>
    </row>
    <row r="1082" spans="1:8" s="1" customFormat="1" ht="15.75" x14ac:dyDescent="0.45">
      <c r="A1082" s="116" t="s">
        <v>1161</v>
      </c>
      <c r="B1082" s="52" t="s">
        <v>602</v>
      </c>
      <c r="C1082" s="52"/>
      <c r="D1082" s="53"/>
      <c r="E1082" s="53"/>
      <c r="F1082" s="54">
        <f>SUM(F1083:F1086)</f>
        <v>53783.46</v>
      </c>
      <c r="G1082" s="105"/>
      <c r="H1082" s="91"/>
    </row>
    <row r="1083" spans="1:8" s="1" customFormat="1" ht="15.75" x14ac:dyDescent="0.45">
      <c r="A1083" s="117" t="s">
        <v>1162</v>
      </c>
      <c r="B1083" s="30" t="s">
        <v>595</v>
      </c>
      <c r="C1083" s="30" t="s">
        <v>21</v>
      </c>
      <c r="D1083" s="55">
        <v>611.34</v>
      </c>
      <c r="E1083" s="55">
        <v>30</v>
      </c>
      <c r="F1083" s="56">
        <f t="shared" si="112"/>
        <v>18340.2</v>
      </c>
      <c r="G1083" s="110"/>
      <c r="H1083" s="88"/>
    </row>
    <row r="1084" spans="1:8" s="31" customFormat="1" ht="15.75" x14ac:dyDescent="0.45">
      <c r="A1084" s="117" t="s">
        <v>1163</v>
      </c>
      <c r="B1084" s="30" t="s">
        <v>601</v>
      </c>
      <c r="C1084" s="30" t="s">
        <v>21</v>
      </c>
      <c r="D1084" s="55">
        <v>31.95</v>
      </c>
      <c r="E1084" s="55">
        <v>48</v>
      </c>
      <c r="F1084" s="56">
        <f t="shared" si="112"/>
        <v>1533.6</v>
      </c>
      <c r="G1084" s="110"/>
      <c r="H1084" s="88"/>
    </row>
    <row r="1085" spans="1:8" s="1" customFormat="1" ht="15.75" x14ac:dyDescent="0.45">
      <c r="A1085" s="117" t="s">
        <v>1164</v>
      </c>
      <c r="B1085" s="30" t="s">
        <v>596</v>
      </c>
      <c r="C1085" s="30" t="s">
        <v>21</v>
      </c>
      <c r="D1085" s="55">
        <v>364.62</v>
      </c>
      <c r="E1085" s="55">
        <v>48</v>
      </c>
      <c r="F1085" s="56">
        <f t="shared" si="112"/>
        <v>17501.760000000002</v>
      </c>
      <c r="G1085" s="110"/>
      <c r="H1085" s="88"/>
    </row>
    <row r="1086" spans="1:8" s="1" customFormat="1" ht="15.75" x14ac:dyDescent="0.45">
      <c r="A1086" s="117" t="s">
        <v>2833</v>
      </c>
      <c r="B1086" s="30" t="s">
        <v>598</v>
      </c>
      <c r="C1086" s="30" t="s">
        <v>21</v>
      </c>
      <c r="D1086" s="55">
        <v>364.62</v>
      </c>
      <c r="E1086" s="55">
        <v>45</v>
      </c>
      <c r="F1086" s="56">
        <f t="shared" si="112"/>
        <v>16407.900000000001</v>
      </c>
      <c r="G1086" s="111"/>
      <c r="H1086" s="88"/>
    </row>
    <row r="1087" spans="1:8" s="1" customFormat="1" ht="15.75" x14ac:dyDescent="0.45">
      <c r="A1087" s="116" t="s">
        <v>1165</v>
      </c>
      <c r="B1087" s="52" t="s">
        <v>603</v>
      </c>
      <c r="C1087" s="52"/>
      <c r="D1087" s="53"/>
      <c r="E1087" s="53"/>
      <c r="F1087" s="54">
        <f>F1088+F1089</f>
        <v>24891.840000000004</v>
      </c>
      <c r="G1087" s="105"/>
      <c r="H1087" s="91"/>
    </row>
    <row r="1088" spans="1:8" s="1" customFormat="1" ht="15.75" x14ac:dyDescent="0.45">
      <c r="A1088" s="57" t="s">
        <v>1166</v>
      </c>
      <c r="B1088" s="30" t="s">
        <v>595</v>
      </c>
      <c r="C1088" s="30" t="s">
        <v>21</v>
      </c>
      <c r="D1088" s="55">
        <v>600.48</v>
      </c>
      <c r="E1088" s="55">
        <v>30</v>
      </c>
      <c r="F1088" s="56">
        <f t="shared" si="112"/>
        <v>18014.400000000001</v>
      </c>
      <c r="G1088" s="110"/>
      <c r="H1088" s="88"/>
    </row>
    <row r="1089" spans="1:8" s="1" customFormat="1" ht="15.75" x14ac:dyDescent="0.45">
      <c r="A1089" s="57" t="s">
        <v>1167</v>
      </c>
      <c r="B1089" s="30" t="s">
        <v>601</v>
      </c>
      <c r="C1089" s="30" t="s">
        <v>21</v>
      </c>
      <c r="D1089" s="55">
        <v>143.28</v>
      </c>
      <c r="E1089" s="55">
        <v>48</v>
      </c>
      <c r="F1089" s="56">
        <f t="shared" si="112"/>
        <v>6877.4400000000005</v>
      </c>
      <c r="G1089" s="110"/>
      <c r="H1089" s="88"/>
    </row>
    <row r="1090" spans="1:8" s="31" customFormat="1" ht="15.75" x14ac:dyDescent="0.45">
      <c r="A1090" s="51" t="s">
        <v>1168</v>
      </c>
      <c r="B1090" s="52" t="s">
        <v>604</v>
      </c>
      <c r="C1090" s="52"/>
      <c r="D1090" s="53"/>
      <c r="E1090" s="53"/>
      <c r="F1090" s="54">
        <f>F1091+F1092</f>
        <v>49672.08</v>
      </c>
      <c r="G1090" s="105"/>
      <c r="H1090" s="91"/>
    </row>
    <row r="1091" spans="1:8" s="1" customFormat="1" ht="15.75" x14ac:dyDescent="0.45">
      <c r="A1091" s="57" t="s">
        <v>1169</v>
      </c>
      <c r="B1091" s="30" t="s">
        <v>595</v>
      </c>
      <c r="C1091" s="30" t="s">
        <v>21</v>
      </c>
      <c r="D1091" s="55">
        <v>1197.24</v>
      </c>
      <c r="E1091" s="55">
        <v>30</v>
      </c>
      <c r="F1091" s="56">
        <f t="shared" si="112"/>
        <v>35917.199999999997</v>
      </c>
      <c r="G1091" s="110"/>
      <c r="H1091" s="88"/>
    </row>
    <row r="1092" spans="1:8" s="1" customFormat="1" ht="15.75" x14ac:dyDescent="0.45">
      <c r="A1092" s="57" t="s">
        <v>1170</v>
      </c>
      <c r="B1092" s="30" t="s">
        <v>601</v>
      </c>
      <c r="C1092" s="30" t="s">
        <v>21</v>
      </c>
      <c r="D1092" s="55">
        <v>286.56</v>
      </c>
      <c r="E1092" s="55">
        <v>48</v>
      </c>
      <c r="F1092" s="56">
        <f t="shared" si="112"/>
        <v>13754.880000000001</v>
      </c>
      <c r="G1092" s="110"/>
      <c r="H1092" s="88"/>
    </row>
    <row r="1093" spans="1:8" s="31" customFormat="1" ht="15.75" x14ac:dyDescent="0.45">
      <c r="A1093" s="51" t="s">
        <v>1171</v>
      </c>
      <c r="B1093" s="52" t="s">
        <v>605</v>
      </c>
      <c r="C1093" s="52"/>
      <c r="D1093" s="53"/>
      <c r="E1093" s="53"/>
      <c r="F1093" s="54">
        <f>SUM(F1094:F1096)</f>
        <v>21329.34</v>
      </c>
      <c r="G1093" s="105"/>
      <c r="H1093" s="91"/>
    </row>
    <row r="1094" spans="1:8" s="1" customFormat="1" ht="15.75" x14ac:dyDescent="0.45">
      <c r="A1094" s="57" t="s">
        <v>1172</v>
      </c>
      <c r="B1094" s="30" t="s">
        <v>595</v>
      </c>
      <c r="C1094" s="30" t="s">
        <v>21</v>
      </c>
      <c r="D1094" s="55">
        <v>32.76</v>
      </c>
      <c r="E1094" s="55">
        <v>30</v>
      </c>
      <c r="F1094" s="56">
        <f t="shared" si="112"/>
        <v>982.8</v>
      </c>
      <c r="G1094" s="110"/>
      <c r="H1094" s="88"/>
    </row>
    <row r="1095" spans="1:8" s="1" customFormat="1" ht="15.75" x14ac:dyDescent="0.45">
      <c r="A1095" s="57" t="s">
        <v>1173</v>
      </c>
      <c r="B1095" s="30" t="s">
        <v>598</v>
      </c>
      <c r="C1095" s="30" t="s">
        <v>21</v>
      </c>
      <c r="D1095" s="55">
        <v>218.78</v>
      </c>
      <c r="E1095" s="55">
        <v>45</v>
      </c>
      <c r="F1095" s="56">
        <f t="shared" si="112"/>
        <v>9845.1</v>
      </c>
      <c r="G1095" s="110"/>
      <c r="H1095" s="88"/>
    </row>
    <row r="1096" spans="1:8" s="31" customFormat="1" ht="15.75" x14ac:dyDescent="0.45">
      <c r="A1096" s="57" t="s">
        <v>1174</v>
      </c>
      <c r="B1096" s="30" t="s">
        <v>596</v>
      </c>
      <c r="C1096" s="30" t="s">
        <v>21</v>
      </c>
      <c r="D1096" s="55">
        <v>218.78</v>
      </c>
      <c r="E1096" s="55">
        <v>48</v>
      </c>
      <c r="F1096" s="56">
        <f t="shared" si="112"/>
        <v>10501.44</v>
      </c>
      <c r="G1096" s="110"/>
      <c r="H1096" s="88"/>
    </row>
    <row r="1097" spans="1:8" s="1" customFormat="1" ht="15.75" x14ac:dyDescent="0.45">
      <c r="A1097" s="51" t="s">
        <v>1175</v>
      </c>
      <c r="B1097" s="52" t="s">
        <v>606</v>
      </c>
      <c r="C1097" s="52"/>
      <c r="D1097" s="53"/>
      <c r="E1097" s="53"/>
      <c r="F1097" s="54">
        <f>SUM(F1098:F1102)</f>
        <v>22921.350000000002</v>
      </c>
      <c r="G1097" s="105"/>
      <c r="H1097" s="91"/>
    </row>
    <row r="1098" spans="1:8" s="1" customFormat="1" ht="15.75" x14ac:dyDescent="0.45">
      <c r="A1098" s="57" t="s">
        <v>1176</v>
      </c>
      <c r="B1098" s="30" t="s">
        <v>595</v>
      </c>
      <c r="C1098" s="30" t="s">
        <v>21</v>
      </c>
      <c r="D1098" s="55">
        <v>25.74</v>
      </c>
      <c r="E1098" s="55">
        <v>30</v>
      </c>
      <c r="F1098" s="56">
        <f t="shared" si="112"/>
        <v>772.19999999999993</v>
      </c>
      <c r="G1098" s="110"/>
      <c r="H1098" s="88"/>
    </row>
    <row r="1099" spans="1:8" s="1" customFormat="1" ht="15.75" x14ac:dyDescent="0.45">
      <c r="A1099" s="57" t="s">
        <v>1177</v>
      </c>
      <c r="B1099" s="30" t="s">
        <v>598</v>
      </c>
      <c r="C1099" s="30" t="s">
        <v>21</v>
      </c>
      <c r="D1099" s="55">
        <v>207.31</v>
      </c>
      <c r="E1099" s="55">
        <v>45</v>
      </c>
      <c r="F1099" s="56">
        <f t="shared" si="112"/>
        <v>9328.9500000000007</v>
      </c>
      <c r="G1099" s="110"/>
      <c r="H1099" s="88"/>
    </row>
    <row r="1100" spans="1:8" s="31" customFormat="1" ht="15.75" x14ac:dyDescent="0.45">
      <c r="A1100" s="57" t="s">
        <v>1178</v>
      </c>
      <c r="B1100" s="30" t="s">
        <v>596</v>
      </c>
      <c r="C1100" s="30" t="s">
        <v>21</v>
      </c>
      <c r="D1100" s="55">
        <v>86.15</v>
      </c>
      <c r="E1100" s="55">
        <v>48</v>
      </c>
      <c r="F1100" s="56">
        <f t="shared" si="112"/>
        <v>4135.2000000000007</v>
      </c>
      <c r="G1100" s="110"/>
      <c r="H1100" s="88"/>
    </row>
    <row r="1101" spans="1:8" s="1" customFormat="1" ht="15.75" x14ac:dyDescent="0.45">
      <c r="A1101" s="57" t="s">
        <v>1179</v>
      </c>
      <c r="B1101" s="30" t="s">
        <v>607</v>
      </c>
      <c r="C1101" s="30" t="s">
        <v>21</v>
      </c>
      <c r="D1101" s="55">
        <v>47.18</v>
      </c>
      <c r="E1101" s="55">
        <v>30</v>
      </c>
      <c r="F1101" s="56">
        <f t="shared" si="112"/>
        <v>1415.4</v>
      </c>
      <c r="G1101" s="110"/>
      <c r="H1101" s="88"/>
    </row>
    <row r="1102" spans="1:8" s="1" customFormat="1" ht="15.75" x14ac:dyDescent="0.45">
      <c r="A1102" s="57" t="s">
        <v>1180</v>
      </c>
      <c r="B1102" s="30" t="s">
        <v>608</v>
      </c>
      <c r="C1102" s="30" t="s">
        <v>21</v>
      </c>
      <c r="D1102" s="55">
        <v>121.16</v>
      </c>
      <c r="E1102" s="55">
        <v>60</v>
      </c>
      <c r="F1102" s="56">
        <f t="shared" si="112"/>
        <v>7269.5999999999995</v>
      </c>
      <c r="G1102" s="110"/>
      <c r="H1102" s="88"/>
    </row>
    <row r="1103" spans="1:8" s="1" customFormat="1" ht="15.75" x14ac:dyDescent="0.45">
      <c r="A1103" s="51" t="s">
        <v>1181</v>
      </c>
      <c r="B1103" s="52" t="s">
        <v>609</v>
      </c>
      <c r="C1103" s="52"/>
      <c r="D1103" s="53"/>
      <c r="E1103" s="53"/>
      <c r="F1103" s="54">
        <f>F1104+F1105</f>
        <v>20472.960000000003</v>
      </c>
      <c r="G1103" s="105"/>
      <c r="H1103" s="91"/>
    </row>
    <row r="1104" spans="1:8" s="1" customFormat="1" ht="15.75" x14ac:dyDescent="0.45">
      <c r="A1104" s="57" t="s">
        <v>1182</v>
      </c>
      <c r="B1104" s="30" t="s">
        <v>610</v>
      </c>
      <c r="C1104" s="30" t="s">
        <v>21</v>
      </c>
      <c r="D1104" s="55">
        <v>312.04000000000002</v>
      </c>
      <c r="E1104" s="55">
        <v>60</v>
      </c>
      <c r="F1104" s="56">
        <f t="shared" si="112"/>
        <v>18722.400000000001</v>
      </c>
      <c r="G1104" s="110"/>
      <c r="H1104" s="88"/>
    </row>
    <row r="1105" spans="1:8" s="1" customFormat="1" ht="15.75" x14ac:dyDescent="0.45">
      <c r="A1105" s="57" t="s">
        <v>1183</v>
      </c>
      <c r="B1105" s="30" t="s">
        <v>601</v>
      </c>
      <c r="C1105" s="30" t="s">
        <v>21</v>
      </c>
      <c r="D1105" s="55">
        <v>36.47</v>
      </c>
      <c r="E1105" s="55">
        <v>48</v>
      </c>
      <c r="F1105" s="56">
        <f t="shared" si="112"/>
        <v>1750.56</v>
      </c>
      <c r="G1105" s="110"/>
      <c r="H1105" s="88"/>
    </row>
    <row r="1106" spans="1:8" s="31" customFormat="1" ht="15.75" x14ac:dyDescent="0.45">
      <c r="A1106" s="51" t="s">
        <v>1184</v>
      </c>
      <c r="B1106" s="52" t="s">
        <v>611</v>
      </c>
      <c r="C1106" s="52"/>
      <c r="D1106" s="53"/>
      <c r="E1106" s="53"/>
      <c r="F1106" s="54">
        <f>F1107+F1108</f>
        <v>14866.980000000001</v>
      </c>
      <c r="G1106" s="105"/>
      <c r="H1106" s="91"/>
    </row>
    <row r="1107" spans="1:8" s="1" customFormat="1" ht="15.75" x14ac:dyDescent="0.45">
      <c r="A1107" s="57" t="s">
        <v>1185</v>
      </c>
      <c r="B1107" s="30" t="s">
        <v>598</v>
      </c>
      <c r="C1107" s="30" t="s">
        <v>21</v>
      </c>
      <c r="D1107" s="55">
        <v>159.86000000000001</v>
      </c>
      <c r="E1107" s="55">
        <v>45</v>
      </c>
      <c r="F1107" s="56">
        <f t="shared" si="112"/>
        <v>7193.7000000000007</v>
      </c>
      <c r="G1107" s="110"/>
      <c r="H1107" s="88"/>
    </row>
    <row r="1108" spans="1:8" s="1" customFormat="1" ht="15.75" x14ac:dyDescent="0.45">
      <c r="A1108" s="57" t="s">
        <v>1186</v>
      </c>
      <c r="B1108" s="30" t="s">
        <v>596</v>
      </c>
      <c r="C1108" s="30" t="s">
        <v>21</v>
      </c>
      <c r="D1108" s="55">
        <v>159.86000000000001</v>
      </c>
      <c r="E1108" s="55">
        <v>48</v>
      </c>
      <c r="F1108" s="56">
        <f t="shared" si="112"/>
        <v>7673.2800000000007</v>
      </c>
      <c r="G1108" s="110"/>
      <c r="H1108" s="88"/>
    </row>
    <row r="1109" spans="1:8" s="31" customFormat="1" ht="15.75" x14ac:dyDescent="0.45">
      <c r="A1109" s="51" t="s">
        <v>1187</v>
      </c>
      <c r="B1109" s="52" t="s">
        <v>612</v>
      </c>
      <c r="C1109" s="52"/>
      <c r="D1109" s="53"/>
      <c r="E1109" s="53"/>
      <c r="F1109" s="54">
        <f>F1110</f>
        <v>1867.5</v>
      </c>
      <c r="G1109" s="105"/>
      <c r="H1109" s="91"/>
    </row>
    <row r="1110" spans="1:8" s="1" customFormat="1" ht="15.75" x14ac:dyDescent="0.45">
      <c r="A1110" s="57" t="s">
        <v>1188</v>
      </c>
      <c r="B1110" s="30" t="s">
        <v>613</v>
      </c>
      <c r="C1110" s="30" t="s">
        <v>19</v>
      </c>
      <c r="D1110" s="55">
        <v>62.25</v>
      </c>
      <c r="E1110" s="55">
        <v>30</v>
      </c>
      <c r="F1110" s="56">
        <f t="shared" si="112"/>
        <v>1867.5</v>
      </c>
      <c r="G1110" s="110"/>
      <c r="H1110" s="88"/>
    </row>
    <row r="1111" spans="1:8" s="1" customFormat="1" ht="15.75" x14ac:dyDescent="0.45">
      <c r="A1111" s="43" t="s">
        <v>27</v>
      </c>
      <c r="B1111" s="44" t="s">
        <v>281</v>
      </c>
      <c r="C1111" s="44"/>
      <c r="D1111" s="45"/>
      <c r="E1111" s="45"/>
      <c r="F1111" s="46">
        <f>F1112+F1145+F1162</f>
        <v>1455299.482355</v>
      </c>
      <c r="G1111" s="94"/>
      <c r="H1111" s="83"/>
    </row>
    <row r="1112" spans="1:8" s="1" customFormat="1" ht="15.75" x14ac:dyDescent="0.45">
      <c r="A1112" s="47" t="s">
        <v>2260</v>
      </c>
      <c r="B1112" s="48" t="s">
        <v>2261</v>
      </c>
      <c r="C1112" s="48"/>
      <c r="D1112" s="49"/>
      <c r="E1112" s="49"/>
      <c r="F1112" s="50">
        <f>F1113+F1116+F1119+F1122+F1126+F1130+F1134+F1138+F1141</f>
        <v>586705.52818899998</v>
      </c>
      <c r="G1112" s="95"/>
      <c r="H1112" s="84"/>
    </row>
    <row r="1113" spans="1:8" s="1" customFormat="1" ht="15.75" x14ac:dyDescent="0.45">
      <c r="A1113" s="51" t="s">
        <v>2262</v>
      </c>
      <c r="B1113" s="52" t="s">
        <v>2263</v>
      </c>
      <c r="C1113" s="52"/>
      <c r="D1113" s="53"/>
      <c r="E1113" s="53"/>
      <c r="F1113" s="54">
        <f>F1114+F1115</f>
        <v>27048.218736000003</v>
      </c>
      <c r="G1113" s="105"/>
      <c r="H1113" s="91"/>
    </row>
    <row r="1114" spans="1:8" s="1" customFormat="1" ht="15.75" x14ac:dyDescent="0.45">
      <c r="A1114" s="57" t="s">
        <v>2264</v>
      </c>
      <c r="B1114" s="30" t="s">
        <v>2265</v>
      </c>
      <c r="C1114" s="30" t="s">
        <v>21</v>
      </c>
      <c r="D1114" s="55">
        <v>185.52</v>
      </c>
      <c r="E1114" s="55">
        <v>124.62</v>
      </c>
      <c r="F1114" s="56">
        <f t="shared" ref="F1114:F1115" si="113">E1114*D1114</f>
        <v>23119.502400000001</v>
      </c>
      <c r="G1114" s="110"/>
      <c r="H1114" s="88"/>
    </row>
    <row r="1115" spans="1:8" s="1" customFormat="1" ht="15.75" x14ac:dyDescent="0.45">
      <c r="A1115" s="57" t="s">
        <v>2266</v>
      </c>
      <c r="B1115" s="30" t="s">
        <v>2267</v>
      </c>
      <c r="C1115" s="30" t="s">
        <v>19</v>
      </c>
      <c r="D1115" s="55">
        <v>332.88</v>
      </c>
      <c r="E1115" s="55">
        <v>11.802199999999999</v>
      </c>
      <c r="F1115" s="56">
        <f t="shared" si="113"/>
        <v>3928.7163359999995</v>
      </c>
      <c r="G1115" s="110"/>
      <c r="H1115" s="88"/>
    </row>
    <row r="1116" spans="1:8" s="1" customFormat="1" ht="15.75" x14ac:dyDescent="0.45">
      <c r="A1116" s="51" t="s">
        <v>2268</v>
      </c>
      <c r="B1116" s="52" t="s">
        <v>2269</v>
      </c>
      <c r="C1116" s="52"/>
      <c r="D1116" s="53"/>
      <c r="E1116" s="53"/>
      <c r="F1116" s="54">
        <f>F1117+F1118</f>
        <v>6445.6337880000001</v>
      </c>
      <c r="G1116" s="105"/>
      <c r="H1116" s="91"/>
    </row>
    <row r="1117" spans="1:8" s="1" customFormat="1" ht="15.75" x14ac:dyDescent="0.45">
      <c r="A1117" s="57" t="s">
        <v>2270</v>
      </c>
      <c r="B1117" s="30" t="s">
        <v>2265</v>
      </c>
      <c r="C1117" s="30" t="s">
        <v>21</v>
      </c>
      <c r="D1117" s="55">
        <v>48.83</v>
      </c>
      <c r="E1117" s="55">
        <v>124.62</v>
      </c>
      <c r="F1117" s="56">
        <f t="shared" ref="F1117:F1118" si="114">E1117*D1117</f>
        <v>6085.1945999999998</v>
      </c>
      <c r="G1117" s="110"/>
      <c r="H1117" s="88"/>
    </row>
    <row r="1118" spans="1:8" s="1" customFormat="1" ht="15.75" x14ac:dyDescent="0.45">
      <c r="A1118" s="57" t="s">
        <v>2271</v>
      </c>
      <c r="B1118" s="30" t="s">
        <v>2267</v>
      </c>
      <c r="C1118" s="30" t="s">
        <v>19</v>
      </c>
      <c r="D1118" s="55">
        <v>30.54</v>
      </c>
      <c r="E1118" s="55">
        <v>11.802199999999999</v>
      </c>
      <c r="F1118" s="56">
        <f t="shared" si="114"/>
        <v>360.43918799999994</v>
      </c>
      <c r="G1118" s="110"/>
      <c r="H1118" s="88"/>
    </row>
    <row r="1119" spans="1:8" s="1" customFormat="1" ht="15.75" x14ac:dyDescent="0.45">
      <c r="A1119" s="51" t="s">
        <v>2272</v>
      </c>
      <c r="B1119" s="52" t="s">
        <v>2273</v>
      </c>
      <c r="C1119" s="52"/>
      <c r="D1119" s="53"/>
      <c r="E1119" s="53"/>
      <c r="F1119" s="54">
        <f>F1120+F1121</f>
        <v>72887.885215999995</v>
      </c>
      <c r="G1119" s="105"/>
      <c r="H1119" s="91"/>
    </row>
    <row r="1120" spans="1:8" s="1" customFormat="1" ht="15.75" x14ac:dyDescent="0.45">
      <c r="A1120" s="57" t="s">
        <v>2274</v>
      </c>
      <c r="B1120" s="30" t="s">
        <v>2265</v>
      </c>
      <c r="C1120" s="30" t="s">
        <v>21</v>
      </c>
      <c r="D1120" s="55">
        <v>559</v>
      </c>
      <c r="E1120" s="55">
        <v>124.62</v>
      </c>
      <c r="F1120" s="56">
        <f t="shared" ref="F1120:F1121" si="115">E1120*D1120</f>
        <v>69662.58</v>
      </c>
      <c r="G1120" s="110"/>
      <c r="H1120" s="88"/>
    </row>
    <row r="1121" spans="1:8" s="1" customFormat="1" ht="15.75" x14ac:dyDescent="0.45">
      <c r="A1121" s="57" t="s">
        <v>2275</v>
      </c>
      <c r="B1121" s="30" t="s">
        <v>2267</v>
      </c>
      <c r="C1121" s="30" t="s">
        <v>19</v>
      </c>
      <c r="D1121" s="55">
        <v>273.27999999999997</v>
      </c>
      <c r="E1121" s="55">
        <v>11.802199999999999</v>
      </c>
      <c r="F1121" s="56">
        <f t="shared" si="115"/>
        <v>3225.3052159999993</v>
      </c>
      <c r="G1121" s="110"/>
      <c r="H1121" s="88"/>
    </row>
    <row r="1122" spans="1:8" s="1" customFormat="1" ht="15.75" x14ac:dyDescent="0.45">
      <c r="A1122" s="51" t="s">
        <v>2276</v>
      </c>
      <c r="B1122" s="52" t="s">
        <v>2277</v>
      </c>
      <c r="C1122" s="52"/>
      <c r="D1122" s="53"/>
      <c r="E1122" s="53"/>
      <c r="F1122" s="54">
        <f>SUM(F1123:F1125)</f>
        <v>28488.244298999998</v>
      </c>
      <c r="G1122" s="105"/>
      <c r="H1122" s="91"/>
    </row>
    <row r="1123" spans="1:8" s="1" customFormat="1" ht="15.75" x14ac:dyDescent="0.45">
      <c r="A1123" s="57" t="s">
        <v>2278</v>
      </c>
      <c r="B1123" s="30" t="s">
        <v>2265</v>
      </c>
      <c r="C1123" s="30" t="s">
        <v>21</v>
      </c>
      <c r="D1123" s="55">
        <v>94.38</v>
      </c>
      <c r="E1123" s="55">
        <v>124.62</v>
      </c>
      <c r="F1123" s="56">
        <f t="shared" ref="F1123:F1125" si="116">E1123*D1123</f>
        <v>11761.6356</v>
      </c>
      <c r="G1123" s="110"/>
      <c r="H1123" s="88"/>
    </row>
    <row r="1124" spans="1:8" s="1" customFormat="1" ht="15.75" x14ac:dyDescent="0.45">
      <c r="A1124" s="57" t="s">
        <v>2279</v>
      </c>
      <c r="B1124" s="30" t="s">
        <v>2280</v>
      </c>
      <c r="C1124" s="30" t="s">
        <v>21</v>
      </c>
      <c r="D1124" s="55">
        <v>53.65</v>
      </c>
      <c r="E1124" s="55">
        <v>88.450500000000005</v>
      </c>
      <c r="F1124" s="56">
        <f t="shared" si="116"/>
        <v>4745.3693250000006</v>
      </c>
      <c r="G1124" s="110"/>
      <c r="H1124" s="88"/>
    </row>
    <row r="1125" spans="1:8" s="1" customFormat="1" ht="15.75" x14ac:dyDescent="0.45">
      <c r="A1125" s="57" t="s">
        <v>2281</v>
      </c>
      <c r="B1125" s="30" t="s">
        <v>2267</v>
      </c>
      <c r="C1125" s="30" t="s">
        <v>19</v>
      </c>
      <c r="D1125" s="55">
        <v>1015.17</v>
      </c>
      <c r="E1125" s="55">
        <v>11.802199999999999</v>
      </c>
      <c r="F1125" s="56">
        <f t="shared" si="116"/>
        <v>11981.239373999999</v>
      </c>
      <c r="G1125" s="110"/>
      <c r="H1125" s="88"/>
    </row>
    <row r="1126" spans="1:8" s="1" customFormat="1" ht="15.75" x14ac:dyDescent="0.45">
      <c r="A1126" s="51" t="s">
        <v>2282</v>
      </c>
      <c r="B1126" s="52" t="s">
        <v>2283</v>
      </c>
      <c r="C1126" s="52"/>
      <c r="D1126" s="53"/>
      <c r="E1126" s="53"/>
      <c r="F1126" s="54">
        <f>SUM(F1127:F1129)</f>
        <v>69351.941408999992</v>
      </c>
      <c r="G1126" s="105"/>
      <c r="H1126" s="91"/>
    </row>
    <row r="1127" spans="1:8" s="1" customFormat="1" ht="15.75" x14ac:dyDescent="0.45">
      <c r="A1127" s="57" t="s">
        <v>2284</v>
      </c>
      <c r="B1127" s="30" t="s">
        <v>2265</v>
      </c>
      <c r="C1127" s="30" t="s">
        <v>21</v>
      </c>
      <c r="D1127" s="55">
        <v>269.91000000000003</v>
      </c>
      <c r="E1127" s="55">
        <v>124.62</v>
      </c>
      <c r="F1127" s="56">
        <f t="shared" ref="F1127:F1129" si="117">E1127*D1127</f>
        <v>33636.184200000003</v>
      </c>
      <c r="G1127" s="110"/>
      <c r="H1127" s="88"/>
    </row>
    <row r="1128" spans="1:8" s="1" customFormat="1" ht="15.75" x14ac:dyDescent="0.45">
      <c r="A1128" s="57" t="s">
        <v>2285</v>
      </c>
      <c r="B1128" s="30" t="s">
        <v>2280</v>
      </c>
      <c r="C1128" s="30" t="s">
        <v>21</v>
      </c>
      <c r="D1128" s="55">
        <v>71.55</v>
      </c>
      <c r="E1128" s="55">
        <v>88.450500000000005</v>
      </c>
      <c r="F1128" s="56">
        <f t="shared" si="117"/>
        <v>6328.6332750000001</v>
      </c>
      <c r="G1128" s="110"/>
      <c r="H1128" s="88"/>
    </row>
    <row r="1129" spans="1:8" s="1" customFormat="1" ht="15.75" x14ac:dyDescent="0.45">
      <c r="A1129" s="57" t="s">
        <v>2286</v>
      </c>
      <c r="B1129" s="30" t="s">
        <v>2267</v>
      </c>
      <c r="C1129" s="30" t="s">
        <v>19</v>
      </c>
      <c r="D1129" s="55">
        <v>2489.9699999999998</v>
      </c>
      <c r="E1129" s="55">
        <v>11.802199999999999</v>
      </c>
      <c r="F1129" s="56">
        <f t="shared" si="117"/>
        <v>29387.123933999996</v>
      </c>
      <c r="G1129" s="110"/>
      <c r="H1129" s="88"/>
    </row>
    <row r="1130" spans="1:8" s="1" customFormat="1" ht="15.75" x14ac:dyDescent="0.45">
      <c r="A1130" s="51" t="s">
        <v>2287</v>
      </c>
      <c r="B1130" s="52" t="s">
        <v>2288</v>
      </c>
      <c r="C1130" s="52"/>
      <c r="D1130" s="53"/>
      <c r="E1130" s="53"/>
      <c r="F1130" s="54">
        <f>SUM(F1131:F1133)</f>
        <v>90336.396231000006</v>
      </c>
      <c r="G1130" s="105"/>
      <c r="H1130" s="91"/>
    </row>
    <row r="1131" spans="1:8" s="1" customFormat="1" ht="15.75" x14ac:dyDescent="0.45">
      <c r="A1131" s="57" t="s">
        <v>2289</v>
      </c>
      <c r="B1131" s="30" t="s">
        <v>2265</v>
      </c>
      <c r="C1131" s="30" t="s">
        <v>21</v>
      </c>
      <c r="D1131" s="55">
        <v>281.04000000000002</v>
      </c>
      <c r="E1131" s="55">
        <v>124.62</v>
      </c>
      <c r="F1131" s="56">
        <f t="shared" ref="F1131:F1133" si="118">E1131*D1131</f>
        <v>35023.204800000007</v>
      </c>
      <c r="G1131" s="110"/>
      <c r="H1131" s="88"/>
    </row>
    <row r="1132" spans="1:8" s="1" customFormat="1" ht="15.75" x14ac:dyDescent="0.45">
      <c r="A1132" s="57" t="s">
        <v>2290</v>
      </c>
      <c r="B1132" s="30" t="s">
        <v>2280</v>
      </c>
      <c r="C1132" s="30" t="s">
        <v>21</v>
      </c>
      <c r="D1132" s="55">
        <v>164.55</v>
      </c>
      <c r="E1132" s="55">
        <v>88.450500000000005</v>
      </c>
      <c r="F1132" s="56">
        <f t="shared" si="118"/>
        <v>14554.529775000003</v>
      </c>
      <c r="G1132" s="110"/>
      <c r="H1132" s="88"/>
    </row>
    <row r="1133" spans="1:8" s="1" customFormat="1" ht="15.75" x14ac:dyDescent="0.45">
      <c r="A1133" s="57" t="s">
        <v>2291</v>
      </c>
      <c r="B1133" s="30" t="s">
        <v>2267</v>
      </c>
      <c r="C1133" s="30" t="s">
        <v>19</v>
      </c>
      <c r="D1133" s="55">
        <v>3453.48</v>
      </c>
      <c r="E1133" s="55">
        <v>11.802199999999999</v>
      </c>
      <c r="F1133" s="56">
        <f t="shared" si="118"/>
        <v>40758.661655999997</v>
      </c>
      <c r="G1133" s="110"/>
      <c r="H1133" s="88"/>
    </row>
    <row r="1134" spans="1:8" s="1" customFormat="1" ht="15.75" x14ac:dyDescent="0.45">
      <c r="A1134" s="51" t="s">
        <v>2292</v>
      </c>
      <c r="B1134" s="52" t="s">
        <v>2293</v>
      </c>
      <c r="C1134" s="52"/>
      <c r="D1134" s="53"/>
      <c r="E1134" s="53"/>
      <c r="F1134" s="54">
        <f>SUM(F1135:F1137)</f>
        <v>162262.40313599998</v>
      </c>
      <c r="G1134" s="105"/>
      <c r="H1134" s="91"/>
    </row>
    <row r="1135" spans="1:8" s="1" customFormat="1" ht="15.75" x14ac:dyDescent="0.45">
      <c r="A1135" s="57" t="s">
        <v>2294</v>
      </c>
      <c r="B1135" s="30" t="s">
        <v>2265</v>
      </c>
      <c r="C1135" s="30" t="s">
        <v>21</v>
      </c>
      <c r="D1135" s="55">
        <v>218.94</v>
      </c>
      <c r="E1135" s="55">
        <v>124.62</v>
      </c>
      <c r="F1135" s="56">
        <f t="shared" ref="F1135:F1137" si="119">E1135*D1135</f>
        <v>27284.302800000001</v>
      </c>
      <c r="G1135" s="110"/>
      <c r="H1135" s="88"/>
    </row>
    <row r="1136" spans="1:8" s="1" customFormat="1" ht="15.75" x14ac:dyDescent="0.45">
      <c r="A1136" s="57" t="s">
        <v>2295</v>
      </c>
      <c r="B1136" s="30" t="s">
        <v>2280</v>
      </c>
      <c r="C1136" s="30" t="s">
        <v>21</v>
      </c>
      <c r="D1136" s="55">
        <v>606.24</v>
      </c>
      <c r="E1136" s="55">
        <v>88.450500000000005</v>
      </c>
      <c r="F1136" s="56">
        <f t="shared" si="119"/>
        <v>53622.231120000004</v>
      </c>
      <c r="G1136" s="110"/>
      <c r="H1136" s="88"/>
    </row>
    <row r="1137" spans="1:8" s="1" customFormat="1" ht="15.75" x14ac:dyDescent="0.45">
      <c r="A1137" s="57" t="s">
        <v>2296</v>
      </c>
      <c r="B1137" s="30" t="s">
        <v>2267</v>
      </c>
      <c r="C1137" s="30" t="s">
        <v>19</v>
      </c>
      <c r="D1137" s="55">
        <v>6893.28</v>
      </c>
      <c r="E1137" s="55">
        <v>11.802199999999999</v>
      </c>
      <c r="F1137" s="56">
        <f t="shared" si="119"/>
        <v>81355.869215999992</v>
      </c>
      <c r="G1137" s="110"/>
      <c r="H1137" s="88"/>
    </row>
    <row r="1138" spans="1:8" s="1" customFormat="1" ht="15.75" x14ac:dyDescent="0.45">
      <c r="A1138" s="51" t="s">
        <v>2297</v>
      </c>
      <c r="B1138" s="52" t="s">
        <v>2298</v>
      </c>
      <c r="C1138" s="52"/>
      <c r="D1138" s="53"/>
      <c r="E1138" s="53"/>
      <c r="F1138" s="54">
        <f>F1139+F1140</f>
        <v>94000.647607999999</v>
      </c>
      <c r="G1138" s="105"/>
      <c r="H1138" s="91"/>
    </row>
    <row r="1139" spans="1:8" s="1" customFormat="1" ht="15.75" x14ac:dyDescent="0.45">
      <c r="A1139" s="57" t="s">
        <v>2299</v>
      </c>
      <c r="B1139" s="30" t="s">
        <v>2300</v>
      </c>
      <c r="C1139" s="30" t="s">
        <v>21</v>
      </c>
      <c r="D1139" s="55">
        <v>424.98</v>
      </c>
      <c r="E1139" s="55">
        <v>208.36949999999999</v>
      </c>
      <c r="F1139" s="56">
        <f t="shared" ref="F1139:F1140" si="120">E1139*D1139</f>
        <v>88552.870110000003</v>
      </c>
      <c r="G1139" s="110"/>
      <c r="H1139" s="88"/>
    </row>
    <row r="1140" spans="1:8" s="1" customFormat="1" ht="15.75" x14ac:dyDescent="0.45">
      <c r="A1140" s="57" t="s">
        <v>2301</v>
      </c>
      <c r="B1140" s="30" t="s">
        <v>2267</v>
      </c>
      <c r="C1140" s="30" t="s">
        <v>19</v>
      </c>
      <c r="D1140" s="55">
        <v>461.59</v>
      </c>
      <c r="E1140" s="55">
        <v>11.802199999999999</v>
      </c>
      <c r="F1140" s="56">
        <f t="shared" si="120"/>
        <v>5447.7774979999995</v>
      </c>
      <c r="G1140" s="110"/>
      <c r="H1140" s="88"/>
    </row>
    <row r="1141" spans="1:8" s="1" customFormat="1" ht="15.75" x14ac:dyDescent="0.45">
      <c r="A1141" s="51" t="s">
        <v>2302</v>
      </c>
      <c r="B1141" s="52" t="s">
        <v>2303</v>
      </c>
      <c r="C1141" s="52"/>
      <c r="D1141" s="53"/>
      <c r="E1141" s="53"/>
      <c r="F1141" s="54">
        <f>SUM(F1142:F1144)</f>
        <v>35884.157765999997</v>
      </c>
      <c r="G1141" s="105"/>
      <c r="H1141" s="91"/>
    </row>
    <row r="1142" spans="1:8" s="1" customFormat="1" ht="31.5" x14ac:dyDescent="0.45">
      <c r="A1142" s="57" t="s">
        <v>2304</v>
      </c>
      <c r="B1142" s="30" t="s">
        <v>2305</v>
      </c>
      <c r="C1142" s="30" t="s">
        <v>21</v>
      </c>
      <c r="D1142" s="55">
        <v>43.79</v>
      </c>
      <c r="E1142" s="55">
        <v>199.82919999999999</v>
      </c>
      <c r="F1142" s="56">
        <f t="shared" ref="F1142:F1144" si="121">E1142*D1142</f>
        <v>8750.5206679999992</v>
      </c>
      <c r="G1142" s="110"/>
      <c r="H1142" s="88"/>
    </row>
    <row r="1143" spans="1:8" s="1" customFormat="1" ht="15.75" x14ac:dyDescent="0.45">
      <c r="A1143" s="57" t="s">
        <v>2306</v>
      </c>
      <c r="B1143" s="30" t="s">
        <v>2300</v>
      </c>
      <c r="C1143" s="30" t="s">
        <v>21</v>
      </c>
      <c r="D1143" s="55">
        <v>116.94</v>
      </c>
      <c r="E1143" s="55">
        <v>208.36949999999999</v>
      </c>
      <c r="F1143" s="56">
        <f t="shared" si="121"/>
        <v>24366.729329999998</v>
      </c>
      <c r="G1143" s="110"/>
      <c r="H1143" s="88"/>
    </row>
    <row r="1144" spans="1:8" s="1" customFormat="1" ht="15.75" x14ac:dyDescent="0.45">
      <c r="A1144" s="57" t="s">
        <v>2307</v>
      </c>
      <c r="B1144" s="30" t="s">
        <v>2267</v>
      </c>
      <c r="C1144" s="30" t="s">
        <v>19</v>
      </c>
      <c r="D1144" s="55">
        <v>234.44</v>
      </c>
      <c r="E1144" s="55">
        <v>11.802199999999999</v>
      </c>
      <c r="F1144" s="56">
        <f t="shared" si="121"/>
        <v>2766.9077679999996</v>
      </c>
      <c r="G1144" s="110"/>
      <c r="H1144" s="88"/>
    </row>
    <row r="1145" spans="1:8" s="1" customFormat="1" ht="15.75" x14ac:dyDescent="0.45">
      <c r="A1145" s="47" t="s">
        <v>2308</v>
      </c>
      <c r="B1145" s="48" t="s">
        <v>2309</v>
      </c>
      <c r="C1145" s="48"/>
      <c r="D1145" s="49"/>
      <c r="E1145" s="49"/>
      <c r="F1145" s="50">
        <f>F1146+F1148+F1150+F1152+F1154+F1156+F1158+F1160</f>
        <v>244889.27416600002</v>
      </c>
      <c r="G1145" s="95"/>
      <c r="H1145" s="84"/>
    </row>
    <row r="1146" spans="1:8" s="1" customFormat="1" ht="15.75" x14ac:dyDescent="0.45">
      <c r="A1146" s="51" t="s">
        <v>2310</v>
      </c>
      <c r="B1146" s="52" t="s">
        <v>2311</v>
      </c>
      <c r="C1146" s="52"/>
      <c r="D1146" s="53"/>
      <c r="E1146" s="53"/>
      <c r="F1146" s="54">
        <f>F1147</f>
        <v>3486.8965469999998</v>
      </c>
      <c r="G1146" s="105"/>
      <c r="H1146" s="91"/>
    </row>
    <row r="1147" spans="1:8" s="1" customFormat="1" ht="15.75" x14ac:dyDescent="0.45">
      <c r="A1147" s="57" t="s">
        <v>2312</v>
      </c>
      <c r="B1147" s="30" t="s">
        <v>2313</v>
      </c>
      <c r="C1147" s="30" t="s">
        <v>21</v>
      </c>
      <c r="D1147" s="55">
        <v>62.43</v>
      </c>
      <c r="E1147" s="55">
        <v>55.852899999999998</v>
      </c>
      <c r="F1147" s="56">
        <f>E1147*D1147</f>
        <v>3486.8965469999998</v>
      </c>
      <c r="G1147" s="110"/>
      <c r="H1147" s="88"/>
    </row>
    <row r="1148" spans="1:8" s="1" customFormat="1" ht="15.75" x14ac:dyDescent="0.45">
      <c r="A1148" s="51" t="s">
        <v>2314</v>
      </c>
      <c r="B1148" s="52" t="s">
        <v>2315</v>
      </c>
      <c r="C1148" s="52"/>
      <c r="D1148" s="53"/>
      <c r="E1148" s="53"/>
      <c r="F1148" s="54">
        <f t="shared" ref="F1148" si="122">F1149</f>
        <v>4991.015144</v>
      </c>
      <c r="G1148" s="105"/>
      <c r="H1148" s="91"/>
    </row>
    <row r="1149" spans="1:8" s="1" customFormat="1" ht="15.75" x14ac:dyDescent="0.45">
      <c r="A1149" s="57" t="s">
        <v>2316</v>
      </c>
      <c r="B1149" s="30" t="s">
        <v>2313</v>
      </c>
      <c r="C1149" s="30" t="s">
        <v>21</v>
      </c>
      <c r="D1149" s="55">
        <v>89.36</v>
      </c>
      <c r="E1149" s="55">
        <v>55.852899999999998</v>
      </c>
      <c r="F1149" s="56">
        <f t="shared" ref="F1149" si="123">E1149*D1149</f>
        <v>4991.015144</v>
      </c>
      <c r="G1149" s="110"/>
      <c r="H1149" s="88"/>
    </row>
    <row r="1150" spans="1:8" s="1" customFormat="1" ht="15.75" x14ac:dyDescent="0.45">
      <c r="A1150" s="51" t="s">
        <v>2317</v>
      </c>
      <c r="B1150" s="52" t="s">
        <v>2318</v>
      </c>
      <c r="C1150" s="52"/>
      <c r="D1150" s="53"/>
      <c r="E1150" s="53"/>
      <c r="F1150" s="54">
        <f t="shared" ref="F1150" si="124">F1151</f>
        <v>18053.891395999999</v>
      </c>
      <c r="G1150" s="105"/>
      <c r="H1150" s="91"/>
    </row>
    <row r="1151" spans="1:8" s="1" customFormat="1" ht="15.75" x14ac:dyDescent="0.45">
      <c r="A1151" s="57" t="s">
        <v>2319</v>
      </c>
      <c r="B1151" s="30" t="s">
        <v>2313</v>
      </c>
      <c r="C1151" s="30" t="s">
        <v>21</v>
      </c>
      <c r="D1151" s="55">
        <v>323.24</v>
      </c>
      <c r="E1151" s="55">
        <v>55.852899999999998</v>
      </c>
      <c r="F1151" s="56">
        <f t="shared" ref="F1151" si="125">E1151*D1151</f>
        <v>18053.891395999999</v>
      </c>
      <c r="G1151" s="110"/>
      <c r="H1151" s="88"/>
    </row>
    <row r="1152" spans="1:8" s="1" customFormat="1" ht="15.75" x14ac:dyDescent="0.45">
      <c r="A1152" s="51" t="s">
        <v>2320</v>
      </c>
      <c r="B1152" s="52" t="s">
        <v>2321</v>
      </c>
      <c r="C1152" s="52"/>
      <c r="D1152" s="53"/>
      <c r="E1152" s="53"/>
      <c r="F1152" s="54">
        <f t="shared" ref="F1152" si="126">F1153</f>
        <v>47298.469836000004</v>
      </c>
      <c r="G1152" s="105"/>
      <c r="H1152" s="91"/>
    </row>
    <row r="1153" spans="1:8" s="1" customFormat="1" ht="15.75" x14ac:dyDescent="0.45">
      <c r="A1153" s="57" t="s">
        <v>2322</v>
      </c>
      <c r="B1153" s="30" t="s">
        <v>2313</v>
      </c>
      <c r="C1153" s="30" t="s">
        <v>21</v>
      </c>
      <c r="D1153" s="55">
        <v>846.84</v>
      </c>
      <c r="E1153" s="55">
        <v>55.852899999999998</v>
      </c>
      <c r="F1153" s="56">
        <f t="shared" ref="F1153" si="127">E1153*D1153</f>
        <v>47298.469836000004</v>
      </c>
      <c r="G1153" s="110"/>
      <c r="H1153" s="88"/>
    </row>
    <row r="1154" spans="1:8" s="1" customFormat="1" ht="15.75" x14ac:dyDescent="0.45">
      <c r="A1154" s="51" t="s">
        <v>2323</v>
      </c>
      <c r="B1154" s="52" t="s">
        <v>2324</v>
      </c>
      <c r="C1154" s="52"/>
      <c r="D1154" s="53"/>
      <c r="E1154" s="53"/>
      <c r="F1154" s="54">
        <f t="shared" ref="F1154" si="128">F1155</f>
        <v>52732.398476999995</v>
      </c>
      <c r="G1154" s="105"/>
      <c r="H1154" s="91"/>
    </row>
    <row r="1155" spans="1:8" s="1" customFormat="1" ht="15.75" x14ac:dyDescent="0.45">
      <c r="A1155" s="57" t="s">
        <v>2325</v>
      </c>
      <c r="B1155" s="30" t="s">
        <v>2313</v>
      </c>
      <c r="C1155" s="30" t="s">
        <v>21</v>
      </c>
      <c r="D1155" s="55">
        <v>944.13</v>
      </c>
      <c r="E1155" s="55">
        <v>55.852899999999998</v>
      </c>
      <c r="F1155" s="56">
        <f t="shared" ref="F1155" si="129">E1155*D1155</f>
        <v>52732.398476999995</v>
      </c>
      <c r="G1155" s="110"/>
      <c r="H1155" s="88"/>
    </row>
    <row r="1156" spans="1:8" s="1" customFormat="1" ht="15.75" x14ac:dyDescent="0.45">
      <c r="A1156" s="51" t="s">
        <v>2326</v>
      </c>
      <c r="B1156" s="52" t="s">
        <v>2327</v>
      </c>
      <c r="C1156" s="52"/>
      <c r="D1156" s="53"/>
      <c r="E1156" s="53"/>
      <c r="F1156" s="54">
        <f t="shared" ref="F1156" si="130">F1157</f>
        <v>105649.11152399999</v>
      </c>
      <c r="G1156" s="105"/>
      <c r="H1156" s="91"/>
    </row>
    <row r="1157" spans="1:8" s="1" customFormat="1" ht="15.75" x14ac:dyDescent="0.45">
      <c r="A1157" s="57" t="s">
        <v>2328</v>
      </c>
      <c r="B1157" s="30" t="s">
        <v>2313</v>
      </c>
      <c r="C1157" s="30" t="s">
        <v>21</v>
      </c>
      <c r="D1157" s="55">
        <v>1891.56</v>
      </c>
      <c r="E1157" s="55">
        <v>55.852899999999998</v>
      </c>
      <c r="F1157" s="56">
        <f t="shared" ref="F1157" si="131">E1157*D1157</f>
        <v>105649.11152399999</v>
      </c>
      <c r="G1157" s="110"/>
      <c r="H1157" s="88"/>
    </row>
    <row r="1158" spans="1:8" s="1" customFormat="1" ht="15.75" x14ac:dyDescent="0.45">
      <c r="A1158" s="51" t="s">
        <v>2329</v>
      </c>
      <c r="B1158" s="52" t="s">
        <v>2330</v>
      </c>
      <c r="C1158" s="52"/>
      <c r="D1158" s="53"/>
      <c r="E1158" s="53"/>
      <c r="F1158" s="54">
        <f t="shared" ref="F1158" si="132">F1159</f>
        <v>6630.2977589999991</v>
      </c>
      <c r="G1158" s="105"/>
      <c r="H1158" s="91"/>
    </row>
    <row r="1159" spans="1:8" s="1" customFormat="1" ht="15.75" x14ac:dyDescent="0.45">
      <c r="A1159" s="57" t="s">
        <v>2331</v>
      </c>
      <c r="B1159" s="30" t="s">
        <v>2313</v>
      </c>
      <c r="C1159" s="30" t="s">
        <v>21</v>
      </c>
      <c r="D1159" s="55">
        <v>118.71</v>
      </c>
      <c r="E1159" s="55">
        <v>55.852899999999998</v>
      </c>
      <c r="F1159" s="56">
        <f t="shared" ref="F1159" si="133">E1159*D1159</f>
        <v>6630.2977589999991</v>
      </c>
      <c r="G1159" s="110"/>
      <c r="H1159" s="88"/>
    </row>
    <row r="1160" spans="1:8" s="1" customFormat="1" ht="15.75" x14ac:dyDescent="0.45">
      <c r="A1160" s="51" t="s">
        <v>2332</v>
      </c>
      <c r="B1160" s="52" t="s">
        <v>2333</v>
      </c>
      <c r="C1160" s="52"/>
      <c r="D1160" s="53"/>
      <c r="E1160" s="53"/>
      <c r="F1160" s="54">
        <f t="shared" ref="F1160" si="134">F1161</f>
        <v>6047.193483</v>
      </c>
      <c r="G1160" s="105"/>
      <c r="H1160" s="91"/>
    </row>
    <row r="1161" spans="1:8" s="1" customFormat="1" ht="15.75" x14ac:dyDescent="0.45">
      <c r="A1161" s="57" t="s">
        <v>2334</v>
      </c>
      <c r="B1161" s="30" t="s">
        <v>2313</v>
      </c>
      <c r="C1161" s="30" t="s">
        <v>21</v>
      </c>
      <c r="D1161" s="55">
        <v>108.27</v>
      </c>
      <c r="E1161" s="55">
        <v>55.852899999999998</v>
      </c>
      <c r="F1161" s="56">
        <f t="shared" ref="F1161" si="135">E1161*D1161</f>
        <v>6047.193483</v>
      </c>
      <c r="G1161" s="110"/>
      <c r="H1161" s="88"/>
    </row>
    <row r="1162" spans="1:8" s="1" customFormat="1" ht="15.75" x14ac:dyDescent="0.45">
      <c r="A1162" s="47" t="s">
        <v>2335</v>
      </c>
      <c r="B1162" s="48" t="s">
        <v>2336</v>
      </c>
      <c r="C1162" s="48"/>
      <c r="D1162" s="49"/>
      <c r="E1162" s="49"/>
      <c r="F1162" s="50">
        <f>F1163+F1167+F1170+F1174+F1178+F1182+F1186+F1190+F1194</f>
        <v>623704.67999999993</v>
      </c>
      <c r="G1162" s="95"/>
      <c r="H1162" s="84"/>
    </row>
    <row r="1163" spans="1:8" s="1" customFormat="1" ht="15.75" x14ac:dyDescent="0.45">
      <c r="A1163" s="51" t="s">
        <v>2337</v>
      </c>
      <c r="B1163" s="52" t="s">
        <v>2338</v>
      </c>
      <c r="C1163" s="52"/>
      <c r="D1163" s="53"/>
      <c r="E1163" s="53"/>
      <c r="F1163" s="54">
        <f>SUM(F1164:F1166)</f>
        <v>26114.060000000005</v>
      </c>
      <c r="G1163" s="105"/>
      <c r="H1163" s="91"/>
    </row>
    <row r="1164" spans="1:8" s="1" customFormat="1" ht="15.75" x14ac:dyDescent="0.45">
      <c r="A1164" s="57" t="s">
        <v>2339</v>
      </c>
      <c r="B1164" s="30" t="s">
        <v>2340</v>
      </c>
      <c r="C1164" s="30" t="s">
        <v>21</v>
      </c>
      <c r="D1164" s="55">
        <v>420.86</v>
      </c>
      <c r="E1164" s="55">
        <v>40</v>
      </c>
      <c r="F1164" s="56">
        <f t="shared" ref="F1164:F1166" si="136">E1164*D1164</f>
        <v>16834.400000000001</v>
      </c>
      <c r="G1164" s="110"/>
      <c r="H1164" s="88"/>
    </row>
    <row r="1165" spans="1:8" s="1" customFormat="1" ht="15.75" x14ac:dyDescent="0.45">
      <c r="A1165" s="57" t="s">
        <v>2341</v>
      </c>
      <c r="B1165" s="30" t="s">
        <v>2342</v>
      </c>
      <c r="C1165" s="30" t="s">
        <v>21</v>
      </c>
      <c r="D1165" s="55">
        <v>62.43</v>
      </c>
      <c r="E1165" s="55">
        <v>42</v>
      </c>
      <c r="F1165" s="56">
        <f t="shared" si="136"/>
        <v>2622.06</v>
      </c>
      <c r="G1165" s="110"/>
      <c r="H1165" s="88"/>
    </row>
    <row r="1166" spans="1:8" s="1" customFormat="1" ht="31.5" x14ac:dyDescent="0.45">
      <c r="A1166" s="57" t="s">
        <v>2343</v>
      </c>
      <c r="B1166" s="30" t="s">
        <v>2344</v>
      </c>
      <c r="C1166" s="30" t="s">
        <v>19</v>
      </c>
      <c r="D1166" s="55">
        <v>332.88</v>
      </c>
      <c r="E1166" s="55">
        <v>20</v>
      </c>
      <c r="F1166" s="56">
        <f t="shared" si="136"/>
        <v>6657.6</v>
      </c>
      <c r="G1166" s="110"/>
      <c r="H1166" s="88"/>
    </row>
    <row r="1167" spans="1:8" s="1" customFormat="1" ht="15.75" x14ac:dyDescent="0.45">
      <c r="A1167" s="51" t="s">
        <v>2345</v>
      </c>
      <c r="B1167" s="52" t="s">
        <v>2346</v>
      </c>
      <c r="C1167" s="52"/>
      <c r="D1167" s="53"/>
      <c r="E1167" s="53"/>
      <c r="F1167" s="54">
        <f>SUM(F1168:F1169)</f>
        <v>2564</v>
      </c>
      <c r="G1167" s="105"/>
      <c r="H1167" s="91"/>
    </row>
    <row r="1168" spans="1:8" s="1" customFormat="1" ht="15.75" x14ac:dyDescent="0.45">
      <c r="A1168" s="57" t="s">
        <v>2347</v>
      </c>
      <c r="B1168" s="30" t="s">
        <v>2340</v>
      </c>
      <c r="C1168" s="30" t="s">
        <v>21</v>
      </c>
      <c r="D1168" s="55">
        <v>48.83</v>
      </c>
      <c r="E1168" s="55">
        <v>40</v>
      </c>
      <c r="F1168" s="56">
        <f t="shared" ref="F1168:F1169" si="137">E1168*D1168</f>
        <v>1953.1999999999998</v>
      </c>
      <c r="G1168" s="110"/>
      <c r="H1168" s="88"/>
    </row>
    <row r="1169" spans="1:8" s="1" customFormat="1" ht="31.5" x14ac:dyDescent="0.45">
      <c r="A1169" s="57" t="s">
        <v>2348</v>
      </c>
      <c r="B1169" s="30" t="s">
        <v>2344</v>
      </c>
      <c r="C1169" s="30" t="s">
        <v>19</v>
      </c>
      <c r="D1169" s="55">
        <v>30.54</v>
      </c>
      <c r="E1169" s="55">
        <v>20</v>
      </c>
      <c r="F1169" s="56">
        <f t="shared" si="137"/>
        <v>610.79999999999995</v>
      </c>
      <c r="G1169" s="110"/>
      <c r="H1169" s="88"/>
    </row>
    <row r="1170" spans="1:8" s="1" customFormat="1" ht="15.75" x14ac:dyDescent="0.45">
      <c r="A1170" s="51" t="s">
        <v>2349</v>
      </c>
      <c r="B1170" s="52" t="s">
        <v>2350</v>
      </c>
      <c r="C1170" s="52"/>
      <c r="D1170" s="53"/>
      <c r="E1170" s="53"/>
      <c r="F1170" s="54">
        <f>SUM(F1171:F1173)</f>
        <v>31578.719999999998</v>
      </c>
      <c r="G1170" s="105"/>
      <c r="H1170" s="91"/>
    </row>
    <row r="1171" spans="1:8" s="1" customFormat="1" ht="15.75" x14ac:dyDescent="0.45">
      <c r="A1171" s="57" t="s">
        <v>2351</v>
      </c>
      <c r="B1171" s="30" t="s">
        <v>2340</v>
      </c>
      <c r="C1171" s="30" t="s">
        <v>21</v>
      </c>
      <c r="D1171" s="55">
        <v>559</v>
      </c>
      <c r="E1171" s="55">
        <v>40</v>
      </c>
      <c r="F1171" s="56">
        <f t="shared" ref="F1171:F1173" si="138">E1171*D1171</f>
        <v>22360</v>
      </c>
      <c r="G1171" s="110"/>
      <c r="H1171" s="88"/>
    </row>
    <row r="1172" spans="1:8" s="1" customFormat="1" ht="15.75" x14ac:dyDescent="0.45">
      <c r="A1172" s="57" t="s">
        <v>2352</v>
      </c>
      <c r="B1172" s="30" t="s">
        <v>2342</v>
      </c>
      <c r="C1172" s="30" t="s">
        <v>21</v>
      </c>
      <c r="D1172" s="55">
        <v>89.36</v>
      </c>
      <c r="E1172" s="55">
        <v>42</v>
      </c>
      <c r="F1172" s="56">
        <f t="shared" si="138"/>
        <v>3753.12</v>
      </c>
      <c r="G1172" s="110"/>
      <c r="H1172" s="88"/>
    </row>
    <row r="1173" spans="1:8" s="1" customFormat="1" ht="31.5" x14ac:dyDescent="0.45">
      <c r="A1173" s="57" t="s">
        <v>2353</v>
      </c>
      <c r="B1173" s="30" t="s">
        <v>2344</v>
      </c>
      <c r="C1173" s="30" t="s">
        <v>19</v>
      </c>
      <c r="D1173" s="55">
        <v>273.27999999999997</v>
      </c>
      <c r="E1173" s="55">
        <v>20</v>
      </c>
      <c r="F1173" s="56">
        <f t="shared" si="138"/>
        <v>5465.5999999999995</v>
      </c>
      <c r="G1173" s="110"/>
      <c r="H1173" s="88"/>
    </row>
    <row r="1174" spans="1:8" s="1" customFormat="1" ht="15.75" x14ac:dyDescent="0.45">
      <c r="A1174" s="51" t="s">
        <v>2354</v>
      </c>
      <c r="B1174" s="52" t="s">
        <v>2355</v>
      </c>
      <c r="C1174" s="52"/>
      <c r="D1174" s="53"/>
      <c r="E1174" s="53"/>
      <c r="F1174" s="54">
        <f>SUM(F1175:F1177)</f>
        <v>39800.679999999993</v>
      </c>
      <c r="G1174" s="105"/>
      <c r="H1174" s="91"/>
    </row>
    <row r="1175" spans="1:8" s="1" customFormat="1" ht="15.75" x14ac:dyDescent="0.45">
      <c r="A1175" s="57" t="s">
        <v>2356</v>
      </c>
      <c r="B1175" s="30" t="s">
        <v>2340</v>
      </c>
      <c r="C1175" s="30" t="s">
        <v>21</v>
      </c>
      <c r="D1175" s="55">
        <v>148.03</v>
      </c>
      <c r="E1175" s="55">
        <v>40</v>
      </c>
      <c r="F1175" s="56">
        <f t="shared" ref="F1175:F1177" si="139">E1175*D1175</f>
        <v>5921.2</v>
      </c>
      <c r="G1175" s="110"/>
      <c r="H1175" s="88"/>
    </row>
    <row r="1176" spans="1:8" s="1" customFormat="1" ht="15.75" x14ac:dyDescent="0.45">
      <c r="A1176" s="57" t="s">
        <v>2357</v>
      </c>
      <c r="B1176" s="30" t="s">
        <v>2342</v>
      </c>
      <c r="C1176" s="30" t="s">
        <v>21</v>
      </c>
      <c r="D1176" s="55">
        <v>323.24</v>
      </c>
      <c r="E1176" s="55">
        <v>42</v>
      </c>
      <c r="F1176" s="56">
        <f t="shared" si="139"/>
        <v>13576.08</v>
      </c>
      <c r="G1176" s="110"/>
      <c r="H1176" s="88"/>
    </row>
    <row r="1177" spans="1:8" s="1" customFormat="1" ht="31.5" x14ac:dyDescent="0.45">
      <c r="A1177" s="57" t="s">
        <v>2358</v>
      </c>
      <c r="B1177" s="30" t="s">
        <v>2344</v>
      </c>
      <c r="C1177" s="30" t="s">
        <v>19</v>
      </c>
      <c r="D1177" s="55">
        <v>1015.17</v>
      </c>
      <c r="E1177" s="55">
        <v>20</v>
      </c>
      <c r="F1177" s="56">
        <f t="shared" si="139"/>
        <v>20303.399999999998</v>
      </c>
      <c r="G1177" s="110"/>
      <c r="H1177" s="88"/>
    </row>
    <row r="1178" spans="1:8" s="1" customFormat="1" ht="15.75" x14ac:dyDescent="0.45">
      <c r="A1178" s="51" t="s">
        <v>2359</v>
      </c>
      <c r="B1178" s="52" t="s">
        <v>2360</v>
      </c>
      <c r="C1178" s="52"/>
      <c r="D1178" s="53"/>
      <c r="E1178" s="53"/>
      <c r="F1178" s="54">
        <f>SUM(F1179:F1181)</f>
        <v>99025.079999999987</v>
      </c>
      <c r="G1178" s="105"/>
      <c r="H1178" s="91"/>
    </row>
    <row r="1179" spans="1:8" s="1" customFormat="1" ht="15.75" x14ac:dyDescent="0.45">
      <c r="A1179" s="57" t="s">
        <v>2361</v>
      </c>
      <c r="B1179" s="30" t="s">
        <v>2340</v>
      </c>
      <c r="C1179" s="30" t="s">
        <v>21</v>
      </c>
      <c r="D1179" s="55">
        <v>341.46</v>
      </c>
      <c r="E1179" s="55">
        <v>40</v>
      </c>
      <c r="F1179" s="56">
        <f t="shared" ref="F1179:F1181" si="140">E1179*D1179</f>
        <v>13658.4</v>
      </c>
      <c r="G1179" s="110"/>
      <c r="H1179" s="88"/>
    </row>
    <row r="1180" spans="1:8" s="1" customFormat="1" ht="15.75" x14ac:dyDescent="0.45">
      <c r="A1180" s="57" t="s">
        <v>2362</v>
      </c>
      <c r="B1180" s="30" t="s">
        <v>2342</v>
      </c>
      <c r="C1180" s="30" t="s">
        <v>21</v>
      </c>
      <c r="D1180" s="55">
        <v>846.84</v>
      </c>
      <c r="E1180" s="55">
        <v>42</v>
      </c>
      <c r="F1180" s="56">
        <f t="shared" si="140"/>
        <v>35567.279999999999</v>
      </c>
      <c r="G1180" s="110"/>
      <c r="H1180" s="88"/>
    </row>
    <row r="1181" spans="1:8" s="1" customFormat="1" ht="31.5" x14ac:dyDescent="0.45">
      <c r="A1181" s="57" t="s">
        <v>2363</v>
      </c>
      <c r="B1181" s="30" t="s">
        <v>2344</v>
      </c>
      <c r="C1181" s="30" t="s">
        <v>19</v>
      </c>
      <c r="D1181" s="55">
        <v>2489.9699999999998</v>
      </c>
      <c r="E1181" s="55">
        <v>20</v>
      </c>
      <c r="F1181" s="56">
        <f t="shared" si="140"/>
        <v>49799.399999999994</v>
      </c>
      <c r="G1181" s="110"/>
      <c r="H1181" s="88"/>
    </row>
    <row r="1182" spans="1:8" s="1" customFormat="1" ht="15.75" x14ac:dyDescent="0.45">
      <c r="A1182" s="51" t="s">
        <v>2364</v>
      </c>
      <c r="B1182" s="52" t="s">
        <v>2365</v>
      </c>
      <c r="C1182" s="52"/>
      <c r="D1182" s="53"/>
      <c r="E1182" s="53"/>
      <c r="F1182" s="54">
        <f>SUM(F1183:F1185)</f>
        <v>126546.66</v>
      </c>
      <c r="G1182" s="105"/>
      <c r="H1182" s="91"/>
    </row>
    <row r="1183" spans="1:8" s="1" customFormat="1" ht="15.75" x14ac:dyDescent="0.45">
      <c r="A1183" s="57" t="s">
        <v>2366</v>
      </c>
      <c r="B1183" s="30" t="s">
        <v>2340</v>
      </c>
      <c r="C1183" s="30" t="s">
        <v>21</v>
      </c>
      <c r="D1183" s="55">
        <v>445.59</v>
      </c>
      <c r="E1183" s="55">
        <v>40</v>
      </c>
      <c r="F1183" s="56">
        <f t="shared" ref="F1183:F1185" si="141">E1183*D1183</f>
        <v>17823.599999999999</v>
      </c>
      <c r="G1183" s="110"/>
      <c r="H1183" s="88"/>
    </row>
    <row r="1184" spans="1:8" s="1" customFormat="1" ht="15.75" x14ac:dyDescent="0.45">
      <c r="A1184" s="57" t="s">
        <v>2367</v>
      </c>
      <c r="B1184" s="30" t="s">
        <v>2342</v>
      </c>
      <c r="C1184" s="30" t="s">
        <v>21</v>
      </c>
      <c r="D1184" s="55">
        <v>944.13</v>
      </c>
      <c r="E1184" s="55">
        <v>42</v>
      </c>
      <c r="F1184" s="56">
        <f t="shared" si="141"/>
        <v>39653.46</v>
      </c>
      <c r="G1184" s="110"/>
      <c r="H1184" s="88"/>
    </row>
    <row r="1185" spans="1:8" s="1" customFormat="1" ht="31.5" x14ac:dyDescent="0.45">
      <c r="A1185" s="57" t="s">
        <v>2368</v>
      </c>
      <c r="B1185" s="30" t="s">
        <v>2344</v>
      </c>
      <c r="C1185" s="30" t="s">
        <v>19</v>
      </c>
      <c r="D1185" s="55">
        <v>3453.48</v>
      </c>
      <c r="E1185" s="55">
        <v>20</v>
      </c>
      <c r="F1185" s="56">
        <f t="shared" si="141"/>
        <v>69069.600000000006</v>
      </c>
      <c r="G1185" s="110"/>
      <c r="H1185" s="88"/>
    </row>
    <row r="1186" spans="1:8" s="1" customFormat="1" ht="15.75" x14ac:dyDescent="0.45">
      <c r="A1186" s="51" t="s">
        <v>2369</v>
      </c>
      <c r="B1186" s="52" t="s">
        <v>2370</v>
      </c>
      <c r="C1186" s="52"/>
      <c r="D1186" s="53"/>
      <c r="E1186" s="53"/>
      <c r="F1186" s="54">
        <f>SUM(F1187:F1189)</f>
        <v>250318.32</v>
      </c>
      <c r="G1186" s="105"/>
      <c r="H1186" s="91"/>
    </row>
    <row r="1187" spans="1:8" s="1" customFormat="1" ht="15.75" x14ac:dyDescent="0.45">
      <c r="A1187" s="57" t="s">
        <v>2371</v>
      </c>
      <c r="B1187" s="30" t="s">
        <v>2340</v>
      </c>
      <c r="C1187" s="30" t="s">
        <v>21</v>
      </c>
      <c r="D1187" s="55">
        <v>825.18</v>
      </c>
      <c r="E1187" s="55">
        <v>40</v>
      </c>
      <c r="F1187" s="56">
        <f t="shared" ref="F1187:F1189" si="142">E1187*D1187</f>
        <v>33007.199999999997</v>
      </c>
      <c r="G1187" s="110"/>
      <c r="H1187" s="88"/>
    </row>
    <row r="1188" spans="1:8" s="1" customFormat="1" ht="15.75" x14ac:dyDescent="0.45">
      <c r="A1188" s="57" t="s">
        <v>2372</v>
      </c>
      <c r="B1188" s="30" t="s">
        <v>2342</v>
      </c>
      <c r="C1188" s="30" t="s">
        <v>21</v>
      </c>
      <c r="D1188" s="55">
        <v>1891.56</v>
      </c>
      <c r="E1188" s="55">
        <v>42</v>
      </c>
      <c r="F1188" s="56">
        <f t="shared" si="142"/>
        <v>79445.52</v>
      </c>
      <c r="G1188" s="110"/>
      <c r="H1188" s="88"/>
    </row>
    <row r="1189" spans="1:8" s="1" customFormat="1" ht="31.5" x14ac:dyDescent="0.45">
      <c r="A1189" s="57" t="s">
        <v>2373</v>
      </c>
      <c r="B1189" s="30" t="s">
        <v>2344</v>
      </c>
      <c r="C1189" s="30" t="s">
        <v>19</v>
      </c>
      <c r="D1189" s="55">
        <v>6893.28</v>
      </c>
      <c r="E1189" s="55">
        <v>20</v>
      </c>
      <c r="F1189" s="56">
        <f t="shared" si="142"/>
        <v>137865.60000000001</v>
      </c>
      <c r="G1189" s="110"/>
      <c r="H1189" s="88"/>
    </row>
    <row r="1190" spans="1:8" s="1" customFormat="1" ht="15.75" x14ac:dyDescent="0.45">
      <c r="A1190" s="51" t="s">
        <v>2374</v>
      </c>
      <c r="B1190" s="52" t="s">
        <v>2375</v>
      </c>
      <c r="C1190" s="52"/>
      <c r="D1190" s="53"/>
      <c r="E1190" s="53"/>
      <c r="F1190" s="54">
        <f>SUM(F1191:F1193)</f>
        <v>31216.82</v>
      </c>
      <c r="G1190" s="105"/>
      <c r="H1190" s="91"/>
    </row>
    <row r="1191" spans="1:8" s="1" customFormat="1" ht="15.75" x14ac:dyDescent="0.45">
      <c r="A1191" s="57" t="s">
        <v>2376</v>
      </c>
      <c r="B1191" s="30" t="s">
        <v>2340</v>
      </c>
      <c r="C1191" s="30" t="s">
        <v>21</v>
      </c>
      <c r="D1191" s="55">
        <v>424.98</v>
      </c>
      <c r="E1191" s="55">
        <v>40</v>
      </c>
      <c r="F1191" s="56">
        <f t="shared" ref="F1191:F1193" si="143">E1191*D1191</f>
        <v>16999.2</v>
      </c>
      <c r="G1191" s="110"/>
      <c r="H1191" s="88"/>
    </row>
    <row r="1192" spans="1:8" s="1" customFormat="1" ht="15.75" x14ac:dyDescent="0.45">
      <c r="A1192" s="57" t="s">
        <v>2377</v>
      </c>
      <c r="B1192" s="30" t="s">
        <v>2342</v>
      </c>
      <c r="C1192" s="30" t="s">
        <v>21</v>
      </c>
      <c r="D1192" s="55">
        <v>118.71</v>
      </c>
      <c r="E1192" s="55">
        <v>42</v>
      </c>
      <c r="F1192" s="56">
        <f t="shared" si="143"/>
        <v>4985.82</v>
      </c>
      <c r="G1192" s="110"/>
      <c r="H1192" s="88"/>
    </row>
    <row r="1193" spans="1:8" s="1" customFormat="1" ht="31.5" x14ac:dyDescent="0.45">
      <c r="A1193" s="57" t="s">
        <v>2378</v>
      </c>
      <c r="B1193" s="30" t="s">
        <v>2344</v>
      </c>
      <c r="C1193" s="30" t="s">
        <v>19</v>
      </c>
      <c r="D1193" s="55">
        <v>461.59</v>
      </c>
      <c r="E1193" s="55">
        <v>20</v>
      </c>
      <c r="F1193" s="56">
        <f t="shared" si="143"/>
        <v>9231.7999999999993</v>
      </c>
      <c r="G1193" s="110"/>
      <c r="H1193" s="88"/>
    </row>
    <row r="1194" spans="1:8" s="1" customFormat="1" ht="15.75" x14ac:dyDescent="0.45">
      <c r="A1194" s="51" t="s">
        <v>2379</v>
      </c>
      <c r="B1194" s="52" t="s">
        <v>2380</v>
      </c>
      <c r="C1194" s="52"/>
      <c r="D1194" s="53"/>
      <c r="E1194" s="53"/>
      <c r="F1194" s="54">
        <f>SUM(F1195:F1198)</f>
        <v>16540.34</v>
      </c>
      <c r="G1194" s="105"/>
      <c r="H1194" s="91"/>
    </row>
    <row r="1195" spans="1:8" s="1" customFormat="1" ht="15.75" x14ac:dyDescent="0.45">
      <c r="A1195" s="57" t="s">
        <v>2381</v>
      </c>
      <c r="B1195" s="30" t="s">
        <v>2340</v>
      </c>
      <c r="C1195" s="30" t="s">
        <v>21</v>
      </c>
      <c r="D1195" s="55">
        <v>116.94</v>
      </c>
      <c r="E1195" s="55">
        <v>40</v>
      </c>
      <c r="F1195" s="56">
        <f t="shared" ref="F1195:F1198" si="144">E1195*D1195</f>
        <v>4677.6000000000004</v>
      </c>
      <c r="G1195" s="110"/>
      <c r="H1195" s="88"/>
    </row>
    <row r="1196" spans="1:8" s="1" customFormat="1" ht="31.5" x14ac:dyDescent="0.45">
      <c r="A1196" s="57" t="s">
        <v>2382</v>
      </c>
      <c r="B1196" s="30" t="s">
        <v>2383</v>
      </c>
      <c r="C1196" s="30" t="s">
        <v>21</v>
      </c>
      <c r="D1196" s="55">
        <v>43.79</v>
      </c>
      <c r="E1196" s="55">
        <v>60</v>
      </c>
      <c r="F1196" s="56">
        <f t="shared" si="144"/>
        <v>2627.4</v>
      </c>
      <c r="G1196" s="110"/>
      <c r="H1196" s="88"/>
    </row>
    <row r="1197" spans="1:8" s="1" customFormat="1" ht="15.75" x14ac:dyDescent="0.45">
      <c r="A1197" s="57" t="s">
        <v>2384</v>
      </c>
      <c r="B1197" s="30" t="s">
        <v>2342</v>
      </c>
      <c r="C1197" s="30" t="s">
        <v>21</v>
      </c>
      <c r="D1197" s="55">
        <v>108.27</v>
      </c>
      <c r="E1197" s="55">
        <v>42</v>
      </c>
      <c r="F1197" s="56">
        <f t="shared" si="144"/>
        <v>4547.34</v>
      </c>
      <c r="G1197" s="110"/>
      <c r="H1197" s="88"/>
    </row>
    <row r="1198" spans="1:8" s="1" customFormat="1" ht="31.5" x14ac:dyDescent="0.45">
      <c r="A1198" s="57" t="s">
        <v>2385</v>
      </c>
      <c r="B1198" s="30" t="s">
        <v>2344</v>
      </c>
      <c r="C1198" s="30" t="s">
        <v>19</v>
      </c>
      <c r="D1198" s="55">
        <v>234.4</v>
      </c>
      <c r="E1198" s="55">
        <v>20</v>
      </c>
      <c r="F1198" s="56">
        <f t="shared" si="144"/>
        <v>4688</v>
      </c>
      <c r="G1198" s="110"/>
      <c r="H1198" s="88"/>
    </row>
    <row r="1199" spans="1:8" s="1" customFormat="1" ht="15.75" x14ac:dyDescent="0.45">
      <c r="A1199" s="43" t="s">
        <v>28</v>
      </c>
      <c r="B1199" s="44" t="s">
        <v>282</v>
      </c>
      <c r="C1199" s="44"/>
      <c r="D1199" s="45"/>
      <c r="E1199" s="45"/>
      <c r="F1199" s="46">
        <f>F1200+F1219</f>
        <v>968406.17999999993</v>
      </c>
      <c r="G1199" s="94"/>
      <c r="H1199" s="83"/>
    </row>
    <row r="1200" spans="1:8" s="1" customFormat="1" ht="15.75" x14ac:dyDescent="0.45">
      <c r="A1200" s="47" t="s">
        <v>415</v>
      </c>
      <c r="B1200" s="48" t="s">
        <v>416</v>
      </c>
      <c r="C1200" s="48"/>
      <c r="D1200" s="49"/>
      <c r="E1200" s="49"/>
      <c r="F1200" s="50">
        <f>F1201+F1203+F1205+F1207+F1209+F1211+F1213+F1215+F1217</f>
        <v>404711.17999999993</v>
      </c>
      <c r="G1200" s="95"/>
      <c r="H1200" s="84"/>
    </row>
    <row r="1201" spans="1:8" s="1" customFormat="1" ht="15.75" x14ac:dyDescent="0.45">
      <c r="A1201" s="51" t="s">
        <v>417</v>
      </c>
      <c r="B1201" s="52" t="s">
        <v>418</v>
      </c>
      <c r="C1201" s="52"/>
      <c r="D1201" s="53"/>
      <c r="E1201" s="53"/>
      <c r="F1201" s="54">
        <f>F1202</f>
        <v>30144.28</v>
      </c>
      <c r="G1201" s="105"/>
      <c r="H1201" s="91"/>
    </row>
    <row r="1202" spans="1:8" s="1" customFormat="1" ht="15.75" x14ac:dyDescent="0.45">
      <c r="A1202" s="57" t="s">
        <v>419</v>
      </c>
      <c r="B1202" s="30" t="s">
        <v>420</v>
      </c>
      <c r="C1202" s="30" t="s">
        <v>21</v>
      </c>
      <c r="D1202" s="55">
        <v>568.76</v>
      </c>
      <c r="E1202" s="55">
        <v>53</v>
      </c>
      <c r="F1202" s="56">
        <f t="shared" ref="F1202" si="145">E1202*D1202</f>
        <v>30144.28</v>
      </c>
      <c r="G1202" s="110"/>
      <c r="H1202" s="88" t="s">
        <v>475</v>
      </c>
    </row>
    <row r="1203" spans="1:8" s="1" customFormat="1" ht="15.75" x14ac:dyDescent="0.45">
      <c r="A1203" s="51" t="s">
        <v>421</v>
      </c>
      <c r="B1203" s="52" t="s">
        <v>422</v>
      </c>
      <c r="C1203" s="52"/>
      <c r="D1203" s="53"/>
      <c r="E1203" s="53"/>
      <c r="F1203" s="54">
        <f>F1204</f>
        <v>90475.239999999991</v>
      </c>
      <c r="G1203" s="105"/>
      <c r="H1203" s="91"/>
    </row>
    <row r="1204" spans="1:8" s="1" customFormat="1" ht="15.75" x14ac:dyDescent="0.45">
      <c r="A1204" s="57" t="s">
        <v>423</v>
      </c>
      <c r="B1204" s="30" t="s">
        <v>420</v>
      </c>
      <c r="C1204" s="30" t="s">
        <v>21</v>
      </c>
      <c r="D1204" s="55">
        <v>1707.08</v>
      </c>
      <c r="E1204" s="55">
        <v>53</v>
      </c>
      <c r="F1204" s="56">
        <f t="shared" ref="F1204" si="146">E1204*D1204</f>
        <v>90475.239999999991</v>
      </c>
      <c r="G1204" s="110"/>
      <c r="H1204" s="88" t="s">
        <v>475</v>
      </c>
    </row>
    <row r="1205" spans="1:8" s="1" customFormat="1" ht="15.75" x14ac:dyDescent="0.45">
      <c r="A1205" s="51" t="s">
        <v>424</v>
      </c>
      <c r="B1205" s="52" t="s">
        <v>425</v>
      </c>
      <c r="C1205" s="52"/>
      <c r="D1205" s="53"/>
      <c r="E1205" s="53"/>
      <c r="F1205" s="54">
        <f>F1206</f>
        <v>10117.17</v>
      </c>
      <c r="G1205" s="105"/>
      <c r="H1205" s="91"/>
    </row>
    <row r="1206" spans="1:8" s="1" customFormat="1" ht="15.75" x14ac:dyDescent="0.45">
      <c r="A1206" s="57" t="s">
        <v>426</v>
      </c>
      <c r="B1206" s="30" t="s">
        <v>420</v>
      </c>
      <c r="C1206" s="30" t="s">
        <v>21</v>
      </c>
      <c r="D1206" s="55">
        <v>190.89</v>
      </c>
      <c r="E1206" s="55">
        <v>53</v>
      </c>
      <c r="F1206" s="56">
        <f t="shared" ref="F1206" si="147">E1206*D1206</f>
        <v>10117.17</v>
      </c>
      <c r="G1206" s="110"/>
      <c r="H1206" s="88" t="s">
        <v>475</v>
      </c>
    </row>
    <row r="1207" spans="1:8" s="1" customFormat="1" ht="15.75" x14ac:dyDescent="0.45">
      <c r="A1207" s="51" t="s">
        <v>427</v>
      </c>
      <c r="B1207" s="52" t="s">
        <v>428</v>
      </c>
      <c r="C1207" s="52"/>
      <c r="D1207" s="53"/>
      <c r="E1207" s="53"/>
      <c r="F1207" s="54">
        <f>F1208</f>
        <v>20543.86</v>
      </c>
      <c r="G1207" s="105"/>
      <c r="H1207" s="91"/>
    </row>
    <row r="1208" spans="1:8" s="1" customFormat="1" ht="15.75" x14ac:dyDescent="0.45">
      <c r="A1208" s="57" t="s">
        <v>429</v>
      </c>
      <c r="B1208" s="30" t="s">
        <v>420</v>
      </c>
      <c r="C1208" s="30" t="s">
        <v>21</v>
      </c>
      <c r="D1208" s="55">
        <v>387.62</v>
      </c>
      <c r="E1208" s="55">
        <v>53</v>
      </c>
      <c r="F1208" s="56">
        <f t="shared" ref="F1208" si="148">E1208*D1208</f>
        <v>20543.86</v>
      </c>
      <c r="G1208" s="110"/>
      <c r="H1208" s="88" t="s">
        <v>475</v>
      </c>
    </row>
    <row r="1209" spans="1:8" s="1" customFormat="1" ht="15.75" x14ac:dyDescent="0.45">
      <c r="A1209" s="51" t="s">
        <v>430</v>
      </c>
      <c r="B1209" s="52" t="s">
        <v>431</v>
      </c>
      <c r="C1209" s="52"/>
      <c r="D1209" s="53"/>
      <c r="E1209" s="53"/>
      <c r="F1209" s="54">
        <f>F1210</f>
        <v>57041.25</v>
      </c>
      <c r="G1209" s="105"/>
      <c r="H1209" s="91"/>
    </row>
    <row r="1210" spans="1:8" s="1" customFormat="1" ht="15.75" x14ac:dyDescent="0.45">
      <c r="A1210" s="57" t="s">
        <v>432</v>
      </c>
      <c r="B1210" s="30" t="s">
        <v>420</v>
      </c>
      <c r="C1210" s="30" t="s">
        <v>21</v>
      </c>
      <c r="D1210" s="55">
        <v>1076.25</v>
      </c>
      <c r="E1210" s="55">
        <v>53</v>
      </c>
      <c r="F1210" s="56">
        <f t="shared" ref="F1210" si="149">E1210*D1210</f>
        <v>57041.25</v>
      </c>
      <c r="G1210" s="110"/>
      <c r="H1210" s="88" t="s">
        <v>475</v>
      </c>
    </row>
    <row r="1211" spans="1:8" s="1" customFormat="1" ht="15.75" x14ac:dyDescent="0.45">
      <c r="A1211" s="51" t="s">
        <v>433</v>
      </c>
      <c r="B1211" s="52" t="s">
        <v>434</v>
      </c>
      <c r="C1211" s="52"/>
      <c r="D1211" s="53"/>
      <c r="E1211" s="53"/>
      <c r="F1211" s="54">
        <f>F1212</f>
        <v>59532.78</v>
      </c>
      <c r="G1211" s="105"/>
      <c r="H1211" s="91"/>
    </row>
    <row r="1212" spans="1:8" s="1" customFormat="1" ht="15.75" x14ac:dyDescent="0.45">
      <c r="A1212" s="57" t="s">
        <v>435</v>
      </c>
      <c r="B1212" s="30" t="s">
        <v>420</v>
      </c>
      <c r="C1212" s="30" t="s">
        <v>21</v>
      </c>
      <c r="D1212" s="55">
        <v>1123.26</v>
      </c>
      <c r="E1212" s="55">
        <v>53</v>
      </c>
      <c r="F1212" s="56">
        <f t="shared" ref="F1212" si="150">E1212*D1212</f>
        <v>59532.78</v>
      </c>
      <c r="G1212" s="110"/>
      <c r="H1212" s="88" t="s">
        <v>475</v>
      </c>
    </row>
    <row r="1213" spans="1:8" s="1" customFormat="1" ht="15.75" x14ac:dyDescent="0.45">
      <c r="A1213" s="51" t="s">
        <v>436</v>
      </c>
      <c r="B1213" s="52" t="s">
        <v>437</v>
      </c>
      <c r="C1213" s="52"/>
      <c r="D1213" s="53"/>
      <c r="E1213" s="53"/>
      <c r="F1213" s="54">
        <f>F1214</f>
        <v>119412.18</v>
      </c>
      <c r="G1213" s="105"/>
      <c r="H1213" s="91"/>
    </row>
    <row r="1214" spans="1:8" s="1" customFormat="1" ht="15.75" x14ac:dyDescent="0.45">
      <c r="A1214" s="57" t="s">
        <v>438</v>
      </c>
      <c r="B1214" s="30" t="s">
        <v>420</v>
      </c>
      <c r="C1214" s="30" t="s">
        <v>21</v>
      </c>
      <c r="D1214" s="55">
        <v>2253.06</v>
      </c>
      <c r="E1214" s="55">
        <v>53</v>
      </c>
      <c r="F1214" s="56">
        <f t="shared" ref="F1214" si="151">E1214*D1214</f>
        <v>119412.18</v>
      </c>
      <c r="G1214" s="110"/>
      <c r="H1214" s="88" t="s">
        <v>475</v>
      </c>
    </row>
    <row r="1215" spans="1:8" s="1" customFormat="1" ht="15.75" x14ac:dyDescent="0.45">
      <c r="A1215" s="51" t="s">
        <v>439</v>
      </c>
      <c r="B1215" s="52" t="s">
        <v>440</v>
      </c>
      <c r="C1215" s="52"/>
      <c r="D1215" s="53"/>
      <c r="E1215" s="53"/>
      <c r="F1215" s="54">
        <f>F1216</f>
        <v>11697.630000000001</v>
      </c>
      <c r="G1215" s="105"/>
      <c r="H1215" s="91"/>
    </row>
    <row r="1216" spans="1:8" s="1" customFormat="1" ht="15.75" x14ac:dyDescent="0.45">
      <c r="A1216" s="57" t="s">
        <v>441</v>
      </c>
      <c r="B1216" s="30" t="s">
        <v>420</v>
      </c>
      <c r="C1216" s="30" t="s">
        <v>21</v>
      </c>
      <c r="D1216" s="55">
        <v>220.71</v>
      </c>
      <c r="E1216" s="55">
        <v>53</v>
      </c>
      <c r="F1216" s="56">
        <f t="shared" ref="F1216" si="152">E1216*D1216</f>
        <v>11697.630000000001</v>
      </c>
      <c r="G1216" s="110"/>
      <c r="H1216" s="88" t="s">
        <v>475</v>
      </c>
    </row>
    <row r="1217" spans="1:8" s="1" customFormat="1" ht="15.75" x14ac:dyDescent="0.45">
      <c r="A1217" s="51" t="s">
        <v>442</v>
      </c>
      <c r="B1217" s="52" t="s">
        <v>443</v>
      </c>
      <c r="C1217" s="52"/>
      <c r="D1217" s="53"/>
      <c r="E1217" s="53"/>
      <c r="F1217" s="54">
        <f>F1218</f>
        <v>5746.79</v>
      </c>
      <c r="G1217" s="105"/>
      <c r="H1217" s="91"/>
    </row>
    <row r="1218" spans="1:8" s="1" customFormat="1" ht="15.75" x14ac:dyDescent="0.45">
      <c r="A1218" s="57" t="s">
        <v>444</v>
      </c>
      <c r="B1218" s="30" t="s">
        <v>420</v>
      </c>
      <c r="C1218" s="30" t="s">
        <v>21</v>
      </c>
      <c r="D1218" s="55">
        <v>108.43</v>
      </c>
      <c r="E1218" s="55">
        <v>53</v>
      </c>
      <c r="F1218" s="56">
        <f t="shared" ref="F1218" si="153">E1218*D1218</f>
        <v>5746.79</v>
      </c>
      <c r="G1218" s="110"/>
      <c r="H1218" s="88" t="s">
        <v>475</v>
      </c>
    </row>
    <row r="1219" spans="1:8" s="1" customFormat="1" ht="15.75" x14ac:dyDescent="0.45">
      <c r="A1219" s="47" t="s">
        <v>445</v>
      </c>
      <c r="B1219" s="48" t="s">
        <v>446</v>
      </c>
      <c r="C1219" s="48"/>
      <c r="D1219" s="49"/>
      <c r="E1219" s="49"/>
      <c r="F1219" s="50">
        <f>F1220+F1222+F1224+F1226+F1228+F1230+F1232+F1234+F1236</f>
        <v>563695</v>
      </c>
      <c r="G1219" s="95"/>
      <c r="H1219" s="84"/>
    </row>
    <row r="1220" spans="1:8" s="1" customFormat="1" ht="15.75" x14ac:dyDescent="0.45">
      <c r="A1220" s="51" t="s">
        <v>447</v>
      </c>
      <c r="B1220" s="52" t="s">
        <v>448</v>
      </c>
      <c r="C1220" s="52"/>
      <c r="D1220" s="53"/>
      <c r="E1220" s="53"/>
      <c r="F1220" s="54">
        <f>F1221</f>
        <v>25678.750000000004</v>
      </c>
      <c r="G1220" s="105"/>
      <c r="H1220" s="91"/>
    </row>
    <row r="1221" spans="1:8" s="1" customFormat="1" ht="15.75" x14ac:dyDescent="0.45">
      <c r="A1221" s="57" t="s">
        <v>449</v>
      </c>
      <c r="B1221" s="30" t="s">
        <v>450</v>
      </c>
      <c r="C1221" s="30" t="s">
        <v>19</v>
      </c>
      <c r="D1221" s="55">
        <v>1027.1500000000001</v>
      </c>
      <c r="E1221" s="55">
        <v>25</v>
      </c>
      <c r="F1221" s="56">
        <f t="shared" ref="F1221" si="154">E1221*D1221</f>
        <v>25678.750000000004</v>
      </c>
      <c r="G1221" s="110"/>
      <c r="H1221" s="88" t="s">
        <v>475</v>
      </c>
    </row>
    <row r="1222" spans="1:8" s="1" customFormat="1" ht="15.75" x14ac:dyDescent="0.45">
      <c r="A1222" s="51" t="s">
        <v>451</v>
      </c>
      <c r="B1222" s="52" t="s">
        <v>452</v>
      </c>
      <c r="C1222" s="52"/>
      <c r="D1222" s="53"/>
      <c r="E1222" s="53"/>
      <c r="F1222" s="54">
        <f>F1223</f>
        <v>50953.5</v>
      </c>
      <c r="G1222" s="105"/>
      <c r="H1222" s="91"/>
    </row>
    <row r="1223" spans="1:8" s="1" customFormat="1" ht="15.75" x14ac:dyDescent="0.45">
      <c r="A1223" s="57" t="s">
        <v>453</v>
      </c>
      <c r="B1223" s="30" t="s">
        <v>450</v>
      </c>
      <c r="C1223" s="30" t="s">
        <v>19</v>
      </c>
      <c r="D1223" s="55">
        <v>2038.14</v>
      </c>
      <c r="E1223" s="55">
        <v>25</v>
      </c>
      <c r="F1223" s="56">
        <f t="shared" ref="F1223" si="155">E1223*D1223</f>
        <v>50953.5</v>
      </c>
      <c r="G1223" s="110"/>
      <c r="H1223" s="88" t="s">
        <v>475</v>
      </c>
    </row>
    <row r="1224" spans="1:8" s="1" customFormat="1" ht="15.75" x14ac:dyDescent="0.45">
      <c r="A1224" s="51" t="s">
        <v>454</v>
      </c>
      <c r="B1224" s="52" t="s">
        <v>455</v>
      </c>
      <c r="C1224" s="52"/>
      <c r="D1224" s="53"/>
      <c r="E1224" s="53"/>
      <c r="F1224" s="54">
        <f>F1225</f>
        <v>5286.5</v>
      </c>
      <c r="G1224" s="105"/>
      <c r="H1224" s="91"/>
    </row>
    <row r="1225" spans="1:8" s="1" customFormat="1" ht="15.75" x14ac:dyDescent="0.45">
      <c r="A1225" s="57" t="s">
        <v>456</v>
      </c>
      <c r="B1225" s="30" t="s">
        <v>450</v>
      </c>
      <c r="C1225" s="30" t="s">
        <v>19</v>
      </c>
      <c r="D1225" s="55">
        <v>211.46</v>
      </c>
      <c r="E1225" s="55">
        <v>25</v>
      </c>
      <c r="F1225" s="56">
        <f t="shared" ref="F1225" si="156">E1225*D1225</f>
        <v>5286.5</v>
      </c>
      <c r="G1225" s="110"/>
      <c r="H1225" s="88" t="s">
        <v>475</v>
      </c>
    </row>
    <row r="1226" spans="1:8" s="1" customFormat="1" ht="15.75" x14ac:dyDescent="0.45">
      <c r="A1226" s="51" t="s">
        <v>457</v>
      </c>
      <c r="B1226" s="52" t="s">
        <v>458</v>
      </c>
      <c r="C1226" s="52"/>
      <c r="D1226" s="53"/>
      <c r="E1226" s="53"/>
      <c r="F1226" s="54">
        <f>F1227</f>
        <v>34716</v>
      </c>
      <c r="G1226" s="105"/>
      <c r="H1226" s="91"/>
    </row>
    <row r="1227" spans="1:8" s="1" customFormat="1" ht="15.75" x14ac:dyDescent="0.45">
      <c r="A1227" s="57" t="s">
        <v>459</v>
      </c>
      <c r="B1227" s="30" t="s">
        <v>450</v>
      </c>
      <c r="C1227" s="30" t="s">
        <v>19</v>
      </c>
      <c r="D1227" s="55">
        <v>1388.64</v>
      </c>
      <c r="E1227" s="55">
        <v>25</v>
      </c>
      <c r="F1227" s="56">
        <f t="shared" ref="F1227" si="157">E1227*D1227</f>
        <v>34716</v>
      </c>
      <c r="G1227" s="110"/>
      <c r="H1227" s="88" t="s">
        <v>475</v>
      </c>
    </row>
    <row r="1228" spans="1:8" s="1" customFormat="1" ht="15.75" x14ac:dyDescent="0.45">
      <c r="A1228" s="51" t="s">
        <v>460</v>
      </c>
      <c r="B1228" s="52" t="s">
        <v>461</v>
      </c>
      <c r="C1228" s="52"/>
      <c r="D1228" s="53"/>
      <c r="E1228" s="53"/>
      <c r="F1228" s="54">
        <f>F1229</f>
        <v>112305.74999999999</v>
      </c>
      <c r="G1228" s="105"/>
      <c r="H1228" s="91"/>
    </row>
    <row r="1229" spans="1:8" s="1" customFormat="1" ht="15.75" x14ac:dyDescent="0.45">
      <c r="A1229" s="57" t="s">
        <v>462</v>
      </c>
      <c r="B1229" s="30" t="s">
        <v>450</v>
      </c>
      <c r="C1229" s="30" t="s">
        <v>19</v>
      </c>
      <c r="D1229" s="55">
        <v>4492.2299999999996</v>
      </c>
      <c r="E1229" s="55">
        <v>25</v>
      </c>
      <c r="F1229" s="56">
        <f t="shared" ref="F1229" si="158">E1229*D1229</f>
        <v>112305.74999999999</v>
      </c>
      <c r="G1229" s="110"/>
      <c r="H1229" s="88" t="s">
        <v>475</v>
      </c>
    </row>
    <row r="1230" spans="1:8" s="1" customFormat="1" ht="15.75" x14ac:dyDescent="0.45">
      <c r="A1230" s="51" t="s">
        <v>463</v>
      </c>
      <c r="B1230" s="52" t="s">
        <v>464</v>
      </c>
      <c r="C1230" s="52"/>
      <c r="D1230" s="53"/>
      <c r="E1230" s="53"/>
      <c r="F1230" s="54">
        <f>F1231</f>
        <v>105648</v>
      </c>
      <c r="G1230" s="105"/>
      <c r="H1230" s="91"/>
    </row>
    <row r="1231" spans="1:8" s="1" customFormat="1" ht="15.75" x14ac:dyDescent="0.45">
      <c r="A1231" s="57" t="s">
        <v>465</v>
      </c>
      <c r="B1231" s="30" t="s">
        <v>450</v>
      </c>
      <c r="C1231" s="30" t="s">
        <v>19</v>
      </c>
      <c r="D1231" s="55">
        <v>4225.92</v>
      </c>
      <c r="E1231" s="55">
        <v>25</v>
      </c>
      <c r="F1231" s="56">
        <f t="shared" ref="F1231" si="159">E1231*D1231</f>
        <v>105648</v>
      </c>
      <c r="G1231" s="110"/>
      <c r="H1231" s="88" t="s">
        <v>475</v>
      </c>
    </row>
    <row r="1232" spans="1:8" s="1" customFormat="1" ht="15.75" x14ac:dyDescent="0.45">
      <c r="A1232" s="51" t="s">
        <v>466</v>
      </c>
      <c r="B1232" s="52" t="s">
        <v>467</v>
      </c>
      <c r="C1232" s="52"/>
      <c r="D1232" s="53"/>
      <c r="E1232" s="53"/>
      <c r="F1232" s="54">
        <f>F1233</f>
        <v>211705.49999999997</v>
      </c>
      <c r="G1232" s="105"/>
      <c r="H1232" s="91"/>
    </row>
    <row r="1233" spans="1:8" s="1" customFormat="1" ht="15.75" x14ac:dyDescent="0.45">
      <c r="A1233" s="57" t="s">
        <v>468</v>
      </c>
      <c r="B1233" s="30" t="s">
        <v>450</v>
      </c>
      <c r="C1233" s="30" t="s">
        <v>19</v>
      </c>
      <c r="D1233" s="55">
        <v>8468.2199999999993</v>
      </c>
      <c r="E1233" s="55">
        <v>25</v>
      </c>
      <c r="F1233" s="56">
        <f t="shared" ref="F1233" si="160">E1233*D1233</f>
        <v>211705.49999999997</v>
      </c>
      <c r="G1233" s="110"/>
      <c r="H1233" s="88" t="s">
        <v>475</v>
      </c>
    </row>
    <row r="1234" spans="1:8" s="1" customFormat="1" ht="15.75" x14ac:dyDescent="0.45">
      <c r="A1234" s="51" t="s">
        <v>469</v>
      </c>
      <c r="B1234" s="52" t="s">
        <v>470</v>
      </c>
      <c r="C1234" s="52"/>
      <c r="D1234" s="53"/>
      <c r="E1234" s="53"/>
      <c r="F1234" s="54">
        <f>F1235</f>
        <v>11540</v>
      </c>
      <c r="G1234" s="105"/>
      <c r="H1234" s="91"/>
    </row>
    <row r="1235" spans="1:8" s="1" customFormat="1" ht="15.75" x14ac:dyDescent="0.45">
      <c r="A1235" s="57" t="s">
        <v>471</v>
      </c>
      <c r="B1235" s="30" t="s">
        <v>450</v>
      </c>
      <c r="C1235" s="30" t="s">
        <v>19</v>
      </c>
      <c r="D1235" s="55">
        <v>461.6</v>
      </c>
      <c r="E1235" s="55">
        <v>25</v>
      </c>
      <c r="F1235" s="56">
        <f t="shared" ref="F1235" si="161">E1235*D1235</f>
        <v>11540</v>
      </c>
      <c r="G1235" s="110"/>
      <c r="H1235" s="88" t="s">
        <v>475</v>
      </c>
    </row>
    <row r="1236" spans="1:8" s="1" customFormat="1" ht="15.75" x14ac:dyDescent="0.45">
      <c r="A1236" s="51" t="s">
        <v>472</v>
      </c>
      <c r="B1236" s="52" t="s">
        <v>473</v>
      </c>
      <c r="C1236" s="52"/>
      <c r="D1236" s="53"/>
      <c r="E1236" s="53"/>
      <c r="F1236" s="54">
        <f>F1237</f>
        <v>5861</v>
      </c>
      <c r="G1236" s="105"/>
      <c r="H1236" s="91"/>
    </row>
    <row r="1237" spans="1:8" s="1" customFormat="1" ht="15.75" x14ac:dyDescent="0.45">
      <c r="A1237" s="57" t="s">
        <v>474</v>
      </c>
      <c r="B1237" s="30" t="s">
        <v>450</v>
      </c>
      <c r="C1237" s="30" t="s">
        <v>19</v>
      </c>
      <c r="D1237" s="55">
        <v>234.44</v>
      </c>
      <c r="E1237" s="55">
        <v>25</v>
      </c>
      <c r="F1237" s="56">
        <f t="shared" ref="F1237" si="162">E1237*D1237</f>
        <v>5861</v>
      </c>
      <c r="G1237" s="110"/>
      <c r="H1237" s="88" t="s">
        <v>475</v>
      </c>
    </row>
    <row r="1238" spans="1:8" s="1" customFormat="1" ht="15.75" x14ac:dyDescent="0.45">
      <c r="A1238" s="43" t="s">
        <v>29</v>
      </c>
      <c r="B1238" s="44" t="s">
        <v>37</v>
      </c>
      <c r="C1238" s="44"/>
      <c r="D1238" s="45"/>
      <c r="E1238" s="45"/>
      <c r="F1238" s="46">
        <f>F1239</f>
        <v>1081743.06</v>
      </c>
      <c r="G1238" s="94"/>
      <c r="H1238" s="83"/>
    </row>
    <row r="1239" spans="1:8" s="1" customFormat="1" ht="15.75" x14ac:dyDescent="0.45">
      <c r="A1239" s="60" t="s">
        <v>2386</v>
      </c>
      <c r="B1239" s="48" t="s">
        <v>37</v>
      </c>
      <c r="C1239" s="48"/>
      <c r="D1239" s="49"/>
      <c r="E1239" s="49"/>
      <c r="F1239" s="50">
        <f>F1240</f>
        <v>1081743.06</v>
      </c>
      <c r="G1239" s="95"/>
      <c r="H1239" s="84"/>
    </row>
    <row r="1240" spans="1:8" s="1" customFormat="1" ht="15.75" x14ac:dyDescent="0.45">
      <c r="A1240" s="51" t="s">
        <v>2387</v>
      </c>
      <c r="B1240" s="52" t="s">
        <v>37</v>
      </c>
      <c r="C1240" s="52"/>
      <c r="D1240" s="53"/>
      <c r="E1240" s="53"/>
      <c r="F1240" s="54">
        <f>F1241</f>
        <v>1081743.06</v>
      </c>
      <c r="G1240" s="105"/>
      <c r="H1240" s="91"/>
    </row>
    <row r="1241" spans="1:8" s="1" customFormat="1" ht="15.75" x14ac:dyDescent="0.45">
      <c r="A1241" s="69" t="s">
        <v>2388</v>
      </c>
      <c r="B1241" s="30" t="s">
        <v>716</v>
      </c>
      <c r="C1241" s="30" t="s">
        <v>7</v>
      </c>
      <c r="D1241" s="55">
        <v>1</v>
      </c>
      <c r="E1241" s="55">
        <v>1081743.06</v>
      </c>
      <c r="F1241" s="56">
        <f>E1241*D1241</f>
        <v>1081743.06</v>
      </c>
      <c r="G1241" s="110"/>
      <c r="H1241" s="88"/>
    </row>
    <row r="1242" spans="1:8" s="1" customFormat="1" ht="15.75" x14ac:dyDescent="0.45">
      <c r="A1242" s="43" t="s">
        <v>30</v>
      </c>
      <c r="B1242" s="44" t="s">
        <v>283</v>
      </c>
      <c r="C1242" s="44"/>
      <c r="D1242" s="45"/>
      <c r="E1242" s="45"/>
      <c r="F1242" s="46">
        <f>F1243+F1317+F1368+F1409</f>
        <v>1757382.5444420001</v>
      </c>
      <c r="G1242" s="94"/>
      <c r="H1242" s="83"/>
    </row>
    <row r="1243" spans="1:8" s="1" customFormat="1" ht="15.75" x14ac:dyDescent="0.45">
      <c r="A1243" s="47" t="s">
        <v>2389</v>
      </c>
      <c r="B1243" s="48" t="s">
        <v>2390</v>
      </c>
      <c r="C1243" s="48"/>
      <c r="D1243" s="49"/>
      <c r="E1243" s="49"/>
      <c r="F1243" s="50">
        <f>F1244+F1252+F1260+F1268+F1275+F1282+F1289+F1296+F1303+F1310</f>
        <v>379002.95182700007</v>
      </c>
      <c r="G1243" s="95"/>
      <c r="H1243" s="84"/>
    </row>
    <row r="1244" spans="1:8" s="1" customFormat="1" ht="15.75" x14ac:dyDescent="0.45">
      <c r="A1244" s="51" t="s">
        <v>2391</v>
      </c>
      <c r="B1244" s="52" t="s">
        <v>2392</v>
      </c>
      <c r="C1244" s="52"/>
      <c r="D1244" s="53"/>
      <c r="E1244" s="53"/>
      <c r="F1244" s="54">
        <f>SUM(F1245:F1251)</f>
        <v>34122.401522</v>
      </c>
      <c r="G1244" s="105"/>
      <c r="H1244" s="91"/>
    </row>
    <row r="1245" spans="1:8" s="1" customFormat="1" ht="15.75" x14ac:dyDescent="0.45">
      <c r="A1245" s="57" t="s">
        <v>2393</v>
      </c>
      <c r="B1245" s="30" t="s">
        <v>2394</v>
      </c>
      <c r="C1245" s="30" t="s">
        <v>21</v>
      </c>
      <c r="D1245" s="55">
        <v>638.61</v>
      </c>
      <c r="E1245" s="55">
        <v>1.4688000000000001</v>
      </c>
      <c r="F1245" s="56">
        <f t="shared" ref="F1245:F1308" si="163">E1245*D1245</f>
        <v>937.9903680000001</v>
      </c>
      <c r="G1245" s="110"/>
      <c r="H1245" s="88"/>
    </row>
    <row r="1246" spans="1:8" s="1" customFormat="1" ht="15.75" x14ac:dyDescent="0.45">
      <c r="A1246" s="57" t="s">
        <v>2395</v>
      </c>
      <c r="B1246" s="30" t="s">
        <v>2396</v>
      </c>
      <c r="C1246" s="30" t="s">
        <v>21</v>
      </c>
      <c r="D1246" s="55">
        <v>1115.31</v>
      </c>
      <c r="E1246" s="55">
        <v>0.9</v>
      </c>
      <c r="F1246" s="56">
        <f t="shared" si="163"/>
        <v>1003.779</v>
      </c>
      <c r="G1246" s="110"/>
      <c r="H1246" s="88"/>
    </row>
    <row r="1247" spans="1:8" s="1" customFormat="1" ht="15.75" x14ac:dyDescent="0.45">
      <c r="A1247" s="57" t="s">
        <v>2397</v>
      </c>
      <c r="B1247" s="30" t="s">
        <v>2398</v>
      </c>
      <c r="C1247" s="30" t="s">
        <v>21</v>
      </c>
      <c r="D1247" s="55">
        <v>1550.88</v>
      </c>
      <c r="E1247" s="55">
        <v>2.1886000000000001</v>
      </c>
      <c r="F1247" s="56">
        <f t="shared" si="163"/>
        <v>3394.2559680000004</v>
      </c>
      <c r="G1247" s="110"/>
      <c r="H1247" s="88"/>
    </row>
    <row r="1248" spans="1:8" s="1" customFormat="1" ht="15.75" x14ac:dyDescent="0.45">
      <c r="A1248" s="57" t="s">
        <v>2399</v>
      </c>
      <c r="B1248" s="30" t="s">
        <v>2400</v>
      </c>
      <c r="C1248" s="30" t="s">
        <v>21</v>
      </c>
      <c r="D1248" s="55">
        <v>1550.88</v>
      </c>
      <c r="E1248" s="55">
        <v>4.2602000000000002</v>
      </c>
      <c r="F1248" s="56">
        <f t="shared" si="163"/>
        <v>6607.0589760000012</v>
      </c>
      <c r="G1248" s="110"/>
      <c r="H1248" s="88"/>
    </row>
    <row r="1249" spans="1:8" s="1" customFormat="1" ht="15.75" x14ac:dyDescent="0.45">
      <c r="A1249" s="57" t="s">
        <v>2401</v>
      </c>
      <c r="B1249" s="30" t="s">
        <v>2402</v>
      </c>
      <c r="C1249" s="30" t="s">
        <v>21</v>
      </c>
      <c r="D1249" s="55">
        <v>203.04</v>
      </c>
      <c r="E1249" s="55">
        <v>7.2454999999999998</v>
      </c>
      <c r="F1249" s="56">
        <f t="shared" si="163"/>
        <v>1471.1263199999999</v>
      </c>
      <c r="G1249" s="110"/>
      <c r="H1249" s="88"/>
    </row>
    <row r="1250" spans="1:8" s="1" customFormat="1" ht="15.75" x14ac:dyDescent="0.45">
      <c r="A1250" s="57" t="s">
        <v>2403</v>
      </c>
      <c r="B1250" s="30" t="s">
        <v>2404</v>
      </c>
      <c r="C1250" s="30" t="s">
        <v>21</v>
      </c>
      <c r="D1250" s="55">
        <v>395.42</v>
      </c>
      <c r="E1250" s="55">
        <v>52.110500000000002</v>
      </c>
      <c r="F1250" s="56">
        <f t="shared" si="163"/>
        <v>20605.533910000002</v>
      </c>
      <c r="G1250" s="110"/>
      <c r="H1250" s="88"/>
    </row>
    <row r="1251" spans="1:8" s="1" customFormat="1" ht="15.75" x14ac:dyDescent="0.45">
      <c r="A1251" s="57" t="s">
        <v>2405</v>
      </c>
      <c r="B1251" s="30" t="s">
        <v>2406</v>
      </c>
      <c r="C1251" s="30" t="s">
        <v>21</v>
      </c>
      <c r="D1251" s="55">
        <v>14.6</v>
      </c>
      <c r="E1251" s="55">
        <v>7.0312999999999999</v>
      </c>
      <c r="F1251" s="56">
        <f t="shared" si="163"/>
        <v>102.65697999999999</v>
      </c>
      <c r="G1251" s="110"/>
      <c r="H1251" s="88"/>
    </row>
    <row r="1252" spans="1:8" s="1" customFormat="1" ht="15.75" x14ac:dyDescent="0.45">
      <c r="A1252" s="51" t="s">
        <v>2407</v>
      </c>
      <c r="B1252" s="52" t="s">
        <v>2408</v>
      </c>
      <c r="C1252" s="52"/>
      <c r="D1252" s="53"/>
      <c r="E1252" s="53"/>
      <c r="F1252" s="54">
        <f>SUM(F1253:F1259)</f>
        <v>137944.875455</v>
      </c>
      <c r="G1252" s="105"/>
      <c r="H1252" s="91"/>
    </row>
    <row r="1253" spans="1:8" s="1" customFormat="1" ht="15.75" x14ac:dyDescent="0.45">
      <c r="A1253" s="57" t="s">
        <v>2409</v>
      </c>
      <c r="B1253" s="30" t="s">
        <v>2394</v>
      </c>
      <c r="C1253" s="30" t="s">
        <v>21</v>
      </c>
      <c r="D1253" s="55">
        <v>2079.79</v>
      </c>
      <c r="E1253" s="55">
        <v>1.4688000000000001</v>
      </c>
      <c r="F1253" s="56">
        <f t="shared" si="163"/>
        <v>3054.795552</v>
      </c>
      <c r="G1253" s="110"/>
      <c r="H1253" s="88"/>
    </row>
    <row r="1254" spans="1:8" s="1" customFormat="1" ht="15.75" x14ac:dyDescent="0.45">
      <c r="A1254" s="57" t="s">
        <v>2410</v>
      </c>
      <c r="B1254" s="30" t="s">
        <v>2396</v>
      </c>
      <c r="C1254" s="30" t="s">
        <v>21</v>
      </c>
      <c r="D1254" s="55">
        <v>2042.16</v>
      </c>
      <c r="E1254" s="55">
        <v>0.9</v>
      </c>
      <c r="F1254" s="56">
        <f t="shared" si="163"/>
        <v>1837.9440000000002</v>
      </c>
      <c r="G1254" s="110"/>
      <c r="H1254" s="88"/>
    </row>
    <row r="1255" spans="1:8" s="1" customFormat="1" ht="15.75" x14ac:dyDescent="0.45">
      <c r="A1255" s="57" t="s">
        <v>2411</v>
      </c>
      <c r="B1255" s="30" t="s">
        <v>2398</v>
      </c>
      <c r="C1255" s="30" t="s">
        <v>21</v>
      </c>
      <c r="D1255" s="55">
        <v>3403.87</v>
      </c>
      <c r="E1255" s="55">
        <v>2.1886000000000001</v>
      </c>
      <c r="F1255" s="56">
        <f t="shared" si="163"/>
        <v>7449.7098820000001</v>
      </c>
      <c r="G1255" s="110"/>
      <c r="H1255" s="88"/>
    </row>
    <row r="1256" spans="1:8" s="1" customFormat="1" ht="15.75" x14ac:dyDescent="0.45">
      <c r="A1256" s="57" t="s">
        <v>2412</v>
      </c>
      <c r="B1256" s="30" t="s">
        <v>2400</v>
      </c>
      <c r="C1256" s="30" t="s">
        <v>21</v>
      </c>
      <c r="D1256" s="55">
        <v>3403.87</v>
      </c>
      <c r="E1256" s="55">
        <v>4.2602000000000002</v>
      </c>
      <c r="F1256" s="56">
        <f t="shared" si="163"/>
        <v>14501.166974</v>
      </c>
      <c r="G1256" s="110"/>
      <c r="H1256" s="88"/>
    </row>
    <row r="1257" spans="1:8" s="1" customFormat="1" ht="15.75" x14ac:dyDescent="0.45">
      <c r="A1257" s="57" t="s">
        <v>2413</v>
      </c>
      <c r="B1257" s="30" t="s">
        <v>2402</v>
      </c>
      <c r="C1257" s="30" t="s">
        <v>21</v>
      </c>
      <c r="D1257" s="55">
        <v>718.08</v>
      </c>
      <c r="E1257" s="55">
        <v>7.2454999999999998</v>
      </c>
      <c r="F1257" s="56">
        <f t="shared" si="163"/>
        <v>5202.8486400000002</v>
      </c>
      <c r="G1257" s="110"/>
      <c r="H1257" s="88"/>
    </row>
    <row r="1258" spans="1:8" s="1" customFormat="1" ht="15.75" x14ac:dyDescent="0.45">
      <c r="A1258" s="57" t="s">
        <v>2414</v>
      </c>
      <c r="B1258" s="30" t="s">
        <v>2404</v>
      </c>
      <c r="C1258" s="30" t="s">
        <v>21</v>
      </c>
      <c r="D1258" s="55">
        <v>2019.73</v>
      </c>
      <c r="E1258" s="55">
        <v>52.110500000000002</v>
      </c>
      <c r="F1258" s="56">
        <f t="shared" si="163"/>
        <v>105249.140165</v>
      </c>
      <c r="G1258" s="110"/>
      <c r="H1258" s="88"/>
    </row>
    <row r="1259" spans="1:8" s="1" customFormat="1" ht="15.75" x14ac:dyDescent="0.45">
      <c r="A1259" s="57" t="s">
        <v>2415</v>
      </c>
      <c r="B1259" s="30" t="s">
        <v>2406</v>
      </c>
      <c r="C1259" s="30" t="s">
        <v>21</v>
      </c>
      <c r="D1259" s="55">
        <v>92.34</v>
      </c>
      <c r="E1259" s="55">
        <v>7.0312999999999999</v>
      </c>
      <c r="F1259" s="56">
        <f t="shared" si="163"/>
        <v>649.27024200000005</v>
      </c>
      <c r="G1259" s="110"/>
      <c r="H1259" s="88"/>
    </row>
    <row r="1260" spans="1:8" s="1" customFormat="1" ht="15.75" x14ac:dyDescent="0.45">
      <c r="A1260" s="51" t="s">
        <v>2416</v>
      </c>
      <c r="B1260" s="52" t="s">
        <v>2417</v>
      </c>
      <c r="C1260" s="52"/>
      <c r="D1260" s="53"/>
      <c r="E1260" s="53"/>
      <c r="F1260" s="54">
        <f>SUM(F1261:F1267)</f>
        <v>23721.238288</v>
      </c>
      <c r="G1260" s="105"/>
      <c r="H1260" s="91"/>
    </row>
    <row r="1261" spans="1:8" s="1" customFormat="1" ht="15.75" x14ac:dyDescent="0.45">
      <c r="A1261" s="57" t="s">
        <v>2418</v>
      </c>
      <c r="B1261" s="30" t="s">
        <v>2394</v>
      </c>
      <c r="C1261" s="30" t="s">
        <v>21</v>
      </c>
      <c r="D1261" s="55">
        <v>297.52999999999997</v>
      </c>
      <c r="E1261" s="55">
        <v>1.4688000000000001</v>
      </c>
      <c r="F1261" s="56">
        <f t="shared" si="163"/>
        <v>437.01206400000001</v>
      </c>
      <c r="G1261" s="110"/>
      <c r="H1261" s="88"/>
    </row>
    <row r="1262" spans="1:8" s="1" customFormat="1" ht="15.75" x14ac:dyDescent="0.45">
      <c r="A1262" s="57" t="s">
        <v>2419</v>
      </c>
      <c r="B1262" s="30" t="s">
        <v>2396</v>
      </c>
      <c r="C1262" s="30" t="s">
        <v>21</v>
      </c>
      <c r="D1262" s="55">
        <v>1038.95</v>
      </c>
      <c r="E1262" s="55">
        <v>0.9</v>
      </c>
      <c r="F1262" s="56">
        <f t="shared" si="163"/>
        <v>935.05500000000006</v>
      </c>
      <c r="G1262" s="110"/>
      <c r="H1262" s="88"/>
    </row>
    <row r="1263" spans="1:8" s="1" customFormat="1" ht="15.75" x14ac:dyDescent="0.45">
      <c r="A1263" s="57" t="s">
        <v>2420</v>
      </c>
      <c r="B1263" s="30" t="s">
        <v>2398</v>
      </c>
      <c r="C1263" s="30" t="s">
        <v>21</v>
      </c>
      <c r="D1263" s="55">
        <v>945.35</v>
      </c>
      <c r="E1263" s="55">
        <v>2.1886000000000001</v>
      </c>
      <c r="F1263" s="56">
        <f t="shared" si="163"/>
        <v>2068.9930100000001</v>
      </c>
      <c r="G1263" s="110"/>
      <c r="H1263" s="88"/>
    </row>
    <row r="1264" spans="1:8" s="1" customFormat="1" ht="15.75" x14ac:dyDescent="0.45">
      <c r="A1264" s="57" t="s">
        <v>2421</v>
      </c>
      <c r="B1264" s="30" t="s">
        <v>2400</v>
      </c>
      <c r="C1264" s="30" t="s">
        <v>21</v>
      </c>
      <c r="D1264" s="55">
        <v>945.35</v>
      </c>
      <c r="E1264" s="55">
        <v>4.2602000000000002</v>
      </c>
      <c r="F1264" s="56">
        <f t="shared" si="163"/>
        <v>4027.3800700000002</v>
      </c>
      <c r="G1264" s="110"/>
      <c r="H1264" s="88"/>
    </row>
    <row r="1265" spans="1:8" s="1" customFormat="1" ht="15.75" x14ac:dyDescent="0.45">
      <c r="A1265" s="57" t="s">
        <v>2422</v>
      </c>
      <c r="B1265" s="30" t="s">
        <v>2402</v>
      </c>
      <c r="C1265" s="30" t="s">
        <v>21</v>
      </c>
      <c r="D1265" s="55">
        <v>391.13</v>
      </c>
      <c r="E1265" s="55">
        <v>7.2454999999999998</v>
      </c>
      <c r="F1265" s="56">
        <f t="shared" si="163"/>
        <v>2833.9324149999998</v>
      </c>
      <c r="G1265" s="110"/>
      <c r="H1265" s="88"/>
    </row>
    <row r="1266" spans="1:8" s="1" customFormat="1" ht="15.75" x14ac:dyDescent="0.45">
      <c r="A1266" s="57" t="s">
        <v>2423</v>
      </c>
      <c r="B1266" s="30" t="s">
        <v>2404</v>
      </c>
      <c r="C1266" s="30" t="s">
        <v>21</v>
      </c>
      <c r="D1266" s="55">
        <v>255.77</v>
      </c>
      <c r="E1266" s="55">
        <v>52.110500000000002</v>
      </c>
      <c r="F1266" s="56">
        <f t="shared" si="163"/>
        <v>13328.302585000001</v>
      </c>
      <c r="G1266" s="110"/>
      <c r="H1266" s="88"/>
    </row>
    <row r="1267" spans="1:8" s="1" customFormat="1" ht="15.75" x14ac:dyDescent="0.45">
      <c r="A1267" s="57" t="s">
        <v>2424</v>
      </c>
      <c r="B1267" s="30" t="s">
        <v>2406</v>
      </c>
      <c r="C1267" s="30" t="s">
        <v>21</v>
      </c>
      <c r="D1267" s="55">
        <v>12.88</v>
      </c>
      <c r="E1267" s="55">
        <v>7.0312999999999999</v>
      </c>
      <c r="F1267" s="56">
        <f t="shared" si="163"/>
        <v>90.563144000000008</v>
      </c>
      <c r="G1267" s="110"/>
      <c r="H1267" s="88"/>
    </row>
    <row r="1268" spans="1:8" s="1" customFormat="1" ht="15.75" x14ac:dyDescent="0.45">
      <c r="A1268" s="51" t="s">
        <v>2425</v>
      </c>
      <c r="B1268" s="52" t="s">
        <v>2426</v>
      </c>
      <c r="C1268" s="52"/>
      <c r="D1268" s="53"/>
      <c r="E1268" s="53"/>
      <c r="F1268" s="54">
        <f>SUM(F1269:F1274)</f>
        <v>10973.488283000001</v>
      </c>
      <c r="G1268" s="105"/>
      <c r="H1268" s="91"/>
    </row>
    <row r="1269" spans="1:8" s="1" customFormat="1" ht="15.75" x14ac:dyDescent="0.45">
      <c r="A1269" s="57" t="s">
        <v>2427</v>
      </c>
      <c r="B1269" s="30" t="s">
        <v>2394</v>
      </c>
      <c r="C1269" s="30" t="s">
        <v>21</v>
      </c>
      <c r="D1269" s="55">
        <v>409.78</v>
      </c>
      <c r="E1269" s="55">
        <v>1.4688000000000001</v>
      </c>
      <c r="F1269" s="56">
        <f t="shared" si="163"/>
        <v>601.88486399999999</v>
      </c>
      <c r="G1269" s="110"/>
      <c r="H1269" s="88"/>
    </row>
    <row r="1270" spans="1:8" s="1" customFormat="1" ht="15.75" x14ac:dyDescent="0.45">
      <c r="A1270" s="57" t="s">
        <v>2428</v>
      </c>
      <c r="B1270" s="30" t="s">
        <v>2396</v>
      </c>
      <c r="C1270" s="30" t="s">
        <v>21</v>
      </c>
      <c r="D1270" s="55">
        <v>926.3</v>
      </c>
      <c r="E1270" s="55">
        <v>0.9</v>
      </c>
      <c r="F1270" s="56">
        <f t="shared" si="163"/>
        <v>833.67</v>
      </c>
      <c r="G1270" s="110"/>
      <c r="H1270" s="88"/>
    </row>
    <row r="1271" spans="1:8" s="1" customFormat="1" ht="15.75" x14ac:dyDescent="0.45">
      <c r="A1271" s="57" t="s">
        <v>2429</v>
      </c>
      <c r="B1271" s="30" t="s">
        <v>2398</v>
      </c>
      <c r="C1271" s="30" t="s">
        <v>21</v>
      </c>
      <c r="D1271" s="55">
        <v>1259.6300000000001</v>
      </c>
      <c r="E1271" s="55">
        <v>2.1886000000000001</v>
      </c>
      <c r="F1271" s="56">
        <f t="shared" si="163"/>
        <v>2756.8262180000002</v>
      </c>
      <c r="G1271" s="110"/>
      <c r="H1271" s="88"/>
    </row>
    <row r="1272" spans="1:8" s="1" customFormat="1" ht="15.75" x14ac:dyDescent="0.45">
      <c r="A1272" s="57" t="s">
        <v>2430</v>
      </c>
      <c r="B1272" s="30" t="s">
        <v>2400</v>
      </c>
      <c r="C1272" s="30" t="s">
        <v>21</v>
      </c>
      <c r="D1272" s="55">
        <v>1259.6300000000001</v>
      </c>
      <c r="E1272" s="55">
        <v>4.2602000000000002</v>
      </c>
      <c r="F1272" s="56">
        <f t="shared" si="163"/>
        <v>5366.2757260000008</v>
      </c>
      <c r="G1272" s="110"/>
      <c r="H1272" s="88"/>
    </row>
    <row r="1273" spans="1:8" s="1" customFormat="1" ht="15.75" x14ac:dyDescent="0.45">
      <c r="A1273" s="57" t="s">
        <v>2431</v>
      </c>
      <c r="B1273" s="30" t="s">
        <v>2402</v>
      </c>
      <c r="C1273" s="30" t="s">
        <v>21</v>
      </c>
      <c r="D1273" s="55">
        <v>76.45</v>
      </c>
      <c r="E1273" s="55">
        <v>7.2454999999999998</v>
      </c>
      <c r="F1273" s="56">
        <f t="shared" si="163"/>
        <v>553.91847500000006</v>
      </c>
      <c r="G1273" s="110"/>
      <c r="H1273" s="88"/>
    </row>
    <row r="1274" spans="1:8" s="1" customFormat="1" ht="15.75" x14ac:dyDescent="0.45">
      <c r="A1274" s="57" t="s">
        <v>2432</v>
      </c>
      <c r="B1274" s="30" t="s">
        <v>2404</v>
      </c>
      <c r="C1274" s="30" t="s">
        <v>21</v>
      </c>
      <c r="D1274" s="55">
        <v>11.5</v>
      </c>
      <c r="E1274" s="55">
        <v>74.861999999999995</v>
      </c>
      <c r="F1274" s="56">
        <f t="shared" si="163"/>
        <v>860.9129999999999</v>
      </c>
      <c r="G1274" s="110"/>
      <c r="H1274" s="88"/>
    </row>
    <row r="1275" spans="1:8" s="1" customFormat="1" ht="15.75" x14ac:dyDescent="0.45">
      <c r="A1275" s="51" t="s">
        <v>2433</v>
      </c>
      <c r="B1275" s="52" t="s">
        <v>2434</v>
      </c>
      <c r="C1275" s="52"/>
      <c r="D1275" s="53"/>
      <c r="E1275" s="53"/>
      <c r="F1275" s="54">
        <f>SUM(F1276:F1281)</f>
        <v>32466.276924000002</v>
      </c>
      <c r="G1275" s="105"/>
      <c r="H1275" s="91"/>
    </row>
    <row r="1276" spans="1:8" s="1" customFormat="1" ht="15.75" x14ac:dyDescent="0.45">
      <c r="A1276" s="57" t="s">
        <v>2435</v>
      </c>
      <c r="B1276" s="30" t="s">
        <v>2394</v>
      </c>
      <c r="C1276" s="30" t="s">
        <v>21</v>
      </c>
      <c r="D1276" s="55">
        <v>1281.93</v>
      </c>
      <c r="E1276" s="55">
        <v>1.4688000000000001</v>
      </c>
      <c r="F1276" s="56">
        <f t="shared" si="163"/>
        <v>1882.8987840000002</v>
      </c>
      <c r="G1276" s="110"/>
      <c r="H1276" s="88"/>
    </row>
    <row r="1277" spans="1:8" s="1" customFormat="1" ht="15.75" x14ac:dyDescent="0.45">
      <c r="A1277" s="57" t="s">
        <v>2436</v>
      </c>
      <c r="B1277" s="30" t="s">
        <v>2396</v>
      </c>
      <c r="C1277" s="30" t="s">
        <v>21</v>
      </c>
      <c r="D1277" s="55">
        <v>2953.74</v>
      </c>
      <c r="E1277" s="55">
        <v>0.9</v>
      </c>
      <c r="F1277" s="56">
        <f t="shared" si="163"/>
        <v>2658.366</v>
      </c>
      <c r="G1277" s="110"/>
      <c r="H1277" s="88"/>
    </row>
    <row r="1278" spans="1:8" s="1" customFormat="1" ht="15.75" x14ac:dyDescent="0.45">
      <c r="A1278" s="57" t="s">
        <v>2437</v>
      </c>
      <c r="B1278" s="30" t="s">
        <v>2398</v>
      </c>
      <c r="C1278" s="30" t="s">
        <v>21</v>
      </c>
      <c r="D1278" s="55">
        <v>3986.85</v>
      </c>
      <c r="E1278" s="55">
        <v>2.1886000000000001</v>
      </c>
      <c r="F1278" s="56">
        <f t="shared" si="163"/>
        <v>8725.6199099999994</v>
      </c>
      <c r="G1278" s="110"/>
      <c r="H1278" s="88"/>
    </row>
    <row r="1279" spans="1:8" s="1" customFormat="1" ht="15.75" x14ac:dyDescent="0.45">
      <c r="A1279" s="57" t="s">
        <v>2438</v>
      </c>
      <c r="B1279" s="30" t="s">
        <v>2400</v>
      </c>
      <c r="C1279" s="30" t="s">
        <v>21</v>
      </c>
      <c r="D1279" s="55">
        <v>3986.85</v>
      </c>
      <c r="E1279" s="55">
        <v>4.2602000000000002</v>
      </c>
      <c r="F1279" s="56">
        <f t="shared" si="163"/>
        <v>16984.77837</v>
      </c>
      <c r="G1279" s="110"/>
      <c r="H1279" s="88"/>
    </row>
    <row r="1280" spans="1:8" s="1" customFormat="1" ht="15.75" x14ac:dyDescent="0.45">
      <c r="A1280" s="57" t="s">
        <v>2439</v>
      </c>
      <c r="B1280" s="30" t="s">
        <v>2402</v>
      </c>
      <c r="C1280" s="30" t="s">
        <v>21</v>
      </c>
      <c r="D1280" s="55">
        <v>248.82</v>
      </c>
      <c r="E1280" s="55">
        <v>7.2454999999999998</v>
      </c>
      <c r="F1280" s="56">
        <f t="shared" si="163"/>
        <v>1802.8253099999999</v>
      </c>
      <c r="G1280" s="110"/>
      <c r="H1280" s="88"/>
    </row>
    <row r="1281" spans="1:8" s="1" customFormat="1" ht="15.75" x14ac:dyDescent="0.45">
      <c r="A1281" s="57" t="s">
        <v>2440</v>
      </c>
      <c r="B1281" s="30" t="s">
        <v>2441</v>
      </c>
      <c r="C1281" s="30" t="s">
        <v>21</v>
      </c>
      <c r="D1281" s="55">
        <v>34.5</v>
      </c>
      <c r="E1281" s="55">
        <v>11.9359</v>
      </c>
      <c r="F1281" s="56">
        <f t="shared" si="163"/>
        <v>411.78854999999999</v>
      </c>
      <c r="G1281" s="110"/>
      <c r="H1281" s="88"/>
    </row>
    <row r="1282" spans="1:8" s="1" customFormat="1" ht="15.75" x14ac:dyDescent="0.45">
      <c r="A1282" s="51" t="s">
        <v>2442</v>
      </c>
      <c r="B1282" s="52" t="s">
        <v>2443</v>
      </c>
      <c r="C1282" s="52"/>
      <c r="D1282" s="53"/>
      <c r="E1282" s="53"/>
      <c r="F1282" s="54">
        <f>SUM(F1283:F1288)</f>
        <v>30812.363481000004</v>
      </c>
      <c r="G1282" s="105"/>
      <c r="H1282" s="91"/>
    </row>
    <row r="1283" spans="1:8" s="1" customFormat="1" ht="15.75" x14ac:dyDescent="0.45">
      <c r="A1283" s="57" t="s">
        <v>2444</v>
      </c>
      <c r="B1283" s="30" t="s">
        <v>2394</v>
      </c>
      <c r="C1283" s="30" t="s">
        <v>21</v>
      </c>
      <c r="D1283" s="55">
        <v>2660.76</v>
      </c>
      <c r="E1283" s="55">
        <v>1.4688000000000001</v>
      </c>
      <c r="F1283" s="56">
        <f t="shared" si="163"/>
        <v>3908.1242880000004</v>
      </c>
      <c r="G1283" s="110"/>
      <c r="H1283" s="88"/>
    </row>
    <row r="1284" spans="1:8" s="1" customFormat="1" ht="15.75" x14ac:dyDescent="0.45">
      <c r="A1284" s="57" t="s">
        <v>2445</v>
      </c>
      <c r="B1284" s="30" t="s">
        <v>2396</v>
      </c>
      <c r="C1284" s="30" t="s">
        <v>21</v>
      </c>
      <c r="D1284" s="55">
        <v>1246.17</v>
      </c>
      <c r="E1284" s="55">
        <v>0.9</v>
      </c>
      <c r="F1284" s="56">
        <f t="shared" si="163"/>
        <v>1121.5530000000001</v>
      </c>
      <c r="G1284" s="110"/>
      <c r="H1284" s="88"/>
    </row>
    <row r="1285" spans="1:8" s="1" customFormat="1" ht="15.75" x14ac:dyDescent="0.45">
      <c r="A1285" s="57" t="s">
        <v>2446</v>
      </c>
      <c r="B1285" s="30" t="s">
        <v>2398</v>
      </c>
      <c r="C1285" s="30" t="s">
        <v>21</v>
      </c>
      <c r="D1285" s="55">
        <v>3686.16</v>
      </c>
      <c r="E1285" s="55">
        <v>2.1886000000000001</v>
      </c>
      <c r="F1285" s="56">
        <f t="shared" si="163"/>
        <v>8067.5297760000003</v>
      </c>
      <c r="G1285" s="110"/>
      <c r="H1285" s="88"/>
    </row>
    <row r="1286" spans="1:8" s="1" customFormat="1" ht="15.75" x14ac:dyDescent="0.45">
      <c r="A1286" s="57" t="s">
        <v>2447</v>
      </c>
      <c r="B1286" s="30" t="s">
        <v>2400</v>
      </c>
      <c r="C1286" s="30" t="s">
        <v>21</v>
      </c>
      <c r="D1286" s="55">
        <v>3686.16</v>
      </c>
      <c r="E1286" s="55">
        <v>4.2602000000000002</v>
      </c>
      <c r="F1286" s="56">
        <f t="shared" si="163"/>
        <v>15703.778832</v>
      </c>
      <c r="G1286" s="110"/>
      <c r="H1286" s="88"/>
    </row>
    <row r="1287" spans="1:8" s="1" customFormat="1" ht="15.75" x14ac:dyDescent="0.45">
      <c r="A1287" s="57" t="s">
        <v>2448</v>
      </c>
      <c r="B1287" s="30" t="s">
        <v>2402</v>
      </c>
      <c r="C1287" s="30" t="s">
        <v>21</v>
      </c>
      <c r="D1287" s="55">
        <v>220.77</v>
      </c>
      <c r="E1287" s="55">
        <v>7.2454999999999998</v>
      </c>
      <c r="F1287" s="56">
        <f t="shared" si="163"/>
        <v>1599.589035</v>
      </c>
      <c r="G1287" s="110"/>
      <c r="H1287" s="88"/>
    </row>
    <row r="1288" spans="1:8" s="1" customFormat="1" ht="15.75" x14ac:dyDescent="0.45">
      <c r="A1288" s="57" t="s">
        <v>2449</v>
      </c>
      <c r="B1288" s="30" t="s">
        <v>2441</v>
      </c>
      <c r="C1288" s="30" t="s">
        <v>21</v>
      </c>
      <c r="D1288" s="55">
        <v>34.5</v>
      </c>
      <c r="E1288" s="55">
        <v>11.9359</v>
      </c>
      <c r="F1288" s="56">
        <f t="shared" si="163"/>
        <v>411.78854999999999</v>
      </c>
      <c r="G1288" s="110"/>
      <c r="H1288" s="88"/>
    </row>
    <row r="1289" spans="1:8" s="1" customFormat="1" ht="15.75" x14ac:dyDescent="0.45">
      <c r="A1289" s="51" t="s">
        <v>2450</v>
      </c>
      <c r="B1289" s="52" t="s">
        <v>2451</v>
      </c>
      <c r="C1289" s="52"/>
      <c r="D1289" s="53"/>
      <c r="E1289" s="53"/>
      <c r="F1289" s="54">
        <f>SUM(F1290:F1295)</f>
        <v>66543.626364000011</v>
      </c>
      <c r="G1289" s="105"/>
      <c r="H1289" s="91"/>
    </row>
    <row r="1290" spans="1:8" s="1" customFormat="1" ht="15.75" x14ac:dyDescent="0.45">
      <c r="A1290" s="57" t="s">
        <v>2452</v>
      </c>
      <c r="B1290" s="30" t="s">
        <v>2394</v>
      </c>
      <c r="C1290" s="30" t="s">
        <v>21</v>
      </c>
      <c r="D1290" s="55">
        <v>2500.86</v>
      </c>
      <c r="E1290" s="55">
        <v>1.4688000000000001</v>
      </c>
      <c r="F1290" s="56">
        <f t="shared" si="163"/>
        <v>3673.2631680000004</v>
      </c>
      <c r="G1290" s="110"/>
      <c r="H1290" s="88"/>
    </row>
    <row r="1291" spans="1:8" s="1" customFormat="1" ht="15.75" x14ac:dyDescent="0.45">
      <c r="A1291" s="57" t="s">
        <v>2453</v>
      </c>
      <c r="B1291" s="30" t="s">
        <v>2396</v>
      </c>
      <c r="C1291" s="30" t="s">
        <v>21</v>
      </c>
      <c r="D1291" s="55">
        <v>6160.26</v>
      </c>
      <c r="E1291" s="55">
        <v>0.9</v>
      </c>
      <c r="F1291" s="56">
        <f t="shared" si="163"/>
        <v>5544.2340000000004</v>
      </c>
      <c r="G1291" s="110"/>
      <c r="H1291" s="88"/>
    </row>
    <row r="1292" spans="1:8" s="1" customFormat="1" ht="15.75" x14ac:dyDescent="0.45">
      <c r="A1292" s="57" t="s">
        <v>2454</v>
      </c>
      <c r="B1292" s="30" t="s">
        <v>2398</v>
      </c>
      <c r="C1292" s="30" t="s">
        <v>21</v>
      </c>
      <c r="D1292" s="55">
        <v>7895.4</v>
      </c>
      <c r="E1292" s="55">
        <v>2.1886000000000001</v>
      </c>
      <c r="F1292" s="56">
        <f t="shared" si="163"/>
        <v>17279.872439999999</v>
      </c>
      <c r="G1292" s="110"/>
      <c r="H1292" s="88"/>
    </row>
    <row r="1293" spans="1:8" s="1" customFormat="1" ht="15.75" x14ac:dyDescent="0.45">
      <c r="A1293" s="57" t="s">
        <v>2455</v>
      </c>
      <c r="B1293" s="30" t="s">
        <v>2400</v>
      </c>
      <c r="C1293" s="30" t="s">
        <v>21</v>
      </c>
      <c r="D1293" s="55">
        <v>7895.4</v>
      </c>
      <c r="E1293" s="55">
        <v>4.2602000000000002</v>
      </c>
      <c r="F1293" s="56">
        <f t="shared" si="163"/>
        <v>33635.983079999998</v>
      </c>
      <c r="G1293" s="110"/>
      <c r="H1293" s="88"/>
    </row>
    <row r="1294" spans="1:8" s="1" customFormat="1" ht="15.75" x14ac:dyDescent="0.45">
      <c r="A1294" s="57" t="s">
        <v>2456</v>
      </c>
      <c r="B1294" s="30" t="s">
        <v>2402</v>
      </c>
      <c r="C1294" s="30" t="s">
        <v>21</v>
      </c>
      <c r="D1294" s="55">
        <v>765.72</v>
      </c>
      <c r="E1294" s="55">
        <v>7.2454999999999998</v>
      </c>
      <c r="F1294" s="56">
        <f t="shared" si="163"/>
        <v>5548.0242600000001</v>
      </c>
      <c r="G1294" s="110"/>
      <c r="H1294" s="88"/>
    </row>
    <row r="1295" spans="1:8" s="1" customFormat="1" ht="15.75" x14ac:dyDescent="0.45">
      <c r="A1295" s="57" t="s">
        <v>2457</v>
      </c>
      <c r="B1295" s="30" t="s">
        <v>2441</v>
      </c>
      <c r="C1295" s="30" t="s">
        <v>21</v>
      </c>
      <c r="D1295" s="55">
        <v>72.239999999999995</v>
      </c>
      <c r="E1295" s="55">
        <v>11.9359</v>
      </c>
      <c r="F1295" s="56">
        <f t="shared" si="163"/>
        <v>862.249416</v>
      </c>
      <c r="G1295" s="110"/>
      <c r="H1295" s="88"/>
    </row>
    <row r="1296" spans="1:8" s="1" customFormat="1" ht="15.75" x14ac:dyDescent="0.45">
      <c r="A1296" s="51" t="s">
        <v>2458</v>
      </c>
      <c r="B1296" s="52" t="s">
        <v>2459</v>
      </c>
      <c r="C1296" s="52"/>
      <c r="D1296" s="53"/>
      <c r="E1296" s="53"/>
      <c r="F1296" s="54">
        <f>SUM(F1297:F1302)</f>
        <v>10385.115378</v>
      </c>
      <c r="G1296" s="105"/>
      <c r="H1296" s="91"/>
    </row>
    <row r="1297" spans="1:8" s="1" customFormat="1" ht="15.75" x14ac:dyDescent="0.45">
      <c r="A1297" s="57" t="s">
        <v>2460</v>
      </c>
      <c r="B1297" s="30" t="s">
        <v>2394</v>
      </c>
      <c r="C1297" s="30" t="s">
        <v>21</v>
      </c>
      <c r="D1297" s="55">
        <v>238.15</v>
      </c>
      <c r="E1297" s="55">
        <v>1.4688000000000001</v>
      </c>
      <c r="F1297" s="56">
        <f t="shared" si="163"/>
        <v>349.79472000000004</v>
      </c>
      <c r="G1297" s="110"/>
      <c r="H1297" s="88"/>
    </row>
    <row r="1298" spans="1:8" s="1" customFormat="1" ht="15.75" x14ac:dyDescent="0.45">
      <c r="A1298" s="57" t="s">
        <v>2461</v>
      </c>
      <c r="B1298" s="30" t="s">
        <v>2396</v>
      </c>
      <c r="C1298" s="30" t="s">
        <v>21</v>
      </c>
      <c r="D1298" s="55">
        <v>858.05</v>
      </c>
      <c r="E1298" s="55">
        <v>0.9</v>
      </c>
      <c r="F1298" s="56">
        <f t="shared" si="163"/>
        <v>772.245</v>
      </c>
      <c r="G1298" s="110"/>
      <c r="H1298" s="88"/>
    </row>
    <row r="1299" spans="1:8" s="1" customFormat="1" ht="15.75" x14ac:dyDescent="0.45">
      <c r="A1299" s="57" t="s">
        <v>2462</v>
      </c>
      <c r="B1299" s="30" t="s">
        <v>2402</v>
      </c>
      <c r="C1299" s="30" t="s">
        <v>21</v>
      </c>
      <c r="D1299" s="55">
        <v>156.54</v>
      </c>
      <c r="E1299" s="55">
        <v>7.2454999999999998</v>
      </c>
      <c r="F1299" s="56">
        <f t="shared" si="163"/>
        <v>1134.21057</v>
      </c>
      <c r="G1299" s="110"/>
      <c r="H1299" s="88"/>
    </row>
    <row r="1300" spans="1:8" s="1" customFormat="1" ht="15.75" x14ac:dyDescent="0.45">
      <c r="A1300" s="57" t="s">
        <v>2463</v>
      </c>
      <c r="B1300" s="30" t="s">
        <v>2398</v>
      </c>
      <c r="C1300" s="30" t="s">
        <v>21</v>
      </c>
      <c r="D1300" s="55">
        <v>939.66</v>
      </c>
      <c r="E1300" s="55">
        <v>2.1886000000000001</v>
      </c>
      <c r="F1300" s="56">
        <f t="shared" si="163"/>
        <v>2056.5398759999998</v>
      </c>
      <c r="G1300" s="110"/>
      <c r="H1300" s="88"/>
    </row>
    <row r="1301" spans="1:8" s="1" customFormat="1" ht="15.75" x14ac:dyDescent="0.45">
      <c r="A1301" s="57" t="s">
        <v>2464</v>
      </c>
      <c r="B1301" s="30" t="s">
        <v>2400</v>
      </c>
      <c r="C1301" s="30" t="s">
        <v>21</v>
      </c>
      <c r="D1301" s="55">
        <v>939.66</v>
      </c>
      <c r="E1301" s="55">
        <v>4.2602000000000002</v>
      </c>
      <c r="F1301" s="56">
        <f t="shared" si="163"/>
        <v>4003.1395320000001</v>
      </c>
      <c r="G1301" s="110"/>
      <c r="H1301" s="88"/>
    </row>
    <row r="1302" spans="1:8" s="1" customFormat="1" ht="15.75" x14ac:dyDescent="0.45">
      <c r="A1302" s="57" t="s">
        <v>2465</v>
      </c>
      <c r="B1302" s="30" t="s">
        <v>2404</v>
      </c>
      <c r="C1302" s="30" t="s">
        <v>21</v>
      </c>
      <c r="D1302" s="55">
        <v>27.64</v>
      </c>
      <c r="E1302" s="55">
        <v>74.861999999999995</v>
      </c>
      <c r="F1302" s="56">
        <f t="shared" si="163"/>
        <v>2069.18568</v>
      </c>
      <c r="G1302" s="110"/>
      <c r="H1302" s="88"/>
    </row>
    <row r="1303" spans="1:8" s="1" customFormat="1" ht="15.75" x14ac:dyDescent="0.45">
      <c r="A1303" s="51" t="s">
        <v>2466</v>
      </c>
      <c r="B1303" s="52" t="s">
        <v>2467</v>
      </c>
      <c r="C1303" s="52"/>
      <c r="D1303" s="53"/>
      <c r="E1303" s="53"/>
      <c r="F1303" s="54">
        <f>SUM(F1304:F1309)</f>
        <v>4817.2176849999996</v>
      </c>
      <c r="G1303" s="105"/>
      <c r="H1303" s="91"/>
    </row>
    <row r="1304" spans="1:8" s="1" customFormat="1" ht="15.75" x14ac:dyDescent="0.45">
      <c r="A1304" s="57" t="s">
        <v>2468</v>
      </c>
      <c r="B1304" s="30" t="s">
        <v>2394</v>
      </c>
      <c r="C1304" s="30" t="s">
        <v>21</v>
      </c>
      <c r="D1304" s="55">
        <v>118.55</v>
      </c>
      <c r="E1304" s="55">
        <v>1.4688000000000001</v>
      </c>
      <c r="F1304" s="56">
        <f t="shared" si="163"/>
        <v>174.12624</v>
      </c>
      <c r="G1304" s="110"/>
      <c r="H1304" s="88"/>
    </row>
    <row r="1305" spans="1:8" s="1" customFormat="1" ht="15.75" x14ac:dyDescent="0.45">
      <c r="A1305" s="57" t="s">
        <v>2469</v>
      </c>
      <c r="B1305" s="30" t="s">
        <v>2396</v>
      </c>
      <c r="C1305" s="30" t="s">
        <v>21</v>
      </c>
      <c r="D1305" s="55">
        <v>394.22</v>
      </c>
      <c r="E1305" s="55">
        <v>0.9</v>
      </c>
      <c r="F1305" s="56">
        <f t="shared" si="163"/>
        <v>354.79800000000006</v>
      </c>
      <c r="G1305" s="110"/>
      <c r="H1305" s="88"/>
    </row>
    <row r="1306" spans="1:8" s="1" customFormat="1" ht="15.75" x14ac:dyDescent="0.45">
      <c r="A1306" s="57" t="s">
        <v>2470</v>
      </c>
      <c r="B1306" s="30" t="s">
        <v>2402</v>
      </c>
      <c r="C1306" s="30" t="s">
        <v>21</v>
      </c>
      <c r="D1306" s="55">
        <v>100.67</v>
      </c>
      <c r="E1306" s="55">
        <v>7.2454999999999998</v>
      </c>
      <c r="F1306" s="56">
        <f t="shared" si="163"/>
        <v>729.40448500000002</v>
      </c>
      <c r="G1306" s="110"/>
      <c r="H1306" s="88"/>
    </row>
    <row r="1307" spans="1:8" s="1" customFormat="1" ht="15.75" x14ac:dyDescent="0.45">
      <c r="A1307" s="57" t="s">
        <v>2471</v>
      </c>
      <c r="B1307" s="30" t="s">
        <v>2398</v>
      </c>
      <c r="C1307" s="30" t="s">
        <v>21</v>
      </c>
      <c r="D1307" s="55">
        <v>412.1</v>
      </c>
      <c r="E1307" s="55">
        <v>2.1886000000000001</v>
      </c>
      <c r="F1307" s="56">
        <f t="shared" si="163"/>
        <v>901.9220600000001</v>
      </c>
      <c r="G1307" s="110"/>
      <c r="H1307" s="88"/>
    </row>
    <row r="1308" spans="1:8" s="1" customFormat="1" ht="15.75" x14ac:dyDescent="0.45">
      <c r="A1308" s="57" t="s">
        <v>2472</v>
      </c>
      <c r="B1308" s="30" t="s">
        <v>2400</v>
      </c>
      <c r="C1308" s="30" t="s">
        <v>21</v>
      </c>
      <c r="D1308" s="55">
        <v>412.1</v>
      </c>
      <c r="E1308" s="55">
        <v>4.2602000000000002</v>
      </c>
      <c r="F1308" s="56">
        <f t="shared" si="163"/>
        <v>1755.6284200000002</v>
      </c>
      <c r="G1308" s="110"/>
      <c r="H1308" s="88"/>
    </row>
    <row r="1309" spans="1:8" s="1" customFormat="1" ht="15.75" x14ac:dyDescent="0.45">
      <c r="A1309" s="57" t="s">
        <v>2473</v>
      </c>
      <c r="B1309" s="30" t="s">
        <v>2404</v>
      </c>
      <c r="C1309" s="30" t="s">
        <v>21</v>
      </c>
      <c r="D1309" s="55">
        <v>12.04</v>
      </c>
      <c r="E1309" s="55">
        <v>74.861999999999995</v>
      </c>
      <c r="F1309" s="56">
        <f t="shared" ref="F1309" si="164">E1309*D1309</f>
        <v>901.33847999999989</v>
      </c>
      <c r="G1309" s="110"/>
      <c r="H1309" s="88"/>
    </row>
    <row r="1310" spans="1:8" s="1" customFormat="1" ht="15.75" x14ac:dyDescent="0.45">
      <c r="A1310" s="51" t="s">
        <v>2474</v>
      </c>
      <c r="B1310" s="52" t="s">
        <v>2475</v>
      </c>
      <c r="C1310" s="52"/>
      <c r="D1310" s="53"/>
      <c r="E1310" s="53"/>
      <c r="F1310" s="54">
        <f>SUM(F1311:F1316)</f>
        <v>27216.348447</v>
      </c>
      <c r="G1310" s="105"/>
      <c r="H1310" s="91"/>
    </row>
    <row r="1311" spans="1:8" s="1" customFormat="1" ht="15.75" x14ac:dyDescent="0.45">
      <c r="A1311" s="57" t="s">
        <v>2476</v>
      </c>
      <c r="B1311" s="30" t="s">
        <v>2394</v>
      </c>
      <c r="C1311" s="30" t="s">
        <v>21</v>
      </c>
      <c r="D1311" s="55">
        <v>800.45</v>
      </c>
      <c r="E1311" s="55">
        <v>1.4688000000000001</v>
      </c>
      <c r="F1311" s="56">
        <f t="shared" ref="F1311:F1316" si="165">E1311*D1311</f>
        <v>1175.7009600000001</v>
      </c>
      <c r="G1311" s="110"/>
      <c r="H1311" s="88"/>
    </row>
    <row r="1312" spans="1:8" s="1" customFormat="1" ht="15.75" x14ac:dyDescent="0.45">
      <c r="A1312" s="57" t="s">
        <v>2477</v>
      </c>
      <c r="B1312" s="30" t="s">
        <v>2396</v>
      </c>
      <c r="C1312" s="30" t="s">
        <v>21</v>
      </c>
      <c r="D1312" s="55">
        <v>42.92</v>
      </c>
      <c r="E1312" s="55">
        <v>0.9</v>
      </c>
      <c r="F1312" s="56">
        <f t="shared" si="165"/>
        <v>38.628</v>
      </c>
      <c r="G1312" s="110"/>
      <c r="H1312" s="88"/>
    </row>
    <row r="1313" spans="1:8" s="1" customFormat="1" ht="15.75" x14ac:dyDescent="0.45">
      <c r="A1313" s="57" t="s">
        <v>2478</v>
      </c>
      <c r="B1313" s="30" t="s">
        <v>2402</v>
      </c>
      <c r="C1313" s="30" t="s">
        <v>21</v>
      </c>
      <c r="D1313" s="55">
        <v>329.13</v>
      </c>
      <c r="E1313" s="55">
        <v>7.2454999999999998</v>
      </c>
      <c r="F1313" s="56">
        <f t="shared" si="165"/>
        <v>2384.7114149999998</v>
      </c>
      <c r="G1313" s="110"/>
      <c r="H1313" s="88"/>
    </row>
    <row r="1314" spans="1:8" s="1" customFormat="1" ht="15.75" x14ac:dyDescent="0.45">
      <c r="A1314" s="57" t="s">
        <v>2479</v>
      </c>
      <c r="B1314" s="30" t="s">
        <v>2398</v>
      </c>
      <c r="C1314" s="30" t="s">
        <v>21</v>
      </c>
      <c r="D1314" s="55">
        <v>514.24</v>
      </c>
      <c r="E1314" s="55">
        <v>2.1886000000000001</v>
      </c>
      <c r="F1314" s="56">
        <f t="shared" si="165"/>
        <v>1125.4656640000001</v>
      </c>
      <c r="G1314" s="110"/>
      <c r="H1314" s="88"/>
    </row>
    <row r="1315" spans="1:8" s="1" customFormat="1" ht="15.75" x14ac:dyDescent="0.45">
      <c r="A1315" s="57" t="s">
        <v>2480</v>
      </c>
      <c r="B1315" s="30" t="s">
        <v>2400</v>
      </c>
      <c r="C1315" s="30" t="s">
        <v>21</v>
      </c>
      <c r="D1315" s="55">
        <v>514.24</v>
      </c>
      <c r="E1315" s="55">
        <v>4.2602000000000002</v>
      </c>
      <c r="F1315" s="56">
        <f t="shared" si="165"/>
        <v>2190.7652480000002</v>
      </c>
      <c r="G1315" s="110"/>
      <c r="H1315" s="88"/>
    </row>
    <row r="1316" spans="1:8" s="1" customFormat="1" ht="15.75" x14ac:dyDescent="0.45">
      <c r="A1316" s="57" t="s">
        <v>2481</v>
      </c>
      <c r="B1316" s="30" t="s">
        <v>2404</v>
      </c>
      <c r="C1316" s="30" t="s">
        <v>21</v>
      </c>
      <c r="D1316" s="55">
        <v>271.18</v>
      </c>
      <c r="E1316" s="55">
        <v>74.861999999999995</v>
      </c>
      <c r="F1316" s="56">
        <f t="shared" si="165"/>
        <v>20301.077160000001</v>
      </c>
      <c r="G1316" s="110"/>
      <c r="H1316" s="88"/>
    </row>
    <row r="1317" spans="1:8" s="1" customFormat="1" ht="15.75" x14ac:dyDescent="0.45">
      <c r="A1317" s="47" t="s">
        <v>2482</v>
      </c>
      <c r="B1317" s="48" t="s">
        <v>2483</v>
      </c>
      <c r="C1317" s="48"/>
      <c r="D1317" s="49"/>
      <c r="E1317" s="49"/>
      <c r="F1317" s="50">
        <f>F1318+F1324+F1329+F1334+F1339+F1347+F1355+F1361</f>
        <v>214992.97261499998</v>
      </c>
      <c r="G1317" s="95"/>
      <c r="H1317" s="84"/>
    </row>
    <row r="1318" spans="1:8" s="1" customFormat="1" ht="15.75" x14ac:dyDescent="0.45">
      <c r="A1318" s="51" t="s">
        <v>2484</v>
      </c>
      <c r="B1318" s="52" t="s">
        <v>2485</v>
      </c>
      <c r="C1318" s="52"/>
      <c r="D1318" s="53"/>
      <c r="E1318" s="53"/>
      <c r="F1318" s="54">
        <f>SUM(F1319:F1323)</f>
        <v>15192.655627999999</v>
      </c>
      <c r="G1318" s="105"/>
      <c r="H1318" s="91"/>
    </row>
    <row r="1319" spans="1:8" s="1" customFormat="1" ht="15.75" x14ac:dyDescent="0.45">
      <c r="A1319" s="57" t="s">
        <v>2486</v>
      </c>
      <c r="B1319" s="30" t="s">
        <v>2487</v>
      </c>
      <c r="C1319" s="30" t="s">
        <v>21</v>
      </c>
      <c r="D1319" s="55">
        <v>430.12</v>
      </c>
      <c r="E1319" s="55">
        <v>1.8</v>
      </c>
      <c r="F1319" s="56">
        <f t="shared" ref="F1319:F1367" si="166">E1319*D1319</f>
        <v>774.21600000000001</v>
      </c>
      <c r="G1319" s="110"/>
      <c r="H1319" s="88"/>
    </row>
    <row r="1320" spans="1:8" s="1" customFormat="1" ht="15.75" x14ac:dyDescent="0.45">
      <c r="A1320" s="57" t="s">
        <v>2488</v>
      </c>
      <c r="B1320" s="30" t="s">
        <v>2489</v>
      </c>
      <c r="C1320" s="30" t="s">
        <v>21</v>
      </c>
      <c r="D1320" s="55">
        <v>430.12</v>
      </c>
      <c r="E1320" s="55">
        <v>7.2454999999999998</v>
      </c>
      <c r="F1320" s="56">
        <f t="shared" si="166"/>
        <v>3116.4344599999999</v>
      </c>
      <c r="G1320" s="110"/>
      <c r="H1320" s="88"/>
    </row>
    <row r="1321" spans="1:8" s="1" customFormat="1" ht="15.75" x14ac:dyDescent="0.45">
      <c r="A1321" s="57" t="s">
        <v>2490</v>
      </c>
      <c r="B1321" s="30" t="s">
        <v>2491</v>
      </c>
      <c r="C1321" s="30" t="s">
        <v>21</v>
      </c>
      <c r="D1321" s="55">
        <v>150.58000000000001</v>
      </c>
      <c r="E1321" s="55">
        <v>26.276399999999999</v>
      </c>
      <c r="F1321" s="56">
        <f t="shared" si="166"/>
        <v>3956.7003119999999</v>
      </c>
      <c r="G1321" s="110"/>
      <c r="H1321" s="88"/>
    </row>
    <row r="1322" spans="1:8" s="1" customFormat="1" ht="31.5" x14ac:dyDescent="0.45">
      <c r="A1322" s="57" t="s">
        <v>2492</v>
      </c>
      <c r="B1322" s="30" t="s">
        <v>2493</v>
      </c>
      <c r="C1322" s="30" t="s">
        <v>21</v>
      </c>
      <c r="D1322" s="55">
        <v>27.86</v>
      </c>
      <c r="E1322" s="55">
        <v>26.276399999999999</v>
      </c>
      <c r="F1322" s="56">
        <f t="shared" si="166"/>
        <v>732.06050399999992</v>
      </c>
      <c r="G1322" s="110"/>
      <c r="H1322" s="88"/>
    </row>
    <row r="1323" spans="1:8" s="1" customFormat="1" ht="15.75" x14ac:dyDescent="0.45">
      <c r="A1323" s="57" t="s">
        <v>2494</v>
      </c>
      <c r="B1323" s="30" t="s">
        <v>2495</v>
      </c>
      <c r="C1323" s="30" t="s">
        <v>21</v>
      </c>
      <c r="D1323" s="55">
        <v>251.68</v>
      </c>
      <c r="E1323" s="55">
        <v>26.276399999999999</v>
      </c>
      <c r="F1323" s="56">
        <f t="shared" si="166"/>
        <v>6613.2443519999997</v>
      </c>
      <c r="G1323" s="110"/>
      <c r="H1323" s="88"/>
    </row>
    <row r="1324" spans="1:8" s="1" customFormat="1" ht="15.75" x14ac:dyDescent="0.45">
      <c r="A1324" s="51" t="s">
        <v>2496</v>
      </c>
      <c r="B1324" s="52" t="s">
        <v>2497</v>
      </c>
      <c r="C1324" s="52"/>
      <c r="D1324" s="53"/>
      <c r="E1324" s="53"/>
      <c r="F1324" s="54">
        <f>SUM(F1325:F1328)</f>
        <v>14416.72394</v>
      </c>
      <c r="G1324" s="105"/>
      <c r="H1324" s="91"/>
    </row>
    <row r="1325" spans="1:8" s="1" customFormat="1" ht="15.75" x14ac:dyDescent="0.45">
      <c r="A1325" s="57" t="s">
        <v>2498</v>
      </c>
      <c r="B1325" s="30" t="s">
        <v>2487</v>
      </c>
      <c r="C1325" s="30" t="s">
        <v>21</v>
      </c>
      <c r="D1325" s="55">
        <v>408.16</v>
      </c>
      <c r="E1325" s="55">
        <v>1.8</v>
      </c>
      <c r="F1325" s="56">
        <f t="shared" si="166"/>
        <v>734.6880000000001</v>
      </c>
      <c r="G1325" s="110"/>
      <c r="H1325" s="88"/>
    </row>
    <row r="1326" spans="1:8" s="1" customFormat="1" ht="15.75" x14ac:dyDescent="0.45">
      <c r="A1326" s="57" t="s">
        <v>2499</v>
      </c>
      <c r="B1326" s="30" t="s">
        <v>2489</v>
      </c>
      <c r="C1326" s="30" t="s">
        <v>21</v>
      </c>
      <c r="D1326" s="55">
        <v>408.16</v>
      </c>
      <c r="E1326" s="55">
        <v>7.2454999999999998</v>
      </c>
      <c r="F1326" s="56">
        <f t="shared" si="166"/>
        <v>2957.3232800000001</v>
      </c>
      <c r="G1326" s="110"/>
      <c r="H1326" s="88"/>
    </row>
    <row r="1327" spans="1:8" s="1" customFormat="1" ht="15.75" x14ac:dyDescent="0.45">
      <c r="A1327" s="57" t="s">
        <v>2500</v>
      </c>
      <c r="B1327" s="30" t="s">
        <v>2491</v>
      </c>
      <c r="C1327" s="30" t="s">
        <v>21</v>
      </c>
      <c r="D1327" s="55">
        <v>87.09</v>
      </c>
      <c r="E1327" s="55">
        <v>26.276399999999999</v>
      </c>
      <c r="F1327" s="56">
        <f t="shared" si="166"/>
        <v>2288.4116760000002</v>
      </c>
      <c r="G1327" s="110"/>
      <c r="H1327" s="88"/>
    </row>
    <row r="1328" spans="1:8" s="1" customFormat="1" ht="15.75" x14ac:dyDescent="0.45">
      <c r="A1328" s="57" t="s">
        <v>2501</v>
      </c>
      <c r="B1328" s="30" t="s">
        <v>2495</v>
      </c>
      <c r="C1328" s="30" t="s">
        <v>21</v>
      </c>
      <c r="D1328" s="55">
        <v>321.06</v>
      </c>
      <c r="E1328" s="55">
        <v>26.276399999999999</v>
      </c>
      <c r="F1328" s="56">
        <f t="shared" si="166"/>
        <v>8436.3009839999995</v>
      </c>
      <c r="G1328" s="110"/>
      <c r="H1328" s="88"/>
    </row>
    <row r="1329" spans="1:8" s="1" customFormat="1" ht="15.75" x14ac:dyDescent="0.45">
      <c r="A1329" s="51" t="s">
        <v>2502</v>
      </c>
      <c r="B1329" s="52" t="s">
        <v>2503</v>
      </c>
      <c r="C1329" s="52"/>
      <c r="D1329" s="53"/>
      <c r="E1329" s="53"/>
      <c r="F1329" s="54">
        <f>SUM(F1330:F1333)</f>
        <v>9242.8807570000008</v>
      </c>
      <c r="G1329" s="105"/>
      <c r="H1329" s="91"/>
    </row>
    <row r="1330" spans="1:8" s="1" customFormat="1" ht="15.75" x14ac:dyDescent="0.45">
      <c r="A1330" s="57" t="s">
        <v>2504</v>
      </c>
      <c r="B1330" s="30" t="s">
        <v>2487</v>
      </c>
      <c r="C1330" s="30" t="s">
        <v>21</v>
      </c>
      <c r="D1330" s="55">
        <v>395.87</v>
      </c>
      <c r="E1330" s="55">
        <v>1.8</v>
      </c>
      <c r="F1330" s="56">
        <f t="shared" si="166"/>
        <v>712.56600000000003</v>
      </c>
      <c r="G1330" s="110"/>
      <c r="H1330" s="88"/>
    </row>
    <row r="1331" spans="1:8" s="1" customFormat="1" ht="15.75" x14ac:dyDescent="0.45">
      <c r="A1331" s="57" t="s">
        <v>2505</v>
      </c>
      <c r="B1331" s="30" t="s">
        <v>2489</v>
      </c>
      <c r="C1331" s="30" t="s">
        <v>21</v>
      </c>
      <c r="D1331" s="55">
        <v>395.87</v>
      </c>
      <c r="E1331" s="55">
        <v>7.2454999999999998</v>
      </c>
      <c r="F1331" s="56">
        <f t="shared" si="166"/>
        <v>2868.276085</v>
      </c>
      <c r="G1331" s="110"/>
      <c r="H1331" s="88"/>
    </row>
    <row r="1332" spans="1:8" s="1" customFormat="1" ht="15.75" x14ac:dyDescent="0.45">
      <c r="A1332" s="57" t="s">
        <v>2506</v>
      </c>
      <c r="B1332" s="30" t="s">
        <v>2491</v>
      </c>
      <c r="C1332" s="30" t="s">
        <v>21</v>
      </c>
      <c r="D1332" s="55">
        <v>142.71</v>
      </c>
      <c r="E1332" s="55">
        <v>26.276399999999999</v>
      </c>
      <c r="F1332" s="56">
        <f t="shared" si="166"/>
        <v>3749.9050440000001</v>
      </c>
      <c r="G1332" s="110"/>
      <c r="H1332" s="88"/>
    </row>
    <row r="1333" spans="1:8" s="1" customFormat="1" ht="15.75" x14ac:dyDescent="0.45">
      <c r="A1333" s="57" t="s">
        <v>2507</v>
      </c>
      <c r="B1333" s="30" t="s">
        <v>2495</v>
      </c>
      <c r="C1333" s="30" t="s">
        <v>21</v>
      </c>
      <c r="D1333" s="55">
        <v>72.77</v>
      </c>
      <c r="E1333" s="55">
        <v>26.276399999999999</v>
      </c>
      <c r="F1333" s="56">
        <f t="shared" si="166"/>
        <v>1912.1336279999998</v>
      </c>
      <c r="G1333" s="110"/>
      <c r="H1333" s="88"/>
    </row>
    <row r="1334" spans="1:8" s="1" customFormat="1" ht="15.75" x14ac:dyDescent="0.45">
      <c r="A1334" s="51" t="s">
        <v>2508</v>
      </c>
      <c r="B1334" s="52" t="s">
        <v>2509</v>
      </c>
      <c r="C1334" s="52"/>
      <c r="D1334" s="53"/>
      <c r="E1334" s="53"/>
      <c r="F1334" s="54">
        <f>SUM(F1335:F1338)</f>
        <v>14734.974258999999</v>
      </c>
      <c r="G1334" s="105"/>
      <c r="H1334" s="91"/>
    </row>
    <row r="1335" spans="1:8" s="1" customFormat="1" ht="15.75" x14ac:dyDescent="0.45">
      <c r="A1335" s="57" t="s">
        <v>2510</v>
      </c>
      <c r="B1335" s="30" t="s">
        <v>2487</v>
      </c>
      <c r="C1335" s="30" t="s">
        <v>21</v>
      </c>
      <c r="D1335" s="55">
        <v>417.17</v>
      </c>
      <c r="E1335" s="55">
        <v>1.8</v>
      </c>
      <c r="F1335" s="56">
        <f t="shared" si="166"/>
        <v>750.90600000000006</v>
      </c>
      <c r="G1335" s="110"/>
      <c r="H1335" s="88"/>
    </row>
    <row r="1336" spans="1:8" s="1" customFormat="1" ht="15.75" x14ac:dyDescent="0.45">
      <c r="A1336" s="57" t="s">
        <v>2511</v>
      </c>
      <c r="B1336" s="30" t="s">
        <v>2489</v>
      </c>
      <c r="C1336" s="30" t="s">
        <v>21</v>
      </c>
      <c r="D1336" s="55">
        <v>417.17</v>
      </c>
      <c r="E1336" s="55">
        <v>7.2454999999999998</v>
      </c>
      <c r="F1336" s="56">
        <f t="shared" si="166"/>
        <v>3022.605235</v>
      </c>
      <c r="G1336" s="110"/>
      <c r="H1336" s="88"/>
    </row>
    <row r="1337" spans="1:8" s="1" customFormat="1" ht="15.75" x14ac:dyDescent="0.45">
      <c r="A1337" s="57" t="s">
        <v>2512</v>
      </c>
      <c r="B1337" s="30" t="s">
        <v>2491</v>
      </c>
      <c r="C1337" s="30" t="s">
        <v>21</v>
      </c>
      <c r="D1337" s="55">
        <v>265.5</v>
      </c>
      <c r="E1337" s="55">
        <v>26.276399999999999</v>
      </c>
      <c r="F1337" s="56">
        <f t="shared" si="166"/>
        <v>6976.3841999999995</v>
      </c>
      <c r="G1337" s="110"/>
      <c r="H1337" s="88"/>
    </row>
    <row r="1338" spans="1:8" s="1" customFormat="1" ht="15.75" x14ac:dyDescent="0.45">
      <c r="A1338" s="57" t="s">
        <v>2513</v>
      </c>
      <c r="B1338" s="30" t="s">
        <v>2495</v>
      </c>
      <c r="C1338" s="30" t="s">
        <v>21</v>
      </c>
      <c r="D1338" s="55">
        <v>151.66</v>
      </c>
      <c r="E1338" s="55">
        <v>26.276399999999999</v>
      </c>
      <c r="F1338" s="56">
        <f t="shared" si="166"/>
        <v>3985.0788239999997</v>
      </c>
      <c r="G1338" s="110"/>
      <c r="H1338" s="88"/>
    </row>
    <row r="1339" spans="1:8" s="1" customFormat="1" ht="15.75" x14ac:dyDescent="0.45">
      <c r="A1339" s="51" t="s">
        <v>2514</v>
      </c>
      <c r="B1339" s="52" t="s">
        <v>2515</v>
      </c>
      <c r="C1339" s="52"/>
      <c r="D1339" s="53"/>
      <c r="E1339" s="53"/>
      <c r="F1339" s="54">
        <f>SUM(F1340:F1346)</f>
        <v>48168.121810999997</v>
      </c>
      <c r="G1339" s="105"/>
      <c r="H1339" s="91"/>
    </row>
    <row r="1340" spans="1:8" s="1" customFormat="1" ht="15.75" x14ac:dyDescent="0.45">
      <c r="A1340" s="57" t="s">
        <v>2516</v>
      </c>
      <c r="B1340" s="30" t="s">
        <v>2487</v>
      </c>
      <c r="C1340" s="30" t="s">
        <v>21</v>
      </c>
      <c r="D1340" s="55">
        <v>1363.69</v>
      </c>
      <c r="E1340" s="55">
        <v>1.8</v>
      </c>
      <c r="F1340" s="56">
        <f t="shared" si="166"/>
        <v>2454.6420000000003</v>
      </c>
      <c r="G1340" s="110"/>
      <c r="H1340" s="88"/>
    </row>
    <row r="1341" spans="1:8" s="1" customFormat="1" ht="15.75" x14ac:dyDescent="0.45">
      <c r="A1341" s="57" t="s">
        <v>2517</v>
      </c>
      <c r="B1341" s="30" t="s">
        <v>2489</v>
      </c>
      <c r="C1341" s="30" t="s">
        <v>21</v>
      </c>
      <c r="D1341" s="55">
        <v>1363.69</v>
      </c>
      <c r="E1341" s="55">
        <v>7.2454999999999998</v>
      </c>
      <c r="F1341" s="56">
        <f t="shared" si="166"/>
        <v>9880.6158950000008</v>
      </c>
      <c r="G1341" s="110"/>
      <c r="H1341" s="88"/>
    </row>
    <row r="1342" spans="1:8" s="1" customFormat="1" ht="31.5" x14ac:dyDescent="0.45">
      <c r="A1342" s="57" t="s">
        <v>2518</v>
      </c>
      <c r="B1342" s="30" t="s">
        <v>2493</v>
      </c>
      <c r="C1342" s="30" t="s">
        <v>21</v>
      </c>
      <c r="D1342" s="55">
        <v>295.68</v>
      </c>
      <c r="E1342" s="55">
        <v>26.276399999999999</v>
      </c>
      <c r="F1342" s="56">
        <f t="shared" si="166"/>
        <v>7769.4059520000001</v>
      </c>
      <c r="G1342" s="110"/>
      <c r="H1342" s="88"/>
    </row>
    <row r="1343" spans="1:8" s="1" customFormat="1" ht="15.75" x14ac:dyDescent="0.45">
      <c r="A1343" s="57" t="s">
        <v>2519</v>
      </c>
      <c r="B1343" s="30" t="s">
        <v>2491</v>
      </c>
      <c r="C1343" s="30" t="s">
        <v>21</v>
      </c>
      <c r="D1343" s="55">
        <v>657.84</v>
      </c>
      <c r="E1343" s="55">
        <v>26.276399999999999</v>
      </c>
      <c r="F1343" s="56">
        <f t="shared" si="166"/>
        <v>17285.666976</v>
      </c>
      <c r="G1343" s="110"/>
      <c r="H1343" s="88"/>
    </row>
    <row r="1344" spans="1:8" s="1" customFormat="1" ht="31.5" x14ac:dyDescent="0.45">
      <c r="A1344" s="57" t="s">
        <v>2520</v>
      </c>
      <c r="B1344" s="30" t="s">
        <v>2521</v>
      </c>
      <c r="C1344" s="30" t="s">
        <v>21</v>
      </c>
      <c r="D1344" s="55">
        <v>202.9</v>
      </c>
      <c r="E1344" s="55">
        <v>26.276399999999999</v>
      </c>
      <c r="F1344" s="56">
        <f t="shared" si="166"/>
        <v>5331.4815600000002</v>
      </c>
      <c r="G1344" s="110"/>
      <c r="H1344" s="88"/>
    </row>
    <row r="1345" spans="1:8" s="1" customFormat="1" ht="15.75" x14ac:dyDescent="0.45">
      <c r="A1345" s="57" t="s">
        <v>2522</v>
      </c>
      <c r="B1345" s="30" t="s">
        <v>2523</v>
      </c>
      <c r="C1345" s="30" t="s">
        <v>21</v>
      </c>
      <c r="D1345" s="55">
        <v>117.98</v>
      </c>
      <c r="E1345" s="55">
        <v>26.276399999999999</v>
      </c>
      <c r="F1345" s="56">
        <f t="shared" si="166"/>
        <v>3100.0896720000001</v>
      </c>
      <c r="G1345" s="110"/>
      <c r="H1345" s="88"/>
    </row>
    <row r="1346" spans="1:8" s="1" customFormat="1" ht="15.75" x14ac:dyDescent="0.45">
      <c r="A1346" s="57" t="s">
        <v>2524</v>
      </c>
      <c r="B1346" s="30" t="s">
        <v>2495</v>
      </c>
      <c r="C1346" s="30" t="s">
        <v>21</v>
      </c>
      <c r="D1346" s="55">
        <v>89.29</v>
      </c>
      <c r="E1346" s="55">
        <v>26.276399999999999</v>
      </c>
      <c r="F1346" s="56">
        <f t="shared" si="166"/>
        <v>2346.219756</v>
      </c>
      <c r="G1346" s="110"/>
      <c r="H1346" s="88"/>
    </row>
    <row r="1347" spans="1:8" s="1" customFormat="1" ht="15.75" x14ac:dyDescent="0.45">
      <c r="A1347" s="51" t="s">
        <v>2525</v>
      </c>
      <c r="B1347" s="52" t="s">
        <v>2526</v>
      </c>
      <c r="C1347" s="52"/>
      <c r="D1347" s="53"/>
      <c r="E1347" s="53"/>
      <c r="F1347" s="54">
        <f>SUM(F1348:F1354)</f>
        <v>47033.935602000005</v>
      </c>
      <c r="G1347" s="105"/>
      <c r="H1347" s="91"/>
    </row>
    <row r="1348" spans="1:8" s="1" customFormat="1" ht="15.75" x14ac:dyDescent="0.45">
      <c r="A1348" s="57" t="s">
        <v>2527</v>
      </c>
      <c r="B1348" s="30" t="s">
        <v>2487</v>
      </c>
      <c r="C1348" s="30" t="s">
        <v>21</v>
      </c>
      <c r="D1348" s="55">
        <v>1331.58</v>
      </c>
      <c r="E1348" s="55">
        <v>1.8</v>
      </c>
      <c r="F1348" s="56">
        <f t="shared" si="166"/>
        <v>2396.8440000000001</v>
      </c>
      <c r="G1348" s="110"/>
      <c r="H1348" s="88"/>
    </row>
    <row r="1349" spans="1:8" s="1" customFormat="1" ht="15.75" x14ac:dyDescent="0.45">
      <c r="A1349" s="57" t="s">
        <v>2528</v>
      </c>
      <c r="B1349" s="30" t="s">
        <v>2489</v>
      </c>
      <c r="C1349" s="30" t="s">
        <v>21</v>
      </c>
      <c r="D1349" s="55">
        <v>1331.58</v>
      </c>
      <c r="E1349" s="55">
        <v>7.2454999999999998</v>
      </c>
      <c r="F1349" s="56">
        <f t="shared" si="166"/>
        <v>9647.9628899999989</v>
      </c>
      <c r="G1349" s="110"/>
      <c r="H1349" s="88"/>
    </row>
    <row r="1350" spans="1:8" s="1" customFormat="1" ht="31.5" x14ac:dyDescent="0.45">
      <c r="A1350" s="57" t="s">
        <v>2529</v>
      </c>
      <c r="B1350" s="30" t="s">
        <v>2493</v>
      </c>
      <c r="C1350" s="30" t="s">
        <v>21</v>
      </c>
      <c r="D1350" s="55">
        <v>585.72</v>
      </c>
      <c r="E1350" s="55">
        <v>26.276399999999999</v>
      </c>
      <c r="F1350" s="56">
        <f t="shared" si="166"/>
        <v>15390.613008</v>
      </c>
      <c r="G1350" s="110"/>
      <c r="H1350" s="88"/>
    </row>
    <row r="1351" spans="1:8" s="1" customFormat="1" ht="15.75" x14ac:dyDescent="0.45">
      <c r="A1351" s="57" t="s">
        <v>2530</v>
      </c>
      <c r="B1351" s="30" t="s">
        <v>2491</v>
      </c>
      <c r="C1351" s="30" t="s">
        <v>21</v>
      </c>
      <c r="D1351" s="55">
        <v>143.19999999999999</v>
      </c>
      <c r="E1351" s="55">
        <v>26.276399999999999</v>
      </c>
      <c r="F1351" s="56">
        <f t="shared" si="166"/>
        <v>3762.7804799999994</v>
      </c>
      <c r="G1351" s="110"/>
      <c r="H1351" s="88"/>
    </row>
    <row r="1352" spans="1:8" s="1" customFormat="1" ht="31.5" x14ac:dyDescent="0.45">
      <c r="A1352" s="57" t="s">
        <v>2531</v>
      </c>
      <c r="B1352" s="30" t="s">
        <v>2521</v>
      </c>
      <c r="C1352" s="30" t="s">
        <v>21</v>
      </c>
      <c r="D1352" s="55">
        <v>374.18</v>
      </c>
      <c r="E1352" s="55">
        <v>26.276399999999999</v>
      </c>
      <c r="F1352" s="56">
        <f t="shared" si="166"/>
        <v>9832.1033520000001</v>
      </c>
      <c r="G1352" s="110"/>
      <c r="H1352" s="88"/>
    </row>
    <row r="1353" spans="1:8" s="1" customFormat="1" ht="15.75" x14ac:dyDescent="0.45">
      <c r="A1353" s="57" t="s">
        <v>2532</v>
      </c>
      <c r="B1353" s="30" t="s">
        <v>2523</v>
      </c>
      <c r="C1353" s="30" t="s">
        <v>21</v>
      </c>
      <c r="D1353" s="55">
        <v>209.04</v>
      </c>
      <c r="E1353" s="55">
        <v>26.276399999999999</v>
      </c>
      <c r="F1353" s="56">
        <f t="shared" si="166"/>
        <v>5492.8186559999995</v>
      </c>
      <c r="G1353" s="110"/>
      <c r="H1353" s="88"/>
    </row>
    <row r="1354" spans="1:8" s="1" customFormat="1" ht="15.75" x14ac:dyDescent="0.45">
      <c r="A1354" s="57" t="s">
        <v>2533</v>
      </c>
      <c r="B1354" s="30" t="s">
        <v>2495</v>
      </c>
      <c r="C1354" s="30" t="s">
        <v>21</v>
      </c>
      <c r="D1354" s="55">
        <v>19.440000000000001</v>
      </c>
      <c r="E1354" s="55">
        <v>26.276399999999999</v>
      </c>
      <c r="F1354" s="56">
        <f t="shared" si="166"/>
        <v>510.81321600000001</v>
      </c>
      <c r="G1354" s="110"/>
      <c r="H1354" s="88"/>
    </row>
    <row r="1355" spans="1:8" s="1" customFormat="1" ht="15.75" x14ac:dyDescent="0.45">
      <c r="A1355" s="51" t="s">
        <v>2534</v>
      </c>
      <c r="B1355" s="52" t="s">
        <v>2535</v>
      </c>
      <c r="C1355" s="52"/>
      <c r="D1355" s="53"/>
      <c r="E1355" s="53"/>
      <c r="F1355" s="54">
        <f>SUM(F1356:F1360)</f>
        <v>28032.166278000004</v>
      </c>
      <c r="G1355" s="105"/>
      <c r="H1355" s="91"/>
    </row>
    <row r="1356" spans="1:8" s="1" customFormat="1" ht="15.75" x14ac:dyDescent="0.45">
      <c r="A1356" s="57" t="s">
        <v>2536</v>
      </c>
      <c r="B1356" s="30" t="s">
        <v>2487</v>
      </c>
      <c r="C1356" s="30" t="s">
        <v>21</v>
      </c>
      <c r="D1356" s="55">
        <v>793.62</v>
      </c>
      <c r="E1356" s="55">
        <v>1.8</v>
      </c>
      <c r="F1356" s="56">
        <f t="shared" si="166"/>
        <v>1428.5160000000001</v>
      </c>
      <c r="G1356" s="110"/>
      <c r="H1356" s="88"/>
    </row>
    <row r="1357" spans="1:8" s="1" customFormat="1" ht="15.75" x14ac:dyDescent="0.45">
      <c r="A1357" s="57" t="s">
        <v>2537</v>
      </c>
      <c r="B1357" s="30" t="s">
        <v>2489</v>
      </c>
      <c r="C1357" s="30" t="s">
        <v>21</v>
      </c>
      <c r="D1357" s="55">
        <v>793.62</v>
      </c>
      <c r="E1357" s="55">
        <v>7.2454999999999998</v>
      </c>
      <c r="F1357" s="56">
        <f t="shared" si="166"/>
        <v>5750.17371</v>
      </c>
      <c r="G1357" s="110"/>
      <c r="H1357" s="88"/>
    </row>
    <row r="1358" spans="1:8" s="1" customFormat="1" ht="31.5" x14ac:dyDescent="0.45">
      <c r="A1358" s="57" t="s">
        <v>2538</v>
      </c>
      <c r="B1358" s="30" t="s">
        <v>2493</v>
      </c>
      <c r="C1358" s="30" t="s">
        <v>21</v>
      </c>
      <c r="D1358" s="55">
        <v>651.73</v>
      </c>
      <c r="E1358" s="55">
        <v>26.276399999999999</v>
      </c>
      <c r="F1358" s="56">
        <f t="shared" si="166"/>
        <v>17125.118171999999</v>
      </c>
      <c r="G1358" s="110"/>
      <c r="H1358" s="88"/>
    </row>
    <row r="1359" spans="1:8" s="1" customFormat="1" ht="15.75" x14ac:dyDescent="0.45">
      <c r="A1359" s="57" t="s">
        <v>2539</v>
      </c>
      <c r="B1359" s="30" t="s">
        <v>2491</v>
      </c>
      <c r="C1359" s="30" t="s">
        <v>21</v>
      </c>
      <c r="D1359" s="55">
        <v>124.93</v>
      </c>
      <c r="E1359" s="55">
        <v>26.276399999999999</v>
      </c>
      <c r="F1359" s="56">
        <f t="shared" si="166"/>
        <v>3282.7106520000002</v>
      </c>
      <c r="G1359" s="110"/>
      <c r="H1359" s="88"/>
    </row>
    <row r="1360" spans="1:8" s="1" customFormat="1" ht="15.75" x14ac:dyDescent="0.45">
      <c r="A1360" s="57" t="s">
        <v>2540</v>
      </c>
      <c r="B1360" s="30" t="s">
        <v>2495</v>
      </c>
      <c r="C1360" s="30" t="s">
        <v>21</v>
      </c>
      <c r="D1360" s="55">
        <v>16.96</v>
      </c>
      <c r="E1360" s="55">
        <v>26.276399999999999</v>
      </c>
      <c r="F1360" s="56">
        <f t="shared" si="166"/>
        <v>445.64774399999999</v>
      </c>
      <c r="G1360" s="110"/>
      <c r="H1360" s="88"/>
    </row>
    <row r="1361" spans="1:8" s="1" customFormat="1" ht="15.75" x14ac:dyDescent="0.45">
      <c r="A1361" s="51" t="s">
        <v>2541</v>
      </c>
      <c r="B1361" s="52" t="s">
        <v>2542</v>
      </c>
      <c r="C1361" s="52"/>
      <c r="D1361" s="53"/>
      <c r="E1361" s="53"/>
      <c r="F1361" s="54">
        <f>SUM(F1362:F1367)</f>
        <v>38171.514339999994</v>
      </c>
      <c r="G1361" s="105"/>
      <c r="H1361" s="91"/>
    </row>
    <row r="1362" spans="1:8" s="1" customFormat="1" ht="15.75" x14ac:dyDescent="0.45">
      <c r="A1362" s="57" t="s">
        <v>2543</v>
      </c>
      <c r="B1362" s="30" t="s">
        <v>2487</v>
      </c>
      <c r="C1362" s="30" t="s">
        <v>21</v>
      </c>
      <c r="D1362" s="55">
        <v>1083.8</v>
      </c>
      <c r="E1362" s="55">
        <v>1.8</v>
      </c>
      <c r="F1362" s="56">
        <f t="shared" si="166"/>
        <v>1950.84</v>
      </c>
      <c r="G1362" s="110"/>
      <c r="H1362" s="88"/>
    </row>
    <row r="1363" spans="1:8" s="1" customFormat="1" ht="15.75" x14ac:dyDescent="0.45">
      <c r="A1363" s="57" t="s">
        <v>2544</v>
      </c>
      <c r="B1363" s="30" t="s">
        <v>2489</v>
      </c>
      <c r="C1363" s="30" t="s">
        <v>21</v>
      </c>
      <c r="D1363" s="55">
        <v>1083.8</v>
      </c>
      <c r="E1363" s="55">
        <v>7.2454999999999998</v>
      </c>
      <c r="F1363" s="56">
        <f t="shared" si="166"/>
        <v>7852.6728999999996</v>
      </c>
      <c r="G1363" s="110"/>
      <c r="H1363" s="88"/>
    </row>
    <row r="1364" spans="1:8" s="1" customFormat="1" ht="31.5" x14ac:dyDescent="0.45">
      <c r="A1364" s="57" t="s">
        <v>2545</v>
      </c>
      <c r="B1364" s="30" t="s">
        <v>2493</v>
      </c>
      <c r="C1364" s="30" t="s">
        <v>21</v>
      </c>
      <c r="D1364" s="55">
        <v>879.26</v>
      </c>
      <c r="E1364" s="55">
        <v>26.276399999999999</v>
      </c>
      <c r="F1364" s="56">
        <f t="shared" si="166"/>
        <v>23103.787463999997</v>
      </c>
      <c r="G1364" s="110"/>
      <c r="H1364" s="88"/>
    </row>
    <row r="1365" spans="1:8" s="1" customFormat="1" ht="15.75" x14ac:dyDescent="0.45">
      <c r="A1365" s="57" t="s">
        <v>2546</v>
      </c>
      <c r="B1365" s="30" t="s">
        <v>2491</v>
      </c>
      <c r="C1365" s="30" t="s">
        <v>21</v>
      </c>
      <c r="D1365" s="55">
        <v>176.4</v>
      </c>
      <c r="E1365" s="55">
        <v>26.276399999999999</v>
      </c>
      <c r="F1365" s="56">
        <f t="shared" si="166"/>
        <v>4635.1569600000003</v>
      </c>
      <c r="G1365" s="110"/>
      <c r="H1365" s="88"/>
    </row>
    <row r="1366" spans="1:8" s="1" customFormat="1" ht="15.75" x14ac:dyDescent="0.45">
      <c r="A1366" s="57" t="s">
        <v>2547</v>
      </c>
      <c r="B1366" s="30" t="s">
        <v>2523</v>
      </c>
      <c r="C1366" s="30" t="s">
        <v>21</v>
      </c>
      <c r="D1366" s="55">
        <v>4.2</v>
      </c>
      <c r="E1366" s="55">
        <v>0</v>
      </c>
      <c r="F1366" s="56">
        <f t="shared" si="166"/>
        <v>0</v>
      </c>
      <c r="G1366" s="110"/>
      <c r="H1366" s="88"/>
    </row>
    <row r="1367" spans="1:8" s="1" customFormat="1" ht="15.75" x14ac:dyDescent="0.45">
      <c r="A1367" s="57" t="s">
        <v>2548</v>
      </c>
      <c r="B1367" s="30" t="s">
        <v>2495</v>
      </c>
      <c r="C1367" s="30" t="s">
        <v>21</v>
      </c>
      <c r="D1367" s="55">
        <v>23.94</v>
      </c>
      <c r="E1367" s="55">
        <v>26.276399999999999</v>
      </c>
      <c r="F1367" s="56">
        <f t="shared" si="166"/>
        <v>629.05701599999998</v>
      </c>
      <c r="G1367" s="110"/>
      <c r="H1367" s="88"/>
    </row>
    <row r="1368" spans="1:8" s="1" customFormat="1" ht="15.75" x14ac:dyDescent="0.45">
      <c r="A1368" s="47" t="s">
        <v>2549</v>
      </c>
      <c r="B1368" s="48" t="s">
        <v>2550</v>
      </c>
      <c r="C1368" s="48"/>
      <c r="D1368" s="49"/>
      <c r="E1368" s="49"/>
      <c r="F1368" s="50">
        <f>F1369+F1373+F1377+F1381+F1385+F1389+F1393+F1397+F1401+F1405</f>
        <v>964218.29999999993</v>
      </c>
      <c r="G1368" s="95"/>
      <c r="H1368" s="84"/>
    </row>
    <row r="1369" spans="1:8" s="1" customFormat="1" ht="15.75" x14ac:dyDescent="0.45">
      <c r="A1369" s="51" t="s">
        <v>2551</v>
      </c>
      <c r="B1369" s="52" t="s">
        <v>2552</v>
      </c>
      <c r="C1369" s="52"/>
      <c r="D1369" s="53"/>
      <c r="E1369" s="53"/>
      <c r="F1369" s="54">
        <f>SUM(F1370:F1372)</f>
        <v>69018.399999999994</v>
      </c>
      <c r="G1369" s="105"/>
      <c r="H1369" s="91"/>
    </row>
    <row r="1370" spans="1:8" s="1" customFormat="1" ht="15.75" x14ac:dyDescent="0.45">
      <c r="A1370" s="57" t="s">
        <v>2553</v>
      </c>
      <c r="B1370" s="30" t="s">
        <v>2554</v>
      </c>
      <c r="C1370" s="30" t="s">
        <v>21</v>
      </c>
      <c r="D1370" s="55">
        <v>1550.88</v>
      </c>
      <c r="E1370" s="55">
        <v>30</v>
      </c>
      <c r="F1370" s="56">
        <f t="shared" ref="F1370:F1408" si="167">E1370*D1370</f>
        <v>46526.400000000001</v>
      </c>
      <c r="G1370" s="110"/>
      <c r="H1370" s="88"/>
    </row>
    <row r="1371" spans="1:8" s="1" customFormat="1" ht="15.75" x14ac:dyDescent="0.45">
      <c r="A1371" s="57" t="s">
        <v>2555</v>
      </c>
      <c r="B1371" s="30" t="s">
        <v>2556</v>
      </c>
      <c r="C1371" s="30" t="s">
        <v>21</v>
      </c>
      <c r="D1371" s="55">
        <v>203.04</v>
      </c>
      <c r="E1371" s="55">
        <v>30</v>
      </c>
      <c r="F1371" s="56">
        <f t="shared" si="167"/>
        <v>6091.2</v>
      </c>
      <c r="G1371" s="110"/>
      <c r="H1371" s="88"/>
    </row>
    <row r="1372" spans="1:8" s="1" customFormat="1" ht="31.5" x14ac:dyDescent="0.45">
      <c r="A1372" s="57" t="s">
        <v>2557</v>
      </c>
      <c r="B1372" s="30" t="s">
        <v>2558</v>
      </c>
      <c r="C1372" s="30" t="s">
        <v>21</v>
      </c>
      <c r="D1372" s="55">
        <v>410.02</v>
      </c>
      <c r="E1372" s="55">
        <v>40</v>
      </c>
      <c r="F1372" s="56">
        <f t="shared" si="167"/>
        <v>16400.8</v>
      </c>
      <c r="G1372" s="110"/>
      <c r="H1372" s="88"/>
    </row>
    <row r="1373" spans="1:8" s="1" customFormat="1" ht="15.75" x14ac:dyDescent="0.45">
      <c r="A1373" s="51" t="s">
        <v>2559</v>
      </c>
      <c r="B1373" s="52" t="s">
        <v>2560</v>
      </c>
      <c r="C1373" s="52"/>
      <c r="D1373" s="53"/>
      <c r="E1373" s="53"/>
      <c r="F1373" s="54">
        <f t="shared" ref="F1373" si="168">SUM(F1374:F1376)</f>
        <v>208141.3</v>
      </c>
      <c r="G1373" s="105"/>
      <c r="H1373" s="91"/>
    </row>
    <row r="1374" spans="1:8" s="1" customFormat="1" ht="15.75" x14ac:dyDescent="0.45">
      <c r="A1374" s="57" t="s">
        <v>2561</v>
      </c>
      <c r="B1374" s="30" t="s">
        <v>2554</v>
      </c>
      <c r="C1374" s="30" t="s">
        <v>21</v>
      </c>
      <c r="D1374" s="55">
        <v>3403.87</v>
      </c>
      <c r="E1374" s="55">
        <v>30</v>
      </c>
      <c r="F1374" s="56">
        <f t="shared" si="167"/>
        <v>102116.09999999999</v>
      </c>
      <c r="G1374" s="110"/>
      <c r="H1374" s="88"/>
    </row>
    <row r="1375" spans="1:8" s="1" customFormat="1" ht="15.75" x14ac:dyDescent="0.45">
      <c r="A1375" s="57" t="s">
        <v>2562</v>
      </c>
      <c r="B1375" s="30" t="s">
        <v>2556</v>
      </c>
      <c r="C1375" s="30" t="s">
        <v>21</v>
      </c>
      <c r="D1375" s="55">
        <v>718.08</v>
      </c>
      <c r="E1375" s="55">
        <v>30</v>
      </c>
      <c r="F1375" s="56">
        <f t="shared" si="167"/>
        <v>21542.400000000001</v>
      </c>
      <c r="G1375" s="110"/>
      <c r="H1375" s="88"/>
    </row>
    <row r="1376" spans="1:8" s="1" customFormat="1" ht="31.5" x14ac:dyDescent="0.45">
      <c r="A1376" s="57" t="s">
        <v>2563</v>
      </c>
      <c r="B1376" s="30" t="s">
        <v>2558</v>
      </c>
      <c r="C1376" s="30" t="s">
        <v>21</v>
      </c>
      <c r="D1376" s="55">
        <v>2112.0700000000002</v>
      </c>
      <c r="E1376" s="55">
        <v>40</v>
      </c>
      <c r="F1376" s="56">
        <f t="shared" si="167"/>
        <v>84482.8</v>
      </c>
      <c r="G1376" s="110"/>
      <c r="H1376" s="88"/>
    </row>
    <row r="1377" spans="1:8" s="1" customFormat="1" ht="15.75" x14ac:dyDescent="0.45">
      <c r="A1377" s="51" t="s">
        <v>2564</v>
      </c>
      <c r="B1377" s="52" t="s">
        <v>2565</v>
      </c>
      <c r="C1377" s="52"/>
      <c r="D1377" s="53"/>
      <c r="E1377" s="53"/>
      <c r="F1377" s="54">
        <f t="shared" ref="F1377" si="169">SUM(F1378:F1380)</f>
        <v>50840.4</v>
      </c>
      <c r="G1377" s="105"/>
      <c r="H1377" s="91"/>
    </row>
    <row r="1378" spans="1:8" s="1" customFormat="1" ht="15.75" x14ac:dyDescent="0.45">
      <c r="A1378" s="57" t="s">
        <v>2566</v>
      </c>
      <c r="B1378" s="30" t="s">
        <v>2554</v>
      </c>
      <c r="C1378" s="30" t="s">
        <v>21</v>
      </c>
      <c r="D1378" s="55">
        <v>945.35</v>
      </c>
      <c r="E1378" s="55">
        <v>30</v>
      </c>
      <c r="F1378" s="56">
        <f t="shared" si="167"/>
        <v>28360.5</v>
      </c>
      <c r="G1378" s="110"/>
      <c r="H1378" s="88"/>
    </row>
    <row r="1379" spans="1:8" s="1" customFormat="1" ht="15.75" x14ac:dyDescent="0.45">
      <c r="A1379" s="57" t="s">
        <v>2567</v>
      </c>
      <c r="B1379" s="30" t="s">
        <v>2556</v>
      </c>
      <c r="C1379" s="30" t="s">
        <v>21</v>
      </c>
      <c r="D1379" s="55">
        <v>391.13</v>
      </c>
      <c r="E1379" s="55">
        <v>30</v>
      </c>
      <c r="F1379" s="56">
        <f t="shared" si="167"/>
        <v>11733.9</v>
      </c>
      <c r="G1379" s="110"/>
      <c r="H1379" s="88"/>
    </row>
    <row r="1380" spans="1:8" s="1" customFormat="1" ht="31.5" x14ac:dyDescent="0.45">
      <c r="A1380" s="57" t="s">
        <v>2568</v>
      </c>
      <c r="B1380" s="30" t="s">
        <v>2558</v>
      </c>
      <c r="C1380" s="30" t="s">
        <v>21</v>
      </c>
      <c r="D1380" s="55">
        <v>268.64999999999998</v>
      </c>
      <c r="E1380" s="55">
        <v>40</v>
      </c>
      <c r="F1380" s="56">
        <f t="shared" si="167"/>
        <v>10746</v>
      </c>
      <c r="G1380" s="110"/>
      <c r="H1380" s="88"/>
    </row>
    <row r="1381" spans="1:8" s="1" customFormat="1" ht="15.75" x14ac:dyDescent="0.45">
      <c r="A1381" s="51" t="s">
        <v>2569</v>
      </c>
      <c r="B1381" s="52" t="s">
        <v>2570</v>
      </c>
      <c r="C1381" s="52"/>
      <c r="D1381" s="53"/>
      <c r="E1381" s="53"/>
      <c r="F1381" s="54">
        <f t="shared" ref="F1381" si="170">SUM(F1382:F1384)</f>
        <v>40542.400000000001</v>
      </c>
      <c r="G1381" s="105"/>
      <c r="H1381" s="91"/>
    </row>
    <row r="1382" spans="1:8" s="1" customFormat="1" ht="15.75" x14ac:dyDescent="0.45">
      <c r="A1382" s="57" t="s">
        <v>2571</v>
      </c>
      <c r="B1382" s="30" t="s">
        <v>2554</v>
      </c>
      <c r="C1382" s="30" t="s">
        <v>21</v>
      </c>
      <c r="D1382" s="55">
        <v>1259.6300000000001</v>
      </c>
      <c r="E1382" s="55">
        <v>30</v>
      </c>
      <c r="F1382" s="56">
        <f t="shared" si="167"/>
        <v>37788.9</v>
      </c>
      <c r="G1382" s="110"/>
      <c r="H1382" s="88"/>
    </row>
    <row r="1383" spans="1:8" s="1" customFormat="1" ht="15.75" x14ac:dyDescent="0.45">
      <c r="A1383" s="57" t="s">
        <v>2572</v>
      </c>
      <c r="B1383" s="30" t="s">
        <v>2556</v>
      </c>
      <c r="C1383" s="30" t="s">
        <v>21</v>
      </c>
      <c r="D1383" s="55">
        <v>76.45</v>
      </c>
      <c r="E1383" s="55">
        <v>30</v>
      </c>
      <c r="F1383" s="56">
        <f t="shared" si="167"/>
        <v>2293.5</v>
      </c>
      <c r="G1383" s="110"/>
      <c r="H1383" s="88"/>
    </row>
    <row r="1384" spans="1:8" s="1" customFormat="1" ht="31.5" x14ac:dyDescent="0.45">
      <c r="A1384" s="57" t="s">
        <v>2573</v>
      </c>
      <c r="B1384" s="30" t="s">
        <v>2558</v>
      </c>
      <c r="C1384" s="30" t="s">
        <v>21</v>
      </c>
      <c r="D1384" s="55">
        <v>11.5</v>
      </c>
      <c r="E1384" s="55">
        <v>40</v>
      </c>
      <c r="F1384" s="56">
        <f t="shared" si="167"/>
        <v>460</v>
      </c>
      <c r="G1384" s="110"/>
      <c r="H1384" s="88"/>
    </row>
    <row r="1385" spans="1:8" s="1" customFormat="1" ht="15.75" x14ac:dyDescent="0.45">
      <c r="A1385" s="51" t="s">
        <v>2574</v>
      </c>
      <c r="B1385" s="52" t="s">
        <v>2575</v>
      </c>
      <c r="C1385" s="52"/>
      <c r="D1385" s="53"/>
      <c r="E1385" s="53"/>
      <c r="F1385" s="54">
        <f t="shared" ref="F1385" si="171">SUM(F1386:F1388)</f>
        <v>128450.1</v>
      </c>
      <c r="G1385" s="105"/>
      <c r="H1385" s="91"/>
    </row>
    <row r="1386" spans="1:8" s="1" customFormat="1" ht="15.75" x14ac:dyDescent="0.45">
      <c r="A1386" s="57" t="s">
        <v>2576</v>
      </c>
      <c r="B1386" s="30" t="s">
        <v>2554</v>
      </c>
      <c r="C1386" s="30" t="s">
        <v>21</v>
      </c>
      <c r="D1386" s="55">
        <v>3986.85</v>
      </c>
      <c r="E1386" s="55">
        <v>30</v>
      </c>
      <c r="F1386" s="56">
        <f t="shared" si="167"/>
        <v>119605.5</v>
      </c>
      <c r="G1386" s="110"/>
      <c r="H1386" s="88"/>
    </row>
    <row r="1387" spans="1:8" s="1" customFormat="1" ht="15.75" x14ac:dyDescent="0.45">
      <c r="A1387" s="57" t="s">
        <v>2577</v>
      </c>
      <c r="B1387" s="30" t="s">
        <v>2556</v>
      </c>
      <c r="C1387" s="30" t="s">
        <v>21</v>
      </c>
      <c r="D1387" s="55">
        <v>248.82</v>
      </c>
      <c r="E1387" s="55">
        <v>30</v>
      </c>
      <c r="F1387" s="56">
        <f t="shared" si="167"/>
        <v>7464.5999999999995</v>
      </c>
      <c r="G1387" s="110"/>
      <c r="H1387" s="88"/>
    </row>
    <row r="1388" spans="1:8" s="1" customFormat="1" ht="31.5" x14ac:dyDescent="0.45">
      <c r="A1388" s="57" t="s">
        <v>2578</v>
      </c>
      <c r="B1388" s="30" t="s">
        <v>2558</v>
      </c>
      <c r="C1388" s="30" t="s">
        <v>21</v>
      </c>
      <c r="D1388" s="55">
        <v>34.5</v>
      </c>
      <c r="E1388" s="55">
        <v>40</v>
      </c>
      <c r="F1388" s="56">
        <f t="shared" si="167"/>
        <v>1380</v>
      </c>
      <c r="G1388" s="110"/>
      <c r="H1388" s="88"/>
    </row>
    <row r="1389" spans="1:8" s="1" customFormat="1" ht="15.75" x14ac:dyDescent="0.45">
      <c r="A1389" s="51" t="s">
        <v>2579</v>
      </c>
      <c r="B1389" s="52" t="s">
        <v>2580</v>
      </c>
      <c r="C1389" s="52"/>
      <c r="D1389" s="53"/>
      <c r="E1389" s="53"/>
      <c r="F1389" s="54">
        <f t="shared" ref="F1389" si="172">SUM(F1390:F1392)</f>
        <v>118587.9</v>
      </c>
      <c r="G1389" s="105"/>
      <c r="H1389" s="91"/>
    </row>
    <row r="1390" spans="1:8" s="1" customFormat="1" ht="15.75" x14ac:dyDescent="0.45">
      <c r="A1390" s="57" t="s">
        <v>2581</v>
      </c>
      <c r="B1390" s="30" t="s">
        <v>2554</v>
      </c>
      <c r="C1390" s="30" t="s">
        <v>21</v>
      </c>
      <c r="D1390" s="55">
        <v>3686.16</v>
      </c>
      <c r="E1390" s="55">
        <v>30</v>
      </c>
      <c r="F1390" s="56">
        <f t="shared" si="167"/>
        <v>110584.79999999999</v>
      </c>
      <c r="G1390" s="110"/>
      <c r="H1390" s="88"/>
    </row>
    <row r="1391" spans="1:8" s="1" customFormat="1" ht="15.75" x14ac:dyDescent="0.45">
      <c r="A1391" s="57" t="s">
        <v>2582</v>
      </c>
      <c r="B1391" s="30" t="s">
        <v>2556</v>
      </c>
      <c r="C1391" s="30" t="s">
        <v>21</v>
      </c>
      <c r="D1391" s="55">
        <v>220.77</v>
      </c>
      <c r="E1391" s="55">
        <v>30</v>
      </c>
      <c r="F1391" s="56">
        <f t="shared" si="167"/>
        <v>6623.1</v>
      </c>
      <c r="G1391" s="110"/>
      <c r="H1391" s="88"/>
    </row>
    <row r="1392" spans="1:8" s="1" customFormat="1" ht="31.5" x14ac:dyDescent="0.45">
      <c r="A1392" s="57" t="s">
        <v>2583</v>
      </c>
      <c r="B1392" s="30" t="s">
        <v>2558</v>
      </c>
      <c r="C1392" s="30" t="s">
        <v>21</v>
      </c>
      <c r="D1392" s="55">
        <v>34.5</v>
      </c>
      <c r="E1392" s="55">
        <v>40</v>
      </c>
      <c r="F1392" s="56">
        <f t="shared" si="167"/>
        <v>1380</v>
      </c>
      <c r="G1392" s="110"/>
      <c r="H1392" s="88"/>
    </row>
    <row r="1393" spans="1:8" s="1" customFormat="1" ht="15.75" x14ac:dyDescent="0.45">
      <c r="A1393" s="51" t="s">
        <v>2584</v>
      </c>
      <c r="B1393" s="52" t="s">
        <v>2585</v>
      </c>
      <c r="C1393" s="52"/>
      <c r="D1393" s="53"/>
      <c r="E1393" s="53"/>
      <c r="F1393" s="54">
        <f t="shared" ref="F1393" si="173">SUM(F1394:F1396)</f>
        <v>262723.20000000001</v>
      </c>
      <c r="G1393" s="105"/>
      <c r="H1393" s="91"/>
    </row>
    <row r="1394" spans="1:8" s="1" customFormat="1" ht="15.75" x14ac:dyDescent="0.45">
      <c r="A1394" s="57" t="s">
        <v>2586</v>
      </c>
      <c r="B1394" s="30" t="s">
        <v>2554</v>
      </c>
      <c r="C1394" s="30" t="s">
        <v>21</v>
      </c>
      <c r="D1394" s="55">
        <v>7895.4</v>
      </c>
      <c r="E1394" s="55">
        <v>30</v>
      </c>
      <c r="F1394" s="56">
        <f t="shared" si="167"/>
        <v>236862</v>
      </c>
      <c r="G1394" s="110"/>
      <c r="H1394" s="88"/>
    </row>
    <row r="1395" spans="1:8" s="1" customFormat="1" ht="15.75" x14ac:dyDescent="0.45">
      <c r="A1395" s="57" t="s">
        <v>2587</v>
      </c>
      <c r="B1395" s="30" t="s">
        <v>2556</v>
      </c>
      <c r="C1395" s="30" t="s">
        <v>21</v>
      </c>
      <c r="D1395" s="55">
        <v>765.72</v>
      </c>
      <c r="E1395" s="55">
        <v>30</v>
      </c>
      <c r="F1395" s="56">
        <f t="shared" si="167"/>
        <v>22971.600000000002</v>
      </c>
      <c r="G1395" s="110"/>
      <c r="H1395" s="88"/>
    </row>
    <row r="1396" spans="1:8" s="1" customFormat="1" ht="31.5" x14ac:dyDescent="0.45">
      <c r="A1396" s="57" t="s">
        <v>2588</v>
      </c>
      <c r="B1396" s="30" t="s">
        <v>2558</v>
      </c>
      <c r="C1396" s="30" t="s">
        <v>21</v>
      </c>
      <c r="D1396" s="55">
        <v>72.239999999999995</v>
      </c>
      <c r="E1396" s="55">
        <v>40</v>
      </c>
      <c r="F1396" s="56">
        <f t="shared" si="167"/>
        <v>2889.6</v>
      </c>
      <c r="G1396" s="110"/>
      <c r="H1396" s="88"/>
    </row>
    <row r="1397" spans="1:8" s="1" customFormat="1" ht="15.75" x14ac:dyDescent="0.45">
      <c r="A1397" s="51" t="s">
        <v>2589</v>
      </c>
      <c r="B1397" s="52" t="s">
        <v>2590</v>
      </c>
      <c r="C1397" s="52"/>
      <c r="D1397" s="53"/>
      <c r="E1397" s="53"/>
      <c r="F1397" s="54">
        <f t="shared" ref="F1397" si="174">SUM(F1398:F1400)</f>
        <v>33901.599999999999</v>
      </c>
      <c r="G1397" s="105"/>
      <c r="H1397" s="91"/>
    </row>
    <row r="1398" spans="1:8" s="1" customFormat="1" ht="15.75" x14ac:dyDescent="0.45">
      <c r="A1398" s="57" t="s">
        <v>2591</v>
      </c>
      <c r="B1398" s="30" t="s">
        <v>2554</v>
      </c>
      <c r="C1398" s="30" t="s">
        <v>21</v>
      </c>
      <c r="D1398" s="55">
        <v>936.66</v>
      </c>
      <c r="E1398" s="55">
        <v>30</v>
      </c>
      <c r="F1398" s="56">
        <f t="shared" si="167"/>
        <v>28099.8</v>
      </c>
      <c r="G1398" s="110"/>
      <c r="H1398" s="88"/>
    </row>
    <row r="1399" spans="1:8" s="1" customFormat="1" ht="15.75" x14ac:dyDescent="0.45">
      <c r="A1399" s="57" t="s">
        <v>2592</v>
      </c>
      <c r="B1399" s="30" t="s">
        <v>2556</v>
      </c>
      <c r="C1399" s="30" t="s">
        <v>21</v>
      </c>
      <c r="D1399" s="55">
        <v>156.54</v>
      </c>
      <c r="E1399" s="55">
        <v>30</v>
      </c>
      <c r="F1399" s="56">
        <f t="shared" si="167"/>
        <v>4696.2</v>
      </c>
      <c r="G1399" s="110"/>
      <c r="H1399" s="88"/>
    </row>
    <row r="1400" spans="1:8" s="1" customFormat="1" ht="31.5" x14ac:dyDescent="0.45">
      <c r="A1400" s="57" t="s">
        <v>2593</v>
      </c>
      <c r="B1400" s="30" t="s">
        <v>2558</v>
      </c>
      <c r="C1400" s="30" t="s">
        <v>21</v>
      </c>
      <c r="D1400" s="55">
        <v>27.64</v>
      </c>
      <c r="E1400" s="55">
        <v>40</v>
      </c>
      <c r="F1400" s="56">
        <f t="shared" si="167"/>
        <v>1105.5999999999999</v>
      </c>
      <c r="G1400" s="110"/>
      <c r="H1400" s="88"/>
    </row>
    <row r="1401" spans="1:8" s="1" customFormat="1" ht="15.75" x14ac:dyDescent="0.45">
      <c r="A1401" s="51" t="s">
        <v>2594</v>
      </c>
      <c r="B1401" s="52" t="s">
        <v>2595</v>
      </c>
      <c r="C1401" s="52"/>
      <c r="D1401" s="53"/>
      <c r="E1401" s="53"/>
      <c r="F1401" s="54">
        <f t="shared" ref="F1401" si="175">SUM(F1402:F1404)</f>
        <v>15864.7</v>
      </c>
      <c r="G1401" s="105"/>
      <c r="H1401" s="91"/>
    </row>
    <row r="1402" spans="1:8" s="1" customFormat="1" ht="15.75" x14ac:dyDescent="0.45">
      <c r="A1402" s="57" t="s">
        <v>2596</v>
      </c>
      <c r="B1402" s="30" t="s">
        <v>2554</v>
      </c>
      <c r="C1402" s="30" t="s">
        <v>21</v>
      </c>
      <c r="D1402" s="55">
        <v>412.1</v>
      </c>
      <c r="E1402" s="55">
        <v>30</v>
      </c>
      <c r="F1402" s="56">
        <f t="shared" si="167"/>
        <v>12363</v>
      </c>
      <c r="G1402" s="110"/>
      <c r="H1402" s="88"/>
    </row>
    <row r="1403" spans="1:8" s="1" customFormat="1" ht="15.75" x14ac:dyDescent="0.45">
      <c r="A1403" s="57" t="s">
        <v>2597</v>
      </c>
      <c r="B1403" s="30" t="s">
        <v>2556</v>
      </c>
      <c r="C1403" s="30" t="s">
        <v>21</v>
      </c>
      <c r="D1403" s="55">
        <v>100.67</v>
      </c>
      <c r="E1403" s="55">
        <v>30</v>
      </c>
      <c r="F1403" s="56">
        <f t="shared" si="167"/>
        <v>3020.1</v>
      </c>
      <c r="G1403" s="110"/>
      <c r="H1403" s="88"/>
    </row>
    <row r="1404" spans="1:8" s="1" customFormat="1" ht="31.5" x14ac:dyDescent="0.45">
      <c r="A1404" s="57" t="s">
        <v>2598</v>
      </c>
      <c r="B1404" s="30" t="s">
        <v>2558</v>
      </c>
      <c r="C1404" s="30" t="s">
        <v>21</v>
      </c>
      <c r="D1404" s="55">
        <v>12.04</v>
      </c>
      <c r="E1404" s="55">
        <v>40</v>
      </c>
      <c r="F1404" s="56">
        <f t="shared" si="167"/>
        <v>481.59999999999997</v>
      </c>
      <c r="G1404" s="110"/>
      <c r="H1404" s="88"/>
    </row>
    <row r="1405" spans="1:8" s="1" customFormat="1" ht="15.75" x14ac:dyDescent="0.45">
      <c r="A1405" s="51" t="s">
        <v>2599</v>
      </c>
      <c r="B1405" s="52" t="s">
        <v>2600</v>
      </c>
      <c r="C1405" s="52"/>
      <c r="D1405" s="53"/>
      <c r="E1405" s="53"/>
      <c r="F1405" s="54">
        <f>SUM(F1406:F1408)</f>
        <v>36148.300000000003</v>
      </c>
      <c r="G1405" s="105"/>
      <c r="H1405" s="91"/>
    </row>
    <row r="1406" spans="1:8" s="1" customFormat="1" ht="15.75" x14ac:dyDescent="0.45">
      <c r="A1406" s="57" t="s">
        <v>2601</v>
      </c>
      <c r="B1406" s="30" t="s">
        <v>2554</v>
      </c>
      <c r="C1406" s="30" t="s">
        <v>21</v>
      </c>
      <c r="D1406" s="55">
        <v>514.24</v>
      </c>
      <c r="E1406" s="55">
        <v>30</v>
      </c>
      <c r="F1406" s="56">
        <f t="shared" si="167"/>
        <v>15427.2</v>
      </c>
      <c r="G1406" s="110"/>
      <c r="H1406" s="88"/>
    </row>
    <row r="1407" spans="1:8" s="1" customFormat="1" ht="15.75" x14ac:dyDescent="0.45">
      <c r="A1407" s="57" t="s">
        <v>2602</v>
      </c>
      <c r="B1407" s="30" t="s">
        <v>2556</v>
      </c>
      <c r="C1407" s="30" t="s">
        <v>21</v>
      </c>
      <c r="D1407" s="55">
        <v>329.13</v>
      </c>
      <c r="E1407" s="55">
        <v>30</v>
      </c>
      <c r="F1407" s="56">
        <f t="shared" si="167"/>
        <v>9873.9</v>
      </c>
      <c r="G1407" s="110"/>
      <c r="H1407" s="88"/>
    </row>
    <row r="1408" spans="1:8" s="1" customFormat="1" ht="31.5" x14ac:dyDescent="0.45">
      <c r="A1408" s="57" t="s">
        <v>2603</v>
      </c>
      <c r="B1408" s="30" t="s">
        <v>2558</v>
      </c>
      <c r="C1408" s="30" t="s">
        <v>21</v>
      </c>
      <c r="D1408" s="55">
        <v>271.18</v>
      </c>
      <c r="E1408" s="55">
        <v>40</v>
      </c>
      <c r="F1408" s="56">
        <f t="shared" si="167"/>
        <v>10847.2</v>
      </c>
      <c r="G1408" s="110"/>
      <c r="H1408" s="88"/>
    </row>
    <row r="1409" spans="1:8" s="1" customFormat="1" ht="15.75" x14ac:dyDescent="0.45">
      <c r="A1409" s="47" t="s">
        <v>2604</v>
      </c>
      <c r="B1409" s="48" t="s">
        <v>2605</v>
      </c>
      <c r="C1409" s="48"/>
      <c r="D1409" s="49"/>
      <c r="E1409" s="49"/>
      <c r="F1409" s="50">
        <f>F1410+F1413+F1416+F1419+F1422+F1425+F1428+F1431</f>
        <v>199168.32</v>
      </c>
      <c r="G1409" s="95"/>
      <c r="H1409" s="84"/>
    </row>
    <row r="1410" spans="1:8" s="1" customFormat="1" ht="15.75" x14ac:dyDescent="0.45">
      <c r="A1410" s="51" t="s">
        <v>2606</v>
      </c>
      <c r="B1410" s="52" t="s">
        <v>2607</v>
      </c>
      <c r="C1410" s="52"/>
      <c r="D1410" s="53"/>
      <c r="E1410" s="53"/>
      <c r="F1410" s="54">
        <f>SUM(F1411:F1412)</f>
        <v>13763.84</v>
      </c>
      <c r="G1410" s="105"/>
      <c r="H1410" s="91"/>
    </row>
    <row r="1411" spans="1:8" s="1" customFormat="1" ht="15.75" x14ac:dyDescent="0.45">
      <c r="A1411" s="57" t="s">
        <v>2608</v>
      </c>
      <c r="B1411" s="30" t="s">
        <v>2609</v>
      </c>
      <c r="C1411" s="30" t="s">
        <v>21</v>
      </c>
      <c r="D1411" s="55">
        <v>430.12</v>
      </c>
      <c r="E1411" s="55">
        <v>21</v>
      </c>
      <c r="F1411" s="56">
        <f t="shared" ref="F1411:F1433" si="176">E1411*D1411</f>
        <v>9032.52</v>
      </c>
      <c r="G1411" s="110"/>
      <c r="H1411" s="88"/>
    </row>
    <row r="1412" spans="1:8" s="1" customFormat="1" ht="15.75" x14ac:dyDescent="0.45">
      <c r="A1412" s="57" t="s">
        <v>2610</v>
      </c>
      <c r="B1412" s="30" t="s">
        <v>2611</v>
      </c>
      <c r="C1412" s="30" t="s">
        <v>21</v>
      </c>
      <c r="D1412" s="55">
        <v>430.12</v>
      </c>
      <c r="E1412" s="55">
        <v>11</v>
      </c>
      <c r="F1412" s="56">
        <f t="shared" si="176"/>
        <v>4731.32</v>
      </c>
      <c r="G1412" s="110"/>
      <c r="H1412" s="88"/>
    </row>
    <row r="1413" spans="1:8" s="1" customFormat="1" ht="15.75" x14ac:dyDescent="0.45">
      <c r="A1413" s="51" t="s">
        <v>2612</v>
      </c>
      <c r="B1413" s="52" t="s">
        <v>2613</v>
      </c>
      <c r="C1413" s="52"/>
      <c r="D1413" s="53"/>
      <c r="E1413" s="53"/>
      <c r="F1413" s="54">
        <f t="shared" ref="F1413" si="177">SUM(F1414:F1415)</f>
        <v>13061.12</v>
      </c>
      <c r="G1413" s="105"/>
      <c r="H1413" s="91"/>
    </row>
    <row r="1414" spans="1:8" s="1" customFormat="1" ht="15.75" x14ac:dyDescent="0.45">
      <c r="A1414" s="57" t="s">
        <v>2614</v>
      </c>
      <c r="B1414" s="30" t="s">
        <v>2609</v>
      </c>
      <c r="C1414" s="30" t="s">
        <v>21</v>
      </c>
      <c r="D1414" s="55">
        <v>408.16</v>
      </c>
      <c r="E1414" s="55">
        <v>21</v>
      </c>
      <c r="F1414" s="56">
        <f t="shared" si="176"/>
        <v>8571.36</v>
      </c>
      <c r="G1414" s="110"/>
      <c r="H1414" s="88"/>
    </row>
    <row r="1415" spans="1:8" s="1" customFormat="1" ht="15.75" x14ac:dyDescent="0.45">
      <c r="A1415" s="57" t="s">
        <v>2615</v>
      </c>
      <c r="B1415" s="30" t="s">
        <v>2611</v>
      </c>
      <c r="C1415" s="30" t="s">
        <v>21</v>
      </c>
      <c r="D1415" s="55">
        <v>408.16</v>
      </c>
      <c r="E1415" s="55">
        <v>11</v>
      </c>
      <c r="F1415" s="56">
        <f t="shared" si="176"/>
        <v>4489.76</v>
      </c>
      <c r="G1415" s="110"/>
      <c r="H1415" s="88"/>
    </row>
    <row r="1416" spans="1:8" s="1" customFormat="1" ht="15.75" x14ac:dyDescent="0.45">
      <c r="A1416" s="51" t="s">
        <v>2616</v>
      </c>
      <c r="B1416" s="52" t="s">
        <v>2617</v>
      </c>
      <c r="C1416" s="52"/>
      <c r="D1416" s="53"/>
      <c r="E1416" s="53"/>
      <c r="F1416" s="54">
        <f t="shared" ref="F1416" si="178">SUM(F1417:F1418)</f>
        <v>12667.84</v>
      </c>
      <c r="G1416" s="105"/>
      <c r="H1416" s="91"/>
    </row>
    <row r="1417" spans="1:8" s="1" customFormat="1" ht="15.75" x14ac:dyDescent="0.45">
      <c r="A1417" s="57" t="s">
        <v>2618</v>
      </c>
      <c r="B1417" s="30" t="s">
        <v>2609</v>
      </c>
      <c r="C1417" s="30" t="s">
        <v>21</v>
      </c>
      <c r="D1417" s="55">
        <v>395.87</v>
      </c>
      <c r="E1417" s="55">
        <v>21</v>
      </c>
      <c r="F1417" s="56">
        <f t="shared" si="176"/>
        <v>8313.27</v>
      </c>
      <c r="G1417" s="110"/>
      <c r="H1417" s="88"/>
    </row>
    <row r="1418" spans="1:8" s="1" customFormat="1" ht="15.75" x14ac:dyDescent="0.45">
      <c r="A1418" s="57" t="s">
        <v>2619</v>
      </c>
      <c r="B1418" s="30" t="s">
        <v>2611</v>
      </c>
      <c r="C1418" s="30" t="s">
        <v>21</v>
      </c>
      <c r="D1418" s="55">
        <v>395.87</v>
      </c>
      <c r="E1418" s="55">
        <v>11</v>
      </c>
      <c r="F1418" s="56">
        <f t="shared" si="176"/>
        <v>4354.57</v>
      </c>
      <c r="G1418" s="110"/>
      <c r="H1418" s="88"/>
    </row>
    <row r="1419" spans="1:8" s="1" customFormat="1" ht="15.75" x14ac:dyDescent="0.45">
      <c r="A1419" s="51" t="s">
        <v>2620</v>
      </c>
      <c r="B1419" s="52" t="s">
        <v>2621</v>
      </c>
      <c r="C1419" s="52"/>
      <c r="D1419" s="53"/>
      <c r="E1419" s="53"/>
      <c r="F1419" s="54">
        <f t="shared" ref="F1419" si="179">SUM(F1420:F1421)</f>
        <v>13349.439999999999</v>
      </c>
      <c r="G1419" s="105"/>
      <c r="H1419" s="91"/>
    </row>
    <row r="1420" spans="1:8" s="1" customFormat="1" ht="15.75" x14ac:dyDescent="0.45">
      <c r="A1420" s="57" t="s">
        <v>2622</v>
      </c>
      <c r="B1420" s="30" t="s">
        <v>2609</v>
      </c>
      <c r="C1420" s="30" t="s">
        <v>21</v>
      </c>
      <c r="D1420" s="55">
        <v>417.17</v>
      </c>
      <c r="E1420" s="55">
        <v>21</v>
      </c>
      <c r="F1420" s="56">
        <f t="shared" si="176"/>
        <v>8760.57</v>
      </c>
      <c r="G1420" s="110"/>
      <c r="H1420" s="88"/>
    </row>
    <row r="1421" spans="1:8" s="1" customFormat="1" ht="15.75" x14ac:dyDescent="0.45">
      <c r="A1421" s="57" t="s">
        <v>2623</v>
      </c>
      <c r="B1421" s="30" t="s">
        <v>2611</v>
      </c>
      <c r="C1421" s="30" t="s">
        <v>21</v>
      </c>
      <c r="D1421" s="55">
        <v>417.17</v>
      </c>
      <c r="E1421" s="55">
        <v>11</v>
      </c>
      <c r="F1421" s="56">
        <f t="shared" si="176"/>
        <v>4588.87</v>
      </c>
      <c r="G1421" s="110"/>
      <c r="H1421" s="88"/>
    </row>
    <row r="1422" spans="1:8" s="1" customFormat="1" ht="15.75" x14ac:dyDescent="0.45">
      <c r="A1422" s="51" t="s">
        <v>2624</v>
      </c>
      <c r="B1422" s="52" t="s">
        <v>2625</v>
      </c>
      <c r="C1422" s="52"/>
      <c r="D1422" s="53"/>
      <c r="E1422" s="53"/>
      <c r="F1422" s="54">
        <f t="shared" ref="F1422" si="180">SUM(F1423:F1424)</f>
        <v>43638.080000000002</v>
      </c>
      <c r="G1422" s="105"/>
      <c r="H1422" s="91"/>
    </row>
    <row r="1423" spans="1:8" s="1" customFormat="1" ht="15.75" x14ac:dyDescent="0.45">
      <c r="A1423" s="57" t="s">
        <v>2626</v>
      </c>
      <c r="B1423" s="30" t="s">
        <v>2609</v>
      </c>
      <c r="C1423" s="30" t="s">
        <v>21</v>
      </c>
      <c r="D1423" s="55">
        <v>1363.69</v>
      </c>
      <c r="E1423" s="55">
        <v>21</v>
      </c>
      <c r="F1423" s="56">
        <f t="shared" si="176"/>
        <v>28637.49</v>
      </c>
      <c r="G1423" s="110"/>
      <c r="H1423" s="88"/>
    </row>
    <row r="1424" spans="1:8" s="1" customFormat="1" ht="15.75" x14ac:dyDescent="0.45">
      <c r="A1424" s="57" t="s">
        <v>2627</v>
      </c>
      <c r="B1424" s="30" t="s">
        <v>2611</v>
      </c>
      <c r="C1424" s="30" t="s">
        <v>21</v>
      </c>
      <c r="D1424" s="55">
        <v>1363.69</v>
      </c>
      <c r="E1424" s="55">
        <v>11</v>
      </c>
      <c r="F1424" s="56">
        <f t="shared" si="176"/>
        <v>15000.59</v>
      </c>
      <c r="G1424" s="110"/>
      <c r="H1424" s="88"/>
    </row>
    <row r="1425" spans="1:8" s="1" customFormat="1" ht="15.75" x14ac:dyDescent="0.45">
      <c r="A1425" s="51" t="s">
        <v>2628</v>
      </c>
      <c r="B1425" s="52" t="s">
        <v>2629</v>
      </c>
      <c r="C1425" s="52"/>
      <c r="D1425" s="53"/>
      <c r="E1425" s="53"/>
      <c r="F1425" s="54">
        <f t="shared" ref="F1425" si="181">SUM(F1426:F1427)</f>
        <v>42610.559999999998</v>
      </c>
      <c r="G1425" s="105"/>
      <c r="H1425" s="91"/>
    </row>
    <row r="1426" spans="1:8" s="1" customFormat="1" ht="15.75" x14ac:dyDescent="0.45">
      <c r="A1426" s="57" t="s">
        <v>2630</v>
      </c>
      <c r="B1426" s="30" t="s">
        <v>2609</v>
      </c>
      <c r="C1426" s="30" t="s">
        <v>21</v>
      </c>
      <c r="D1426" s="55">
        <v>1331.58</v>
      </c>
      <c r="E1426" s="55">
        <v>21</v>
      </c>
      <c r="F1426" s="56">
        <f t="shared" si="176"/>
        <v>27963.18</v>
      </c>
      <c r="G1426" s="110"/>
      <c r="H1426" s="88"/>
    </row>
    <row r="1427" spans="1:8" s="1" customFormat="1" ht="15.75" x14ac:dyDescent="0.45">
      <c r="A1427" s="57" t="s">
        <v>2631</v>
      </c>
      <c r="B1427" s="30" t="s">
        <v>2611</v>
      </c>
      <c r="C1427" s="30" t="s">
        <v>21</v>
      </c>
      <c r="D1427" s="55">
        <v>1331.58</v>
      </c>
      <c r="E1427" s="55">
        <v>11</v>
      </c>
      <c r="F1427" s="56">
        <f t="shared" si="176"/>
        <v>14647.38</v>
      </c>
      <c r="G1427" s="110"/>
      <c r="H1427" s="88"/>
    </row>
    <row r="1428" spans="1:8" s="1" customFormat="1" ht="15.75" x14ac:dyDescent="0.45">
      <c r="A1428" s="51" t="s">
        <v>2632</v>
      </c>
      <c r="B1428" s="52" t="s">
        <v>2633</v>
      </c>
      <c r="C1428" s="52"/>
      <c r="D1428" s="53"/>
      <c r="E1428" s="53"/>
      <c r="F1428" s="54">
        <f t="shared" ref="F1428" si="182">SUM(F1429:F1430)</f>
        <v>25395.84</v>
      </c>
      <c r="G1428" s="105"/>
      <c r="H1428" s="91"/>
    </row>
    <row r="1429" spans="1:8" s="1" customFormat="1" ht="15.75" x14ac:dyDescent="0.45">
      <c r="A1429" s="57" t="s">
        <v>2634</v>
      </c>
      <c r="B1429" s="30" t="s">
        <v>2609</v>
      </c>
      <c r="C1429" s="30" t="s">
        <v>21</v>
      </c>
      <c r="D1429" s="55">
        <v>793.62</v>
      </c>
      <c r="E1429" s="55">
        <v>21</v>
      </c>
      <c r="F1429" s="56">
        <f t="shared" si="176"/>
        <v>16666.02</v>
      </c>
      <c r="G1429" s="110"/>
      <c r="H1429" s="88"/>
    </row>
    <row r="1430" spans="1:8" s="1" customFormat="1" ht="15.75" x14ac:dyDescent="0.45">
      <c r="A1430" s="57" t="s">
        <v>2635</v>
      </c>
      <c r="B1430" s="30" t="s">
        <v>2611</v>
      </c>
      <c r="C1430" s="30" t="s">
        <v>21</v>
      </c>
      <c r="D1430" s="55">
        <v>793.62</v>
      </c>
      <c r="E1430" s="55">
        <v>11</v>
      </c>
      <c r="F1430" s="56">
        <f t="shared" si="176"/>
        <v>8729.82</v>
      </c>
      <c r="G1430" s="110"/>
      <c r="H1430" s="88"/>
    </row>
    <row r="1431" spans="1:8" s="1" customFormat="1" ht="15.75" x14ac:dyDescent="0.45">
      <c r="A1431" s="51" t="s">
        <v>2636</v>
      </c>
      <c r="B1431" s="52" t="s">
        <v>2637</v>
      </c>
      <c r="C1431" s="52"/>
      <c r="D1431" s="53"/>
      <c r="E1431" s="53"/>
      <c r="F1431" s="54">
        <f t="shared" ref="F1431" si="183">SUM(F1432:F1433)</f>
        <v>34681.599999999999</v>
      </c>
      <c r="G1431" s="105"/>
      <c r="H1431" s="91"/>
    </row>
    <row r="1432" spans="1:8" s="1" customFormat="1" ht="15.75" x14ac:dyDescent="0.45">
      <c r="A1432" s="57" t="s">
        <v>2638</v>
      </c>
      <c r="B1432" s="30" t="s">
        <v>2609</v>
      </c>
      <c r="C1432" s="30" t="s">
        <v>21</v>
      </c>
      <c r="D1432" s="55">
        <v>1083.8</v>
      </c>
      <c r="E1432" s="55">
        <v>21</v>
      </c>
      <c r="F1432" s="56">
        <f t="shared" si="176"/>
        <v>22759.8</v>
      </c>
      <c r="G1432" s="110"/>
      <c r="H1432" s="88"/>
    </row>
    <row r="1433" spans="1:8" s="1" customFormat="1" ht="15.75" x14ac:dyDescent="0.45">
      <c r="A1433" s="57" t="s">
        <v>2639</v>
      </c>
      <c r="B1433" s="30" t="s">
        <v>2611</v>
      </c>
      <c r="C1433" s="30" t="s">
        <v>21</v>
      </c>
      <c r="D1433" s="55">
        <v>1083.8</v>
      </c>
      <c r="E1433" s="55">
        <v>11</v>
      </c>
      <c r="F1433" s="56">
        <f t="shared" si="176"/>
        <v>11921.8</v>
      </c>
      <c r="G1433" s="110"/>
      <c r="H1433" s="88"/>
    </row>
    <row r="1434" spans="1:8" s="1" customFormat="1" ht="15.75" x14ac:dyDescent="0.45">
      <c r="A1434" s="43" t="s">
        <v>31</v>
      </c>
      <c r="B1434" s="44" t="s">
        <v>284</v>
      </c>
      <c r="C1434" s="44"/>
      <c r="D1434" s="45"/>
      <c r="E1434" s="45"/>
      <c r="F1434" s="46">
        <f>F1435+F1457+F1494+F1519+F1538+F1560</f>
        <v>2995632.7316339999</v>
      </c>
      <c r="G1434" s="94"/>
      <c r="H1434" s="83"/>
    </row>
    <row r="1435" spans="1:8" s="1" customFormat="1" ht="15.75" x14ac:dyDescent="0.45">
      <c r="A1435" s="47" t="s">
        <v>717</v>
      </c>
      <c r="B1435" s="48" t="s">
        <v>718</v>
      </c>
      <c r="C1435" s="48"/>
      <c r="D1435" s="49"/>
      <c r="E1435" s="49"/>
      <c r="F1435" s="50">
        <f>F1436+F1439+F1441+F1443+F1445+F1447+F1449+F1451+F1453+F1455</f>
        <v>47110</v>
      </c>
      <c r="G1435" s="95"/>
      <c r="H1435" s="84"/>
    </row>
    <row r="1436" spans="1:8" s="1" customFormat="1" ht="15.75" x14ac:dyDescent="0.45">
      <c r="A1436" s="51" t="s">
        <v>719</v>
      </c>
      <c r="B1436" s="52" t="s">
        <v>720</v>
      </c>
      <c r="C1436" s="52"/>
      <c r="D1436" s="53"/>
      <c r="E1436" s="53"/>
      <c r="F1436" s="54">
        <f>F1437+F1438</f>
        <v>6720</v>
      </c>
      <c r="G1436" s="105"/>
      <c r="H1436" s="91"/>
    </row>
    <row r="1437" spans="1:8" s="1" customFormat="1" ht="15.75" x14ac:dyDescent="0.45">
      <c r="A1437" s="57" t="s">
        <v>721</v>
      </c>
      <c r="B1437" s="30" t="s">
        <v>2640</v>
      </c>
      <c r="C1437" s="30" t="s">
        <v>7</v>
      </c>
      <c r="D1437" s="55">
        <v>2</v>
      </c>
      <c r="E1437" s="55">
        <v>2450</v>
      </c>
      <c r="F1437" s="56">
        <f>E1437*D1437</f>
        <v>4900</v>
      </c>
      <c r="G1437" s="110"/>
      <c r="H1437" s="88" t="s">
        <v>614</v>
      </c>
    </row>
    <row r="1438" spans="1:8" s="1" customFormat="1" ht="15.75" x14ac:dyDescent="0.45">
      <c r="A1438" s="57" t="s">
        <v>2641</v>
      </c>
      <c r="B1438" s="30" t="s">
        <v>722</v>
      </c>
      <c r="C1438" s="30" t="s">
        <v>7</v>
      </c>
      <c r="D1438" s="55">
        <v>2</v>
      </c>
      <c r="E1438" s="55">
        <v>910</v>
      </c>
      <c r="F1438" s="56">
        <f>E1438*D1438</f>
        <v>1820</v>
      </c>
      <c r="G1438" s="111"/>
      <c r="H1438" s="88"/>
    </row>
    <row r="1439" spans="1:8" s="1" customFormat="1" ht="15.75" x14ac:dyDescent="0.45">
      <c r="A1439" s="51" t="s">
        <v>723</v>
      </c>
      <c r="B1439" s="52" t="s">
        <v>724</v>
      </c>
      <c r="C1439" s="52"/>
      <c r="D1439" s="53"/>
      <c r="E1439" s="53"/>
      <c r="F1439" s="54">
        <f>F1440</f>
        <v>5460</v>
      </c>
      <c r="G1439" s="105"/>
      <c r="H1439" s="91"/>
    </row>
    <row r="1440" spans="1:8" s="1" customFormat="1" ht="15.75" x14ac:dyDescent="0.45">
      <c r="A1440" s="57" t="s">
        <v>725</v>
      </c>
      <c r="B1440" s="30" t="s">
        <v>722</v>
      </c>
      <c r="C1440" s="30" t="s">
        <v>7</v>
      </c>
      <c r="D1440" s="55">
        <v>6</v>
      </c>
      <c r="E1440" s="55">
        <v>910</v>
      </c>
      <c r="F1440" s="56">
        <f>E1440*D1440</f>
        <v>5460</v>
      </c>
      <c r="G1440" s="110"/>
      <c r="H1440" s="88" t="s">
        <v>614</v>
      </c>
    </row>
    <row r="1441" spans="1:8" s="1" customFormat="1" ht="15.75" x14ac:dyDescent="0.45">
      <c r="A1441" s="51" t="s">
        <v>726</v>
      </c>
      <c r="B1441" s="52" t="s">
        <v>727</v>
      </c>
      <c r="C1441" s="52"/>
      <c r="D1441" s="53"/>
      <c r="E1441" s="53"/>
      <c r="F1441" s="54">
        <f>F1442</f>
        <v>2730</v>
      </c>
      <c r="G1441" s="105"/>
      <c r="H1441" s="91"/>
    </row>
    <row r="1442" spans="1:8" s="1" customFormat="1" ht="15.75" x14ac:dyDescent="0.45">
      <c r="A1442" s="57" t="s">
        <v>728</v>
      </c>
      <c r="B1442" s="30" t="s">
        <v>722</v>
      </c>
      <c r="C1442" s="30" t="s">
        <v>7</v>
      </c>
      <c r="D1442" s="55">
        <v>3</v>
      </c>
      <c r="E1442" s="55">
        <v>910</v>
      </c>
      <c r="F1442" s="56">
        <f>E1442*D1442</f>
        <v>2730</v>
      </c>
      <c r="G1442" s="110"/>
      <c r="H1442" s="88" t="s">
        <v>614</v>
      </c>
    </row>
    <row r="1443" spans="1:8" s="1" customFormat="1" ht="15.75" x14ac:dyDescent="0.45">
      <c r="A1443" s="51" t="s">
        <v>729</v>
      </c>
      <c r="B1443" s="52" t="s">
        <v>730</v>
      </c>
      <c r="C1443" s="52"/>
      <c r="D1443" s="53"/>
      <c r="E1443" s="53"/>
      <c r="F1443" s="54">
        <f>F1444</f>
        <v>1820</v>
      </c>
      <c r="G1443" s="105"/>
      <c r="H1443" s="91"/>
    </row>
    <row r="1444" spans="1:8" s="1" customFormat="1" ht="15.75" x14ac:dyDescent="0.45">
      <c r="A1444" s="57" t="s">
        <v>731</v>
      </c>
      <c r="B1444" s="30" t="s">
        <v>722</v>
      </c>
      <c r="C1444" s="30" t="s">
        <v>7</v>
      </c>
      <c r="D1444" s="55">
        <v>2</v>
      </c>
      <c r="E1444" s="55">
        <v>910</v>
      </c>
      <c r="F1444" s="56">
        <f>E1444*D1444</f>
        <v>1820</v>
      </c>
      <c r="G1444" s="110"/>
      <c r="H1444" s="88" t="s">
        <v>614</v>
      </c>
    </row>
    <row r="1445" spans="1:8" s="1" customFormat="1" ht="15.75" x14ac:dyDescent="0.45">
      <c r="A1445" s="51" t="s">
        <v>732</v>
      </c>
      <c r="B1445" s="52" t="s">
        <v>733</v>
      </c>
      <c r="C1445" s="52"/>
      <c r="D1445" s="53"/>
      <c r="E1445" s="53"/>
      <c r="F1445" s="54">
        <f>F1446</f>
        <v>5460</v>
      </c>
      <c r="G1445" s="105"/>
      <c r="H1445" s="91"/>
    </row>
    <row r="1446" spans="1:8" s="1" customFormat="1" ht="15.75" x14ac:dyDescent="0.45">
      <c r="A1446" s="57" t="s">
        <v>734</v>
      </c>
      <c r="B1446" s="30" t="s">
        <v>722</v>
      </c>
      <c r="C1446" s="30" t="s">
        <v>7</v>
      </c>
      <c r="D1446" s="55">
        <v>6</v>
      </c>
      <c r="E1446" s="55">
        <v>910</v>
      </c>
      <c r="F1446" s="56">
        <f>E1446*D1446</f>
        <v>5460</v>
      </c>
      <c r="G1446" s="110"/>
      <c r="H1446" s="88" t="s">
        <v>614</v>
      </c>
    </row>
    <row r="1447" spans="1:8" s="1" customFormat="1" ht="15.75" x14ac:dyDescent="0.45">
      <c r="A1447" s="51" t="s">
        <v>735</v>
      </c>
      <c r="B1447" s="52" t="s">
        <v>736</v>
      </c>
      <c r="C1447" s="52"/>
      <c r="D1447" s="53"/>
      <c r="E1447" s="53"/>
      <c r="F1447" s="54">
        <f>F1448</f>
        <v>5460</v>
      </c>
      <c r="G1447" s="105"/>
      <c r="H1447" s="91"/>
    </row>
    <row r="1448" spans="1:8" s="1" customFormat="1" ht="15.75" x14ac:dyDescent="0.45">
      <c r="A1448" s="57" t="s">
        <v>737</v>
      </c>
      <c r="B1448" s="30" t="s">
        <v>722</v>
      </c>
      <c r="C1448" s="30" t="s">
        <v>7</v>
      </c>
      <c r="D1448" s="55">
        <v>6</v>
      </c>
      <c r="E1448" s="55">
        <v>910</v>
      </c>
      <c r="F1448" s="56">
        <f>E1448*D1448</f>
        <v>5460</v>
      </c>
      <c r="G1448" s="110"/>
      <c r="H1448" s="88" t="s">
        <v>614</v>
      </c>
    </row>
    <row r="1449" spans="1:8" s="1" customFormat="1" ht="15.75" x14ac:dyDescent="0.45">
      <c r="A1449" s="51" t="s">
        <v>738</v>
      </c>
      <c r="B1449" s="52" t="s">
        <v>739</v>
      </c>
      <c r="C1449" s="52"/>
      <c r="D1449" s="53"/>
      <c r="E1449" s="53"/>
      <c r="F1449" s="54">
        <f>F1450</f>
        <v>10920</v>
      </c>
      <c r="G1449" s="105"/>
      <c r="H1449" s="91"/>
    </row>
    <row r="1450" spans="1:8" s="1" customFormat="1" ht="15.75" x14ac:dyDescent="0.45">
      <c r="A1450" s="57" t="s">
        <v>740</v>
      </c>
      <c r="B1450" s="30" t="s">
        <v>722</v>
      </c>
      <c r="C1450" s="30" t="s">
        <v>7</v>
      </c>
      <c r="D1450" s="55">
        <v>12</v>
      </c>
      <c r="E1450" s="55">
        <v>910</v>
      </c>
      <c r="F1450" s="56">
        <f>E1450*D1450</f>
        <v>10920</v>
      </c>
      <c r="G1450" s="110"/>
      <c r="H1450" s="88" t="s">
        <v>614</v>
      </c>
    </row>
    <row r="1451" spans="1:8" s="1" customFormat="1" ht="15.75" x14ac:dyDescent="0.45">
      <c r="A1451" s="51" t="s">
        <v>741</v>
      </c>
      <c r="B1451" s="52" t="s">
        <v>742</v>
      </c>
      <c r="C1451" s="52"/>
      <c r="D1451" s="53"/>
      <c r="E1451" s="53"/>
      <c r="F1451" s="54">
        <f>F1452</f>
        <v>4900</v>
      </c>
      <c r="G1451" s="105"/>
      <c r="H1451" s="91"/>
    </row>
    <row r="1452" spans="1:8" s="1" customFormat="1" ht="15.75" x14ac:dyDescent="0.45">
      <c r="A1452" s="57" t="s">
        <v>743</v>
      </c>
      <c r="B1452" s="30" t="s">
        <v>2640</v>
      </c>
      <c r="C1452" s="30" t="s">
        <v>7</v>
      </c>
      <c r="D1452" s="55">
        <v>2</v>
      </c>
      <c r="E1452" s="55">
        <v>2450</v>
      </c>
      <c r="F1452" s="56">
        <f>E1452*D1452</f>
        <v>4900</v>
      </c>
      <c r="G1452" s="110"/>
      <c r="H1452" s="88" t="s">
        <v>614</v>
      </c>
    </row>
    <row r="1453" spans="1:8" s="1" customFormat="1" ht="15.75" x14ac:dyDescent="0.45">
      <c r="A1453" s="51" t="s">
        <v>744</v>
      </c>
      <c r="B1453" s="52" t="s">
        <v>745</v>
      </c>
      <c r="C1453" s="52"/>
      <c r="D1453" s="53"/>
      <c r="E1453" s="53"/>
      <c r="F1453" s="54">
        <f>F1454</f>
        <v>2730</v>
      </c>
      <c r="G1453" s="105"/>
      <c r="H1453" s="91"/>
    </row>
    <row r="1454" spans="1:8" s="1" customFormat="1" ht="15.75" x14ac:dyDescent="0.45">
      <c r="A1454" s="57" t="s">
        <v>746</v>
      </c>
      <c r="B1454" s="30" t="s">
        <v>722</v>
      </c>
      <c r="C1454" s="30" t="s">
        <v>7</v>
      </c>
      <c r="D1454" s="55">
        <v>3</v>
      </c>
      <c r="E1454" s="55">
        <v>910</v>
      </c>
      <c r="F1454" s="56">
        <f>E1454*D1454</f>
        <v>2730</v>
      </c>
      <c r="G1454" s="110"/>
      <c r="H1454" s="88" t="s">
        <v>614</v>
      </c>
    </row>
    <row r="1455" spans="1:8" s="1" customFormat="1" ht="15.75" x14ac:dyDescent="0.45">
      <c r="A1455" s="51" t="s">
        <v>747</v>
      </c>
      <c r="B1455" s="52" t="s">
        <v>748</v>
      </c>
      <c r="C1455" s="52"/>
      <c r="D1455" s="53"/>
      <c r="E1455" s="53"/>
      <c r="F1455" s="54">
        <f>F1456</f>
        <v>910</v>
      </c>
      <c r="G1455" s="105"/>
      <c r="H1455" s="91"/>
    </row>
    <row r="1456" spans="1:8" s="1" customFormat="1" ht="15.75" x14ac:dyDescent="0.45">
      <c r="A1456" s="57" t="s">
        <v>749</v>
      </c>
      <c r="B1456" s="30" t="s">
        <v>722</v>
      </c>
      <c r="C1456" s="30" t="s">
        <v>7</v>
      </c>
      <c r="D1456" s="55">
        <v>1</v>
      </c>
      <c r="E1456" s="55">
        <v>910</v>
      </c>
      <c r="F1456" s="56">
        <f>E1456*D1456</f>
        <v>910</v>
      </c>
      <c r="G1456" s="110"/>
      <c r="H1456" s="88" t="s">
        <v>614</v>
      </c>
    </row>
    <row r="1457" spans="1:8" s="1" customFormat="1" ht="15.75" x14ac:dyDescent="0.45">
      <c r="A1457" s="47" t="s">
        <v>750</v>
      </c>
      <c r="B1457" s="48" t="s">
        <v>751</v>
      </c>
      <c r="C1457" s="48"/>
      <c r="D1457" s="49"/>
      <c r="E1457" s="49"/>
      <c r="F1457" s="50">
        <f>F1458+F1461+F1463+F1466+F1471+F1476+F1481+F1486+F1489+F1492</f>
        <v>527559.90999999992</v>
      </c>
      <c r="G1457" s="95"/>
      <c r="H1457" s="84"/>
    </row>
    <row r="1458" spans="1:8" s="1" customFormat="1" ht="15.75" x14ac:dyDescent="0.45">
      <c r="A1458" s="51" t="s">
        <v>752</v>
      </c>
      <c r="B1458" s="52" t="s">
        <v>753</v>
      </c>
      <c r="C1458" s="52"/>
      <c r="D1458" s="53"/>
      <c r="E1458" s="53"/>
      <c r="F1458" s="54">
        <f>F1459+F1460</f>
        <v>4890.9168</v>
      </c>
      <c r="G1458" s="105"/>
      <c r="H1458" s="91"/>
    </row>
    <row r="1459" spans="1:8" s="1" customFormat="1" ht="31.5" x14ac:dyDescent="0.45">
      <c r="A1459" s="57" t="s">
        <v>754</v>
      </c>
      <c r="B1459" s="30" t="s">
        <v>2642</v>
      </c>
      <c r="C1459" s="30" t="s">
        <v>7</v>
      </c>
      <c r="D1459" s="55">
        <v>2</v>
      </c>
      <c r="E1459" s="55">
        <v>1222.7292</v>
      </c>
      <c r="F1459" s="56">
        <f>E1459*D1459</f>
        <v>2445.4584</v>
      </c>
      <c r="G1459" s="110"/>
      <c r="H1459" s="88" t="s">
        <v>614</v>
      </c>
    </row>
    <row r="1460" spans="1:8" s="1" customFormat="1" ht="31.5" x14ac:dyDescent="0.45">
      <c r="A1460" s="57" t="s">
        <v>756</v>
      </c>
      <c r="B1460" s="30" t="s">
        <v>2643</v>
      </c>
      <c r="C1460" s="30" t="s">
        <v>7</v>
      </c>
      <c r="D1460" s="55">
        <v>2</v>
      </c>
      <c r="E1460" s="55">
        <v>1222.7292</v>
      </c>
      <c r="F1460" s="56">
        <f>E1460*D1460</f>
        <v>2445.4584</v>
      </c>
      <c r="G1460" s="110"/>
      <c r="H1460" s="88" t="s">
        <v>614</v>
      </c>
    </row>
    <row r="1461" spans="1:8" s="1" customFormat="1" ht="15.75" x14ac:dyDescent="0.45">
      <c r="A1461" s="51" t="s">
        <v>758</v>
      </c>
      <c r="B1461" s="52" t="s">
        <v>759</v>
      </c>
      <c r="C1461" s="52"/>
      <c r="D1461" s="53"/>
      <c r="E1461" s="53"/>
      <c r="F1461" s="54">
        <f>F1462</f>
        <v>3668.1876000000002</v>
      </c>
      <c r="G1461" s="105"/>
      <c r="H1461" s="91"/>
    </row>
    <row r="1462" spans="1:8" s="1" customFormat="1" ht="31.5" x14ac:dyDescent="0.45">
      <c r="A1462" s="57" t="s">
        <v>760</v>
      </c>
      <c r="B1462" s="30" t="s">
        <v>2642</v>
      </c>
      <c r="C1462" s="30" t="s">
        <v>7</v>
      </c>
      <c r="D1462" s="55">
        <v>3</v>
      </c>
      <c r="E1462" s="55">
        <v>1222.7292</v>
      </c>
      <c r="F1462" s="56">
        <f>E1462*D1462</f>
        <v>3668.1876000000002</v>
      </c>
      <c r="G1462" s="110"/>
      <c r="H1462" s="88" t="s">
        <v>614</v>
      </c>
    </row>
    <row r="1463" spans="1:8" s="1" customFormat="1" ht="15.75" x14ac:dyDescent="0.45">
      <c r="A1463" s="51" t="s">
        <v>761</v>
      </c>
      <c r="B1463" s="52" t="s">
        <v>762</v>
      </c>
      <c r="C1463" s="52"/>
      <c r="D1463" s="53"/>
      <c r="E1463" s="53"/>
      <c r="F1463" s="54">
        <f>F1464+F1465</f>
        <v>7336.3752000000004</v>
      </c>
      <c r="G1463" s="105"/>
      <c r="H1463" s="91"/>
    </row>
    <row r="1464" spans="1:8" s="1" customFormat="1" ht="31.5" x14ac:dyDescent="0.45">
      <c r="A1464" s="57" t="s">
        <v>763</v>
      </c>
      <c r="B1464" s="30" t="s">
        <v>2642</v>
      </c>
      <c r="C1464" s="30" t="s">
        <v>7</v>
      </c>
      <c r="D1464" s="55">
        <v>4</v>
      </c>
      <c r="E1464" s="55">
        <v>1222.7292</v>
      </c>
      <c r="F1464" s="56">
        <f>E1464*D1464</f>
        <v>4890.9168</v>
      </c>
      <c r="G1464" s="110"/>
      <c r="H1464" s="88" t="s">
        <v>614</v>
      </c>
    </row>
    <row r="1465" spans="1:8" s="1" customFormat="1" ht="31.5" x14ac:dyDescent="0.45">
      <c r="A1465" s="57" t="s">
        <v>764</v>
      </c>
      <c r="B1465" s="30" t="s">
        <v>2643</v>
      </c>
      <c r="C1465" s="30" t="s">
        <v>7</v>
      </c>
      <c r="D1465" s="55">
        <v>2</v>
      </c>
      <c r="E1465" s="55">
        <v>1222.7292</v>
      </c>
      <c r="F1465" s="56">
        <f>E1465*D1465</f>
        <v>2445.4584</v>
      </c>
      <c r="G1465" s="110"/>
      <c r="H1465" s="88" t="s">
        <v>614</v>
      </c>
    </row>
    <row r="1466" spans="1:8" s="1" customFormat="1" ht="15.75" x14ac:dyDescent="0.45">
      <c r="A1466" s="51" t="s">
        <v>765</v>
      </c>
      <c r="B1466" s="52" t="s">
        <v>766</v>
      </c>
      <c r="C1466" s="52"/>
      <c r="D1466" s="53"/>
      <c r="E1466" s="53"/>
      <c r="F1466" s="54">
        <f>SUM(F1467:F1470)</f>
        <v>38504.605199999998</v>
      </c>
      <c r="G1466" s="105"/>
      <c r="H1466" s="91"/>
    </row>
    <row r="1467" spans="1:8" s="1" customFormat="1" ht="31.5" x14ac:dyDescent="0.45">
      <c r="A1467" s="57" t="s">
        <v>767</v>
      </c>
      <c r="B1467" s="30" t="s">
        <v>2644</v>
      </c>
      <c r="C1467" s="30" t="s">
        <v>7</v>
      </c>
      <c r="D1467" s="55">
        <v>1</v>
      </c>
      <c r="E1467" s="55">
        <v>1222.7292</v>
      </c>
      <c r="F1467" s="56">
        <f>E1467*D1467</f>
        <v>1222.7292</v>
      </c>
      <c r="G1467" s="110"/>
      <c r="H1467" s="88" t="s">
        <v>614</v>
      </c>
    </row>
    <row r="1468" spans="1:8" s="1" customFormat="1" ht="31.5" x14ac:dyDescent="0.45">
      <c r="A1468" s="57" t="s">
        <v>768</v>
      </c>
      <c r="B1468" s="30" t="s">
        <v>2643</v>
      </c>
      <c r="C1468" s="30" t="s">
        <v>7</v>
      </c>
      <c r="D1468" s="55">
        <v>11</v>
      </c>
      <c r="E1468" s="55">
        <v>1222.7292</v>
      </c>
      <c r="F1468" s="56">
        <f t="shared" ref="F1468:F1470" si="184">E1468*D1468</f>
        <v>13450.021199999999</v>
      </c>
      <c r="G1468" s="110"/>
      <c r="H1468" s="88" t="s">
        <v>614</v>
      </c>
    </row>
    <row r="1469" spans="1:8" s="1" customFormat="1" ht="31.5" x14ac:dyDescent="0.45">
      <c r="A1469" s="57" t="s">
        <v>769</v>
      </c>
      <c r="B1469" s="30" t="s">
        <v>2642</v>
      </c>
      <c r="C1469" s="30" t="s">
        <v>7</v>
      </c>
      <c r="D1469" s="55">
        <v>13</v>
      </c>
      <c r="E1469" s="55">
        <v>1222.7292</v>
      </c>
      <c r="F1469" s="56">
        <f t="shared" si="184"/>
        <v>15895.479600000001</v>
      </c>
      <c r="G1469" s="110"/>
      <c r="H1469" s="88" t="s">
        <v>614</v>
      </c>
    </row>
    <row r="1470" spans="1:8" s="1" customFormat="1" ht="31.5" x14ac:dyDescent="0.45">
      <c r="A1470" s="57" t="s">
        <v>770</v>
      </c>
      <c r="B1470" s="30" t="s">
        <v>2645</v>
      </c>
      <c r="C1470" s="30" t="s">
        <v>7</v>
      </c>
      <c r="D1470" s="55">
        <v>6</v>
      </c>
      <c r="E1470" s="55">
        <v>1322.7292</v>
      </c>
      <c r="F1470" s="56">
        <f t="shared" si="184"/>
        <v>7936.3752000000004</v>
      </c>
      <c r="G1470" s="110"/>
      <c r="H1470" s="88" t="s">
        <v>614</v>
      </c>
    </row>
    <row r="1471" spans="1:8" s="1" customFormat="1" ht="15.75" x14ac:dyDescent="0.45">
      <c r="A1471" s="51" t="s">
        <v>772</v>
      </c>
      <c r="B1471" s="52" t="s">
        <v>773</v>
      </c>
      <c r="C1471" s="52"/>
      <c r="D1471" s="53"/>
      <c r="E1471" s="53"/>
      <c r="F1471" s="54">
        <f>SUM(F1472:F1475)</f>
        <v>115513.8156</v>
      </c>
      <c r="G1471" s="105"/>
      <c r="H1471" s="91"/>
    </row>
    <row r="1472" spans="1:8" s="1" customFormat="1" ht="31.5" x14ac:dyDescent="0.45">
      <c r="A1472" s="57" t="s">
        <v>774</v>
      </c>
      <c r="B1472" s="30" t="s">
        <v>2644</v>
      </c>
      <c r="C1472" s="30" t="s">
        <v>7</v>
      </c>
      <c r="D1472" s="55">
        <v>3</v>
      </c>
      <c r="E1472" s="55">
        <v>1222.7292</v>
      </c>
      <c r="F1472" s="56">
        <f>E1472*D1472</f>
        <v>3668.1876000000002</v>
      </c>
      <c r="G1472" s="110"/>
      <c r="H1472" s="88" t="s">
        <v>614</v>
      </c>
    </row>
    <row r="1473" spans="1:8" s="1" customFormat="1" ht="31.5" x14ac:dyDescent="0.45">
      <c r="A1473" s="57" t="s">
        <v>775</v>
      </c>
      <c r="B1473" s="30" t="s">
        <v>2643</v>
      </c>
      <c r="C1473" s="30" t="s">
        <v>7</v>
      </c>
      <c r="D1473" s="55">
        <v>33</v>
      </c>
      <c r="E1473" s="55">
        <v>1222.7292</v>
      </c>
      <c r="F1473" s="56">
        <f t="shared" ref="F1473:F1475" si="185">E1473*D1473</f>
        <v>40350.063600000001</v>
      </c>
      <c r="G1473" s="110"/>
      <c r="H1473" s="88" t="s">
        <v>614</v>
      </c>
    </row>
    <row r="1474" spans="1:8" s="1" customFormat="1" ht="31.5" x14ac:dyDescent="0.45">
      <c r="A1474" s="57" t="s">
        <v>776</v>
      </c>
      <c r="B1474" s="30" t="s">
        <v>2642</v>
      </c>
      <c r="C1474" s="30" t="s">
        <v>7</v>
      </c>
      <c r="D1474" s="55">
        <v>39</v>
      </c>
      <c r="E1474" s="55">
        <v>1222.7292</v>
      </c>
      <c r="F1474" s="56">
        <f t="shared" si="185"/>
        <v>47686.438799999996</v>
      </c>
      <c r="G1474" s="110"/>
      <c r="H1474" s="88" t="s">
        <v>614</v>
      </c>
    </row>
    <row r="1475" spans="1:8" s="1" customFormat="1" ht="31.5" x14ac:dyDescent="0.45">
      <c r="A1475" s="57" t="s">
        <v>777</v>
      </c>
      <c r="B1475" s="30" t="s">
        <v>2645</v>
      </c>
      <c r="C1475" s="30" t="s">
        <v>7</v>
      </c>
      <c r="D1475" s="55">
        <v>18</v>
      </c>
      <c r="E1475" s="55">
        <v>1322.7292</v>
      </c>
      <c r="F1475" s="56">
        <f t="shared" si="185"/>
        <v>23809.125599999999</v>
      </c>
      <c r="G1475" s="110"/>
      <c r="H1475" s="88" t="s">
        <v>614</v>
      </c>
    </row>
    <row r="1476" spans="1:8" s="1" customFormat="1" ht="15.75" x14ac:dyDescent="0.45">
      <c r="A1476" s="51" t="s">
        <v>778</v>
      </c>
      <c r="B1476" s="52" t="s">
        <v>773</v>
      </c>
      <c r="C1476" s="52"/>
      <c r="D1476" s="53"/>
      <c r="E1476" s="53"/>
      <c r="F1476" s="54">
        <f>SUM(F1477:F1480)</f>
        <v>115513.8156</v>
      </c>
      <c r="G1476" s="105"/>
      <c r="H1476" s="91"/>
    </row>
    <row r="1477" spans="1:8" s="1" customFormat="1" ht="31.5" x14ac:dyDescent="0.45">
      <c r="A1477" s="57" t="s">
        <v>779</v>
      </c>
      <c r="B1477" s="30" t="s">
        <v>2644</v>
      </c>
      <c r="C1477" s="30" t="s">
        <v>7</v>
      </c>
      <c r="D1477" s="55">
        <v>3</v>
      </c>
      <c r="E1477" s="55">
        <v>1222.7292</v>
      </c>
      <c r="F1477" s="56">
        <f>E1477*D1477</f>
        <v>3668.1876000000002</v>
      </c>
      <c r="G1477" s="110"/>
      <c r="H1477" s="88" t="s">
        <v>614</v>
      </c>
    </row>
    <row r="1478" spans="1:8" s="1" customFormat="1" ht="31.5" x14ac:dyDescent="0.45">
      <c r="A1478" s="57" t="s">
        <v>780</v>
      </c>
      <c r="B1478" s="30" t="s">
        <v>2643</v>
      </c>
      <c r="C1478" s="30" t="s">
        <v>7</v>
      </c>
      <c r="D1478" s="55">
        <v>33</v>
      </c>
      <c r="E1478" s="55">
        <v>1222.7292</v>
      </c>
      <c r="F1478" s="56">
        <f t="shared" ref="F1478:F1480" si="186">E1478*D1478</f>
        <v>40350.063600000001</v>
      </c>
      <c r="G1478" s="110"/>
      <c r="H1478" s="88" t="s">
        <v>614</v>
      </c>
    </row>
    <row r="1479" spans="1:8" s="1" customFormat="1" ht="31.5" x14ac:dyDescent="0.45">
      <c r="A1479" s="57" t="s">
        <v>781</v>
      </c>
      <c r="B1479" s="30" t="s">
        <v>2642</v>
      </c>
      <c r="C1479" s="30" t="s">
        <v>7</v>
      </c>
      <c r="D1479" s="55">
        <v>39</v>
      </c>
      <c r="E1479" s="55">
        <v>1222.7292</v>
      </c>
      <c r="F1479" s="56">
        <f t="shared" si="186"/>
        <v>47686.438799999996</v>
      </c>
      <c r="G1479" s="110"/>
      <c r="H1479" s="88" t="s">
        <v>614</v>
      </c>
    </row>
    <row r="1480" spans="1:8" s="1" customFormat="1" ht="31.5" x14ac:dyDescent="0.45">
      <c r="A1480" s="57" t="s">
        <v>782</v>
      </c>
      <c r="B1480" s="30" t="s">
        <v>2645</v>
      </c>
      <c r="C1480" s="30" t="s">
        <v>7</v>
      </c>
      <c r="D1480" s="55">
        <v>18</v>
      </c>
      <c r="E1480" s="55">
        <v>1322.7292</v>
      </c>
      <c r="F1480" s="56">
        <f t="shared" si="186"/>
        <v>23809.125599999999</v>
      </c>
      <c r="G1480" s="110"/>
      <c r="H1480" s="88" t="s">
        <v>614</v>
      </c>
    </row>
    <row r="1481" spans="1:8" s="1" customFormat="1" ht="15.75" x14ac:dyDescent="0.45">
      <c r="A1481" s="51" t="s">
        <v>783</v>
      </c>
      <c r="B1481" s="52" t="s">
        <v>784</v>
      </c>
      <c r="C1481" s="52"/>
      <c r="D1481" s="53"/>
      <c r="E1481" s="53"/>
      <c r="F1481" s="54">
        <f>SUM(F1482:F1485)</f>
        <v>231027.6312</v>
      </c>
      <c r="G1481" s="105"/>
      <c r="H1481" s="91"/>
    </row>
    <row r="1482" spans="1:8" s="1" customFormat="1" ht="31.5" x14ac:dyDescent="0.45">
      <c r="A1482" s="57" t="s">
        <v>785</v>
      </c>
      <c r="B1482" s="30" t="s">
        <v>2644</v>
      </c>
      <c r="C1482" s="30" t="s">
        <v>7</v>
      </c>
      <c r="D1482" s="55">
        <v>6</v>
      </c>
      <c r="E1482" s="55">
        <v>1222.7292</v>
      </c>
      <c r="F1482" s="56">
        <f>E1482*D1482</f>
        <v>7336.3752000000004</v>
      </c>
      <c r="G1482" s="110"/>
      <c r="H1482" s="88" t="s">
        <v>614</v>
      </c>
    </row>
    <row r="1483" spans="1:8" s="1" customFormat="1" ht="31.5" x14ac:dyDescent="0.45">
      <c r="A1483" s="57" t="s">
        <v>786</v>
      </c>
      <c r="B1483" s="30" t="s">
        <v>2643</v>
      </c>
      <c r="C1483" s="30" t="s">
        <v>7</v>
      </c>
      <c r="D1483" s="55">
        <v>66</v>
      </c>
      <c r="E1483" s="55">
        <v>1222.7292</v>
      </c>
      <c r="F1483" s="56">
        <f t="shared" ref="F1483:F1485" si="187">E1483*D1483</f>
        <v>80700.127200000003</v>
      </c>
      <c r="G1483" s="110"/>
      <c r="H1483" s="88" t="s">
        <v>614</v>
      </c>
    </row>
    <row r="1484" spans="1:8" s="1" customFormat="1" ht="31.5" x14ac:dyDescent="0.45">
      <c r="A1484" s="57" t="s">
        <v>787</v>
      </c>
      <c r="B1484" s="30" t="s">
        <v>2642</v>
      </c>
      <c r="C1484" s="30" t="s">
        <v>7</v>
      </c>
      <c r="D1484" s="55">
        <v>78</v>
      </c>
      <c r="E1484" s="55">
        <v>1222.7292</v>
      </c>
      <c r="F1484" s="56">
        <f t="shared" si="187"/>
        <v>95372.877599999993</v>
      </c>
      <c r="G1484" s="110"/>
      <c r="H1484" s="88" t="s">
        <v>614</v>
      </c>
    </row>
    <row r="1485" spans="1:8" s="1" customFormat="1" ht="31.5" x14ac:dyDescent="0.45">
      <c r="A1485" s="57" t="s">
        <v>788</v>
      </c>
      <c r="B1485" s="30" t="s">
        <v>2645</v>
      </c>
      <c r="C1485" s="30" t="s">
        <v>7</v>
      </c>
      <c r="D1485" s="55">
        <v>36</v>
      </c>
      <c r="E1485" s="55">
        <v>1322.7292</v>
      </c>
      <c r="F1485" s="56">
        <f t="shared" si="187"/>
        <v>47618.251199999999</v>
      </c>
      <c r="G1485" s="110"/>
      <c r="H1485" s="88" t="s">
        <v>614</v>
      </c>
    </row>
    <row r="1486" spans="1:8" s="1" customFormat="1" ht="15.75" x14ac:dyDescent="0.45">
      <c r="A1486" s="51" t="s">
        <v>789</v>
      </c>
      <c r="B1486" s="52" t="s">
        <v>790</v>
      </c>
      <c r="C1486" s="52"/>
      <c r="D1486" s="53"/>
      <c r="E1486" s="53"/>
      <c r="F1486" s="54">
        <f>F1487+F1488</f>
        <v>4990.9168</v>
      </c>
      <c r="G1486" s="105"/>
      <c r="H1486" s="91"/>
    </row>
    <row r="1487" spans="1:8" s="1" customFormat="1" ht="31.5" x14ac:dyDescent="0.45">
      <c r="A1487" s="57" t="s">
        <v>791</v>
      </c>
      <c r="B1487" s="30" t="s">
        <v>2642</v>
      </c>
      <c r="C1487" s="30" t="s">
        <v>7</v>
      </c>
      <c r="D1487" s="55">
        <v>3</v>
      </c>
      <c r="E1487" s="55">
        <v>1222.7292</v>
      </c>
      <c r="F1487" s="56">
        <f>E1487*D1487</f>
        <v>3668.1876000000002</v>
      </c>
      <c r="G1487" s="110"/>
      <c r="H1487" s="88" t="s">
        <v>614</v>
      </c>
    </row>
    <row r="1488" spans="1:8" s="1" customFormat="1" ht="31.5" x14ac:dyDescent="0.45">
      <c r="A1488" s="57" t="s">
        <v>792</v>
      </c>
      <c r="B1488" s="30" t="s">
        <v>2645</v>
      </c>
      <c r="C1488" s="30" t="s">
        <v>7</v>
      </c>
      <c r="D1488" s="55">
        <v>1</v>
      </c>
      <c r="E1488" s="55">
        <v>1322.7292</v>
      </c>
      <c r="F1488" s="56">
        <f>E1488*D1488</f>
        <v>1322.7292</v>
      </c>
      <c r="G1488" s="110"/>
      <c r="H1488" s="88" t="s">
        <v>614</v>
      </c>
    </row>
    <row r="1489" spans="1:8" s="1" customFormat="1" ht="15.75" x14ac:dyDescent="0.45">
      <c r="A1489" s="51" t="s">
        <v>793</v>
      </c>
      <c r="B1489" s="52" t="s">
        <v>794</v>
      </c>
      <c r="C1489" s="52"/>
      <c r="D1489" s="53"/>
      <c r="E1489" s="53"/>
      <c r="F1489" s="54">
        <f>F1490+F1491</f>
        <v>4890.9168</v>
      </c>
      <c r="G1489" s="105"/>
      <c r="H1489" s="91"/>
    </row>
    <row r="1490" spans="1:8" s="1" customFormat="1" ht="31.5" x14ac:dyDescent="0.45">
      <c r="A1490" s="57" t="s">
        <v>795</v>
      </c>
      <c r="B1490" s="30" t="s">
        <v>2643</v>
      </c>
      <c r="C1490" s="30" t="s">
        <v>7</v>
      </c>
      <c r="D1490" s="55">
        <v>1</v>
      </c>
      <c r="E1490" s="55">
        <v>1222.7292</v>
      </c>
      <c r="F1490" s="56">
        <f>E1490*D1490</f>
        <v>1222.7292</v>
      </c>
      <c r="G1490" s="110"/>
      <c r="H1490" s="88" t="s">
        <v>614</v>
      </c>
    </row>
    <row r="1491" spans="1:8" s="1" customFormat="1" ht="31.5" x14ac:dyDescent="0.45">
      <c r="A1491" s="57" t="s">
        <v>796</v>
      </c>
      <c r="B1491" s="30" t="s">
        <v>2642</v>
      </c>
      <c r="C1491" s="30" t="s">
        <v>7</v>
      </c>
      <c r="D1491" s="55">
        <v>3</v>
      </c>
      <c r="E1491" s="55">
        <v>1222.7292</v>
      </c>
      <c r="F1491" s="56">
        <f>E1491*D1491</f>
        <v>3668.1876000000002</v>
      </c>
      <c r="G1491" s="110"/>
      <c r="H1491" s="88" t="s">
        <v>614</v>
      </c>
    </row>
    <row r="1492" spans="1:8" s="1" customFormat="1" ht="15.75" x14ac:dyDescent="0.45">
      <c r="A1492" s="51" t="s">
        <v>797</v>
      </c>
      <c r="B1492" s="52" t="s">
        <v>798</v>
      </c>
      <c r="C1492" s="52"/>
      <c r="D1492" s="53"/>
      <c r="E1492" s="53"/>
      <c r="F1492" s="54">
        <f>F1493</f>
        <v>1222.7292</v>
      </c>
      <c r="G1492" s="105"/>
      <c r="H1492" s="91"/>
    </row>
    <row r="1493" spans="1:8" s="1" customFormat="1" ht="31.5" x14ac:dyDescent="0.45">
      <c r="A1493" s="57" t="s">
        <v>799</v>
      </c>
      <c r="B1493" s="30" t="s">
        <v>2643</v>
      </c>
      <c r="C1493" s="30" t="s">
        <v>7</v>
      </c>
      <c r="D1493" s="55">
        <v>1</v>
      </c>
      <c r="E1493" s="55">
        <v>1222.7292</v>
      </c>
      <c r="F1493" s="56">
        <f>E1493*D1493</f>
        <v>1222.7292</v>
      </c>
      <c r="G1493" s="110"/>
      <c r="H1493" s="88" t="s">
        <v>614</v>
      </c>
    </row>
    <row r="1494" spans="1:8" s="1" customFormat="1" ht="15.75" x14ac:dyDescent="0.45">
      <c r="A1494" s="47" t="s">
        <v>800</v>
      </c>
      <c r="B1494" s="48" t="s">
        <v>801</v>
      </c>
      <c r="C1494" s="48"/>
      <c r="D1494" s="49"/>
      <c r="E1494" s="49"/>
      <c r="F1494" s="50">
        <f>F1495+F1497+F1499+F1501+F1504+F1507+F1510+F1513+F1515+F1517</f>
        <v>204150.04249999998</v>
      </c>
      <c r="G1494" s="95"/>
      <c r="H1494" s="84"/>
    </row>
    <row r="1495" spans="1:8" s="1" customFormat="1" ht="15.75" x14ac:dyDescent="0.45">
      <c r="A1495" s="51" t="s">
        <v>802</v>
      </c>
      <c r="B1495" s="52" t="s">
        <v>803</v>
      </c>
      <c r="C1495" s="52"/>
      <c r="D1495" s="53"/>
      <c r="E1495" s="53"/>
      <c r="F1495" s="54">
        <f>F1496</f>
        <v>600.00040000000001</v>
      </c>
      <c r="G1495" s="105"/>
      <c r="H1495" s="91"/>
    </row>
    <row r="1496" spans="1:8" s="1" customFormat="1" ht="15.75" x14ac:dyDescent="0.45">
      <c r="A1496" s="57" t="s">
        <v>804</v>
      </c>
      <c r="B1496" s="30" t="s">
        <v>805</v>
      </c>
      <c r="C1496" s="30" t="s">
        <v>7</v>
      </c>
      <c r="D1496" s="55">
        <v>4</v>
      </c>
      <c r="E1496" s="55">
        <v>150.0001</v>
      </c>
      <c r="F1496" s="56">
        <f>E1496*D1496</f>
        <v>600.00040000000001</v>
      </c>
      <c r="G1496" s="110"/>
      <c r="H1496" s="88"/>
    </row>
    <row r="1497" spans="1:8" s="1" customFormat="1" ht="15.75" x14ac:dyDescent="0.45">
      <c r="A1497" s="51" t="s">
        <v>806</v>
      </c>
      <c r="B1497" s="52" t="s">
        <v>807</v>
      </c>
      <c r="C1497" s="52"/>
      <c r="D1497" s="53"/>
      <c r="E1497" s="53"/>
      <c r="F1497" s="54">
        <f>F1498</f>
        <v>450.00030000000004</v>
      </c>
      <c r="G1497" s="105"/>
      <c r="H1497" s="91"/>
    </row>
    <row r="1498" spans="1:8" s="1" customFormat="1" ht="15.75" x14ac:dyDescent="0.45">
      <c r="A1498" s="57" t="s">
        <v>808</v>
      </c>
      <c r="B1498" s="30" t="s">
        <v>805</v>
      </c>
      <c r="C1498" s="30" t="s">
        <v>7</v>
      </c>
      <c r="D1498" s="55">
        <v>3</v>
      </c>
      <c r="E1498" s="55">
        <v>150.0001</v>
      </c>
      <c r="F1498" s="56">
        <f>E1498*D1498</f>
        <v>450.00030000000004</v>
      </c>
      <c r="G1498" s="110"/>
      <c r="H1498" s="88"/>
    </row>
    <row r="1499" spans="1:8" s="1" customFormat="1" ht="15.75" x14ac:dyDescent="0.45">
      <c r="A1499" s="51" t="s">
        <v>809</v>
      </c>
      <c r="B1499" s="52" t="s">
        <v>810</v>
      </c>
      <c r="C1499" s="52"/>
      <c r="D1499" s="53"/>
      <c r="E1499" s="53"/>
      <c r="F1499" s="54">
        <f>F1500</f>
        <v>900.00060000000008</v>
      </c>
      <c r="G1499" s="105"/>
      <c r="H1499" s="91"/>
    </row>
    <row r="1500" spans="1:8" s="1" customFormat="1" ht="15.75" x14ac:dyDescent="0.45">
      <c r="A1500" s="57" t="s">
        <v>811</v>
      </c>
      <c r="B1500" s="30" t="s">
        <v>805</v>
      </c>
      <c r="C1500" s="30" t="s">
        <v>7</v>
      </c>
      <c r="D1500" s="55">
        <v>6</v>
      </c>
      <c r="E1500" s="55">
        <v>150.0001</v>
      </c>
      <c r="F1500" s="56">
        <f>E1500*D1500</f>
        <v>900.00060000000008</v>
      </c>
      <c r="G1500" s="110"/>
      <c r="H1500" s="88"/>
    </row>
    <row r="1501" spans="1:8" s="1" customFormat="1" ht="15.75" x14ac:dyDescent="0.45">
      <c r="A1501" s="51" t="s">
        <v>812</v>
      </c>
      <c r="B1501" s="52" t="s">
        <v>813</v>
      </c>
      <c r="C1501" s="52"/>
      <c r="D1501" s="53"/>
      <c r="E1501" s="53"/>
      <c r="F1501" s="54">
        <f>F1502+F1503</f>
        <v>17250.004300000001</v>
      </c>
      <c r="G1501" s="105"/>
      <c r="H1501" s="91"/>
    </row>
    <row r="1502" spans="1:8" s="1" customFormat="1" ht="15.75" x14ac:dyDescent="0.45">
      <c r="A1502" s="57" t="s">
        <v>814</v>
      </c>
      <c r="B1502" s="30" t="s">
        <v>805</v>
      </c>
      <c r="C1502" s="30" t="s">
        <v>7</v>
      </c>
      <c r="D1502" s="55">
        <v>31</v>
      </c>
      <c r="E1502" s="55">
        <v>150.0001</v>
      </c>
      <c r="F1502" s="56">
        <f>E1502*D1502</f>
        <v>4650.0030999999999</v>
      </c>
      <c r="G1502" s="110"/>
      <c r="H1502" s="88"/>
    </row>
    <row r="1503" spans="1:8" s="1" customFormat="1" ht="15.75" x14ac:dyDescent="0.45">
      <c r="A1503" s="57" t="s">
        <v>4724</v>
      </c>
      <c r="B1503" s="30" t="s">
        <v>819</v>
      </c>
      <c r="C1503" s="30" t="s">
        <v>7</v>
      </c>
      <c r="D1503" s="55">
        <v>12</v>
      </c>
      <c r="E1503" s="55">
        <v>1050.0001</v>
      </c>
      <c r="F1503" s="56">
        <f>E1503*D1503</f>
        <v>12600.001199999999</v>
      </c>
      <c r="G1503" s="110"/>
      <c r="H1503" s="88"/>
    </row>
    <row r="1504" spans="1:8" s="1" customFormat="1" ht="15.75" x14ac:dyDescent="0.45">
      <c r="A1504" s="51" t="s">
        <v>815</v>
      </c>
      <c r="B1504" s="52" t="s">
        <v>816</v>
      </c>
      <c r="C1504" s="52"/>
      <c r="D1504" s="53"/>
      <c r="E1504" s="53"/>
      <c r="F1504" s="54">
        <f>F1505+F1506</f>
        <v>45900.008999999998</v>
      </c>
      <c r="G1504" s="105"/>
      <c r="H1504" s="91"/>
    </row>
    <row r="1505" spans="1:8" s="1" customFormat="1" ht="15.75" x14ac:dyDescent="0.45">
      <c r="A1505" s="57" t="s">
        <v>817</v>
      </c>
      <c r="B1505" s="30" t="s">
        <v>805</v>
      </c>
      <c r="C1505" s="30" t="s">
        <v>7</v>
      </c>
      <c r="D1505" s="55">
        <v>54</v>
      </c>
      <c r="E1505" s="55">
        <v>150.0001</v>
      </c>
      <c r="F1505" s="56">
        <f>E1505*D1505</f>
        <v>8100.0054</v>
      </c>
      <c r="G1505" s="110"/>
      <c r="H1505" s="88"/>
    </row>
    <row r="1506" spans="1:8" s="1" customFormat="1" ht="15.75" x14ac:dyDescent="0.45">
      <c r="A1506" s="57" t="s">
        <v>818</v>
      </c>
      <c r="B1506" s="30" t="s">
        <v>819</v>
      </c>
      <c r="C1506" s="30" t="s">
        <v>7</v>
      </c>
      <c r="D1506" s="55">
        <v>36</v>
      </c>
      <c r="E1506" s="55">
        <v>1050.0001</v>
      </c>
      <c r="F1506" s="56">
        <f>E1506*D1506</f>
        <v>37800.003599999996</v>
      </c>
      <c r="G1506" s="110"/>
      <c r="H1506" s="88"/>
    </row>
    <row r="1507" spans="1:8" s="1" customFormat="1" ht="15.75" x14ac:dyDescent="0.45">
      <c r="A1507" s="51" t="s">
        <v>820</v>
      </c>
      <c r="B1507" s="52" t="s">
        <v>821</v>
      </c>
      <c r="C1507" s="52"/>
      <c r="D1507" s="53"/>
      <c r="E1507" s="53"/>
      <c r="F1507" s="54">
        <f>F1508+F1509</f>
        <v>45900.008999999998</v>
      </c>
      <c r="G1507" s="105"/>
      <c r="H1507" s="91"/>
    </row>
    <row r="1508" spans="1:8" s="1" customFormat="1" ht="15.75" x14ac:dyDescent="0.45">
      <c r="A1508" s="57" t="s">
        <v>822</v>
      </c>
      <c r="B1508" s="30" t="s">
        <v>805</v>
      </c>
      <c r="C1508" s="30" t="s">
        <v>7</v>
      </c>
      <c r="D1508" s="55">
        <v>54</v>
      </c>
      <c r="E1508" s="55">
        <v>150.0001</v>
      </c>
      <c r="F1508" s="56">
        <f>E1508*D1508</f>
        <v>8100.0054</v>
      </c>
      <c r="G1508" s="110"/>
      <c r="H1508" s="88"/>
    </row>
    <row r="1509" spans="1:8" s="1" customFormat="1" ht="15.75" x14ac:dyDescent="0.45">
      <c r="A1509" s="57" t="s">
        <v>823</v>
      </c>
      <c r="B1509" s="30" t="s">
        <v>819</v>
      </c>
      <c r="C1509" s="30" t="s">
        <v>7</v>
      </c>
      <c r="D1509" s="55">
        <v>36</v>
      </c>
      <c r="E1509" s="55">
        <v>1050.0001</v>
      </c>
      <c r="F1509" s="56">
        <f>E1509*D1509</f>
        <v>37800.003599999996</v>
      </c>
      <c r="G1509" s="110"/>
      <c r="H1509" s="88"/>
    </row>
    <row r="1510" spans="1:8" s="1" customFormat="1" ht="15.75" x14ac:dyDescent="0.45">
      <c r="A1510" s="51" t="s">
        <v>824</v>
      </c>
      <c r="B1510" s="52" t="s">
        <v>825</v>
      </c>
      <c r="C1510" s="52"/>
      <c r="D1510" s="53"/>
      <c r="E1510" s="53"/>
      <c r="F1510" s="54">
        <f>F1511+F1512</f>
        <v>91800.017999999996</v>
      </c>
      <c r="G1510" s="105"/>
      <c r="H1510" s="91"/>
    </row>
    <row r="1511" spans="1:8" s="1" customFormat="1" ht="15.75" x14ac:dyDescent="0.45">
      <c r="A1511" s="57" t="s">
        <v>826</v>
      </c>
      <c r="B1511" s="30" t="s">
        <v>805</v>
      </c>
      <c r="C1511" s="30" t="s">
        <v>7</v>
      </c>
      <c r="D1511" s="55">
        <v>108</v>
      </c>
      <c r="E1511" s="55">
        <v>150.0001</v>
      </c>
      <c r="F1511" s="56">
        <f>E1511*D1511</f>
        <v>16200.0108</v>
      </c>
      <c r="G1511" s="110"/>
      <c r="H1511" s="88"/>
    </row>
    <row r="1512" spans="1:8" s="1" customFormat="1" ht="15.75" x14ac:dyDescent="0.45">
      <c r="A1512" s="57" t="s">
        <v>827</v>
      </c>
      <c r="B1512" s="30" t="s">
        <v>819</v>
      </c>
      <c r="C1512" s="30" t="s">
        <v>7</v>
      </c>
      <c r="D1512" s="55">
        <v>72</v>
      </c>
      <c r="E1512" s="55">
        <v>1050.0001</v>
      </c>
      <c r="F1512" s="56">
        <f>E1512*D1512</f>
        <v>75600.007199999993</v>
      </c>
      <c r="G1512" s="110"/>
      <c r="H1512" s="88"/>
    </row>
    <row r="1513" spans="1:8" s="1" customFormat="1" ht="15.75" x14ac:dyDescent="0.45">
      <c r="A1513" s="51" t="s">
        <v>828</v>
      </c>
      <c r="B1513" s="52" t="s">
        <v>829</v>
      </c>
      <c r="C1513" s="52"/>
      <c r="D1513" s="53"/>
      <c r="E1513" s="53"/>
      <c r="F1513" s="54">
        <f>F1514</f>
        <v>600.00040000000001</v>
      </c>
      <c r="G1513" s="105"/>
      <c r="H1513" s="91"/>
    </row>
    <row r="1514" spans="1:8" s="1" customFormat="1" ht="15.75" x14ac:dyDescent="0.45">
      <c r="A1514" s="57" t="s">
        <v>830</v>
      </c>
      <c r="B1514" s="30" t="s">
        <v>805</v>
      </c>
      <c r="C1514" s="30" t="s">
        <v>7</v>
      </c>
      <c r="D1514" s="55">
        <v>4</v>
      </c>
      <c r="E1514" s="55">
        <v>150.0001</v>
      </c>
      <c r="F1514" s="56">
        <f>E1514*D1514</f>
        <v>600.00040000000001</v>
      </c>
      <c r="G1514" s="110"/>
      <c r="H1514" s="88"/>
    </row>
    <row r="1515" spans="1:8" s="1" customFormat="1" ht="15.75" x14ac:dyDescent="0.45">
      <c r="A1515" s="51" t="s">
        <v>831</v>
      </c>
      <c r="B1515" s="52" t="s">
        <v>832</v>
      </c>
      <c r="C1515" s="52"/>
      <c r="D1515" s="53"/>
      <c r="E1515" s="53"/>
      <c r="F1515" s="54">
        <f>F1516</f>
        <v>600.00040000000001</v>
      </c>
      <c r="G1515" s="110"/>
      <c r="H1515" s="88"/>
    </row>
    <row r="1516" spans="1:8" s="1" customFormat="1" ht="15.75" x14ac:dyDescent="0.45">
      <c r="A1516" s="57" t="s">
        <v>833</v>
      </c>
      <c r="B1516" s="30" t="s">
        <v>805</v>
      </c>
      <c r="C1516" s="30" t="s">
        <v>7</v>
      </c>
      <c r="D1516" s="55">
        <v>4</v>
      </c>
      <c r="E1516" s="55">
        <v>150.0001</v>
      </c>
      <c r="F1516" s="56">
        <f>E1516*D1516</f>
        <v>600.00040000000001</v>
      </c>
      <c r="G1516" s="105"/>
      <c r="H1516" s="91"/>
    </row>
    <row r="1517" spans="1:8" s="1" customFormat="1" ht="15.75" x14ac:dyDescent="0.45">
      <c r="A1517" s="51" t="s">
        <v>834</v>
      </c>
      <c r="B1517" s="52" t="s">
        <v>835</v>
      </c>
      <c r="C1517" s="52"/>
      <c r="D1517" s="53"/>
      <c r="E1517" s="53"/>
      <c r="F1517" s="54">
        <f>F1518</f>
        <v>150.0001</v>
      </c>
      <c r="G1517" s="110"/>
      <c r="H1517" s="88"/>
    </row>
    <row r="1518" spans="1:8" s="1" customFormat="1" ht="15.75" x14ac:dyDescent="0.45">
      <c r="A1518" s="57" t="s">
        <v>836</v>
      </c>
      <c r="B1518" s="30" t="s">
        <v>805</v>
      </c>
      <c r="C1518" s="30" t="s">
        <v>7</v>
      </c>
      <c r="D1518" s="55">
        <v>1</v>
      </c>
      <c r="E1518" s="55">
        <v>150.0001</v>
      </c>
      <c r="F1518" s="56">
        <f>E1518*D1518</f>
        <v>150.0001</v>
      </c>
      <c r="G1518" s="110"/>
      <c r="H1518" s="88"/>
    </row>
    <row r="1519" spans="1:8" s="1" customFormat="1" ht="15.75" x14ac:dyDescent="0.45">
      <c r="A1519" s="47" t="s">
        <v>837</v>
      </c>
      <c r="B1519" s="48" t="s">
        <v>838</v>
      </c>
      <c r="C1519" s="48"/>
      <c r="D1519" s="49"/>
      <c r="E1519" s="49"/>
      <c r="F1519" s="50">
        <f>F1520+F1522+F1524+F1526+F1528+F1530+F1532+F1534+F1536</f>
        <v>15032.578868999999</v>
      </c>
      <c r="G1519" s="95"/>
      <c r="H1519" s="84"/>
    </row>
    <row r="1520" spans="1:8" s="1" customFormat="1" ht="15.75" x14ac:dyDescent="0.45">
      <c r="A1520" s="51" t="s">
        <v>839</v>
      </c>
      <c r="B1520" s="52" t="s">
        <v>840</v>
      </c>
      <c r="C1520" s="52"/>
      <c r="D1520" s="53"/>
      <c r="E1520" s="53"/>
      <c r="F1520" s="54">
        <f>F1521</f>
        <v>765.96920399999999</v>
      </c>
      <c r="G1520" s="105"/>
      <c r="H1520" s="91"/>
    </row>
    <row r="1521" spans="1:8" s="1" customFormat="1" ht="15.75" x14ac:dyDescent="0.45">
      <c r="A1521" s="57" t="s">
        <v>841</v>
      </c>
      <c r="B1521" s="30" t="s">
        <v>842</v>
      </c>
      <c r="C1521" s="30" t="s">
        <v>19</v>
      </c>
      <c r="D1521" s="55">
        <v>8.84</v>
      </c>
      <c r="E1521" s="55">
        <v>86.648099999999999</v>
      </c>
      <c r="F1521" s="56">
        <f>E1521*D1521</f>
        <v>765.96920399999999</v>
      </c>
      <c r="G1521" s="110"/>
      <c r="H1521" s="88" t="s">
        <v>1226</v>
      </c>
    </row>
    <row r="1522" spans="1:8" s="1" customFormat="1" ht="15.75" x14ac:dyDescent="0.45">
      <c r="A1522" s="51" t="s">
        <v>843</v>
      </c>
      <c r="B1522" s="52" t="s">
        <v>844</v>
      </c>
      <c r="C1522" s="52"/>
      <c r="D1522" s="53"/>
      <c r="E1522" s="53"/>
      <c r="F1522" s="54">
        <f>F1523</f>
        <v>2297.907612</v>
      </c>
      <c r="G1522" s="105"/>
      <c r="H1522" s="91"/>
    </row>
    <row r="1523" spans="1:8" s="1" customFormat="1" ht="15.75" x14ac:dyDescent="0.45">
      <c r="A1523" s="57" t="s">
        <v>845</v>
      </c>
      <c r="B1523" s="30" t="s">
        <v>842</v>
      </c>
      <c r="C1523" s="30" t="s">
        <v>19</v>
      </c>
      <c r="D1523" s="55">
        <v>26.52</v>
      </c>
      <c r="E1523" s="55">
        <v>86.648099999999999</v>
      </c>
      <c r="F1523" s="56">
        <f>E1523*D1523</f>
        <v>2297.907612</v>
      </c>
      <c r="G1523" s="110"/>
      <c r="H1523" s="88" t="s">
        <v>1226</v>
      </c>
    </row>
    <row r="1524" spans="1:8" s="1" customFormat="1" ht="15.75" x14ac:dyDescent="0.45">
      <c r="A1524" s="51" t="s">
        <v>846</v>
      </c>
      <c r="B1524" s="52" t="s">
        <v>847</v>
      </c>
      <c r="C1524" s="52"/>
      <c r="D1524" s="53"/>
      <c r="E1524" s="53"/>
      <c r="F1524" s="54">
        <f>F1525</f>
        <v>765.96920399999999</v>
      </c>
      <c r="G1524" s="105"/>
      <c r="H1524" s="91"/>
    </row>
    <row r="1525" spans="1:8" s="1" customFormat="1" ht="15.75" x14ac:dyDescent="0.45">
      <c r="A1525" s="57" t="s">
        <v>848</v>
      </c>
      <c r="B1525" s="30" t="s">
        <v>842</v>
      </c>
      <c r="C1525" s="30" t="s">
        <v>19</v>
      </c>
      <c r="D1525" s="55">
        <v>8.84</v>
      </c>
      <c r="E1525" s="55">
        <v>86.648099999999999</v>
      </c>
      <c r="F1525" s="56">
        <f>E1525*D1525</f>
        <v>765.96920399999999</v>
      </c>
      <c r="G1525" s="110"/>
      <c r="H1525" s="88" t="s">
        <v>1226</v>
      </c>
    </row>
    <row r="1526" spans="1:8" s="1" customFormat="1" ht="15.75" x14ac:dyDescent="0.45">
      <c r="A1526" s="51" t="s">
        <v>849</v>
      </c>
      <c r="B1526" s="52" t="s">
        <v>850</v>
      </c>
      <c r="C1526" s="52"/>
      <c r="D1526" s="53"/>
      <c r="E1526" s="53"/>
      <c r="F1526" s="54">
        <f>F1527</f>
        <v>765.96920399999999</v>
      </c>
      <c r="G1526" s="105"/>
      <c r="H1526" s="91"/>
    </row>
    <row r="1527" spans="1:8" s="1" customFormat="1" ht="15.75" x14ac:dyDescent="0.45">
      <c r="A1527" s="57" t="s">
        <v>851</v>
      </c>
      <c r="B1527" s="30" t="s">
        <v>842</v>
      </c>
      <c r="C1527" s="30" t="s">
        <v>19</v>
      </c>
      <c r="D1527" s="55">
        <v>8.84</v>
      </c>
      <c r="E1527" s="55">
        <v>86.648099999999999</v>
      </c>
      <c r="F1527" s="56">
        <f>E1527*D1527</f>
        <v>765.96920399999999</v>
      </c>
      <c r="G1527" s="110"/>
      <c r="H1527" s="88" t="s">
        <v>1226</v>
      </c>
    </row>
    <row r="1528" spans="1:8" s="1" customFormat="1" ht="15.75" x14ac:dyDescent="0.45">
      <c r="A1528" s="51" t="s">
        <v>852</v>
      </c>
      <c r="B1528" s="52" t="s">
        <v>853</v>
      </c>
      <c r="C1528" s="52"/>
      <c r="D1528" s="53"/>
      <c r="E1528" s="53"/>
      <c r="F1528" s="54">
        <f>F1529</f>
        <v>2297.907612</v>
      </c>
      <c r="G1528" s="105"/>
      <c r="H1528" s="91"/>
    </row>
    <row r="1529" spans="1:8" s="1" customFormat="1" ht="15.75" x14ac:dyDescent="0.45">
      <c r="A1529" s="57" t="s">
        <v>854</v>
      </c>
      <c r="B1529" s="30" t="s">
        <v>842</v>
      </c>
      <c r="C1529" s="30" t="s">
        <v>19</v>
      </c>
      <c r="D1529" s="55">
        <v>26.52</v>
      </c>
      <c r="E1529" s="55">
        <v>86.648099999999999</v>
      </c>
      <c r="F1529" s="56">
        <f>E1529*D1529</f>
        <v>2297.907612</v>
      </c>
      <c r="G1529" s="110"/>
      <c r="H1529" s="88" t="s">
        <v>1226</v>
      </c>
    </row>
    <row r="1530" spans="1:8" s="1" customFormat="1" ht="15.75" x14ac:dyDescent="0.45">
      <c r="A1530" s="51" t="s">
        <v>855</v>
      </c>
      <c r="B1530" s="52" t="s">
        <v>856</v>
      </c>
      <c r="C1530" s="52"/>
      <c r="D1530" s="53"/>
      <c r="E1530" s="53"/>
      <c r="F1530" s="54">
        <f>F1531</f>
        <v>2297.907612</v>
      </c>
      <c r="G1530" s="105"/>
      <c r="H1530" s="91"/>
    </row>
    <row r="1531" spans="1:8" s="1" customFormat="1" ht="15.75" x14ac:dyDescent="0.45">
      <c r="A1531" s="57" t="s">
        <v>857</v>
      </c>
      <c r="B1531" s="30" t="s">
        <v>842</v>
      </c>
      <c r="C1531" s="30" t="s">
        <v>19</v>
      </c>
      <c r="D1531" s="55">
        <v>26.52</v>
      </c>
      <c r="E1531" s="55">
        <v>86.648099999999999</v>
      </c>
      <c r="F1531" s="56">
        <f>E1531*D1531</f>
        <v>2297.907612</v>
      </c>
      <c r="G1531" s="110"/>
      <c r="H1531" s="88" t="s">
        <v>1226</v>
      </c>
    </row>
    <row r="1532" spans="1:8" s="1" customFormat="1" ht="15.75" x14ac:dyDescent="0.45">
      <c r="A1532" s="51" t="s">
        <v>858</v>
      </c>
      <c r="B1532" s="52" t="s">
        <v>859</v>
      </c>
      <c r="C1532" s="52"/>
      <c r="D1532" s="53"/>
      <c r="E1532" s="53"/>
      <c r="F1532" s="54">
        <f>F1533</f>
        <v>4595.8152239999999</v>
      </c>
      <c r="G1532" s="105"/>
      <c r="H1532" s="91"/>
    </row>
    <row r="1533" spans="1:8" s="1" customFormat="1" ht="15.75" x14ac:dyDescent="0.45">
      <c r="A1533" s="57" t="s">
        <v>860</v>
      </c>
      <c r="B1533" s="30" t="s">
        <v>842</v>
      </c>
      <c r="C1533" s="30" t="s">
        <v>19</v>
      </c>
      <c r="D1533" s="55">
        <v>53.04</v>
      </c>
      <c r="E1533" s="55">
        <v>86.648099999999999</v>
      </c>
      <c r="F1533" s="56">
        <f>E1533*D1533</f>
        <v>4595.8152239999999</v>
      </c>
      <c r="G1533" s="110"/>
      <c r="H1533" s="88" t="s">
        <v>1226</v>
      </c>
    </row>
    <row r="1534" spans="1:8" s="1" customFormat="1" ht="15.75" x14ac:dyDescent="0.45">
      <c r="A1534" s="51" t="s">
        <v>861</v>
      </c>
      <c r="B1534" s="52" t="s">
        <v>862</v>
      </c>
      <c r="C1534" s="52"/>
      <c r="D1534" s="53"/>
      <c r="E1534" s="53"/>
      <c r="F1534" s="54">
        <f>F1535</f>
        <v>765.96920399999999</v>
      </c>
      <c r="G1534" s="105"/>
      <c r="H1534" s="91"/>
    </row>
    <row r="1535" spans="1:8" s="1" customFormat="1" ht="15.75" x14ac:dyDescent="0.45">
      <c r="A1535" s="57" t="s">
        <v>863</v>
      </c>
      <c r="B1535" s="30" t="s">
        <v>842</v>
      </c>
      <c r="C1535" s="30" t="s">
        <v>19</v>
      </c>
      <c r="D1535" s="55">
        <v>8.84</v>
      </c>
      <c r="E1535" s="55">
        <v>86.648099999999999</v>
      </c>
      <c r="F1535" s="56">
        <f>E1535*D1535</f>
        <v>765.96920399999999</v>
      </c>
      <c r="G1535" s="110"/>
      <c r="H1535" s="88" t="s">
        <v>1226</v>
      </c>
    </row>
    <row r="1536" spans="1:8" s="1" customFormat="1" ht="15.75" x14ac:dyDescent="0.45">
      <c r="A1536" s="51" t="s">
        <v>864</v>
      </c>
      <c r="B1536" s="52" t="s">
        <v>865</v>
      </c>
      <c r="C1536" s="52"/>
      <c r="D1536" s="53"/>
      <c r="E1536" s="53"/>
      <c r="F1536" s="54">
        <f>F1537</f>
        <v>479.163993</v>
      </c>
      <c r="G1536" s="105"/>
      <c r="H1536" s="91"/>
    </row>
    <row r="1537" spans="1:8" s="1" customFormat="1" ht="15.75" x14ac:dyDescent="0.45">
      <c r="A1537" s="57" t="s">
        <v>866</v>
      </c>
      <c r="B1537" s="30" t="s">
        <v>842</v>
      </c>
      <c r="C1537" s="30" t="s">
        <v>19</v>
      </c>
      <c r="D1537" s="55">
        <v>5.53</v>
      </c>
      <c r="E1537" s="55">
        <v>86.648099999999999</v>
      </c>
      <c r="F1537" s="56">
        <f>E1537*D1537</f>
        <v>479.163993</v>
      </c>
      <c r="G1537" s="110"/>
      <c r="H1537" s="88" t="s">
        <v>1226</v>
      </c>
    </row>
    <row r="1538" spans="1:8" s="1" customFormat="1" ht="15.75" x14ac:dyDescent="0.45">
      <c r="A1538" s="47" t="s">
        <v>867</v>
      </c>
      <c r="B1538" s="48" t="s">
        <v>868</v>
      </c>
      <c r="C1538" s="48"/>
      <c r="D1538" s="49"/>
      <c r="E1538" s="49"/>
      <c r="F1538" s="50">
        <f>F1539+F1542+F1544+F1546+F1548+F1550+F1552+F1554+F1556+F1558</f>
        <v>2194220.2002650001</v>
      </c>
      <c r="G1538" s="95"/>
      <c r="H1538" s="84"/>
    </row>
    <row r="1539" spans="1:8" s="1" customFormat="1" ht="15.75" x14ac:dyDescent="0.45">
      <c r="A1539" s="51" t="s">
        <v>869</v>
      </c>
      <c r="B1539" s="52" t="s">
        <v>1189</v>
      </c>
      <c r="C1539" s="52"/>
      <c r="D1539" s="53"/>
      <c r="E1539" s="53"/>
      <c r="F1539" s="54">
        <f>F1540+F1541</f>
        <v>122894.954</v>
      </c>
      <c r="G1539" s="105"/>
      <c r="H1539" s="91"/>
    </row>
    <row r="1540" spans="1:8" s="1" customFormat="1" ht="15.75" x14ac:dyDescent="0.45">
      <c r="A1540" s="57" t="s">
        <v>870</v>
      </c>
      <c r="B1540" s="30" t="s">
        <v>871</v>
      </c>
      <c r="C1540" s="30" t="s">
        <v>21</v>
      </c>
      <c r="D1540" s="55">
        <v>102.2</v>
      </c>
      <c r="E1540" s="55">
        <v>1049.07</v>
      </c>
      <c r="F1540" s="56">
        <f>E1540*D1540</f>
        <v>107214.954</v>
      </c>
      <c r="G1540" s="110"/>
      <c r="H1540" s="88" t="s">
        <v>614</v>
      </c>
    </row>
    <row r="1541" spans="1:8" s="1" customFormat="1" ht="15.75" x14ac:dyDescent="0.45">
      <c r="A1541" s="57" t="s">
        <v>2834</v>
      </c>
      <c r="B1541" s="30" t="s">
        <v>1248</v>
      </c>
      <c r="C1541" s="30" t="s">
        <v>7</v>
      </c>
      <c r="D1541" s="55">
        <v>1</v>
      </c>
      <c r="E1541" s="55">
        <v>15680</v>
      </c>
      <c r="F1541" s="56">
        <f>E1541*D1541</f>
        <v>15680</v>
      </c>
      <c r="G1541" s="111"/>
      <c r="H1541" s="88"/>
    </row>
    <row r="1542" spans="1:8" s="1" customFormat="1" ht="15.75" x14ac:dyDescent="0.45">
      <c r="A1542" s="51" t="s">
        <v>1190</v>
      </c>
      <c r="B1542" s="52" t="s">
        <v>1191</v>
      </c>
      <c r="C1542" s="52"/>
      <c r="D1542" s="53"/>
      <c r="E1542" s="53"/>
      <c r="F1542" s="54">
        <f>F1543</f>
        <v>7345.0636049999994</v>
      </c>
      <c r="G1542" s="105"/>
      <c r="H1542" s="91"/>
    </row>
    <row r="1543" spans="1:8" s="1" customFormat="1" ht="15.75" x14ac:dyDescent="0.45">
      <c r="A1543" s="57" t="s">
        <v>1192</v>
      </c>
      <c r="B1543" s="30" t="s">
        <v>871</v>
      </c>
      <c r="C1543" s="30" t="s">
        <v>21</v>
      </c>
      <c r="D1543" s="55">
        <v>7.0015000000000001</v>
      </c>
      <c r="E1543" s="55">
        <v>1049.07</v>
      </c>
      <c r="F1543" s="56">
        <f>E1543*D1543</f>
        <v>7345.0636049999994</v>
      </c>
      <c r="G1543" s="110"/>
      <c r="H1543" s="88" t="s">
        <v>614</v>
      </c>
    </row>
    <row r="1544" spans="1:8" s="1" customFormat="1" ht="15.75" x14ac:dyDescent="0.45">
      <c r="A1544" s="51" t="s">
        <v>1193</v>
      </c>
      <c r="B1544" s="52" t="s">
        <v>1194</v>
      </c>
      <c r="C1544" s="52"/>
      <c r="D1544" s="53"/>
      <c r="E1544" s="53"/>
      <c r="F1544" s="54">
        <f>F1545</f>
        <v>139958.317026</v>
      </c>
      <c r="G1544" s="105"/>
      <c r="H1544" s="91"/>
    </row>
    <row r="1545" spans="1:8" s="1" customFormat="1" ht="15.75" x14ac:dyDescent="0.45">
      <c r="A1545" s="57" t="s">
        <v>1195</v>
      </c>
      <c r="B1545" s="30" t="s">
        <v>871</v>
      </c>
      <c r="C1545" s="30" t="s">
        <v>21</v>
      </c>
      <c r="D1545" s="55">
        <v>133.4118</v>
      </c>
      <c r="E1545" s="55">
        <v>1049.07</v>
      </c>
      <c r="F1545" s="56">
        <f>E1545*D1545</f>
        <v>139958.317026</v>
      </c>
      <c r="G1545" s="110"/>
      <c r="H1545" s="88" t="s">
        <v>614</v>
      </c>
    </row>
    <row r="1546" spans="1:8" s="1" customFormat="1" ht="15.75" x14ac:dyDescent="0.45">
      <c r="A1546" s="51" t="s">
        <v>1196</v>
      </c>
      <c r="B1546" s="52" t="s">
        <v>1197</v>
      </c>
      <c r="C1546" s="52"/>
      <c r="D1546" s="53"/>
      <c r="E1546" s="53"/>
      <c r="F1546" s="54">
        <f>F1547</f>
        <v>131865.371418</v>
      </c>
      <c r="G1546" s="105"/>
      <c r="H1546" s="91"/>
    </row>
    <row r="1547" spans="1:8" s="1" customFormat="1" ht="15.75" x14ac:dyDescent="0.45">
      <c r="A1547" s="57" t="s">
        <v>1198</v>
      </c>
      <c r="B1547" s="30" t="s">
        <v>871</v>
      </c>
      <c r="C1547" s="30" t="s">
        <v>21</v>
      </c>
      <c r="D1547" s="55">
        <v>125.6974</v>
      </c>
      <c r="E1547" s="55">
        <v>1049.07</v>
      </c>
      <c r="F1547" s="56">
        <f>E1547*D1547</f>
        <v>131865.371418</v>
      </c>
      <c r="G1547" s="110"/>
      <c r="H1547" s="88" t="s">
        <v>614</v>
      </c>
    </row>
    <row r="1548" spans="1:8" s="1" customFormat="1" ht="15.75" x14ac:dyDescent="0.45">
      <c r="A1548" s="51" t="s">
        <v>1199</v>
      </c>
      <c r="B1548" s="52" t="s">
        <v>1200</v>
      </c>
      <c r="C1548" s="52"/>
      <c r="D1548" s="53"/>
      <c r="E1548" s="53"/>
      <c r="F1548" s="54">
        <f>F1549</f>
        <v>325508.69171699998</v>
      </c>
      <c r="G1548" s="105"/>
      <c r="H1548" s="91"/>
    </row>
    <row r="1549" spans="1:8" s="1" customFormat="1" ht="15.75" x14ac:dyDescent="0.45">
      <c r="A1549" s="57" t="s">
        <v>1201</v>
      </c>
      <c r="B1549" s="30" t="s">
        <v>871</v>
      </c>
      <c r="C1549" s="30" t="s">
        <v>21</v>
      </c>
      <c r="D1549" s="55">
        <v>310.28309999999999</v>
      </c>
      <c r="E1549" s="55">
        <v>1049.07</v>
      </c>
      <c r="F1549" s="56">
        <f>E1549*D1549</f>
        <v>325508.69171699998</v>
      </c>
      <c r="G1549" s="110"/>
      <c r="H1549" s="88" t="s">
        <v>614</v>
      </c>
    </row>
    <row r="1550" spans="1:8" s="1" customFormat="1" ht="15.75" x14ac:dyDescent="0.45">
      <c r="A1550" s="51" t="s">
        <v>1202</v>
      </c>
      <c r="B1550" s="52" t="s">
        <v>1203</v>
      </c>
      <c r="C1550" s="52"/>
      <c r="D1550" s="53"/>
      <c r="E1550" s="53"/>
      <c r="F1550" s="54">
        <f>F1551</f>
        <v>406881.79950000002</v>
      </c>
      <c r="G1550" s="105"/>
      <c r="H1550" s="91"/>
    </row>
    <row r="1551" spans="1:8" s="1" customFormat="1" ht="15.75" x14ac:dyDescent="0.45">
      <c r="A1551" s="57" t="s">
        <v>1204</v>
      </c>
      <c r="B1551" s="30" t="s">
        <v>871</v>
      </c>
      <c r="C1551" s="30" t="s">
        <v>21</v>
      </c>
      <c r="D1551" s="55">
        <v>387.85</v>
      </c>
      <c r="E1551" s="55">
        <v>1049.07</v>
      </c>
      <c r="F1551" s="56">
        <f>E1551*D1551</f>
        <v>406881.79950000002</v>
      </c>
      <c r="G1551" s="110"/>
      <c r="H1551" s="88" t="s">
        <v>614</v>
      </c>
    </row>
    <row r="1552" spans="1:8" s="1" customFormat="1" ht="15.75" x14ac:dyDescent="0.45">
      <c r="A1552" s="51" t="s">
        <v>1205</v>
      </c>
      <c r="B1552" s="52" t="s">
        <v>1206</v>
      </c>
      <c r="C1552" s="52"/>
      <c r="D1552" s="53"/>
      <c r="E1552" s="53"/>
      <c r="F1552" s="54">
        <f>F1553</f>
        <v>813757.72420799988</v>
      </c>
      <c r="G1552" s="105"/>
      <c r="H1552" s="91"/>
    </row>
    <row r="1553" spans="1:8" s="1" customFormat="1" ht="15.75" x14ac:dyDescent="0.45">
      <c r="A1553" s="57" t="s">
        <v>1207</v>
      </c>
      <c r="B1553" s="30" t="s">
        <v>871</v>
      </c>
      <c r="C1553" s="30" t="s">
        <v>21</v>
      </c>
      <c r="D1553" s="55">
        <v>775.69439999999997</v>
      </c>
      <c r="E1553" s="55">
        <v>1049.07</v>
      </c>
      <c r="F1553" s="56">
        <f>E1553*D1553</f>
        <v>813757.72420799988</v>
      </c>
      <c r="G1553" s="110"/>
      <c r="H1553" s="88" t="s">
        <v>614</v>
      </c>
    </row>
    <row r="1554" spans="1:8" s="1" customFormat="1" ht="15.75" x14ac:dyDescent="0.45">
      <c r="A1554" s="51" t="s">
        <v>1208</v>
      </c>
      <c r="B1554" s="52" t="s">
        <v>1209</v>
      </c>
      <c r="C1554" s="52"/>
      <c r="D1554" s="53"/>
      <c r="E1554" s="53"/>
      <c r="F1554" s="54">
        <f>F1555</f>
        <v>176016.95106600001</v>
      </c>
      <c r="G1554" s="105"/>
      <c r="H1554" s="91"/>
    </row>
    <row r="1555" spans="1:8" s="1" customFormat="1" ht="15.75" x14ac:dyDescent="0.45">
      <c r="A1555" s="57" t="s">
        <v>1210</v>
      </c>
      <c r="B1555" s="30" t="s">
        <v>871</v>
      </c>
      <c r="C1555" s="30" t="s">
        <v>21</v>
      </c>
      <c r="D1555" s="55">
        <v>167.78380000000001</v>
      </c>
      <c r="E1555" s="55">
        <v>1049.07</v>
      </c>
      <c r="F1555" s="56">
        <f>E1555*D1555</f>
        <v>176016.95106600001</v>
      </c>
      <c r="G1555" s="110"/>
      <c r="H1555" s="88" t="s">
        <v>614</v>
      </c>
    </row>
    <row r="1556" spans="1:8" s="1" customFormat="1" ht="15.75" x14ac:dyDescent="0.45">
      <c r="A1556" s="51" t="s">
        <v>1211</v>
      </c>
      <c r="B1556" s="52" t="s">
        <v>1212</v>
      </c>
      <c r="C1556" s="52"/>
      <c r="D1556" s="53"/>
      <c r="E1556" s="53"/>
      <c r="F1556" s="54">
        <f>F1557</f>
        <v>67644.033599999995</v>
      </c>
      <c r="G1556" s="105"/>
      <c r="H1556" s="91"/>
    </row>
    <row r="1557" spans="1:8" s="1" customFormat="1" ht="15.75" x14ac:dyDescent="0.45">
      <c r="A1557" s="57" t="s">
        <v>1213</v>
      </c>
      <c r="B1557" s="30" t="s">
        <v>871</v>
      </c>
      <c r="C1557" s="30" t="s">
        <v>21</v>
      </c>
      <c r="D1557" s="55">
        <v>64.48</v>
      </c>
      <c r="E1557" s="55">
        <v>1049.07</v>
      </c>
      <c r="F1557" s="56">
        <f>E1557*D1557</f>
        <v>67644.033599999995</v>
      </c>
      <c r="G1557" s="110"/>
      <c r="H1557" s="88" t="s">
        <v>614</v>
      </c>
    </row>
    <row r="1558" spans="1:8" s="1" customFormat="1" ht="15.75" x14ac:dyDescent="0.45">
      <c r="A1558" s="51" t="s">
        <v>1214</v>
      </c>
      <c r="B1558" s="52" t="s">
        <v>1215</v>
      </c>
      <c r="C1558" s="52"/>
      <c r="D1558" s="53"/>
      <c r="E1558" s="53"/>
      <c r="F1558" s="54">
        <f>F1559</f>
        <v>2347.2941249999999</v>
      </c>
      <c r="G1558" s="105"/>
      <c r="H1558" s="91"/>
    </row>
    <row r="1559" spans="1:8" s="1" customFormat="1" ht="15.75" x14ac:dyDescent="0.45">
      <c r="A1559" s="57" t="s">
        <v>1216</v>
      </c>
      <c r="B1559" s="30" t="s">
        <v>871</v>
      </c>
      <c r="C1559" s="30" t="s">
        <v>21</v>
      </c>
      <c r="D1559" s="55">
        <v>2.2374999999999998</v>
      </c>
      <c r="E1559" s="55">
        <v>1049.07</v>
      </c>
      <c r="F1559" s="56">
        <f>E1559*D1559</f>
        <v>2347.2941249999999</v>
      </c>
      <c r="G1559" s="110"/>
      <c r="H1559" s="88" t="s">
        <v>614</v>
      </c>
    </row>
    <row r="1560" spans="1:8" s="1" customFormat="1" ht="15.75" x14ac:dyDescent="0.45">
      <c r="A1560" s="47" t="s">
        <v>1217</v>
      </c>
      <c r="B1560" s="48" t="s">
        <v>1218</v>
      </c>
      <c r="C1560" s="48"/>
      <c r="D1560" s="49"/>
      <c r="E1560" s="49"/>
      <c r="F1560" s="50">
        <f>F1561</f>
        <v>7560</v>
      </c>
      <c r="G1560" s="109"/>
      <c r="H1560" s="115"/>
    </row>
    <row r="1561" spans="1:8" s="1" customFormat="1" ht="15.75" x14ac:dyDescent="0.45">
      <c r="A1561" s="51" t="s">
        <v>1219</v>
      </c>
      <c r="B1561" s="52" t="s">
        <v>1218</v>
      </c>
      <c r="C1561" s="52"/>
      <c r="D1561" s="53"/>
      <c r="E1561" s="53"/>
      <c r="F1561" s="54">
        <f>F1562+F1563+F1564</f>
        <v>7560</v>
      </c>
      <c r="G1561" s="105"/>
      <c r="H1561" s="91"/>
    </row>
    <row r="1562" spans="1:8" s="1" customFormat="1" ht="31.5" x14ac:dyDescent="0.45">
      <c r="A1562" s="57" t="s">
        <v>1220</v>
      </c>
      <c r="B1562" s="30" t="s">
        <v>1221</v>
      </c>
      <c r="C1562" s="30" t="s">
        <v>7</v>
      </c>
      <c r="D1562" s="55">
        <v>1</v>
      </c>
      <c r="E1562" s="55">
        <v>960</v>
      </c>
      <c r="F1562" s="56">
        <f>E1562*D1562</f>
        <v>960</v>
      </c>
      <c r="G1562" s="110"/>
      <c r="H1562" s="88" t="s">
        <v>1228</v>
      </c>
    </row>
    <row r="1563" spans="1:8" s="1" customFormat="1" ht="15.75" x14ac:dyDescent="0.45">
      <c r="A1563" s="57" t="s">
        <v>1222</v>
      </c>
      <c r="B1563" s="30" t="s">
        <v>1223</v>
      </c>
      <c r="C1563" s="30" t="s">
        <v>7</v>
      </c>
      <c r="D1563" s="55">
        <v>6</v>
      </c>
      <c r="E1563" s="55">
        <v>800</v>
      </c>
      <c r="F1563" s="56">
        <f>E1563*D1563</f>
        <v>4800</v>
      </c>
      <c r="G1563" s="110"/>
      <c r="H1563" s="88" t="s">
        <v>1228</v>
      </c>
    </row>
    <row r="1564" spans="1:8" s="1" customFormat="1" ht="15.75" x14ac:dyDescent="0.45">
      <c r="A1564" s="57" t="s">
        <v>1224</v>
      </c>
      <c r="B1564" s="30" t="s">
        <v>1225</v>
      </c>
      <c r="C1564" s="30" t="s">
        <v>7</v>
      </c>
      <c r="D1564" s="55">
        <v>2</v>
      </c>
      <c r="E1564" s="55">
        <v>900</v>
      </c>
      <c r="F1564" s="56">
        <f>E1564*D1564</f>
        <v>1800</v>
      </c>
      <c r="G1564" s="110"/>
      <c r="H1564" s="88" t="s">
        <v>1228</v>
      </c>
    </row>
    <row r="1565" spans="1:8" s="1" customFormat="1" ht="15.75" x14ac:dyDescent="0.45">
      <c r="A1565" s="43" t="s">
        <v>32</v>
      </c>
      <c r="B1565" s="44" t="s">
        <v>285</v>
      </c>
      <c r="C1565" s="44"/>
      <c r="D1565" s="45"/>
      <c r="E1565" s="45"/>
      <c r="F1565" s="46">
        <f>F1566+F1620+F1643+F1686</f>
        <v>1486082.8273439999</v>
      </c>
      <c r="G1565" s="94"/>
      <c r="H1565" s="83"/>
    </row>
    <row r="1566" spans="1:8" s="1" customFormat="1" ht="15.75" x14ac:dyDescent="0.45">
      <c r="A1566" s="47" t="s">
        <v>2646</v>
      </c>
      <c r="B1566" s="48" t="s">
        <v>2647</v>
      </c>
      <c r="C1566" s="48"/>
      <c r="D1566" s="49"/>
      <c r="E1566" s="49"/>
      <c r="F1566" s="50">
        <f>F1567+F1572+F1576+F1581+F1587+F1593+F1599+F1605+F1610+F1617</f>
        <v>693513.74422300002</v>
      </c>
      <c r="G1566" s="109"/>
      <c r="H1566" s="115"/>
    </row>
    <row r="1567" spans="1:8" s="1" customFormat="1" ht="15.75" x14ac:dyDescent="0.45">
      <c r="A1567" s="51" t="s">
        <v>2648</v>
      </c>
      <c r="B1567" s="52" t="s">
        <v>2649</v>
      </c>
      <c r="C1567" s="52"/>
      <c r="D1567" s="53"/>
      <c r="E1567" s="53"/>
      <c r="F1567" s="54">
        <f>SUM(F1568:F1571)</f>
        <v>47199.159949999994</v>
      </c>
      <c r="G1567" s="105"/>
      <c r="H1567" s="91"/>
    </row>
    <row r="1568" spans="1:8" s="1" customFormat="1" ht="15.75" x14ac:dyDescent="0.45">
      <c r="A1568" s="57" t="s">
        <v>2650</v>
      </c>
      <c r="B1568" s="30" t="s">
        <v>2651</v>
      </c>
      <c r="C1568" s="30" t="s">
        <v>21</v>
      </c>
      <c r="D1568" s="55">
        <v>5.98</v>
      </c>
      <c r="E1568" s="55">
        <v>445.77499999999998</v>
      </c>
      <c r="F1568" s="56">
        <f>E1568*D1568</f>
        <v>2665.7345</v>
      </c>
      <c r="G1568" s="110"/>
      <c r="H1568" s="88"/>
    </row>
    <row r="1569" spans="1:8" s="1" customFormat="1" ht="15.75" x14ac:dyDescent="0.45">
      <c r="A1569" s="57" t="s">
        <v>2652</v>
      </c>
      <c r="B1569" s="30" t="s">
        <v>2653</v>
      </c>
      <c r="C1569" s="30" t="s">
        <v>21</v>
      </c>
      <c r="D1569" s="55">
        <v>5.43</v>
      </c>
      <c r="E1569" s="55">
        <v>445.77499999999998</v>
      </c>
      <c r="F1569" s="56">
        <f t="shared" ref="F1569:F1571" si="188">E1569*D1569</f>
        <v>2420.5582499999996</v>
      </c>
      <c r="G1569" s="110"/>
      <c r="H1569" s="88"/>
    </row>
    <row r="1570" spans="1:8" s="1" customFormat="1" ht="15.75" x14ac:dyDescent="0.45">
      <c r="A1570" s="57" t="s">
        <v>2654</v>
      </c>
      <c r="B1570" s="30" t="s">
        <v>2655</v>
      </c>
      <c r="C1570" s="30" t="s">
        <v>21</v>
      </c>
      <c r="D1570" s="55">
        <v>4.5599999999999996</v>
      </c>
      <c r="E1570" s="55">
        <v>445.77499999999998</v>
      </c>
      <c r="F1570" s="56">
        <f t="shared" si="188"/>
        <v>2032.7339999999997</v>
      </c>
      <c r="G1570" s="110"/>
      <c r="H1570" s="88"/>
    </row>
    <row r="1571" spans="1:8" s="1" customFormat="1" ht="15.75" x14ac:dyDescent="0.45">
      <c r="A1571" s="57" t="s">
        <v>2656</v>
      </c>
      <c r="B1571" s="30" t="s">
        <v>2657</v>
      </c>
      <c r="C1571" s="30" t="s">
        <v>21</v>
      </c>
      <c r="D1571" s="55">
        <v>30.48</v>
      </c>
      <c r="E1571" s="55">
        <v>1314.9649999999999</v>
      </c>
      <c r="F1571" s="56">
        <f t="shared" si="188"/>
        <v>40080.133199999997</v>
      </c>
      <c r="G1571" s="110"/>
      <c r="H1571" s="88"/>
    </row>
    <row r="1572" spans="1:8" s="1" customFormat="1" ht="15.75" x14ac:dyDescent="0.45">
      <c r="A1572" s="51" t="s">
        <v>2658</v>
      </c>
      <c r="B1572" s="52" t="s">
        <v>2659</v>
      </c>
      <c r="C1572" s="52"/>
      <c r="D1572" s="53"/>
      <c r="E1572" s="53"/>
      <c r="F1572" s="54">
        <f>F1573+F1574+F1575</f>
        <v>5803.9904999999999</v>
      </c>
      <c r="G1572" s="105"/>
      <c r="H1572" s="91"/>
    </row>
    <row r="1573" spans="1:8" s="1" customFormat="1" ht="15.75" x14ac:dyDescent="0.45">
      <c r="A1573" s="57" t="s">
        <v>2660</v>
      </c>
      <c r="B1573" s="30" t="s">
        <v>2651</v>
      </c>
      <c r="C1573" s="30" t="s">
        <v>21</v>
      </c>
      <c r="D1573" s="55">
        <v>1.8</v>
      </c>
      <c r="E1573" s="55">
        <v>445.77499999999998</v>
      </c>
      <c r="F1573" s="56">
        <f>E1573*D1573</f>
        <v>802.39499999999998</v>
      </c>
      <c r="G1573" s="110"/>
      <c r="H1573" s="88"/>
    </row>
    <row r="1574" spans="1:8" s="1" customFormat="1" ht="15.75" x14ac:dyDescent="0.45">
      <c r="A1574" s="57" t="s">
        <v>2661</v>
      </c>
      <c r="B1574" s="30" t="s">
        <v>2653</v>
      </c>
      <c r="C1574" s="30" t="s">
        <v>21</v>
      </c>
      <c r="D1574" s="55">
        <v>0.96</v>
      </c>
      <c r="E1574" s="55">
        <v>445.77499999999998</v>
      </c>
      <c r="F1574" s="56">
        <f>E1574*D1574</f>
        <v>427.94399999999996</v>
      </c>
      <c r="G1574" s="110"/>
      <c r="H1574" s="88"/>
    </row>
    <row r="1575" spans="1:8" s="1" customFormat="1" ht="15.75" x14ac:dyDescent="0.45">
      <c r="A1575" s="57" t="s">
        <v>2662</v>
      </c>
      <c r="B1575" s="30" t="s">
        <v>2655</v>
      </c>
      <c r="C1575" s="30" t="s">
        <v>21</v>
      </c>
      <c r="D1575" s="55">
        <v>10.26</v>
      </c>
      <c r="E1575" s="55">
        <v>445.77499999999998</v>
      </c>
      <c r="F1575" s="56">
        <f>E1575*D1575</f>
        <v>4573.6514999999999</v>
      </c>
      <c r="G1575" s="110"/>
      <c r="H1575" s="88"/>
    </row>
    <row r="1576" spans="1:8" s="1" customFormat="1" ht="15.75" x14ac:dyDescent="0.45">
      <c r="A1576" s="51" t="s">
        <v>2663</v>
      </c>
      <c r="B1576" s="52" t="s">
        <v>2664</v>
      </c>
      <c r="C1576" s="52"/>
      <c r="D1576" s="53"/>
      <c r="E1576" s="53"/>
      <c r="F1576" s="54">
        <f>SUM(F1577:F1580)</f>
        <v>18393.405349999997</v>
      </c>
      <c r="G1576" s="105"/>
      <c r="H1576" s="91"/>
    </row>
    <row r="1577" spans="1:8" s="1" customFormat="1" ht="15.75" x14ac:dyDescent="0.45">
      <c r="A1577" s="57" t="s">
        <v>2665</v>
      </c>
      <c r="B1577" s="30" t="s">
        <v>2651</v>
      </c>
      <c r="C1577" s="30" t="s">
        <v>21</v>
      </c>
      <c r="D1577" s="55">
        <v>7.29</v>
      </c>
      <c r="E1577" s="55">
        <v>445.77499999999998</v>
      </c>
      <c r="F1577" s="56">
        <f>E1577*D1577</f>
        <v>3249.6997499999998</v>
      </c>
      <c r="G1577" s="110"/>
      <c r="H1577" s="88"/>
    </row>
    <row r="1578" spans="1:8" s="1" customFormat="1" ht="15.75" x14ac:dyDescent="0.45">
      <c r="A1578" s="57" t="s">
        <v>2666</v>
      </c>
      <c r="B1578" s="30" t="s">
        <v>2653</v>
      </c>
      <c r="C1578" s="30" t="s">
        <v>21</v>
      </c>
      <c r="D1578" s="55">
        <v>5.36</v>
      </c>
      <c r="E1578" s="55">
        <v>445.77499999999998</v>
      </c>
      <c r="F1578" s="56">
        <f t="shared" ref="F1578:F1580" si="189">E1578*D1578</f>
        <v>2389.3539999999998</v>
      </c>
      <c r="G1578" s="110"/>
      <c r="H1578" s="88"/>
    </row>
    <row r="1579" spans="1:8" s="1" customFormat="1" ht="15.75" x14ac:dyDescent="0.45">
      <c r="A1579" s="57" t="s">
        <v>2667</v>
      </c>
      <c r="B1579" s="30" t="s">
        <v>2655</v>
      </c>
      <c r="C1579" s="30" t="s">
        <v>21</v>
      </c>
      <c r="D1579" s="55">
        <v>3.42</v>
      </c>
      <c r="E1579" s="55">
        <v>445.77499999999998</v>
      </c>
      <c r="F1579" s="56">
        <f t="shared" si="189"/>
        <v>1524.5504999999998</v>
      </c>
      <c r="G1579" s="110"/>
      <c r="H1579" s="88"/>
    </row>
    <row r="1580" spans="1:8" s="1" customFormat="1" ht="15.75" x14ac:dyDescent="0.45">
      <c r="A1580" s="57" t="s">
        <v>2668</v>
      </c>
      <c r="B1580" s="30" t="s">
        <v>2657</v>
      </c>
      <c r="C1580" s="30" t="s">
        <v>21</v>
      </c>
      <c r="D1580" s="55">
        <v>8.5399999999999991</v>
      </c>
      <c r="E1580" s="55">
        <v>1314.9649999999999</v>
      </c>
      <c r="F1580" s="56">
        <f t="shared" si="189"/>
        <v>11229.801099999999</v>
      </c>
      <c r="G1580" s="110"/>
      <c r="H1580" s="88"/>
    </row>
    <row r="1581" spans="1:8" s="1" customFormat="1" ht="15.75" x14ac:dyDescent="0.45">
      <c r="A1581" s="51" t="s">
        <v>2669</v>
      </c>
      <c r="B1581" s="52" t="s">
        <v>2670</v>
      </c>
      <c r="C1581" s="52"/>
      <c r="D1581" s="53"/>
      <c r="E1581" s="53"/>
      <c r="F1581" s="54">
        <f>SUM(F1582:F1586)</f>
        <v>42454.295578999998</v>
      </c>
      <c r="G1581" s="105"/>
      <c r="H1581" s="91"/>
    </row>
    <row r="1582" spans="1:8" s="1" customFormat="1" ht="15.75" x14ac:dyDescent="0.45">
      <c r="A1582" s="57" t="s">
        <v>2671</v>
      </c>
      <c r="B1582" s="30" t="s">
        <v>2651</v>
      </c>
      <c r="C1582" s="30" t="s">
        <v>21</v>
      </c>
      <c r="D1582" s="55">
        <v>9.7799999999999994</v>
      </c>
      <c r="E1582" s="55">
        <v>445.77499999999998</v>
      </c>
      <c r="F1582" s="56">
        <f>E1582*D1582</f>
        <v>4359.6794999999993</v>
      </c>
      <c r="G1582" s="110"/>
      <c r="H1582" s="88"/>
    </row>
    <row r="1583" spans="1:8" s="1" customFormat="1" ht="15.75" x14ac:dyDescent="0.45">
      <c r="A1583" s="57" t="s">
        <v>2672</v>
      </c>
      <c r="B1583" s="30" t="s">
        <v>2653</v>
      </c>
      <c r="C1583" s="30" t="s">
        <v>21</v>
      </c>
      <c r="D1583" s="55">
        <v>8.2799999999999994</v>
      </c>
      <c r="E1583" s="55">
        <v>445.77499999999998</v>
      </c>
      <c r="F1583" s="56">
        <f t="shared" ref="F1583:F1586" si="190">E1583*D1583</f>
        <v>3691.0169999999994</v>
      </c>
      <c r="G1583" s="110"/>
      <c r="H1583" s="88"/>
    </row>
    <row r="1584" spans="1:8" s="1" customFormat="1" ht="15.75" x14ac:dyDescent="0.45">
      <c r="A1584" s="57" t="s">
        <v>2673</v>
      </c>
      <c r="B1584" s="30" t="s">
        <v>2655</v>
      </c>
      <c r="C1584" s="30" t="s">
        <v>21</v>
      </c>
      <c r="D1584" s="55">
        <v>3.42</v>
      </c>
      <c r="E1584" s="55">
        <v>445.77499999999998</v>
      </c>
      <c r="F1584" s="56">
        <f t="shared" si="190"/>
        <v>1524.5504999999998</v>
      </c>
      <c r="G1584" s="110"/>
      <c r="H1584" s="88"/>
    </row>
    <row r="1585" spans="1:8" s="1" customFormat="1" ht="15.75" x14ac:dyDescent="0.45">
      <c r="A1585" s="57" t="s">
        <v>2674</v>
      </c>
      <c r="B1585" s="30" t="s">
        <v>2675</v>
      </c>
      <c r="C1585" s="30" t="s">
        <v>21</v>
      </c>
      <c r="D1585" s="55">
        <v>263.35000000000002</v>
      </c>
      <c r="E1585" s="55">
        <v>86.985699999999994</v>
      </c>
      <c r="F1585" s="56">
        <f t="shared" si="190"/>
        <v>22907.684095000001</v>
      </c>
      <c r="G1585" s="110"/>
      <c r="H1585" s="88"/>
    </row>
    <row r="1586" spans="1:8" s="1" customFormat="1" ht="15.75" x14ac:dyDescent="0.45">
      <c r="A1586" s="57" t="s">
        <v>2676</v>
      </c>
      <c r="B1586" s="30" t="s">
        <v>2677</v>
      </c>
      <c r="C1586" s="30" t="s">
        <v>19</v>
      </c>
      <c r="D1586" s="55">
        <v>257.38</v>
      </c>
      <c r="E1586" s="55">
        <v>38.741799999999998</v>
      </c>
      <c r="F1586" s="56">
        <f t="shared" si="190"/>
        <v>9971.3644839999997</v>
      </c>
      <c r="G1586" s="110"/>
      <c r="H1586" s="88"/>
    </row>
    <row r="1587" spans="1:8" s="1" customFormat="1" ht="15.75" x14ac:dyDescent="0.45">
      <c r="A1587" s="51" t="s">
        <v>2678</v>
      </c>
      <c r="B1587" s="52" t="s">
        <v>2679</v>
      </c>
      <c r="C1587" s="52"/>
      <c r="D1587" s="53"/>
      <c r="E1587" s="53"/>
      <c r="F1587" s="54">
        <f>SUM(F1588:F1592)</f>
        <v>110693.05139399999</v>
      </c>
      <c r="G1587" s="105"/>
      <c r="H1587" s="91"/>
    </row>
    <row r="1588" spans="1:8" s="1" customFormat="1" ht="15.75" x14ac:dyDescent="0.45">
      <c r="A1588" s="57" t="s">
        <v>2680</v>
      </c>
      <c r="B1588" s="30" t="s">
        <v>2651</v>
      </c>
      <c r="C1588" s="30" t="s">
        <v>21</v>
      </c>
      <c r="D1588" s="55">
        <v>20.52</v>
      </c>
      <c r="E1588" s="55">
        <v>445.77499999999998</v>
      </c>
      <c r="F1588" s="56">
        <f>E1588*D1588</f>
        <v>9147.3029999999999</v>
      </c>
      <c r="G1588" s="110"/>
      <c r="H1588" s="88"/>
    </row>
    <row r="1589" spans="1:8" s="1" customFormat="1" ht="15.75" x14ac:dyDescent="0.45">
      <c r="A1589" s="57" t="s">
        <v>2681</v>
      </c>
      <c r="B1589" s="30" t="s">
        <v>2653</v>
      </c>
      <c r="C1589" s="30" t="s">
        <v>21</v>
      </c>
      <c r="D1589" s="55">
        <v>30.72</v>
      </c>
      <c r="E1589" s="55">
        <v>445.77499999999998</v>
      </c>
      <c r="F1589" s="56">
        <f t="shared" ref="F1589:F1592" si="191">E1589*D1589</f>
        <v>13694.207999999999</v>
      </c>
      <c r="G1589" s="110"/>
      <c r="H1589" s="88"/>
    </row>
    <row r="1590" spans="1:8" s="1" customFormat="1" ht="15.75" x14ac:dyDescent="0.45">
      <c r="A1590" s="57" t="s">
        <v>2682</v>
      </c>
      <c r="B1590" s="30" t="s">
        <v>2655</v>
      </c>
      <c r="C1590" s="30" t="s">
        <v>21</v>
      </c>
      <c r="D1590" s="55">
        <v>10.26</v>
      </c>
      <c r="E1590" s="55">
        <v>445.77499999999998</v>
      </c>
      <c r="F1590" s="56">
        <f t="shared" si="191"/>
        <v>4573.6514999999999</v>
      </c>
      <c r="G1590" s="110"/>
      <c r="H1590" s="88"/>
    </row>
    <row r="1591" spans="1:8" s="1" customFormat="1" ht="15.75" x14ac:dyDescent="0.45">
      <c r="A1591" s="57" t="s">
        <v>2683</v>
      </c>
      <c r="B1591" s="30" t="s">
        <v>2675</v>
      </c>
      <c r="C1591" s="30" t="s">
        <v>21</v>
      </c>
      <c r="D1591" s="55">
        <v>652.55999999999995</v>
      </c>
      <c r="E1591" s="55">
        <v>86.985699999999994</v>
      </c>
      <c r="F1591" s="56">
        <f t="shared" si="191"/>
        <v>56763.388391999993</v>
      </c>
      <c r="G1591" s="110"/>
      <c r="H1591" s="88"/>
    </row>
    <row r="1592" spans="1:8" s="1" customFormat="1" ht="15.75" x14ac:dyDescent="0.45">
      <c r="A1592" s="57" t="s">
        <v>2684</v>
      </c>
      <c r="B1592" s="30" t="s">
        <v>2677</v>
      </c>
      <c r="C1592" s="30" t="s">
        <v>19</v>
      </c>
      <c r="D1592" s="55">
        <v>684.39</v>
      </c>
      <c r="E1592" s="55">
        <v>38.741799999999998</v>
      </c>
      <c r="F1592" s="56">
        <f t="shared" si="191"/>
        <v>26514.500501999999</v>
      </c>
      <c r="G1592" s="110"/>
      <c r="H1592" s="88"/>
    </row>
    <row r="1593" spans="1:8" s="1" customFormat="1" ht="15.75" x14ac:dyDescent="0.45">
      <c r="A1593" s="51" t="s">
        <v>2685</v>
      </c>
      <c r="B1593" s="52" t="s">
        <v>2686</v>
      </c>
      <c r="C1593" s="52"/>
      <c r="D1593" s="53"/>
      <c r="E1593" s="53"/>
      <c r="F1593" s="54">
        <f>SUM(F1594:F1598)</f>
        <v>126506.79806999999</v>
      </c>
      <c r="G1593" s="105"/>
      <c r="H1593" s="91"/>
    </row>
    <row r="1594" spans="1:8" s="1" customFormat="1" ht="15.75" x14ac:dyDescent="0.45">
      <c r="A1594" s="57" t="s">
        <v>2687</v>
      </c>
      <c r="B1594" s="30" t="s">
        <v>2651</v>
      </c>
      <c r="C1594" s="30" t="s">
        <v>21</v>
      </c>
      <c r="D1594" s="55">
        <v>29.34</v>
      </c>
      <c r="E1594" s="55">
        <v>445.77499999999998</v>
      </c>
      <c r="F1594" s="56">
        <f>E1594*D1594</f>
        <v>13079.038499999999</v>
      </c>
      <c r="G1594" s="110"/>
      <c r="H1594" s="88"/>
    </row>
    <row r="1595" spans="1:8" s="1" customFormat="1" ht="15.75" x14ac:dyDescent="0.45">
      <c r="A1595" s="57" t="s">
        <v>2688</v>
      </c>
      <c r="B1595" s="30" t="s">
        <v>2653</v>
      </c>
      <c r="C1595" s="30" t="s">
        <v>21</v>
      </c>
      <c r="D1595" s="55">
        <v>25.92</v>
      </c>
      <c r="E1595" s="55">
        <v>445.77499999999998</v>
      </c>
      <c r="F1595" s="56">
        <f t="shared" ref="F1595:F1598" si="192">E1595*D1595</f>
        <v>11554.487999999999</v>
      </c>
      <c r="G1595" s="110"/>
      <c r="H1595" s="88"/>
    </row>
    <row r="1596" spans="1:8" s="1" customFormat="1" ht="15.75" x14ac:dyDescent="0.45">
      <c r="A1596" s="57" t="s">
        <v>2689</v>
      </c>
      <c r="B1596" s="30" t="s">
        <v>2655</v>
      </c>
      <c r="C1596" s="30" t="s">
        <v>21</v>
      </c>
      <c r="D1596" s="55">
        <v>10.26</v>
      </c>
      <c r="E1596" s="55">
        <v>445.77499999999998</v>
      </c>
      <c r="F1596" s="56">
        <f t="shared" si="192"/>
        <v>4573.6514999999999</v>
      </c>
      <c r="G1596" s="110"/>
      <c r="H1596" s="88"/>
    </row>
    <row r="1597" spans="1:8" s="1" customFormat="1" ht="15.75" x14ac:dyDescent="0.45">
      <c r="A1597" s="57" t="s">
        <v>2690</v>
      </c>
      <c r="B1597" s="30" t="s">
        <v>2675</v>
      </c>
      <c r="C1597" s="30" t="s">
        <v>21</v>
      </c>
      <c r="D1597" s="55">
        <v>774.54</v>
      </c>
      <c r="E1597" s="55">
        <v>86.985699999999994</v>
      </c>
      <c r="F1597" s="56">
        <f t="shared" si="192"/>
        <v>67373.904077999992</v>
      </c>
      <c r="G1597" s="110"/>
      <c r="H1597" s="88"/>
    </row>
    <row r="1598" spans="1:8" s="1" customFormat="1" ht="15.75" x14ac:dyDescent="0.45">
      <c r="A1598" s="57" t="s">
        <v>2691</v>
      </c>
      <c r="B1598" s="30" t="s">
        <v>2677</v>
      </c>
      <c r="C1598" s="30" t="s">
        <v>19</v>
      </c>
      <c r="D1598" s="55">
        <v>772.44</v>
      </c>
      <c r="E1598" s="55">
        <v>38.741799999999998</v>
      </c>
      <c r="F1598" s="56">
        <f t="shared" si="192"/>
        <v>29925.715992000001</v>
      </c>
      <c r="G1598" s="110"/>
      <c r="H1598" s="88"/>
    </row>
    <row r="1599" spans="1:8" s="1" customFormat="1" ht="15.75" x14ac:dyDescent="0.45">
      <c r="A1599" s="51" t="s">
        <v>2692</v>
      </c>
      <c r="B1599" s="52" t="s">
        <v>2693</v>
      </c>
      <c r="C1599" s="52"/>
      <c r="D1599" s="53"/>
      <c r="E1599" s="53"/>
      <c r="F1599" s="54">
        <f>SUM(F1600:F1604)</f>
        <v>249879.74627999996</v>
      </c>
      <c r="G1599" s="105"/>
      <c r="H1599" s="91"/>
    </row>
    <row r="1600" spans="1:8" s="1" customFormat="1" ht="15.75" x14ac:dyDescent="0.45">
      <c r="A1600" s="57" t="s">
        <v>2694</v>
      </c>
      <c r="B1600" s="30" t="s">
        <v>2651</v>
      </c>
      <c r="C1600" s="30" t="s">
        <v>21</v>
      </c>
      <c r="D1600" s="55">
        <v>51.84</v>
      </c>
      <c r="E1600" s="55">
        <v>445.77499999999998</v>
      </c>
      <c r="F1600" s="56">
        <f>E1600*D1600</f>
        <v>23108.975999999999</v>
      </c>
      <c r="G1600" s="110"/>
      <c r="H1600" s="88"/>
    </row>
    <row r="1601" spans="1:8" s="1" customFormat="1" ht="15.75" x14ac:dyDescent="0.45">
      <c r="A1601" s="57" t="s">
        <v>2695</v>
      </c>
      <c r="B1601" s="30" t="s">
        <v>2653</v>
      </c>
      <c r="C1601" s="30" t="s">
        <v>21</v>
      </c>
      <c r="D1601" s="55">
        <v>58.68</v>
      </c>
      <c r="E1601" s="55">
        <v>445.77499999999998</v>
      </c>
      <c r="F1601" s="56">
        <f t="shared" ref="F1601:F1604" si="193">E1601*D1601</f>
        <v>26158.076999999997</v>
      </c>
      <c r="G1601" s="110"/>
      <c r="H1601" s="88"/>
    </row>
    <row r="1602" spans="1:8" s="1" customFormat="1" ht="15.75" x14ac:dyDescent="0.45">
      <c r="A1602" s="57" t="s">
        <v>2696</v>
      </c>
      <c r="B1602" s="30" t="s">
        <v>2655</v>
      </c>
      <c r="C1602" s="30" t="s">
        <v>21</v>
      </c>
      <c r="D1602" s="55">
        <v>20.52</v>
      </c>
      <c r="E1602" s="55">
        <v>445.77499999999998</v>
      </c>
      <c r="F1602" s="56">
        <f t="shared" si="193"/>
        <v>9147.3029999999999</v>
      </c>
      <c r="G1602" s="110"/>
      <c r="H1602" s="88"/>
    </row>
    <row r="1603" spans="1:8" s="1" customFormat="1" ht="15.75" x14ac:dyDescent="0.45">
      <c r="A1603" s="57" t="s">
        <v>2697</v>
      </c>
      <c r="B1603" s="30" t="s">
        <v>2677</v>
      </c>
      <c r="C1603" s="30" t="s">
        <v>19</v>
      </c>
      <c r="D1603" s="55">
        <v>1558.56</v>
      </c>
      <c r="E1603" s="55">
        <v>38.741799999999998</v>
      </c>
      <c r="F1603" s="56">
        <f t="shared" si="193"/>
        <v>60381.419807999991</v>
      </c>
      <c r="G1603" s="110"/>
      <c r="H1603" s="88"/>
    </row>
    <row r="1604" spans="1:8" s="1" customFormat="1" ht="15.75" x14ac:dyDescent="0.45">
      <c r="A1604" s="57" t="s">
        <v>2698</v>
      </c>
      <c r="B1604" s="30" t="s">
        <v>2675</v>
      </c>
      <c r="C1604" s="30" t="s">
        <v>21</v>
      </c>
      <c r="D1604" s="55">
        <v>1506.96</v>
      </c>
      <c r="E1604" s="55">
        <v>86.985699999999994</v>
      </c>
      <c r="F1604" s="56">
        <f t="shared" si="193"/>
        <v>131083.97047199999</v>
      </c>
      <c r="G1604" s="110"/>
      <c r="H1604" s="88"/>
    </row>
    <row r="1605" spans="1:8" s="1" customFormat="1" ht="15.75" x14ac:dyDescent="0.45">
      <c r="A1605" s="51" t="s">
        <v>2699</v>
      </c>
      <c r="B1605" s="52" t="s">
        <v>2700</v>
      </c>
      <c r="C1605" s="52"/>
      <c r="D1605" s="53"/>
      <c r="E1605" s="53"/>
      <c r="F1605" s="54">
        <f>SUM(F1606:F1609)</f>
        <v>35601.301299999999</v>
      </c>
      <c r="G1605" s="105"/>
      <c r="H1605" s="91"/>
    </row>
    <row r="1606" spans="1:8" s="1" customFormat="1" ht="15.75" x14ac:dyDescent="0.45">
      <c r="A1606" s="57" t="s">
        <v>2701</v>
      </c>
      <c r="B1606" s="30" t="s">
        <v>2651</v>
      </c>
      <c r="C1606" s="30" t="s">
        <v>21</v>
      </c>
      <c r="D1606" s="55">
        <v>6.75</v>
      </c>
      <c r="E1606" s="55">
        <v>445.77499999999998</v>
      </c>
      <c r="F1606" s="56">
        <f>E1606*D1606</f>
        <v>3008.9812499999998</v>
      </c>
      <c r="G1606" s="110"/>
      <c r="H1606" s="88"/>
    </row>
    <row r="1607" spans="1:8" s="1" customFormat="1" ht="15.75" x14ac:dyDescent="0.45">
      <c r="A1607" s="57" t="s">
        <v>2702</v>
      </c>
      <c r="B1607" s="30" t="s">
        <v>2653</v>
      </c>
      <c r="C1607" s="30" t="s">
        <v>21</v>
      </c>
      <c r="D1607" s="55">
        <v>19.38</v>
      </c>
      <c r="E1607" s="55">
        <v>445.77499999999998</v>
      </c>
      <c r="F1607" s="56">
        <f t="shared" ref="F1607:F1609" si="194">E1607*D1607</f>
        <v>8639.1194999999989</v>
      </c>
      <c r="G1607" s="110"/>
      <c r="H1607" s="88"/>
    </row>
    <row r="1608" spans="1:8" s="1" customFormat="1" ht="15.75" x14ac:dyDescent="0.45">
      <c r="A1608" s="57" t="s">
        <v>2703</v>
      </c>
      <c r="B1608" s="30" t="s">
        <v>2655</v>
      </c>
      <c r="C1608" s="30" t="s">
        <v>21</v>
      </c>
      <c r="D1608" s="55">
        <v>4.5599999999999996</v>
      </c>
      <c r="E1608" s="55">
        <v>445.77499999999998</v>
      </c>
      <c r="F1608" s="56">
        <f t="shared" si="194"/>
        <v>2032.7339999999997</v>
      </c>
      <c r="G1608" s="110"/>
      <c r="H1608" s="88"/>
    </row>
    <row r="1609" spans="1:8" s="1" customFormat="1" ht="15.75" x14ac:dyDescent="0.45">
      <c r="A1609" s="57" t="s">
        <v>2704</v>
      </c>
      <c r="B1609" s="30" t="s">
        <v>2657</v>
      </c>
      <c r="C1609" s="30" t="s">
        <v>21</v>
      </c>
      <c r="D1609" s="55">
        <v>16.670000000000002</v>
      </c>
      <c r="E1609" s="55">
        <v>1314.9649999999999</v>
      </c>
      <c r="F1609" s="56">
        <f t="shared" si="194"/>
        <v>21920.466550000001</v>
      </c>
      <c r="G1609" s="110"/>
      <c r="H1609" s="88"/>
    </row>
    <row r="1610" spans="1:8" s="1" customFormat="1" ht="15.75" x14ac:dyDescent="0.45">
      <c r="A1610" s="51" t="s">
        <v>2705</v>
      </c>
      <c r="B1610" s="52" t="s">
        <v>2706</v>
      </c>
      <c r="C1610" s="52"/>
      <c r="D1610" s="53"/>
      <c r="E1610" s="53"/>
      <c r="F1610" s="54">
        <f>SUM(F1611:F1616)</f>
        <v>52444.006300000001</v>
      </c>
      <c r="G1610" s="105"/>
      <c r="H1610" s="91"/>
    </row>
    <row r="1611" spans="1:8" s="1" customFormat="1" ht="15.75" x14ac:dyDescent="0.45">
      <c r="A1611" s="57" t="s">
        <v>2707</v>
      </c>
      <c r="B1611" s="30" t="s">
        <v>2651</v>
      </c>
      <c r="C1611" s="30" t="s">
        <v>21</v>
      </c>
      <c r="D1611" s="55">
        <v>2.44</v>
      </c>
      <c r="E1611" s="55">
        <v>445.77499999999998</v>
      </c>
      <c r="F1611" s="56">
        <f>E1611*D1611</f>
        <v>1087.691</v>
      </c>
      <c r="G1611" s="110"/>
      <c r="H1611" s="88"/>
    </row>
    <row r="1612" spans="1:8" s="1" customFormat="1" ht="15.75" x14ac:dyDescent="0.45">
      <c r="A1612" s="57" t="s">
        <v>2708</v>
      </c>
      <c r="B1612" s="30" t="s">
        <v>2653</v>
      </c>
      <c r="C1612" s="30" t="s">
        <v>21</v>
      </c>
      <c r="D1612" s="55">
        <v>11.16</v>
      </c>
      <c r="E1612" s="55">
        <v>445.77499999999998</v>
      </c>
      <c r="F1612" s="56">
        <f t="shared" ref="F1612:F1616" si="195">E1612*D1612</f>
        <v>4974.8490000000002</v>
      </c>
      <c r="G1612" s="110"/>
      <c r="H1612" s="88"/>
    </row>
    <row r="1613" spans="1:8" s="1" customFormat="1" ht="15.75" x14ac:dyDescent="0.45">
      <c r="A1613" s="57" t="s">
        <v>2709</v>
      </c>
      <c r="B1613" s="30" t="s">
        <v>2655</v>
      </c>
      <c r="C1613" s="30" t="s">
        <v>21</v>
      </c>
      <c r="D1613" s="55">
        <v>3.42</v>
      </c>
      <c r="E1613" s="55">
        <v>445.77499999999998</v>
      </c>
      <c r="F1613" s="56">
        <f t="shared" si="195"/>
        <v>1524.5504999999998</v>
      </c>
      <c r="G1613" s="110"/>
      <c r="H1613" s="88"/>
    </row>
    <row r="1614" spans="1:8" s="1" customFormat="1" ht="15.75" x14ac:dyDescent="0.45">
      <c r="A1614" s="57" t="s">
        <v>2710</v>
      </c>
      <c r="B1614" s="30" t="s">
        <v>2711</v>
      </c>
      <c r="C1614" s="30" t="s">
        <v>21</v>
      </c>
      <c r="D1614" s="55">
        <v>0.24</v>
      </c>
      <c r="E1614" s="55">
        <v>445.77499999999998</v>
      </c>
      <c r="F1614" s="56">
        <f t="shared" si="195"/>
        <v>106.98599999999999</v>
      </c>
      <c r="G1614" s="110"/>
      <c r="H1614" s="88"/>
    </row>
    <row r="1615" spans="1:8" s="1" customFormat="1" ht="15.75" x14ac:dyDescent="0.45">
      <c r="A1615" s="57" t="s">
        <v>2712</v>
      </c>
      <c r="B1615" s="30" t="s">
        <v>2657</v>
      </c>
      <c r="C1615" s="30" t="s">
        <v>21</v>
      </c>
      <c r="D1615" s="55">
        <v>7.72</v>
      </c>
      <c r="E1615" s="55">
        <v>1314.9649999999999</v>
      </c>
      <c r="F1615" s="56">
        <f t="shared" si="195"/>
        <v>10151.529799999998</v>
      </c>
      <c r="G1615" s="110"/>
      <c r="H1615" s="88"/>
    </row>
    <row r="1616" spans="1:8" s="1" customFormat="1" ht="15.75" x14ac:dyDescent="0.45">
      <c r="A1616" s="57" t="s">
        <v>2713</v>
      </c>
      <c r="B1616" s="30" t="s">
        <v>2714</v>
      </c>
      <c r="C1616" s="30" t="s">
        <v>21</v>
      </c>
      <c r="D1616" s="55">
        <v>72.08</v>
      </c>
      <c r="E1616" s="55">
        <v>480</v>
      </c>
      <c r="F1616" s="56">
        <f t="shared" si="195"/>
        <v>34598.400000000001</v>
      </c>
      <c r="G1616" s="110"/>
      <c r="H1616" s="88"/>
    </row>
    <row r="1617" spans="1:8" s="1" customFormat="1" ht="15.75" x14ac:dyDescent="0.45">
      <c r="A1617" s="51" t="s">
        <v>2715</v>
      </c>
      <c r="B1617" s="52" t="s">
        <v>2716</v>
      </c>
      <c r="C1617" s="52"/>
      <c r="D1617" s="53"/>
      <c r="E1617" s="53"/>
      <c r="F1617" s="54">
        <f>SUM(F1618:F1619)</f>
        <v>4537.9894999999988</v>
      </c>
      <c r="G1617" s="105"/>
      <c r="H1617" s="91"/>
    </row>
    <row r="1618" spans="1:8" s="1" customFormat="1" ht="15.75" x14ac:dyDescent="0.45">
      <c r="A1618" s="57" t="s">
        <v>2717</v>
      </c>
      <c r="B1618" s="30" t="s">
        <v>2651</v>
      </c>
      <c r="C1618" s="30" t="s">
        <v>21</v>
      </c>
      <c r="D1618" s="55">
        <v>0.56999999999999995</v>
      </c>
      <c r="E1618" s="55">
        <v>445.77499999999998</v>
      </c>
      <c r="F1618" s="56">
        <f t="shared" ref="F1618:F1619" si="196">E1618*D1618</f>
        <v>254.09174999999996</v>
      </c>
      <c r="G1618" s="110"/>
      <c r="H1618" s="88"/>
    </row>
    <row r="1619" spans="1:8" s="1" customFormat="1" ht="15.75" x14ac:dyDescent="0.45">
      <c r="A1619" s="57" t="s">
        <v>2718</v>
      </c>
      <c r="B1619" s="30" t="s">
        <v>2653</v>
      </c>
      <c r="C1619" s="30" t="s">
        <v>21</v>
      </c>
      <c r="D1619" s="55">
        <v>9.61</v>
      </c>
      <c r="E1619" s="55">
        <v>445.77499999999998</v>
      </c>
      <c r="F1619" s="56">
        <f t="shared" si="196"/>
        <v>4283.8977499999992</v>
      </c>
      <c r="G1619" s="110"/>
      <c r="H1619" s="88"/>
    </row>
    <row r="1620" spans="1:8" s="1" customFormat="1" ht="15.75" x14ac:dyDescent="0.45">
      <c r="A1620" s="47" t="s">
        <v>2719</v>
      </c>
      <c r="B1620" s="48" t="s">
        <v>2720</v>
      </c>
      <c r="C1620" s="48"/>
      <c r="D1620" s="49"/>
      <c r="E1620" s="49"/>
      <c r="F1620" s="50">
        <f>F1621+F1624+F1628+F1631+F1635+F1637+F1639+F1641</f>
        <v>520537.98512099992</v>
      </c>
      <c r="G1620" s="109"/>
      <c r="H1620" s="115"/>
    </row>
    <row r="1621" spans="1:8" s="1" customFormat="1" ht="15.75" x14ac:dyDescent="0.45">
      <c r="A1621" s="51" t="s">
        <v>2721</v>
      </c>
      <c r="B1621" s="52" t="s">
        <v>2722</v>
      </c>
      <c r="C1621" s="52"/>
      <c r="D1621" s="53"/>
      <c r="E1621" s="53"/>
      <c r="F1621" s="54">
        <f>SUM(F1622:F1623)</f>
        <v>117610.95</v>
      </c>
      <c r="G1621" s="105"/>
      <c r="H1621" s="91"/>
    </row>
    <row r="1622" spans="1:8" s="1" customFormat="1" ht="15.75" x14ac:dyDescent="0.45">
      <c r="A1622" s="57" t="s">
        <v>2723</v>
      </c>
      <c r="B1622" s="30" t="s">
        <v>2724</v>
      </c>
      <c r="C1622" s="30" t="s">
        <v>21</v>
      </c>
      <c r="D1622" s="55">
        <v>37.61</v>
      </c>
      <c r="E1622" s="55">
        <v>645</v>
      </c>
      <c r="F1622" s="56">
        <f t="shared" ref="F1622:F1623" si="197">E1622*D1622</f>
        <v>24258.45</v>
      </c>
      <c r="G1622" s="110"/>
      <c r="H1622" s="88"/>
    </row>
    <row r="1623" spans="1:8" s="1" customFormat="1" ht="15.75" x14ac:dyDescent="0.45">
      <c r="A1623" s="57" t="s">
        <v>2725</v>
      </c>
      <c r="B1623" s="30" t="s">
        <v>2726</v>
      </c>
      <c r="C1623" s="30" t="s">
        <v>21</v>
      </c>
      <c r="D1623" s="55">
        <v>207.45</v>
      </c>
      <c r="E1623" s="55">
        <v>450</v>
      </c>
      <c r="F1623" s="56">
        <f t="shared" si="197"/>
        <v>93352.5</v>
      </c>
      <c r="G1623" s="110"/>
      <c r="H1623" s="88"/>
    </row>
    <row r="1624" spans="1:8" s="1" customFormat="1" ht="31.5" x14ac:dyDescent="0.45">
      <c r="A1624" s="51" t="s">
        <v>2727</v>
      </c>
      <c r="B1624" s="52" t="s">
        <v>2728</v>
      </c>
      <c r="C1624" s="52"/>
      <c r="D1624" s="53"/>
      <c r="E1624" s="53"/>
      <c r="F1624" s="54">
        <f>SUM(F1625:F1627)</f>
        <v>172232.91428200001</v>
      </c>
      <c r="G1624" s="105"/>
      <c r="H1624" s="91"/>
    </row>
    <row r="1625" spans="1:8" s="1" customFormat="1" ht="15.75" x14ac:dyDescent="0.45">
      <c r="A1625" s="57" t="s">
        <v>2729</v>
      </c>
      <c r="B1625" s="30" t="s">
        <v>2724</v>
      </c>
      <c r="C1625" s="30" t="s">
        <v>21</v>
      </c>
      <c r="D1625" s="55">
        <v>88.9</v>
      </c>
      <c r="E1625" s="55">
        <v>645</v>
      </c>
      <c r="F1625" s="56">
        <f t="shared" ref="F1625:F1627" si="198">E1625*D1625</f>
        <v>57340.500000000007</v>
      </c>
      <c r="G1625" s="110"/>
      <c r="H1625" s="88"/>
    </row>
    <row r="1626" spans="1:8" s="1" customFormat="1" ht="15.75" x14ac:dyDescent="0.45">
      <c r="A1626" s="57" t="s">
        <v>2730</v>
      </c>
      <c r="B1626" s="30" t="s">
        <v>2726</v>
      </c>
      <c r="C1626" s="30" t="s">
        <v>21</v>
      </c>
      <c r="D1626" s="55">
        <v>218.94</v>
      </c>
      <c r="E1626" s="55">
        <v>450</v>
      </c>
      <c r="F1626" s="56">
        <f t="shared" si="198"/>
        <v>98523</v>
      </c>
      <c r="G1626" s="110"/>
      <c r="H1626" s="88"/>
    </row>
    <row r="1627" spans="1:8" s="1" customFormat="1" ht="15.75" x14ac:dyDescent="0.45">
      <c r="A1627" s="57" t="s">
        <v>2731</v>
      </c>
      <c r="B1627" s="30" t="s">
        <v>2732</v>
      </c>
      <c r="C1627" s="30" t="s">
        <v>21</v>
      </c>
      <c r="D1627" s="55">
        <v>124.31</v>
      </c>
      <c r="E1627" s="55">
        <v>131.68219999999999</v>
      </c>
      <c r="F1627" s="56">
        <f t="shared" si="198"/>
        <v>16369.414282</v>
      </c>
      <c r="G1627" s="110"/>
      <c r="H1627" s="88"/>
    </row>
    <row r="1628" spans="1:8" s="1" customFormat="1" ht="31.5" x14ac:dyDescent="0.45">
      <c r="A1628" s="51" t="s">
        <v>2733</v>
      </c>
      <c r="B1628" s="52" t="s">
        <v>2734</v>
      </c>
      <c r="C1628" s="52"/>
      <c r="D1628" s="53"/>
      <c r="E1628" s="53"/>
      <c r="F1628" s="54">
        <f>SUM(F1629:F1630)</f>
        <v>88176</v>
      </c>
      <c r="G1628" s="105"/>
      <c r="H1628" s="91"/>
    </row>
    <row r="1629" spans="1:8" s="1" customFormat="1" ht="15.75" x14ac:dyDescent="0.45">
      <c r="A1629" s="57" t="s">
        <v>2735</v>
      </c>
      <c r="B1629" s="30" t="s">
        <v>2724</v>
      </c>
      <c r="C1629" s="30" t="s">
        <v>21</v>
      </c>
      <c r="D1629" s="55">
        <v>35.9</v>
      </c>
      <c r="E1629" s="55">
        <v>645</v>
      </c>
      <c r="F1629" s="56">
        <f t="shared" ref="F1629:F1630" si="199">E1629*D1629</f>
        <v>23155.5</v>
      </c>
      <c r="G1629" s="110"/>
      <c r="H1629" s="88"/>
    </row>
    <row r="1630" spans="1:8" s="1" customFormat="1" ht="15.75" x14ac:dyDescent="0.45">
      <c r="A1630" s="57" t="s">
        <v>2736</v>
      </c>
      <c r="B1630" s="30" t="s">
        <v>2726</v>
      </c>
      <c r="C1630" s="30" t="s">
        <v>21</v>
      </c>
      <c r="D1630" s="55">
        <v>144.49</v>
      </c>
      <c r="E1630" s="55">
        <v>450</v>
      </c>
      <c r="F1630" s="56">
        <f t="shared" si="199"/>
        <v>65020.500000000007</v>
      </c>
      <c r="G1630" s="110"/>
      <c r="H1630" s="88"/>
    </row>
    <row r="1631" spans="1:8" s="1" customFormat="1" ht="31.5" x14ac:dyDescent="0.45">
      <c r="A1631" s="51" t="s">
        <v>2737</v>
      </c>
      <c r="B1631" s="52" t="s">
        <v>2738</v>
      </c>
      <c r="C1631" s="52"/>
      <c r="D1631" s="53"/>
      <c r="E1631" s="53"/>
      <c r="F1631" s="54">
        <f>SUM(F1632:F1634)</f>
        <v>62966.253914000001</v>
      </c>
      <c r="G1631" s="105"/>
      <c r="H1631" s="91"/>
    </row>
    <row r="1632" spans="1:8" s="1" customFormat="1" ht="15.75" x14ac:dyDescent="0.45">
      <c r="A1632" s="57" t="s">
        <v>2739</v>
      </c>
      <c r="B1632" s="30" t="s">
        <v>2724</v>
      </c>
      <c r="C1632" s="30" t="s">
        <v>21</v>
      </c>
      <c r="D1632" s="55">
        <v>8.5500000000000007</v>
      </c>
      <c r="E1632" s="55">
        <v>645</v>
      </c>
      <c r="F1632" s="56">
        <f t="shared" ref="F1632:F1634" si="200">E1632*D1632</f>
        <v>5514.7500000000009</v>
      </c>
      <c r="G1632" s="110"/>
      <c r="H1632" s="88"/>
    </row>
    <row r="1633" spans="1:8" s="1" customFormat="1" ht="15.75" x14ac:dyDescent="0.45">
      <c r="A1633" s="57" t="s">
        <v>2740</v>
      </c>
      <c r="B1633" s="30" t="s">
        <v>2726</v>
      </c>
      <c r="C1633" s="30" t="s">
        <v>21</v>
      </c>
      <c r="D1633" s="55">
        <v>103.42</v>
      </c>
      <c r="E1633" s="55">
        <v>450</v>
      </c>
      <c r="F1633" s="56">
        <f t="shared" si="200"/>
        <v>46539</v>
      </c>
      <c r="G1633" s="110"/>
      <c r="H1633" s="88"/>
    </row>
    <row r="1634" spans="1:8" s="1" customFormat="1" ht="15.75" x14ac:dyDescent="0.45">
      <c r="A1634" s="57" t="s">
        <v>2741</v>
      </c>
      <c r="B1634" s="30" t="s">
        <v>2732</v>
      </c>
      <c r="C1634" s="30" t="s">
        <v>21</v>
      </c>
      <c r="D1634" s="55">
        <v>82.87</v>
      </c>
      <c r="E1634" s="55">
        <v>131.68219999999999</v>
      </c>
      <c r="F1634" s="56">
        <f t="shared" si="200"/>
        <v>10912.503914000001</v>
      </c>
      <c r="G1634" s="110"/>
      <c r="H1634" s="88"/>
    </row>
    <row r="1635" spans="1:8" s="1" customFormat="1" ht="15.75" x14ac:dyDescent="0.45">
      <c r="A1635" s="51" t="s">
        <v>2742</v>
      </c>
      <c r="B1635" s="52" t="s">
        <v>2743</v>
      </c>
      <c r="C1635" s="52"/>
      <c r="D1635" s="53"/>
      <c r="E1635" s="53"/>
      <c r="F1635" s="54">
        <f>F1636</f>
        <v>34394.733990000001</v>
      </c>
      <c r="G1635" s="105"/>
      <c r="H1635" s="91"/>
    </row>
    <row r="1636" spans="1:8" s="1" customFormat="1" ht="15.75" x14ac:dyDescent="0.45">
      <c r="A1636" s="57" t="s">
        <v>2744</v>
      </c>
      <c r="B1636" s="30" t="s">
        <v>2745</v>
      </c>
      <c r="C1636" s="30" t="s">
        <v>21</v>
      </c>
      <c r="D1636" s="55">
        <v>303.06</v>
      </c>
      <c r="E1636" s="55">
        <v>113.4915</v>
      </c>
      <c r="F1636" s="56">
        <f t="shared" ref="F1636:F1642" si="201">E1636*D1636</f>
        <v>34394.733990000001</v>
      </c>
      <c r="G1636" s="110"/>
      <c r="H1636" s="88"/>
    </row>
    <row r="1637" spans="1:8" s="1" customFormat="1" ht="15.75" x14ac:dyDescent="0.45">
      <c r="A1637" s="51" t="s">
        <v>2746</v>
      </c>
      <c r="B1637" s="52" t="s">
        <v>2747</v>
      </c>
      <c r="C1637" s="52"/>
      <c r="D1637" s="53"/>
      <c r="E1637" s="53"/>
      <c r="F1637" s="54">
        <f>F1638</f>
        <v>7190.8214399999997</v>
      </c>
      <c r="G1637" s="105"/>
      <c r="H1637" s="91"/>
    </row>
    <row r="1638" spans="1:8" s="1" customFormat="1" ht="15.75" x14ac:dyDescent="0.45">
      <c r="A1638" s="57" t="s">
        <v>2748</v>
      </c>
      <c r="B1638" s="30" t="s">
        <v>2745</v>
      </c>
      <c r="C1638" s="30" t="s">
        <v>21</v>
      </c>
      <c r="D1638" s="55">
        <v>63.36</v>
      </c>
      <c r="E1638" s="55">
        <v>113.4915</v>
      </c>
      <c r="F1638" s="56">
        <f t="shared" si="201"/>
        <v>7190.8214399999997</v>
      </c>
      <c r="G1638" s="110"/>
      <c r="H1638" s="88"/>
    </row>
    <row r="1639" spans="1:8" s="1" customFormat="1" ht="31.5" x14ac:dyDescent="0.45">
      <c r="A1639" s="51" t="s">
        <v>2749</v>
      </c>
      <c r="B1639" s="52" t="s">
        <v>2750</v>
      </c>
      <c r="C1639" s="52"/>
      <c r="D1639" s="53"/>
      <c r="E1639" s="53"/>
      <c r="F1639" s="54">
        <f>F1640</f>
        <v>18844.128659999998</v>
      </c>
      <c r="G1639" s="105"/>
      <c r="H1639" s="91"/>
    </row>
    <row r="1640" spans="1:8" s="1" customFormat="1" ht="15.75" x14ac:dyDescent="0.45">
      <c r="A1640" s="57" t="s">
        <v>2751</v>
      </c>
      <c r="B1640" s="30" t="s">
        <v>2745</v>
      </c>
      <c r="C1640" s="30" t="s">
        <v>21</v>
      </c>
      <c r="D1640" s="55">
        <v>166.04</v>
      </c>
      <c r="E1640" s="55">
        <v>113.4915</v>
      </c>
      <c r="F1640" s="56">
        <f t="shared" si="201"/>
        <v>18844.128659999998</v>
      </c>
      <c r="G1640" s="110"/>
      <c r="H1640" s="88"/>
    </row>
    <row r="1641" spans="1:8" s="1" customFormat="1" ht="15.75" x14ac:dyDescent="0.45">
      <c r="A1641" s="51" t="s">
        <v>2752</v>
      </c>
      <c r="B1641" s="52" t="s">
        <v>2753</v>
      </c>
      <c r="C1641" s="52"/>
      <c r="D1641" s="53"/>
      <c r="E1641" s="53"/>
      <c r="F1641" s="54">
        <f>F1642</f>
        <v>19122.182835</v>
      </c>
      <c r="G1641" s="105"/>
      <c r="H1641" s="91"/>
    </row>
    <row r="1642" spans="1:8" s="1" customFormat="1" ht="15.75" x14ac:dyDescent="0.45">
      <c r="A1642" s="57" t="s">
        <v>2754</v>
      </c>
      <c r="B1642" s="30" t="s">
        <v>2745</v>
      </c>
      <c r="C1642" s="30" t="s">
        <v>21</v>
      </c>
      <c r="D1642" s="55">
        <v>168.49</v>
      </c>
      <c r="E1642" s="55">
        <v>113.4915</v>
      </c>
      <c r="F1642" s="56">
        <f t="shared" si="201"/>
        <v>19122.182835</v>
      </c>
      <c r="G1642" s="110"/>
      <c r="H1642" s="88"/>
    </row>
    <row r="1643" spans="1:8" s="1" customFormat="1" ht="15.75" x14ac:dyDescent="0.45">
      <c r="A1643" s="47" t="s">
        <v>2755</v>
      </c>
      <c r="B1643" s="48" t="s">
        <v>2835</v>
      </c>
      <c r="C1643" s="48"/>
      <c r="D1643" s="49"/>
      <c r="E1643" s="49"/>
      <c r="F1643" s="50">
        <f>F1644+F1648+F1651+F1655+F1660+F1665+F1670+F1675+F1679+F1684</f>
        <v>184487.85800000001</v>
      </c>
      <c r="G1643" s="109"/>
      <c r="H1643" s="115"/>
    </row>
    <row r="1644" spans="1:8" s="1" customFormat="1" ht="15.75" x14ac:dyDescent="0.45">
      <c r="A1644" s="51" t="s">
        <v>2756</v>
      </c>
      <c r="B1644" s="52" t="s">
        <v>2836</v>
      </c>
      <c r="C1644" s="52"/>
      <c r="D1644" s="53"/>
      <c r="E1644" s="53"/>
      <c r="F1644" s="54">
        <f>SUM(F1645:F1647)</f>
        <v>3298.174</v>
      </c>
      <c r="G1644" s="105"/>
      <c r="H1644" s="91"/>
    </row>
    <row r="1645" spans="1:8" s="1" customFormat="1" ht="31.5" x14ac:dyDescent="0.45">
      <c r="A1645" s="57" t="s">
        <v>2757</v>
      </c>
      <c r="B1645" s="30" t="s">
        <v>2758</v>
      </c>
      <c r="C1645" s="30" t="s">
        <v>21</v>
      </c>
      <c r="D1645" s="55">
        <v>11.41</v>
      </c>
      <c r="E1645" s="55">
        <v>7</v>
      </c>
      <c r="F1645" s="56">
        <f t="shared" ref="F1645:F1647" si="202">E1645*D1645</f>
        <v>79.87</v>
      </c>
      <c r="G1645" s="110"/>
      <c r="H1645" s="88"/>
    </row>
    <row r="1646" spans="1:8" s="1" customFormat="1" ht="31.5" x14ac:dyDescent="0.45">
      <c r="A1646" s="57" t="s">
        <v>2759</v>
      </c>
      <c r="B1646" s="30" t="s">
        <v>2760</v>
      </c>
      <c r="C1646" s="30" t="s">
        <v>21</v>
      </c>
      <c r="D1646" s="55">
        <v>4.5599999999999996</v>
      </c>
      <c r="E1646" s="55">
        <v>32</v>
      </c>
      <c r="F1646" s="56">
        <f t="shared" si="202"/>
        <v>145.91999999999999</v>
      </c>
      <c r="G1646" s="110"/>
      <c r="H1646" s="88"/>
    </row>
    <row r="1647" spans="1:8" s="1" customFormat="1" ht="31.5" x14ac:dyDescent="0.45">
      <c r="A1647" s="57" t="s">
        <v>2761</v>
      </c>
      <c r="B1647" s="30" t="s">
        <v>2762</v>
      </c>
      <c r="C1647" s="30" t="s">
        <v>21</v>
      </c>
      <c r="D1647" s="55">
        <v>30.48</v>
      </c>
      <c r="E1647" s="55">
        <v>100.8</v>
      </c>
      <c r="F1647" s="56">
        <f t="shared" si="202"/>
        <v>3072.384</v>
      </c>
      <c r="G1647" s="110"/>
      <c r="H1647" s="88"/>
    </row>
    <row r="1648" spans="1:8" s="1" customFormat="1" ht="15.75" x14ac:dyDescent="0.45">
      <c r="A1648" s="51" t="s">
        <v>2763</v>
      </c>
      <c r="B1648" s="52" t="s">
        <v>2837</v>
      </c>
      <c r="C1648" s="52"/>
      <c r="D1648" s="53"/>
      <c r="E1648" s="53"/>
      <c r="F1648" s="54">
        <f>SUM(F1649:F1650)</f>
        <v>347.64</v>
      </c>
      <c r="G1648" s="105"/>
      <c r="H1648" s="91"/>
    </row>
    <row r="1649" spans="1:8" s="1" customFormat="1" ht="31.5" x14ac:dyDescent="0.45">
      <c r="A1649" s="57" t="s">
        <v>2764</v>
      </c>
      <c r="B1649" s="30" t="s">
        <v>2758</v>
      </c>
      <c r="C1649" s="30" t="s">
        <v>21</v>
      </c>
      <c r="D1649" s="55">
        <v>2.76</v>
      </c>
      <c r="E1649" s="55">
        <v>7</v>
      </c>
      <c r="F1649" s="56">
        <f t="shared" ref="F1649:F1650" si="203">E1649*D1649</f>
        <v>19.32</v>
      </c>
      <c r="G1649" s="110"/>
      <c r="H1649" s="88"/>
    </row>
    <row r="1650" spans="1:8" s="1" customFormat="1" ht="31.5" x14ac:dyDescent="0.45">
      <c r="A1650" s="57" t="s">
        <v>2765</v>
      </c>
      <c r="B1650" s="30" t="s">
        <v>2760</v>
      </c>
      <c r="C1650" s="30" t="s">
        <v>21</v>
      </c>
      <c r="D1650" s="55">
        <v>10.26</v>
      </c>
      <c r="E1650" s="55">
        <v>32</v>
      </c>
      <c r="F1650" s="56">
        <f t="shared" si="203"/>
        <v>328.32</v>
      </c>
      <c r="G1650" s="110"/>
      <c r="H1650" s="88"/>
    </row>
    <row r="1651" spans="1:8" s="1" customFormat="1" ht="15.75" x14ac:dyDescent="0.45">
      <c r="A1651" s="51" t="s">
        <v>2766</v>
      </c>
      <c r="B1651" s="52" t="s">
        <v>2838</v>
      </c>
      <c r="C1651" s="52"/>
      <c r="D1651" s="53"/>
      <c r="E1651" s="53"/>
      <c r="F1651" s="54">
        <f>SUM(F1652:F1654)</f>
        <v>1058.8219999999999</v>
      </c>
      <c r="G1651" s="105"/>
      <c r="H1651" s="91"/>
    </row>
    <row r="1652" spans="1:8" s="1" customFormat="1" ht="31.5" x14ac:dyDescent="0.45">
      <c r="A1652" s="57" t="s">
        <v>2767</v>
      </c>
      <c r="B1652" s="30" t="s">
        <v>2758</v>
      </c>
      <c r="C1652" s="30" t="s">
        <v>21</v>
      </c>
      <c r="D1652" s="55">
        <v>12.65</v>
      </c>
      <c r="E1652" s="55">
        <v>7</v>
      </c>
      <c r="F1652" s="56">
        <f t="shared" ref="F1652:F1654" si="204">E1652*D1652</f>
        <v>88.55</v>
      </c>
      <c r="G1652" s="110"/>
      <c r="H1652" s="88"/>
    </row>
    <row r="1653" spans="1:8" s="1" customFormat="1" ht="31.5" x14ac:dyDescent="0.45">
      <c r="A1653" s="57" t="s">
        <v>2768</v>
      </c>
      <c r="B1653" s="30" t="s">
        <v>2760</v>
      </c>
      <c r="C1653" s="30" t="s">
        <v>21</v>
      </c>
      <c r="D1653" s="55">
        <v>3.42</v>
      </c>
      <c r="E1653" s="55">
        <v>32</v>
      </c>
      <c r="F1653" s="56">
        <f t="shared" si="204"/>
        <v>109.44</v>
      </c>
      <c r="G1653" s="110"/>
      <c r="H1653" s="88"/>
    </row>
    <row r="1654" spans="1:8" s="1" customFormat="1" ht="31.5" x14ac:dyDescent="0.45">
      <c r="A1654" s="57" t="s">
        <v>2769</v>
      </c>
      <c r="B1654" s="30" t="s">
        <v>2762</v>
      </c>
      <c r="C1654" s="30" t="s">
        <v>21</v>
      </c>
      <c r="D1654" s="55">
        <v>8.5399999999999991</v>
      </c>
      <c r="E1654" s="55">
        <v>100.8</v>
      </c>
      <c r="F1654" s="56">
        <f t="shared" si="204"/>
        <v>860.83199999999988</v>
      </c>
      <c r="G1654" s="110"/>
      <c r="H1654" s="88"/>
    </row>
    <row r="1655" spans="1:8" s="1" customFormat="1" ht="15.75" x14ac:dyDescent="0.45">
      <c r="A1655" s="51" t="s">
        <v>2770</v>
      </c>
      <c r="B1655" s="52" t="s">
        <v>2839</v>
      </c>
      <c r="C1655" s="52"/>
      <c r="D1655" s="53"/>
      <c r="E1655" s="53"/>
      <c r="F1655" s="54">
        <f>SUM(F1656:F1659)</f>
        <v>14379.150000000001</v>
      </c>
      <c r="G1655" s="105"/>
      <c r="H1655" s="91"/>
    </row>
    <row r="1656" spans="1:8" s="1" customFormat="1" ht="31.5" x14ac:dyDescent="0.45">
      <c r="A1656" s="57" t="s">
        <v>2771</v>
      </c>
      <c r="B1656" s="30" t="s">
        <v>2758</v>
      </c>
      <c r="C1656" s="30" t="s">
        <v>21</v>
      </c>
      <c r="D1656" s="55">
        <v>18.059999999999999</v>
      </c>
      <c r="E1656" s="55">
        <v>7</v>
      </c>
      <c r="F1656" s="56">
        <f t="shared" ref="F1656:F1659" si="205">E1656*D1656</f>
        <v>126.41999999999999</v>
      </c>
      <c r="G1656" s="110"/>
      <c r="H1656" s="88"/>
    </row>
    <row r="1657" spans="1:8" s="1" customFormat="1" ht="31.5" x14ac:dyDescent="0.45">
      <c r="A1657" s="57" t="s">
        <v>2772</v>
      </c>
      <c r="B1657" s="30" t="s">
        <v>2760</v>
      </c>
      <c r="C1657" s="30" t="s">
        <v>21</v>
      </c>
      <c r="D1657" s="55">
        <v>3.42</v>
      </c>
      <c r="E1657" s="55">
        <v>32</v>
      </c>
      <c r="F1657" s="56">
        <f t="shared" si="205"/>
        <v>109.44</v>
      </c>
      <c r="G1657" s="110"/>
      <c r="H1657" s="88"/>
    </row>
    <row r="1658" spans="1:8" s="1" customFormat="1" ht="15.75" x14ac:dyDescent="0.45">
      <c r="A1658" s="57" t="s">
        <v>2773</v>
      </c>
      <c r="B1658" s="30" t="s">
        <v>2774</v>
      </c>
      <c r="C1658" s="30" t="s">
        <v>21</v>
      </c>
      <c r="D1658" s="55">
        <v>263.35000000000002</v>
      </c>
      <c r="E1658" s="55">
        <v>41</v>
      </c>
      <c r="F1658" s="56">
        <f t="shared" si="205"/>
        <v>10797.35</v>
      </c>
      <c r="G1658" s="110"/>
      <c r="H1658" s="88"/>
    </row>
    <row r="1659" spans="1:8" s="1" customFormat="1" ht="15.75" x14ac:dyDescent="0.45">
      <c r="A1659" s="57" t="s">
        <v>2775</v>
      </c>
      <c r="B1659" s="30" t="s">
        <v>2776</v>
      </c>
      <c r="C1659" s="30" t="s">
        <v>19</v>
      </c>
      <c r="D1659" s="55">
        <v>257.38</v>
      </c>
      <c r="E1659" s="55">
        <v>13</v>
      </c>
      <c r="F1659" s="56">
        <f t="shared" si="205"/>
        <v>3345.94</v>
      </c>
      <c r="G1659" s="110"/>
      <c r="H1659" s="88"/>
    </row>
    <row r="1660" spans="1:8" s="1" customFormat="1" ht="15.75" x14ac:dyDescent="0.45">
      <c r="A1660" s="51" t="s">
        <v>2777</v>
      </c>
      <c r="B1660" s="52" t="s">
        <v>2840</v>
      </c>
      <c r="C1660" s="52"/>
      <c r="D1660" s="53"/>
      <c r="E1660" s="53"/>
      <c r="F1660" s="54">
        <f>SUM(F1661:F1664)</f>
        <v>36339.03</v>
      </c>
      <c r="G1660" s="105"/>
      <c r="H1660" s="91"/>
    </row>
    <row r="1661" spans="1:8" s="1" customFormat="1" ht="31.5" x14ac:dyDescent="0.45">
      <c r="A1661" s="57" t="s">
        <v>2778</v>
      </c>
      <c r="B1661" s="30" t="s">
        <v>2758</v>
      </c>
      <c r="C1661" s="30" t="s">
        <v>21</v>
      </c>
      <c r="D1661" s="55">
        <v>51.24</v>
      </c>
      <c r="E1661" s="55">
        <v>7</v>
      </c>
      <c r="F1661" s="56">
        <f>E1661*D1661</f>
        <v>358.68</v>
      </c>
      <c r="G1661" s="110"/>
      <c r="H1661" s="88"/>
    </row>
    <row r="1662" spans="1:8" s="1" customFormat="1" ht="31.5" x14ac:dyDescent="0.45">
      <c r="A1662" s="57" t="s">
        <v>2779</v>
      </c>
      <c r="B1662" s="30" t="s">
        <v>2760</v>
      </c>
      <c r="C1662" s="30" t="s">
        <v>21</v>
      </c>
      <c r="D1662" s="55">
        <v>10.26</v>
      </c>
      <c r="E1662" s="55">
        <v>32</v>
      </c>
      <c r="F1662" s="56">
        <f>E1662*D1662</f>
        <v>328.32</v>
      </c>
      <c r="G1662" s="110"/>
      <c r="H1662" s="88"/>
    </row>
    <row r="1663" spans="1:8" s="1" customFormat="1" ht="15.75" x14ac:dyDescent="0.45">
      <c r="A1663" s="57" t="s">
        <v>2780</v>
      </c>
      <c r="B1663" s="30" t="s">
        <v>2774</v>
      </c>
      <c r="C1663" s="30" t="s">
        <v>21</v>
      </c>
      <c r="D1663" s="55">
        <v>652.55999999999995</v>
      </c>
      <c r="E1663" s="55">
        <v>41</v>
      </c>
      <c r="F1663" s="56">
        <f>E1663*D1663</f>
        <v>26754.959999999999</v>
      </c>
      <c r="G1663" s="110"/>
      <c r="H1663" s="88"/>
    </row>
    <row r="1664" spans="1:8" s="1" customFormat="1" ht="15.75" x14ac:dyDescent="0.45">
      <c r="A1664" s="57" t="s">
        <v>2781</v>
      </c>
      <c r="B1664" s="30" t="s">
        <v>2776</v>
      </c>
      <c r="C1664" s="30" t="s">
        <v>19</v>
      </c>
      <c r="D1664" s="55">
        <v>684.39</v>
      </c>
      <c r="E1664" s="55">
        <v>13</v>
      </c>
      <c r="F1664" s="56">
        <f>E1664*D1664</f>
        <v>8897.07</v>
      </c>
      <c r="G1664" s="110"/>
      <c r="H1664" s="88"/>
    </row>
    <row r="1665" spans="1:8" s="1" customFormat="1" ht="15.75" x14ac:dyDescent="0.45">
      <c r="A1665" s="51" t="s">
        <v>2782</v>
      </c>
      <c r="B1665" s="52" t="s">
        <v>2841</v>
      </c>
      <c r="C1665" s="52"/>
      <c r="D1665" s="53"/>
      <c r="E1665" s="53"/>
      <c r="F1665" s="54">
        <f>SUM(F1666:F1669)</f>
        <v>42513</v>
      </c>
      <c r="G1665" s="105"/>
      <c r="H1665" s="91"/>
    </row>
    <row r="1666" spans="1:8" s="1" customFormat="1" ht="31.5" x14ac:dyDescent="0.45">
      <c r="A1666" s="57" t="s">
        <v>2783</v>
      </c>
      <c r="B1666" s="30" t="s">
        <v>2758</v>
      </c>
      <c r="C1666" s="30" t="s">
        <v>21</v>
      </c>
      <c r="D1666" s="55">
        <v>55.26</v>
      </c>
      <c r="E1666" s="55">
        <v>7</v>
      </c>
      <c r="F1666" s="56">
        <f>E1666*D1666</f>
        <v>386.82</v>
      </c>
      <c r="G1666" s="110"/>
      <c r="H1666" s="88"/>
    </row>
    <row r="1667" spans="1:8" s="1" customFormat="1" ht="31.5" x14ac:dyDescent="0.45">
      <c r="A1667" s="57" t="s">
        <v>2784</v>
      </c>
      <c r="B1667" s="30" t="s">
        <v>2760</v>
      </c>
      <c r="C1667" s="30" t="s">
        <v>21</v>
      </c>
      <c r="D1667" s="55">
        <v>10.26</v>
      </c>
      <c r="E1667" s="55">
        <v>32</v>
      </c>
      <c r="F1667" s="56">
        <f>E1667*D1667</f>
        <v>328.32</v>
      </c>
      <c r="G1667" s="110"/>
      <c r="H1667" s="88"/>
    </row>
    <row r="1668" spans="1:8" s="1" customFormat="1" ht="15.75" x14ac:dyDescent="0.45">
      <c r="A1668" s="57" t="s">
        <v>2785</v>
      </c>
      <c r="B1668" s="30" t="s">
        <v>2774</v>
      </c>
      <c r="C1668" s="30" t="s">
        <v>21</v>
      </c>
      <c r="D1668" s="55">
        <v>774.54</v>
      </c>
      <c r="E1668" s="55">
        <v>41</v>
      </c>
      <c r="F1668" s="56">
        <f>E1668*D1668</f>
        <v>31756.14</v>
      </c>
      <c r="G1668" s="110"/>
      <c r="H1668" s="88"/>
    </row>
    <row r="1669" spans="1:8" s="1" customFormat="1" ht="15.75" x14ac:dyDescent="0.45">
      <c r="A1669" s="57" t="s">
        <v>2786</v>
      </c>
      <c r="B1669" s="30" t="s">
        <v>2776</v>
      </c>
      <c r="C1669" s="30" t="s">
        <v>19</v>
      </c>
      <c r="D1669" s="55">
        <v>772.44</v>
      </c>
      <c r="E1669" s="55">
        <v>13</v>
      </c>
      <c r="F1669" s="56">
        <f>E1669*D1669</f>
        <v>10041.720000000001</v>
      </c>
      <c r="G1669" s="110"/>
      <c r="H1669" s="88"/>
    </row>
    <row r="1670" spans="1:8" s="1" customFormat="1" ht="15.75" x14ac:dyDescent="0.45">
      <c r="A1670" s="51" t="s">
        <v>2787</v>
      </c>
      <c r="B1670" s="52" t="s">
        <v>2842</v>
      </c>
      <c r="C1670" s="52"/>
      <c r="D1670" s="53"/>
      <c r="E1670" s="53"/>
      <c r="F1670" s="54">
        <f>SUM(F1671:F1674)</f>
        <v>83476.92</v>
      </c>
      <c r="G1670" s="105"/>
      <c r="H1670" s="91"/>
    </row>
    <row r="1671" spans="1:8" s="1" customFormat="1" ht="31.5" x14ac:dyDescent="0.45">
      <c r="A1671" s="57" t="s">
        <v>2788</v>
      </c>
      <c r="B1671" s="30" t="s">
        <v>2758</v>
      </c>
      <c r="C1671" s="30" t="s">
        <v>21</v>
      </c>
      <c r="D1671" s="55">
        <v>110.52</v>
      </c>
      <c r="E1671" s="55">
        <v>7</v>
      </c>
      <c r="F1671" s="56">
        <f>E1671*D1671</f>
        <v>773.64</v>
      </c>
      <c r="G1671" s="110"/>
      <c r="H1671" s="88"/>
    </row>
    <row r="1672" spans="1:8" s="1" customFormat="1" ht="31.5" x14ac:dyDescent="0.45">
      <c r="A1672" s="57" t="s">
        <v>2789</v>
      </c>
      <c r="B1672" s="30" t="s">
        <v>2760</v>
      </c>
      <c r="C1672" s="30" t="s">
        <v>21</v>
      </c>
      <c r="D1672" s="55">
        <v>20.52</v>
      </c>
      <c r="E1672" s="55">
        <v>32</v>
      </c>
      <c r="F1672" s="56">
        <f>E1672*D1672</f>
        <v>656.64</v>
      </c>
      <c r="G1672" s="110"/>
      <c r="H1672" s="88"/>
    </row>
    <row r="1673" spans="1:8" s="1" customFormat="1" ht="15.75" x14ac:dyDescent="0.45">
      <c r="A1673" s="57" t="s">
        <v>2790</v>
      </c>
      <c r="B1673" s="30" t="s">
        <v>2774</v>
      </c>
      <c r="C1673" s="30" t="s">
        <v>21</v>
      </c>
      <c r="D1673" s="55">
        <v>1506.96</v>
      </c>
      <c r="E1673" s="55">
        <v>41</v>
      </c>
      <c r="F1673" s="56">
        <f>E1673*D1673</f>
        <v>61785.36</v>
      </c>
      <c r="G1673" s="110"/>
      <c r="H1673" s="88"/>
    </row>
    <row r="1674" spans="1:8" s="1" customFormat="1" ht="15.75" x14ac:dyDescent="0.45">
      <c r="A1674" s="57" t="s">
        <v>2791</v>
      </c>
      <c r="B1674" s="30" t="s">
        <v>2776</v>
      </c>
      <c r="C1674" s="30" t="s">
        <v>19</v>
      </c>
      <c r="D1674" s="55">
        <v>1558.56</v>
      </c>
      <c r="E1674" s="55">
        <v>13</v>
      </c>
      <c r="F1674" s="56">
        <f>E1674*D1674</f>
        <v>20261.28</v>
      </c>
      <c r="G1674" s="110"/>
      <c r="H1674" s="88"/>
    </row>
    <row r="1675" spans="1:8" s="1" customFormat="1" ht="15.75" x14ac:dyDescent="0.45">
      <c r="A1675" s="51" t="s">
        <v>2792</v>
      </c>
      <c r="B1675" s="52" t="s">
        <v>2843</v>
      </c>
      <c r="C1675" s="52"/>
      <c r="D1675" s="53"/>
      <c r="E1675" s="53"/>
      <c r="F1675" s="54">
        <f>SUM(F1676:F1678)</f>
        <v>2013.366</v>
      </c>
      <c r="G1675" s="105"/>
      <c r="H1675" s="91"/>
    </row>
    <row r="1676" spans="1:8" s="1" customFormat="1" ht="31.5" x14ac:dyDescent="0.45">
      <c r="A1676" s="57" t="s">
        <v>2793</v>
      </c>
      <c r="B1676" s="30" t="s">
        <v>2758</v>
      </c>
      <c r="C1676" s="30" t="s">
        <v>21</v>
      </c>
      <c r="D1676" s="55">
        <v>26.73</v>
      </c>
      <c r="E1676" s="55">
        <v>7</v>
      </c>
      <c r="F1676" s="56">
        <f t="shared" ref="F1676:F1678" si="206">E1676*D1676</f>
        <v>187.11</v>
      </c>
      <c r="G1676" s="110"/>
      <c r="H1676" s="88"/>
    </row>
    <row r="1677" spans="1:8" s="1" customFormat="1" ht="31.5" x14ac:dyDescent="0.45">
      <c r="A1677" s="57" t="s">
        <v>2794</v>
      </c>
      <c r="B1677" s="30" t="s">
        <v>2760</v>
      </c>
      <c r="C1677" s="30" t="s">
        <v>21</v>
      </c>
      <c r="D1677" s="55">
        <v>4.5599999999999996</v>
      </c>
      <c r="E1677" s="55">
        <v>32</v>
      </c>
      <c r="F1677" s="56">
        <f t="shared" si="206"/>
        <v>145.91999999999999</v>
      </c>
      <c r="G1677" s="110"/>
      <c r="H1677" s="88"/>
    </row>
    <row r="1678" spans="1:8" s="1" customFormat="1" ht="31.5" x14ac:dyDescent="0.45">
      <c r="A1678" s="57" t="s">
        <v>2795</v>
      </c>
      <c r="B1678" s="30" t="s">
        <v>2762</v>
      </c>
      <c r="C1678" s="30" t="s">
        <v>21</v>
      </c>
      <c r="D1678" s="55">
        <v>16.670000000000002</v>
      </c>
      <c r="E1678" s="55">
        <v>100.8</v>
      </c>
      <c r="F1678" s="56">
        <f t="shared" si="206"/>
        <v>1680.336</v>
      </c>
      <c r="G1678" s="110"/>
      <c r="H1678" s="88"/>
    </row>
    <row r="1679" spans="1:8" s="1" customFormat="1" ht="15.75" x14ac:dyDescent="0.45">
      <c r="A1679" s="51" t="s">
        <v>2796</v>
      </c>
      <c r="B1679" s="52" t="s">
        <v>2844</v>
      </c>
      <c r="C1679" s="52"/>
      <c r="D1679" s="53"/>
      <c r="E1679" s="53"/>
      <c r="F1679" s="54">
        <f>SUM(F1680:F1683)</f>
        <v>990.49599999999987</v>
      </c>
      <c r="G1679" s="105"/>
      <c r="H1679" s="91"/>
    </row>
    <row r="1680" spans="1:8" s="1" customFormat="1" ht="31.5" x14ac:dyDescent="0.45">
      <c r="A1680" s="57" t="s">
        <v>2797</v>
      </c>
      <c r="B1680" s="30" t="s">
        <v>2758</v>
      </c>
      <c r="C1680" s="30" t="s">
        <v>21</v>
      </c>
      <c r="D1680" s="55">
        <v>13.6</v>
      </c>
      <c r="E1680" s="55">
        <v>7</v>
      </c>
      <c r="F1680" s="56">
        <f>E1680*D1680</f>
        <v>95.2</v>
      </c>
      <c r="G1680" s="110"/>
      <c r="H1680" s="88"/>
    </row>
    <row r="1681" spans="1:8" s="1" customFormat="1" ht="31.5" x14ac:dyDescent="0.45">
      <c r="A1681" s="57" t="s">
        <v>2798</v>
      </c>
      <c r="B1681" s="30" t="s">
        <v>2760</v>
      </c>
      <c r="C1681" s="30" t="s">
        <v>21</v>
      </c>
      <c r="D1681" s="55">
        <v>3.42</v>
      </c>
      <c r="E1681" s="55">
        <v>32</v>
      </c>
      <c r="F1681" s="56">
        <f>E1681*D1681</f>
        <v>109.44</v>
      </c>
      <c r="G1681" s="110"/>
      <c r="H1681" s="88"/>
    </row>
    <row r="1682" spans="1:8" s="1" customFormat="1" ht="31.5" x14ac:dyDescent="0.45">
      <c r="A1682" s="57" t="s">
        <v>2799</v>
      </c>
      <c r="B1682" s="30" t="s">
        <v>2800</v>
      </c>
      <c r="C1682" s="30" t="s">
        <v>21</v>
      </c>
      <c r="D1682" s="55">
        <v>0.24</v>
      </c>
      <c r="E1682" s="55">
        <v>32</v>
      </c>
      <c r="F1682" s="56">
        <f>E1682*D1682</f>
        <v>7.68</v>
      </c>
      <c r="G1682" s="110"/>
      <c r="H1682" s="88"/>
    </row>
    <row r="1683" spans="1:8" s="1" customFormat="1" ht="31.5" x14ac:dyDescent="0.45">
      <c r="A1683" s="57" t="s">
        <v>2801</v>
      </c>
      <c r="B1683" s="30" t="s">
        <v>2762</v>
      </c>
      <c r="C1683" s="30" t="s">
        <v>21</v>
      </c>
      <c r="D1683" s="55">
        <v>7.72</v>
      </c>
      <c r="E1683" s="55">
        <v>100.8</v>
      </c>
      <c r="F1683" s="56">
        <f>E1683*D1683</f>
        <v>778.17599999999993</v>
      </c>
      <c r="G1683" s="110"/>
      <c r="H1683" s="88"/>
    </row>
    <row r="1684" spans="1:8" s="1" customFormat="1" ht="15.75" x14ac:dyDescent="0.45">
      <c r="A1684" s="51" t="s">
        <v>2802</v>
      </c>
      <c r="B1684" s="52" t="s">
        <v>2845</v>
      </c>
      <c r="C1684" s="52"/>
      <c r="D1684" s="53"/>
      <c r="E1684" s="53"/>
      <c r="F1684" s="54">
        <f>F1685</f>
        <v>71.259999999999991</v>
      </c>
      <c r="G1684" s="105"/>
      <c r="H1684" s="91"/>
    </row>
    <row r="1685" spans="1:8" s="1" customFormat="1" ht="31.5" x14ac:dyDescent="0.45">
      <c r="A1685" s="57" t="s">
        <v>2803</v>
      </c>
      <c r="B1685" s="30" t="s">
        <v>2758</v>
      </c>
      <c r="C1685" s="30" t="s">
        <v>21</v>
      </c>
      <c r="D1685" s="55">
        <v>10.18</v>
      </c>
      <c r="E1685" s="55">
        <v>7</v>
      </c>
      <c r="F1685" s="56">
        <f>E1685*D1685</f>
        <v>71.259999999999991</v>
      </c>
      <c r="G1685" s="110"/>
      <c r="H1685" s="88"/>
    </row>
    <row r="1686" spans="1:8" s="1" customFormat="1" ht="15.75" x14ac:dyDescent="0.45">
      <c r="A1686" s="47" t="s">
        <v>2846</v>
      </c>
      <c r="B1686" s="48" t="s">
        <v>2847</v>
      </c>
      <c r="C1686" s="48"/>
      <c r="D1686" s="49"/>
      <c r="E1686" s="49"/>
      <c r="F1686" s="50">
        <f>F1687+F1689+F1692+F1694+F1697+F1699+F1701+F1703</f>
        <v>87543.24</v>
      </c>
      <c r="G1686" s="109"/>
      <c r="H1686" s="115"/>
    </row>
    <row r="1687" spans="1:8" s="1" customFormat="1" ht="31.5" x14ac:dyDescent="0.45">
      <c r="A1687" s="51" t="s">
        <v>2848</v>
      </c>
      <c r="B1687" s="52" t="s">
        <v>2804</v>
      </c>
      <c r="C1687" s="52"/>
      <c r="D1687" s="53"/>
      <c r="E1687" s="53"/>
      <c r="F1687" s="54">
        <f>F1688</f>
        <v>12743.12</v>
      </c>
      <c r="G1687" s="105"/>
      <c r="H1687" s="91"/>
    </row>
    <row r="1688" spans="1:8" s="1" customFormat="1" ht="15.75" x14ac:dyDescent="0.45">
      <c r="A1688" s="57" t="s">
        <v>2849</v>
      </c>
      <c r="B1688" s="30" t="s">
        <v>2805</v>
      </c>
      <c r="C1688" s="30" t="s">
        <v>21</v>
      </c>
      <c r="D1688" s="55">
        <v>245.06</v>
      </c>
      <c r="E1688" s="55">
        <v>52</v>
      </c>
      <c r="F1688" s="56">
        <f>E1688*D1688</f>
        <v>12743.12</v>
      </c>
      <c r="G1688" s="110"/>
      <c r="H1688" s="88"/>
    </row>
    <row r="1689" spans="1:8" s="1" customFormat="1" ht="31.5" x14ac:dyDescent="0.45">
      <c r="A1689" s="51" t="s">
        <v>2850</v>
      </c>
      <c r="B1689" s="52" t="s">
        <v>2806</v>
      </c>
      <c r="C1689" s="52"/>
      <c r="D1689" s="53"/>
      <c r="E1689" s="53"/>
      <c r="F1689" s="54">
        <f>SUM(F1690:F1691)</f>
        <v>21974.04</v>
      </c>
      <c r="G1689" s="105"/>
      <c r="H1689" s="91"/>
    </row>
    <row r="1690" spans="1:8" s="1" customFormat="1" ht="15.75" x14ac:dyDescent="0.45">
      <c r="A1690" s="57" t="s">
        <v>2851</v>
      </c>
      <c r="B1690" s="30" t="s">
        <v>2805</v>
      </c>
      <c r="C1690" s="30" t="s">
        <v>21</v>
      </c>
      <c r="D1690" s="55">
        <v>307.83</v>
      </c>
      <c r="E1690" s="55">
        <v>52</v>
      </c>
      <c r="F1690" s="56">
        <f t="shared" ref="F1690:F1691" si="207">E1690*D1690</f>
        <v>16007.16</v>
      </c>
      <c r="G1690" s="110"/>
      <c r="H1690" s="88"/>
    </row>
    <row r="1691" spans="1:8" s="1" customFormat="1" ht="31.5" x14ac:dyDescent="0.45">
      <c r="A1691" s="57" t="s">
        <v>2852</v>
      </c>
      <c r="B1691" s="30" t="s">
        <v>2807</v>
      </c>
      <c r="C1691" s="30" t="s">
        <v>21</v>
      </c>
      <c r="D1691" s="55">
        <v>124.31</v>
      </c>
      <c r="E1691" s="55">
        <v>48</v>
      </c>
      <c r="F1691" s="56">
        <f t="shared" si="207"/>
        <v>5966.88</v>
      </c>
      <c r="G1691" s="110"/>
      <c r="H1691" s="88"/>
    </row>
    <row r="1692" spans="1:8" s="1" customFormat="1" ht="31.5" x14ac:dyDescent="0.45">
      <c r="A1692" s="51" t="s">
        <v>2853</v>
      </c>
      <c r="B1692" s="52" t="s">
        <v>2808</v>
      </c>
      <c r="C1692" s="52"/>
      <c r="D1692" s="53"/>
      <c r="E1692" s="53"/>
      <c r="F1692" s="54">
        <f>F1693</f>
        <v>9380.2799999999988</v>
      </c>
      <c r="G1692" s="105"/>
      <c r="H1692" s="91"/>
    </row>
    <row r="1693" spans="1:8" s="1" customFormat="1" ht="15.75" x14ac:dyDescent="0.45">
      <c r="A1693" s="57" t="s">
        <v>2854</v>
      </c>
      <c r="B1693" s="30" t="s">
        <v>2805</v>
      </c>
      <c r="C1693" s="30" t="s">
        <v>21</v>
      </c>
      <c r="D1693" s="55">
        <v>180.39</v>
      </c>
      <c r="E1693" s="55">
        <v>52</v>
      </c>
      <c r="F1693" s="56">
        <f>E1693*D1693</f>
        <v>9380.2799999999988</v>
      </c>
      <c r="G1693" s="110"/>
      <c r="H1693" s="88"/>
    </row>
    <row r="1694" spans="1:8" s="1" customFormat="1" ht="31.5" x14ac:dyDescent="0.45">
      <c r="A1694" s="51" t="s">
        <v>2855</v>
      </c>
      <c r="B1694" s="52" t="s">
        <v>2809</v>
      </c>
      <c r="C1694" s="52"/>
      <c r="D1694" s="53"/>
      <c r="E1694" s="53"/>
      <c r="F1694" s="54">
        <f>SUM(F1695:F1696)</f>
        <v>9800.2000000000007</v>
      </c>
      <c r="G1694" s="105"/>
      <c r="H1694" s="91"/>
    </row>
    <row r="1695" spans="1:8" s="1" customFormat="1" ht="15.75" x14ac:dyDescent="0.45">
      <c r="A1695" s="57" t="s">
        <v>2856</v>
      </c>
      <c r="B1695" s="30" t="s">
        <v>2805</v>
      </c>
      <c r="C1695" s="30" t="s">
        <v>21</v>
      </c>
      <c r="D1695" s="55">
        <v>111.97</v>
      </c>
      <c r="E1695" s="55">
        <v>52</v>
      </c>
      <c r="F1695" s="56">
        <f t="shared" ref="F1695:F1696" si="208">E1695*D1695</f>
        <v>5822.44</v>
      </c>
      <c r="G1695" s="110"/>
      <c r="H1695" s="88"/>
    </row>
    <row r="1696" spans="1:8" s="1" customFormat="1" ht="31.5" x14ac:dyDescent="0.45">
      <c r="A1696" s="57" t="s">
        <v>2857</v>
      </c>
      <c r="B1696" s="30" t="s">
        <v>2807</v>
      </c>
      <c r="C1696" s="30" t="s">
        <v>21</v>
      </c>
      <c r="D1696" s="55">
        <v>82.87</v>
      </c>
      <c r="E1696" s="55">
        <v>48</v>
      </c>
      <c r="F1696" s="56">
        <f t="shared" si="208"/>
        <v>3977.76</v>
      </c>
      <c r="G1696" s="110"/>
      <c r="H1696" s="88"/>
    </row>
    <row r="1697" spans="1:8" s="1" customFormat="1" ht="15.75" x14ac:dyDescent="0.45">
      <c r="A1697" s="51" t="s">
        <v>2858</v>
      </c>
      <c r="B1697" s="52" t="s">
        <v>2810</v>
      </c>
      <c r="C1697" s="52"/>
      <c r="D1697" s="53"/>
      <c r="E1697" s="53"/>
      <c r="F1697" s="54">
        <f>F1698</f>
        <v>14546.880000000001</v>
      </c>
      <c r="G1697" s="105"/>
      <c r="H1697" s="91"/>
    </row>
    <row r="1698" spans="1:8" s="1" customFormat="1" ht="31.5" x14ac:dyDescent="0.45">
      <c r="A1698" s="57" t="s">
        <v>2859</v>
      </c>
      <c r="B1698" s="30" t="s">
        <v>2807</v>
      </c>
      <c r="C1698" s="30" t="s">
        <v>21</v>
      </c>
      <c r="D1698" s="55">
        <v>303.06</v>
      </c>
      <c r="E1698" s="55">
        <v>48</v>
      </c>
      <c r="F1698" s="56">
        <f>E1698*D1698</f>
        <v>14546.880000000001</v>
      </c>
      <c r="G1698" s="110"/>
      <c r="H1698" s="88"/>
    </row>
    <row r="1699" spans="1:8" s="1" customFormat="1" ht="31.5" x14ac:dyDescent="0.45">
      <c r="A1699" s="51" t="s">
        <v>2860</v>
      </c>
      <c r="B1699" s="52" t="s">
        <v>2811</v>
      </c>
      <c r="C1699" s="52"/>
      <c r="D1699" s="53"/>
      <c r="E1699" s="53"/>
      <c r="F1699" s="54">
        <f>F1700</f>
        <v>3041.2799999999997</v>
      </c>
      <c r="G1699" s="105"/>
      <c r="H1699" s="91"/>
    </row>
    <row r="1700" spans="1:8" s="1" customFormat="1" ht="31.5" x14ac:dyDescent="0.45">
      <c r="A1700" s="57" t="s">
        <v>2861</v>
      </c>
      <c r="B1700" s="30" t="s">
        <v>2807</v>
      </c>
      <c r="C1700" s="30" t="s">
        <v>21</v>
      </c>
      <c r="D1700" s="55">
        <v>63.36</v>
      </c>
      <c r="E1700" s="55">
        <v>48</v>
      </c>
      <c r="F1700" s="56">
        <f>E1700*D1700</f>
        <v>3041.2799999999997</v>
      </c>
      <c r="G1700" s="110"/>
      <c r="H1700" s="88"/>
    </row>
    <row r="1701" spans="1:8" s="1" customFormat="1" ht="31.5" x14ac:dyDescent="0.45">
      <c r="A1701" s="51" t="s">
        <v>2862</v>
      </c>
      <c r="B1701" s="52" t="s">
        <v>2812</v>
      </c>
      <c r="C1701" s="52"/>
      <c r="D1701" s="53"/>
      <c r="E1701" s="53"/>
      <c r="F1701" s="54">
        <f>F1702</f>
        <v>7969.92</v>
      </c>
      <c r="G1701" s="105"/>
      <c r="H1701" s="91"/>
    </row>
    <row r="1702" spans="1:8" s="1" customFormat="1" ht="31.5" x14ac:dyDescent="0.45">
      <c r="A1702" s="57" t="s">
        <v>2863</v>
      </c>
      <c r="B1702" s="30" t="s">
        <v>2807</v>
      </c>
      <c r="C1702" s="30" t="s">
        <v>21</v>
      </c>
      <c r="D1702" s="55">
        <v>166.04</v>
      </c>
      <c r="E1702" s="55">
        <v>48</v>
      </c>
      <c r="F1702" s="56">
        <f>E1702*D1702</f>
        <v>7969.92</v>
      </c>
      <c r="G1702" s="110"/>
      <c r="H1702" s="88"/>
    </row>
    <row r="1703" spans="1:8" s="1" customFormat="1" ht="15.75" x14ac:dyDescent="0.45">
      <c r="A1703" s="51" t="s">
        <v>2864</v>
      </c>
      <c r="B1703" s="52" t="s">
        <v>2813</v>
      </c>
      <c r="C1703" s="52"/>
      <c r="D1703" s="53"/>
      <c r="E1703" s="53"/>
      <c r="F1703" s="54">
        <f>F1704</f>
        <v>8087.52</v>
      </c>
      <c r="G1703" s="105"/>
      <c r="H1703" s="91"/>
    </row>
    <row r="1704" spans="1:8" s="1" customFormat="1" ht="31.5" x14ac:dyDescent="0.45">
      <c r="A1704" s="57" t="s">
        <v>2865</v>
      </c>
      <c r="B1704" s="30" t="s">
        <v>2807</v>
      </c>
      <c r="C1704" s="30" t="s">
        <v>21</v>
      </c>
      <c r="D1704" s="55">
        <v>168.49</v>
      </c>
      <c r="E1704" s="55">
        <v>48</v>
      </c>
      <c r="F1704" s="56">
        <f>E1704*D1704</f>
        <v>8087.52</v>
      </c>
      <c r="G1704" s="110"/>
      <c r="H1704" s="88"/>
    </row>
    <row r="1705" spans="1:8" s="1" customFormat="1" ht="15.75" x14ac:dyDescent="0.45">
      <c r="A1705" s="43" t="s">
        <v>33</v>
      </c>
      <c r="B1705" s="44" t="s">
        <v>286</v>
      </c>
      <c r="C1705" s="44"/>
      <c r="D1705" s="45"/>
      <c r="E1705" s="45"/>
      <c r="F1705" s="46">
        <f>F1706</f>
        <v>118382.6338</v>
      </c>
      <c r="G1705" s="94"/>
      <c r="H1705" s="83"/>
    </row>
    <row r="1706" spans="1:8" s="1" customFormat="1" ht="31.5" x14ac:dyDescent="0.45">
      <c r="A1706" s="47" t="s">
        <v>1843</v>
      </c>
      <c r="B1706" s="48" t="s">
        <v>1844</v>
      </c>
      <c r="C1706" s="48"/>
      <c r="D1706" s="49"/>
      <c r="E1706" s="49"/>
      <c r="F1706" s="50">
        <f>F1707</f>
        <v>118382.6338</v>
      </c>
      <c r="G1706" s="109"/>
      <c r="H1706" s="115"/>
    </row>
    <row r="1707" spans="1:8" s="1" customFormat="1" ht="31.5" x14ac:dyDescent="0.45">
      <c r="A1707" s="51" t="s">
        <v>1845</v>
      </c>
      <c r="B1707" s="52" t="s">
        <v>1844</v>
      </c>
      <c r="C1707" s="52"/>
      <c r="D1707" s="53"/>
      <c r="E1707" s="53"/>
      <c r="F1707" s="54">
        <f>F1708+F1709+F1710</f>
        <v>118382.6338</v>
      </c>
      <c r="G1707" s="105"/>
      <c r="H1707" s="91"/>
    </row>
    <row r="1708" spans="1:8" s="1" customFormat="1" ht="15.75" x14ac:dyDescent="0.45">
      <c r="A1708" s="57" t="s">
        <v>1846</v>
      </c>
      <c r="B1708" s="30" t="s">
        <v>1847</v>
      </c>
      <c r="C1708" s="30" t="s">
        <v>414</v>
      </c>
      <c r="D1708" s="55">
        <v>1</v>
      </c>
      <c r="E1708" s="55">
        <v>58320.433799999999</v>
      </c>
      <c r="F1708" s="56">
        <f>E1708*D1708</f>
        <v>58320.433799999999</v>
      </c>
      <c r="G1708" s="110"/>
      <c r="H1708" s="88"/>
    </row>
    <row r="1709" spans="1:8" s="1" customFormat="1" ht="15.75" x14ac:dyDescent="0.45">
      <c r="A1709" s="57" t="s">
        <v>1848</v>
      </c>
      <c r="B1709" s="30" t="s">
        <v>1849</v>
      </c>
      <c r="C1709" s="30" t="s">
        <v>414</v>
      </c>
      <c r="D1709" s="55">
        <v>1</v>
      </c>
      <c r="E1709" s="55">
        <v>47765.2</v>
      </c>
      <c r="F1709" s="56">
        <f>E1709*D1709</f>
        <v>47765.2</v>
      </c>
      <c r="G1709" s="110"/>
      <c r="H1709" s="88"/>
    </row>
    <row r="1710" spans="1:8" s="1" customFormat="1" ht="15.75" x14ac:dyDescent="0.45">
      <c r="A1710" s="57" t="s">
        <v>1850</v>
      </c>
      <c r="B1710" s="30" t="s">
        <v>1851</v>
      </c>
      <c r="C1710" s="30" t="s">
        <v>414</v>
      </c>
      <c r="D1710" s="55">
        <v>1</v>
      </c>
      <c r="E1710" s="55">
        <v>12297</v>
      </c>
      <c r="F1710" s="56">
        <f>E1710*D1710</f>
        <v>12297</v>
      </c>
      <c r="G1710" s="110"/>
      <c r="H1710" s="88"/>
    </row>
    <row r="1711" spans="1:8" s="1" customFormat="1" ht="15.75" x14ac:dyDescent="0.45">
      <c r="A1711" s="43" t="s">
        <v>34</v>
      </c>
      <c r="B1711" s="44" t="s">
        <v>287</v>
      </c>
      <c r="C1711" s="44"/>
      <c r="D1711" s="45"/>
      <c r="E1711" s="45"/>
      <c r="F1711" s="46">
        <f>F1712+F1738</f>
        <v>240314.90109999993</v>
      </c>
      <c r="G1711" s="94"/>
      <c r="H1711" s="83"/>
    </row>
    <row r="1712" spans="1:8" s="1" customFormat="1" ht="15.75" x14ac:dyDescent="0.45">
      <c r="A1712" s="47" t="s">
        <v>289</v>
      </c>
      <c r="B1712" s="48" t="s">
        <v>290</v>
      </c>
      <c r="C1712" s="48"/>
      <c r="D1712" s="49"/>
      <c r="E1712" s="49"/>
      <c r="F1712" s="50">
        <f>F1713+F1717+F1722+F1724+F1726+F1728+F1730+F1734</f>
        <v>168294.01349999994</v>
      </c>
      <c r="G1712" s="95"/>
      <c r="H1712" s="84"/>
    </row>
    <row r="1713" spans="1:8" s="1" customFormat="1" ht="15.75" x14ac:dyDescent="0.45">
      <c r="A1713" s="51" t="s">
        <v>291</v>
      </c>
      <c r="B1713" s="52" t="s">
        <v>292</v>
      </c>
      <c r="C1713" s="52"/>
      <c r="D1713" s="53"/>
      <c r="E1713" s="53"/>
      <c r="F1713" s="54">
        <f>SUM(F1714:F1716)</f>
        <v>4700.6729999999998</v>
      </c>
      <c r="G1713" s="105"/>
      <c r="H1713" s="91"/>
    </row>
    <row r="1714" spans="1:8" s="1" customFormat="1" ht="15.75" x14ac:dyDescent="0.45">
      <c r="A1714" s="57" t="s">
        <v>293</v>
      </c>
      <c r="B1714" s="30" t="s">
        <v>294</v>
      </c>
      <c r="C1714" s="30" t="s">
        <v>7</v>
      </c>
      <c r="D1714" s="55">
        <v>3</v>
      </c>
      <c r="E1714" s="55">
        <v>916.12950000000001</v>
      </c>
      <c r="F1714" s="56">
        <f>E1714*D1714</f>
        <v>2748.3885</v>
      </c>
      <c r="G1714" s="110"/>
      <c r="H1714" s="88" t="s">
        <v>287</v>
      </c>
    </row>
    <row r="1715" spans="1:8" s="1" customFormat="1" ht="15.75" x14ac:dyDescent="0.45">
      <c r="A1715" s="57" t="s">
        <v>295</v>
      </c>
      <c r="B1715" s="30" t="s">
        <v>296</v>
      </c>
      <c r="C1715" s="30" t="s">
        <v>7</v>
      </c>
      <c r="D1715" s="55">
        <v>1</v>
      </c>
      <c r="E1715" s="55">
        <v>618.37969999999996</v>
      </c>
      <c r="F1715" s="56">
        <f t="shared" ref="F1715:F1716" si="209">E1715*D1715</f>
        <v>618.37969999999996</v>
      </c>
      <c r="G1715" s="110"/>
      <c r="H1715" s="88" t="s">
        <v>287</v>
      </c>
    </row>
    <row r="1716" spans="1:8" s="1" customFormat="1" ht="15.75" x14ac:dyDescent="0.45">
      <c r="A1716" s="57" t="s">
        <v>297</v>
      </c>
      <c r="B1716" s="30" t="s">
        <v>298</v>
      </c>
      <c r="C1716" s="30" t="s">
        <v>7</v>
      </c>
      <c r="D1716" s="55">
        <v>2</v>
      </c>
      <c r="E1716" s="55">
        <v>666.95240000000001</v>
      </c>
      <c r="F1716" s="56">
        <f t="shared" si="209"/>
        <v>1333.9048</v>
      </c>
      <c r="G1716" s="110"/>
      <c r="H1716" s="88" t="s">
        <v>287</v>
      </c>
    </row>
    <row r="1717" spans="1:8" s="1" customFormat="1" ht="15.75" x14ac:dyDescent="0.45">
      <c r="A1717" s="51" t="s">
        <v>299</v>
      </c>
      <c r="B1717" s="52" t="s">
        <v>300</v>
      </c>
      <c r="C1717" s="52"/>
      <c r="D1717" s="53"/>
      <c r="E1717" s="53"/>
      <c r="F1717" s="54">
        <f>SUM(F1718:F1721)</f>
        <v>6438.5275000000001</v>
      </c>
      <c r="G1717" s="105"/>
      <c r="H1717" s="91"/>
    </row>
    <row r="1718" spans="1:8" s="1" customFormat="1" ht="15.75" x14ac:dyDescent="0.45">
      <c r="A1718" s="57" t="s">
        <v>301</v>
      </c>
      <c r="B1718" s="30" t="s">
        <v>294</v>
      </c>
      <c r="C1718" s="30" t="s">
        <v>7</v>
      </c>
      <c r="D1718" s="55">
        <v>3</v>
      </c>
      <c r="E1718" s="55">
        <v>916.12950000000001</v>
      </c>
      <c r="F1718" s="56">
        <f>E1718*D1718</f>
        <v>2748.3885</v>
      </c>
      <c r="G1718" s="110"/>
      <c r="H1718" s="88" t="s">
        <v>287</v>
      </c>
    </row>
    <row r="1719" spans="1:8" s="1" customFormat="1" ht="15.75" x14ac:dyDescent="0.45">
      <c r="A1719" s="57" t="s">
        <v>302</v>
      </c>
      <c r="B1719" s="30" t="s">
        <v>296</v>
      </c>
      <c r="C1719" s="30" t="s">
        <v>7</v>
      </c>
      <c r="D1719" s="55">
        <v>1</v>
      </c>
      <c r="E1719" s="55">
        <v>618.37969999999996</v>
      </c>
      <c r="F1719" s="56">
        <f t="shared" ref="F1719:F1721" si="210">E1719*D1719</f>
        <v>618.37969999999996</v>
      </c>
      <c r="G1719" s="110"/>
      <c r="H1719" s="88" t="s">
        <v>287</v>
      </c>
    </row>
    <row r="1720" spans="1:8" s="1" customFormat="1" ht="15.75" x14ac:dyDescent="0.45">
      <c r="A1720" s="57" t="s">
        <v>303</v>
      </c>
      <c r="B1720" s="30" t="s">
        <v>304</v>
      </c>
      <c r="C1720" s="30" t="s">
        <v>7</v>
      </c>
      <c r="D1720" s="55">
        <v>1</v>
      </c>
      <c r="E1720" s="55">
        <v>403.94970000000001</v>
      </c>
      <c r="F1720" s="56">
        <f t="shared" si="210"/>
        <v>403.94970000000001</v>
      </c>
      <c r="G1720" s="110"/>
      <c r="H1720" s="88" t="s">
        <v>287</v>
      </c>
    </row>
    <row r="1721" spans="1:8" s="1" customFormat="1" ht="15.75" x14ac:dyDescent="0.45">
      <c r="A1721" s="57" t="s">
        <v>305</v>
      </c>
      <c r="B1721" s="30" t="s">
        <v>298</v>
      </c>
      <c r="C1721" s="30" t="s">
        <v>7</v>
      </c>
      <c r="D1721" s="55">
        <v>4</v>
      </c>
      <c r="E1721" s="55">
        <v>666.95240000000001</v>
      </c>
      <c r="F1721" s="56">
        <f t="shared" si="210"/>
        <v>2667.8096</v>
      </c>
      <c r="G1721" s="110"/>
      <c r="H1721" s="88" t="s">
        <v>287</v>
      </c>
    </row>
    <row r="1722" spans="1:8" s="1" customFormat="1" ht="15.75" x14ac:dyDescent="0.45">
      <c r="A1722" s="51" t="s">
        <v>306</v>
      </c>
      <c r="B1722" s="52" t="s">
        <v>307</v>
      </c>
      <c r="C1722" s="52"/>
      <c r="D1722" s="53"/>
      <c r="E1722" s="53"/>
      <c r="F1722" s="54">
        <f>F1723</f>
        <v>10993.554</v>
      </c>
      <c r="G1722" s="105"/>
      <c r="H1722" s="91"/>
    </row>
    <row r="1723" spans="1:8" s="1" customFormat="1" ht="15.75" x14ac:dyDescent="0.45">
      <c r="A1723" s="57" t="s">
        <v>308</v>
      </c>
      <c r="B1723" s="30" t="s">
        <v>294</v>
      </c>
      <c r="C1723" s="30" t="s">
        <v>7</v>
      </c>
      <c r="D1723" s="55">
        <v>12</v>
      </c>
      <c r="E1723" s="55">
        <v>916.12950000000001</v>
      </c>
      <c r="F1723" s="56">
        <f t="shared" ref="F1723:F1729" si="211">E1723*D1723</f>
        <v>10993.554</v>
      </c>
      <c r="G1723" s="110"/>
      <c r="H1723" s="88" t="s">
        <v>287</v>
      </c>
    </row>
    <row r="1724" spans="1:8" s="1" customFormat="1" ht="15.75" x14ac:dyDescent="0.45">
      <c r="A1724" s="51" t="s">
        <v>309</v>
      </c>
      <c r="B1724" s="52" t="s">
        <v>310</v>
      </c>
      <c r="C1724" s="52"/>
      <c r="D1724" s="53"/>
      <c r="E1724" s="53"/>
      <c r="F1724" s="54">
        <f>F1725</f>
        <v>32980.661999999997</v>
      </c>
      <c r="G1724" s="105"/>
      <c r="H1724" s="91"/>
    </row>
    <row r="1725" spans="1:8" s="1" customFormat="1" ht="15.75" x14ac:dyDescent="0.45">
      <c r="A1725" s="57" t="s">
        <v>311</v>
      </c>
      <c r="B1725" s="30" t="s">
        <v>294</v>
      </c>
      <c r="C1725" s="30" t="s">
        <v>7</v>
      </c>
      <c r="D1725" s="55">
        <v>36</v>
      </c>
      <c r="E1725" s="55">
        <v>916.12950000000001</v>
      </c>
      <c r="F1725" s="56">
        <f t="shared" si="211"/>
        <v>32980.661999999997</v>
      </c>
      <c r="G1725" s="110"/>
      <c r="H1725" s="88" t="s">
        <v>287</v>
      </c>
    </row>
    <row r="1726" spans="1:8" s="1" customFormat="1" ht="15.75" x14ac:dyDescent="0.45">
      <c r="A1726" s="51" t="s">
        <v>312</v>
      </c>
      <c r="B1726" s="52" t="s">
        <v>313</v>
      </c>
      <c r="C1726" s="52"/>
      <c r="D1726" s="53"/>
      <c r="E1726" s="53"/>
      <c r="F1726" s="54">
        <f>F1727</f>
        <v>32980.661999999997</v>
      </c>
      <c r="G1726" s="105"/>
      <c r="H1726" s="91"/>
    </row>
    <row r="1727" spans="1:8" s="1" customFormat="1" ht="15.75" x14ac:dyDescent="0.45">
      <c r="A1727" s="57" t="s">
        <v>314</v>
      </c>
      <c r="B1727" s="30" t="s">
        <v>294</v>
      </c>
      <c r="C1727" s="30" t="s">
        <v>7</v>
      </c>
      <c r="D1727" s="55">
        <v>36</v>
      </c>
      <c r="E1727" s="55">
        <v>916.12950000000001</v>
      </c>
      <c r="F1727" s="56">
        <f t="shared" si="211"/>
        <v>32980.661999999997</v>
      </c>
      <c r="G1727" s="110"/>
      <c r="H1727" s="88" t="s">
        <v>287</v>
      </c>
    </row>
    <row r="1728" spans="1:8" s="1" customFormat="1" ht="15.75" x14ac:dyDescent="0.45">
      <c r="A1728" s="51" t="s">
        <v>315</v>
      </c>
      <c r="B1728" s="52" t="s">
        <v>316</v>
      </c>
      <c r="C1728" s="52"/>
      <c r="D1728" s="53"/>
      <c r="E1728" s="53"/>
      <c r="F1728" s="54">
        <f>F1729</f>
        <v>65961.323999999993</v>
      </c>
      <c r="G1728" s="105"/>
      <c r="H1728" s="91"/>
    </row>
    <row r="1729" spans="1:8" s="1" customFormat="1" ht="15.75" x14ac:dyDescent="0.45">
      <c r="A1729" s="57" t="s">
        <v>317</v>
      </c>
      <c r="B1729" s="30" t="s">
        <v>294</v>
      </c>
      <c r="C1729" s="30" t="s">
        <v>7</v>
      </c>
      <c r="D1729" s="55">
        <v>72</v>
      </c>
      <c r="E1729" s="55">
        <v>916.12950000000001</v>
      </c>
      <c r="F1729" s="56">
        <f t="shared" si="211"/>
        <v>65961.323999999993</v>
      </c>
      <c r="G1729" s="110"/>
      <c r="H1729" s="88" t="s">
        <v>287</v>
      </c>
    </row>
    <row r="1730" spans="1:8" s="1" customFormat="1" ht="15.75" x14ac:dyDescent="0.45">
      <c r="A1730" s="51" t="s">
        <v>318</v>
      </c>
      <c r="B1730" s="52" t="s">
        <v>319</v>
      </c>
      <c r="C1730" s="52"/>
      <c r="D1730" s="53"/>
      <c r="E1730" s="53"/>
      <c r="F1730" s="54">
        <f>SUM(F1731:F1733)</f>
        <v>9120.1627000000008</v>
      </c>
      <c r="G1730" s="105"/>
      <c r="H1730" s="91"/>
    </row>
    <row r="1731" spans="1:8" s="1" customFormat="1" ht="15.75" x14ac:dyDescent="0.45">
      <c r="A1731" s="57" t="s">
        <v>320</v>
      </c>
      <c r="B1731" s="30" t="s">
        <v>294</v>
      </c>
      <c r="C1731" s="30" t="s">
        <v>7</v>
      </c>
      <c r="D1731" s="55">
        <v>2</v>
      </c>
      <c r="E1731" s="55">
        <v>916.12950000000001</v>
      </c>
      <c r="F1731" s="56">
        <f>E1731*D1731</f>
        <v>1832.259</v>
      </c>
      <c r="G1731" s="110"/>
      <c r="H1731" s="88" t="s">
        <v>287</v>
      </c>
    </row>
    <row r="1732" spans="1:8" s="1" customFormat="1" ht="15.75" x14ac:dyDescent="0.45">
      <c r="A1732" s="57" t="s">
        <v>321</v>
      </c>
      <c r="B1732" s="30" t="s">
        <v>296</v>
      </c>
      <c r="C1732" s="30" t="s">
        <v>7</v>
      </c>
      <c r="D1732" s="55">
        <v>1</v>
      </c>
      <c r="E1732" s="55">
        <v>618.37969999999996</v>
      </c>
      <c r="F1732" s="56">
        <f t="shared" ref="F1732:F1733" si="212">E1732*D1732</f>
        <v>618.37969999999996</v>
      </c>
      <c r="G1732" s="110"/>
      <c r="H1732" s="88" t="s">
        <v>287</v>
      </c>
    </row>
    <row r="1733" spans="1:8" s="1" customFormat="1" ht="15.75" x14ac:dyDescent="0.45">
      <c r="A1733" s="57" t="s">
        <v>322</v>
      </c>
      <c r="B1733" s="30" t="s">
        <v>298</v>
      </c>
      <c r="C1733" s="30" t="s">
        <v>7</v>
      </c>
      <c r="D1733" s="55">
        <v>10</v>
      </c>
      <c r="E1733" s="55">
        <v>666.95240000000001</v>
      </c>
      <c r="F1733" s="56">
        <f t="shared" si="212"/>
        <v>6669.5240000000003</v>
      </c>
      <c r="G1733" s="110"/>
      <c r="H1733" s="88" t="s">
        <v>287</v>
      </c>
    </row>
    <row r="1734" spans="1:8" s="1" customFormat="1" ht="15.75" x14ac:dyDescent="0.45">
      <c r="A1734" s="51" t="s">
        <v>323</v>
      </c>
      <c r="B1734" s="52" t="s">
        <v>324</v>
      </c>
      <c r="C1734" s="52"/>
      <c r="D1734" s="53"/>
      <c r="E1734" s="53"/>
      <c r="F1734" s="54">
        <f>SUM(F1735:F1737)</f>
        <v>5118.4483</v>
      </c>
      <c r="G1734" s="105"/>
      <c r="H1734" s="91"/>
    </row>
    <row r="1735" spans="1:8" s="1" customFormat="1" ht="15.75" x14ac:dyDescent="0.45">
      <c r="A1735" s="57" t="s">
        <v>325</v>
      </c>
      <c r="B1735" s="30" t="s">
        <v>294</v>
      </c>
      <c r="C1735" s="30" t="s">
        <v>7</v>
      </c>
      <c r="D1735" s="55">
        <v>2</v>
      </c>
      <c r="E1735" s="55">
        <v>916.12950000000001</v>
      </c>
      <c r="F1735" s="56">
        <f>E1735*D1735</f>
        <v>1832.259</v>
      </c>
      <c r="G1735" s="110"/>
      <c r="H1735" s="88" t="s">
        <v>287</v>
      </c>
    </row>
    <row r="1736" spans="1:8" s="1" customFormat="1" ht="15.75" x14ac:dyDescent="0.45">
      <c r="A1736" s="57" t="s">
        <v>326</v>
      </c>
      <c r="B1736" s="30" t="s">
        <v>296</v>
      </c>
      <c r="C1736" s="30" t="s">
        <v>7</v>
      </c>
      <c r="D1736" s="55">
        <v>1</v>
      </c>
      <c r="E1736" s="55">
        <v>618.37969999999996</v>
      </c>
      <c r="F1736" s="56">
        <f t="shared" ref="F1736:F1737" si="213">E1736*D1736</f>
        <v>618.37969999999996</v>
      </c>
      <c r="G1736" s="110"/>
      <c r="H1736" s="88" t="s">
        <v>287</v>
      </c>
    </row>
    <row r="1737" spans="1:8" s="1" customFormat="1" ht="15.75" x14ac:dyDescent="0.45">
      <c r="A1737" s="57" t="s">
        <v>327</v>
      </c>
      <c r="B1737" s="30" t="s">
        <v>298</v>
      </c>
      <c r="C1737" s="30" t="s">
        <v>7</v>
      </c>
      <c r="D1737" s="55">
        <v>4</v>
      </c>
      <c r="E1737" s="55">
        <v>666.95240000000001</v>
      </c>
      <c r="F1737" s="56">
        <f t="shared" si="213"/>
        <v>2667.8096</v>
      </c>
      <c r="G1737" s="110"/>
      <c r="H1737" s="88" t="s">
        <v>287</v>
      </c>
    </row>
    <row r="1738" spans="1:8" s="1" customFormat="1" ht="15.75" x14ac:dyDescent="0.45">
      <c r="A1738" s="47" t="s">
        <v>328</v>
      </c>
      <c r="B1738" s="48" t="s">
        <v>329</v>
      </c>
      <c r="C1738" s="48"/>
      <c r="D1738" s="49"/>
      <c r="E1738" s="49"/>
      <c r="F1738" s="50">
        <f>F1739+F1748+F1755+F1761+F1766+F1771+F1776+F1782+F1791</f>
        <v>72020.887599999987</v>
      </c>
      <c r="G1738" s="95"/>
      <c r="H1738" s="84"/>
    </row>
    <row r="1739" spans="1:8" s="1" customFormat="1" ht="15.75" x14ac:dyDescent="0.45">
      <c r="A1739" s="51" t="s">
        <v>330</v>
      </c>
      <c r="B1739" s="52" t="s">
        <v>331</v>
      </c>
      <c r="C1739" s="52"/>
      <c r="D1739" s="53"/>
      <c r="E1739" s="53"/>
      <c r="F1739" s="54">
        <f>SUM(F1740:F1747)</f>
        <v>2817.6184000000003</v>
      </c>
      <c r="G1739" s="105"/>
      <c r="H1739" s="91"/>
    </row>
    <row r="1740" spans="1:8" s="1" customFormat="1" ht="15.75" x14ac:dyDescent="0.45">
      <c r="A1740" s="57" t="s">
        <v>332</v>
      </c>
      <c r="B1740" s="30" t="s">
        <v>46</v>
      </c>
      <c r="C1740" s="30" t="s">
        <v>7</v>
      </c>
      <c r="D1740" s="55">
        <v>7</v>
      </c>
      <c r="E1740" s="55">
        <v>9.99</v>
      </c>
      <c r="F1740" s="56">
        <f>E1740*D1740</f>
        <v>69.930000000000007</v>
      </c>
      <c r="G1740" s="110"/>
      <c r="H1740" s="88" t="s">
        <v>287</v>
      </c>
    </row>
    <row r="1741" spans="1:8" s="1" customFormat="1" ht="15.75" x14ac:dyDescent="0.45">
      <c r="A1741" s="57" t="s">
        <v>333</v>
      </c>
      <c r="B1741" s="30" t="s">
        <v>334</v>
      </c>
      <c r="C1741" s="30" t="s">
        <v>7</v>
      </c>
      <c r="D1741" s="55">
        <v>7</v>
      </c>
      <c r="E1741" s="55">
        <v>33.424399999999999</v>
      </c>
      <c r="F1741" s="56">
        <f t="shared" ref="F1741:F1747" si="214">E1741*D1741</f>
        <v>233.9708</v>
      </c>
      <c r="G1741" s="110"/>
      <c r="H1741" s="88" t="s">
        <v>287</v>
      </c>
    </row>
    <row r="1742" spans="1:8" s="1" customFormat="1" ht="15.75" x14ac:dyDescent="0.45">
      <c r="A1742" s="57" t="s">
        <v>335</v>
      </c>
      <c r="B1742" s="30" t="s">
        <v>336</v>
      </c>
      <c r="C1742" s="30" t="s">
        <v>7</v>
      </c>
      <c r="D1742" s="55">
        <v>3</v>
      </c>
      <c r="E1742" s="55">
        <v>78</v>
      </c>
      <c r="F1742" s="56">
        <f t="shared" si="214"/>
        <v>234</v>
      </c>
      <c r="G1742" s="110"/>
      <c r="H1742" s="88" t="s">
        <v>287</v>
      </c>
    </row>
    <row r="1743" spans="1:8" s="1" customFormat="1" ht="15.75" x14ac:dyDescent="0.45">
      <c r="A1743" s="57" t="s">
        <v>337</v>
      </c>
      <c r="B1743" s="30" t="s">
        <v>338</v>
      </c>
      <c r="C1743" s="30" t="s">
        <v>7</v>
      </c>
      <c r="D1743" s="55">
        <v>2</v>
      </c>
      <c r="E1743" s="55">
        <v>211.84</v>
      </c>
      <c r="F1743" s="56">
        <f t="shared" si="214"/>
        <v>423.68</v>
      </c>
      <c r="G1743" s="110"/>
      <c r="H1743" s="88" t="s">
        <v>287</v>
      </c>
    </row>
    <row r="1744" spans="1:8" s="1" customFormat="1" ht="15.75" x14ac:dyDescent="0.45">
      <c r="A1744" s="57" t="s">
        <v>339</v>
      </c>
      <c r="B1744" s="30" t="s">
        <v>340</v>
      </c>
      <c r="C1744" s="30" t="s">
        <v>7</v>
      </c>
      <c r="D1744" s="55">
        <v>3</v>
      </c>
      <c r="E1744" s="55">
        <v>435.82440000000003</v>
      </c>
      <c r="F1744" s="56">
        <f t="shared" si="214"/>
        <v>1307.4732000000001</v>
      </c>
      <c r="G1744" s="110"/>
      <c r="H1744" s="88" t="s">
        <v>287</v>
      </c>
    </row>
    <row r="1745" spans="1:8" s="1" customFormat="1" ht="15.75" x14ac:dyDescent="0.45">
      <c r="A1745" s="57" t="s">
        <v>341</v>
      </c>
      <c r="B1745" s="30" t="s">
        <v>342</v>
      </c>
      <c r="C1745" s="30" t="s">
        <v>7</v>
      </c>
      <c r="D1745" s="55">
        <v>1</v>
      </c>
      <c r="E1745" s="55">
        <v>174.58439999999999</v>
      </c>
      <c r="F1745" s="56">
        <f t="shared" si="214"/>
        <v>174.58439999999999</v>
      </c>
      <c r="G1745" s="110"/>
      <c r="H1745" s="88" t="s">
        <v>287</v>
      </c>
    </row>
    <row r="1746" spans="1:8" s="1" customFormat="1" ht="15.75" x14ac:dyDescent="0.45">
      <c r="A1746" s="57" t="s">
        <v>343</v>
      </c>
      <c r="B1746" s="30" t="s">
        <v>410</v>
      </c>
      <c r="C1746" s="30" t="s">
        <v>7</v>
      </c>
      <c r="D1746" s="55">
        <v>1</v>
      </c>
      <c r="E1746" s="55">
        <v>175.9</v>
      </c>
      <c r="F1746" s="56">
        <f t="shared" si="214"/>
        <v>175.9</v>
      </c>
      <c r="G1746" s="110"/>
      <c r="H1746" s="88" t="s">
        <v>287</v>
      </c>
    </row>
    <row r="1747" spans="1:8" s="1" customFormat="1" ht="15.75" x14ac:dyDescent="0.45">
      <c r="A1747" s="57" t="s">
        <v>344</v>
      </c>
      <c r="B1747" s="30" t="s">
        <v>411</v>
      </c>
      <c r="C1747" s="30" t="s">
        <v>7</v>
      </c>
      <c r="D1747" s="55">
        <v>1</v>
      </c>
      <c r="E1747" s="55">
        <v>198.08</v>
      </c>
      <c r="F1747" s="56">
        <f t="shared" si="214"/>
        <v>198.08</v>
      </c>
      <c r="G1747" s="110"/>
      <c r="H1747" s="88" t="s">
        <v>287</v>
      </c>
    </row>
    <row r="1748" spans="1:8" s="1" customFormat="1" ht="15.75" x14ac:dyDescent="0.45">
      <c r="A1748" s="51" t="s">
        <v>345</v>
      </c>
      <c r="B1748" s="52" t="s">
        <v>346</v>
      </c>
      <c r="C1748" s="52"/>
      <c r="D1748" s="53"/>
      <c r="E1748" s="53"/>
      <c r="F1748" s="54">
        <f>SUM(F1749:F1754)</f>
        <v>2904.2928000000002</v>
      </c>
      <c r="G1748" s="105"/>
      <c r="H1748" s="91"/>
    </row>
    <row r="1749" spans="1:8" s="1" customFormat="1" ht="15.75" x14ac:dyDescent="0.45">
      <c r="A1749" s="57" t="s">
        <v>347</v>
      </c>
      <c r="B1749" s="30" t="s">
        <v>46</v>
      </c>
      <c r="C1749" s="30" t="s">
        <v>7</v>
      </c>
      <c r="D1749" s="55">
        <v>8</v>
      </c>
      <c r="E1749" s="55">
        <v>9.99</v>
      </c>
      <c r="F1749" s="56">
        <f>E1749*D1749</f>
        <v>79.92</v>
      </c>
      <c r="G1749" s="110"/>
      <c r="H1749" s="88" t="s">
        <v>287</v>
      </c>
    </row>
    <row r="1750" spans="1:8" s="1" customFormat="1" ht="15.75" x14ac:dyDescent="0.45">
      <c r="A1750" s="57" t="s">
        <v>348</v>
      </c>
      <c r="B1750" s="30" t="s">
        <v>334</v>
      </c>
      <c r="C1750" s="30" t="s">
        <v>7</v>
      </c>
      <c r="D1750" s="55">
        <v>7</v>
      </c>
      <c r="E1750" s="55">
        <v>33.424399999999999</v>
      </c>
      <c r="F1750" s="56">
        <f t="shared" ref="F1750:F1751" si="215">E1750*D1750</f>
        <v>233.9708</v>
      </c>
      <c r="G1750" s="110"/>
      <c r="H1750" s="88" t="s">
        <v>287</v>
      </c>
    </row>
    <row r="1751" spans="1:8" s="1" customFormat="1" ht="15.75" x14ac:dyDescent="0.45">
      <c r="A1751" s="57" t="s">
        <v>349</v>
      </c>
      <c r="B1751" s="30" t="s">
        <v>336</v>
      </c>
      <c r="C1751" s="30" t="s">
        <v>7</v>
      </c>
      <c r="D1751" s="55">
        <v>5</v>
      </c>
      <c r="E1751" s="55">
        <v>78</v>
      </c>
      <c r="F1751" s="56">
        <f t="shared" si="215"/>
        <v>390</v>
      </c>
      <c r="G1751" s="110"/>
      <c r="H1751" s="88" t="s">
        <v>287</v>
      </c>
    </row>
    <row r="1752" spans="1:8" s="1" customFormat="1" ht="15.75" x14ac:dyDescent="0.45">
      <c r="A1752" s="57" t="s">
        <v>350</v>
      </c>
      <c r="B1752" s="30" t="s">
        <v>338</v>
      </c>
      <c r="C1752" s="30" t="s">
        <v>7</v>
      </c>
      <c r="D1752" s="55">
        <v>2</v>
      </c>
      <c r="E1752" s="55">
        <v>211.84</v>
      </c>
      <c r="F1752" s="56">
        <f>E1752*D1752</f>
        <v>423.68</v>
      </c>
      <c r="G1752" s="110"/>
      <c r="H1752" s="88" t="s">
        <v>287</v>
      </c>
    </row>
    <row r="1753" spans="1:8" s="1" customFormat="1" ht="15.75" x14ac:dyDescent="0.45">
      <c r="A1753" s="57" t="s">
        <v>351</v>
      </c>
      <c r="B1753" s="30" t="s">
        <v>352</v>
      </c>
      <c r="C1753" s="30" t="s">
        <v>7</v>
      </c>
      <c r="D1753" s="55">
        <v>1</v>
      </c>
      <c r="E1753" s="55">
        <v>33.424399999999999</v>
      </c>
      <c r="F1753" s="56">
        <f t="shared" ref="F1753:F1754" si="216">E1753*D1753</f>
        <v>33.424399999999999</v>
      </c>
      <c r="G1753" s="110"/>
      <c r="H1753" s="88" t="s">
        <v>287</v>
      </c>
    </row>
    <row r="1754" spans="1:8" s="1" customFormat="1" ht="15.75" x14ac:dyDescent="0.45">
      <c r="A1754" s="57" t="s">
        <v>353</v>
      </c>
      <c r="B1754" s="30" t="s">
        <v>340</v>
      </c>
      <c r="C1754" s="30" t="s">
        <v>7</v>
      </c>
      <c r="D1754" s="55">
        <v>4</v>
      </c>
      <c r="E1754" s="55">
        <v>435.82440000000003</v>
      </c>
      <c r="F1754" s="56">
        <f t="shared" si="216"/>
        <v>1743.2976000000001</v>
      </c>
      <c r="G1754" s="110"/>
      <c r="H1754" s="88" t="s">
        <v>287</v>
      </c>
    </row>
    <row r="1755" spans="1:8" s="1" customFormat="1" ht="15.75" x14ac:dyDescent="0.45">
      <c r="A1755" s="51" t="s">
        <v>354</v>
      </c>
      <c r="B1755" s="52" t="s">
        <v>355</v>
      </c>
      <c r="C1755" s="52"/>
      <c r="D1755" s="53"/>
      <c r="E1755" s="53"/>
      <c r="F1755" s="54">
        <f>SUM(F1756:F1760)</f>
        <v>4514.9787999999999</v>
      </c>
      <c r="G1755" s="105"/>
      <c r="H1755" s="91" t="s">
        <v>287</v>
      </c>
    </row>
    <row r="1756" spans="1:8" s="1" customFormat="1" ht="15.75" x14ac:dyDescent="0.45">
      <c r="A1756" s="57" t="s">
        <v>356</v>
      </c>
      <c r="B1756" s="30" t="s">
        <v>46</v>
      </c>
      <c r="C1756" s="30" t="s">
        <v>7</v>
      </c>
      <c r="D1756" s="55">
        <v>3</v>
      </c>
      <c r="E1756" s="55">
        <v>9.99</v>
      </c>
      <c r="F1756" s="56">
        <f>E1756*D1756</f>
        <v>29.97</v>
      </c>
      <c r="G1756" s="110"/>
      <c r="H1756" s="88"/>
    </row>
    <row r="1757" spans="1:8" s="1" customFormat="1" ht="15.75" x14ac:dyDescent="0.45">
      <c r="A1757" s="57" t="s">
        <v>357</v>
      </c>
      <c r="B1757" s="30" t="s">
        <v>334</v>
      </c>
      <c r="C1757" s="30" t="s">
        <v>7</v>
      </c>
      <c r="D1757" s="55">
        <v>2</v>
      </c>
      <c r="E1757" s="55">
        <v>33.424399999999999</v>
      </c>
      <c r="F1757" s="56">
        <f t="shared" ref="F1757:F1760" si="217">E1757*D1757</f>
        <v>66.848799999999997</v>
      </c>
      <c r="G1757" s="110"/>
      <c r="H1757" s="88" t="s">
        <v>287</v>
      </c>
    </row>
    <row r="1758" spans="1:8" s="1" customFormat="1" ht="15.75" x14ac:dyDescent="0.45">
      <c r="A1758" s="57" t="s">
        <v>358</v>
      </c>
      <c r="B1758" s="30" t="s">
        <v>336</v>
      </c>
      <c r="C1758" s="30" t="s">
        <v>7</v>
      </c>
      <c r="D1758" s="55">
        <v>24</v>
      </c>
      <c r="E1758" s="55">
        <v>78</v>
      </c>
      <c r="F1758" s="56">
        <f t="shared" si="217"/>
        <v>1872</v>
      </c>
      <c r="G1758" s="110"/>
      <c r="H1758" s="88" t="s">
        <v>287</v>
      </c>
    </row>
    <row r="1759" spans="1:8" s="1" customFormat="1" ht="15.75" x14ac:dyDescent="0.45">
      <c r="A1759" s="57" t="s">
        <v>359</v>
      </c>
      <c r="B1759" s="30" t="s">
        <v>411</v>
      </c>
      <c r="C1759" s="30" t="s">
        <v>7</v>
      </c>
      <c r="D1759" s="55">
        <v>2</v>
      </c>
      <c r="E1759" s="55">
        <v>198.08</v>
      </c>
      <c r="F1759" s="56">
        <f t="shared" si="217"/>
        <v>396.16</v>
      </c>
      <c r="G1759" s="110"/>
      <c r="H1759" s="88" t="s">
        <v>287</v>
      </c>
    </row>
    <row r="1760" spans="1:8" s="1" customFormat="1" ht="15.75" x14ac:dyDescent="0.45">
      <c r="A1760" s="57" t="s">
        <v>360</v>
      </c>
      <c r="B1760" s="30" t="s">
        <v>412</v>
      </c>
      <c r="C1760" s="30" t="s">
        <v>7</v>
      </c>
      <c r="D1760" s="55">
        <v>10</v>
      </c>
      <c r="E1760" s="55">
        <v>215</v>
      </c>
      <c r="F1760" s="56">
        <f t="shared" si="217"/>
        <v>2150</v>
      </c>
      <c r="G1760" s="110"/>
      <c r="H1760" s="88" t="s">
        <v>287</v>
      </c>
    </row>
    <row r="1761" spans="1:8" s="1" customFormat="1" ht="15.75" x14ac:dyDescent="0.45">
      <c r="A1761" s="51" t="s">
        <v>361</v>
      </c>
      <c r="B1761" s="52" t="s">
        <v>362</v>
      </c>
      <c r="C1761" s="52"/>
      <c r="D1761" s="53"/>
      <c r="E1761" s="53"/>
      <c r="F1761" s="54">
        <f>SUM(F1762:F1765)</f>
        <v>13516.2132</v>
      </c>
      <c r="G1761" s="105"/>
      <c r="H1761" s="91" t="s">
        <v>287</v>
      </c>
    </row>
    <row r="1762" spans="1:8" s="1" customFormat="1" ht="15.75" x14ac:dyDescent="0.45">
      <c r="A1762" s="57" t="s">
        <v>363</v>
      </c>
      <c r="B1762" s="30" t="s">
        <v>46</v>
      </c>
      <c r="C1762" s="30" t="s">
        <v>7</v>
      </c>
      <c r="D1762" s="55">
        <v>6</v>
      </c>
      <c r="E1762" s="55">
        <v>9.99</v>
      </c>
      <c r="F1762" s="56">
        <f>E1762*D1762</f>
        <v>59.94</v>
      </c>
      <c r="G1762" s="110"/>
      <c r="H1762" s="88" t="s">
        <v>287</v>
      </c>
    </row>
    <row r="1763" spans="1:8" s="1" customFormat="1" ht="15.75" x14ac:dyDescent="0.45">
      <c r="A1763" s="57" t="s">
        <v>364</v>
      </c>
      <c r="B1763" s="30" t="s">
        <v>334</v>
      </c>
      <c r="C1763" s="30" t="s">
        <v>7</v>
      </c>
      <c r="D1763" s="55">
        <v>3</v>
      </c>
      <c r="E1763" s="55">
        <v>33.424399999999999</v>
      </c>
      <c r="F1763" s="56">
        <f t="shared" ref="F1763:F1764" si="218">E1763*D1763</f>
        <v>100.2732</v>
      </c>
      <c r="G1763" s="110"/>
      <c r="H1763" s="88"/>
    </row>
    <row r="1764" spans="1:8" s="1" customFormat="1" ht="15.75" x14ac:dyDescent="0.45">
      <c r="A1764" s="57" t="s">
        <v>365</v>
      </c>
      <c r="B1764" s="30" t="s">
        <v>336</v>
      </c>
      <c r="C1764" s="30" t="s">
        <v>7</v>
      </c>
      <c r="D1764" s="55">
        <v>72</v>
      </c>
      <c r="E1764" s="55">
        <v>78</v>
      </c>
      <c r="F1764" s="56">
        <f t="shared" si="218"/>
        <v>5616</v>
      </c>
      <c r="G1764" s="110"/>
      <c r="H1764" s="88" t="s">
        <v>287</v>
      </c>
    </row>
    <row r="1765" spans="1:8" s="1" customFormat="1" ht="15.75" x14ac:dyDescent="0.45">
      <c r="A1765" s="57" t="s">
        <v>366</v>
      </c>
      <c r="B1765" s="30" t="s">
        <v>412</v>
      </c>
      <c r="C1765" s="30" t="s">
        <v>7</v>
      </c>
      <c r="D1765" s="55">
        <v>36</v>
      </c>
      <c r="E1765" s="55">
        <v>215</v>
      </c>
      <c r="F1765" s="56">
        <f>E1765*D1765</f>
        <v>7740</v>
      </c>
      <c r="G1765" s="110"/>
      <c r="H1765" s="88" t="s">
        <v>287</v>
      </c>
    </row>
    <row r="1766" spans="1:8" s="1" customFormat="1" ht="15.75" x14ac:dyDescent="0.45">
      <c r="A1766" s="51" t="s">
        <v>367</v>
      </c>
      <c r="B1766" s="52" t="s">
        <v>368</v>
      </c>
      <c r="C1766" s="52"/>
      <c r="D1766" s="53"/>
      <c r="E1766" s="53"/>
      <c r="F1766" s="54">
        <f>SUM(F1767:F1770)</f>
        <v>13516.2132</v>
      </c>
      <c r="G1766" s="105"/>
      <c r="H1766" s="91" t="s">
        <v>287</v>
      </c>
    </row>
    <row r="1767" spans="1:8" s="1" customFormat="1" ht="15.75" x14ac:dyDescent="0.45">
      <c r="A1767" s="57" t="s">
        <v>369</v>
      </c>
      <c r="B1767" s="30" t="s">
        <v>46</v>
      </c>
      <c r="C1767" s="30" t="s">
        <v>7</v>
      </c>
      <c r="D1767" s="55">
        <v>6</v>
      </c>
      <c r="E1767" s="55">
        <v>9.99</v>
      </c>
      <c r="F1767" s="56">
        <f>E1767*D1767</f>
        <v>59.94</v>
      </c>
      <c r="G1767" s="110"/>
      <c r="H1767" s="88" t="s">
        <v>287</v>
      </c>
    </row>
    <row r="1768" spans="1:8" s="1" customFormat="1" ht="15.75" x14ac:dyDescent="0.45">
      <c r="A1768" s="57" t="s">
        <v>370</v>
      </c>
      <c r="B1768" s="30" t="s">
        <v>334</v>
      </c>
      <c r="C1768" s="30" t="s">
        <v>7</v>
      </c>
      <c r="D1768" s="55">
        <v>3</v>
      </c>
      <c r="E1768" s="55">
        <v>33.424399999999999</v>
      </c>
      <c r="F1768" s="56">
        <f t="shared" ref="F1768:F1769" si="219">E1768*D1768</f>
        <v>100.2732</v>
      </c>
      <c r="G1768" s="110"/>
      <c r="H1768" s="88" t="s">
        <v>287</v>
      </c>
    </row>
    <row r="1769" spans="1:8" s="1" customFormat="1" ht="15.75" x14ac:dyDescent="0.45">
      <c r="A1769" s="57" t="s">
        <v>371</v>
      </c>
      <c r="B1769" s="30" t="s">
        <v>336</v>
      </c>
      <c r="C1769" s="30" t="s">
        <v>7</v>
      </c>
      <c r="D1769" s="55">
        <v>72</v>
      </c>
      <c r="E1769" s="55">
        <v>78</v>
      </c>
      <c r="F1769" s="56">
        <f t="shared" si="219"/>
        <v>5616</v>
      </c>
      <c r="G1769" s="110"/>
      <c r="H1769" s="88"/>
    </row>
    <row r="1770" spans="1:8" s="1" customFormat="1" ht="15.75" x14ac:dyDescent="0.45">
      <c r="A1770" s="57" t="s">
        <v>372</v>
      </c>
      <c r="B1770" s="30" t="s">
        <v>412</v>
      </c>
      <c r="C1770" s="30" t="s">
        <v>7</v>
      </c>
      <c r="D1770" s="55">
        <v>36</v>
      </c>
      <c r="E1770" s="55">
        <v>215</v>
      </c>
      <c r="F1770" s="56">
        <f>E1770*D1770</f>
        <v>7740</v>
      </c>
      <c r="G1770" s="110"/>
      <c r="H1770" s="88" t="s">
        <v>287</v>
      </c>
    </row>
    <row r="1771" spans="1:8" s="1" customFormat="1" ht="15.75" x14ac:dyDescent="0.45">
      <c r="A1771" s="51" t="s">
        <v>373</v>
      </c>
      <c r="B1771" s="52" t="s">
        <v>374</v>
      </c>
      <c r="C1771" s="52"/>
      <c r="D1771" s="53"/>
      <c r="E1771" s="53"/>
      <c r="F1771" s="54">
        <f>SUM(F1772:F1775)</f>
        <v>27032.4264</v>
      </c>
      <c r="G1771" s="105"/>
      <c r="H1771" s="91" t="s">
        <v>287</v>
      </c>
    </row>
    <row r="1772" spans="1:8" s="1" customFormat="1" ht="15.75" x14ac:dyDescent="0.45">
      <c r="A1772" s="57" t="s">
        <v>375</v>
      </c>
      <c r="B1772" s="30" t="s">
        <v>46</v>
      </c>
      <c r="C1772" s="30" t="s">
        <v>7</v>
      </c>
      <c r="D1772" s="55">
        <v>12</v>
      </c>
      <c r="E1772" s="55">
        <v>9.99</v>
      </c>
      <c r="F1772" s="56">
        <f>E1772*D1772</f>
        <v>119.88</v>
      </c>
      <c r="G1772" s="110"/>
      <c r="H1772" s="88" t="s">
        <v>287</v>
      </c>
    </row>
    <row r="1773" spans="1:8" s="1" customFormat="1" ht="15.75" x14ac:dyDescent="0.45">
      <c r="A1773" s="57" t="s">
        <v>376</v>
      </c>
      <c r="B1773" s="30" t="s">
        <v>334</v>
      </c>
      <c r="C1773" s="30" t="s">
        <v>7</v>
      </c>
      <c r="D1773" s="55">
        <v>6</v>
      </c>
      <c r="E1773" s="55">
        <v>33.424399999999999</v>
      </c>
      <c r="F1773" s="56">
        <f t="shared" ref="F1773:F1774" si="220">E1773*D1773</f>
        <v>200.54640000000001</v>
      </c>
      <c r="G1773" s="110"/>
      <c r="H1773" s="88" t="s">
        <v>287</v>
      </c>
    </row>
    <row r="1774" spans="1:8" s="1" customFormat="1" ht="15.75" x14ac:dyDescent="0.45">
      <c r="A1774" s="57" t="s">
        <v>377</v>
      </c>
      <c r="B1774" s="30" t="s">
        <v>336</v>
      </c>
      <c r="C1774" s="30" t="s">
        <v>7</v>
      </c>
      <c r="D1774" s="55">
        <v>144</v>
      </c>
      <c r="E1774" s="55">
        <v>78</v>
      </c>
      <c r="F1774" s="56">
        <f t="shared" si="220"/>
        <v>11232</v>
      </c>
      <c r="G1774" s="110"/>
      <c r="H1774" s="88" t="s">
        <v>287</v>
      </c>
    </row>
    <row r="1775" spans="1:8" s="1" customFormat="1" ht="15.75" x14ac:dyDescent="0.45">
      <c r="A1775" s="57" t="s">
        <v>378</v>
      </c>
      <c r="B1775" s="30" t="s">
        <v>412</v>
      </c>
      <c r="C1775" s="30" t="s">
        <v>7</v>
      </c>
      <c r="D1775" s="55">
        <v>72</v>
      </c>
      <c r="E1775" s="55">
        <v>215</v>
      </c>
      <c r="F1775" s="56">
        <f>E1775*D1775</f>
        <v>15480</v>
      </c>
      <c r="G1775" s="110"/>
      <c r="H1775" s="88"/>
    </row>
    <row r="1776" spans="1:8" s="1" customFormat="1" ht="15.75" x14ac:dyDescent="0.45">
      <c r="A1776" s="51" t="s">
        <v>379</v>
      </c>
      <c r="B1776" s="52" t="s">
        <v>380</v>
      </c>
      <c r="C1776" s="52"/>
      <c r="D1776" s="53"/>
      <c r="E1776" s="53"/>
      <c r="F1776" s="54">
        <f>SUM(F1777:F1781)</f>
        <v>4587.6795999999995</v>
      </c>
      <c r="G1776" s="105"/>
      <c r="H1776" s="91" t="s">
        <v>287</v>
      </c>
    </row>
    <row r="1777" spans="1:8" s="1" customFormat="1" ht="15.75" x14ac:dyDescent="0.45">
      <c r="A1777" s="57" t="s">
        <v>381</v>
      </c>
      <c r="B1777" s="30" t="s">
        <v>340</v>
      </c>
      <c r="C1777" s="30" t="s">
        <v>7</v>
      </c>
      <c r="D1777" s="55">
        <v>8</v>
      </c>
      <c r="E1777" s="55">
        <v>435.82440000000003</v>
      </c>
      <c r="F1777" s="56">
        <f>E1777*D1777</f>
        <v>3486.5952000000002</v>
      </c>
      <c r="G1777" s="110"/>
      <c r="H1777" s="88" t="s">
        <v>287</v>
      </c>
    </row>
    <row r="1778" spans="1:8" s="1" customFormat="1" ht="15.75" x14ac:dyDescent="0.45">
      <c r="A1778" s="57" t="s">
        <v>382</v>
      </c>
      <c r="B1778" s="30" t="s">
        <v>336</v>
      </c>
      <c r="C1778" s="30" t="s">
        <v>7</v>
      </c>
      <c r="D1778" s="55">
        <v>8</v>
      </c>
      <c r="E1778" s="55">
        <v>78</v>
      </c>
      <c r="F1778" s="56">
        <f t="shared" ref="F1778:F1781" si="221">E1778*D1778</f>
        <v>624</v>
      </c>
      <c r="G1778" s="110"/>
      <c r="H1778" s="88" t="s">
        <v>287</v>
      </c>
    </row>
    <row r="1779" spans="1:8" s="1" customFormat="1" ht="15.75" x14ac:dyDescent="0.45">
      <c r="A1779" s="57" t="s">
        <v>383</v>
      </c>
      <c r="B1779" s="30" t="s">
        <v>46</v>
      </c>
      <c r="C1779" s="30" t="s">
        <v>7</v>
      </c>
      <c r="D1779" s="55">
        <v>2</v>
      </c>
      <c r="E1779" s="55">
        <v>9.99</v>
      </c>
      <c r="F1779" s="56">
        <f t="shared" si="221"/>
        <v>19.98</v>
      </c>
      <c r="G1779" s="110"/>
      <c r="H1779" s="88" t="s">
        <v>287</v>
      </c>
    </row>
    <row r="1780" spans="1:8" s="1" customFormat="1" ht="15.75" x14ac:dyDescent="0.45">
      <c r="A1780" s="57" t="s">
        <v>384</v>
      </c>
      <c r="B1780" s="30" t="s">
        <v>334</v>
      </c>
      <c r="C1780" s="30" t="s">
        <v>7</v>
      </c>
      <c r="D1780" s="55">
        <v>1</v>
      </c>
      <c r="E1780" s="55">
        <v>33.424399999999999</v>
      </c>
      <c r="F1780" s="56">
        <f t="shared" si="221"/>
        <v>33.424399999999999</v>
      </c>
      <c r="G1780" s="110"/>
      <c r="H1780" s="88" t="s">
        <v>287</v>
      </c>
    </row>
    <row r="1781" spans="1:8" s="1" customFormat="1" ht="15.75" x14ac:dyDescent="0.45">
      <c r="A1781" s="57" t="s">
        <v>385</v>
      </c>
      <c r="B1781" s="30" t="s">
        <v>338</v>
      </c>
      <c r="C1781" s="30" t="s">
        <v>7</v>
      </c>
      <c r="D1781" s="55">
        <v>2</v>
      </c>
      <c r="E1781" s="55">
        <v>211.84</v>
      </c>
      <c r="F1781" s="56">
        <f t="shared" si="221"/>
        <v>423.68</v>
      </c>
      <c r="G1781" s="110"/>
      <c r="H1781" s="88"/>
    </row>
    <row r="1782" spans="1:8" s="1" customFormat="1" ht="15.75" x14ac:dyDescent="0.45">
      <c r="A1782" s="51" t="s">
        <v>386</v>
      </c>
      <c r="B1782" s="52" t="s">
        <v>387</v>
      </c>
      <c r="C1782" s="52"/>
      <c r="D1782" s="53"/>
      <c r="E1782" s="53"/>
      <c r="F1782" s="54">
        <f>SUM(F1783:F1790)</f>
        <v>3088.0508000000004</v>
      </c>
      <c r="G1782" s="105"/>
      <c r="H1782" s="91" t="s">
        <v>287</v>
      </c>
    </row>
    <row r="1783" spans="1:8" s="1" customFormat="1" ht="15.75" x14ac:dyDescent="0.45">
      <c r="A1783" s="57" t="s">
        <v>388</v>
      </c>
      <c r="B1783" s="30" t="s">
        <v>340</v>
      </c>
      <c r="C1783" s="30" t="s">
        <v>7</v>
      </c>
      <c r="D1783" s="55">
        <v>4</v>
      </c>
      <c r="E1783" s="55">
        <v>435.82440000000003</v>
      </c>
      <c r="F1783" s="56">
        <f>E1783*D1783</f>
        <v>1743.2976000000001</v>
      </c>
      <c r="G1783" s="110"/>
      <c r="H1783" s="88" t="s">
        <v>287</v>
      </c>
    </row>
    <row r="1784" spans="1:8" s="1" customFormat="1" ht="15.75" x14ac:dyDescent="0.45">
      <c r="A1784" s="57" t="s">
        <v>389</v>
      </c>
      <c r="B1784" s="30" t="s">
        <v>342</v>
      </c>
      <c r="C1784" s="30" t="s">
        <v>7</v>
      </c>
      <c r="D1784" s="55">
        <v>1</v>
      </c>
      <c r="E1784" s="55">
        <v>174.58439999999999</v>
      </c>
      <c r="F1784" s="56">
        <f>E1784*D1784</f>
        <v>174.58439999999999</v>
      </c>
      <c r="G1784" s="110"/>
      <c r="H1784" s="88" t="s">
        <v>287</v>
      </c>
    </row>
    <row r="1785" spans="1:8" s="1" customFormat="1" ht="15.75" x14ac:dyDescent="0.45">
      <c r="A1785" s="57" t="s">
        <v>390</v>
      </c>
      <c r="B1785" s="30" t="s">
        <v>336</v>
      </c>
      <c r="C1785" s="30" t="s">
        <v>7</v>
      </c>
      <c r="D1785" s="55">
        <v>5</v>
      </c>
      <c r="E1785" s="55">
        <v>78</v>
      </c>
      <c r="F1785" s="56">
        <f t="shared" ref="F1785:F1790" si="222">E1785*D1785</f>
        <v>390</v>
      </c>
      <c r="G1785" s="110"/>
      <c r="H1785" s="88" t="s">
        <v>287</v>
      </c>
    </row>
    <row r="1786" spans="1:8" s="1" customFormat="1" ht="15.75" x14ac:dyDescent="0.45">
      <c r="A1786" s="57" t="s">
        <v>391</v>
      </c>
      <c r="B1786" s="30" t="s">
        <v>46</v>
      </c>
      <c r="C1786" s="30" t="s">
        <v>7</v>
      </c>
      <c r="D1786" s="55">
        <v>6</v>
      </c>
      <c r="E1786" s="55">
        <v>9.99</v>
      </c>
      <c r="F1786" s="56">
        <f t="shared" si="222"/>
        <v>59.94</v>
      </c>
      <c r="G1786" s="110"/>
      <c r="H1786" s="88" t="s">
        <v>287</v>
      </c>
    </row>
    <row r="1787" spans="1:8" s="1" customFormat="1" ht="15.75" x14ac:dyDescent="0.45">
      <c r="A1787" s="57" t="s">
        <v>392</v>
      </c>
      <c r="B1787" s="30" t="s">
        <v>334</v>
      </c>
      <c r="C1787" s="30" t="s">
        <v>7</v>
      </c>
      <c r="D1787" s="55">
        <v>2</v>
      </c>
      <c r="E1787" s="55">
        <v>33.424399999999999</v>
      </c>
      <c r="F1787" s="56">
        <f t="shared" si="222"/>
        <v>66.848799999999997</v>
      </c>
      <c r="G1787" s="110"/>
      <c r="H1787" s="88" t="s">
        <v>287</v>
      </c>
    </row>
    <row r="1788" spans="1:8" s="1" customFormat="1" ht="15.75" x14ac:dyDescent="0.45">
      <c r="A1788" s="57" t="s">
        <v>393</v>
      </c>
      <c r="B1788" s="30" t="s">
        <v>338</v>
      </c>
      <c r="C1788" s="30" t="s">
        <v>7</v>
      </c>
      <c r="D1788" s="55">
        <v>2</v>
      </c>
      <c r="E1788" s="55">
        <v>211.84</v>
      </c>
      <c r="F1788" s="56">
        <f t="shared" si="222"/>
        <v>423.68</v>
      </c>
      <c r="G1788" s="110"/>
      <c r="H1788" s="88"/>
    </row>
    <row r="1789" spans="1:8" s="1" customFormat="1" ht="15.75" x14ac:dyDescent="0.45">
      <c r="A1789" s="57" t="s">
        <v>394</v>
      </c>
      <c r="B1789" s="30" t="s">
        <v>410</v>
      </c>
      <c r="C1789" s="30" t="s">
        <v>7</v>
      </c>
      <c r="D1789" s="55">
        <v>1</v>
      </c>
      <c r="E1789" s="55">
        <v>175.9</v>
      </c>
      <c r="F1789" s="56">
        <f t="shared" si="222"/>
        <v>175.9</v>
      </c>
      <c r="G1789" s="110"/>
      <c r="H1789" s="88" t="s">
        <v>287</v>
      </c>
    </row>
    <row r="1790" spans="1:8" s="1" customFormat="1" ht="15.75" x14ac:dyDescent="0.45">
      <c r="A1790" s="57" t="s">
        <v>395</v>
      </c>
      <c r="B1790" s="30" t="s">
        <v>396</v>
      </c>
      <c r="C1790" s="30" t="s">
        <v>7</v>
      </c>
      <c r="D1790" s="55">
        <v>2</v>
      </c>
      <c r="E1790" s="55">
        <v>26.9</v>
      </c>
      <c r="F1790" s="56">
        <f t="shared" si="222"/>
        <v>53.8</v>
      </c>
      <c r="G1790" s="110"/>
      <c r="H1790" s="88" t="s">
        <v>287</v>
      </c>
    </row>
    <row r="1791" spans="1:8" s="1" customFormat="1" ht="15.75" x14ac:dyDescent="0.45">
      <c r="A1791" s="51" t="s">
        <v>397</v>
      </c>
      <c r="B1791" s="52" t="s">
        <v>406</v>
      </c>
      <c r="C1791" s="52"/>
      <c r="D1791" s="53"/>
      <c r="E1791" s="53"/>
      <c r="F1791" s="54">
        <f>SUM(F1792:F1793)</f>
        <v>43.414400000000001</v>
      </c>
      <c r="G1791" s="105"/>
      <c r="H1791" s="91" t="s">
        <v>287</v>
      </c>
    </row>
    <row r="1792" spans="1:8" s="1" customFormat="1" ht="15.75" x14ac:dyDescent="0.45">
      <c r="A1792" s="57" t="s">
        <v>398</v>
      </c>
      <c r="B1792" s="30" t="s">
        <v>46</v>
      </c>
      <c r="C1792" s="30" t="s">
        <v>7</v>
      </c>
      <c r="D1792" s="55">
        <v>1</v>
      </c>
      <c r="E1792" s="55">
        <v>9.99</v>
      </c>
      <c r="F1792" s="56">
        <f>E1792*D1792</f>
        <v>9.99</v>
      </c>
      <c r="G1792" s="110"/>
      <c r="H1792" s="88" t="s">
        <v>287</v>
      </c>
    </row>
    <row r="1793" spans="1:8" s="1" customFormat="1" ht="15.75" x14ac:dyDescent="0.45">
      <c r="A1793" s="57" t="s">
        <v>399</v>
      </c>
      <c r="B1793" s="30" t="s">
        <v>334</v>
      </c>
      <c r="C1793" s="30" t="s">
        <v>7</v>
      </c>
      <c r="D1793" s="55">
        <v>1</v>
      </c>
      <c r="E1793" s="55">
        <v>33.424399999999999</v>
      </c>
      <c r="F1793" s="56">
        <f>E1793*D1793</f>
        <v>33.424399999999999</v>
      </c>
      <c r="G1793" s="110"/>
      <c r="H1793" s="88" t="s">
        <v>287</v>
      </c>
    </row>
    <row r="1794" spans="1:8" s="1" customFormat="1" ht="15.75" x14ac:dyDescent="0.45">
      <c r="A1794" s="43" t="s">
        <v>35</v>
      </c>
      <c r="B1794" s="44" t="s">
        <v>288</v>
      </c>
      <c r="C1794" s="44"/>
      <c r="D1794" s="45"/>
      <c r="E1794" s="45"/>
      <c r="F1794" s="46">
        <f>F1795</f>
        <v>157190.1</v>
      </c>
      <c r="G1794" s="94"/>
      <c r="H1794" s="83"/>
    </row>
    <row r="1795" spans="1:8" s="1" customFormat="1" ht="15.75" x14ac:dyDescent="0.45">
      <c r="A1795" s="47" t="s">
        <v>872</v>
      </c>
      <c r="B1795" s="48" t="s">
        <v>873</v>
      </c>
      <c r="C1795" s="48"/>
      <c r="D1795" s="49"/>
      <c r="E1795" s="49"/>
      <c r="F1795" s="50">
        <f>F1796+F1798+F1800+F1802+F1804+F1808+F1810+F1812+F1814+F1806</f>
        <v>157190.1</v>
      </c>
      <c r="G1795" s="95"/>
      <c r="H1795" s="84"/>
    </row>
    <row r="1796" spans="1:8" s="1" customFormat="1" ht="15.75" x14ac:dyDescent="0.45">
      <c r="A1796" s="51" t="s">
        <v>874</v>
      </c>
      <c r="B1796" s="52" t="s">
        <v>875</v>
      </c>
      <c r="C1796" s="52"/>
      <c r="D1796" s="53"/>
      <c r="E1796" s="53"/>
      <c r="F1796" s="54">
        <f>F1797</f>
        <v>9268.0499999999993</v>
      </c>
      <c r="G1796" s="105"/>
      <c r="H1796" s="91"/>
    </row>
    <row r="1797" spans="1:8" s="1" customFormat="1" ht="15.75" x14ac:dyDescent="0.45">
      <c r="A1797" s="57" t="s">
        <v>876</v>
      </c>
      <c r="B1797" s="30" t="s">
        <v>877</v>
      </c>
      <c r="C1797" s="30" t="s">
        <v>21</v>
      </c>
      <c r="D1797" s="55">
        <v>617.87</v>
      </c>
      <c r="E1797" s="55">
        <v>15</v>
      </c>
      <c r="F1797" s="56">
        <f>E1797*D1797</f>
        <v>9268.0499999999993</v>
      </c>
      <c r="G1797" s="110"/>
      <c r="H1797" s="88"/>
    </row>
    <row r="1798" spans="1:8" s="1" customFormat="1" ht="15.75" x14ac:dyDescent="0.45">
      <c r="A1798" s="51" t="s">
        <v>878</v>
      </c>
      <c r="B1798" s="52" t="s">
        <v>879</v>
      </c>
      <c r="C1798" s="52"/>
      <c r="D1798" s="53"/>
      <c r="E1798" s="53"/>
      <c r="F1798" s="54">
        <f>F1799</f>
        <v>31646.55</v>
      </c>
      <c r="G1798" s="105"/>
      <c r="H1798" s="91"/>
    </row>
    <row r="1799" spans="1:8" s="1" customFormat="1" ht="15.75" x14ac:dyDescent="0.45">
      <c r="A1799" s="57" t="s">
        <v>880</v>
      </c>
      <c r="B1799" s="30" t="s">
        <v>877</v>
      </c>
      <c r="C1799" s="30" t="s">
        <v>21</v>
      </c>
      <c r="D1799" s="55">
        <v>2109.77</v>
      </c>
      <c r="E1799" s="55">
        <v>15</v>
      </c>
      <c r="F1799" s="56">
        <f>E1799*D1799</f>
        <v>31646.55</v>
      </c>
      <c r="G1799" s="110"/>
      <c r="H1799" s="88"/>
    </row>
    <row r="1800" spans="1:8" s="1" customFormat="1" ht="15.75" x14ac:dyDescent="0.45">
      <c r="A1800" s="51" t="s">
        <v>881</v>
      </c>
      <c r="B1800" s="52" t="s">
        <v>882</v>
      </c>
      <c r="C1800" s="52"/>
      <c r="D1800" s="53"/>
      <c r="E1800" s="53"/>
      <c r="F1800" s="54">
        <f>F1801</f>
        <v>10440</v>
      </c>
      <c r="G1800" s="105"/>
      <c r="H1800" s="91"/>
    </row>
    <row r="1801" spans="1:8" s="1" customFormat="1" ht="15.75" x14ac:dyDescent="0.45">
      <c r="A1801" s="57" t="s">
        <v>883</v>
      </c>
      <c r="B1801" s="30" t="s">
        <v>877</v>
      </c>
      <c r="C1801" s="30" t="s">
        <v>21</v>
      </c>
      <c r="D1801" s="55">
        <v>696</v>
      </c>
      <c r="E1801" s="55">
        <v>15</v>
      </c>
      <c r="F1801" s="56">
        <f>E1801*D1801</f>
        <v>10440</v>
      </c>
      <c r="G1801" s="110"/>
      <c r="H1801" s="88"/>
    </row>
    <row r="1802" spans="1:8" s="1" customFormat="1" ht="15.75" x14ac:dyDescent="0.45">
      <c r="A1802" s="51" t="s">
        <v>884</v>
      </c>
      <c r="B1802" s="52" t="s">
        <v>885</v>
      </c>
      <c r="C1802" s="52"/>
      <c r="D1802" s="53"/>
      <c r="E1802" s="53"/>
      <c r="F1802" s="54">
        <f>F1803</f>
        <v>7172.25</v>
      </c>
      <c r="G1802" s="105"/>
      <c r="H1802" s="91"/>
    </row>
    <row r="1803" spans="1:8" s="1" customFormat="1" ht="15.75" x14ac:dyDescent="0.45">
      <c r="A1803" s="57" t="s">
        <v>886</v>
      </c>
      <c r="B1803" s="30" t="s">
        <v>877</v>
      </c>
      <c r="C1803" s="30" t="s">
        <v>21</v>
      </c>
      <c r="D1803" s="55">
        <v>478.15</v>
      </c>
      <c r="E1803" s="55">
        <v>15</v>
      </c>
      <c r="F1803" s="56">
        <f>E1803*D1803</f>
        <v>7172.25</v>
      </c>
      <c r="G1803" s="110"/>
      <c r="H1803" s="88"/>
    </row>
    <row r="1804" spans="1:8" s="1" customFormat="1" ht="15.75" x14ac:dyDescent="0.45">
      <c r="A1804" s="51" t="s">
        <v>887</v>
      </c>
      <c r="B1804" s="52" t="s">
        <v>888</v>
      </c>
      <c r="C1804" s="52"/>
      <c r="D1804" s="53"/>
      <c r="E1804" s="53"/>
      <c r="F1804" s="54">
        <f>F1805</f>
        <v>21440.7</v>
      </c>
      <c r="G1804" s="105"/>
      <c r="H1804" s="91"/>
    </row>
    <row r="1805" spans="1:8" s="1" customFormat="1" ht="15.75" x14ac:dyDescent="0.45">
      <c r="A1805" s="57" t="s">
        <v>889</v>
      </c>
      <c r="B1805" s="30" t="s">
        <v>877</v>
      </c>
      <c r="C1805" s="30" t="s">
        <v>21</v>
      </c>
      <c r="D1805" s="55">
        <v>1429.38</v>
      </c>
      <c r="E1805" s="55">
        <v>15</v>
      </c>
      <c r="F1805" s="56">
        <f>E1805*D1805</f>
        <v>21440.7</v>
      </c>
      <c r="G1805" s="110"/>
      <c r="H1805" s="88"/>
    </row>
    <row r="1806" spans="1:8" s="1" customFormat="1" ht="15.75" x14ac:dyDescent="0.45">
      <c r="A1806" s="51" t="s">
        <v>890</v>
      </c>
      <c r="B1806" s="52" t="s">
        <v>901</v>
      </c>
      <c r="C1806" s="52"/>
      <c r="D1806" s="53"/>
      <c r="E1806" s="53"/>
      <c r="F1806" s="54">
        <f>F1807</f>
        <v>21300.75</v>
      </c>
      <c r="G1806" s="105"/>
      <c r="H1806" s="91"/>
    </row>
    <row r="1807" spans="1:8" s="1" customFormat="1" ht="15.75" x14ac:dyDescent="0.45">
      <c r="A1807" s="57" t="s">
        <v>891</v>
      </c>
      <c r="B1807" s="30" t="s">
        <v>877</v>
      </c>
      <c r="C1807" s="30" t="s">
        <v>21</v>
      </c>
      <c r="D1807" s="55">
        <v>1420.05</v>
      </c>
      <c r="E1807" s="55">
        <v>15</v>
      </c>
      <c r="F1807" s="56">
        <f>E1807*D1807</f>
        <v>21300.75</v>
      </c>
      <c r="G1807" s="110"/>
      <c r="H1807" s="88"/>
    </row>
    <row r="1808" spans="1:8" s="1" customFormat="1" ht="15.75" x14ac:dyDescent="0.45">
      <c r="A1808" s="51" t="s">
        <v>892</v>
      </c>
      <c r="B1808" s="52" t="s">
        <v>902</v>
      </c>
      <c r="C1808" s="52"/>
      <c r="D1808" s="53"/>
      <c r="E1808" s="53"/>
      <c r="F1808" s="54">
        <f>F1809</f>
        <v>42601.5</v>
      </c>
      <c r="G1808" s="105"/>
      <c r="H1808" s="91"/>
    </row>
    <row r="1809" spans="1:8" s="1" customFormat="1" ht="15.75" x14ac:dyDescent="0.45">
      <c r="A1809" s="57" t="s">
        <v>894</v>
      </c>
      <c r="B1809" s="30" t="s">
        <v>877</v>
      </c>
      <c r="C1809" s="30" t="s">
        <v>21</v>
      </c>
      <c r="D1809" s="55">
        <v>2840.1</v>
      </c>
      <c r="E1809" s="55">
        <v>15</v>
      </c>
      <c r="F1809" s="56">
        <f>E1809*D1809</f>
        <v>42601.5</v>
      </c>
      <c r="G1809" s="110"/>
      <c r="H1809" s="88"/>
    </row>
    <row r="1810" spans="1:8" s="1" customFormat="1" ht="15.75" x14ac:dyDescent="0.45">
      <c r="A1810" s="51" t="s">
        <v>895</v>
      </c>
      <c r="B1810" s="52" t="s">
        <v>893</v>
      </c>
      <c r="C1810" s="52"/>
      <c r="D1810" s="53"/>
      <c r="E1810" s="53"/>
      <c r="F1810" s="54">
        <f>F1811</f>
        <v>7008.3</v>
      </c>
      <c r="G1810" s="105"/>
      <c r="H1810" s="91"/>
    </row>
    <row r="1811" spans="1:8" s="1" customFormat="1" ht="15.75" x14ac:dyDescent="0.45">
      <c r="A1811" s="57" t="s">
        <v>897</v>
      </c>
      <c r="B1811" s="30" t="s">
        <v>877</v>
      </c>
      <c r="C1811" s="30" t="s">
        <v>21</v>
      </c>
      <c r="D1811" s="55">
        <v>467.22</v>
      </c>
      <c r="E1811" s="55">
        <v>15</v>
      </c>
      <c r="F1811" s="56">
        <f>E1811*D1811</f>
        <v>7008.3</v>
      </c>
      <c r="G1811" s="110"/>
      <c r="H1811" s="88"/>
    </row>
    <row r="1812" spans="1:8" s="1" customFormat="1" ht="15.75" x14ac:dyDescent="0.45">
      <c r="A1812" s="51" t="s">
        <v>898</v>
      </c>
      <c r="B1812" s="52" t="s">
        <v>896</v>
      </c>
      <c r="C1812" s="52"/>
      <c r="D1812" s="53"/>
      <c r="E1812" s="53"/>
      <c r="F1812" s="54">
        <f>F1813</f>
        <v>3835.65</v>
      </c>
      <c r="G1812" s="105"/>
      <c r="H1812" s="91"/>
    </row>
    <row r="1813" spans="1:8" s="1" customFormat="1" ht="15.75" x14ac:dyDescent="0.45">
      <c r="A1813" s="57" t="s">
        <v>900</v>
      </c>
      <c r="B1813" s="30" t="s">
        <v>877</v>
      </c>
      <c r="C1813" s="30" t="s">
        <v>21</v>
      </c>
      <c r="D1813" s="55">
        <v>255.71</v>
      </c>
      <c r="E1813" s="55">
        <v>15</v>
      </c>
      <c r="F1813" s="56">
        <f>E1813*D1813</f>
        <v>3835.65</v>
      </c>
      <c r="G1813" s="110"/>
      <c r="H1813" s="88"/>
    </row>
    <row r="1814" spans="1:8" s="1" customFormat="1" ht="15.75" x14ac:dyDescent="0.45">
      <c r="A1814" s="51" t="s">
        <v>2814</v>
      </c>
      <c r="B1814" s="52" t="s">
        <v>899</v>
      </c>
      <c r="C1814" s="52"/>
      <c r="D1814" s="53"/>
      <c r="E1814" s="53"/>
      <c r="F1814" s="54">
        <f>F1815</f>
        <v>2476.35</v>
      </c>
      <c r="G1814" s="105"/>
      <c r="H1814" s="91"/>
    </row>
    <row r="1815" spans="1:8" s="1" customFormat="1" ht="15.75" x14ac:dyDescent="0.45">
      <c r="A1815" s="69" t="s">
        <v>2815</v>
      </c>
      <c r="B1815" s="30" t="s">
        <v>877</v>
      </c>
      <c r="C1815" s="30" t="s">
        <v>21</v>
      </c>
      <c r="D1815" s="55">
        <v>165.09</v>
      </c>
      <c r="E1815" s="55">
        <v>15</v>
      </c>
      <c r="F1815" s="56">
        <f>E1815*D1815</f>
        <v>2476.35</v>
      </c>
      <c r="G1815" s="110"/>
      <c r="H1815" s="88"/>
    </row>
    <row r="1816" spans="1:8" s="1" customFormat="1" ht="15.75" x14ac:dyDescent="0.45">
      <c r="A1816" s="43" t="s">
        <v>36</v>
      </c>
      <c r="B1816" s="44" t="s">
        <v>2816</v>
      </c>
      <c r="C1816" s="44"/>
      <c r="D1816" s="45"/>
      <c r="E1816" s="45"/>
      <c r="F1816" s="46">
        <f>F1817</f>
        <v>22682.048631999998</v>
      </c>
      <c r="G1816" s="94"/>
      <c r="H1816" s="83"/>
    </row>
    <row r="1817" spans="1:8" s="1" customFormat="1" ht="15.75" x14ac:dyDescent="0.45">
      <c r="A1817" s="47" t="s">
        <v>1504</v>
      </c>
      <c r="B1817" s="48" t="s">
        <v>1510</v>
      </c>
      <c r="C1817" s="48"/>
      <c r="D1817" s="49"/>
      <c r="E1817" s="49"/>
      <c r="F1817" s="50">
        <f>F1818+F1821</f>
        <v>22682.048631999998</v>
      </c>
      <c r="G1817" s="95"/>
      <c r="H1817" s="84"/>
    </row>
    <row r="1818" spans="1:8" s="1" customFormat="1" ht="15.75" x14ac:dyDescent="0.45">
      <c r="A1818" s="51" t="s">
        <v>1505</v>
      </c>
      <c r="B1818" s="52" t="s">
        <v>2866</v>
      </c>
      <c r="C1818" s="52"/>
      <c r="D1818" s="53"/>
      <c r="E1818" s="53"/>
      <c r="F1818" s="54">
        <f>F1819+F1820</f>
        <v>12024.398632</v>
      </c>
      <c r="G1818" s="105"/>
      <c r="H1818" s="91"/>
    </row>
    <row r="1819" spans="1:8" s="1" customFormat="1" ht="15.75" x14ac:dyDescent="0.45">
      <c r="A1819" s="57" t="s">
        <v>1506</v>
      </c>
      <c r="B1819" s="30" t="s">
        <v>2817</v>
      </c>
      <c r="C1819" s="30" t="s">
        <v>21</v>
      </c>
      <c r="D1819" s="55">
        <v>230.6</v>
      </c>
      <c r="E1819" s="55">
        <v>48.531199999999998</v>
      </c>
      <c r="F1819" s="56">
        <f>E1819*D1819</f>
        <v>11191.29472</v>
      </c>
      <c r="G1819" s="110"/>
      <c r="H1819" s="88"/>
    </row>
    <row r="1820" spans="1:8" s="1" customFormat="1" ht="15.75" x14ac:dyDescent="0.45">
      <c r="A1820" s="57" t="s">
        <v>2818</v>
      </c>
      <c r="B1820" s="30" t="s">
        <v>1511</v>
      </c>
      <c r="C1820" s="30" t="s">
        <v>19</v>
      </c>
      <c r="D1820" s="55">
        <v>74.84</v>
      </c>
      <c r="E1820" s="55">
        <v>11.1318</v>
      </c>
      <c r="F1820" s="56">
        <f>E1820*D1820</f>
        <v>833.10391200000004</v>
      </c>
      <c r="G1820" s="110"/>
      <c r="H1820" s="88"/>
    </row>
    <row r="1821" spans="1:8" s="1" customFormat="1" ht="15.75" x14ac:dyDescent="0.45">
      <c r="A1821" s="51" t="s">
        <v>2867</v>
      </c>
      <c r="B1821" s="52" t="s">
        <v>1854</v>
      </c>
      <c r="C1821" s="52"/>
      <c r="D1821" s="53"/>
      <c r="E1821" s="53"/>
      <c r="F1821" s="54">
        <f>SUM(F1822:F1823)</f>
        <v>10657.65</v>
      </c>
      <c r="G1821" s="112"/>
      <c r="H1821" s="91"/>
    </row>
    <row r="1822" spans="1:8" s="1" customFormat="1" ht="15.75" x14ac:dyDescent="0.45">
      <c r="A1822" s="69" t="s">
        <v>2868</v>
      </c>
      <c r="B1822" s="30" t="s">
        <v>2819</v>
      </c>
      <c r="C1822" s="30" t="s">
        <v>21</v>
      </c>
      <c r="D1822" s="55">
        <v>230.6</v>
      </c>
      <c r="E1822" s="55">
        <v>45</v>
      </c>
      <c r="F1822" s="56">
        <f>E1822*D1822</f>
        <v>10377</v>
      </c>
      <c r="G1822" s="110"/>
      <c r="H1822" s="88"/>
    </row>
    <row r="1823" spans="1:8" s="1" customFormat="1" ht="15.75" x14ac:dyDescent="0.45">
      <c r="A1823" s="69" t="s">
        <v>2869</v>
      </c>
      <c r="B1823" s="30" t="s">
        <v>1513</v>
      </c>
      <c r="C1823" s="30" t="s">
        <v>19</v>
      </c>
      <c r="D1823" s="55">
        <v>74.84</v>
      </c>
      <c r="E1823" s="55">
        <v>3.75</v>
      </c>
      <c r="F1823" s="56">
        <f>E1823*D1823</f>
        <v>280.65000000000003</v>
      </c>
      <c r="G1823" s="110"/>
      <c r="H1823" s="88"/>
    </row>
    <row r="1824" spans="1:8" s="1" customFormat="1" ht="15.75" x14ac:dyDescent="0.45">
      <c r="A1824" s="43" t="s">
        <v>1829</v>
      </c>
      <c r="B1824" s="44" t="s">
        <v>2820</v>
      </c>
      <c r="C1824" s="44"/>
      <c r="D1824" s="45"/>
      <c r="E1824" s="45"/>
      <c r="F1824" s="46">
        <f>F1825+F1838+F1841</f>
        <v>1070847.48</v>
      </c>
      <c r="G1824" s="94"/>
      <c r="H1824" s="83"/>
    </row>
    <row r="1825" spans="1:8" s="1" customFormat="1" ht="15.75" x14ac:dyDescent="0.45">
      <c r="A1825" s="47" t="s">
        <v>1830</v>
      </c>
      <c r="B1825" s="48" t="s">
        <v>1514</v>
      </c>
      <c r="C1825" s="48"/>
      <c r="D1825" s="49"/>
      <c r="E1825" s="49"/>
      <c r="F1825" s="50">
        <f>F1826</f>
        <v>704070.58</v>
      </c>
      <c r="G1825" s="95"/>
      <c r="H1825" s="84"/>
    </row>
    <row r="1826" spans="1:8" s="1" customFormat="1" ht="15.75" x14ac:dyDescent="0.45">
      <c r="A1826" s="51" t="s">
        <v>1831</v>
      </c>
      <c r="B1826" s="52" t="s">
        <v>1514</v>
      </c>
      <c r="C1826" s="52"/>
      <c r="D1826" s="53"/>
      <c r="E1826" s="53"/>
      <c r="F1826" s="54">
        <f>SUM(F1827:F1837)</f>
        <v>704070.58</v>
      </c>
      <c r="G1826" s="105"/>
      <c r="H1826" s="91"/>
    </row>
    <row r="1827" spans="1:8" s="1" customFormat="1" ht="15.75" x14ac:dyDescent="0.45">
      <c r="A1827" s="57" t="s">
        <v>1832</v>
      </c>
      <c r="B1827" s="30" t="s">
        <v>1528</v>
      </c>
      <c r="C1827" s="30" t="s">
        <v>414</v>
      </c>
      <c r="D1827" s="55">
        <v>1</v>
      </c>
      <c r="E1827" s="55">
        <v>2500</v>
      </c>
      <c r="F1827" s="56">
        <f>E1827*D1827</f>
        <v>2500</v>
      </c>
      <c r="G1827" s="110"/>
      <c r="H1827" s="88"/>
    </row>
    <row r="1828" spans="1:8" s="1" customFormat="1" ht="15.75" x14ac:dyDescent="0.45">
      <c r="A1828" s="57" t="s">
        <v>1833</v>
      </c>
      <c r="B1828" s="30" t="s">
        <v>1529</v>
      </c>
      <c r="C1828" s="30" t="s">
        <v>414</v>
      </c>
      <c r="D1828" s="55">
        <v>1</v>
      </c>
      <c r="E1828" s="55">
        <v>35634.879999999997</v>
      </c>
      <c r="F1828" s="56">
        <f t="shared" ref="F1828:F1837" si="223">E1828*D1828</f>
        <v>35634.879999999997</v>
      </c>
      <c r="G1828" s="110"/>
      <c r="H1828" s="88"/>
    </row>
    <row r="1829" spans="1:8" s="1" customFormat="1" ht="15.75" x14ac:dyDescent="0.45">
      <c r="A1829" s="57" t="s">
        <v>1834</v>
      </c>
      <c r="B1829" s="30" t="s">
        <v>1530</v>
      </c>
      <c r="C1829" s="30" t="s">
        <v>414</v>
      </c>
      <c r="D1829" s="55">
        <v>1</v>
      </c>
      <c r="E1829" s="55">
        <v>47116.25</v>
      </c>
      <c r="F1829" s="56">
        <f t="shared" si="223"/>
        <v>47116.25</v>
      </c>
      <c r="G1829" s="110"/>
      <c r="H1829" s="88"/>
    </row>
    <row r="1830" spans="1:8" s="1" customFormat="1" ht="15.75" x14ac:dyDescent="0.45">
      <c r="A1830" s="57" t="s">
        <v>1835</v>
      </c>
      <c r="B1830" s="30" t="s">
        <v>1531</v>
      </c>
      <c r="C1830" s="30" t="s">
        <v>414</v>
      </c>
      <c r="D1830" s="55">
        <v>1</v>
      </c>
      <c r="E1830" s="55">
        <v>68429.289999999994</v>
      </c>
      <c r="F1830" s="56">
        <f t="shared" si="223"/>
        <v>68429.289999999994</v>
      </c>
      <c r="G1830" s="110"/>
      <c r="H1830" s="88"/>
    </row>
    <row r="1831" spans="1:8" s="1" customFormat="1" ht="15.75" x14ac:dyDescent="0.45">
      <c r="A1831" s="57" t="s">
        <v>1836</v>
      </c>
      <c r="B1831" s="30" t="s">
        <v>1515</v>
      </c>
      <c r="C1831" s="30" t="s">
        <v>414</v>
      </c>
      <c r="D1831" s="55">
        <v>1</v>
      </c>
      <c r="E1831" s="55">
        <v>71496.88</v>
      </c>
      <c r="F1831" s="56">
        <f t="shared" si="223"/>
        <v>71496.88</v>
      </c>
      <c r="G1831" s="110"/>
      <c r="H1831" s="88"/>
    </row>
    <row r="1832" spans="1:8" s="1" customFormat="1" ht="15.75" x14ac:dyDescent="0.45">
      <c r="A1832" s="57" t="s">
        <v>1837</v>
      </c>
      <c r="B1832" s="30" t="s">
        <v>1516</v>
      </c>
      <c r="C1832" s="30" t="s">
        <v>414</v>
      </c>
      <c r="D1832" s="55">
        <v>1</v>
      </c>
      <c r="E1832" s="55">
        <v>82706.100000000006</v>
      </c>
      <c r="F1832" s="56">
        <f t="shared" si="223"/>
        <v>82706.100000000006</v>
      </c>
      <c r="G1832" s="110"/>
      <c r="H1832" s="88"/>
    </row>
    <row r="1833" spans="1:8" s="1" customFormat="1" ht="15.75" x14ac:dyDescent="0.45">
      <c r="A1833" s="57" t="s">
        <v>1838</v>
      </c>
      <c r="B1833" s="30" t="s">
        <v>1517</v>
      </c>
      <c r="C1833" s="30" t="s">
        <v>414</v>
      </c>
      <c r="D1833" s="55">
        <v>1</v>
      </c>
      <c r="E1833" s="55">
        <v>130264.35</v>
      </c>
      <c r="F1833" s="56">
        <f t="shared" si="223"/>
        <v>130264.35</v>
      </c>
      <c r="G1833" s="110"/>
      <c r="H1833" s="88"/>
    </row>
    <row r="1834" spans="1:8" s="1" customFormat="1" ht="15.75" x14ac:dyDescent="0.45">
      <c r="A1834" s="57" t="s">
        <v>1839</v>
      </c>
      <c r="B1834" s="30" t="s">
        <v>1518</v>
      </c>
      <c r="C1834" s="30" t="s">
        <v>414</v>
      </c>
      <c r="D1834" s="55">
        <v>1</v>
      </c>
      <c r="E1834" s="55">
        <v>49191.13</v>
      </c>
      <c r="F1834" s="56">
        <f t="shared" si="223"/>
        <v>49191.13</v>
      </c>
      <c r="G1834" s="110"/>
      <c r="H1834" s="88"/>
    </row>
    <row r="1835" spans="1:8" s="1" customFormat="1" ht="15.75" x14ac:dyDescent="0.45">
      <c r="A1835" s="57" t="s">
        <v>1840</v>
      </c>
      <c r="B1835" s="30" t="s">
        <v>1519</v>
      </c>
      <c r="C1835" s="30" t="s">
        <v>414</v>
      </c>
      <c r="D1835" s="55">
        <v>1</v>
      </c>
      <c r="E1835" s="55">
        <v>3355</v>
      </c>
      <c r="F1835" s="56">
        <f t="shared" si="223"/>
        <v>3355</v>
      </c>
      <c r="G1835" s="110"/>
      <c r="H1835" s="88"/>
    </row>
    <row r="1836" spans="1:8" s="1" customFormat="1" ht="15.75" x14ac:dyDescent="0.45">
      <c r="A1836" s="57" t="s">
        <v>1841</v>
      </c>
      <c r="B1836" s="30" t="s">
        <v>1520</v>
      </c>
      <c r="C1836" s="30" t="s">
        <v>414</v>
      </c>
      <c r="D1836" s="55">
        <v>1</v>
      </c>
      <c r="E1836" s="55">
        <v>41479.56</v>
      </c>
      <c r="F1836" s="56">
        <f t="shared" si="223"/>
        <v>41479.56</v>
      </c>
      <c r="G1836" s="110"/>
      <c r="H1836" s="88"/>
    </row>
    <row r="1837" spans="1:8" s="1" customFormat="1" ht="15.75" x14ac:dyDescent="0.45">
      <c r="A1837" s="57" t="s">
        <v>1842</v>
      </c>
      <c r="B1837" s="30" t="s">
        <v>1672</v>
      </c>
      <c r="C1837" s="30" t="s">
        <v>414</v>
      </c>
      <c r="D1837" s="55">
        <v>1</v>
      </c>
      <c r="E1837" s="55">
        <v>171897.14</v>
      </c>
      <c r="F1837" s="56">
        <f t="shared" si="223"/>
        <v>171897.14</v>
      </c>
      <c r="G1837" s="110"/>
      <c r="H1837" s="88"/>
    </row>
    <row r="1838" spans="1:8" s="1" customFormat="1" ht="15.75" x14ac:dyDescent="0.45">
      <c r="A1838" s="47" t="s">
        <v>2821</v>
      </c>
      <c r="B1838" s="48" t="s">
        <v>1521</v>
      </c>
      <c r="C1838" s="48"/>
      <c r="D1838" s="49"/>
      <c r="E1838" s="49"/>
      <c r="F1838" s="50">
        <f>F1839</f>
        <v>104793.4</v>
      </c>
      <c r="G1838" s="95"/>
      <c r="H1838" s="84"/>
    </row>
    <row r="1839" spans="1:8" s="1" customFormat="1" ht="15.75" x14ac:dyDescent="0.45">
      <c r="A1839" s="51" t="s">
        <v>2822</v>
      </c>
      <c r="B1839" s="52" t="s">
        <v>1521</v>
      </c>
      <c r="C1839" s="52"/>
      <c r="D1839" s="53"/>
      <c r="E1839" s="53"/>
      <c r="F1839" s="54">
        <f>F1840</f>
        <v>104793.4</v>
      </c>
      <c r="G1839" s="105"/>
      <c r="H1839" s="91"/>
    </row>
    <row r="1840" spans="1:8" s="1" customFormat="1" ht="15.75" x14ac:dyDescent="0.45">
      <c r="A1840" s="57" t="s">
        <v>2823</v>
      </c>
      <c r="B1840" s="30" t="s">
        <v>1522</v>
      </c>
      <c r="C1840" s="30" t="s">
        <v>414</v>
      </c>
      <c r="D1840" s="55">
        <v>1</v>
      </c>
      <c r="E1840" s="55">
        <v>104793.4</v>
      </c>
      <c r="F1840" s="56">
        <f>E1840*D1840</f>
        <v>104793.4</v>
      </c>
      <c r="G1840" s="110"/>
      <c r="H1840" s="88"/>
    </row>
    <row r="1841" spans="1:8" s="1" customFormat="1" ht="15.75" x14ac:dyDescent="0.45">
      <c r="A1841" s="47" t="s">
        <v>2824</v>
      </c>
      <c r="B1841" s="48" t="s">
        <v>1523</v>
      </c>
      <c r="C1841" s="48"/>
      <c r="D1841" s="49"/>
      <c r="E1841" s="49"/>
      <c r="F1841" s="50">
        <f>F1842</f>
        <v>261983.5</v>
      </c>
      <c r="G1841" s="95"/>
      <c r="H1841" s="84"/>
    </row>
    <row r="1842" spans="1:8" s="1" customFormat="1" ht="15.75" x14ac:dyDescent="0.45">
      <c r="A1842" s="51" t="s">
        <v>2825</v>
      </c>
      <c r="B1842" s="52" t="s">
        <v>1523</v>
      </c>
      <c r="C1842" s="52"/>
      <c r="D1842" s="53"/>
      <c r="E1842" s="53"/>
      <c r="F1842" s="54">
        <f>F1843</f>
        <v>261983.5</v>
      </c>
      <c r="G1842" s="105"/>
      <c r="H1842" s="91"/>
    </row>
    <row r="1843" spans="1:8" s="1" customFormat="1" ht="16.5" thickBot="1" x14ac:dyDescent="0.5">
      <c r="A1843" s="77" t="s">
        <v>2826</v>
      </c>
      <c r="B1843" s="78" t="s">
        <v>1524</v>
      </c>
      <c r="C1843" s="78" t="s">
        <v>414</v>
      </c>
      <c r="D1843" s="79">
        <v>1</v>
      </c>
      <c r="E1843" s="79">
        <v>261983.5</v>
      </c>
      <c r="F1843" s="80">
        <f>E1843*D1843</f>
        <v>261983.5</v>
      </c>
      <c r="G1843" s="118"/>
      <c r="H1843" s="92"/>
    </row>
    <row r="1844" spans="1:8" ht="13.5" thickBot="1" x14ac:dyDescent="0.25">
      <c r="A1844" s="277" t="s">
        <v>47</v>
      </c>
      <c r="B1844" s="278"/>
      <c r="C1844" s="278"/>
      <c r="D1844" s="278"/>
      <c r="E1844" s="279"/>
      <c r="F1844" s="70">
        <f>F8+F156</f>
        <v>34406870.732807398</v>
      </c>
    </row>
  </sheetData>
  <mergeCells count="4">
    <mergeCell ref="A1844:E1844"/>
    <mergeCell ref="A1:H1"/>
    <mergeCell ref="A6:F6"/>
    <mergeCell ref="G6:H6"/>
  </mergeCells>
  <phoneticPr fontId="22" type="noConversion"/>
  <conditionalFormatting sqref="G7 G1845:G1048576">
    <cfRule type="cellIs" dxfId="0" priority="4" operator="equal">
      <formula>"""Item lançado pela Lumis"""</formula>
    </cfRule>
  </conditionalFormatting>
  <hyperlinks>
    <hyperlink ref="H1714" location="'LOUÇAS E METAIS'!A1" display="LOUÇAS E METAIS" xr:uid="{9E559D7D-1222-4C1A-92BE-E8E1B3A769CC}"/>
    <hyperlink ref="H1202" location="FORRO!A1" display="FORRO" xr:uid="{62FDE775-0A4C-4C20-A7F4-F6396177414D}"/>
    <hyperlink ref="H1204" location="FORRO!A1" display="FORRO" xr:uid="{88E0EEAE-DB33-4601-831C-ECB49AC5051C}"/>
    <hyperlink ref="H1206" location="FORRO!A1" display="FORRO" xr:uid="{9CC083B9-1365-4349-9291-0E565362F231}"/>
    <hyperlink ref="H1208" location="FORRO!A1" display="FORRO" xr:uid="{EC9A9E4F-72C3-4A80-AD2F-84082FB6F8E7}"/>
    <hyperlink ref="H1210" location="FORRO!A1" display="FORRO" xr:uid="{2293FA48-CB98-42EF-92D9-46B29625EDBF}"/>
    <hyperlink ref="H1212" location="FORRO!A1" display="FORRO" xr:uid="{6D43CF59-80AB-43AA-9DBD-C8858313F1F0}"/>
    <hyperlink ref="H1214" location="FORRO!A1" display="FORRO" xr:uid="{0A288D48-2148-4211-9DA6-B9CF253BDB86}"/>
    <hyperlink ref="H1216" location="FORRO!A1" display="FORRO" xr:uid="{225EF48E-3253-47FF-955E-7227EF54F94C}"/>
    <hyperlink ref="H1218" location="FORRO!A1" display="FORRO" xr:uid="{5193D57C-30DD-4B85-95AC-E63BF9CAC071}"/>
    <hyperlink ref="H1221" location="FORRO!A1" display="FORRO" xr:uid="{5BAB3C6A-C96B-406E-ABD5-0555AA553418}"/>
    <hyperlink ref="H1223" location="FORRO!A1" display="FORRO" xr:uid="{F03BB14E-1181-4EEA-BBE5-BCAC87892819}"/>
    <hyperlink ref="H1225" location="FORRO!A1" display="FORRO" xr:uid="{860ED709-1D86-4D6F-ABC0-200EBFFACCE6}"/>
    <hyperlink ref="H1227" location="FORRO!A1" display="FORRO" xr:uid="{862EA3DA-DF3B-4578-8D4C-07490E50B3A6}"/>
    <hyperlink ref="H1229" location="FORRO!A1" display="FORRO" xr:uid="{94A61187-7E31-43AC-B0C9-5F406C2CC484}"/>
    <hyperlink ref="H1231" location="FORRO!A1" display="FORRO" xr:uid="{653E1179-E5BC-4656-8521-8A7F1D6597D3}"/>
    <hyperlink ref="H1233" location="FORRO!A1" display="FORRO" xr:uid="{22596963-C5D9-482B-A999-1B38DD33EDEF}"/>
    <hyperlink ref="H1235" location="FORRO!A1" display="FORRO" xr:uid="{7979D00F-902D-47D0-88D3-B25D71248F7E}"/>
    <hyperlink ref="H1237" location="FORRO!A1" display="FORRO" xr:uid="{AEB43D9C-E260-4907-92D3-D535BA66DFBA}"/>
    <hyperlink ref="H1001" location="IMPERMEABILIZAÇÃO!A1" display="IMPERMEABILIZAÇÃO" xr:uid="{BC3F3AD2-5A8E-4E70-8043-FEF33FF4483E}"/>
    <hyperlink ref="H1004" location="IMPERMEABILIZAÇÃO!A1" display="IMPERMEABILIZAÇÃO" xr:uid="{92790F3B-3903-41A0-BF0B-6619B6650FC1}"/>
    <hyperlink ref="H1006" location="IMPERMEABILIZAÇÃO!A1" display="IMPERMEABILIZAÇÃO" xr:uid="{6D6B0AA2-E3D6-42A4-9414-4B4CD73B734A}"/>
    <hyperlink ref="H1008" location="IMPERMEABILIZAÇÃO!A1" display="IMPERMEABILIZAÇÃO" xr:uid="{E3DB4AE9-9882-401B-B408-6009340FE358}"/>
    <hyperlink ref="H1010" location="IMPERMEABILIZAÇÃO!A1" display="IMPERMEABILIZAÇÃO" xr:uid="{52E4F1DC-4406-40BD-93F3-8C4B47A04EE4}"/>
    <hyperlink ref="H1012" location="IMPERMEABILIZAÇÃO!A1" display="IMPERMEABILIZAÇÃO" xr:uid="{B8A69FD7-48F6-44B4-B8B6-979D26C2BF7E}"/>
    <hyperlink ref="H1014" location="IMPERMEABILIZAÇÃO!A1" display="IMPERMEABILIZAÇÃO" xr:uid="{F8FF6325-FF65-4C72-8E57-E0CC5DB6E9F5}"/>
    <hyperlink ref="H1016" location="IMPERMEABILIZAÇÃO!A1" display="IMPERMEABILIZAÇÃO" xr:uid="{FD5F1802-3AC8-4313-9BBD-083B9B4DE834}"/>
    <hyperlink ref="H1019" location="IMPERMEABILIZAÇÃO!A1" display="IMPERMEABILIZAÇÃO" xr:uid="{A942E7DF-185F-45B5-BF90-D5FD32745DB7}"/>
    <hyperlink ref="H1020" location="IMPERMEABILIZAÇÃO!A1" display="IMPERMEABILIZAÇÃO" xr:uid="{AE0151DD-39A5-4941-9396-9D07E59BE14F}"/>
    <hyperlink ref="H1022" location="IMPERMEABILIZAÇÃO!A1" display="IMPERMEABILIZAÇÃO" xr:uid="{088D8AB3-3C4F-4361-9BE7-6BEA7F06795E}"/>
    <hyperlink ref="H1023" location="IMPERMEABILIZAÇÃO!A1" display="IMPERMEABILIZAÇÃO" xr:uid="{D96CBFB1-8DC1-4F72-A92C-FB46804CA03B}"/>
    <hyperlink ref="H1025" location="IMPERMEABILIZAÇÃO!A1" display="IMPERMEABILIZAÇÃO" xr:uid="{D5B6F980-D2E6-4076-9EF2-F2BB39378EC7}"/>
    <hyperlink ref="H1026" location="IMPERMEABILIZAÇÃO!A1" display="IMPERMEABILIZAÇÃO" xr:uid="{BEDE739E-E17A-4A82-B272-0937AA053459}"/>
    <hyperlink ref="H1028" location="IMPERMEABILIZAÇÃO!A1" display="IMPERMEABILIZAÇÃO" xr:uid="{B149E345-2981-4805-8625-B828FE0A8813}"/>
    <hyperlink ref="H1029" location="IMPERMEABILIZAÇÃO!A1" display="IMPERMEABILIZAÇÃO" xr:uid="{9835C13E-5F3A-4E34-A9E2-5607267C2606}"/>
    <hyperlink ref="H1031" location="IMPERMEABILIZAÇÃO!A1" display="IMPERMEABILIZAÇÃO" xr:uid="{7BD89889-B8C8-48AD-B0DA-0EC8E9FCE808}"/>
    <hyperlink ref="H1032" location="IMPERMEABILIZAÇÃO!A1" display="IMPERMEABILIZAÇÃO" xr:uid="{D56446D0-EB4A-4232-8674-B342E82208D8}"/>
    <hyperlink ref="H1035" location="IMPERMEABILIZAÇÃO!A1" display="IMPERMEABILIZAÇÃO" xr:uid="{8EC86CB8-3637-4279-996C-DFED9A806A36}"/>
    <hyperlink ref="H1034" location="IMPERMEABILIZAÇÃO!A1" display="IMPERMEABILIZAÇÃO" xr:uid="{87E7EFB6-2FED-4AFB-875E-8B9AAD6EB5E6}"/>
    <hyperlink ref="H1038" location="IMPERMEABILIZAÇÃO!A1" display="IMPERMEABILIZAÇÃO" xr:uid="{62243EB0-BB20-4988-A947-9F39B17D66A8}"/>
    <hyperlink ref="H1037" location="IMPERMEABILIZAÇÃO!A1" display="IMPERMEABILIZAÇÃO" xr:uid="{81FDBFEF-EB2D-4EB2-BAFE-A310FB7064C6}"/>
    <hyperlink ref="H1041" location="IMPERMEABILIZAÇÃO!A1" display="IMPERMEABILIZAÇÃO" xr:uid="{2FC9EB9E-F4E3-4A76-BA17-5C8C64005041}"/>
    <hyperlink ref="H1043" location="IMPERMEABILIZAÇÃO!A1" display="IMPERMEABILIZAÇÃO" xr:uid="{73D287F1-9C19-4F10-9673-59FD53D0CBE6}"/>
    <hyperlink ref="H1045" location="IMPERMEABILIZAÇÃO!A1" display="IMPERMEABILIZAÇÃO" xr:uid="{56A90856-FAAA-447B-8A66-0A09BF654F60}"/>
    <hyperlink ref="H1047" location="IMPERMEABILIZAÇÃO!A1" display="IMPERMEABILIZAÇÃO" xr:uid="{12FD0CFF-458E-4062-A6F2-6BA4D58CD725}"/>
    <hyperlink ref="H1049" location="IMPERMEABILIZAÇÃO!A1" display="IMPERMEABILIZAÇÃO" xr:uid="{54DDE09F-5E4D-451B-B989-9AA8C69BFF6C}"/>
    <hyperlink ref="H1054" location="IMPERMEABILIZAÇÃO!A1" display="IMPERMEABILIZAÇÃO" xr:uid="{E8244E74-6200-401D-8FAB-D80B4E6D76CD}"/>
    <hyperlink ref="H1057" location="IMPERMEABILIZAÇÃO!A1" display="IMPERMEABILIZAÇÃO" xr:uid="{879BFF55-2FFB-420F-87F9-920F442BCA7C}"/>
    <hyperlink ref="H1061" location="IMPERMEABILIZAÇÃO!A1" display="IMPERMEABILIZAÇÃO" xr:uid="{2EEE7C16-7B72-4007-921A-76A443D72437}"/>
    <hyperlink ref="H1064" location="IMPERMEABILIZAÇÃO!A1" display="IMPERMEABILIZAÇÃO" xr:uid="{52E01CD0-7CF1-493D-BBFF-71F6E2E30EB6}"/>
    <hyperlink ref="H799" location="EXAUSTÃO!A1" display="EXAUSTÃO" xr:uid="{9ECBFF3A-1C1B-4B39-8F31-51C8F5351668}"/>
    <hyperlink ref="H782" location="CLIMATIZAÇÃO!A1" display="CLIMATIZAÇÃO" xr:uid="{1F54FA42-FF48-4653-B92B-1A0AC3C188CC}"/>
    <hyperlink ref="H1437" location="ESQUADRIAS!A1" display="ESQUADRIAS" xr:uid="{E5037043-0295-40AE-984B-1011FA96405F}"/>
    <hyperlink ref="H1440" location="ESQUADRIAS!A1" display="ESQUADRIAS" xr:uid="{2826C0FA-99FD-4F47-B510-5CE039C9BCDC}"/>
    <hyperlink ref="H1442" location="ESQUADRIAS!A1" display="ESQUADRIAS" xr:uid="{8BA92402-5DED-4EC0-8C5D-51706ED272B6}"/>
    <hyperlink ref="H1444" location="ESQUADRIAS!A1" display="ESQUADRIAS" xr:uid="{3948B7D5-7CCC-4D9E-B927-C721A58D73A7}"/>
    <hyperlink ref="H1446" location="ESQUADRIAS!A1" display="ESQUADRIAS" xr:uid="{34B1B8BB-9E76-4D3E-B04A-69583A89781D}"/>
    <hyperlink ref="H1448" location="ESQUADRIAS!A1" display="ESQUADRIAS" xr:uid="{B0624743-542C-4BFE-A3FC-A86E4CBAA13A}"/>
    <hyperlink ref="H1450" location="ESQUADRIAS!A1" display="ESQUADRIAS" xr:uid="{F49203DF-F536-4E76-B342-851E042BC4E2}"/>
    <hyperlink ref="H1452" location="ESQUADRIAS!A1" display="ESQUADRIAS" xr:uid="{497444B6-5A9E-40FC-B16C-90EE1FA3FFFA}"/>
    <hyperlink ref="H1454" location="ESQUADRIAS!A1" display="ESQUADRIAS" xr:uid="{2DFE9581-FB75-4A72-9D1A-D620769B6A5A}"/>
    <hyperlink ref="H1456" location="ESQUADRIAS!A1" display="ESQUADRIAS" xr:uid="{05F159E0-5A81-4822-BA4F-EA5296125CB8}"/>
    <hyperlink ref="H1459" location="ESQUADRIAS!A1" display="ESQUADRIAS" xr:uid="{024E8C5C-05DE-45AD-AB4F-7D9742C97750}"/>
    <hyperlink ref="H1460" location="ESQUADRIAS!A1" display="ESQUADRIAS" xr:uid="{435F1C1C-7D73-4CD1-9853-B5DD6F7793A2}"/>
    <hyperlink ref="H1462" location="ESQUADRIAS!A1" display="ESQUADRIAS" xr:uid="{0B2BA9AD-E637-40EF-8FC1-1DFF99B2BFD2}"/>
    <hyperlink ref="H1464" location="ESQUADRIAS!A1" display="ESQUADRIAS" xr:uid="{81D999C8-1360-4EE7-9021-4F64DB53BA07}"/>
    <hyperlink ref="H1465" location="ESQUADRIAS!A1" display="ESQUADRIAS" xr:uid="{71748287-251E-4535-99C2-FFE1F6D3AA90}"/>
    <hyperlink ref="H1467" location="ESQUADRIAS!A1" display="ESQUADRIAS" xr:uid="{8683B86A-2F7C-4C06-BE0C-9A272A8D5633}"/>
    <hyperlink ref="H1468" location="ESQUADRIAS!A1" display="ESQUADRIAS" xr:uid="{BD2BDCCB-64F9-4BCD-A139-0ED928EAB94D}"/>
    <hyperlink ref="H1469" location="ESQUADRIAS!A1" display="ESQUADRIAS" xr:uid="{C01D8A16-25B6-4729-9138-91BA1AD2ECDD}"/>
    <hyperlink ref="H1470" location="ESQUADRIAS!A1" display="ESQUADRIAS" xr:uid="{C91E5A0F-F50C-4F0B-A551-2F5F5618313C}"/>
    <hyperlink ref="H1472" location="ESQUADRIAS!A1" display="ESQUADRIAS" xr:uid="{25B2006F-D113-4205-9344-3BA6B06F6419}"/>
    <hyperlink ref="H1473" location="ESQUADRIAS!A1" display="ESQUADRIAS" xr:uid="{4086A6EF-609B-4B3B-9079-3717EE4A8E93}"/>
    <hyperlink ref="H1474" location="ESQUADRIAS!A1" display="ESQUADRIAS" xr:uid="{DF953478-F810-4DF5-A211-D0C7DD334D01}"/>
    <hyperlink ref="H1475" location="ESQUADRIAS!A1" display="ESQUADRIAS" xr:uid="{0DE4D772-1A44-41EB-B2BB-97F270B8B5C0}"/>
    <hyperlink ref="H1477" location="ESQUADRIAS!A1" display="ESQUADRIAS" xr:uid="{BC6D3778-58BC-4EF4-9D2A-5C6AB88E5A3A}"/>
    <hyperlink ref="H1478" location="ESQUADRIAS!A1" display="ESQUADRIAS" xr:uid="{69E7475D-73AE-43AE-AABD-92D1CF58229B}"/>
    <hyperlink ref="H1479" location="ESQUADRIAS!A1" display="ESQUADRIAS" xr:uid="{20677702-890F-438E-B933-03615F1EBD48}"/>
    <hyperlink ref="H1480" location="ESQUADRIAS!A1" display="ESQUADRIAS" xr:uid="{641AC214-3021-4970-B65B-6ED40500E504}"/>
    <hyperlink ref="H1482" location="ESQUADRIAS!A1" display="ESQUADRIAS" xr:uid="{76AC8D57-834B-485B-AA06-D88A91D5A679}"/>
    <hyperlink ref="H1483" location="ESQUADRIAS!A1" display="ESQUADRIAS" xr:uid="{6071DDD1-6FAA-46C8-A6A0-DCB79401A943}"/>
    <hyperlink ref="H1484" location="ESQUADRIAS!A1" display="ESQUADRIAS" xr:uid="{2B1F17AD-C823-4C21-BC61-D23427DF95D3}"/>
    <hyperlink ref="H1485" location="ESQUADRIAS!A1" display="ESQUADRIAS" xr:uid="{43F5E855-2210-45BB-8919-30EEFB38B305}"/>
    <hyperlink ref="H1487" location="ESQUADRIAS!A1" display="ESQUADRIAS" xr:uid="{8FF70E4C-9819-4A7E-A9CC-028DCB2F4F70}"/>
    <hyperlink ref="H1488" location="ESQUADRIAS!A1" display="ESQUADRIAS" xr:uid="{E8DEAA71-0D12-4F47-8697-8BEC0901073C}"/>
    <hyperlink ref="H1490" location="ESQUADRIAS!A1" display="ESQUADRIAS" xr:uid="{024A291E-D028-44D1-BB18-9D539CE0C208}"/>
    <hyperlink ref="H1491" location="ESQUADRIAS!A1" display="ESQUADRIAS" xr:uid="{778E5063-B541-418E-87D4-F0B0630A29A8}"/>
    <hyperlink ref="H1493" location="ESQUADRIAS!A1" display="ESQUADRIAS" xr:uid="{8C60EBC0-0241-4311-ACE8-637F1974DD88}"/>
    <hyperlink ref="H1540" location="ESQUADRIAS!A1" display="ESQUADRIAS" xr:uid="{D60581B6-5FAE-46F5-98C2-E7598A1F9D5B}"/>
    <hyperlink ref="H1543" location="ESQUADRIAS!A1" display="ESQUADRIAS" xr:uid="{4A2B75E0-B7C6-4E1F-A884-BA5C2ED27B1B}"/>
    <hyperlink ref="H1545" location="ESQUADRIAS!A1" display="ESQUADRIAS" xr:uid="{DAFC3F12-9034-4337-89E7-72FED417896B}"/>
    <hyperlink ref="H1547" location="ESQUADRIAS!A1" display="ESQUADRIAS" xr:uid="{5195BA96-23F5-4600-92E5-602E1CFA3E18}"/>
    <hyperlink ref="H1549" location="ESQUADRIAS!A1" display="ESQUADRIAS" xr:uid="{3D57F193-3BE6-4F9D-86AC-C3F595C0832D}"/>
    <hyperlink ref="H1551" location="ESQUADRIAS!A1" display="ESQUADRIAS" xr:uid="{48B53336-2EE3-4D0B-8F8B-AD71C806DF41}"/>
    <hyperlink ref="H1553" location="ESQUADRIAS!A1" display="ESQUADRIAS" xr:uid="{C33A0C39-3B64-4498-AEE2-4FAE726E10C2}"/>
    <hyperlink ref="H1555" location="ESQUADRIAS!A1" display="ESQUADRIAS" xr:uid="{4ECC5230-A24C-4608-AEDF-2C6F9C9FE0CD}"/>
    <hyperlink ref="H1557" location="ESQUADRIAS!A1" display="ESQUADRIAS" xr:uid="{7B5B1E39-AFD0-4C3F-9FDF-FEA4014F7837}"/>
    <hyperlink ref="H1559" location="ESQUADRIAS!A1" display="ESQUADRIAS" xr:uid="{2A06F751-9CF4-459F-B81E-4EFD146FF1D4}"/>
    <hyperlink ref="H1521" location="Corrimão!A1" display="Corrimão" xr:uid="{575EEA33-FAC9-49D7-AACA-5C466F2551C9}"/>
    <hyperlink ref="H1523" location="Corrimão!A1" display="Corrimão" xr:uid="{0413B806-EBFF-40FD-AE10-3D53B4E92467}"/>
    <hyperlink ref="H1525" location="Corrimão!A1" display="Corrimão" xr:uid="{7BD7A7DE-0C86-43BA-BFF5-375538F27335}"/>
    <hyperlink ref="H1527" location="Corrimão!A1" display="Corrimão" xr:uid="{386B4927-2575-4A6A-B816-86E9B57F5C0E}"/>
    <hyperlink ref="H1529" location="Corrimão!A1" display="Corrimão" xr:uid="{C55C9FB1-1B87-420F-A935-A9DD424F0841}"/>
    <hyperlink ref="H1531" location="Corrimão!A1" display="Corrimão" xr:uid="{003A3BF9-6C75-4E79-9549-819D064E437A}"/>
    <hyperlink ref="H1533" location="Corrimão!A1" display="Corrimão" xr:uid="{695D9B42-0B26-4E14-B194-FFCC71BADA69}"/>
    <hyperlink ref="H1535" location="Corrimão!A1" display="Corrimão" xr:uid="{6FF8C9C5-3D77-4FBF-B5FA-8CBCC6994651}"/>
    <hyperlink ref="H1537" location="Corrimão!A1" display="Corrimão" xr:uid="{023778F3-C8CB-4800-8218-738F25EDFCDB}"/>
    <hyperlink ref="H1562" location="Serralheria!A1" display="Serralheria" xr:uid="{5E801EFB-E90C-4D38-A24C-0A2401AF005D}"/>
    <hyperlink ref="H1563" location="Serralheria!A1" display="Serralheria" xr:uid="{41D56F5C-549F-407A-8DF6-1138A76504E2}"/>
    <hyperlink ref="H1564" location="Serralheria!A1" display="Serralheria" xr:uid="{964CB917-3434-4A11-8DEB-EDB1F9737AD7}"/>
    <hyperlink ref="H172" location="INFRAESTRUTURA!A1" display="INFRAESTRUTURA" xr:uid="{95EE5575-D871-45FD-BFD9-03A2CB2991F8}"/>
    <hyperlink ref="H173" location="INFRAESTRUTURA!A1" display="INFRAESTRUTURA" xr:uid="{DDAC1CC7-BA72-42C4-92C5-D5331EC421D0}"/>
    <hyperlink ref="H176" location="INFRAESTRUTURA!A1" display="INFRAESTRUTURA" xr:uid="{44281BA7-8033-4E36-B18E-D8E586779289}"/>
    <hyperlink ref="H178" location="INFRAESTRUTURA!A1" display="INFRAESTRUTURA" xr:uid="{6972ECD4-C737-4271-8083-91653CFCA06A}"/>
    <hyperlink ref="H179" location="INFRAESTRUTURA!A1" display="INFRAESTRUTURA" xr:uid="{94587B58-7490-459E-9473-129580A8F152}"/>
    <hyperlink ref="H180" location="INFRAESTRUTURA!A1" display="INFRAESTRUTURA" xr:uid="{7DDC52F3-6C16-4625-827A-B3E82D046CA1}"/>
    <hyperlink ref="H181" location="INFRAESTRUTURA!A1" display="INFRAESTRUTURA" xr:uid="{4287F8B1-D242-4E01-A6B7-F2C888E03E4A}"/>
    <hyperlink ref="H182" location="INFRAESTRUTURA!A1" display="INFRAESTRUTURA" xr:uid="{6530E1DC-AE62-4F18-AA96-76653A4173E0}"/>
    <hyperlink ref="H183" location="INFRAESTRUTURA!A1" display="INFRAESTRUTURA" xr:uid="{19BBA364-F867-43B4-8513-6CDB76009A1D}"/>
    <hyperlink ref="H184" location="INFRAESTRUTURA!A1" display="INFRAESTRUTURA" xr:uid="{B0FBB37F-C8AA-45C7-85DD-8EDF32C7D412}"/>
    <hyperlink ref="H186" location="INFRAESTRUTURA!A1" display="INFRAESTRUTURA" xr:uid="{03EC3F49-4F51-4954-9C43-CE353BA7AEFE}"/>
    <hyperlink ref="H198" location="SUPRAESTRUTURA!A1" display="SUPRAESTRUTURA" xr:uid="{EE42EF59-E101-41A6-93BF-5A679C5BA08D}"/>
    <hyperlink ref="H199" location="SUPRAESTRUTURA!A1" display="SUPRAESTRUTURA" xr:uid="{183A9A3A-2B78-45A9-9335-F6859FCB25E5}"/>
    <hyperlink ref="H200" location="SUPRAESTRUTURA!A1" display="SUPRAESTRUTURA" xr:uid="{2F598150-E1B8-4021-9DAC-21E0B4C2B311}"/>
    <hyperlink ref="H201" location="SUPRAESTRUTURA!A1" display="SUPRAESTRUTURA" xr:uid="{479CB534-9833-4E9A-8119-69BA8FBBE811}"/>
    <hyperlink ref="H202" location="SUPRAESTRUTURA!A1" display="SUPRAESTRUTURA" xr:uid="{F2469707-829B-4D8D-AF2F-1F023C486AF3}"/>
    <hyperlink ref="H204" location="SUPRAESTRUTURA!A1" display="SUPRAESTRUTURA" xr:uid="{1A4D5928-DF51-45F5-8761-8FC5032767AF}"/>
    <hyperlink ref="H205" location="SUPRAESTRUTURA!A1" display="SUPRAESTRUTURA" xr:uid="{E3AC2FFB-DDDD-4FCF-898B-68BF8AC3FB90}"/>
    <hyperlink ref="H206" location="SUPRAESTRUTURA!A1" display="SUPRAESTRUTURA" xr:uid="{E09CBFDF-518A-4575-A341-E8B2A6B4D8AF}"/>
    <hyperlink ref="H207" location="SUPRAESTRUTURA!A1" display="SUPRAESTRUTURA" xr:uid="{93088F53-A262-45B7-ACBE-E870280A7030}"/>
    <hyperlink ref="H209" location="SUPRAESTRUTURA!A1" display="SUPRAESTRUTURA" xr:uid="{5FD44210-6B34-439A-AF90-14653AD289E6}"/>
    <hyperlink ref="H210" location="SUPRAESTRUTURA!A1" display="SUPRAESTRUTURA" xr:uid="{B86AC68B-F5D3-4072-90C5-309A584A6C23}"/>
    <hyperlink ref="H211" location="SUPRAESTRUTURA!A1" display="SUPRAESTRUTURA" xr:uid="{0BF85E80-4867-4A69-B66A-63DBD713FFEE}"/>
    <hyperlink ref="H212" location="SUPRAESTRUTURA!A1" display="SUPRAESTRUTURA" xr:uid="{6F1556D4-82EC-44DA-A6E1-79EFF3F5FA06}"/>
    <hyperlink ref="H214" location="SUPRAESTRUTURA!A1" display="SUPRAESTRUTURA" xr:uid="{CC0F22E8-ED0F-4F42-A126-E87258DF171D}"/>
    <hyperlink ref="H215" location="SUPRAESTRUTURA!A1" display="SUPRAESTRUTURA" xr:uid="{9D084ACB-F715-49D5-8D71-5406ED135BC6}"/>
    <hyperlink ref="H216" location="SUPRAESTRUTURA!A1" display="SUPRAESTRUTURA" xr:uid="{DC6B9E8F-9692-494A-8DC7-2FCB73E826DE}"/>
    <hyperlink ref="H217" location="SUPRAESTRUTURA!A1" display="SUPRAESTRUTURA" xr:uid="{C9E58D34-C49E-42FB-911D-87A614F8EED7}"/>
    <hyperlink ref="H219" location="SUPRAESTRUTURA!A1" display="SUPRAESTRUTURA" xr:uid="{759063F5-527C-435D-BD08-111DCB7A1056}"/>
    <hyperlink ref="H220" location="SUPRAESTRUTURA!A1" display="SUPRAESTRUTURA" xr:uid="{F77B417D-FFD5-4F42-B7DB-926EED6B70C5}"/>
    <hyperlink ref="H221" location="SUPRAESTRUTURA!A1" display="SUPRAESTRUTURA" xr:uid="{3EB6E03B-AB1B-48DA-B4EC-2A077DF5C9D3}"/>
    <hyperlink ref="H222" location="SUPRAESTRUTURA!A1" display="SUPRAESTRUTURA" xr:uid="{6907CF48-39EA-4163-BFCE-5BB6C869D0B4}"/>
    <hyperlink ref="H224" location="SUPRAESTRUTURA!A1" display="SUPRAESTRUTURA" xr:uid="{204EB02E-29D9-4087-9CAF-19C9663DAE30}"/>
    <hyperlink ref="H225" location="SUPRAESTRUTURA!A1" display="SUPRAESTRUTURA" xr:uid="{850A3FCA-0BAE-428A-BA0A-BE37114807CA}"/>
    <hyperlink ref="H226" location="SUPRAESTRUTURA!A1" display="SUPRAESTRUTURA" xr:uid="{6EDC81B7-11E6-41A1-8E98-C5F19EA2D552}"/>
    <hyperlink ref="H227" location="SUPRAESTRUTURA!A1" display="SUPRAESTRUTURA" xr:uid="{5F0F8BB7-DBEC-4528-BF67-1C5D51F94515}"/>
    <hyperlink ref="H229" location="SUPRAESTRUTURA!A1" display="SUPRAESTRUTURA" xr:uid="{085D039B-FB7A-4F07-97CE-C1B869AC3B72}"/>
    <hyperlink ref="H230" location="SUPRAESTRUTURA!A1" display="SUPRAESTRUTURA" xr:uid="{B0262633-851D-4F18-AF36-C1E46D7ED388}"/>
    <hyperlink ref="H231" location="SUPRAESTRUTURA!A1" display="SUPRAESTRUTURA" xr:uid="{1574838E-651B-4139-B364-5077D84C1559}"/>
    <hyperlink ref="H232" location="SUPRAESTRUTURA!A1" display="SUPRAESTRUTURA" xr:uid="{00968093-E632-48D6-87CD-791169140C92}"/>
    <hyperlink ref="H234" location="SUPRAESTRUTURA!A1" display="SUPRAESTRUTURA" xr:uid="{09EFAA1B-1B15-4069-966E-B00324B6B2C8}"/>
    <hyperlink ref="H235" location="SUPRAESTRUTURA!A1" display="SUPRAESTRUTURA" xr:uid="{D4C14788-744A-41C2-B036-5FAA98E0B652}"/>
    <hyperlink ref="H236" location="SUPRAESTRUTURA!A1" display="SUPRAESTRUTURA" xr:uid="{38FC318D-0A27-43D1-A298-DEE5BB26AA65}"/>
    <hyperlink ref="H237" location="SUPRAESTRUTURA!A1" display="SUPRAESTRUTURA" xr:uid="{92892E1F-6535-4914-87BB-5D84677648EC}"/>
    <hyperlink ref="H239" location="SUPRAESTRUTURA!A1" display="SUPRAESTRUTURA" xr:uid="{2D52D3B8-3E70-4AA2-9565-B549ACBC625C}"/>
    <hyperlink ref="H240" location="SUPRAESTRUTURA!A1" display="SUPRAESTRUTURA" xr:uid="{0E7D7016-8E45-40A5-8D02-D6864CAD9E9F}"/>
    <hyperlink ref="H241" location="SUPRAESTRUTURA!A1" display="SUPRAESTRUTURA" xr:uid="{5B6B9D7D-2DA8-4AD8-98B2-A53777F698B4}"/>
    <hyperlink ref="H242" location="SUPRAESTRUTURA!A1" display="SUPRAESTRUTURA" xr:uid="{988136E7-77F1-48D7-B793-F67271FB432C}"/>
    <hyperlink ref="H245" location="SUPRAESTRUTURA!A1" display="SUPRAESTRUTURA" xr:uid="{F22D5531-B60B-4FEF-A92F-28772ADB068A}"/>
    <hyperlink ref="H246" location="SUPRAESTRUTURA!A1" display="SUPRAESTRUTURA" xr:uid="{41DF17FF-C265-4371-907E-8214BA74F744}"/>
    <hyperlink ref="H247" location="SUPRAESTRUTURA!A1" display="SUPRAESTRUTURA" xr:uid="{8C45F53C-54DE-4F69-97BD-30DE3CEE29C1}"/>
    <hyperlink ref="H248" location="SUPRAESTRUTURA!A1" display="SUPRAESTRUTURA" xr:uid="{2D50C80B-9287-479A-B2A8-0C9FF39B3046}"/>
    <hyperlink ref="H249" location="SUPRAESTRUTURA!A1" display="SUPRAESTRUTURA" xr:uid="{E37BBE3B-DEBC-4576-8EEA-19935C777ACE}"/>
    <hyperlink ref="H250" location="SUPRAESTRUTURA!A1" display="SUPRAESTRUTURA" xr:uid="{CCD9C552-BAD9-48A2-8481-13525E237A0D}"/>
    <hyperlink ref="H251" location="SUPRAESTRUTURA!A1" display="SUPRAESTRUTURA" xr:uid="{61E2374B-D776-4CAB-8867-377363654047}"/>
    <hyperlink ref="H252" location="SUPRAESTRUTURA!A1" display="SUPRAESTRUTURA" xr:uid="{3C991F8B-4F8F-4575-9D9C-27A9C607E3F9}"/>
    <hyperlink ref="H254" location="SUPRAESTRUTURA!A1" display="SUPRAESTRUTURA" xr:uid="{C4027E8E-7642-4B9A-BAEA-8348BAE5C091}"/>
    <hyperlink ref="H255" location="SUPRAESTRUTURA!A1" display="SUPRAESTRUTURA" xr:uid="{1390464C-D7AF-47E5-85FB-CBFB6DB2C7A4}"/>
    <hyperlink ref="H256" location="SUPRAESTRUTURA!A1" display="SUPRAESTRUTURA" xr:uid="{255AC5B9-948D-4195-8B2E-0462C980E9FE}"/>
    <hyperlink ref="H257" location="SUPRAESTRUTURA!A1" display="SUPRAESTRUTURA" xr:uid="{DC4CDA04-FAB2-484B-B771-7791CE4C34D2}"/>
    <hyperlink ref="H258" location="SUPRAESTRUTURA!A1" display="SUPRAESTRUTURA" xr:uid="{62AC9CE7-CC47-49DC-9D9E-E7E8E7BA3323}"/>
    <hyperlink ref="H259" location="SUPRAESTRUTURA!A1" display="SUPRAESTRUTURA" xr:uid="{5F1E2F7A-86E6-4910-B592-D9632A03120B}"/>
    <hyperlink ref="H260" location="SUPRAESTRUTURA!A1" display="SUPRAESTRUTURA" xr:uid="{EB4F0FE2-F0F8-429A-B72A-EB064C70C434}"/>
    <hyperlink ref="H261" location="SUPRAESTRUTURA!A1" display="SUPRAESTRUTURA" xr:uid="{68070D75-F979-4144-99BD-83A8FBD49A4B}"/>
    <hyperlink ref="H262" location="SUPRAESTRUTURA!A1" display="SUPRAESTRUTURA" xr:uid="{9AF61412-CE8F-41D5-BD53-4195913A9036}"/>
    <hyperlink ref="H264" location="SUPRAESTRUTURA!A1" display="SUPRAESTRUTURA" xr:uid="{7AD13E3D-A60A-45A7-A306-AB3C2DB22063}"/>
    <hyperlink ref="H265" location="SUPRAESTRUTURA!A1" display="SUPRAESTRUTURA" xr:uid="{880960AC-13F6-40DE-8C2D-BAA13A42437D}"/>
    <hyperlink ref="H266" location="SUPRAESTRUTURA!A1" display="SUPRAESTRUTURA" xr:uid="{1A375532-6C44-44E9-8EC7-632B5573820E}"/>
    <hyperlink ref="H267" location="SUPRAESTRUTURA!A1" display="SUPRAESTRUTURA" xr:uid="{CE695337-4587-4387-993A-8B9BA43A5473}"/>
    <hyperlink ref="H268" location="SUPRAESTRUTURA!A1" display="SUPRAESTRUTURA" xr:uid="{2012835D-72C7-4ABE-BD60-20EF789C1C3E}"/>
    <hyperlink ref="H269" location="SUPRAESTRUTURA!A1" display="SUPRAESTRUTURA" xr:uid="{0D643776-1CAB-418B-A871-46DCB09A6E4A}"/>
    <hyperlink ref="H270" location="SUPRAESTRUTURA!A1" display="SUPRAESTRUTURA" xr:uid="{84DB90D3-A920-4A34-B83F-9750AB7C3E58}"/>
    <hyperlink ref="H271" location="SUPRAESTRUTURA!A1" display="SUPRAESTRUTURA" xr:uid="{75EDFD74-FEFA-4652-B523-4CA012AE329F}"/>
    <hyperlink ref="H272" location="SUPRAESTRUTURA!A1" display="SUPRAESTRUTURA" xr:uid="{13297F20-F0D9-41EB-BBAB-92A01644A010}"/>
    <hyperlink ref="H274" location="SUPRAESTRUTURA!A1" display="SUPRAESTRUTURA" xr:uid="{344DBD4B-D158-4D37-8EF9-D520688F5D7C}"/>
    <hyperlink ref="H275" location="SUPRAESTRUTURA!A1" display="SUPRAESTRUTURA" xr:uid="{D9E4994B-104C-4CB4-8B85-25D7F7230248}"/>
    <hyperlink ref="H276" location="SUPRAESTRUTURA!A1" display="SUPRAESTRUTURA" xr:uid="{B5839D60-ECAE-47F5-B1C7-2F2610EEA38C}"/>
    <hyperlink ref="H277" location="SUPRAESTRUTURA!A1" display="SUPRAESTRUTURA" xr:uid="{871C469F-3925-4A2A-8BB7-996628B543AA}"/>
    <hyperlink ref="H278" location="SUPRAESTRUTURA!A1" display="SUPRAESTRUTURA" xr:uid="{02C6A25D-59BD-4DF6-9AB2-38ECC743D22F}"/>
    <hyperlink ref="H279" location="SUPRAESTRUTURA!A1" display="SUPRAESTRUTURA" xr:uid="{D5F9DFC6-44CA-44B5-B73E-8CBFFE6BF22E}"/>
    <hyperlink ref="H280" location="SUPRAESTRUTURA!A1" display="SUPRAESTRUTURA" xr:uid="{C481BF0B-E6EC-4C62-AC92-F59C512F2507}"/>
    <hyperlink ref="H281" location="SUPRAESTRUTURA!A1" display="SUPRAESTRUTURA" xr:uid="{933EF164-6812-4240-8915-AF2376B8974E}"/>
    <hyperlink ref="H282" location="SUPRAESTRUTURA!A1" display="SUPRAESTRUTURA" xr:uid="{0583CBE4-96C5-459D-9D36-83F4BC426A80}"/>
    <hyperlink ref="H284" location="SUPRAESTRUTURA!A1" display="SUPRAESTRUTURA" xr:uid="{AFF6EF9C-F1E9-4CC0-BB2F-27A52CC80995}"/>
    <hyperlink ref="H285" location="SUPRAESTRUTURA!A1" display="SUPRAESTRUTURA" xr:uid="{D9969F3F-6822-46B4-8582-1029DE2F26D5}"/>
    <hyperlink ref="H286" location="SUPRAESTRUTURA!A1" display="SUPRAESTRUTURA" xr:uid="{0982DE65-CD5E-43F2-B7B1-748391E83FE5}"/>
    <hyperlink ref="H287" location="SUPRAESTRUTURA!A1" display="SUPRAESTRUTURA" xr:uid="{4CDEF9D9-7F0B-4BA9-A536-6A2793A757E0}"/>
    <hyperlink ref="H288" location="SUPRAESTRUTURA!A1" display="SUPRAESTRUTURA" xr:uid="{F9F7D9DA-BAD2-4BC5-BA65-45E322E01A35}"/>
    <hyperlink ref="H289" location="SUPRAESTRUTURA!A1" display="SUPRAESTRUTURA" xr:uid="{1D729F38-AD9B-42C9-A504-166D0865BABB}"/>
    <hyperlink ref="H290" location="SUPRAESTRUTURA!A1" display="SUPRAESTRUTURA" xr:uid="{19852FC0-1E97-4156-B096-8E304A65CC43}"/>
    <hyperlink ref="H291" location="SUPRAESTRUTURA!A1" display="SUPRAESTRUTURA" xr:uid="{BCAF0854-2DD3-40D2-B215-894902D76EEB}"/>
    <hyperlink ref="H292" location="SUPRAESTRUTURA!A1" display="SUPRAESTRUTURA" xr:uid="{4AB66D81-CBF4-4840-94C1-964F9E36BD01}"/>
    <hyperlink ref="H294" location="SUPRAESTRUTURA!A1" display="SUPRAESTRUTURA" xr:uid="{33897F78-5F83-492E-B182-541EBF96AA6B}"/>
    <hyperlink ref="H295" location="SUPRAESTRUTURA!A1" display="SUPRAESTRUTURA" xr:uid="{FAB1044C-43DF-4DC3-883C-7198E32C5B73}"/>
    <hyperlink ref="H296" location="SUPRAESTRUTURA!A1" display="SUPRAESTRUTURA" xr:uid="{91747305-3FC1-4B22-8B36-D2A7A58AD8B0}"/>
    <hyperlink ref="H297" location="SUPRAESTRUTURA!A1" display="SUPRAESTRUTURA" xr:uid="{20402535-DE57-49E9-96C2-345A282131A7}"/>
    <hyperlink ref="H298" location="SUPRAESTRUTURA!A1" display="SUPRAESTRUTURA" xr:uid="{EB5AF1D7-3445-494C-A455-230897DFB1E1}"/>
    <hyperlink ref="H299" location="SUPRAESTRUTURA!A1" display="SUPRAESTRUTURA" xr:uid="{B36B4A3F-6564-4BF0-9C9B-73CBE07E98C3}"/>
    <hyperlink ref="H300" location="SUPRAESTRUTURA!A1" display="SUPRAESTRUTURA" xr:uid="{6DA6E789-5A30-434C-A1B5-225B186CAAEE}"/>
    <hyperlink ref="H301" location="SUPRAESTRUTURA!A1" display="SUPRAESTRUTURA" xr:uid="{4FA2C48B-BD46-4A8D-A493-BA0C3DB4BB94}"/>
    <hyperlink ref="H302" location="SUPRAESTRUTURA!A1" display="SUPRAESTRUTURA" xr:uid="{E4C3D9FC-06FC-4FF6-B4E3-8F79A01CC971}"/>
    <hyperlink ref="H304" location="SUPRAESTRUTURA!A1" display="SUPRAESTRUTURA" xr:uid="{DDF68FBF-DAB1-4DB5-A526-3DEA3D556056}"/>
    <hyperlink ref="H305" location="SUPRAESTRUTURA!A1" display="SUPRAESTRUTURA" xr:uid="{C96B479E-0420-43FB-B0A1-6FC02EA09841}"/>
    <hyperlink ref="H306" location="SUPRAESTRUTURA!A1" display="SUPRAESTRUTURA" xr:uid="{263A52FA-C3AF-4B3F-B927-3A6A3CA9111F}"/>
    <hyperlink ref="H307" location="SUPRAESTRUTURA!A1" display="SUPRAESTRUTURA" xr:uid="{93DA99EA-DA49-4EE4-B485-E717263C161D}"/>
    <hyperlink ref="H308" location="SUPRAESTRUTURA!A1" display="SUPRAESTRUTURA" xr:uid="{9B8AB52F-A497-4CEA-B826-D639C72EE5F5}"/>
    <hyperlink ref="H309" location="SUPRAESTRUTURA!A1" display="SUPRAESTRUTURA" xr:uid="{8ED18043-3376-4BED-9276-299D1F4AB4E1}"/>
    <hyperlink ref="H310" location="SUPRAESTRUTURA!A1" display="SUPRAESTRUTURA" xr:uid="{5B5227AE-03E5-4886-A213-4FD760CF2EAC}"/>
    <hyperlink ref="H311" location="SUPRAESTRUTURA!A1" display="SUPRAESTRUTURA" xr:uid="{5C39BBA2-1047-432A-AA0A-AFF2E0CD4BC6}"/>
    <hyperlink ref="H312" location="SUPRAESTRUTURA!A1" display="SUPRAESTRUTURA" xr:uid="{16035FC1-DBE6-4DE1-898A-C0591296C949}"/>
    <hyperlink ref="H314" location="SUPRAESTRUTURA!A1" display="SUPRAESTRUTURA" xr:uid="{1BDE3799-5C77-4E0A-BA1F-CEB3F671D198}"/>
    <hyperlink ref="H315" location="SUPRAESTRUTURA!A1" display="SUPRAESTRUTURA" xr:uid="{24FDC119-9690-47E0-9EEF-5B215E9737B3}"/>
    <hyperlink ref="H316" location="SUPRAESTRUTURA!A1" display="SUPRAESTRUTURA" xr:uid="{FB04525B-E2C5-4485-8F75-D848277EF3A6}"/>
    <hyperlink ref="H317" location="SUPRAESTRUTURA!A1" display="SUPRAESTRUTURA" xr:uid="{1C0EAB0E-6FA1-4243-87D3-8B211C5BE99A}"/>
    <hyperlink ref="H318" location="SUPRAESTRUTURA!A1" display="SUPRAESTRUTURA" xr:uid="{A990AB28-EF8D-4603-A3BE-324BB7BF93FB}"/>
    <hyperlink ref="H319" location="SUPRAESTRUTURA!A1" display="SUPRAESTRUTURA" xr:uid="{8A289606-5CF8-4F30-BBED-3C64B9D19249}"/>
    <hyperlink ref="H320" location="SUPRAESTRUTURA!A1" display="SUPRAESTRUTURA" xr:uid="{BE462E8E-8228-4125-8B1C-41A5D0E6E2E6}"/>
    <hyperlink ref="H321" location="SUPRAESTRUTURA!A1" display="SUPRAESTRUTURA" xr:uid="{193F337C-FD10-4ED6-B7BA-40C53B5E88C9}"/>
    <hyperlink ref="H322" location="SUPRAESTRUTURA!A1" display="SUPRAESTRUTURA" xr:uid="{B4861093-ECB0-4C91-8EC7-759A57A66DEB}"/>
    <hyperlink ref="H324" location="SUPRAESTRUTURA!A1" display="SUPRAESTRUTURA" xr:uid="{54ADA5E3-90C1-487A-818B-B79060882BC1}"/>
    <hyperlink ref="H325" location="SUPRAESTRUTURA!A1" display="SUPRAESTRUTURA" xr:uid="{166B3B20-B54A-46DE-BA70-6763C955A104}"/>
    <hyperlink ref="H326" location="SUPRAESTRUTURA!A1" display="SUPRAESTRUTURA" xr:uid="{554764CF-328E-4465-B8DF-B6E44F5FF8C1}"/>
    <hyperlink ref="H327" location="SUPRAESTRUTURA!A1" display="SUPRAESTRUTURA" xr:uid="{D1C451E1-A82D-44CA-BF4C-ACCD33D310EE}"/>
    <hyperlink ref="H328" location="SUPRAESTRUTURA!A1" display="SUPRAESTRUTURA" xr:uid="{95C66907-9962-4014-B97F-C2C291E690F8}"/>
    <hyperlink ref="H329" location="SUPRAESTRUTURA!A1" display="SUPRAESTRUTURA" xr:uid="{F66B510F-F9D6-4AC7-A545-E317454F0C61}"/>
    <hyperlink ref="H330" location="SUPRAESTRUTURA!A1" display="SUPRAESTRUTURA" xr:uid="{3DE16BE5-2B6F-4C02-90E1-80CAEE641B67}"/>
    <hyperlink ref="H331" location="SUPRAESTRUTURA!A1" display="SUPRAESTRUTURA" xr:uid="{B4537EBA-D5E1-45F2-B1EE-698E77B974D8}"/>
    <hyperlink ref="H332" location="SUPRAESTRUTURA!A1" display="SUPRAESTRUTURA" xr:uid="{304AC889-34E0-4495-BCCE-0436CCCF0C4B}"/>
    <hyperlink ref="H335" location="SUPRAESTRUTURA!A1" display="SUPRAESTRUTURA" xr:uid="{D3705FCF-A9B8-4839-BA5D-7279C60675AD}"/>
    <hyperlink ref="H337" location="SUPRAESTRUTURA!A1" display="SUPRAESTRUTURA" xr:uid="{C81D9EA3-C279-4B07-B623-29F0CBB24823}"/>
    <hyperlink ref="H339" location="SUPRAESTRUTURA!A1" display="SUPRAESTRUTURA" xr:uid="{05BF6E85-283D-4451-9875-6AD8AB9A6C73}"/>
    <hyperlink ref="H341" location="SUPRAESTRUTURA!A1" display="SUPRAESTRUTURA" xr:uid="{FE31C932-3156-42DE-B9CB-8E732CE97AD1}"/>
    <hyperlink ref="H343" location="SUPRAESTRUTURA!A1" display="SUPRAESTRUTURA" xr:uid="{CAF888DC-D929-4E2D-B41A-CE3B4E5CB57F}"/>
    <hyperlink ref="H345" location="SUPRAESTRUTURA!A1" display="SUPRAESTRUTURA" xr:uid="{1DDE9D5B-5CA5-4F96-8680-985EE4A267C4}"/>
    <hyperlink ref="H347" location="SUPRAESTRUTURA!A1" display="SUPRAESTRUTURA" xr:uid="{F0F00418-73BD-429B-9102-E8F35628F83A}"/>
    <hyperlink ref="H349" location="SUPRAESTRUTURA!A1" display="SUPRAESTRUTURA" xr:uid="{74477C65-DC18-4EF6-BEB2-1A27969A3773}"/>
    <hyperlink ref="H351" location="SUPRAESTRUTURA!A1" display="SUPRAESTRUTURA" xr:uid="{64066C32-0ABC-4599-8C21-B41764759472}"/>
    <hyperlink ref="H354" location="ESCORAMENTO!A1" display="ESCORAMENTO" xr:uid="{8DC3AABF-1656-4229-A0B9-BB0BCB7C81DC}"/>
    <hyperlink ref="H356" location="ESCORAMENTO!A1" display="ESCORAMENTO" xr:uid="{CADACB26-2578-4F6F-96DD-85171B51AB19}"/>
    <hyperlink ref="H358" location="ESCORAMENTO!A1" display="ESCORAMENTO" xr:uid="{571BCCDC-34FF-4A86-B24E-39BB48F3F717}"/>
    <hyperlink ref="H360" location="ESCORAMENTO!A1" display="ESCORAMENTO" xr:uid="{941AFC2A-B13E-4199-83F5-EBD5557181AF}"/>
    <hyperlink ref="H362" location="ESCORAMENTO!A1" display="ESCORAMENTO" xr:uid="{06B7ABEE-24FF-4396-BA5E-C5AFC3FD5C78}"/>
    <hyperlink ref="H364" location="ESCORAMENTO!A1" display="ESCORAMENTO" xr:uid="{37F64E34-3056-40E9-A0DC-24E456202228}"/>
    <hyperlink ref="H366" location="ESCORAMENTO!A1" display="ESCORAMENTO" xr:uid="{00C6BD25-1125-4BA6-9201-862ABD2BF784}"/>
    <hyperlink ref="H368" location="ESCORAMENTO!A1" display="ESCORAMENTO" xr:uid="{9E923527-40B4-4586-9FC7-C3D962193932}"/>
    <hyperlink ref="H389" location="'ALVENARIAS '!A1" display="ALVENARIAS" xr:uid="{DC0683D9-8248-47A4-BD5E-00697EF7DF67}"/>
    <hyperlink ref="H390" location="'ALVENARIAS '!A1" display="ALVENARIAS" xr:uid="{CC5EC048-EB20-420E-A8F4-614C7A9D1C0E}"/>
    <hyperlink ref="H391" location="'ALVENARIAS '!A1" display="ALVENARIAS" xr:uid="{3698BAE2-6963-4480-8E08-7135217D01E3}"/>
    <hyperlink ref="H393" location="'ALVENARIAS '!A1" display="ALVENARIAS" xr:uid="{77F00B5D-4A3C-4C9F-B620-06426344C05D}"/>
    <hyperlink ref="H394" location="'ALVENARIAS '!A1" display="ALVENARIAS" xr:uid="{597ADDF7-7CD6-4EB2-BFFC-76B712653564}"/>
    <hyperlink ref="H395" location="'ALVENARIAS '!A1" display="ALVENARIAS" xr:uid="{87D0486B-87A8-412A-9499-1506CA1C567F}"/>
    <hyperlink ref="H397" location="'ALVENARIAS '!A1" display="ALVENARIAS" xr:uid="{F9D537AF-175B-4021-9DD0-94E6B9915A7C}"/>
    <hyperlink ref="H398" location="'ALVENARIAS '!A1" display="ALVENARIAS" xr:uid="{BF3E097B-E4CE-4FF2-8B18-115DAB1DF295}"/>
    <hyperlink ref="H399" location="'ALVENARIAS '!A1" display="ALVENARIAS" xr:uid="{15899950-23B7-4B3B-810D-5ED5D90D50F6}"/>
    <hyperlink ref="H401" location="'ALVENARIAS '!A1" display="ALVENARIAS" xr:uid="{7A6DE221-4850-41AA-8583-B4C7B1451224}"/>
    <hyperlink ref="H402" location="'ALVENARIAS '!A1" display="ALVENARIAS" xr:uid="{76E66CA4-FD8C-4D67-9B3B-A970A2F09862}"/>
    <hyperlink ref="H403" location="'ALVENARIAS '!A1" display="ALVENARIAS" xr:uid="{35E69135-8A09-4C29-B8C3-276D4FAAA951}"/>
    <hyperlink ref="H405" location="'ALVENARIAS '!A1" display="ALVENARIAS" xr:uid="{430EAD3A-387E-43C1-B207-D88B844A91E6}"/>
    <hyperlink ref="H406" location="'ALVENARIAS '!A1" display="ALVENARIAS" xr:uid="{17799141-0AE3-41FA-BCC1-721A77D4F8DD}"/>
    <hyperlink ref="H407" location="'ALVENARIAS '!A1" display="ALVENARIAS" xr:uid="{786ACC27-AFD8-4A20-8B9E-BD85F5AF2AE0}"/>
    <hyperlink ref="H409" location="'ALVENARIAS '!A1" display="ALVENARIAS" xr:uid="{8203735B-1BC1-4D19-8493-AFBE6BBA0CB2}"/>
    <hyperlink ref="H410" location="'ALVENARIAS '!A1" display="ALVENARIAS" xr:uid="{2CF0BCF7-0988-4C89-AACF-EA3652C923B0}"/>
    <hyperlink ref="H411" location="'ALVENARIAS '!A1" display="ALVENARIAS" xr:uid="{A2EC845B-C023-4F50-BE16-D3BB1F2D9A75}"/>
    <hyperlink ref="H413" location="'ALVENARIAS '!A1" display="ALVENARIAS" xr:uid="{AF9E3BA4-2219-46D4-A0C7-7B1D5B0AF48C}"/>
    <hyperlink ref="H414" location="'ALVENARIAS '!A1" display="ALVENARIAS" xr:uid="{B533055C-F487-4B35-B1D4-67BA9154F214}"/>
    <hyperlink ref="H415" location="'ALVENARIAS '!A1" display="ALVENARIAS" xr:uid="{0E2ECD31-F903-4A23-B762-43F7C55413F0}"/>
    <hyperlink ref="H417" location="'ALVENARIAS '!A1" display="ALVENARIAS" xr:uid="{561C9DE7-446E-4EA2-B013-7692D7638833}"/>
    <hyperlink ref="H418" location="'ALVENARIAS '!A1" display="ALVENARIAS" xr:uid="{DFAA74D5-23B2-4550-A82B-0614482F7F5D}"/>
    <hyperlink ref="H419" location="'ALVENARIAS '!A1" display="ALVENARIAS" xr:uid="{A5B73D63-7554-4E2B-BD6C-5147A41AF644}"/>
    <hyperlink ref="H421" location="'ALVENARIAS '!A1" display="ALVENARIAS" xr:uid="{52119841-0894-43DF-B74A-3394F39DF584}"/>
    <hyperlink ref="H422" location="'ALVENARIAS '!A1" display="ALVENARIAS" xr:uid="{3C91B6AF-2B6F-4698-A039-77C5BFE2F2FE}"/>
    <hyperlink ref="H423" location="'ALVENARIAS '!A1" display="ALVENARIAS" xr:uid="{A11E5965-7B33-43EA-9D93-BD32767CABDB}"/>
    <hyperlink ref="H425" location="'ALVENARIAS '!A1" display="ALVENARIAS" xr:uid="{A3FD6F9E-F137-45E6-9C30-433F87A118BF}"/>
    <hyperlink ref="H426" location="'ALVENARIAS '!A1" display="ALVENARIAS" xr:uid="{006DD99C-7EC0-4607-9E73-8AE8C22A3A14}"/>
    <hyperlink ref="H427" location="'ALVENARIAS '!A1" display="ALVENARIAS" xr:uid="{FCA07EAF-7A11-4FC0-9B8B-C1C34712E2BA}"/>
    <hyperlink ref="H430" location="'ALVENARIAS '!A1" display="ALVENARIAS" xr:uid="{3F19B47A-E648-404D-8728-42A30E4C6497}"/>
    <hyperlink ref="H432" location="'ALVENARIAS '!A1" display="ALVENARIAS" xr:uid="{0BDC782F-D5D5-448C-90F1-5EBA49E4B69D}"/>
    <hyperlink ref="H434" location="'ALVENARIAS '!A1" display="ALVENARIAS" xr:uid="{194AC130-0D83-4023-B654-B81948A65240}"/>
    <hyperlink ref="H436" location="'ALVENARIAS '!A1" display="ALVENARIAS" xr:uid="{6F5B1B1A-7A02-4BF7-BF79-349FC04C6426}"/>
    <hyperlink ref="H438" location="'ALVENARIAS '!A1" display="ALVENARIAS" xr:uid="{FA1A20BA-C68A-4C3C-A43E-B9A43A8D6ED4}"/>
    <hyperlink ref="H440" location="'ALVENARIAS '!A1" display="ALVENARIAS" xr:uid="{E6DB23DE-B60C-4C1A-B6AD-A24F7F6B5A60}"/>
    <hyperlink ref="H442" location="'ALVENARIAS '!A1" display="ALVENARIAS" xr:uid="{8901822A-7D0C-4F19-895E-7B1A79CAE390}"/>
    <hyperlink ref="H444" location="'ALVENARIAS '!A1" display="ALVENARIAS" xr:uid="{700DC8DC-CA40-47BA-A649-1CE6376EE685}"/>
    <hyperlink ref="H446" location="'ALVENARIAS '!A1" display="ALVENARIAS" xr:uid="{11FCB1A2-7B4B-4894-A583-C048B4CF98E5}"/>
    <hyperlink ref="H448" location="'ALVENARIAS '!A1" display="ALVENARIAS" xr:uid="{539A6B1E-3708-4054-883A-6A7FC502B7E4}"/>
    <hyperlink ref="H451" location="'ALVENARIAS '!A1" display="ALVENARIAS" xr:uid="{BDFE08AD-ACAE-4299-A1A5-A0AD65EDD7FD}"/>
    <hyperlink ref="H452" location="'ALVENARIAS '!A1" display="ALVENARIAS" xr:uid="{1003DABF-3F4E-4E4F-90B2-7BB8EBC4F124}"/>
    <hyperlink ref="H453" location="'ALVENARIAS '!A1" display="ALVENARIAS" xr:uid="{87063136-CB30-41BA-BCF1-F8AC84D1CCF4}"/>
    <hyperlink ref="H454" location="'ALVENARIAS '!A1" display="ALVENARIAS" xr:uid="{E095441A-A908-4582-94B6-C2E2FCA8839D}"/>
    <hyperlink ref="H456" location="'ALVENARIAS '!A1" display="ALVENARIAS" xr:uid="{3F078457-EE8A-4692-A374-DCEE830A03DF}"/>
    <hyperlink ref="H457" location="'ALVENARIAS '!A1" display="ALVENARIAS" xr:uid="{BCF925B8-5CDA-4824-9010-61FA8EFEAD95}"/>
    <hyperlink ref="H458" location="'ALVENARIAS '!A1" display="ALVENARIAS" xr:uid="{74D39A97-1949-43D9-8A6C-68B718985F67}"/>
    <hyperlink ref="H459" location="'ALVENARIAS '!A1" display="ALVENARIAS" xr:uid="{74380E1A-CDFF-483F-B8AA-21BDB287E135}"/>
    <hyperlink ref="H461" location="'ALVENARIAS '!A1" display="ALVENARIAS" xr:uid="{D84EB93F-CC77-4514-B67F-218077530AAC}"/>
    <hyperlink ref="H462" location="'ALVENARIAS '!A1" display="ALVENARIAS" xr:uid="{C9228788-0FBE-43CF-B0B4-32B4105E2E8D}"/>
    <hyperlink ref="H463" location="'ALVENARIAS '!A1" display="ALVENARIAS" xr:uid="{3C5C0514-F698-4181-9E5D-F1396AF1B235}"/>
    <hyperlink ref="H464" location="'ALVENARIAS '!A1" display="ALVENARIAS" xr:uid="{C888FFEB-8A07-43EA-8D25-C8768D48A176}"/>
    <hyperlink ref="H466" location="'ALVENARIAS '!A1" display="ALVENARIAS" xr:uid="{65ECC237-0A50-46B0-BC7F-A5E477ED95B3}"/>
    <hyperlink ref="H467" location="'ALVENARIAS '!A1" display="ALVENARIAS" xr:uid="{F551D445-084D-464C-B11D-78EA2FF76E2A}"/>
    <hyperlink ref="H468" location="'ALVENARIAS '!A1" display="ALVENARIAS" xr:uid="{5BE76936-B1BB-41E5-991A-949A725C2474}"/>
    <hyperlink ref="H469" location="'ALVENARIAS '!A1" display="ALVENARIAS" xr:uid="{68936307-8CB3-4D83-BEDF-4FA669435102}"/>
    <hyperlink ref="H471" location="'ALVENARIAS '!A1" display="ALVENARIAS" xr:uid="{F255A4CC-7D6A-4227-9797-64E4F32C90AB}"/>
    <hyperlink ref="H472" location="'ALVENARIAS '!A1" display="ALVENARIAS" xr:uid="{EF22D14C-BF3D-4B8B-93A4-081FE28622A5}"/>
    <hyperlink ref="H473" location="'ALVENARIAS '!A1" display="ALVENARIAS" xr:uid="{9559E0D1-1D0C-4E6D-8E14-9ABD444FABD0}"/>
    <hyperlink ref="H474" location="'ALVENARIAS '!A1" display="ALVENARIAS" xr:uid="{B578C0C2-3BA7-4FC9-8F04-90179F9E28C3}"/>
    <hyperlink ref="H476" location="'ALVENARIAS '!A1" display="ALVENARIAS" xr:uid="{203DB2F5-2A7C-49C7-8018-FB6E642C3729}"/>
    <hyperlink ref="H477" location="'ALVENARIAS '!A1" display="ALVENARIAS" xr:uid="{88F82A10-6601-496C-B058-CFCDFE0BDA40}"/>
    <hyperlink ref="H478" location="'ALVENARIAS '!A1" display="ALVENARIAS" xr:uid="{FE725F5F-4E41-49D6-AB3E-CAD41E64426F}"/>
    <hyperlink ref="H479" location="'ALVENARIAS '!A1" display="ALVENARIAS" xr:uid="{372D4E56-3230-4A45-8757-417B5A6FEFB7}"/>
    <hyperlink ref="H481" location="'ALVENARIAS '!A1" display="ALVENARIAS" xr:uid="{0EC4A71A-5F3C-418F-8059-57D8E1D96AF1}"/>
    <hyperlink ref="H482" location="'ALVENARIAS '!A1" display="ALVENARIAS" xr:uid="{471FEE2D-4B64-4FA8-8FE5-447E2E6590C5}"/>
    <hyperlink ref="H483" location="'ALVENARIAS '!A1" display="ALVENARIAS" xr:uid="{8E11FC64-FA62-409F-A510-C871D73DE266}"/>
    <hyperlink ref="H484" location="'ALVENARIAS '!A1" display="ALVENARIAS" xr:uid="{2837F46D-7567-4A00-AF7D-40808B3A2C40}"/>
    <hyperlink ref="H486" location="'ALVENARIAS '!A1" display="ALVENARIAS" xr:uid="{B23F36F8-7243-4789-8DF1-24D3C330B760}"/>
    <hyperlink ref="H487" location="'ALVENARIAS '!A1" display="ALVENARIAS" xr:uid="{6BAF9B11-F893-434B-AD69-A0A4E3755FEA}"/>
    <hyperlink ref="H488" location="'ALVENARIAS '!A1" display="ALVENARIAS" xr:uid="{36A5EBCF-11D6-40B0-8E60-AF25FC89FD48}"/>
    <hyperlink ref="H489" location="'ALVENARIAS '!A1" display="ALVENARIAS" xr:uid="{8D280BB1-7F1D-44DB-B473-61F897DBB9FB}"/>
    <hyperlink ref="H491" location="'ALVENARIAS '!A1" display="ALVENARIAS" xr:uid="{D5361D61-4764-448D-84D9-7F03375D94A4}"/>
    <hyperlink ref="H492" location="'ALVENARIAS '!A1" display="ALVENARIAS" xr:uid="{CCD30851-94DC-4ED6-A409-E8D89D4D345E}"/>
    <hyperlink ref="H493" location="'ALVENARIAS '!A1" display="ALVENARIAS" xr:uid="{0E844FA7-04C7-40E2-9F7E-620BDB556575}"/>
    <hyperlink ref="H494" location="'ALVENARIAS '!A1" display="ALVENARIAS" xr:uid="{70FCFDB9-CCB0-4012-BE99-653BC4AA218F}"/>
    <hyperlink ref="H497" location="'ALVENARIAS '!A1" display="ALVENARIAS" xr:uid="{34DDCECA-5463-4B91-9897-5DCBBB073055}"/>
    <hyperlink ref="H498" location="'ALVENARIAS '!A1" display="ALVENARIAS" xr:uid="{713BD5D9-E83A-49C7-93FB-6488309EC5BE}"/>
    <hyperlink ref="H499" location="'ALVENARIAS '!A1" display="ALVENARIAS" xr:uid="{D0690045-F8AA-4FB8-943B-383638C33074}"/>
    <hyperlink ref="H500" location="'ALVENARIAS '!A1" display="ALVENARIAS" xr:uid="{3A18251D-161E-4F6D-B237-37871500AC89}"/>
    <hyperlink ref="H784" location="CLIMATIZAÇÃO!A1" display="CLIMATIZAÇÃO" xr:uid="{772AC9F2-FB10-4395-B19B-49631CFBBBFF}"/>
    <hyperlink ref="H786" location="CLIMATIZAÇÃO!A1" display="CLIMATIZAÇÃO" xr:uid="{E6C64DF3-1FE1-4F4C-9E27-4F0A3E490D1B}"/>
    <hyperlink ref="H788" location="CLIMATIZAÇÃO!A1" display="CLIMATIZAÇÃO" xr:uid="{5E621254-C12C-4855-A0B3-92E19654699D}"/>
    <hyperlink ref="H790" location="CLIMATIZAÇÃO!A1" display="CLIMATIZAÇÃO" xr:uid="{C5C0F6C5-CF45-410F-A6AE-E9194184EE8E}"/>
    <hyperlink ref="H792" location="CLIMATIZAÇÃO!A1" display="CLIMATIZAÇÃO" xr:uid="{C5C9DDF3-D49D-4EF4-B955-2F65E0B0D1CF}"/>
    <hyperlink ref="H794" location="CLIMATIZAÇÃO!A1" display="CLIMATIZAÇÃO" xr:uid="{1D0D2EB3-9F9A-4083-B8CF-B4B54DC9E764}"/>
    <hyperlink ref="H796" location="CLIMATIZAÇÃO!A1" display="CLIMATIZAÇÃO" xr:uid="{7796C393-6ADA-46AA-8762-B7E958CEAAA3}"/>
    <hyperlink ref="H803" location="CLIMATIZAÇÃO!A1" display="CLIMATIZAÇÃO" xr:uid="{273366CB-137C-4794-9C0E-9A8B8B619003}"/>
    <hyperlink ref="H1052" location="IMPERMEABILIZAÇÃO!A1" display="IMPERMEABILIZAÇÃO" xr:uid="{AC8D28F4-5BAA-406C-847F-D13ED537FB8F}"/>
    <hyperlink ref="H171" location="INFRAESTRUTURA!A1" display="INFRAESTRUTURA" xr:uid="{DC89C828-C64D-4078-9099-3CABFB280A51}"/>
    <hyperlink ref="H165" location="INFRAESTRUTURA!A1" display="INFRAESTRUTURA" xr:uid="{624A7E2A-CC44-421F-849D-98187B1FB445}"/>
    <hyperlink ref="H164" location="INFRAESTRUTURA!A1" display="INFRAESTRUTURA" xr:uid="{3DCDC95E-D6D5-4015-9ECB-AF47CA2551F8}"/>
    <hyperlink ref="H163" location="INFRAESTRUTURA!A1" display="INFRAESTRUTURA" xr:uid="{CC61F787-A964-4C84-9C38-D1987ACED9A4}"/>
    <hyperlink ref="H162" location="INFRAESTRUTURA!A1" display="INFRAESTRUTURA" xr:uid="{9F27B317-66C8-4071-A62E-3D836024C3B7}"/>
    <hyperlink ref="H161" location="INFRAESTRUTURA!A1" display="INFRAESTRUTURA" xr:uid="{FD0F7685-31B3-4FC4-878C-7EF8F5E8D4E7}"/>
    <hyperlink ref="H160" location="INFRAESTRUTURA!A1" display="INFRAESTRUTURA" xr:uid="{FA51C1C8-BB9B-446E-8DB0-7403C10CC9A3}"/>
  </hyperlinks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0B9A-2162-49CA-987C-E76228B42072}">
  <dimension ref="A1:N459"/>
  <sheetViews>
    <sheetView workbookViewId="0">
      <selection activeCell="Q47" sqref="Q47"/>
    </sheetView>
  </sheetViews>
  <sheetFormatPr defaultColWidth="9.140625" defaultRowHeight="12.75" x14ac:dyDescent="0.2"/>
  <cols>
    <col min="1" max="1" width="5.5703125" customWidth="1"/>
    <col min="2" max="2" width="5.140625" customWidth="1"/>
    <col min="3" max="3" width="7.85546875" customWidth="1"/>
    <col min="4" max="4" width="11.140625" customWidth="1"/>
    <col min="5" max="5" width="14.85546875" customWidth="1"/>
    <col min="6" max="6" width="1.85546875" customWidth="1"/>
    <col min="7" max="7" width="5.5703125" customWidth="1"/>
    <col min="8" max="8" width="9.28515625" customWidth="1"/>
    <col min="9" max="10" width="1.85546875" customWidth="1"/>
    <col min="11" max="11" width="5.5703125" customWidth="1"/>
    <col min="12" max="12" width="10.7109375" customWidth="1"/>
    <col min="13" max="13" width="6.5703125" customWidth="1"/>
    <col min="14" max="14" width="6.7109375" customWidth="1"/>
  </cols>
  <sheetData>
    <row r="1" spans="1:14" ht="20.65" customHeight="1" x14ac:dyDescent="0.2">
      <c r="A1" s="289"/>
      <c r="B1" s="289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14" ht="20.85" customHeight="1" x14ac:dyDescent="0.2">
      <c r="A2" s="290"/>
      <c r="B2" s="290"/>
      <c r="C2" s="292" t="s">
        <v>4012</v>
      </c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</row>
    <row r="3" spans="1:14" ht="20.65" customHeight="1" x14ac:dyDescent="0.2">
      <c r="A3" s="293"/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</row>
    <row r="4" spans="1:14" ht="10.9" customHeight="1" x14ac:dyDescent="0.2">
      <c r="A4" s="295"/>
      <c r="B4" s="295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</row>
    <row r="5" spans="1:14" ht="9.75" customHeight="1" x14ac:dyDescent="0.2">
      <c r="A5" s="287" t="s">
        <v>40</v>
      </c>
      <c r="B5" s="287"/>
      <c r="C5" s="287"/>
      <c r="D5" s="288" t="s">
        <v>3999</v>
      </c>
      <c r="E5" s="288"/>
      <c r="F5" s="288"/>
      <c r="G5" s="288"/>
      <c r="H5" s="288"/>
      <c r="I5" s="288"/>
      <c r="J5" s="288"/>
      <c r="K5" s="288"/>
      <c r="L5" s="288"/>
      <c r="M5" s="288"/>
      <c r="N5" s="288"/>
    </row>
    <row r="6" spans="1:14" ht="9.75" customHeight="1" x14ac:dyDescent="0.2">
      <c r="A6" s="287" t="s">
        <v>4009</v>
      </c>
      <c r="B6" s="287"/>
      <c r="C6" s="287"/>
      <c r="D6" s="288" t="s">
        <v>4010</v>
      </c>
      <c r="E6" s="288"/>
      <c r="F6" s="288"/>
      <c r="G6" s="288"/>
      <c r="H6" s="288"/>
      <c r="I6" s="288"/>
      <c r="J6" s="288"/>
      <c r="K6" s="288"/>
      <c r="L6" s="288"/>
      <c r="M6" s="288"/>
      <c r="N6" s="288"/>
    </row>
    <row r="7" spans="1:14" ht="9.75" customHeight="1" x14ac:dyDescent="0.2">
      <c r="A7" s="287" t="s">
        <v>4007</v>
      </c>
      <c r="B7" s="287"/>
      <c r="C7" s="287"/>
      <c r="D7" s="288" t="s">
        <v>4006</v>
      </c>
      <c r="E7" s="288"/>
      <c r="F7" s="288"/>
      <c r="G7" s="288"/>
      <c r="H7" s="288"/>
      <c r="I7" s="288"/>
      <c r="J7" s="288"/>
      <c r="K7" s="288"/>
      <c r="L7" s="288"/>
      <c r="M7" s="288"/>
      <c r="N7" s="288"/>
    </row>
    <row r="8" spans="1:14" ht="9.75" customHeight="1" x14ac:dyDescent="0.2">
      <c r="A8" s="287" t="s">
        <v>3998</v>
      </c>
      <c r="B8" s="287"/>
      <c r="C8" s="287"/>
      <c r="D8" s="288" t="s">
        <v>4005</v>
      </c>
      <c r="E8" s="288"/>
      <c r="F8" s="288"/>
      <c r="G8" s="287" t="s">
        <v>3997</v>
      </c>
      <c r="H8" s="287"/>
      <c r="I8" s="287"/>
      <c r="J8" s="287"/>
      <c r="K8" s="288" t="s">
        <v>4005</v>
      </c>
      <c r="L8" s="288"/>
      <c r="M8" s="288"/>
      <c r="N8" s="288"/>
    </row>
    <row r="9" spans="1:14" ht="10.9" customHeight="1" x14ac:dyDescent="0.2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</row>
    <row r="10" spans="1:14" ht="9.75" customHeight="1" x14ac:dyDescent="0.2">
      <c r="A10" s="170" t="s">
        <v>0</v>
      </c>
      <c r="B10" s="302" t="s">
        <v>1</v>
      </c>
      <c r="C10" s="302"/>
      <c r="D10" s="302"/>
      <c r="E10" s="302"/>
      <c r="F10" s="302" t="s">
        <v>2</v>
      </c>
      <c r="G10" s="302"/>
      <c r="H10" s="164" t="s">
        <v>405</v>
      </c>
      <c r="I10" s="287" t="s">
        <v>4</v>
      </c>
      <c r="J10" s="287"/>
      <c r="K10" s="287"/>
      <c r="L10" s="164" t="s">
        <v>5</v>
      </c>
      <c r="M10" s="164" t="s">
        <v>4004</v>
      </c>
      <c r="N10" s="164" t="s">
        <v>4003</v>
      </c>
    </row>
    <row r="11" spans="1:14" ht="9.6" customHeight="1" x14ac:dyDescent="0.2">
      <c r="A11" s="240">
        <v>9617</v>
      </c>
      <c r="B11" s="288" t="s">
        <v>4707</v>
      </c>
      <c r="C11" s="288"/>
      <c r="D11" s="288"/>
      <c r="E11" s="288"/>
      <c r="F11" s="288" t="s">
        <v>414</v>
      </c>
      <c r="G11" s="288"/>
      <c r="H11" s="172">
        <v>1</v>
      </c>
      <c r="I11" s="299">
        <v>888000</v>
      </c>
      <c r="J11" s="298"/>
      <c r="K11" s="298"/>
      <c r="L11" s="242">
        <v>888000</v>
      </c>
      <c r="M11" s="169">
        <v>15.8156</v>
      </c>
      <c r="N11" s="144">
        <v>15.8156</v>
      </c>
    </row>
    <row r="12" spans="1:14" ht="9.6" customHeight="1" x14ac:dyDescent="0.2">
      <c r="A12" s="240">
        <v>9224</v>
      </c>
      <c r="B12" s="288" t="s">
        <v>1426</v>
      </c>
      <c r="C12" s="288"/>
      <c r="D12" s="288"/>
      <c r="E12" s="288"/>
      <c r="F12" s="288" t="s">
        <v>1396</v>
      </c>
      <c r="G12" s="288"/>
      <c r="H12" s="169">
        <v>36</v>
      </c>
      <c r="I12" s="300">
        <v>15168.93</v>
      </c>
      <c r="J12" s="298"/>
      <c r="K12" s="298"/>
      <c r="L12" s="242">
        <v>546081.48</v>
      </c>
      <c r="M12" s="172">
        <v>9.7258999999999993</v>
      </c>
      <c r="N12" s="144">
        <v>25.541599999999999</v>
      </c>
    </row>
    <row r="13" spans="1:14" ht="9.6" customHeight="1" x14ac:dyDescent="0.2">
      <c r="A13" s="240">
        <v>9043</v>
      </c>
      <c r="B13" s="288" t="s">
        <v>1860</v>
      </c>
      <c r="C13" s="288"/>
      <c r="D13" s="288"/>
      <c r="E13" s="288"/>
      <c r="F13" s="288" t="s">
        <v>7</v>
      </c>
      <c r="G13" s="288"/>
      <c r="H13" s="169">
        <v>22</v>
      </c>
      <c r="I13" s="300">
        <v>22000</v>
      </c>
      <c r="J13" s="298"/>
      <c r="K13" s="298"/>
      <c r="L13" s="242">
        <v>484000</v>
      </c>
      <c r="M13" s="172">
        <v>8.6202000000000005</v>
      </c>
      <c r="N13" s="144">
        <v>34.161799999999999</v>
      </c>
    </row>
    <row r="14" spans="1:14" ht="9.6" customHeight="1" x14ac:dyDescent="0.2">
      <c r="A14" s="148">
        <v>80034</v>
      </c>
      <c r="B14" s="288" t="s">
        <v>1429</v>
      </c>
      <c r="C14" s="288"/>
      <c r="D14" s="288"/>
      <c r="E14" s="288"/>
      <c r="F14" s="288" t="s">
        <v>1270</v>
      </c>
      <c r="G14" s="288"/>
      <c r="H14" s="169">
        <v>36</v>
      </c>
      <c r="I14" s="300">
        <v>12000</v>
      </c>
      <c r="J14" s="298"/>
      <c r="K14" s="298"/>
      <c r="L14" s="242">
        <v>432000</v>
      </c>
      <c r="M14" s="172">
        <v>7.6940999999999997</v>
      </c>
      <c r="N14" s="144">
        <v>41.855899999999998</v>
      </c>
    </row>
    <row r="15" spans="1:14" ht="9.6" customHeight="1" x14ac:dyDescent="0.2">
      <c r="A15" s="240">
        <v>9616</v>
      </c>
      <c r="B15" s="288" t="s">
        <v>4704</v>
      </c>
      <c r="C15" s="288"/>
      <c r="D15" s="288"/>
      <c r="E15" s="288"/>
      <c r="F15" s="288" t="s">
        <v>414</v>
      </c>
      <c r="G15" s="288"/>
      <c r="H15" s="172">
        <v>1</v>
      </c>
      <c r="I15" s="299">
        <v>350000</v>
      </c>
      <c r="J15" s="298"/>
      <c r="K15" s="298"/>
      <c r="L15" s="242">
        <v>350000</v>
      </c>
      <c r="M15" s="172">
        <v>6.2336</v>
      </c>
      <c r="N15" s="144">
        <v>48.089500000000001</v>
      </c>
    </row>
    <row r="16" spans="1:14" ht="9.6" customHeight="1" x14ac:dyDescent="0.2">
      <c r="A16" s="240">
        <v>6388</v>
      </c>
      <c r="B16" s="288" t="s">
        <v>1431</v>
      </c>
      <c r="C16" s="288"/>
      <c r="D16" s="288"/>
      <c r="E16" s="288"/>
      <c r="F16" s="288" t="s">
        <v>1270</v>
      </c>
      <c r="G16" s="288"/>
      <c r="H16" s="169">
        <v>36</v>
      </c>
      <c r="I16" s="297">
        <v>7380</v>
      </c>
      <c r="J16" s="298"/>
      <c r="K16" s="298"/>
      <c r="L16" s="242">
        <v>265680</v>
      </c>
      <c r="M16" s="172">
        <v>4.7319000000000004</v>
      </c>
      <c r="N16" s="144">
        <v>52.821399999999997</v>
      </c>
    </row>
    <row r="17" spans="1:14" ht="9.6" customHeight="1" x14ac:dyDescent="0.2">
      <c r="A17" s="240">
        <v>6350</v>
      </c>
      <c r="B17" s="288" t="s">
        <v>1287</v>
      </c>
      <c r="C17" s="288"/>
      <c r="D17" s="288"/>
      <c r="E17" s="288"/>
      <c r="F17" s="288" t="s">
        <v>414</v>
      </c>
      <c r="G17" s="288"/>
      <c r="H17" s="172">
        <v>1</v>
      </c>
      <c r="I17" s="299">
        <v>241000</v>
      </c>
      <c r="J17" s="298"/>
      <c r="K17" s="298"/>
      <c r="L17" s="242">
        <v>241000</v>
      </c>
      <c r="M17" s="172">
        <v>4.2923</v>
      </c>
      <c r="N17" s="144">
        <v>57.113700000000001</v>
      </c>
    </row>
    <row r="18" spans="1:14" ht="9.6" customHeight="1" x14ac:dyDescent="0.2">
      <c r="A18" s="240">
        <v>9621</v>
      </c>
      <c r="B18" s="288" t="s">
        <v>4720</v>
      </c>
      <c r="C18" s="288"/>
      <c r="D18" s="288"/>
      <c r="E18" s="288"/>
      <c r="F18" s="288" t="s">
        <v>414</v>
      </c>
      <c r="G18" s="288"/>
      <c r="H18" s="172">
        <v>1</v>
      </c>
      <c r="I18" s="299">
        <v>170000</v>
      </c>
      <c r="J18" s="298"/>
      <c r="K18" s="298"/>
      <c r="L18" s="242">
        <v>170000</v>
      </c>
      <c r="M18" s="172">
        <v>3.0278</v>
      </c>
      <c r="N18" s="144">
        <v>60.141500000000001</v>
      </c>
    </row>
    <row r="19" spans="1:14" ht="9.6" customHeight="1" x14ac:dyDescent="0.2">
      <c r="A19" s="240">
        <v>9226</v>
      </c>
      <c r="B19" s="288" t="s">
        <v>1437</v>
      </c>
      <c r="C19" s="288"/>
      <c r="D19" s="288"/>
      <c r="E19" s="288"/>
      <c r="F19" s="288" t="s">
        <v>1396</v>
      </c>
      <c r="G19" s="288"/>
      <c r="H19" s="169">
        <v>30</v>
      </c>
      <c r="I19" s="297">
        <v>4871.1400000000003</v>
      </c>
      <c r="J19" s="298"/>
      <c r="K19" s="298"/>
      <c r="L19" s="242">
        <v>146134.20000000001</v>
      </c>
      <c r="M19" s="172">
        <v>2.6027</v>
      </c>
      <c r="N19" s="144">
        <v>62.744199999999999</v>
      </c>
    </row>
    <row r="20" spans="1:14" ht="9.6" customHeight="1" x14ac:dyDescent="0.2">
      <c r="A20" s="240">
        <v>6382</v>
      </c>
      <c r="B20" s="288" t="s">
        <v>1433</v>
      </c>
      <c r="C20" s="288"/>
      <c r="D20" s="288"/>
      <c r="E20" s="288"/>
      <c r="F20" s="288" t="s">
        <v>1270</v>
      </c>
      <c r="G20" s="288"/>
      <c r="H20" s="169">
        <v>30</v>
      </c>
      <c r="I20" s="297">
        <v>4305</v>
      </c>
      <c r="J20" s="298"/>
      <c r="K20" s="298"/>
      <c r="L20" s="242">
        <v>129150</v>
      </c>
      <c r="M20" s="172">
        <v>2.3001999999999998</v>
      </c>
      <c r="N20" s="144">
        <v>65.044399999999996</v>
      </c>
    </row>
    <row r="21" spans="1:14" ht="9.6" customHeight="1" x14ac:dyDescent="0.2">
      <c r="A21" s="148">
        <v>80324</v>
      </c>
      <c r="B21" s="288" t="s">
        <v>1408</v>
      </c>
      <c r="C21" s="288"/>
      <c r="D21" s="288"/>
      <c r="E21" s="288"/>
      <c r="F21" s="288" t="s">
        <v>19</v>
      </c>
      <c r="G21" s="288"/>
      <c r="H21" s="171">
        <v>483.55</v>
      </c>
      <c r="I21" s="303">
        <v>237.56829999999999</v>
      </c>
      <c r="J21" s="298"/>
      <c r="K21" s="298"/>
      <c r="L21" s="242">
        <v>114876.15</v>
      </c>
      <c r="M21" s="172">
        <v>2.0459999999999998</v>
      </c>
      <c r="N21" s="144">
        <v>67.090400000000002</v>
      </c>
    </row>
    <row r="22" spans="1:14" ht="9.6" customHeight="1" x14ac:dyDescent="0.2">
      <c r="A22" s="240">
        <v>6377</v>
      </c>
      <c r="B22" s="288" t="s">
        <v>1335</v>
      </c>
      <c r="C22" s="288"/>
      <c r="D22" s="288"/>
      <c r="E22" s="288"/>
      <c r="F22" s="288" t="s">
        <v>1270</v>
      </c>
      <c r="G22" s="288"/>
      <c r="H22" s="169">
        <v>36</v>
      </c>
      <c r="I22" s="297">
        <v>2500</v>
      </c>
      <c r="J22" s="298"/>
      <c r="K22" s="298"/>
      <c r="L22" s="245">
        <v>90000</v>
      </c>
      <c r="M22" s="172">
        <v>1.6029</v>
      </c>
      <c r="N22" s="144">
        <v>68.693299999999994</v>
      </c>
    </row>
    <row r="23" spans="1:14" ht="9.6" customHeight="1" x14ac:dyDescent="0.2">
      <c r="A23" s="240">
        <v>6380</v>
      </c>
      <c r="B23" s="288" t="s">
        <v>1446</v>
      </c>
      <c r="C23" s="288"/>
      <c r="D23" s="288"/>
      <c r="E23" s="288"/>
      <c r="F23" s="288" t="s">
        <v>1270</v>
      </c>
      <c r="G23" s="288"/>
      <c r="H23" s="169">
        <v>36</v>
      </c>
      <c r="I23" s="297">
        <v>2500</v>
      </c>
      <c r="J23" s="298"/>
      <c r="K23" s="298"/>
      <c r="L23" s="245">
        <v>90000</v>
      </c>
      <c r="M23" s="172">
        <v>1.6029</v>
      </c>
      <c r="N23" s="144">
        <v>70.296300000000002</v>
      </c>
    </row>
    <row r="24" spans="1:14" ht="9.6" customHeight="1" x14ac:dyDescent="0.2">
      <c r="A24" s="240">
        <v>8583</v>
      </c>
      <c r="B24" s="288" t="s">
        <v>1389</v>
      </c>
      <c r="C24" s="288"/>
      <c r="D24" s="288"/>
      <c r="E24" s="288"/>
      <c r="F24" s="288" t="s">
        <v>414</v>
      </c>
      <c r="G24" s="288"/>
      <c r="H24" s="172">
        <v>1</v>
      </c>
      <c r="I24" s="300">
        <v>85000</v>
      </c>
      <c r="J24" s="298"/>
      <c r="K24" s="298"/>
      <c r="L24" s="245">
        <v>85000</v>
      </c>
      <c r="M24" s="172">
        <v>1.5139</v>
      </c>
      <c r="N24" s="144">
        <v>71.810100000000006</v>
      </c>
    </row>
    <row r="25" spans="1:14" ht="9.6" customHeight="1" x14ac:dyDescent="0.2">
      <c r="A25" s="240">
        <v>6494</v>
      </c>
      <c r="B25" s="288" t="s">
        <v>1858</v>
      </c>
      <c r="C25" s="288"/>
      <c r="D25" s="288"/>
      <c r="E25" s="288"/>
      <c r="F25" s="288" t="s">
        <v>21</v>
      </c>
      <c r="G25" s="288"/>
      <c r="H25" s="167">
        <v>4508.62</v>
      </c>
      <c r="I25" s="304">
        <v>17.161799999999999</v>
      </c>
      <c r="J25" s="298"/>
      <c r="K25" s="298"/>
      <c r="L25" s="245">
        <v>77376.03</v>
      </c>
      <c r="M25" s="172">
        <v>1.3781000000000001</v>
      </c>
      <c r="N25" s="144">
        <v>73.188199999999995</v>
      </c>
    </row>
    <row r="26" spans="1:14" ht="9.6" customHeight="1" x14ac:dyDescent="0.2">
      <c r="A26" s="240">
        <v>6387</v>
      </c>
      <c r="B26" s="288" t="s">
        <v>1435</v>
      </c>
      <c r="C26" s="288"/>
      <c r="D26" s="288"/>
      <c r="E26" s="288"/>
      <c r="F26" s="288" t="s">
        <v>1270</v>
      </c>
      <c r="G26" s="288"/>
      <c r="H26" s="169">
        <v>30</v>
      </c>
      <c r="I26" s="297">
        <v>2400</v>
      </c>
      <c r="J26" s="298"/>
      <c r="K26" s="298"/>
      <c r="L26" s="245">
        <v>72000</v>
      </c>
      <c r="M26" s="172">
        <v>1.2823</v>
      </c>
      <c r="N26" s="144">
        <v>74.470600000000005</v>
      </c>
    </row>
    <row r="27" spans="1:14" ht="9.6" customHeight="1" x14ac:dyDescent="0.2">
      <c r="A27" s="240">
        <v>6436</v>
      </c>
      <c r="B27" s="288" t="s">
        <v>1869</v>
      </c>
      <c r="C27" s="288"/>
      <c r="D27" s="288"/>
      <c r="E27" s="288"/>
      <c r="F27" s="288" t="s">
        <v>414</v>
      </c>
      <c r="G27" s="288"/>
      <c r="H27" s="172">
        <v>1</v>
      </c>
      <c r="I27" s="300">
        <v>68800</v>
      </c>
      <c r="J27" s="298"/>
      <c r="K27" s="298"/>
      <c r="L27" s="245">
        <v>68800</v>
      </c>
      <c r="M27" s="172">
        <v>1.2254</v>
      </c>
      <c r="N27" s="144">
        <v>75.695899999999995</v>
      </c>
    </row>
    <row r="28" spans="1:14" ht="9.6" customHeight="1" x14ac:dyDescent="0.2">
      <c r="A28" s="240">
        <v>6477</v>
      </c>
      <c r="B28" s="288" t="s">
        <v>1393</v>
      </c>
      <c r="C28" s="288"/>
      <c r="D28" s="288"/>
      <c r="E28" s="288"/>
      <c r="F28" s="288" t="s">
        <v>1270</v>
      </c>
      <c r="G28" s="288"/>
      <c r="H28" s="169">
        <v>36</v>
      </c>
      <c r="I28" s="297">
        <v>1800</v>
      </c>
      <c r="J28" s="298"/>
      <c r="K28" s="298"/>
      <c r="L28" s="245">
        <v>64800</v>
      </c>
      <c r="M28" s="172">
        <v>1.1540999999999999</v>
      </c>
      <c r="N28" s="144">
        <v>76.850099999999998</v>
      </c>
    </row>
    <row r="29" spans="1:14" ht="9.6" customHeight="1" x14ac:dyDescent="0.2">
      <c r="A29" s="240">
        <v>9251</v>
      </c>
      <c r="B29" s="288" t="s">
        <v>1395</v>
      </c>
      <c r="C29" s="288"/>
      <c r="D29" s="288"/>
      <c r="E29" s="288"/>
      <c r="F29" s="288" t="s">
        <v>1396</v>
      </c>
      <c r="G29" s="288"/>
      <c r="H29" s="169">
        <v>36</v>
      </c>
      <c r="I29" s="297">
        <v>1800</v>
      </c>
      <c r="J29" s="298"/>
      <c r="K29" s="298"/>
      <c r="L29" s="245">
        <v>64800</v>
      </c>
      <c r="M29" s="172">
        <v>1.1540999999999999</v>
      </c>
      <c r="N29" s="144">
        <v>78.004199999999997</v>
      </c>
    </row>
    <row r="30" spans="1:14" ht="9.6" customHeight="1" x14ac:dyDescent="0.2">
      <c r="A30" s="240">
        <v>6497</v>
      </c>
      <c r="B30" s="288" t="s">
        <v>1485</v>
      </c>
      <c r="C30" s="288"/>
      <c r="D30" s="288"/>
      <c r="E30" s="288"/>
      <c r="F30" s="288" t="s">
        <v>1270</v>
      </c>
      <c r="G30" s="288"/>
      <c r="H30" s="169">
        <v>36</v>
      </c>
      <c r="I30" s="297">
        <v>1500</v>
      </c>
      <c r="J30" s="298"/>
      <c r="K30" s="298"/>
      <c r="L30" s="245">
        <v>54000</v>
      </c>
      <c r="M30" s="172">
        <v>0.96179999999999999</v>
      </c>
      <c r="N30" s="144">
        <v>78.965900000000005</v>
      </c>
    </row>
    <row r="31" spans="1:14" ht="9.6" customHeight="1" x14ac:dyDescent="0.2">
      <c r="A31" s="240">
        <v>9048</v>
      </c>
      <c r="B31" s="288" t="s">
        <v>1269</v>
      </c>
      <c r="C31" s="288"/>
      <c r="D31" s="288"/>
      <c r="E31" s="288"/>
      <c r="F31" s="288" t="s">
        <v>1396</v>
      </c>
      <c r="G31" s="288"/>
      <c r="H31" s="169">
        <v>36</v>
      </c>
      <c r="I31" s="297">
        <v>1500</v>
      </c>
      <c r="J31" s="298"/>
      <c r="K31" s="298"/>
      <c r="L31" s="245">
        <v>54000</v>
      </c>
      <c r="M31" s="172">
        <v>0.96179999999999999</v>
      </c>
      <c r="N31" s="144">
        <v>79.927700000000002</v>
      </c>
    </row>
    <row r="32" spans="1:14" ht="9.6" customHeight="1" x14ac:dyDescent="0.2">
      <c r="A32" s="240">
        <v>6498</v>
      </c>
      <c r="B32" s="288" t="s">
        <v>1460</v>
      </c>
      <c r="C32" s="288"/>
      <c r="D32" s="288"/>
      <c r="E32" s="288"/>
      <c r="F32" s="288" t="s">
        <v>1270</v>
      </c>
      <c r="G32" s="288"/>
      <c r="H32" s="169">
        <v>36</v>
      </c>
      <c r="I32" s="297">
        <v>1400</v>
      </c>
      <c r="J32" s="298"/>
      <c r="K32" s="298"/>
      <c r="L32" s="245">
        <v>50400</v>
      </c>
      <c r="M32" s="172">
        <v>0.89759999999999995</v>
      </c>
      <c r="N32" s="143">
        <v>80.825299999999999</v>
      </c>
    </row>
    <row r="33" spans="1:14" ht="9.6" customHeight="1" x14ac:dyDescent="0.2">
      <c r="A33" s="240">
        <v>6353</v>
      </c>
      <c r="B33" s="288" t="s">
        <v>1301</v>
      </c>
      <c r="C33" s="288"/>
      <c r="D33" s="288"/>
      <c r="E33" s="288"/>
      <c r="F33" s="288" t="s">
        <v>414</v>
      </c>
      <c r="G33" s="288"/>
      <c r="H33" s="172">
        <v>1</v>
      </c>
      <c r="I33" s="300">
        <v>50000</v>
      </c>
      <c r="J33" s="298"/>
      <c r="K33" s="298"/>
      <c r="L33" s="245">
        <v>50000</v>
      </c>
      <c r="M33" s="172">
        <v>0.89049999999999996</v>
      </c>
      <c r="N33" s="143">
        <v>81.715900000000005</v>
      </c>
    </row>
    <row r="34" spans="1:14" ht="9.6" customHeight="1" x14ac:dyDescent="0.2">
      <c r="A34" s="240">
        <v>6381</v>
      </c>
      <c r="B34" s="288" t="s">
        <v>1322</v>
      </c>
      <c r="C34" s="288"/>
      <c r="D34" s="288"/>
      <c r="E34" s="288"/>
      <c r="F34" s="288" t="s">
        <v>414</v>
      </c>
      <c r="G34" s="288"/>
      <c r="H34" s="172">
        <v>1</v>
      </c>
      <c r="I34" s="300">
        <v>50000</v>
      </c>
      <c r="J34" s="298"/>
      <c r="K34" s="298"/>
      <c r="L34" s="245">
        <v>50000</v>
      </c>
      <c r="M34" s="172">
        <v>0.89049999999999996</v>
      </c>
      <c r="N34" s="143">
        <v>82.606399999999994</v>
      </c>
    </row>
    <row r="35" spans="1:14" ht="9.6" customHeight="1" x14ac:dyDescent="0.2">
      <c r="A35" s="148">
        <v>80322</v>
      </c>
      <c r="B35" s="288" t="s">
        <v>1420</v>
      </c>
      <c r="C35" s="288"/>
      <c r="D35" s="288"/>
      <c r="E35" s="288"/>
      <c r="F35" s="288" t="s">
        <v>19</v>
      </c>
      <c r="G35" s="288"/>
      <c r="H35" s="169">
        <v>96.71</v>
      </c>
      <c r="I35" s="303">
        <v>425.44069999999999</v>
      </c>
      <c r="J35" s="298"/>
      <c r="K35" s="298"/>
      <c r="L35" s="245">
        <v>41144.370000000003</v>
      </c>
      <c r="M35" s="172">
        <v>0.73280000000000001</v>
      </c>
      <c r="N35" s="143">
        <v>83.339200000000005</v>
      </c>
    </row>
    <row r="36" spans="1:14" ht="9.6" customHeight="1" x14ac:dyDescent="0.2">
      <c r="A36" s="240">
        <v>6496</v>
      </c>
      <c r="B36" s="288" t="s">
        <v>1458</v>
      </c>
      <c r="C36" s="288"/>
      <c r="D36" s="288"/>
      <c r="E36" s="288"/>
      <c r="F36" s="288" t="s">
        <v>1270</v>
      </c>
      <c r="G36" s="288"/>
      <c r="H36" s="169">
        <v>36</v>
      </c>
      <c r="I36" s="297">
        <v>1100</v>
      </c>
      <c r="J36" s="298"/>
      <c r="K36" s="298"/>
      <c r="L36" s="245">
        <v>39600</v>
      </c>
      <c r="M36" s="172">
        <v>0.70530000000000004</v>
      </c>
      <c r="N36" s="143">
        <v>84.044499999999999</v>
      </c>
    </row>
    <row r="37" spans="1:14" ht="9.6" customHeight="1" x14ac:dyDescent="0.2">
      <c r="A37" s="240">
        <v>6359</v>
      </c>
      <c r="B37" s="288" t="s">
        <v>1306</v>
      </c>
      <c r="C37" s="288"/>
      <c r="D37" s="288"/>
      <c r="E37" s="288"/>
      <c r="F37" s="288" t="s">
        <v>414</v>
      </c>
      <c r="G37" s="288"/>
      <c r="H37" s="172">
        <v>1</v>
      </c>
      <c r="I37" s="300">
        <v>37000</v>
      </c>
      <c r="J37" s="298"/>
      <c r="K37" s="298"/>
      <c r="L37" s="245">
        <v>37000</v>
      </c>
      <c r="M37" s="172">
        <v>0.65900000000000003</v>
      </c>
      <c r="N37" s="143">
        <v>84.703500000000005</v>
      </c>
    </row>
    <row r="38" spans="1:14" ht="9.6" customHeight="1" x14ac:dyDescent="0.2">
      <c r="A38" s="240">
        <v>6343</v>
      </c>
      <c r="B38" s="288" t="s">
        <v>1497</v>
      </c>
      <c r="C38" s="288"/>
      <c r="D38" s="288"/>
      <c r="E38" s="288"/>
      <c r="F38" s="288" t="s">
        <v>1270</v>
      </c>
      <c r="G38" s="288"/>
      <c r="H38" s="169">
        <v>36</v>
      </c>
      <c r="I38" s="297">
        <v>1000</v>
      </c>
      <c r="J38" s="298"/>
      <c r="K38" s="298"/>
      <c r="L38" s="245">
        <v>36000</v>
      </c>
      <c r="M38" s="172">
        <v>0.64119999999999999</v>
      </c>
      <c r="N38" s="143">
        <v>85.3446</v>
      </c>
    </row>
    <row r="39" spans="1:14" ht="9.6" customHeight="1" x14ac:dyDescent="0.2">
      <c r="A39" s="148">
        <v>80323</v>
      </c>
      <c r="B39" s="288" t="s">
        <v>1406</v>
      </c>
      <c r="C39" s="288"/>
      <c r="D39" s="288"/>
      <c r="E39" s="288"/>
      <c r="F39" s="288" t="s">
        <v>19</v>
      </c>
      <c r="G39" s="288"/>
      <c r="H39" s="171">
        <v>111.2</v>
      </c>
      <c r="I39" s="303">
        <v>315.30270000000002</v>
      </c>
      <c r="J39" s="298"/>
      <c r="K39" s="298"/>
      <c r="L39" s="245">
        <v>35061.660000000003</v>
      </c>
      <c r="M39" s="172">
        <v>0.62450000000000006</v>
      </c>
      <c r="N39" s="143">
        <v>85.969099999999997</v>
      </c>
    </row>
    <row r="40" spans="1:14" ht="9.6" customHeight="1" x14ac:dyDescent="0.2">
      <c r="A40" s="240">
        <v>8896</v>
      </c>
      <c r="B40" s="288" t="s">
        <v>1379</v>
      </c>
      <c r="C40" s="288"/>
      <c r="D40" s="288"/>
      <c r="E40" s="288"/>
      <c r="F40" s="288" t="s">
        <v>414</v>
      </c>
      <c r="G40" s="288"/>
      <c r="H40" s="172">
        <v>1</v>
      </c>
      <c r="I40" s="300">
        <v>35000</v>
      </c>
      <c r="J40" s="298"/>
      <c r="K40" s="298"/>
      <c r="L40" s="245">
        <v>35000</v>
      </c>
      <c r="M40" s="172">
        <v>0.62339999999999995</v>
      </c>
      <c r="N40" s="143">
        <v>86.592500000000001</v>
      </c>
    </row>
    <row r="41" spans="1:14" ht="9.6" customHeight="1" x14ac:dyDescent="0.2">
      <c r="A41" s="240">
        <v>6375</v>
      </c>
      <c r="B41" s="288" t="s">
        <v>1334</v>
      </c>
      <c r="C41" s="288"/>
      <c r="D41" s="288"/>
      <c r="E41" s="288"/>
      <c r="F41" s="288" t="s">
        <v>414</v>
      </c>
      <c r="G41" s="288"/>
      <c r="H41" s="172">
        <v>1</v>
      </c>
      <c r="I41" s="300">
        <v>30000</v>
      </c>
      <c r="J41" s="298"/>
      <c r="K41" s="298"/>
      <c r="L41" s="245">
        <v>30000</v>
      </c>
      <c r="M41" s="172">
        <v>0.5343</v>
      </c>
      <c r="N41" s="143">
        <v>87.126800000000003</v>
      </c>
    </row>
    <row r="42" spans="1:14" ht="9.6" customHeight="1" x14ac:dyDescent="0.2">
      <c r="A42" s="240">
        <v>6360</v>
      </c>
      <c r="B42" s="288" t="s">
        <v>1308</v>
      </c>
      <c r="C42" s="288"/>
      <c r="D42" s="288"/>
      <c r="E42" s="288"/>
      <c r="F42" s="288" t="s">
        <v>414</v>
      </c>
      <c r="G42" s="288"/>
      <c r="H42" s="172">
        <v>1</v>
      </c>
      <c r="I42" s="300">
        <v>29500</v>
      </c>
      <c r="J42" s="298"/>
      <c r="K42" s="298"/>
      <c r="L42" s="245">
        <v>29500</v>
      </c>
      <c r="M42" s="172">
        <v>0.52539999999999998</v>
      </c>
      <c r="N42" s="143">
        <v>87.652199999999993</v>
      </c>
    </row>
    <row r="43" spans="1:14" ht="9.6" customHeight="1" x14ac:dyDescent="0.2">
      <c r="A43" s="240">
        <v>6406</v>
      </c>
      <c r="B43" s="288" t="s">
        <v>1369</v>
      </c>
      <c r="C43" s="288"/>
      <c r="D43" s="288"/>
      <c r="E43" s="288"/>
      <c r="F43" s="288" t="s">
        <v>414</v>
      </c>
      <c r="G43" s="288"/>
      <c r="H43" s="172">
        <v>1</v>
      </c>
      <c r="I43" s="300">
        <v>28100</v>
      </c>
      <c r="J43" s="298"/>
      <c r="K43" s="298"/>
      <c r="L43" s="245">
        <v>28100</v>
      </c>
      <c r="M43" s="172">
        <v>0.50049999999999994</v>
      </c>
      <c r="N43" s="143">
        <v>88.152600000000007</v>
      </c>
    </row>
    <row r="44" spans="1:14" ht="9.6" customHeight="1" x14ac:dyDescent="0.2">
      <c r="A44" s="240">
        <v>6428</v>
      </c>
      <c r="B44" s="288" t="s">
        <v>1864</v>
      </c>
      <c r="C44" s="288"/>
      <c r="D44" s="288"/>
      <c r="E44" s="288"/>
      <c r="F44" s="288" t="s">
        <v>1270</v>
      </c>
      <c r="G44" s="288"/>
      <c r="H44" s="169">
        <v>17</v>
      </c>
      <c r="I44" s="297">
        <v>1600</v>
      </c>
      <c r="J44" s="298"/>
      <c r="K44" s="298"/>
      <c r="L44" s="245">
        <v>27200</v>
      </c>
      <c r="M44" s="172">
        <v>0.4844</v>
      </c>
      <c r="N44" s="143">
        <v>88.637100000000004</v>
      </c>
    </row>
    <row r="45" spans="1:14" ht="9.6" customHeight="1" x14ac:dyDescent="0.2">
      <c r="A45" s="240">
        <v>9260</v>
      </c>
      <c r="B45" s="288" t="s">
        <v>1400</v>
      </c>
      <c r="C45" s="288"/>
      <c r="D45" s="288"/>
      <c r="E45" s="288"/>
      <c r="F45" s="288" t="s">
        <v>414</v>
      </c>
      <c r="G45" s="288"/>
      <c r="H45" s="172">
        <v>1</v>
      </c>
      <c r="I45" s="300">
        <v>27000</v>
      </c>
      <c r="J45" s="298"/>
      <c r="K45" s="298"/>
      <c r="L45" s="245">
        <v>27000</v>
      </c>
      <c r="M45" s="172">
        <v>0.48089999999999999</v>
      </c>
      <c r="N45" s="143">
        <v>89.117999999999995</v>
      </c>
    </row>
    <row r="46" spans="1:14" ht="9.6" customHeight="1" x14ac:dyDescent="0.2">
      <c r="A46" s="240">
        <v>9266</v>
      </c>
      <c r="B46" s="288" t="s">
        <v>1477</v>
      </c>
      <c r="C46" s="288"/>
      <c r="D46" s="288"/>
      <c r="E46" s="288"/>
      <c r="F46" s="288" t="s">
        <v>1396</v>
      </c>
      <c r="G46" s="288"/>
      <c r="H46" s="169">
        <v>36</v>
      </c>
      <c r="I46" s="303">
        <v>700</v>
      </c>
      <c r="J46" s="298"/>
      <c r="K46" s="298"/>
      <c r="L46" s="245">
        <v>25200</v>
      </c>
      <c r="M46" s="172">
        <v>0.44879999999999998</v>
      </c>
      <c r="N46" s="143">
        <v>89.566800000000001</v>
      </c>
    </row>
    <row r="47" spans="1:14" ht="9.6" customHeight="1" x14ac:dyDescent="0.2">
      <c r="A47" s="240">
        <v>6362</v>
      </c>
      <c r="B47" s="288" t="s">
        <v>1289</v>
      </c>
      <c r="C47" s="288"/>
      <c r="D47" s="288"/>
      <c r="E47" s="288"/>
      <c r="F47" s="288" t="s">
        <v>414</v>
      </c>
      <c r="G47" s="288"/>
      <c r="H47" s="172">
        <v>1</v>
      </c>
      <c r="I47" s="300">
        <v>25000</v>
      </c>
      <c r="J47" s="298"/>
      <c r="K47" s="298"/>
      <c r="L47" s="245">
        <v>25000</v>
      </c>
      <c r="M47" s="172">
        <v>0.44529999999999997</v>
      </c>
      <c r="N47" s="146">
        <v>90.012100000000004</v>
      </c>
    </row>
    <row r="48" spans="1:14" ht="9.6" customHeight="1" x14ac:dyDescent="0.2">
      <c r="A48" s="240">
        <v>6394</v>
      </c>
      <c r="B48" s="288" t="s">
        <v>1349</v>
      </c>
      <c r="C48" s="288"/>
      <c r="D48" s="288"/>
      <c r="E48" s="288"/>
      <c r="F48" s="288" t="s">
        <v>414</v>
      </c>
      <c r="G48" s="288"/>
      <c r="H48" s="172">
        <v>1</v>
      </c>
      <c r="I48" s="300">
        <v>24680</v>
      </c>
      <c r="J48" s="298"/>
      <c r="K48" s="298"/>
      <c r="L48" s="245">
        <v>24680</v>
      </c>
      <c r="M48" s="172">
        <v>0.43959999999999999</v>
      </c>
      <c r="N48" s="146">
        <v>90.451599999999999</v>
      </c>
    </row>
    <row r="49" spans="1:14" ht="9.6" customHeight="1" x14ac:dyDescent="0.2">
      <c r="A49" s="240">
        <v>9025</v>
      </c>
      <c r="B49" s="288" t="s">
        <v>1361</v>
      </c>
      <c r="C49" s="288"/>
      <c r="D49" s="288"/>
      <c r="E49" s="288"/>
      <c r="F49" s="288" t="s">
        <v>414</v>
      </c>
      <c r="G49" s="288"/>
      <c r="H49" s="172">
        <v>1</v>
      </c>
      <c r="I49" s="300">
        <v>22500</v>
      </c>
      <c r="J49" s="298"/>
      <c r="K49" s="298"/>
      <c r="L49" s="245">
        <v>22500</v>
      </c>
      <c r="M49" s="172">
        <v>0.4007</v>
      </c>
      <c r="N49" s="146">
        <v>90.8523</v>
      </c>
    </row>
    <row r="50" spans="1:14" ht="9.6" customHeight="1" x14ac:dyDescent="0.2">
      <c r="A50" s="240">
        <v>6398</v>
      </c>
      <c r="B50" s="288" t="s">
        <v>1353</v>
      </c>
      <c r="C50" s="288"/>
      <c r="D50" s="288"/>
      <c r="E50" s="288"/>
      <c r="F50" s="288" t="s">
        <v>414</v>
      </c>
      <c r="G50" s="288"/>
      <c r="H50" s="172">
        <v>1</v>
      </c>
      <c r="I50" s="300">
        <v>22440</v>
      </c>
      <c r="J50" s="298"/>
      <c r="K50" s="298"/>
      <c r="L50" s="245">
        <v>22440</v>
      </c>
      <c r="M50" s="172">
        <v>0.3997</v>
      </c>
      <c r="N50" s="146">
        <v>91.251999999999995</v>
      </c>
    </row>
    <row r="51" spans="1:14" ht="9.6" customHeight="1" x14ac:dyDescent="0.2">
      <c r="A51" s="240">
        <v>6355</v>
      </c>
      <c r="B51" s="288" t="s">
        <v>1303</v>
      </c>
      <c r="C51" s="288"/>
      <c r="D51" s="288"/>
      <c r="E51" s="288"/>
      <c r="F51" s="288" t="s">
        <v>414</v>
      </c>
      <c r="G51" s="288"/>
      <c r="H51" s="172">
        <v>1</v>
      </c>
      <c r="I51" s="300">
        <v>21000</v>
      </c>
      <c r="J51" s="298"/>
      <c r="K51" s="298"/>
      <c r="L51" s="245">
        <v>21000</v>
      </c>
      <c r="M51" s="172">
        <v>0.374</v>
      </c>
      <c r="N51" s="146">
        <v>91.626000000000005</v>
      </c>
    </row>
    <row r="52" spans="1:14" ht="9.6" customHeight="1" x14ac:dyDescent="0.2">
      <c r="A52" s="240">
        <v>6361</v>
      </c>
      <c r="B52" s="288" t="s">
        <v>1310</v>
      </c>
      <c r="C52" s="288"/>
      <c r="D52" s="288"/>
      <c r="E52" s="288"/>
      <c r="F52" s="288" t="s">
        <v>414</v>
      </c>
      <c r="G52" s="288"/>
      <c r="H52" s="172">
        <v>1</v>
      </c>
      <c r="I52" s="300">
        <v>20000</v>
      </c>
      <c r="J52" s="298"/>
      <c r="K52" s="298"/>
      <c r="L52" s="245">
        <v>20000</v>
      </c>
      <c r="M52" s="172">
        <v>0.35620000000000002</v>
      </c>
      <c r="N52" s="146">
        <v>91.982200000000006</v>
      </c>
    </row>
    <row r="53" spans="1:14" ht="9.6" customHeight="1" x14ac:dyDescent="0.2">
      <c r="A53" s="240">
        <v>8901</v>
      </c>
      <c r="B53" s="288" t="s">
        <v>1503</v>
      </c>
      <c r="C53" s="288"/>
      <c r="D53" s="288"/>
      <c r="E53" s="288"/>
      <c r="F53" s="288" t="s">
        <v>414</v>
      </c>
      <c r="G53" s="288"/>
      <c r="H53" s="172">
        <v>1</v>
      </c>
      <c r="I53" s="300">
        <v>20000</v>
      </c>
      <c r="J53" s="298"/>
      <c r="K53" s="298"/>
      <c r="L53" s="245">
        <v>20000</v>
      </c>
      <c r="M53" s="172">
        <v>0.35620000000000002</v>
      </c>
      <c r="N53" s="146">
        <v>92.338399999999993</v>
      </c>
    </row>
    <row r="54" spans="1:14" ht="9.6" customHeight="1" x14ac:dyDescent="0.2">
      <c r="A54" s="240">
        <v>6489</v>
      </c>
      <c r="B54" s="288" t="s">
        <v>1857</v>
      </c>
      <c r="C54" s="288"/>
      <c r="D54" s="288"/>
      <c r="E54" s="288"/>
      <c r="F54" s="288" t="s">
        <v>19</v>
      </c>
      <c r="G54" s="288"/>
      <c r="H54" s="171">
        <v>386.84</v>
      </c>
      <c r="I54" s="304">
        <v>45.606499999999997</v>
      </c>
      <c r="J54" s="298"/>
      <c r="K54" s="298"/>
      <c r="L54" s="245">
        <v>17642.419999999998</v>
      </c>
      <c r="M54" s="172">
        <v>0.31419999999999998</v>
      </c>
      <c r="N54" s="146">
        <v>92.652699999999996</v>
      </c>
    </row>
    <row r="55" spans="1:14" ht="19.350000000000001" customHeight="1" x14ac:dyDescent="0.2">
      <c r="A55" s="240">
        <v>6449</v>
      </c>
      <c r="B55" s="288" t="s">
        <v>1383</v>
      </c>
      <c r="C55" s="288"/>
      <c r="D55" s="288"/>
      <c r="E55" s="288"/>
      <c r="F55" s="288" t="s">
        <v>414</v>
      </c>
      <c r="G55" s="288"/>
      <c r="H55" s="172">
        <v>1</v>
      </c>
      <c r="I55" s="300">
        <v>17400</v>
      </c>
      <c r="J55" s="298"/>
      <c r="K55" s="298"/>
      <c r="L55" s="245">
        <v>17400</v>
      </c>
      <c r="M55" s="172">
        <v>0.30990000000000001</v>
      </c>
      <c r="N55" s="146">
        <v>92.962599999999995</v>
      </c>
    </row>
    <row r="56" spans="1:14" ht="9.6" customHeight="1" x14ac:dyDescent="0.2">
      <c r="A56" s="240">
        <v>9248</v>
      </c>
      <c r="B56" s="288" t="s">
        <v>1416</v>
      </c>
      <c r="C56" s="288"/>
      <c r="D56" s="288"/>
      <c r="E56" s="288"/>
      <c r="F56" s="288" t="s">
        <v>21</v>
      </c>
      <c r="G56" s="288"/>
      <c r="H56" s="171">
        <v>192.6</v>
      </c>
      <c r="I56" s="304">
        <v>86.150099999999995</v>
      </c>
      <c r="J56" s="298"/>
      <c r="K56" s="298"/>
      <c r="L56" s="245">
        <v>16592.509999999998</v>
      </c>
      <c r="M56" s="172">
        <v>0.29549999999999998</v>
      </c>
      <c r="N56" s="146">
        <v>93.258099999999999</v>
      </c>
    </row>
    <row r="57" spans="1:14" ht="9.6" customHeight="1" x14ac:dyDescent="0.2">
      <c r="A57" s="240">
        <v>8899</v>
      </c>
      <c r="B57" s="288" t="s">
        <v>1489</v>
      </c>
      <c r="C57" s="288"/>
      <c r="D57" s="288"/>
      <c r="E57" s="288"/>
      <c r="F57" s="288" t="s">
        <v>621</v>
      </c>
      <c r="G57" s="288"/>
      <c r="H57" s="167">
        <v>3901.62</v>
      </c>
      <c r="I57" s="305">
        <v>4.25</v>
      </c>
      <c r="J57" s="298"/>
      <c r="K57" s="298"/>
      <c r="L57" s="245">
        <v>16581.88</v>
      </c>
      <c r="M57" s="172">
        <v>0.29530000000000001</v>
      </c>
      <c r="N57" s="146">
        <v>93.553399999999996</v>
      </c>
    </row>
    <row r="58" spans="1:14" ht="9.6" customHeight="1" x14ac:dyDescent="0.2">
      <c r="A58" s="240">
        <v>9608</v>
      </c>
      <c r="B58" s="288" t="s">
        <v>4698</v>
      </c>
      <c r="C58" s="288"/>
      <c r="D58" s="288"/>
      <c r="E58" s="288"/>
      <c r="F58" s="288" t="s">
        <v>414</v>
      </c>
      <c r="G58" s="288"/>
      <c r="H58" s="172">
        <v>1</v>
      </c>
      <c r="I58" s="300">
        <v>14350</v>
      </c>
      <c r="J58" s="298"/>
      <c r="K58" s="298"/>
      <c r="L58" s="245">
        <v>14350</v>
      </c>
      <c r="M58" s="172">
        <v>0.25559999999999999</v>
      </c>
      <c r="N58" s="146">
        <v>93.808999999999997</v>
      </c>
    </row>
    <row r="59" spans="1:14" ht="9.6" customHeight="1" x14ac:dyDescent="0.2">
      <c r="A59" s="240">
        <v>9257</v>
      </c>
      <c r="B59" s="288" t="s">
        <v>1398</v>
      </c>
      <c r="C59" s="288"/>
      <c r="D59" s="288"/>
      <c r="E59" s="288"/>
      <c r="F59" s="288" t="s">
        <v>414</v>
      </c>
      <c r="G59" s="288"/>
      <c r="H59" s="172">
        <v>1</v>
      </c>
      <c r="I59" s="300">
        <v>14000</v>
      </c>
      <c r="J59" s="298"/>
      <c r="K59" s="298"/>
      <c r="L59" s="245">
        <v>14000</v>
      </c>
      <c r="M59" s="172">
        <v>0.24929999999999999</v>
      </c>
      <c r="N59" s="146">
        <v>94.058300000000003</v>
      </c>
    </row>
    <row r="60" spans="1:14" ht="9.6" customHeight="1" x14ac:dyDescent="0.2">
      <c r="A60" s="240">
        <v>6358</v>
      </c>
      <c r="B60" s="288" t="s">
        <v>1314</v>
      </c>
      <c r="C60" s="288"/>
      <c r="D60" s="288"/>
      <c r="E60" s="288"/>
      <c r="F60" s="288" t="s">
        <v>414</v>
      </c>
      <c r="G60" s="288"/>
      <c r="H60" s="172">
        <v>1</v>
      </c>
      <c r="I60" s="300">
        <v>13500</v>
      </c>
      <c r="J60" s="298"/>
      <c r="K60" s="298"/>
      <c r="L60" s="245">
        <v>13500</v>
      </c>
      <c r="M60" s="172">
        <v>0.2404</v>
      </c>
      <c r="N60" s="146">
        <v>94.2988</v>
      </c>
    </row>
    <row r="61" spans="1:14" ht="19.350000000000001" customHeight="1" x14ac:dyDescent="0.2">
      <c r="A61" s="240">
        <v>6485</v>
      </c>
      <c r="B61" s="288" t="s">
        <v>1410</v>
      </c>
      <c r="C61" s="288"/>
      <c r="D61" s="288"/>
      <c r="E61" s="288"/>
      <c r="F61" s="288" t="s">
        <v>19</v>
      </c>
      <c r="G61" s="288"/>
      <c r="H61" s="171">
        <v>363.43</v>
      </c>
      <c r="I61" s="304">
        <v>36.926499999999997</v>
      </c>
      <c r="J61" s="298"/>
      <c r="K61" s="298"/>
      <c r="L61" s="245">
        <v>13420.2</v>
      </c>
      <c r="M61" s="172">
        <v>0.23899999999999999</v>
      </c>
      <c r="N61" s="146">
        <v>94.537800000000004</v>
      </c>
    </row>
    <row r="62" spans="1:14" ht="9.6" customHeight="1" x14ac:dyDescent="0.2">
      <c r="A62" s="240">
        <v>9088</v>
      </c>
      <c r="B62" s="288" t="s">
        <v>1414</v>
      </c>
      <c r="C62" s="288"/>
      <c r="D62" s="288"/>
      <c r="E62" s="288"/>
      <c r="F62" s="288" t="s">
        <v>21</v>
      </c>
      <c r="G62" s="288"/>
      <c r="H62" s="171">
        <v>192.96</v>
      </c>
      <c r="I62" s="304">
        <v>66.893699999999995</v>
      </c>
      <c r="J62" s="298"/>
      <c r="K62" s="298"/>
      <c r="L62" s="245">
        <v>12907.81</v>
      </c>
      <c r="M62" s="172">
        <v>0.22989999999999999</v>
      </c>
      <c r="N62" s="146">
        <v>94.767700000000005</v>
      </c>
    </row>
    <row r="63" spans="1:14" ht="9.6" customHeight="1" x14ac:dyDescent="0.2">
      <c r="A63" s="240">
        <v>8585</v>
      </c>
      <c r="B63" s="288" t="s">
        <v>1470</v>
      </c>
      <c r="C63" s="288"/>
      <c r="D63" s="288"/>
      <c r="E63" s="288"/>
      <c r="F63" s="288" t="s">
        <v>1396</v>
      </c>
      <c r="G63" s="288"/>
      <c r="H63" s="169">
        <v>36</v>
      </c>
      <c r="I63" s="303">
        <v>350</v>
      </c>
      <c r="J63" s="298"/>
      <c r="K63" s="298"/>
      <c r="L63" s="245">
        <v>12600</v>
      </c>
      <c r="M63" s="172">
        <v>0.22439999999999999</v>
      </c>
      <c r="N63" s="146">
        <v>94.992099999999994</v>
      </c>
    </row>
    <row r="64" spans="1:14" ht="9.6" customHeight="1" x14ac:dyDescent="0.2">
      <c r="A64" s="240">
        <v>6499</v>
      </c>
      <c r="B64" s="288" t="s">
        <v>1462</v>
      </c>
      <c r="C64" s="288"/>
      <c r="D64" s="288"/>
      <c r="E64" s="288"/>
      <c r="F64" s="288" t="s">
        <v>1270</v>
      </c>
      <c r="G64" s="288"/>
      <c r="H64" s="169">
        <v>36</v>
      </c>
      <c r="I64" s="303">
        <v>340</v>
      </c>
      <c r="J64" s="298"/>
      <c r="K64" s="298"/>
      <c r="L64" s="245">
        <v>12240</v>
      </c>
      <c r="M64" s="172">
        <v>0.218</v>
      </c>
      <c r="N64" s="146">
        <v>95.210099999999997</v>
      </c>
    </row>
    <row r="65" spans="1:14" ht="9.6" customHeight="1" x14ac:dyDescent="0.2">
      <c r="A65" s="240">
        <v>9234</v>
      </c>
      <c r="B65" s="288" t="s">
        <v>1272</v>
      </c>
      <c r="C65" s="288"/>
      <c r="D65" s="288"/>
      <c r="E65" s="288"/>
      <c r="F65" s="288" t="s">
        <v>414</v>
      </c>
      <c r="G65" s="288"/>
      <c r="H65" s="172">
        <v>1</v>
      </c>
      <c r="I65" s="300">
        <v>11600</v>
      </c>
      <c r="J65" s="298"/>
      <c r="K65" s="298"/>
      <c r="L65" s="245">
        <v>11600</v>
      </c>
      <c r="M65" s="172">
        <v>0.20660000000000001</v>
      </c>
      <c r="N65" s="146">
        <v>95.416700000000006</v>
      </c>
    </row>
    <row r="66" spans="1:14" ht="9.6" customHeight="1" x14ac:dyDescent="0.2">
      <c r="A66" s="240">
        <v>9253</v>
      </c>
      <c r="B66" s="288" t="s">
        <v>1318</v>
      </c>
      <c r="C66" s="288"/>
      <c r="D66" s="288"/>
      <c r="E66" s="288"/>
      <c r="F66" s="288" t="s">
        <v>414</v>
      </c>
      <c r="G66" s="288"/>
      <c r="H66" s="172">
        <v>1</v>
      </c>
      <c r="I66" s="300">
        <v>11600</v>
      </c>
      <c r="J66" s="298"/>
      <c r="K66" s="298"/>
      <c r="L66" s="245">
        <v>11600</v>
      </c>
      <c r="M66" s="172">
        <v>0.20660000000000001</v>
      </c>
      <c r="N66" s="146">
        <v>95.6233</v>
      </c>
    </row>
    <row r="67" spans="1:14" ht="9.6" customHeight="1" x14ac:dyDescent="0.2">
      <c r="A67" s="240">
        <v>6396</v>
      </c>
      <c r="B67" s="288" t="s">
        <v>1345</v>
      </c>
      <c r="C67" s="288"/>
      <c r="D67" s="288"/>
      <c r="E67" s="288"/>
      <c r="F67" s="288" t="s">
        <v>414</v>
      </c>
      <c r="G67" s="288"/>
      <c r="H67" s="172">
        <v>1</v>
      </c>
      <c r="I67" s="300">
        <v>11220</v>
      </c>
      <c r="J67" s="298"/>
      <c r="K67" s="298"/>
      <c r="L67" s="245">
        <v>11220</v>
      </c>
      <c r="M67" s="172">
        <v>0.19980000000000001</v>
      </c>
      <c r="N67" s="146">
        <v>95.823099999999997</v>
      </c>
    </row>
    <row r="68" spans="1:14" ht="9.6" customHeight="1" x14ac:dyDescent="0.2">
      <c r="A68" s="240">
        <v>6393</v>
      </c>
      <c r="B68" s="288" t="s">
        <v>1330</v>
      </c>
      <c r="C68" s="288"/>
      <c r="D68" s="288"/>
      <c r="E68" s="288"/>
      <c r="F68" s="288" t="s">
        <v>1270</v>
      </c>
      <c r="G68" s="288"/>
      <c r="H68" s="169">
        <v>36</v>
      </c>
      <c r="I68" s="303">
        <v>300</v>
      </c>
      <c r="J68" s="298"/>
      <c r="K68" s="298"/>
      <c r="L68" s="245">
        <v>10800</v>
      </c>
      <c r="M68" s="172">
        <v>0.19239999999999999</v>
      </c>
      <c r="N68" s="146">
        <v>96.015500000000003</v>
      </c>
    </row>
    <row r="69" spans="1:14" ht="9.6" customHeight="1" x14ac:dyDescent="0.2">
      <c r="A69" s="240">
        <v>9623</v>
      </c>
      <c r="B69" s="288" t="s">
        <v>4706</v>
      </c>
      <c r="C69" s="288"/>
      <c r="D69" s="288"/>
      <c r="E69" s="288"/>
      <c r="F69" s="288" t="s">
        <v>414</v>
      </c>
      <c r="G69" s="288"/>
      <c r="H69" s="172">
        <v>1</v>
      </c>
      <c r="I69" s="300">
        <v>10000</v>
      </c>
      <c r="J69" s="298"/>
      <c r="K69" s="298"/>
      <c r="L69" s="245">
        <v>10000</v>
      </c>
      <c r="M69" s="172">
        <v>0.17810000000000001</v>
      </c>
      <c r="N69" s="146">
        <v>96.193600000000004</v>
      </c>
    </row>
    <row r="70" spans="1:14" ht="9.6" customHeight="1" x14ac:dyDescent="0.2">
      <c r="A70" s="148">
        <v>80033</v>
      </c>
      <c r="B70" s="288" t="s">
        <v>1254</v>
      </c>
      <c r="C70" s="288"/>
      <c r="D70" s="288"/>
      <c r="E70" s="288"/>
      <c r="F70" s="288" t="s">
        <v>414</v>
      </c>
      <c r="G70" s="288"/>
      <c r="H70" s="172">
        <v>1</v>
      </c>
      <c r="I70" s="300">
        <v>10000</v>
      </c>
      <c r="J70" s="298"/>
      <c r="K70" s="298"/>
      <c r="L70" s="245">
        <v>10000</v>
      </c>
      <c r="M70" s="172">
        <v>0.17810000000000001</v>
      </c>
      <c r="N70" s="146">
        <v>96.371700000000004</v>
      </c>
    </row>
    <row r="71" spans="1:14" ht="9.6" customHeight="1" x14ac:dyDescent="0.2">
      <c r="A71" s="240">
        <v>6409</v>
      </c>
      <c r="B71" s="288" t="s">
        <v>1861</v>
      </c>
      <c r="C71" s="288"/>
      <c r="D71" s="288"/>
      <c r="E71" s="288"/>
      <c r="F71" s="288" t="s">
        <v>7</v>
      </c>
      <c r="G71" s="288"/>
      <c r="H71" s="172">
        <v>1</v>
      </c>
      <c r="I71" s="297">
        <v>9000</v>
      </c>
      <c r="J71" s="298"/>
      <c r="K71" s="298"/>
      <c r="L71" s="247">
        <v>9000</v>
      </c>
      <c r="M71" s="172">
        <v>0.1603</v>
      </c>
      <c r="N71" s="146">
        <v>96.531999999999996</v>
      </c>
    </row>
    <row r="72" spans="1:14" ht="9.6" customHeight="1" x14ac:dyDescent="0.2">
      <c r="A72" s="240">
        <v>9086</v>
      </c>
      <c r="B72" s="288" t="s">
        <v>1499</v>
      </c>
      <c r="C72" s="288"/>
      <c r="D72" s="288"/>
      <c r="E72" s="288"/>
      <c r="F72" s="288" t="s">
        <v>1396</v>
      </c>
      <c r="G72" s="288"/>
      <c r="H72" s="169">
        <v>36</v>
      </c>
      <c r="I72" s="303">
        <v>250</v>
      </c>
      <c r="J72" s="298"/>
      <c r="K72" s="298"/>
      <c r="L72" s="247">
        <v>9000</v>
      </c>
      <c r="M72" s="172">
        <v>0.1603</v>
      </c>
      <c r="N72" s="146">
        <v>96.692300000000003</v>
      </c>
    </row>
    <row r="73" spans="1:14" ht="9.6" customHeight="1" x14ac:dyDescent="0.2">
      <c r="A73" s="240">
        <v>9241</v>
      </c>
      <c r="B73" s="288" t="s">
        <v>1472</v>
      </c>
      <c r="C73" s="288"/>
      <c r="D73" s="288"/>
      <c r="E73" s="288"/>
      <c r="F73" s="288" t="s">
        <v>1396</v>
      </c>
      <c r="G73" s="288"/>
      <c r="H73" s="169">
        <v>36</v>
      </c>
      <c r="I73" s="303">
        <v>250</v>
      </c>
      <c r="J73" s="298"/>
      <c r="K73" s="298"/>
      <c r="L73" s="247">
        <v>9000</v>
      </c>
      <c r="M73" s="172">
        <v>0.1603</v>
      </c>
      <c r="N73" s="146">
        <v>96.852599999999995</v>
      </c>
    </row>
    <row r="74" spans="1:14" ht="9.6" customHeight="1" x14ac:dyDescent="0.2">
      <c r="A74" s="240">
        <v>8802</v>
      </c>
      <c r="B74" s="288" t="s">
        <v>1491</v>
      </c>
      <c r="C74" s="288"/>
      <c r="D74" s="288"/>
      <c r="E74" s="288"/>
      <c r="F74" s="288" t="s">
        <v>414</v>
      </c>
      <c r="G74" s="288"/>
      <c r="H74" s="172">
        <v>1</v>
      </c>
      <c r="I74" s="297">
        <v>8500</v>
      </c>
      <c r="J74" s="298"/>
      <c r="K74" s="298"/>
      <c r="L74" s="247">
        <v>8500</v>
      </c>
      <c r="M74" s="172">
        <v>0.15140000000000001</v>
      </c>
      <c r="N74" s="146">
        <v>97.004000000000005</v>
      </c>
    </row>
    <row r="75" spans="1:14" ht="9.6" customHeight="1" x14ac:dyDescent="0.2">
      <c r="A75" s="240">
        <v>9087</v>
      </c>
      <c r="B75" s="288" t="s">
        <v>1412</v>
      </c>
      <c r="C75" s="288"/>
      <c r="D75" s="288"/>
      <c r="E75" s="288"/>
      <c r="F75" s="288" t="s">
        <v>19</v>
      </c>
      <c r="G75" s="288"/>
      <c r="H75" s="171">
        <v>386.84</v>
      </c>
      <c r="I75" s="304">
        <v>21.4937</v>
      </c>
      <c r="J75" s="298"/>
      <c r="K75" s="298"/>
      <c r="L75" s="247">
        <v>8314.6200000000008</v>
      </c>
      <c r="M75" s="172">
        <v>0.14810000000000001</v>
      </c>
      <c r="N75" s="146">
        <v>97.152100000000004</v>
      </c>
    </row>
    <row r="76" spans="1:14" ht="9.6" customHeight="1" x14ac:dyDescent="0.2">
      <c r="A76" s="240">
        <v>6402</v>
      </c>
      <c r="B76" s="288" t="s">
        <v>1365</v>
      </c>
      <c r="C76" s="288"/>
      <c r="D76" s="288"/>
      <c r="E76" s="288"/>
      <c r="F76" s="288" t="s">
        <v>414</v>
      </c>
      <c r="G76" s="288"/>
      <c r="H76" s="172">
        <v>1</v>
      </c>
      <c r="I76" s="297">
        <v>8105</v>
      </c>
      <c r="J76" s="298"/>
      <c r="K76" s="298"/>
      <c r="L76" s="247">
        <v>8105</v>
      </c>
      <c r="M76" s="172">
        <v>0.1444</v>
      </c>
      <c r="N76" s="146">
        <v>97.296400000000006</v>
      </c>
    </row>
    <row r="77" spans="1:14" ht="9.6" customHeight="1" x14ac:dyDescent="0.2">
      <c r="A77" s="240">
        <v>6500</v>
      </c>
      <c r="B77" s="288" t="s">
        <v>1466</v>
      </c>
      <c r="C77" s="288"/>
      <c r="D77" s="288"/>
      <c r="E77" s="288"/>
      <c r="F77" s="288" t="s">
        <v>1270</v>
      </c>
      <c r="G77" s="288"/>
      <c r="H77" s="169">
        <v>36</v>
      </c>
      <c r="I77" s="303">
        <v>225</v>
      </c>
      <c r="J77" s="298"/>
      <c r="K77" s="298"/>
      <c r="L77" s="247">
        <v>8100</v>
      </c>
      <c r="M77" s="172">
        <v>0.14430000000000001</v>
      </c>
      <c r="N77" s="146">
        <v>97.440700000000007</v>
      </c>
    </row>
    <row r="78" spans="1:14" ht="19.350000000000001" customHeight="1" x14ac:dyDescent="0.2">
      <c r="A78" s="240">
        <v>9249</v>
      </c>
      <c r="B78" s="288" t="s">
        <v>1448</v>
      </c>
      <c r="C78" s="288"/>
      <c r="D78" s="288"/>
      <c r="E78" s="288"/>
      <c r="F78" s="288" t="s">
        <v>414</v>
      </c>
      <c r="G78" s="288"/>
      <c r="H78" s="172">
        <v>1</v>
      </c>
      <c r="I78" s="297">
        <v>6986.9</v>
      </c>
      <c r="J78" s="298"/>
      <c r="K78" s="298"/>
      <c r="L78" s="247">
        <v>6986.9</v>
      </c>
      <c r="M78" s="172">
        <v>0.1244</v>
      </c>
      <c r="N78" s="146">
        <v>97.565100000000001</v>
      </c>
    </row>
    <row r="79" spans="1:14" ht="9.6" customHeight="1" x14ac:dyDescent="0.2">
      <c r="A79" s="240">
        <v>9231</v>
      </c>
      <c r="B79" s="288" t="s">
        <v>1357</v>
      </c>
      <c r="C79" s="288"/>
      <c r="D79" s="288"/>
      <c r="E79" s="288"/>
      <c r="F79" s="288" t="s">
        <v>414</v>
      </c>
      <c r="G79" s="288"/>
      <c r="H79" s="172">
        <v>1</v>
      </c>
      <c r="I79" s="297">
        <v>6950</v>
      </c>
      <c r="J79" s="298"/>
      <c r="K79" s="298"/>
      <c r="L79" s="247">
        <v>6950</v>
      </c>
      <c r="M79" s="172">
        <v>0.12379999999999999</v>
      </c>
      <c r="N79" s="146">
        <v>97.688900000000004</v>
      </c>
    </row>
    <row r="80" spans="1:14" ht="9.6" customHeight="1" x14ac:dyDescent="0.2">
      <c r="A80" s="240">
        <v>6349</v>
      </c>
      <c r="B80" s="288" t="s">
        <v>1263</v>
      </c>
      <c r="C80" s="288"/>
      <c r="D80" s="288"/>
      <c r="E80" s="288"/>
      <c r="F80" s="288" t="s">
        <v>414</v>
      </c>
      <c r="G80" s="288"/>
      <c r="H80" s="172">
        <v>1</v>
      </c>
      <c r="I80" s="297">
        <v>6500</v>
      </c>
      <c r="J80" s="298"/>
      <c r="K80" s="298"/>
      <c r="L80" s="247">
        <v>6500</v>
      </c>
      <c r="M80" s="172">
        <v>0.1158</v>
      </c>
      <c r="N80" s="146">
        <v>97.804699999999997</v>
      </c>
    </row>
    <row r="81" spans="1:14" ht="9.6" customHeight="1" x14ac:dyDescent="0.2">
      <c r="A81" s="240">
        <v>9239</v>
      </c>
      <c r="B81" s="288" t="s">
        <v>1476</v>
      </c>
      <c r="C81" s="288"/>
      <c r="D81" s="288"/>
      <c r="E81" s="288"/>
      <c r="F81" s="288" t="s">
        <v>1396</v>
      </c>
      <c r="G81" s="288"/>
      <c r="H81" s="169">
        <v>36</v>
      </c>
      <c r="I81" s="303">
        <v>175</v>
      </c>
      <c r="J81" s="298"/>
      <c r="K81" s="298"/>
      <c r="L81" s="247">
        <v>6300</v>
      </c>
      <c r="M81" s="172">
        <v>0.11219999999999999</v>
      </c>
      <c r="N81" s="146">
        <v>97.916899999999998</v>
      </c>
    </row>
    <row r="82" spans="1:14" ht="9.6" customHeight="1" x14ac:dyDescent="0.2">
      <c r="A82" s="240">
        <v>9625</v>
      </c>
      <c r="B82" s="288" t="s">
        <v>4727</v>
      </c>
      <c r="C82" s="288"/>
      <c r="D82" s="288"/>
      <c r="E82" s="288"/>
      <c r="F82" s="288" t="s">
        <v>414</v>
      </c>
      <c r="G82" s="288"/>
      <c r="H82" s="172">
        <v>1</v>
      </c>
      <c r="I82" s="297">
        <v>6000</v>
      </c>
      <c r="J82" s="298"/>
      <c r="K82" s="298"/>
      <c r="L82" s="247">
        <v>6000</v>
      </c>
      <c r="M82" s="172">
        <v>0.1069</v>
      </c>
      <c r="N82" s="146">
        <v>98.023700000000005</v>
      </c>
    </row>
    <row r="83" spans="1:14" ht="9.6" customHeight="1" x14ac:dyDescent="0.2">
      <c r="A83" s="240">
        <v>6332</v>
      </c>
      <c r="B83" s="288" t="s">
        <v>1281</v>
      </c>
      <c r="C83" s="288"/>
      <c r="D83" s="288"/>
      <c r="E83" s="288"/>
      <c r="F83" s="288" t="s">
        <v>414</v>
      </c>
      <c r="G83" s="288"/>
      <c r="H83" s="172">
        <v>1</v>
      </c>
      <c r="I83" s="297">
        <v>5600</v>
      </c>
      <c r="J83" s="298"/>
      <c r="K83" s="298"/>
      <c r="L83" s="247">
        <v>5600</v>
      </c>
      <c r="M83" s="172">
        <v>9.9699999999999997E-2</v>
      </c>
      <c r="N83" s="146">
        <v>98.123500000000007</v>
      </c>
    </row>
    <row r="84" spans="1:14" ht="9.6" customHeight="1" x14ac:dyDescent="0.2">
      <c r="A84" s="240">
        <v>6346</v>
      </c>
      <c r="B84" s="288" t="s">
        <v>1332</v>
      </c>
      <c r="C84" s="288"/>
      <c r="D84" s="288"/>
      <c r="E84" s="288"/>
      <c r="F84" s="288" t="s">
        <v>414</v>
      </c>
      <c r="G84" s="288"/>
      <c r="H84" s="172">
        <v>1</v>
      </c>
      <c r="I84" s="297">
        <v>5600</v>
      </c>
      <c r="J84" s="298"/>
      <c r="K84" s="298"/>
      <c r="L84" s="247">
        <v>5600</v>
      </c>
      <c r="M84" s="172">
        <v>9.9699999999999997E-2</v>
      </c>
      <c r="N84" s="146">
        <v>98.223200000000006</v>
      </c>
    </row>
    <row r="85" spans="1:14" ht="9.6" customHeight="1" x14ac:dyDescent="0.2">
      <c r="A85" s="240">
        <v>9245</v>
      </c>
      <c r="B85" s="288" t="s">
        <v>1404</v>
      </c>
      <c r="C85" s="288"/>
      <c r="D85" s="288"/>
      <c r="E85" s="288"/>
      <c r="F85" s="288" t="s">
        <v>414</v>
      </c>
      <c r="G85" s="288"/>
      <c r="H85" s="172">
        <v>1</v>
      </c>
      <c r="I85" s="297">
        <v>5600</v>
      </c>
      <c r="J85" s="298"/>
      <c r="K85" s="298"/>
      <c r="L85" s="247">
        <v>5600</v>
      </c>
      <c r="M85" s="172">
        <v>9.9699999999999997E-2</v>
      </c>
      <c r="N85" s="146">
        <v>98.322900000000004</v>
      </c>
    </row>
    <row r="86" spans="1:14" ht="9.6" customHeight="1" x14ac:dyDescent="0.2">
      <c r="A86" s="148">
        <v>80035</v>
      </c>
      <c r="B86" s="288" t="s">
        <v>1442</v>
      </c>
      <c r="C86" s="288"/>
      <c r="D86" s="288"/>
      <c r="E86" s="288"/>
      <c r="F86" s="288" t="s">
        <v>414</v>
      </c>
      <c r="G86" s="288"/>
      <c r="H86" s="172">
        <v>1</v>
      </c>
      <c r="I86" s="297">
        <v>5600</v>
      </c>
      <c r="J86" s="298"/>
      <c r="K86" s="298"/>
      <c r="L86" s="247">
        <v>5600</v>
      </c>
      <c r="M86" s="172">
        <v>9.9699999999999997E-2</v>
      </c>
      <c r="N86" s="146">
        <v>98.422700000000006</v>
      </c>
    </row>
    <row r="87" spans="1:14" ht="9.6" customHeight="1" x14ac:dyDescent="0.2">
      <c r="A87" s="240">
        <v>6407</v>
      </c>
      <c r="B87" s="288" t="s">
        <v>1481</v>
      </c>
      <c r="C87" s="288"/>
      <c r="D87" s="288"/>
      <c r="E87" s="288"/>
      <c r="F87" s="288" t="s">
        <v>1270</v>
      </c>
      <c r="G87" s="288"/>
      <c r="H87" s="169">
        <v>36</v>
      </c>
      <c r="I87" s="303">
        <v>150</v>
      </c>
      <c r="J87" s="298"/>
      <c r="K87" s="298"/>
      <c r="L87" s="247">
        <v>5400</v>
      </c>
      <c r="M87" s="172">
        <v>9.6199999999999994E-2</v>
      </c>
      <c r="N87" s="146">
        <v>98.518900000000002</v>
      </c>
    </row>
    <row r="88" spans="1:14" ht="9.6" customHeight="1" x14ac:dyDescent="0.2">
      <c r="A88" s="240">
        <v>6366</v>
      </c>
      <c r="B88" s="288" t="s">
        <v>1454</v>
      </c>
      <c r="C88" s="288"/>
      <c r="D88" s="288"/>
      <c r="E88" s="288"/>
      <c r="F88" s="288" t="s">
        <v>414</v>
      </c>
      <c r="G88" s="288"/>
      <c r="H88" s="172">
        <v>1</v>
      </c>
      <c r="I88" s="297">
        <v>5300</v>
      </c>
      <c r="J88" s="298"/>
      <c r="K88" s="298"/>
      <c r="L88" s="247">
        <v>5300</v>
      </c>
      <c r="M88" s="172">
        <v>9.4399999999999998E-2</v>
      </c>
      <c r="N88" s="146">
        <v>98.613299999999995</v>
      </c>
    </row>
    <row r="89" spans="1:14" ht="9.6" customHeight="1" x14ac:dyDescent="0.2">
      <c r="A89" s="240">
        <v>6412</v>
      </c>
      <c r="B89" s="288" t="s">
        <v>1863</v>
      </c>
      <c r="C89" s="288"/>
      <c r="D89" s="288"/>
      <c r="E89" s="288"/>
      <c r="F89" s="288" t="s">
        <v>7</v>
      </c>
      <c r="G89" s="288"/>
      <c r="H89" s="172">
        <v>1</v>
      </c>
      <c r="I89" s="297">
        <v>5300</v>
      </c>
      <c r="J89" s="298"/>
      <c r="K89" s="298"/>
      <c r="L89" s="247">
        <v>5300</v>
      </c>
      <c r="M89" s="172">
        <v>9.4399999999999998E-2</v>
      </c>
      <c r="N89" s="146">
        <v>98.707599999999999</v>
      </c>
    </row>
    <row r="90" spans="1:14" ht="9.6" customHeight="1" x14ac:dyDescent="0.2">
      <c r="A90" s="240">
        <v>6415</v>
      </c>
      <c r="B90" s="288" t="s">
        <v>1865</v>
      </c>
      <c r="C90" s="288"/>
      <c r="D90" s="288"/>
      <c r="E90" s="288"/>
      <c r="F90" s="288" t="s">
        <v>7</v>
      </c>
      <c r="G90" s="288"/>
      <c r="H90" s="172">
        <v>1</v>
      </c>
      <c r="I90" s="297">
        <v>5000</v>
      </c>
      <c r="J90" s="298"/>
      <c r="K90" s="298"/>
      <c r="L90" s="247">
        <v>5000</v>
      </c>
      <c r="M90" s="172">
        <v>8.9099999999999999E-2</v>
      </c>
      <c r="N90" s="146">
        <v>98.796700000000001</v>
      </c>
    </row>
    <row r="91" spans="1:14" ht="9.6" customHeight="1" x14ac:dyDescent="0.2">
      <c r="A91" s="240">
        <v>6417</v>
      </c>
      <c r="B91" s="288" t="s">
        <v>1867</v>
      </c>
      <c r="C91" s="288"/>
      <c r="D91" s="288"/>
      <c r="E91" s="288"/>
      <c r="F91" s="288" t="s">
        <v>7</v>
      </c>
      <c r="G91" s="288"/>
      <c r="H91" s="172">
        <v>1</v>
      </c>
      <c r="I91" s="297">
        <v>5000</v>
      </c>
      <c r="J91" s="298"/>
      <c r="K91" s="298"/>
      <c r="L91" s="247">
        <v>5000</v>
      </c>
      <c r="M91" s="172">
        <v>8.9099999999999999E-2</v>
      </c>
      <c r="N91" s="146">
        <v>98.885800000000003</v>
      </c>
    </row>
    <row r="92" spans="1:14" ht="9.6" customHeight="1" x14ac:dyDescent="0.2">
      <c r="A92" s="240">
        <v>9619</v>
      </c>
      <c r="B92" s="288" t="s">
        <v>4709</v>
      </c>
      <c r="C92" s="288"/>
      <c r="D92" s="288"/>
      <c r="E92" s="288"/>
      <c r="F92" s="288" t="s">
        <v>414</v>
      </c>
      <c r="G92" s="288"/>
      <c r="H92" s="172">
        <v>1</v>
      </c>
      <c r="I92" s="297">
        <v>5000</v>
      </c>
      <c r="J92" s="298"/>
      <c r="K92" s="298"/>
      <c r="L92" s="247">
        <v>5000</v>
      </c>
      <c r="M92" s="172">
        <v>8.9099999999999999E-2</v>
      </c>
      <c r="N92" s="146">
        <v>98.974800000000002</v>
      </c>
    </row>
    <row r="93" spans="1:14" ht="9.6" customHeight="1" x14ac:dyDescent="0.2">
      <c r="A93" s="240">
        <v>9220</v>
      </c>
      <c r="B93" s="288" t="s">
        <v>1324</v>
      </c>
      <c r="C93" s="288"/>
      <c r="D93" s="288"/>
      <c r="E93" s="288"/>
      <c r="F93" s="288" t="s">
        <v>414</v>
      </c>
      <c r="G93" s="288"/>
      <c r="H93" s="172">
        <v>1</v>
      </c>
      <c r="I93" s="297">
        <v>4500</v>
      </c>
      <c r="J93" s="298"/>
      <c r="K93" s="298"/>
      <c r="L93" s="247">
        <v>4500</v>
      </c>
      <c r="M93" s="172">
        <v>8.0100000000000005E-2</v>
      </c>
      <c r="N93" s="146">
        <v>99.054900000000004</v>
      </c>
    </row>
    <row r="94" spans="1:14" ht="9.6" customHeight="1" x14ac:dyDescent="0.2">
      <c r="A94" s="240">
        <v>9243</v>
      </c>
      <c r="B94" s="288" t="s">
        <v>1474</v>
      </c>
      <c r="C94" s="288"/>
      <c r="D94" s="288"/>
      <c r="E94" s="288"/>
      <c r="F94" s="288" t="s">
        <v>1396</v>
      </c>
      <c r="G94" s="288"/>
      <c r="H94" s="169">
        <v>36</v>
      </c>
      <c r="I94" s="303">
        <v>120</v>
      </c>
      <c r="J94" s="298"/>
      <c r="K94" s="298"/>
      <c r="L94" s="247">
        <v>4320</v>
      </c>
      <c r="M94" s="172">
        <v>7.6899999999999996E-2</v>
      </c>
      <c r="N94" s="146">
        <v>99.131900000000002</v>
      </c>
    </row>
    <row r="95" spans="1:14" ht="9.6" customHeight="1" x14ac:dyDescent="0.2">
      <c r="A95" s="240">
        <v>9230</v>
      </c>
      <c r="B95" s="288" t="s">
        <v>1355</v>
      </c>
      <c r="C95" s="288"/>
      <c r="D95" s="288"/>
      <c r="E95" s="288"/>
      <c r="F95" s="288" t="s">
        <v>414</v>
      </c>
      <c r="G95" s="288"/>
      <c r="H95" s="172">
        <v>1</v>
      </c>
      <c r="I95" s="297">
        <v>4300</v>
      </c>
      <c r="J95" s="298"/>
      <c r="K95" s="298"/>
      <c r="L95" s="247">
        <v>4300</v>
      </c>
      <c r="M95" s="172">
        <v>7.6600000000000001E-2</v>
      </c>
      <c r="N95" s="146">
        <v>99.208500000000001</v>
      </c>
    </row>
    <row r="96" spans="1:14" ht="9.6" customHeight="1" x14ac:dyDescent="0.2">
      <c r="A96" s="240">
        <v>9218</v>
      </c>
      <c r="B96" s="288" t="s">
        <v>1316</v>
      </c>
      <c r="C96" s="288"/>
      <c r="D96" s="288"/>
      <c r="E96" s="288"/>
      <c r="F96" s="288" t="s">
        <v>414</v>
      </c>
      <c r="G96" s="288"/>
      <c r="H96" s="172">
        <v>1</v>
      </c>
      <c r="I96" s="297">
        <v>4250</v>
      </c>
      <c r="J96" s="298"/>
      <c r="K96" s="298"/>
      <c r="L96" s="247">
        <v>4250</v>
      </c>
      <c r="M96" s="172">
        <v>7.5700000000000003E-2</v>
      </c>
      <c r="N96" s="146">
        <v>99.284199999999998</v>
      </c>
    </row>
    <row r="97" spans="1:14" ht="9.6" customHeight="1" x14ac:dyDescent="0.2">
      <c r="A97" s="240">
        <v>8897</v>
      </c>
      <c r="B97" s="288" t="s">
        <v>1468</v>
      </c>
      <c r="C97" s="288"/>
      <c r="D97" s="288"/>
      <c r="E97" s="288"/>
      <c r="F97" s="288" t="s">
        <v>1270</v>
      </c>
      <c r="G97" s="288"/>
      <c r="H97" s="169">
        <v>36</v>
      </c>
      <c r="I97" s="303">
        <v>115</v>
      </c>
      <c r="J97" s="298"/>
      <c r="K97" s="298"/>
      <c r="L97" s="247">
        <v>4140</v>
      </c>
      <c r="M97" s="172">
        <v>7.3700000000000002E-2</v>
      </c>
      <c r="N97" s="146">
        <v>99.357900000000001</v>
      </c>
    </row>
    <row r="98" spans="1:14" ht="9.6" customHeight="1" x14ac:dyDescent="0.2">
      <c r="A98" s="240">
        <v>6374</v>
      </c>
      <c r="B98" s="288" t="s">
        <v>1452</v>
      </c>
      <c r="C98" s="288"/>
      <c r="D98" s="288"/>
      <c r="E98" s="288"/>
      <c r="F98" s="288" t="s">
        <v>414</v>
      </c>
      <c r="G98" s="288"/>
      <c r="H98" s="172">
        <v>1</v>
      </c>
      <c r="I98" s="297">
        <v>4100</v>
      </c>
      <c r="J98" s="298"/>
      <c r="K98" s="298"/>
      <c r="L98" s="247">
        <v>4100</v>
      </c>
      <c r="M98" s="172">
        <v>7.2999999999999995E-2</v>
      </c>
      <c r="N98" s="146">
        <v>99.430899999999994</v>
      </c>
    </row>
    <row r="99" spans="1:14" ht="9.6" customHeight="1" x14ac:dyDescent="0.2">
      <c r="A99" s="240">
        <v>9620</v>
      </c>
      <c r="B99" s="288" t="s">
        <v>4711</v>
      </c>
      <c r="C99" s="288"/>
      <c r="D99" s="288"/>
      <c r="E99" s="288"/>
      <c r="F99" s="288" t="s">
        <v>414</v>
      </c>
      <c r="G99" s="288"/>
      <c r="H99" s="172">
        <v>1</v>
      </c>
      <c r="I99" s="297">
        <v>4000</v>
      </c>
      <c r="J99" s="298"/>
      <c r="K99" s="298"/>
      <c r="L99" s="247">
        <v>4000</v>
      </c>
      <c r="M99" s="172">
        <v>7.1199999999999999E-2</v>
      </c>
      <c r="N99" s="146">
        <v>99.502200000000002</v>
      </c>
    </row>
    <row r="100" spans="1:14" ht="9.6" customHeight="1" x14ac:dyDescent="0.2">
      <c r="A100" s="240">
        <v>9624</v>
      </c>
      <c r="B100" s="288" t="s">
        <v>4718</v>
      </c>
      <c r="C100" s="288"/>
      <c r="D100" s="288"/>
      <c r="E100" s="288"/>
      <c r="F100" s="288" t="s">
        <v>414</v>
      </c>
      <c r="G100" s="288"/>
      <c r="H100" s="172">
        <v>1</v>
      </c>
      <c r="I100" s="297">
        <v>4000</v>
      </c>
      <c r="J100" s="298"/>
      <c r="K100" s="298"/>
      <c r="L100" s="247">
        <v>4000</v>
      </c>
      <c r="M100" s="172">
        <v>7.1199999999999999E-2</v>
      </c>
      <c r="N100" s="146">
        <v>99.573400000000007</v>
      </c>
    </row>
    <row r="101" spans="1:14" ht="9.6" customHeight="1" x14ac:dyDescent="0.2">
      <c r="A101" s="240">
        <v>6373</v>
      </c>
      <c r="B101" s="288" t="s">
        <v>1450</v>
      </c>
      <c r="C101" s="288"/>
      <c r="D101" s="288"/>
      <c r="E101" s="288"/>
      <c r="F101" s="288" t="s">
        <v>414</v>
      </c>
      <c r="G101" s="288"/>
      <c r="H101" s="172">
        <v>1</v>
      </c>
      <c r="I101" s="297">
        <v>3600</v>
      </c>
      <c r="J101" s="298"/>
      <c r="K101" s="298"/>
      <c r="L101" s="247">
        <v>3600</v>
      </c>
      <c r="M101" s="172">
        <v>6.4100000000000004E-2</v>
      </c>
      <c r="N101" s="146">
        <v>99.637500000000003</v>
      </c>
    </row>
    <row r="102" spans="1:14" ht="9.6" customHeight="1" x14ac:dyDescent="0.2">
      <c r="A102" s="240">
        <v>6351</v>
      </c>
      <c r="B102" s="288" t="s">
        <v>1297</v>
      </c>
      <c r="C102" s="288"/>
      <c r="D102" s="288"/>
      <c r="E102" s="288"/>
      <c r="F102" s="288" t="s">
        <v>414</v>
      </c>
      <c r="G102" s="288"/>
      <c r="H102" s="172">
        <v>1</v>
      </c>
      <c r="I102" s="297">
        <v>3000</v>
      </c>
      <c r="J102" s="298"/>
      <c r="K102" s="298"/>
      <c r="L102" s="247">
        <v>3000</v>
      </c>
      <c r="M102" s="172">
        <v>5.3400000000000003E-2</v>
      </c>
      <c r="N102" s="146">
        <v>99.691000000000003</v>
      </c>
    </row>
    <row r="103" spans="1:14" ht="9.6" customHeight="1" x14ac:dyDescent="0.2">
      <c r="A103" s="240">
        <v>9237</v>
      </c>
      <c r="B103" s="288" t="s">
        <v>1464</v>
      </c>
      <c r="C103" s="288"/>
      <c r="D103" s="288"/>
      <c r="E103" s="288"/>
      <c r="F103" s="288" t="s">
        <v>1396</v>
      </c>
      <c r="G103" s="288"/>
      <c r="H103" s="169">
        <v>36</v>
      </c>
      <c r="I103" s="304">
        <v>80</v>
      </c>
      <c r="J103" s="298"/>
      <c r="K103" s="298"/>
      <c r="L103" s="247">
        <v>2880</v>
      </c>
      <c r="M103" s="172">
        <v>5.1299999999999998E-2</v>
      </c>
      <c r="N103" s="146">
        <v>99.7423</v>
      </c>
    </row>
    <row r="104" spans="1:14" ht="9.6" customHeight="1" x14ac:dyDescent="0.2">
      <c r="A104" s="240">
        <v>6461</v>
      </c>
      <c r="B104" s="288" t="s">
        <v>1385</v>
      </c>
      <c r="C104" s="288"/>
      <c r="D104" s="288"/>
      <c r="E104" s="288"/>
      <c r="F104" s="288" t="s">
        <v>414</v>
      </c>
      <c r="G104" s="288"/>
      <c r="H104" s="172">
        <v>1</v>
      </c>
      <c r="I104" s="297">
        <v>2631.74</v>
      </c>
      <c r="J104" s="298"/>
      <c r="K104" s="298"/>
      <c r="L104" s="247">
        <v>2631.74</v>
      </c>
      <c r="M104" s="172">
        <v>4.6899999999999997E-2</v>
      </c>
      <c r="N104" s="146">
        <v>99.789100000000005</v>
      </c>
    </row>
    <row r="105" spans="1:14" ht="9.6" customHeight="1" x14ac:dyDescent="0.2">
      <c r="A105" s="240">
        <v>8588</v>
      </c>
      <c r="B105" s="288" t="s">
        <v>1375</v>
      </c>
      <c r="C105" s="288"/>
      <c r="D105" s="288"/>
      <c r="E105" s="288"/>
      <c r="F105" s="288" t="s">
        <v>414</v>
      </c>
      <c r="G105" s="288"/>
      <c r="H105" s="172">
        <v>1</v>
      </c>
      <c r="I105" s="297">
        <v>2510</v>
      </c>
      <c r="J105" s="298"/>
      <c r="K105" s="298"/>
      <c r="L105" s="247">
        <v>2510</v>
      </c>
      <c r="M105" s="172">
        <v>4.4699999999999997E-2</v>
      </c>
      <c r="N105" s="146">
        <v>99.833799999999997</v>
      </c>
    </row>
    <row r="106" spans="1:14" ht="9.6" customHeight="1" x14ac:dyDescent="0.2">
      <c r="A106" s="240">
        <v>6463</v>
      </c>
      <c r="B106" s="288" t="s">
        <v>1391</v>
      </c>
      <c r="C106" s="288"/>
      <c r="D106" s="288"/>
      <c r="E106" s="288"/>
      <c r="F106" s="288" t="s">
        <v>414</v>
      </c>
      <c r="G106" s="288"/>
      <c r="H106" s="172">
        <v>1</v>
      </c>
      <c r="I106" s="297">
        <v>2100</v>
      </c>
      <c r="J106" s="298"/>
      <c r="K106" s="298"/>
      <c r="L106" s="247">
        <v>2100</v>
      </c>
      <c r="M106" s="172">
        <v>3.7400000000000003E-2</v>
      </c>
      <c r="N106" s="146">
        <v>99.871200000000002</v>
      </c>
    </row>
    <row r="107" spans="1:14" ht="9.6" customHeight="1" x14ac:dyDescent="0.2">
      <c r="A107" s="240">
        <v>6348</v>
      </c>
      <c r="B107" s="288" t="s">
        <v>1259</v>
      </c>
      <c r="C107" s="288"/>
      <c r="D107" s="288"/>
      <c r="E107" s="288"/>
      <c r="F107" s="288" t="s">
        <v>414</v>
      </c>
      <c r="G107" s="288"/>
      <c r="H107" s="172">
        <v>1</v>
      </c>
      <c r="I107" s="297">
        <v>2000</v>
      </c>
      <c r="J107" s="298"/>
      <c r="K107" s="298"/>
      <c r="L107" s="247">
        <v>2000</v>
      </c>
      <c r="M107" s="172">
        <v>3.56E-2</v>
      </c>
      <c r="N107" s="146">
        <v>99.906899999999993</v>
      </c>
    </row>
    <row r="108" spans="1:14" ht="9.6" customHeight="1" x14ac:dyDescent="0.2">
      <c r="A108" s="240">
        <v>6368</v>
      </c>
      <c r="B108" s="288" t="s">
        <v>1293</v>
      </c>
      <c r="C108" s="288"/>
      <c r="D108" s="288"/>
      <c r="E108" s="288"/>
      <c r="F108" s="288" t="s">
        <v>414</v>
      </c>
      <c r="G108" s="288"/>
      <c r="H108" s="172">
        <v>1</v>
      </c>
      <c r="I108" s="297">
        <v>1800</v>
      </c>
      <c r="J108" s="298"/>
      <c r="K108" s="298"/>
      <c r="L108" s="247">
        <v>1800</v>
      </c>
      <c r="M108" s="172">
        <v>3.2099999999999997E-2</v>
      </c>
      <c r="N108" s="146">
        <v>99.938900000000004</v>
      </c>
    </row>
    <row r="109" spans="1:14" ht="9.6" customHeight="1" x14ac:dyDescent="0.2">
      <c r="A109" s="240">
        <v>9221</v>
      </c>
      <c r="B109" s="288" t="s">
        <v>1326</v>
      </c>
      <c r="C109" s="288"/>
      <c r="D109" s="288"/>
      <c r="E109" s="288"/>
      <c r="F109" s="288" t="s">
        <v>414</v>
      </c>
      <c r="G109" s="288"/>
      <c r="H109" s="172">
        <v>1</v>
      </c>
      <c r="I109" s="297">
        <v>1750</v>
      </c>
      <c r="J109" s="298"/>
      <c r="K109" s="298"/>
      <c r="L109" s="247">
        <v>1750</v>
      </c>
      <c r="M109" s="172">
        <v>3.1199999999999999E-2</v>
      </c>
      <c r="N109" s="146">
        <v>99.970100000000002</v>
      </c>
    </row>
    <row r="110" spans="1:14" ht="9.6" customHeight="1" x14ac:dyDescent="0.2">
      <c r="A110" s="240">
        <v>8908</v>
      </c>
      <c r="B110" s="288" t="s">
        <v>1341</v>
      </c>
      <c r="C110" s="288"/>
      <c r="D110" s="288"/>
      <c r="E110" s="288"/>
      <c r="F110" s="288" t="s">
        <v>414</v>
      </c>
      <c r="G110" s="288"/>
      <c r="H110" s="172">
        <v>1</v>
      </c>
      <c r="I110" s="297">
        <v>1680</v>
      </c>
      <c r="J110" s="298"/>
      <c r="K110" s="298"/>
      <c r="L110" s="247">
        <v>1680</v>
      </c>
      <c r="M110" s="172">
        <v>2.9899999999999999E-2</v>
      </c>
      <c r="N110" s="146">
        <v>100</v>
      </c>
    </row>
    <row r="111" spans="1:14" ht="9.75" customHeight="1" x14ac:dyDescent="0.2">
      <c r="A111" s="287" t="s">
        <v>4002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48">
        <v>5614696.9699999997</v>
      </c>
      <c r="M111" s="287"/>
      <c r="N111" s="287"/>
    </row>
    <row r="112" spans="1:14" ht="10.9" customHeight="1" x14ac:dyDescent="0.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</row>
    <row r="113" spans="1:14" ht="9.75" customHeight="1" x14ac:dyDescent="0.2">
      <c r="A113" s="287" t="s">
        <v>40</v>
      </c>
      <c r="B113" s="287"/>
      <c r="C113" s="287"/>
      <c r="D113" s="288" t="s">
        <v>3999</v>
      </c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</row>
    <row r="114" spans="1:14" ht="9.75" customHeight="1" x14ac:dyDescent="0.2">
      <c r="A114" s="287" t="s">
        <v>4009</v>
      </c>
      <c r="B114" s="287"/>
      <c r="C114" s="287"/>
      <c r="D114" s="288" t="s">
        <v>4008</v>
      </c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</row>
    <row r="115" spans="1:14" ht="9.75" customHeight="1" x14ac:dyDescent="0.2">
      <c r="A115" s="287" t="s">
        <v>4007</v>
      </c>
      <c r="B115" s="287"/>
      <c r="C115" s="287"/>
      <c r="D115" s="288" t="s">
        <v>4006</v>
      </c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</row>
    <row r="116" spans="1:14" ht="9.75" customHeight="1" x14ac:dyDescent="0.2">
      <c r="A116" s="287" t="s">
        <v>3998</v>
      </c>
      <c r="B116" s="287"/>
      <c r="C116" s="287"/>
      <c r="D116" s="288" t="s">
        <v>4005</v>
      </c>
      <c r="E116" s="288"/>
      <c r="F116" s="288"/>
      <c r="G116" s="287" t="s">
        <v>3997</v>
      </c>
      <c r="H116" s="287"/>
      <c r="I116" s="287"/>
      <c r="J116" s="287"/>
      <c r="K116" s="288" t="s">
        <v>4005</v>
      </c>
      <c r="L116" s="288"/>
      <c r="M116" s="288"/>
      <c r="N116" s="288"/>
    </row>
    <row r="117" spans="1:14" ht="10.9" customHeight="1" x14ac:dyDescent="0.2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</row>
    <row r="118" spans="1:14" ht="9.75" customHeight="1" x14ac:dyDescent="0.2">
      <c r="A118" s="170" t="s">
        <v>0</v>
      </c>
      <c r="B118" s="302" t="s">
        <v>1</v>
      </c>
      <c r="C118" s="302"/>
      <c r="D118" s="302"/>
      <c r="E118" s="302"/>
      <c r="F118" s="302" t="s">
        <v>2</v>
      </c>
      <c r="G118" s="302"/>
      <c r="H118" s="164" t="s">
        <v>405</v>
      </c>
      <c r="I118" s="287" t="s">
        <v>4</v>
      </c>
      <c r="J118" s="287"/>
      <c r="K118" s="287"/>
      <c r="L118" s="164" t="s">
        <v>5</v>
      </c>
      <c r="M118" s="164" t="s">
        <v>4004</v>
      </c>
      <c r="N118" s="164" t="s">
        <v>4003</v>
      </c>
    </row>
    <row r="119" spans="1:14" ht="9.6" customHeight="1" x14ac:dyDescent="0.2">
      <c r="A119" s="240">
        <v>6994</v>
      </c>
      <c r="B119" s="288" t="s">
        <v>706</v>
      </c>
      <c r="C119" s="288"/>
      <c r="D119" s="288"/>
      <c r="E119" s="288"/>
      <c r="F119" s="288" t="s">
        <v>21</v>
      </c>
      <c r="G119" s="288"/>
      <c r="H119" s="167">
        <v>9218.23</v>
      </c>
      <c r="I119" s="303">
        <v>250</v>
      </c>
      <c r="J119" s="298"/>
      <c r="K119" s="298"/>
      <c r="L119" s="249">
        <v>2304557.5</v>
      </c>
      <c r="M119" s="172">
        <v>8.0040999999999993</v>
      </c>
      <c r="N119" s="144">
        <v>8.0040999999999993</v>
      </c>
    </row>
    <row r="120" spans="1:14" ht="9.6" customHeight="1" x14ac:dyDescent="0.2">
      <c r="A120" s="240">
        <v>9154</v>
      </c>
      <c r="B120" s="288" t="s">
        <v>871</v>
      </c>
      <c r="C120" s="288"/>
      <c r="D120" s="288"/>
      <c r="E120" s="288"/>
      <c r="F120" s="288" t="s">
        <v>21</v>
      </c>
      <c r="G120" s="288"/>
      <c r="H120" s="167">
        <v>2076.6395000000002</v>
      </c>
      <c r="I120" s="297">
        <v>1049.07</v>
      </c>
      <c r="J120" s="298"/>
      <c r="K120" s="298"/>
      <c r="L120" s="249">
        <v>2178540.1800000002</v>
      </c>
      <c r="M120" s="172">
        <v>7.5663999999999998</v>
      </c>
      <c r="N120" s="144">
        <v>15.570499999999999</v>
      </c>
    </row>
    <row r="121" spans="1:14" ht="19.350000000000001" customHeight="1" x14ac:dyDescent="0.2">
      <c r="A121" s="240">
        <v>9278</v>
      </c>
      <c r="B121" s="288" t="s">
        <v>686</v>
      </c>
      <c r="C121" s="288"/>
      <c r="D121" s="288"/>
      <c r="E121" s="288"/>
      <c r="F121" s="288" t="s">
        <v>621</v>
      </c>
      <c r="G121" s="288"/>
      <c r="H121" s="167">
        <v>2815.83</v>
      </c>
      <c r="I121" s="303">
        <v>605.851</v>
      </c>
      <c r="J121" s="298"/>
      <c r="K121" s="298"/>
      <c r="L121" s="249">
        <v>1705973.42</v>
      </c>
      <c r="M121" s="172">
        <v>5.9250999999999996</v>
      </c>
      <c r="N121" s="144">
        <v>21.495699999999999</v>
      </c>
    </row>
    <row r="122" spans="1:14" ht="19.350000000000001" customHeight="1" x14ac:dyDescent="0.2">
      <c r="A122" s="240">
        <v>9090</v>
      </c>
      <c r="B122" s="288" t="s">
        <v>716</v>
      </c>
      <c r="C122" s="288"/>
      <c r="D122" s="288"/>
      <c r="E122" s="288"/>
      <c r="F122" s="288" t="s">
        <v>7</v>
      </c>
      <c r="G122" s="288"/>
      <c r="H122" s="172">
        <v>1</v>
      </c>
      <c r="I122" s="306">
        <v>1081743.06</v>
      </c>
      <c r="J122" s="298"/>
      <c r="K122" s="298"/>
      <c r="L122" s="249">
        <v>1081743.06</v>
      </c>
      <c r="M122" s="172">
        <v>3.7570999999999999</v>
      </c>
      <c r="N122" s="144">
        <v>25.252700000000001</v>
      </c>
    </row>
    <row r="123" spans="1:14" ht="19.350000000000001" customHeight="1" x14ac:dyDescent="0.2">
      <c r="A123" s="240">
        <v>9153</v>
      </c>
      <c r="B123" s="288" t="s">
        <v>2554</v>
      </c>
      <c r="C123" s="288"/>
      <c r="D123" s="288"/>
      <c r="E123" s="288"/>
      <c r="F123" s="288" t="s">
        <v>21</v>
      </c>
      <c r="G123" s="288"/>
      <c r="H123" s="168">
        <v>24591.14</v>
      </c>
      <c r="I123" s="304">
        <v>30</v>
      </c>
      <c r="J123" s="298"/>
      <c r="K123" s="298"/>
      <c r="L123" s="242">
        <v>737734.2</v>
      </c>
      <c r="M123" s="172">
        <v>2.5623</v>
      </c>
      <c r="N123" s="144">
        <v>27.815000000000001</v>
      </c>
    </row>
    <row r="124" spans="1:14" ht="19.350000000000001" customHeight="1" x14ac:dyDescent="0.2">
      <c r="A124" s="240">
        <v>7730</v>
      </c>
      <c r="B124" s="288" t="s">
        <v>2173</v>
      </c>
      <c r="C124" s="288"/>
      <c r="D124" s="288"/>
      <c r="E124" s="288"/>
      <c r="F124" s="288" t="s">
        <v>21</v>
      </c>
      <c r="G124" s="288"/>
      <c r="H124" s="168">
        <v>20484.07</v>
      </c>
      <c r="I124" s="304">
        <v>32</v>
      </c>
      <c r="J124" s="298"/>
      <c r="K124" s="298"/>
      <c r="L124" s="242">
        <v>655490.24</v>
      </c>
      <c r="M124" s="172">
        <v>2.2766000000000002</v>
      </c>
      <c r="N124" s="144">
        <v>30.0916</v>
      </c>
    </row>
    <row r="125" spans="1:14" ht="9.6" customHeight="1" x14ac:dyDescent="0.2">
      <c r="A125" s="240">
        <v>6971</v>
      </c>
      <c r="B125" s="288" t="s">
        <v>697</v>
      </c>
      <c r="C125" s="288"/>
      <c r="D125" s="288"/>
      <c r="E125" s="288"/>
      <c r="F125" s="288" t="s">
        <v>21</v>
      </c>
      <c r="G125" s="288"/>
      <c r="H125" s="167">
        <v>9861.4699999999993</v>
      </c>
      <c r="I125" s="304">
        <v>60.93</v>
      </c>
      <c r="J125" s="298"/>
      <c r="K125" s="298"/>
      <c r="L125" s="242">
        <v>600859.36</v>
      </c>
      <c r="M125" s="172">
        <v>2.0869</v>
      </c>
      <c r="N125" s="144">
        <v>32.1785</v>
      </c>
    </row>
    <row r="126" spans="1:14" ht="19.350000000000001" customHeight="1" x14ac:dyDescent="0.2">
      <c r="A126" s="240">
        <v>9061</v>
      </c>
      <c r="B126" s="288" t="s">
        <v>58</v>
      </c>
      <c r="C126" s="288"/>
      <c r="D126" s="288"/>
      <c r="E126" s="288"/>
      <c r="F126" s="288" t="s">
        <v>21</v>
      </c>
      <c r="G126" s="288"/>
      <c r="H126" s="167">
        <v>8463.75</v>
      </c>
      <c r="I126" s="304">
        <v>61.409300000000002</v>
      </c>
      <c r="J126" s="298"/>
      <c r="K126" s="298"/>
      <c r="L126" s="242">
        <v>519752.97</v>
      </c>
      <c r="M126" s="172">
        <v>1.8051999999999999</v>
      </c>
      <c r="N126" s="144">
        <v>33.983699999999999</v>
      </c>
    </row>
    <row r="127" spans="1:14" ht="19.350000000000001" customHeight="1" x14ac:dyDescent="0.2">
      <c r="A127" s="240">
        <v>6906</v>
      </c>
      <c r="B127" s="288" t="s">
        <v>669</v>
      </c>
      <c r="C127" s="288"/>
      <c r="D127" s="288"/>
      <c r="E127" s="288"/>
      <c r="F127" s="288" t="s">
        <v>629</v>
      </c>
      <c r="G127" s="288"/>
      <c r="H127" s="168">
        <v>56586</v>
      </c>
      <c r="I127" s="305">
        <v>8.9923999999999999</v>
      </c>
      <c r="J127" s="298"/>
      <c r="K127" s="298"/>
      <c r="L127" s="242">
        <v>508843.95</v>
      </c>
      <c r="M127" s="172">
        <v>1.7673000000000001</v>
      </c>
      <c r="N127" s="144">
        <v>35.750999999999998</v>
      </c>
    </row>
    <row r="128" spans="1:14" ht="9.6" customHeight="1" x14ac:dyDescent="0.2">
      <c r="A128" s="240">
        <v>9020</v>
      </c>
      <c r="B128" s="288" t="s">
        <v>1563</v>
      </c>
      <c r="C128" s="288"/>
      <c r="D128" s="288"/>
      <c r="E128" s="288"/>
      <c r="F128" s="288" t="s">
        <v>21</v>
      </c>
      <c r="G128" s="288"/>
      <c r="H128" s="168">
        <v>10479.040000000001</v>
      </c>
      <c r="I128" s="304">
        <v>47.53</v>
      </c>
      <c r="J128" s="298"/>
      <c r="K128" s="298"/>
      <c r="L128" s="242">
        <v>498068.77</v>
      </c>
      <c r="M128" s="172">
        <v>1.7299</v>
      </c>
      <c r="N128" s="144">
        <v>37.480899999999998</v>
      </c>
    </row>
    <row r="129" spans="1:14" ht="9.6" customHeight="1" x14ac:dyDescent="0.2">
      <c r="A129" s="240">
        <v>6684</v>
      </c>
      <c r="B129" s="288" t="s">
        <v>903</v>
      </c>
      <c r="C129" s="288"/>
      <c r="D129" s="288"/>
      <c r="E129" s="288"/>
      <c r="F129" s="288" t="s">
        <v>621</v>
      </c>
      <c r="G129" s="288"/>
      <c r="H129" s="171">
        <v>655.73</v>
      </c>
      <c r="I129" s="303">
        <v>715</v>
      </c>
      <c r="J129" s="298"/>
      <c r="K129" s="298"/>
      <c r="L129" s="242">
        <v>468846.95</v>
      </c>
      <c r="M129" s="172">
        <v>1.6284000000000001</v>
      </c>
      <c r="N129" s="144">
        <v>39.109299999999998</v>
      </c>
    </row>
    <row r="130" spans="1:14" ht="9.6" customHeight="1" x14ac:dyDescent="0.2">
      <c r="A130" s="240">
        <v>7716</v>
      </c>
      <c r="B130" s="288" t="s">
        <v>2010</v>
      </c>
      <c r="C130" s="288"/>
      <c r="D130" s="288"/>
      <c r="E130" s="288"/>
      <c r="F130" s="288" t="s">
        <v>21</v>
      </c>
      <c r="G130" s="288"/>
      <c r="H130" s="168">
        <v>20484.07</v>
      </c>
      <c r="I130" s="304">
        <v>20.307099999999998</v>
      </c>
      <c r="J130" s="298"/>
      <c r="K130" s="298"/>
      <c r="L130" s="242">
        <v>415972.06</v>
      </c>
      <c r="M130" s="172">
        <v>1.4447000000000001</v>
      </c>
      <c r="N130" s="144">
        <v>40.554000000000002</v>
      </c>
    </row>
    <row r="131" spans="1:14" ht="9.6" customHeight="1" x14ac:dyDescent="0.2">
      <c r="A131" s="240">
        <v>9074</v>
      </c>
      <c r="B131" s="288" t="s">
        <v>420</v>
      </c>
      <c r="C131" s="288"/>
      <c r="D131" s="288"/>
      <c r="E131" s="288"/>
      <c r="F131" s="288" t="s">
        <v>21</v>
      </c>
      <c r="G131" s="288"/>
      <c r="H131" s="167">
        <v>7636.06</v>
      </c>
      <c r="I131" s="304">
        <v>53</v>
      </c>
      <c r="J131" s="298"/>
      <c r="K131" s="298"/>
      <c r="L131" s="242">
        <v>404711.18</v>
      </c>
      <c r="M131" s="172">
        <v>1.4056</v>
      </c>
      <c r="N131" s="144">
        <v>41.959600000000002</v>
      </c>
    </row>
    <row r="132" spans="1:14" ht="28.9" customHeight="1" x14ac:dyDescent="0.2">
      <c r="A132" s="240">
        <v>7473</v>
      </c>
      <c r="B132" s="288" t="s">
        <v>1229</v>
      </c>
      <c r="C132" s="288"/>
      <c r="D132" s="288"/>
      <c r="E132" s="288"/>
      <c r="F132" s="288" t="s">
        <v>21</v>
      </c>
      <c r="G132" s="288"/>
      <c r="H132" s="168">
        <v>11639.53</v>
      </c>
      <c r="I132" s="304">
        <v>34</v>
      </c>
      <c r="J132" s="298"/>
      <c r="K132" s="298"/>
      <c r="L132" s="242">
        <v>395744.02</v>
      </c>
      <c r="M132" s="172">
        <v>1.3745000000000001</v>
      </c>
      <c r="N132" s="144">
        <v>43.334099999999999</v>
      </c>
    </row>
    <row r="133" spans="1:14" ht="19.350000000000001" customHeight="1" x14ac:dyDescent="0.2">
      <c r="A133" s="240">
        <v>6939</v>
      </c>
      <c r="B133" s="288" t="s">
        <v>675</v>
      </c>
      <c r="C133" s="288"/>
      <c r="D133" s="288"/>
      <c r="E133" s="288"/>
      <c r="F133" s="288" t="s">
        <v>629</v>
      </c>
      <c r="G133" s="288"/>
      <c r="H133" s="168">
        <v>54337</v>
      </c>
      <c r="I133" s="305">
        <v>7.1627000000000001</v>
      </c>
      <c r="J133" s="298"/>
      <c r="K133" s="298"/>
      <c r="L133" s="242">
        <v>389199.63</v>
      </c>
      <c r="M133" s="172">
        <v>1.3517999999999999</v>
      </c>
      <c r="N133" s="144">
        <v>44.685899999999997</v>
      </c>
    </row>
    <row r="134" spans="1:14" ht="19.350000000000001" customHeight="1" x14ac:dyDescent="0.2">
      <c r="A134" s="240">
        <v>6922</v>
      </c>
      <c r="B134" s="288" t="s">
        <v>672</v>
      </c>
      <c r="C134" s="288"/>
      <c r="D134" s="288"/>
      <c r="E134" s="288"/>
      <c r="F134" s="288" t="s">
        <v>629</v>
      </c>
      <c r="G134" s="288"/>
      <c r="H134" s="168">
        <v>52738</v>
      </c>
      <c r="I134" s="305">
        <v>7.2751000000000001</v>
      </c>
      <c r="J134" s="298"/>
      <c r="K134" s="298"/>
      <c r="L134" s="242">
        <v>383674.24</v>
      </c>
      <c r="M134" s="172">
        <v>1.3326</v>
      </c>
      <c r="N134" s="144">
        <v>46.0184</v>
      </c>
    </row>
    <row r="135" spans="1:14" ht="9.6" customHeight="1" x14ac:dyDescent="0.2">
      <c r="A135" s="240">
        <v>9110</v>
      </c>
      <c r="B135" s="288" t="s">
        <v>1654</v>
      </c>
      <c r="C135" s="288"/>
      <c r="D135" s="288"/>
      <c r="E135" s="288"/>
      <c r="F135" s="288" t="s">
        <v>21</v>
      </c>
      <c r="G135" s="288"/>
      <c r="H135" s="168">
        <v>10479.040000000001</v>
      </c>
      <c r="I135" s="304">
        <v>35.979999999999997</v>
      </c>
      <c r="J135" s="298"/>
      <c r="K135" s="298"/>
      <c r="L135" s="242">
        <v>377035.87</v>
      </c>
      <c r="M135" s="172">
        <v>1.3095000000000001</v>
      </c>
      <c r="N135" s="144">
        <v>47.328000000000003</v>
      </c>
    </row>
    <row r="136" spans="1:14" ht="19.350000000000001" customHeight="1" x14ac:dyDescent="0.2">
      <c r="A136" s="240">
        <v>7836</v>
      </c>
      <c r="B136" s="288" t="s">
        <v>2238</v>
      </c>
      <c r="C136" s="288"/>
      <c r="D136" s="288"/>
      <c r="E136" s="288"/>
      <c r="F136" s="288" t="s">
        <v>21</v>
      </c>
      <c r="G136" s="288"/>
      <c r="H136" s="167">
        <v>5632.14</v>
      </c>
      <c r="I136" s="304">
        <v>55.11</v>
      </c>
      <c r="J136" s="298"/>
      <c r="K136" s="298"/>
      <c r="L136" s="242">
        <v>310387.24</v>
      </c>
      <c r="M136" s="172">
        <v>1.0780000000000001</v>
      </c>
      <c r="N136" s="144">
        <v>48.405999999999999</v>
      </c>
    </row>
    <row r="137" spans="1:14" ht="19.350000000000001" customHeight="1" x14ac:dyDescent="0.2">
      <c r="A137" s="240">
        <v>7951</v>
      </c>
      <c r="B137" s="288" t="s">
        <v>2344</v>
      </c>
      <c r="C137" s="288"/>
      <c r="D137" s="288"/>
      <c r="E137" s="288"/>
      <c r="F137" s="288" t="s">
        <v>19</v>
      </c>
      <c r="G137" s="288"/>
      <c r="H137" s="168">
        <v>15184.59</v>
      </c>
      <c r="I137" s="304">
        <v>20</v>
      </c>
      <c r="J137" s="298"/>
      <c r="K137" s="298"/>
      <c r="L137" s="242">
        <v>303691.8</v>
      </c>
      <c r="M137" s="172">
        <v>1.0548</v>
      </c>
      <c r="N137" s="144">
        <v>49.460799999999999</v>
      </c>
    </row>
    <row r="138" spans="1:14" ht="9.6" customHeight="1" x14ac:dyDescent="0.2">
      <c r="A138" s="240">
        <v>9534</v>
      </c>
      <c r="B138" s="288" t="s">
        <v>2726</v>
      </c>
      <c r="C138" s="288"/>
      <c r="D138" s="288"/>
      <c r="E138" s="288"/>
      <c r="F138" s="288" t="s">
        <v>21</v>
      </c>
      <c r="G138" s="288"/>
      <c r="H138" s="171">
        <v>674.3</v>
      </c>
      <c r="I138" s="303">
        <v>450</v>
      </c>
      <c r="J138" s="298"/>
      <c r="K138" s="298"/>
      <c r="L138" s="242">
        <v>303435</v>
      </c>
      <c r="M138" s="172">
        <v>1.0539000000000001</v>
      </c>
      <c r="N138" s="144">
        <v>50.514600000000002</v>
      </c>
    </row>
    <row r="139" spans="1:14" ht="9.6" customHeight="1" x14ac:dyDescent="0.2">
      <c r="A139" s="240">
        <v>8013</v>
      </c>
      <c r="B139" s="288" t="s">
        <v>450</v>
      </c>
      <c r="C139" s="288"/>
      <c r="D139" s="288"/>
      <c r="E139" s="288"/>
      <c r="F139" s="288" t="s">
        <v>19</v>
      </c>
      <c r="G139" s="288"/>
      <c r="H139" s="168">
        <v>12041.44</v>
      </c>
      <c r="I139" s="304">
        <v>25</v>
      </c>
      <c r="J139" s="298"/>
      <c r="K139" s="298"/>
      <c r="L139" s="242">
        <v>301036</v>
      </c>
      <c r="M139" s="172">
        <v>1.0455000000000001</v>
      </c>
      <c r="N139" s="144">
        <v>51.560200000000002</v>
      </c>
    </row>
    <row r="140" spans="1:14" ht="9.6" customHeight="1" x14ac:dyDescent="0.2">
      <c r="A140" s="240">
        <v>8174</v>
      </c>
      <c r="B140" s="288" t="s">
        <v>2675</v>
      </c>
      <c r="C140" s="288"/>
      <c r="D140" s="288"/>
      <c r="E140" s="288"/>
      <c r="F140" s="288" t="s">
        <v>21</v>
      </c>
      <c r="G140" s="288"/>
      <c r="H140" s="167">
        <v>3197.41</v>
      </c>
      <c r="I140" s="304">
        <v>86.985699999999994</v>
      </c>
      <c r="J140" s="298"/>
      <c r="K140" s="298"/>
      <c r="L140" s="242">
        <v>278128.94</v>
      </c>
      <c r="M140" s="172">
        <v>0.96599999999999997</v>
      </c>
      <c r="N140" s="144">
        <v>52.526200000000003</v>
      </c>
    </row>
    <row r="141" spans="1:14" ht="19.350000000000001" customHeight="1" x14ac:dyDescent="0.2">
      <c r="A141" s="240">
        <v>6916</v>
      </c>
      <c r="B141" s="288" t="s">
        <v>671</v>
      </c>
      <c r="C141" s="288"/>
      <c r="D141" s="288"/>
      <c r="E141" s="288"/>
      <c r="F141" s="288" t="s">
        <v>629</v>
      </c>
      <c r="G141" s="288"/>
      <c r="H141" s="168">
        <v>34517</v>
      </c>
      <c r="I141" s="305">
        <v>7.6162999999999998</v>
      </c>
      <c r="J141" s="298"/>
      <c r="K141" s="298"/>
      <c r="L141" s="242">
        <v>262891.83</v>
      </c>
      <c r="M141" s="172">
        <v>0.91310000000000002</v>
      </c>
      <c r="N141" s="144">
        <v>53.4392</v>
      </c>
    </row>
    <row r="142" spans="1:14" ht="9.6" customHeight="1" x14ac:dyDescent="0.2">
      <c r="A142" s="240">
        <v>8786</v>
      </c>
      <c r="B142" s="288" t="s">
        <v>1524</v>
      </c>
      <c r="C142" s="288"/>
      <c r="D142" s="288"/>
      <c r="E142" s="288"/>
      <c r="F142" s="288" t="s">
        <v>414</v>
      </c>
      <c r="G142" s="288"/>
      <c r="H142" s="172">
        <v>1</v>
      </c>
      <c r="I142" s="299">
        <v>261983.5</v>
      </c>
      <c r="J142" s="298"/>
      <c r="K142" s="298"/>
      <c r="L142" s="242">
        <v>261983.5</v>
      </c>
      <c r="M142" s="172">
        <v>0.90990000000000004</v>
      </c>
      <c r="N142" s="144">
        <v>54.349200000000003</v>
      </c>
    </row>
    <row r="143" spans="1:14" ht="19.350000000000001" customHeight="1" x14ac:dyDescent="0.2">
      <c r="A143" s="240">
        <v>9277</v>
      </c>
      <c r="B143" s="288" t="s">
        <v>637</v>
      </c>
      <c r="C143" s="288"/>
      <c r="D143" s="288"/>
      <c r="E143" s="288"/>
      <c r="F143" s="288" t="s">
        <v>621</v>
      </c>
      <c r="G143" s="288"/>
      <c r="H143" s="171">
        <v>430.06</v>
      </c>
      <c r="I143" s="303">
        <v>605.851</v>
      </c>
      <c r="J143" s="298"/>
      <c r="K143" s="298"/>
      <c r="L143" s="242">
        <v>260552.28</v>
      </c>
      <c r="M143" s="172">
        <v>0.90490000000000004</v>
      </c>
      <c r="N143" s="144">
        <v>55.254100000000001</v>
      </c>
    </row>
    <row r="144" spans="1:14" ht="19.350000000000001" customHeight="1" x14ac:dyDescent="0.2">
      <c r="A144" s="240">
        <v>6911</v>
      </c>
      <c r="B144" s="288" t="s">
        <v>670</v>
      </c>
      <c r="C144" s="288"/>
      <c r="D144" s="288"/>
      <c r="E144" s="288"/>
      <c r="F144" s="288" t="s">
        <v>629</v>
      </c>
      <c r="G144" s="288"/>
      <c r="H144" s="168">
        <v>31643</v>
      </c>
      <c r="I144" s="305">
        <v>8.2072000000000003</v>
      </c>
      <c r="J144" s="298"/>
      <c r="K144" s="298"/>
      <c r="L144" s="242">
        <v>259700.44</v>
      </c>
      <c r="M144" s="172">
        <v>0.90200000000000002</v>
      </c>
      <c r="N144" s="144">
        <v>56.156100000000002</v>
      </c>
    </row>
    <row r="145" spans="1:14" ht="9.6" customHeight="1" x14ac:dyDescent="0.2">
      <c r="A145" s="148">
        <v>80519</v>
      </c>
      <c r="B145" s="288" t="s">
        <v>1667</v>
      </c>
      <c r="C145" s="288"/>
      <c r="D145" s="288"/>
      <c r="E145" s="288"/>
      <c r="F145" s="288" t="s">
        <v>414</v>
      </c>
      <c r="G145" s="288"/>
      <c r="H145" s="172">
        <v>1</v>
      </c>
      <c r="I145" s="299">
        <v>250000</v>
      </c>
      <c r="J145" s="298"/>
      <c r="K145" s="298"/>
      <c r="L145" s="242">
        <v>250000</v>
      </c>
      <c r="M145" s="172">
        <v>0.86829999999999996</v>
      </c>
      <c r="N145" s="144">
        <v>57.0244</v>
      </c>
    </row>
    <row r="146" spans="1:14" ht="19.350000000000001" customHeight="1" x14ac:dyDescent="0.2">
      <c r="A146" s="240">
        <v>7964</v>
      </c>
      <c r="B146" s="288" t="s">
        <v>2313</v>
      </c>
      <c r="C146" s="288"/>
      <c r="D146" s="288"/>
      <c r="E146" s="288"/>
      <c r="F146" s="288" t="s">
        <v>21</v>
      </c>
      <c r="G146" s="288"/>
      <c r="H146" s="167">
        <v>4384.54</v>
      </c>
      <c r="I146" s="304">
        <v>55.852899999999998</v>
      </c>
      <c r="J146" s="298"/>
      <c r="K146" s="298"/>
      <c r="L146" s="242">
        <v>244889.28</v>
      </c>
      <c r="M146" s="172">
        <v>0.85050000000000003</v>
      </c>
      <c r="N146" s="144">
        <v>57.874899999999997</v>
      </c>
    </row>
    <row r="147" spans="1:14" ht="19.350000000000001" customHeight="1" x14ac:dyDescent="0.2">
      <c r="A147" s="240">
        <v>6928</v>
      </c>
      <c r="B147" s="288" t="s">
        <v>673</v>
      </c>
      <c r="C147" s="288"/>
      <c r="D147" s="288"/>
      <c r="E147" s="288"/>
      <c r="F147" s="288" t="s">
        <v>629</v>
      </c>
      <c r="G147" s="288"/>
      <c r="H147" s="168">
        <v>33590</v>
      </c>
      <c r="I147" s="305">
        <v>7.1249000000000002</v>
      </c>
      <c r="J147" s="298"/>
      <c r="K147" s="298"/>
      <c r="L147" s="242">
        <v>239325.4</v>
      </c>
      <c r="M147" s="172">
        <v>0.83120000000000005</v>
      </c>
      <c r="N147" s="144">
        <v>58.706099999999999</v>
      </c>
    </row>
    <row r="148" spans="1:14" ht="19.350000000000001" customHeight="1" x14ac:dyDescent="0.2">
      <c r="A148" s="240">
        <v>8120</v>
      </c>
      <c r="B148" s="288" t="s">
        <v>2642</v>
      </c>
      <c r="C148" s="288"/>
      <c r="D148" s="288"/>
      <c r="E148" s="288"/>
      <c r="F148" s="288" t="s">
        <v>7</v>
      </c>
      <c r="G148" s="288"/>
      <c r="H148" s="171">
        <v>184</v>
      </c>
      <c r="I148" s="297">
        <v>1222.7292</v>
      </c>
      <c r="J148" s="298"/>
      <c r="K148" s="298"/>
      <c r="L148" s="242">
        <v>224982.19</v>
      </c>
      <c r="M148" s="172">
        <v>0.78139999999999998</v>
      </c>
      <c r="N148" s="144">
        <v>59.487499999999997</v>
      </c>
    </row>
    <row r="149" spans="1:14" ht="9.6" customHeight="1" x14ac:dyDescent="0.2">
      <c r="A149" s="240">
        <v>9607</v>
      </c>
      <c r="B149" s="288" t="s">
        <v>1901</v>
      </c>
      <c r="C149" s="288"/>
      <c r="D149" s="288"/>
      <c r="E149" s="288"/>
      <c r="F149" s="288" t="s">
        <v>21</v>
      </c>
      <c r="G149" s="288"/>
      <c r="H149" s="171">
        <v>478.15</v>
      </c>
      <c r="I149" s="303">
        <v>450</v>
      </c>
      <c r="J149" s="298"/>
      <c r="K149" s="298"/>
      <c r="L149" s="242">
        <v>215167.5</v>
      </c>
      <c r="M149" s="172">
        <v>0.74729999999999996</v>
      </c>
      <c r="N149" s="144">
        <v>60.2348</v>
      </c>
    </row>
    <row r="150" spans="1:14" ht="9.6" customHeight="1" x14ac:dyDescent="0.2">
      <c r="A150" s="240">
        <v>8840</v>
      </c>
      <c r="B150" s="288" t="s">
        <v>145</v>
      </c>
      <c r="C150" s="288"/>
      <c r="D150" s="288"/>
      <c r="E150" s="288"/>
      <c r="F150" s="288" t="s">
        <v>21</v>
      </c>
      <c r="G150" s="288"/>
      <c r="H150" s="167">
        <v>1645.59</v>
      </c>
      <c r="I150" s="303">
        <v>130</v>
      </c>
      <c r="J150" s="298"/>
      <c r="K150" s="298"/>
      <c r="L150" s="242">
        <v>213926.7</v>
      </c>
      <c r="M150" s="172">
        <v>0.74299999999999999</v>
      </c>
      <c r="N150" s="144">
        <v>60.977800000000002</v>
      </c>
    </row>
    <row r="151" spans="1:14" ht="9.6" customHeight="1" x14ac:dyDescent="0.2">
      <c r="A151" s="148">
        <v>80306</v>
      </c>
      <c r="B151" s="288" t="s">
        <v>450</v>
      </c>
      <c r="C151" s="288"/>
      <c r="D151" s="288"/>
      <c r="E151" s="288"/>
      <c r="F151" s="288" t="s">
        <v>19</v>
      </c>
      <c r="G151" s="288"/>
      <c r="H151" s="167">
        <v>8468.2199999999993</v>
      </c>
      <c r="I151" s="304">
        <v>25</v>
      </c>
      <c r="J151" s="298"/>
      <c r="K151" s="298"/>
      <c r="L151" s="242">
        <v>211705.5</v>
      </c>
      <c r="M151" s="172">
        <v>0.73529999999999995</v>
      </c>
      <c r="N151" s="144">
        <v>61.713099999999997</v>
      </c>
    </row>
    <row r="152" spans="1:14" ht="19.350000000000001" customHeight="1" x14ac:dyDescent="0.2">
      <c r="A152" s="240">
        <v>7926</v>
      </c>
      <c r="B152" s="288" t="s">
        <v>2265</v>
      </c>
      <c r="C152" s="288"/>
      <c r="D152" s="288"/>
      <c r="E152" s="288"/>
      <c r="F152" s="288" t="s">
        <v>21</v>
      </c>
      <c r="G152" s="288"/>
      <c r="H152" s="167">
        <v>1657.62</v>
      </c>
      <c r="I152" s="303">
        <v>124.62</v>
      </c>
      <c r="J152" s="298"/>
      <c r="K152" s="298"/>
      <c r="L152" s="242">
        <v>206572.59</v>
      </c>
      <c r="M152" s="172">
        <v>0.71750000000000003</v>
      </c>
      <c r="N152" s="144">
        <v>62.430599999999998</v>
      </c>
    </row>
    <row r="153" spans="1:14" ht="9.6" customHeight="1" x14ac:dyDescent="0.2">
      <c r="A153" s="240">
        <v>7747</v>
      </c>
      <c r="B153" s="288" t="s">
        <v>2074</v>
      </c>
      <c r="C153" s="288"/>
      <c r="D153" s="288"/>
      <c r="E153" s="288"/>
      <c r="F153" s="288" t="s">
        <v>21</v>
      </c>
      <c r="G153" s="288"/>
      <c r="H153" s="167">
        <v>6552.56</v>
      </c>
      <c r="I153" s="304">
        <v>30</v>
      </c>
      <c r="J153" s="298"/>
      <c r="K153" s="298"/>
      <c r="L153" s="242">
        <v>196576.8</v>
      </c>
      <c r="M153" s="172">
        <v>0.68269999999999997</v>
      </c>
      <c r="N153" s="144">
        <v>63.113300000000002</v>
      </c>
    </row>
    <row r="154" spans="1:14" ht="19.350000000000001" customHeight="1" x14ac:dyDescent="0.2">
      <c r="A154" s="240">
        <v>6632</v>
      </c>
      <c r="B154" s="288" t="s">
        <v>1885</v>
      </c>
      <c r="C154" s="288"/>
      <c r="D154" s="288"/>
      <c r="E154" s="288"/>
      <c r="F154" s="288" t="s">
        <v>21</v>
      </c>
      <c r="G154" s="288"/>
      <c r="H154" s="171">
        <v>617.87</v>
      </c>
      <c r="I154" s="303">
        <v>300</v>
      </c>
      <c r="J154" s="298"/>
      <c r="K154" s="298"/>
      <c r="L154" s="242">
        <v>185361</v>
      </c>
      <c r="M154" s="172">
        <v>0.64380000000000004</v>
      </c>
      <c r="N154" s="144">
        <v>63.757100000000001</v>
      </c>
    </row>
    <row r="155" spans="1:14" ht="9.6" customHeight="1" x14ac:dyDescent="0.2">
      <c r="A155" s="240">
        <v>7971</v>
      </c>
      <c r="B155" s="288" t="s">
        <v>2342</v>
      </c>
      <c r="C155" s="288"/>
      <c r="D155" s="288"/>
      <c r="E155" s="288"/>
      <c r="F155" s="288" t="s">
        <v>21</v>
      </c>
      <c r="G155" s="288"/>
      <c r="H155" s="167">
        <v>4384.54</v>
      </c>
      <c r="I155" s="304">
        <v>42</v>
      </c>
      <c r="J155" s="298"/>
      <c r="K155" s="298"/>
      <c r="L155" s="242">
        <v>184150.68</v>
      </c>
      <c r="M155" s="172">
        <v>0.63959999999999995</v>
      </c>
      <c r="N155" s="144">
        <v>64.396699999999996</v>
      </c>
    </row>
    <row r="156" spans="1:14" ht="9.6" customHeight="1" x14ac:dyDescent="0.2">
      <c r="A156" s="148">
        <v>80061</v>
      </c>
      <c r="B156" s="288" t="s">
        <v>4723</v>
      </c>
      <c r="C156" s="288"/>
      <c r="D156" s="288"/>
      <c r="E156" s="288"/>
      <c r="F156" s="288" t="s">
        <v>414</v>
      </c>
      <c r="G156" s="288"/>
      <c r="H156" s="172">
        <v>1</v>
      </c>
      <c r="I156" s="299">
        <v>184017.13440000001</v>
      </c>
      <c r="J156" s="298"/>
      <c r="K156" s="298"/>
      <c r="L156" s="242">
        <v>184017.13</v>
      </c>
      <c r="M156" s="172">
        <v>0.6391</v>
      </c>
      <c r="N156" s="144">
        <v>65.035799999999995</v>
      </c>
    </row>
    <row r="157" spans="1:14" ht="9.6" customHeight="1" x14ac:dyDescent="0.2">
      <c r="A157" s="240">
        <v>7817</v>
      </c>
      <c r="B157" s="288" t="s">
        <v>2132</v>
      </c>
      <c r="C157" s="288"/>
      <c r="D157" s="288"/>
      <c r="E157" s="288"/>
      <c r="F157" s="288" t="s">
        <v>21</v>
      </c>
      <c r="G157" s="288"/>
      <c r="H157" s="167">
        <v>7132.14</v>
      </c>
      <c r="I157" s="304">
        <v>25.7879</v>
      </c>
      <c r="J157" s="298"/>
      <c r="K157" s="298"/>
      <c r="L157" s="242">
        <v>183922.92</v>
      </c>
      <c r="M157" s="172">
        <v>0.63880000000000003</v>
      </c>
      <c r="N157" s="144">
        <v>65.674599999999998</v>
      </c>
    </row>
    <row r="158" spans="1:14" ht="9.6" customHeight="1" x14ac:dyDescent="0.2">
      <c r="A158" s="240">
        <v>6670</v>
      </c>
      <c r="B158" s="288" t="s">
        <v>627</v>
      </c>
      <c r="C158" s="288"/>
      <c r="D158" s="288"/>
      <c r="E158" s="288"/>
      <c r="F158" s="288" t="s">
        <v>19</v>
      </c>
      <c r="G158" s="288"/>
      <c r="H158" s="167">
        <v>2090</v>
      </c>
      <c r="I158" s="304">
        <v>87.5</v>
      </c>
      <c r="J158" s="298"/>
      <c r="K158" s="298"/>
      <c r="L158" s="242">
        <v>182875</v>
      </c>
      <c r="M158" s="172">
        <v>0.63519999999999999</v>
      </c>
      <c r="N158" s="144">
        <v>66.309799999999996</v>
      </c>
    </row>
    <row r="159" spans="1:14" ht="19.350000000000001" customHeight="1" x14ac:dyDescent="0.2">
      <c r="A159" s="240">
        <v>8116</v>
      </c>
      <c r="B159" s="288" t="s">
        <v>2643</v>
      </c>
      <c r="C159" s="288"/>
      <c r="D159" s="288"/>
      <c r="E159" s="288"/>
      <c r="F159" s="288" t="s">
        <v>7</v>
      </c>
      <c r="G159" s="288"/>
      <c r="H159" s="171">
        <v>149</v>
      </c>
      <c r="I159" s="297">
        <v>1222.7292</v>
      </c>
      <c r="J159" s="298"/>
      <c r="K159" s="298"/>
      <c r="L159" s="242">
        <v>182186.65</v>
      </c>
      <c r="M159" s="172">
        <v>0.63280000000000003</v>
      </c>
      <c r="N159" s="144">
        <v>66.942499999999995</v>
      </c>
    </row>
    <row r="160" spans="1:14" ht="19.350000000000001" customHeight="1" x14ac:dyDescent="0.2">
      <c r="A160" s="240">
        <v>7948</v>
      </c>
      <c r="B160" s="288" t="s">
        <v>2267</v>
      </c>
      <c r="C160" s="288"/>
      <c r="D160" s="288"/>
      <c r="E160" s="288"/>
      <c r="F160" s="288" t="s">
        <v>19</v>
      </c>
      <c r="G160" s="288"/>
      <c r="H160" s="168">
        <v>15184.63</v>
      </c>
      <c r="I160" s="304">
        <v>11.802199999999999</v>
      </c>
      <c r="J160" s="298"/>
      <c r="K160" s="298"/>
      <c r="L160" s="242">
        <v>179212.05</v>
      </c>
      <c r="M160" s="172">
        <v>0.62239999999999995</v>
      </c>
      <c r="N160" s="144">
        <v>67.564999999999998</v>
      </c>
    </row>
    <row r="161" spans="1:14" ht="9.6" customHeight="1" x14ac:dyDescent="0.2">
      <c r="A161" s="148">
        <v>80518</v>
      </c>
      <c r="B161" s="288" t="s">
        <v>1672</v>
      </c>
      <c r="C161" s="288"/>
      <c r="D161" s="288"/>
      <c r="E161" s="288"/>
      <c r="F161" s="288" t="s">
        <v>414</v>
      </c>
      <c r="G161" s="288"/>
      <c r="H161" s="172">
        <v>1</v>
      </c>
      <c r="I161" s="299">
        <v>171897.14</v>
      </c>
      <c r="J161" s="298"/>
      <c r="K161" s="298"/>
      <c r="L161" s="242">
        <v>171897.14</v>
      </c>
      <c r="M161" s="172">
        <v>0.59699999999999998</v>
      </c>
      <c r="N161" s="144">
        <v>68.162000000000006</v>
      </c>
    </row>
    <row r="162" spans="1:14" ht="9.6" customHeight="1" x14ac:dyDescent="0.2">
      <c r="A162" s="148">
        <v>80047</v>
      </c>
      <c r="B162" s="288" t="s">
        <v>1535</v>
      </c>
      <c r="C162" s="288"/>
      <c r="D162" s="288"/>
      <c r="E162" s="288"/>
      <c r="F162" s="288" t="s">
        <v>414</v>
      </c>
      <c r="G162" s="288"/>
      <c r="H162" s="172">
        <v>1</v>
      </c>
      <c r="I162" s="299">
        <v>165870.79</v>
      </c>
      <c r="J162" s="298"/>
      <c r="K162" s="298"/>
      <c r="L162" s="242">
        <v>165870.79</v>
      </c>
      <c r="M162" s="172">
        <v>0.57609999999999995</v>
      </c>
      <c r="N162" s="144">
        <v>68.738100000000003</v>
      </c>
    </row>
    <row r="163" spans="1:14" ht="9.6" customHeight="1" x14ac:dyDescent="0.2">
      <c r="A163" s="240">
        <v>9274</v>
      </c>
      <c r="B163" s="288" t="s">
        <v>819</v>
      </c>
      <c r="C163" s="288"/>
      <c r="D163" s="288"/>
      <c r="E163" s="288"/>
      <c r="F163" s="288" t="s">
        <v>7</v>
      </c>
      <c r="G163" s="288"/>
      <c r="H163" s="171">
        <v>156</v>
      </c>
      <c r="I163" s="297">
        <v>1050.0001</v>
      </c>
      <c r="J163" s="298"/>
      <c r="K163" s="298"/>
      <c r="L163" s="242">
        <v>163800.01</v>
      </c>
      <c r="M163" s="172">
        <v>0.56889999999999996</v>
      </c>
      <c r="N163" s="144">
        <v>69.307000000000002</v>
      </c>
    </row>
    <row r="164" spans="1:14" ht="9.6" customHeight="1" x14ac:dyDescent="0.2">
      <c r="A164" s="148">
        <v>80038</v>
      </c>
      <c r="B164" s="288" t="s">
        <v>636</v>
      </c>
      <c r="C164" s="288"/>
      <c r="D164" s="288"/>
      <c r="E164" s="288"/>
      <c r="F164" s="288" t="s">
        <v>629</v>
      </c>
      <c r="G164" s="288"/>
      <c r="H164" s="168">
        <v>20794</v>
      </c>
      <c r="I164" s="305">
        <v>7.7759</v>
      </c>
      <c r="J164" s="298"/>
      <c r="K164" s="298"/>
      <c r="L164" s="242">
        <v>161692.06</v>
      </c>
      <c r="M164" s="172">
        <v>0.56159999999999999</v>
      </c>
      <c r="N164" s="144">
        <v>69.868600000000001</v>
      </c>
    </row>
    <row r="165" spans="1:14" ht="19.350000000000001" customHeight="1" x14ac:dyDescent="0.2">
      <c r="A165" s="240">
        <v>7792</v>
      </c>
      <c r="B165" s="288" t="s">
        <v>2198</v>
      </c>
      <c r="C165" s="288"/>
      <c r="D165" s="288"/>
      <c r="E165" s="288"/>
      <c r="F165" s="288" t="s">
        <v>21</v>
      </c>
      <c r="G165" s="288"/>
      <c r="H165" s="167">
        <v>4570.58</v>
      </c>
      <c r="I165" s="304">
        <v>35</v>
      </c>
      <c r="J165" s="298"/>
      <c r="K165" s="298"/>
      <c r="L165" s="242">
        <v>159970.29999999999</v>
      </c>
      <c r="M165" s="172">
        <v>0.55559999999999998</v>
      </c>
      <c r="N165" s="144">
        <v>70.424199999999999</v>
      </c>
    </row>
    <row r="166" spans="1:14" ht="9.6" customHeight="1" x14ac:dyDescent="0.2">
      <c r="A166" s="240">
        <v>8328</v>
      </c>
      <c r="B166" s="288" t="s">
        <v>877</v>
      </c>
      <c r="C166" s="288"/>
      <c r="D166" s="288"/>
      <c r="E166" s="288"/>
      <c r="F166" s="288" t="s">
        <v>21</v>
      </c>
      <c r="G166" s="288"/>
      <c r="H166" s="168">
        <v>10479.34</v>
      </c>
      <c r="I166" s="304">
        <v>15</v>
      </c>
      <c r="J166" s="298"/>
      <c r="K166" s="298"/>
      <c r="L166" s="242">
        <v>157190.1</v>
      </c>
      <c r="M166" s="172">
        <v>0.54590000000000005</v>
      </c>
      <c r="N166" s="144">
        <v>70.970100000000002</v>
      </c>
    </row>
    <row r="167" spans="1:14" ht="9.6" customHeight="1" x14ac:dyDescent="0.2">
      <c r="A167" s="148">
        <v>80509</v>
      </c>
      <c r="B167" s="288" t="s">
        <v>1665</v>
      </c>
      <c r="C167" s="288"/>
      <c r="D167" s="288"/>
      <c r="E167" s="288"/>
      <c r="F167" s="288" t="s">
        <v>414</v>
      </c>
      <c r="G167" s="288"/>
      <c r="H167" s="172">
        <v>1</v>
      </c>
      <c r="I167" s="299">
        <v>152431.71</v>
      </c>
      <c r="J167" s="298"/>
      <c r="K167" s="298"/>
      <c r="L167" s="242">
        <v>152431.71</v>
      </c>
      <c r="M167" s="172">
        <v>0.52939999999999998</v>
      </c>
      <c r="N167" s="144">
        <v>71.499600000000001</v>
      </c>
    </row>
    <row r="168" spans="1:14" ht="9.6" customHeight="1" x14ac:dyDescent="0.2">
      <c r="A168" s="240">
        <v>8212</v>
      </c>
      <c r="B168" s="288" t="s">
        <v>294</v>
      </c>
      <c r="C168" s="288"/>
      <c r="D168" s="288"/>
      <c r="E168" s="288"/>
      <c r="F168" s="288" t="s">
        <v>7</v>
      </c>
      <c r="G168" s="288"/>
      <c r="H168" s="171">
        <v>166</v>
      </c>
      <c r="I168" s="303">
        <v>916.12950000000001</v>
      </c>
      <c r="J168" s="298"/>
      <c r="K168" s="298"/>
      <c r="L168" s="242">
        <v>152077.49</v>
      </c>
      <c r="M168" s="172">
        <v>0.5282</v>
      </c>
      <c r="N168" s="144">
        <v>72.027799999999999</v>
      </c>
    </row>
    <row r="169" spans="1:14" ht="19.350000000000001" customHeight="1" x14ac:dyDescent="0.2">
      <c r="A169" s="240">
        <v>9067</v>
      </c>
      <c r="B169" s="288" t="s">
        <v>106</v>
      </c>
      <c r="C169" s="288"/>
      <c r="D169" s="288"/>
      <c r="E169" s="288"/>
      <c r="F169" s="288" t="s">
        <v>21</v>
      </c>
      <c r="G169" s="288"/>
      <c r="H169" s="167">
        <v>2129.86</v>
      </c>
      <c r="I169" s="304">
        <v>71.0886</v>
      </c>
      <c r="J169" s="298"/>
      <c r="K169" s="298"/>
      <c r="L169" s="242">
        <v>151408.76</v>
      </c>
      <c r="M169" s="172">
        <v>0.52590000000000003</v>
      </c>
      <c r="N169" s="144">
        <v>72.553600000000003</v>
      </c>
    </row>
    <row r="170" spans="1:14" ht="9.6" customHeight="1" x14ac:dyDescent="0.2">
      <c r="A170" s="240">
        <v>8902</v>
      </c>
      <c r="B170" s="288" t="s">
        <v>481</v>
      </c>
      <c r="C170" s="288"/>
      <c r="D170" s="288"/>
      <c r="E170" s="288"/>
      <c r="F170" s="288" t="s">
        <v>482</v>
      </c>
      <c r="G170" s="288"/>
      <c r="H170" s="171">
        <v>170</v>
      </c>
      <c r="I170" s="303">
        <v>881.43</v>
      </c>
      <c r="J170" s="298"/>
      <c r="K170" s="298"/>
      <c r="L170" s="242">
        <v>149843.1</v>
      </c>
      <c r="M170" s="172">
        <v>0.52039999999999997</v>
      </c>
      <c r="N170" s="144">
        <v>73.074100000000001</v>
      </c>
    </row>
    <row r="171" spans="1:14" ht="19.350000000000001" customHeight="1" x14ac:dyDescent="0.2">
      <c r="A171" s="240">
        <v>6934</v>
      </c>
      <c r="B171" s="288" t="s">
        <v>674</v>
      </c>
      <c r="C171" s="288"/>
      <c r="D171" s="288"/>
      <c r="E171" s="288"/>
      <c r="F171" s="288" t="s">
        <v>629</v>
      </c>
      <c r="G171" s="288"/>
      <c r="H171" s="168">
        <v>20455</v>
      </c>
      <c r="I171" s="305">
        <v>7.1627000000000001</v>
      </c>
      <c r="J171" s="298"/>
      <c r="K171" s="298"/>
      <c r="L171" s="242">
        <v>146513.03</v>
      </c>
      <c r="M171" s="172">
        <v>0.50890000000000002</v>
      </c>
      <c r="N171" s="144">
        <v>73.582899999999995</v>
      </c>
    </row>
    <row r="172" spans="1:14" ht="9.6" customHeight="1" x14ac:dyDescent="0.2">
      <c r="A172" s="148">
        <v>80234</v>
      </c>
      <c r="B172" s="288" t="s">
        <v>1910</v>
      </c>
      <c r="C172" s="288"/>
      <c r="D172" s="288"/>
      <c r="E172" s="288"/>
      <c r="F172" s="288" t="s">
        <v>414</v>
      </c>
      <c r="G172" s="288"/>
      <c r="H172" s="172">
        <v>1</v>
      </c>
      <c r="I172" s="299">
        <v>144850.70000000001</v>
      </c>
      <c r="J172" s="298"/>
      <c r="K172" s="298"/>
      <c r="L172" s="242">
        <v>144850.70000000001</v>
      </c>
      <c r="M172" s="172">
        <v>0.50309999999999999</v>
      </c>
      <c r="N172" s="144">
        <v>74.085999999999999</v>
      </c>
    </row>
    <row r="173" spans="1:14" ht="9.6" customHeight="1" x14ac:dyDescent="0.2">
      <c r="A173" s="148">
        <v>80308</v>
      </c>
      <c r="B173" s="288" t="s">
        <v>2404</v>
      </c>
      <c r="C173" s="288"/>
      <c r="D173" s="288"/>
      <c r="E173" s="288"/>
      <c r="F173" s="288" t="s">
        <v>21</v>
      </c>
      <c r="G173" s="288"/>
      <c r="H173" s="167">
        <v>2670.92</v>
      </c>
      <c r="I173" s="304">
        <v>52.110500000000002</v>
      </c>
      <c r="J173" s="298"/>
      <c r="K173" s="298"/>
      <c r="L173" s="242">
        <v>139182.97</v>
      </c>
      <c r="M173" s="172">
        <v>0.4834</v>
      </c>
      <c r="N173" s="144">
        <v>74.569400000000002</v>
      </c>
    </row>
    <row r="174" spans="1:14" ht="19.350000000000001" customHeight="1" x14ac:dyDescent="0.2">
      <c r="A174" s="240">
        <v>7943</v>
      </c>
      <c r="B174" s="288" t="s">
        <v>2340</v>
      </c>
      <c r="C174" s="288"/>
      <c r="D174" s="288"/>
      <c r="E174" s="288"/>
      <c r="F174" s="288" t="s">
        <v>21</v>
      </c>
      <c r="G174" s="288"/>
      <c r="H174" s="167">
        <v>3330.87</v>
      </c>
      <c r="I174" s="304">
        <v>40</v>
      </c>
      <c r="J174" s="298"/>
      <c r="K174" s="298"/>
      <c r="L174" s="242">
        <v>133234.79999999999</v>
      </c>
      <c r="M174" s="172">
        <v>0.4627</v>
      </c>
      <c r="N174" s="144">
        <v>75.032200000000003</v>
      </c>
    </row>
    <row r="175" spans="1:14" ht="9.6" customHeight="1" x14ac:dyDescent="0.2">
      <c r="A175" s="240">
        <v>8177</v>
      </c>
      <c r="B175" s="288" t="s">
        <v>2774</v>
      </c>
      <c r="C175" s="288"/>
      <c r="D175" s="288"/>
      <c r="E175" s="288"/>
      <c r="F175" s="288" t="s">
        <v>21</v>
      </c>
      <c r="G175" s="288"/>
      <c r="H175" s="167">
        <v>3197.41</v>
      </c>
      <c r="I175" s="304">
        <v>41</v>
      </c>
      <c r="J175" s="298"/>
      <c r="K175" s="298"/>
      <c r="L175" s="242">
        <v>131093.81</v>
      </c>
      <c r="M175" s="172">
        <v>0.45529999999999998</v>
      </c>
      <c r="N175" s="144">
        <v>75.487499999999997</v>
      </c>
    </row>
    <row r="176" spans="1:14" ht="9.6" customHeight="1" x14ac:dyDescent="0.2">
      <c r="A176" s="240">
        <v>8056</v>
      </c>
      <c r="B176" s="288" t="s">
        <v>2609</v>
      </c>
      <c r="C176" s="288"/>
      <c r="D176" s="288"/>
      <c r="E176" s="288"/>
      <c r="F176" s="288" t="s">
        <v>21</v>
      </c>
      <c r="G176" s="288"/>
      <c r="H176" s="167">
        <v>6224.01</v>
      </c>
      <c r="I176" s="304">
        <v>21</v>
      </c>
      <c r="J176" s="298"/>
      <c r="K176" s="298"/>
      <c r="L176" s="242">
        <v>130704.21</v>
      </c>
      <c r="M176" s="172">
        <v>0.45400000000000001</v>
      </c>
      <c r="N176" s="144">
        <v>75.941400000000002</v>
      </c>
    </row>
    <row r="177" spans="1:14" ht="9.6" customHeight="1" x14ac:dyDescent="0.2">
      <c r="A177" s="148">
        <v>80162</v>
      </c>
      <c r="B177" s="288" t="s">
        <v>1517</v>
      </c>
      <c r="C177" s="288"/>
      <c r="D177" s="288"/>
      <c r="E177" s="288"/>
      <c r="F177" s="288" t="s">
        <v>414</v>
      </c>
      <c r="G177" s="288"/>
      <c r="H177" s="172">
        <v>1</v>
      </c>
      <c r="I177" s="299">
        <v>130264.35</v>
      </c>
      <c r="J177" s="298"/>
      <c r="K177" s="298"/>
      <c r="L177" s="242">
        <v>130264.35</v>
      </c>
      <c r="M177" s="172">
        <v>0.45240000000000002</v>
      </c>
      <c r="N177" s="144">
        <v>76.393900000000002</v>
      </c>
    </row>
    <row r="178" spans="1:14" ht="19.350000000000001" customHeight="1" x14ac:dyDescent="0.2">
      <c r="A178" s="240">
        <v>8038</v>
      </c>
      <c r="B178" s="288" t="s">
        <v>2558</v>
      </c>
      <c r="C178" s="288"/>
      <c r="D178" s="288"/>
      <c r="E178" s="288"/>
      <c r="F178" s="288" t="s">
        <v>21</v>
      </c>
      <c r="G178" s="288"/>
      <c r="H178" s="167">
        <v>3254.34</v>
      </c>
      <c r="I178" s="304">
        <v>40</v>
      </c>
      <c r="J178" s="298"/>
      <c r="K178" s="298"/>
      <c r="L178" s="242">
        <v>130173.6</v>
      </c>
      <c r="M178" s="172">
        <v>0.4521</v>
      </c>
      <c r="N178" s="144">
        <v>76.846000000000004</v>
      </c>
    </row>
    <row r="179" spans="1:14" ht="9.6" customHeight="1" x14ac:dyDescent="0.2">
      <c r="A179" s="240">
        <v>8142</v>
      </c>
      <c r="B179" s="288" t="s">
        <v>2677</v>
      </c>
      <c r="C179" s="288"/>
      <c r="D179" s="288"/>
      <c r="E179" s="288"/>
      <c r="F179" s="288" t="s">
        <v>19</v>
      </c>
      <c r="G179" s="288"/>
      <c r="H179" s="167">
        <v>3272.77</v>
      </c>
      <c r="I179" s="304">
        <v>38.741799999999998</v>
      </c>
      <c r="J179" s="298"/>
      <c r="K179" s="298"/>
      <c r="L179" s="242">
        <v>126793</v>
      </c>
      <c r="M179" s="172">
        <v>0.44040000000000001</v>
      </c>
      <c r="N179" s="144">
        <v>77.286299999999997</v>
      </c>
    </row>
    <row r="180" spans="1:14" ht="9.6" customHeight="1" x14ac:dyDescent="0.2">
      <c r="A180" s="148">
        <v>80221</v>
      </c>
      <c r="B180" s="288" t="s">
        <v>1909</v>
      </c>
      <c r="C180" s="288"/>
      <c r="D180" s="288"/>
      <c r="E180" s="288"/>
      <c r="F180" s="288" t="s">
        <v>414</v>
      </c>
      <c r="G180" s="288"/>
      <c r="H180" s="172">
        <v>1</v>
      </c>
      <c r="I180" s="299">
        <v>120155.65</v>
      </c>
      <c r="J180" s="298"/>
      <c r="K180" s="298"/>
      <c r="L180" s="242">
        <v>120155.65</v>
      </c>
      <c r="M180" s="172">
        <v>0.4173</v>
      </c>
      <c r="N180" s="144">
        <v>77.703699999999998</v>
      </c>
    </row>
    <row r="181" spans="1:14" ht="9.6" customHeight="1" x14ac:dyDescent="0.2">
      <c r="A181" s="240">
        <v>9124</v>
      </c>
      <c r="B181" s="288" t="s">
        <v>1828</v>
      </c>
      <c r="C181" s="288"/>
      <c r="D181" s="288"/>
      <c r="E181" s="288"/>
      <c r="F181" s="288" t="s">
        <v>21</v>
      </c>
      <c r="G181" s="288"/>
      <c r="H181" s="168">
        <v>10479.040000000001</v>
      </c>
      <c r="I181" s="304">
        <v>11.451499999999999</v>
      </c>
      <c r="J181" s="298"/>
      <c r="K181" s="298"/>
      <c r="L181" s="242">
        <v>120000.72</v>
      </c>
      <c r="M181" s="172">
        <v>0.4168</v>
      </c>
      <c r="N181" s="144">
        <v>78.120400000000004</v>
      </c>
    </row>
    <row r="182" spans="1:14" ht="19.350000000000001" customHeight="1" x14ac:dyDescent="0.2">
      <c r="A182" s="240">
        <v>7877</v>
      </c>
      <c r="B182" s="288" t="s">
        <v>553</v>
      </c>
      <c r="C182" s="288"/>
      <c r="D182" s="288"/>
      <c r="E182" s="288"/>
      <c r="F182" s="288" t="s">
        <v>21</v>
      </c>
      <c r="G182" s="288"/>
      <c r="H182" s="167">
        <v>1972.48</v>
      </c>
      <c r="I182" s="304">
        <v>58.161999999999999</v>
      </c>
      <c r="J182" s="298"/>
      <c r="K182" s="298"/>
      <c r="L182" s="242">
        <v>114723.39</v>
      </c>
      <c r="M182" s="172">
        <v>0.39850000000000002</v>
      </c>
      <c r="N182" s="144">
        <v>78.518900000000002</v>
      </c>
    </row>
    <row r="183" spans="1:14" ht="19.350000000000001" customHeight="1" x14ac:dyDescent="0.2">
      <c r="A183" s="240">
        <v>9100</v>
      </c>
      <c r="B183" s="288" t="s">
        <v>2300</v>
      </c>
      <c r="C183" s="288"/>
      <c r="D183" s="288"/>
      <c r="E183" s="288"/>
      <c r="F183" s="288" t="s">
        <v>21</v>
      </c>
      <c r="G183" s="288"/>
      <c r="H183" s="171">
        <v>541.91999999999996</v>
      </c>
      <c r="I183" s="303">
        <v>208.36949999999999</v>
      </c>
      <c r="J183" s="298"/>
      <c r="K183" s="298"/>
      <c r="L183" s="242">
        <v>112919.6</v>
      </c>
      <c r="M183" s="172">
        <v>0.39219999999999999</v>
      </c>
      <c r="N183" s="144">
        <v>78.911100000000005</v>
      </c>
    </row>
    <row r="184" spans="1:14" ht="9.6" customHeight="1" x14ac:dyDescent="0.2">
      <c r="A184" s="240">
        <v>9532</v>
      </c>
      <c r="B184" s="288" t="s">
        <v>2724</v>
      </c>
      <c r="C184" s="288"/>
      <c r="D184" s="288"/>
      <c r="E184" s="288"/>
      <c r="F184" s="288" t="s">
        <v>21</v>
      </c>
      <c r="G184" s="288"/>
      <c r="H184" s="171">
        <v>170.96</v>
      </c>
      <c r="I184" s="303">
        <v>645</v>
      </c>
      <c r="J184" s="298"/>
      <c r="K184" s="298"/>
      <c r="L184" s="242">
        <v>110269.2</v>
      </c>
      <c r="M184" s="172">
        <v>0.38300000000000001</v>
      </c>
      <c r="N184" s="144">
        <v>79.2941</v>
      </c>
    </row>
    <row r="185" spans="1:14" ht="19.350000000000001" customHeight="1" x14ac:dyDescent="0.2">
      <c r="A185" s="240">
        <v>9469</v>
      </c>
      <c r="B185" s="288" t="s">
        <v>1525</v>
      </c>
      <c r="C185" s="288"/>
      <c r="D185" s="288"/>
      <c r="E185" s="288"/>
      <c r="F185" s="288" t="s">
        <v>621</v>
      </c>
      <c r="G185" s="288"/>
      <c r="H185" s="167">
        <v>1186.68</v>
      </c>
      <c r="I185" s="304">
        <v>91.75</v>
      </c>
      <c r="J185" s="298"/>
      <c r="K185" s="298"/>
      <c r="L185" s="242">
        <v>108877.89</v>
      </c>
      <c r="M185" s="172">
        <v>0.37819999999999998</v>
      </c>
      <c r="N185" s="144">
        <v>79.672200000000004</v>
      </c>
    </row>
    <row r="186" spans="1:14" ht="9.6" customHeight="1" x14ac:dyDescent="0.2">
      <c r="A186" s="240">
        <v>9066</v>
      </c>
      <c r="B186" s="288" t="s">
        <v>141</v>
      </c>
      <c r="C186" s="288"/>
      <c r="D186" s="288"/>
      <c r="E186" s="288"/>
      <c r="F186" s="288" t="s">
        <v>19</v>
      </c>
      <c r="G186" s="288"/>
      <c r="H186" s="167">
        <v>3036.46</v>
      </c>
      <c r="I186" s="304">
        <v>35.594200000000001</v>
      </c>
      <c r="J186" s="298"/>
      <c r="K186" s="298"/>
      <c r="L186" s="242">
        <v>108080.35</v>
      </c>
      <c r="M186" s="172">
        <v>0.37540000000000001</v>
      </c>
      <c r="N186" s="143">
        <v>80.047600000000003</v>
      </c>
    </row>
    <row r="187" spans="1:14" ht="19.350000000000001" customHeight="1" x14ac:dyDescent="0.2">
      <c r="A187" s="240">
        <v>9060</v>
      </c>
      <c r="B187" s="288" t="s">
        <v>56</v>
      </c>
      <c r="C187" s="288"/>
      <c r="D187" s="288"/>
      <c r="E187" s="288"/>
      <c r="F187" s="288" t="s">
        <v>21</v>
      </c>
      <c r="G187" s="288"/>
      <c r="H187" s="167">
        <v>2127.69</v>
      </c>
      <c r="I187" s="304">
        <v>49.3185</v>
      </c>
      <c r="J187" s="298"/>
      <c r="K187" s="298"/>
      <c r="L187" s="242">
        <v>104934.47</v>
      </c>
      <c r="M187" s="172">
        <v>0.36449999999999999</v>
      </c>
      <c r="N187" s="143">
        <v>80.412099999999995</v>
      </c>
    </row>
    <row r="188" spans="1:14" ht="9.6" customHeight="1" x14ac:dyDescent="0.2">
      <c r="A188" s="240">
        <v>8785</v>
      </c>
      <c r="B188" s="288" t="s">
        <v>1522</v>
      </c>
      <c r="C188" s="288"/>
      <c r="D188" s="288"/>
      <c r="E188" s="288"/>
      <c r="F188" s="288" t="s">
        <v>414</v>
      </c>
      <c r="G188" s="288"/>
      <c r="H188" s="172">
        <v>1</v>
      </c>
      <c r="I188" s="299">
        <v>104793.4</v>
      </c>
      <c r="J188" s="298"/>
      <c r="K188" s="298"/>
      <c r="L188" s="242">
        <v>104793.4</v>
      </c>
      <c r="M188" s="172">
        <v>0.36399999999999999</v>
      </c>
      <c r="N188" s="143">
        <v>80.775999999999996</v>
      </c>
    </row>
    <row r="189" spans="1:14" ht="9.6" customHeight="1" x14ac:dyDescent="0.2">
      <c r="A189" s="148">
        <v>80158</v>
      </c>
      <c r="B189" s="288" t="s">
        <v>2400</v>
      </c>
      <c r="C189" s="288"/>
      <c r="D189" s="288"/>
      <c r="E189" s="288"/>
      <c r="F189" s="288" t="s">
        <v>21</v>
      </c>
      <c r="G189" s="288"/>
      <c r="H189" s="168">
        <v>24594.14</v>
      </c>
      <c r="I189" s="305">
        <v>4.2602000000000002</v>
      </c>
      <c r="J189" s="298"/>
      <c r="K189" s="298"/>
      <c r="L189" s="242">
        <v>104775.97</v>
      </c>
      <c r="M189" s="172">
        <v>0.3639</v>
      </c>
      <c r="N189" s="143">
        <v>81.139899999999997</v>
      </c>
    </row>
    <row r="190" spans="1:14" ht="19.350000000000001" customHeight="1" x14ac:dyDescent="0.2">
      <c r="A190" s="240">
        <v>9270</v>
      </c>
      <c r="B190" s="288" t="s">
        <v>2645</v>
      </c>
      <c r="C190" s="288"/>
      <c r="D190" s="288"/>
      <c r="E190" s="288"/>
      <c r="F190" s="288" t="s">
        <v>7</v>
      </c>
      <c r="G190" s="288"/>
      <c r="H190" s="169">
        <v>79</v>
      </c>
      <c r="I190" s="297">
        <v>1322.7292</v>
      </c>
      <c r="J190" s="298"/>
      <c r="K190" s="298"/>
      <c r="L190" s="242">
        <v>104495.62</v>
      </c>
      <c r="M190" s="172">
        <v>0.3629</v>
      </c>
      <c r="N190" s="143">
        <v>81.502899999999997</v>
      </c>
    </row>
    <row r="191" spans="1:14" ht="9.6" customHeight="1" x14ac:dyDescent="0.2">
      <c r="A191" s="240">
        <v>8031</v>
      </c>
      <c r="B191" s="288" t="s">
        <v>2556</v>
      </c>
      <c r="C191" s="288"/>
      <c r="D191" s="288"/>
      <c r="E191" s="288"/>
      <c r="F191" s="288" t="s">
        <v>21</v>
      </c>
      <c r="G191" s="288"/>
      <c r="H191" s="167">
        <v>3210.35</v>
      </c>
      <c r="I191" s="304">
        <v>30</v>
      </c>
      <c r="J191" s="298"/>
      <c r="K191" s="298"/>
      <c r="L191" s="245">
        <v>96310.5</v>
      </c>
      <c r="M191" s="172">
        <v>0.33450000000000002</v>
      </c>
      <c r="N191" s="143">
        <v>81.837400000000002</v>
      </c>
    </row>
    <row r="192" spans="1:14" ht="9.6" customHeight="1" x14ac:dyDescent="0.2">
      <c r="A192" s="240">
        <v>8903</v>
      </c>
      <c r="B192" s="288" t="s">
        <v>1120</v>
      </c>
      <c r="C192" s="288"/>
      <c r="D192" s="288"/>
      <c r="E192" s="288"/>
      <c r="F192" s="288" t="s">
        <v>414</v>
      </c>
      <c r="G192" s="288"/>
      <c r="H192" s="172">
        <v>1</v>
      </c>
      <c r="I192" s="300">
        <v>95981.9</v>
      </c>
      <c r="J192" s="298"/>
      <c r="K192" s="298"/>
      <c r="L192" s="245">
        <v>95981.9</v>
      </c>
      <c r="M192" s="172">
        <v>0.33339999999999997</v>
      </c>
      <c r="N192" s="143">
        <v>82.170699999999997</v>
      </c>
    </row>
    <row r="193" spans="1:14" ht="9.6" customHeight="1" x14ac:dyDescent="0.2">
      <c r="A193" s="240">
        <v>8676</v>
      </c>
      <c r="B193" s="288" t="s">
        <v>1959</v>
      </c>
      <c r="C193" s="288"/>
      <c r="D193" s="288"/>
      <c r="E193" s="288"/>
      <c r="F193" s="288" t="s">
        <v>414</v>
      </c>
      <c r="G193" s="288"/>
      <c r="H193" s="172">
        <v>1</v>
      </c>
      <c r="I193" s="300">
        <v>95946.58</v>
      </c>
      <c r="J193" s="298"/>
      <c r="K193" s="298"/>
      <c r="L193" s="245">
        <v>95946.58</v>
      </c>
      <c r="M193" s="172">
        <v>0.3332</v>
      </c>
      <c r="N193" s="143">
        <v>82.504000000000005</v>
      </c>
    </row>
    <row r="194" spans="1:14" ht="9.6" customHeight="1" x14ac:dyDescent="0.2">
      <c r="A194" s="240">
        <v>8871</v>
      </c>
      <c r="B194" s="288" t="s">
        <v>596</v>
      </c>
      <c r="C194" s="288"/>
      <c r="D194" s="288"/>
      <c r="E194" s="288"/>
      <c r="F194" s="288" t="s">
        <v>21</v>
      </c>
      <c r="G194" s="288"/>
      <c r="H194" s="167">
        <v>1851.32</v>
      </c>
      <c r="I194" s="304">
        <v>48</v>
      </c>
      <c r="J194" s="298"/>
      <c r="K194" s="298"/>
      <c r="L194" s="245">
        <v>88863.360000000001</v>
      </c>
      <c r="M194" s="172">
        <v>0.30859999999999999</v>
      </c>
      <c r="N194" s="143">
        <v>82.812600000000003</v>
      </c>
    </row>
    <row r="195" spans="1:14" ht="9.6" customHeight="1" x14ac:dyDescent="0.2">
      <c r="A195" s="240">
        <v>8888</v>
      </c>
      <c r="B195" s="288" t="s">
        <v>598</v>
      </c>
      <c r="C195" s="288"/>
      <c r="D195" s="288"/>
      <c r="E195" s="288"/>
      <c r="F195" s="288" t="s">
        <v>21</v>
      </c>
      <c r="G195" s="288"/>
      <c r="H195" s="167">
        <v>1972.48</v>
      </c>
      <c r="I195" s="304">
        <v>45</v>
      </c>
      <c r="J195" s="298"/>
      <c r="K195" s="298"/>
      <c r="L195" s="245">
        <v>88761.600000000006</v>
      </c>
      <c r="M195" s="172">
        <v>0.30830000000000002</v>
      </c>
      <c r="N195" s="143">
        <v>83.120900000000006</v>
      </c>
    </row>
    <row r="196" spans="1:14" ht="9.6" customHeight="1" x14ac:dyDescent="0.2">
      <c r="A196" s="240">
        <v>8654</v>
      </c>
      <c r="B196" s="288" t="s">
        <v>1002</v>
      </c>
      <c r="C196" s="288"/>
      <c r="D196" s="288"/>
      <c r="E196" s="288"/>
      <c r="F196" s="288" t="s">
        <v>629</v>
      </c>
      <c r="G196" s="288"/>
      <c r="H196" s="168">
        <v>10952.12</v>
      </c>
      <c r="I196" s="305">
        <v>7.7830000000000004</v>
      </c>
      <c r="J196" s="298"/>
      <c r="K196" s="298"/>
      <c r="L196" s="245">
        <v>85240.35</v>
      </c>
      <c r="M196" s="172">
        <v>0.29609999999999997</v>
      </c>
      <c r="N196" s="143">
        <v>83.416899999999998</v>
      </c>
    </row>
    <row r="197" spans="1:14" ht="9.6" customHeight="1" x14ac:dyDescent="0.2">
      <c r="A197" s="240">
        <v>8883</v>
      </c>
      <c r="B197" s="288" t="s">
        <v>2657</v>
      </c>
      <c r="C197" s="288"/>
      <c r="D197" s="288"/>
      <c r="E197" s="288"/>
      <c r="F197" s="288" t="s">
        <v>21</v>
      </c>
      <c r="G197" s="288"/>
      <c r="H197" s="169">
        <v>63.41</v>
      </c>
      <c r="I197" s="297">
        <v>1314.9649999999999</v>
      </c>
      <c r="J197" s="298"/>
      <c r="K197" s="298"/>
      <c r="L197" s="245">
        <v>83381.929999999993</v>
      </c>
      <c r="M197" s="172">
        <v>0.28960000000000002</v>
      </c>
      <c r="N197" s="143">
        <v>83.706500000000005</v>
      </c>
    </row>
    <row r="198" spans="1:14" ht="9.6" customHeight="1" x14ac:dyDescent="0.2">
      <c r="A198" s="148">
        <v>80161</v>
      </c>
      <c r="B198" s="288" t="s">
        <v>1516</v>
      </c>
      <c r="C198" s="288"/>
      <c r="D198" s="288"/>
      <c r="E198" s="288"/>
      <c r="F198" s="288" t="s">
        <v>414</v>
      </c>
      <c r="G198" s="288"/>
      <c r="H198" s="172">
        <v>1</v>
      </c>
      <c r="I198" s="300">
        <v>82706.100000000006</v>
      </c>
      <c r="J198" s="298"/>
      <c r="K198" s="298"/>
      <c r="L198" s="245">
        <v>82706.100000000006</v>
      </c>
      <c r="M198" s="172">
        <v>0.2873</v>
      </c>
      <c r="N198" s="143">
        <v>83.993799999999993</v>
      </c>
    </row>
    <row r="199" spans="1:14" ht="19.350000000000001" customHeight="1" x14ac:dyDescent="0.2">
      <c r="A199" s="240">
        <v>9081</v>
      </c>
      <c r="B199" s="288" t="s">
        <v>932</v>
      </c>
      <c r="C199" s="288"/>
      <c r="D199" s="288"/>
      <c r="E199" s="288"/>
      <c r="F199" s="288" t="s">
        <v>21</v>
      </c>
      <c r="G199" s="288"/>
      <c r="H199" s="167">
        <v>1292.3399999999999</v>
      </c>
      <c r="I199" s="304">
        <v>63.9786</v>
      </c>
      <c r="J199" s="298"/>
      <c r="K199" s="298"/>
      <c r="L199" s="245">
        <v>82682.100000000006</v>
      </c>
      <c r="M199" s="172">
        <v>0.28720000000000001</v>
      </c>
      <c r="N199" s="143">
        <v>84.281000000000006</v>
      </c>
    </row>
    <row r="200" spans="1:14" ht="9.6" customHeight="1" x14ac:dyDescent="0.2">
      <c r="A200" s="240">
        <v>9599</v>
      </c>
      <c r="B200" s="288" t="s">
        <v>1900</v>
      </c>
      <c r="C200" s="288"/>
      <c r="D200" s="288"/>
      <c r="E200" s="288"/>
      <c r="F200" s="288" t="s">
        <v>21</v>
      </c>
      <c r="G200" s="288"/>
      <c r="H200" s="171">
        <v>165.09</v>
      </c>
      <c r="I200" s="303">
        <v>500</v>
      </c>
      <c r="J200" s="298"/>
      <c r="K200" s="298"/>
      <c r="L200" s="245">
        <v>82545</v>
      </c>
      <c r="M200" s="172">
        <v>0.28670000000000001</v>
      </c>
      <c r="N200" s="143">
        <v>84.567599999999999</v>
      </c>
    </row>
    <row r="201" spans="1:14" ht="19.350000000000001" customHeight="1" x14ac:dyDescent="0.2">
      <c r="A201" s="240">
        <v>8873</v>
      </c>
      <c r="B201" s="288" t="s">
        <v>595</v>
      </c>
      <c r="C201" s="288"/>
      <c r="D201" s="288"/>
      <c r="E201" s="288"/>
      <c r="F201" s="288" t="s">
        <v>21</v>
      </c>
      <c r="G201" s="288"/>
      <c r="H201" s="167">
        <v>2680.15</v>
      </c>
      <c r="I201" s="304">
        <v>30</v>
      </c>
      <c r="J201" s="298"/>
      <c r="K201" s="298"/>
      <c r="L201" s="245">
        <v>80404.5</v>
      </c>
      <c r="M201" s="172">
        <v>0.27929999999999999</v>
      </c>
      <c r="N201" s="143">
        <v>84.846900000000005</v>
      </c>
    </row>
    <row r="202" spans="1:14" ht="19.350000000000001" customHeight="1" x14ac:dyDescent="0.2">
      <c r="A202" s="240">
        <v>9080</v>
      </c>
      <c r="B202" s="288" t="s">
        <v>931</v>
      </c>
      <c r="C202" s="288"/>
      <c r="D202" s="288"/>
      <c r="E202" s="288"/>
      <c r="F202" s="288" t="s">
        <v>21</v>
      </c>
      <c r="G202" s="288"/>
      <c r="H202" s="171">
        <v>796.58</v>
      </c>
      <c r="I202" s="303">
        <v>100.6322</v>
      </c>
      <c r="J202" s="298"/>
      <c r="K202" s="298"/>
      <c r="L202" s="245">
        <v>80161.600000000006</v>
      </c>
      <c r="M202" s="172">
        <v>0.27839999999999998</v>
      </c>
      <c r="N202" s="143">
        <v>85.125299999999996</v>
      </c>
    </row>
    <row r="203" spans="1:14" ht="9.6" customHeight="1" x14ac:dyDescent="0.2">
      <c r="A203" s="240">
        <v>9538</v>
      </c>
      <c r="B203" s="288" t="s">
        <v>2745</v>
      </c>
      <c r="C203" s="288"/>
      <c r="D203" s="288"/>
      <c r="E203" s="288"/>
      <c r="F203" s="288" t="s">
        <v>21</v>
      </c>
      <c r="G203" s="288"/>
      <c r="H203" s="171">
        <v>700.95</v>
      </c>
      <c r="I203" s="303">
        <v>113.4915</v>
      </c>
      <c r="J203" s="298"/>
      <c r="K203" s="298"/>
      <c r="L203" s="245">
        <v>79551.86</v>
      </c>
      <c r="M203" s="172">
        <v>0.27629999999999999</v>
      </c>
      <c r="N203" s="143">
        <v>85.401600000000002</v>
      </c>
    </row>
    <row r="204" spans="1:14" ht="19.350000000000001" customHeight="1" x14ac:dyDescent="0.2">
      <c r="A204" s="240">
        <v>7918</v>
      </c>
      <c r="B204" s="288" t="s">
        <v>2280</v>
      </c>
      <c r="C204" s="288"/>
      <c r="D204" s="288"/>
      <c r="E204" s="288"/>
      <c r="F204" s="288" t="s">
        <v>21</v>
      </c>
      <c r="G204" s="288"/>
      <c r="H204" s="171">
        <v>895.99</v>
      </c>
      <c r="I204" s="304">
        <v>88.450500000000005</v>
      </c>
      <c r="J204" s="298"/>
      <c r="K204" s="298"/>
      <c r="L204" s="245">
        <v>79250.759999999995</v>
      </c>
      <c r="M204" s="172">
        <v>0.27529999999999999</v>
      </c>
      <c r="N204" s="143">
        <v>85.676900000000003</v>
      </c>
    </row>
    <row r="205" spans="1:14" ht="9.6" customHeight="1" x14ac:dyDescent="0.2">
      <c r="A205" s="240">
        <v>8193</v>
      </c>
      <c r="B205" s="288" t="s">
        <v>2653</v>
      </c>
      <c r="C205" s="288"/>
      <c r="D205" s="288"/>
      <c r="E205" s="288"/>
      <c r="F205" s="288" t="s">
        <v>21</v>
      </c>
      <c r="G205" s="288"/>
      <c r="H205" s="171">
        <v>175.5</v>
      </c>
      <c r="I205" s="303">
        <v>445.77499999999998</v>
      </c>
      <c r="J205" s="298"/>
      <c r="K205" s="298"/>
      <c r="L205" s="245">
        <v>78233.52</v>
      </c>
      <c r="M205" s="172">
        <v>0.2717</v>
      </c>
      <c r="N205" s="143">
        <v>85.948599999999999</v>
      </c>
    </row>
    <row r="206" spans="1:14" ht="19.350000000000001" customHeight="1" x14ac:dyDescent="0.2">
      <c r="A206" s="240">
        <v>8874</v>
      </c>
      <c r="B206" s="288" t="s">
        <v>527</v>
      </c>
      <c r="C206" s="288"/>
      <c r="D206" s="288"/>
      <c r="E206" s="288"/>
      <c r="F206" s="288" t="s">
        <v>21</v>
      </c>
      <c r="G206" s="288"/>
      <c r="H206" s="167">
        <v>2680.15</v>
      </c>
      <c r="I206" s="304">
        <v>29.16</v>
      </c>
      <c r="J206" s="298"/>
      <c r="K206" s="298"/>
      <c r="L206" s="245">
        <v>78153.179999999993</v>
      </c>
      <c r="M206" s="172">
        <v>0.27139999999999997</v>
      </c>
      <c r="N206" s="143">
        <v>86.22</v>
      </c>
    </row>
    <row r="207" spans="1:14" ht="9.6" customHeight="1" x14ac:dyDescent="0.2">
      <c r="A207" s="148">
        <v>80160</v>
      </c>
      <c r="B207" s="288" t="s">
        <v>1515</v>
      </c>
      <c r="C207" s="288"/>
      <c r="D207" s="288"/>
      <c r="E207" s="288"/>
      <c r="F207" s="288" t="s">
        <v>414</v>
      </c>
      <c r="G207" s="288"/>
      <c r="H207" s="172">
        <v>1</v>
      </c>
      <c r="I207" s="300">
        <v>71496.88</v>
      </c>
      <c r="J207" s="298"/>
      <c r="K207" s="298"/>
      <c r="L207" s="245">
        <v>71496.88</v>
      </c>
      <c r="M207" s="172">
        <v>0.24829999999999999</v>
      </c>
      <c r="N207" s="143">
        <v>86.468299999999999</v>
      </c>
    </row>
    <row r="208" spans="1:14" ht="19.350000000000001" customHeight="1" x14ac:dyDescent="0.2">
      <c r="A208" s="240">
        <v>9591</v>
      </c>
      <c r="B208" s="288" t="s">
        <v>2175</v>
      </c>
      <c r="C208" s="288"/>
      <c r="D208" s="288"/>
      <c r="E208" s="288"/>
      <c r="F208" s="288" t="s">
        <v>21</v>
      </c>
      <c r="G208" s="288"/>
      <c r="H208" s="167">
        <v>3210.35</v>
      </c>
      <c r="I208" s="304">
        <v>22</v>
      </c>
      <c r="J208" s="298"/>
      <c r="K208" s="298"/>
      <c r="L208" s="245">
        <v>70627.7</v>
      </c>
      <c r="M208" s="172">
        <v>0.24529999999999999</v>
      </c>
      <c r="N208" s="143">
        <v>86.7136</v>
      </c>
    </row>
    <row r="209" spans="1:14" ht="19.350000000000001" customHeight="1" x14ac:dyDescent="0.2">
      <c r="A209" s="240">
        <v>7789</v>
      </c>
      <c r="B209" s="288" t="s">
        <v>2177</v>
      </c>
      <c r="C209" s="288"/>
      <c r="D209" s="288"/>
      <c r="E209" s="288"/>
      <c r="F209" s="288" t="s">
        <v>21</v>
      </c>
      <c r="G209" s="288"/>
      <c r="H209" s="167">
        <v>2292.65</v>
      </c>
      <c r="I209" s="304">
        <v>30</v>
      </c>
      <c r="J209" s="298"/>
      <c r="K209" s="298"/>
      <c r="L209" s="245">
        <v>68779.5</v>
      </c>
      <c r="M209" s="172">
        <v>0.2389</v>
      </c>
      <c r="N209" s="143">
        <v>86.952500000000001</v>
      </c>
    </row>
    <row r="210" spans="1:14" ht="9.6" customHeight="1" x14ac:dyDescent="0.2">
      <c r="A210" s="240">
        <v>8060</v>
      </c>
      <c r="B210" s="288" t="s">
        <v>2611</v>
      </c>
      <c r="C210" s="288"/>
      <c r="D210" s="288"/>
      <c r="E210" s="288"/>
      <c r="F210" s="288" t="s">
        <v>21</v>
      </c>
      <c r="G210" s="288"/>
      <c r="H210" s="167">
        <v>6224.01</v>
      </c>
      <c r="I210" s="304">
        <v>11</v>
      </c>
      <c r="J210" s="298"/>
      <c r="K210" s="298"/>
      <c r="L210" s="245">
        <v>68464.11</v>
      </c>
      <c r="M210" s="172">
        <v>0.23780000000000001</v>
      </c>
      <c r="N210" s="143">
        <v>87.190299999999993</v>
      </c>
    </row>
    <row r="211" spans="1:14" ht="9.6" customHeight="1" x14ac:dyDescent="0.2">
      <c r="A211" s="148">
        <v>80515</v>
      </c>
      <c r="B211" s="288" t="s">
        <v>1531</v>
      </c>
      <c r="C211" s="288"/>
      <c r="D211" s="288"/>
      <c r="E211" s="288"/>
      <c r="F211" s="288" t="s">
        <v>414</v>
      </c>
      <c r="G211" s="288"/>
      <c r="H211" s="172">
        <v>1</v>
      </c>
      <c r="I211" s="300">
        <v>68429.289999999994</v>
      </c>
      <c r="J211" s="298"/>
      <c r="K211" s="298"/>
      <c r="L211" s="245">
        <v>68429.289999999994</v>
      </c>
      <c r="M211" s="172">
        <v>0.23769999999999999</v>
      </c>
      <c r="N211" s="143">
        <v>87.427999999999997</v>
      </c>
    </row>
    <row r="212" spans="1:14" ht="19.350000000000001" customHeight="1" x14ac:dyDescent="0.2">
      <c r="A212" s="240">
        <v>9079</v>
      </c>
      <c r="B212" s="288" t="s">
        <v>930</v>
      </c>
      <c r="C212" s="288"/>
      <c r="D212" s="288"/>
      <c r="E212" s="288"/>
      <c r="F212" s="288" t="s">
        <v>21</v>
      </c>
      <c r="G212" s="288"/>
      <c r="H212" s="171">
        <v>624.33000000000004</v>
      </c>
      <c r="I212" s="303">
        <v>105.2539</v>
      </c>
      <c r="J212" s="298"/>
      <c r="K212" s="298"/>
      <c r="L212" s="245">
        <v>65713.17</v>
      </c>
      <c r="M212" s="172">
        <v>0.22819999999999999</v>
      </c>
      <c r="N212" s="143">
        <v>87.656199999999998</v>
      </c>
    </row>
    <row r="213" spans="1:14" ht="9.6" customHeight="1" x14ac:dyDescent="0.2">
      <c r="A213" s="240">
        <v>8376</v>
      </c>
      <c r="B213" s="288" t="s">
        <v>1945</v>
      </c>
      <c r="C213" s="288"/>
      <c r="D213" s="288"/>
      <c r="E213" s="288"/>
      <c r="F213" s="288" t="s">
        <v>414</v>
      </c>
      <c r="G213" s="288"/>
      <c r="H213" s="172">
        <v>1</v>
      </c>
      <c r="I213" s="300">
        <v>63716.35</v>
      </c>
      <c r="J213" s="298"/>
      <c r="K213" s="298"/>
      <c r="L213" s="245">
        <v>63716.35</v>
      </c>
      <c r="M213" s="172">
        <v>0.2213</v>
      </c>
      <c r="N213" s="143">
        <v>87.877499999999998</v>
      </c>
    </row>
    <row r="214" spans="1:14" ht="9.6" customHeight="1" x14ac:dyDescent="0.2">
      <c r="A214" s="240">
        <v>7772</v>
      </c>
      <c r="B214" s="288" t="s">
        <v>2094</v>
      </c>
      <c r="C214" s="288"/>
      <c r="D214" s="288"/>
      <c r="E214" s="288"/>
      <c r="F214" s="288" t="s">
        <v>21</v>
      </c>
      <c r="G214" s="288"/>
      <c r="H214" s="167">
        <v>4552.58</v>
      </c>
      <c r="I214" s="304">
        <v>13.7233</v>
      </c>
      <c r="J214" s="298"/>
      <c r="K214" s="298"/>
      <c r="L214" s="245">
        <v>62476.43</v>
      </c>
      <c r="M214" s="172">
        <v>0.217</v>
      </c>
      <c r="N214" s="143">
        <v>88.094499999999996</v>
      </c>
    </row>
    <row r="215" spans="1:14" ht="9.6" customHeight="1" x14ac:dyDescent="0.2">
      <c r="A215" s="240">
        <v>7498</v>
      </c>
      <c r="B215" s="288" t="s">
        <v>219</v>
      </c>
      <c r="C215" s="288"/>
      <c r="D215" s="288"/>
      <c r="E215" s="288"/>
      <c r="F215" s="288" t="s">
        <v>7</v>
      </c>
      <c r="G215" s="288"/>
      <c r="H215" s="171">
        <v>182</v>
      </c>
      <c r="I215" s="303">
        <v>340</v>
      </c>
      <c r="J215" s="298"/>
      <c r="K215" s="298"/>
      <c r="L215" s="245">
        <v>61880</v>
      </c>
      <c r="M215" s="172">
        <v>0.21490000000000001</v>
      </c>
      <c r="N215" s="143">
        <v>88.309399999999997</v>
      </c>
    </row>
    <row r="216" spans="1:14" ht="9.6" customHeight="1" x14ac:dyDescent="0.2">
      <c r="A216" s="148">
        <v>80494</v>
      </c>
      <c r="B216" s="288" t="s">
        <v>1746</v>
      </c>
      <c r="C216" s="288"/>
      <c r="D216" s="288"/>
      <c r="E216" s="288"/>
      <c r="F216" s="288" t="s">
        <v>414</v>
      </c>
      <c r="G216" s="288"/>
      <c r="H216" s="172">
        <v>1</v>
      </c>
      <c r="I216" s="300">
        <v>61558.8704</v>
      </c>
      <c r="J216" s="298"/>
      <c r="K216" s="298"/>
      <c r="L216" s="245">
        <v>61558.87</v>
      </c>
      <c r="M216" s="172">
        <v>0.21379999999999999</v>
      </c>
      <c r="N216" s="143">
        <v>88.523200000000003</v>
      </c>
    </row>
    <row r="217" spans="1:14" ht="9.6" customHeight="1" x14ac:dyDescent="0.2">
      <c r="A217" s="240">
        <v>8191</v>
      </c>
      <c r="B217" s="288" t="s">
        <v>2651</v>
      </c>
      <c r="C217" s="288"/>
      <c r="D217" s="288"/>
      <c r="E217" s="288"/>
      <c r="F217" s="288" t="s">
        <v>21</v>
      </c>
      <c r="G217" s="288"/>
      <c r="H217" s="171">
        <v>136.31</v>
      </c>
      <c r="I217" s="303">
        <v>445.77499999999998</v>
      </c>
      <c r="J217" s="298"/>
      <c r="K217" s="298"/>
      <c r="L217" s="245">
        <v>60763.59</v>
      </c>
      <c r="M217" s="172">
        <v>0.21099999999999999</v>
      </c>
      <c r="N217" s="143">
        <v>88.734300000000005</v>
      </c>
    </row>
    <row r="218" spans="1:14" ht="19.350000000000001" customHeight="1" x14ac:dyDescent="0.2">
      <c r="A218" s="240">
        <v>6901</v>
      </c>
      <c r="B218" s="288" t="s">
        <v>668</v>
      </c>
      <c r="C218" s="288"/>
      <c r="D218" s="288"/>
      <c r="E218" s="288"/>
      <c r="F218" s="288" t="s">
        <v>629</v>
      </c>
      <c r="G218" s="288"/>
      <c r="H218" s="167">
        <v>6365</v>
      </c>
      <c r="I218" s="305">
        <v>9.3081999999999994</v>
      </c>
      <c r="J218" s="298"/>
      <c r="K218" s="298"/>
      <c r="L218" s="245">
        <v>59246.7</v>
      </c>
      <c r="M218" s="172">
        <v>0.20580000000000001</v>
      </c>
      <c r="N218" s="143">
        <v>88.94</v>
      </c>
    </row>
    <row r="219" spans="1:14" ht="9.6" customHeight="1" x14ac:dyDescent="0.2">
      <c r="A219" s="240">
        <v>8774</v>
      </c>
      <c r="B219" s="288" t="s">
        <v>1847</v>
      </c>
      <c r="C219" s="288"/>
      <c r="D219" s="288"/>
      <c r="E219" s="288"/>
      <c r="F219" s="288" t="s">
        <v>414</v>
      </c>
      <c r="G219" s="288"/>
      <c r="H219" s="172">
        <v>1</v>
      </c>
      <c r="I219" s="300">
        <v>58320.433799999999</v>
      </c>
      <c r="J219" s="298"/>
      <c r="K219" s="298"/>
      <c r="L219" s="245">
        <v>58320.43</v>
      </c>
      <c r="M219" s="172">
        <v>0.2026</v>
      </c>
      <c r="N219" s="143">
        <v>89.142600000000002</v>
      </c>
    </row>
    <row r="220" spans="1:14" ht="19.350000000000001" customHeight="1" x14ac:dyDescent="0.2">
      <c r="A220" s="240">
        <v>7474</v>
      </c>
      <c r="B220" s="288" t="s">
        <v>208</v>
      </c>
      <c r="C220" s="288"/>
      <c r="D220" s="288"/>
      <c r="E220" s="288"/>
      <c r="F220" s="288" t="s">
        <v>21</v>
      </c>
      <c r="G220" s="288"/>
      <c r="H220" s="167">
        <v>1528.99</v>
      </c>
      <c r="I220" s="304">
        <v>36</v>
      </c>
      <c r="J220" s="298"/>
      <c r="K220" s="298"/>
      <c r="L220" s="245">
        <v>55043.64</v>
      </c>
      <c r="M220" s="172">
        <v>0.19120000000000001</v>
      </c>
      <c r="N220" s="143">
        <v>89.333799999999997</v>
      </c>
    </row>
    <row r="221" spans="1:14" ht="9.6" customHeight="1" x14ac:dyDescent="0.2">
      <c r="A221" s="240">
        <v>8027</v>
      </c>
      <c r="B221" s="288" t="s">
        <v>2398</v>
      </c>
      <c r="C221" s="288"/>
      <c r="D221" s="288"/>
      <c r="E221" s="288"/>
      <c r="F221" s="288" t="s">
        <v>21</v>
      </c>
      <c r="G221" s="288"/>
      <c r="H221" s="168">
        <v>24594.14</v>
      </c>
      <c r="I221" s="305">
        <v>2.1886000000000001</v>
      </c>
      <c r="J221" s="298"/>
      <c r="K221" s="298"/>
      <c r="L221" s="245">
        <v>53826.74</v>
      </c>
      <c r="M221" s="172">
        <v>0.18690000000000001</v>
      </c>
      <c r="N221" s="143">
        <v>89.520700000000005</v>
      </c>
    </row>
    <row r="222" spans="1:14" ht="9.6" customHeight="1" x14ac:dyDescent="0.2">
      <c r="A222" s="148">
        <v>80304</v>
      </c>
      <c r="B222" s="288" t="s">
        <v>450</v>
      </c>
      <c r="C222" s="288"/>
      <c r="D222" s="288"/>
      <c r="E222" s="288"/>
      <c r="F222" s="288" t="s">
        <v>19</v>
      </c>
      <c r="G222" s="288"/>
      <c r="H222" s="167">
        <v>2038.14</v>
      </c>
      <c r="I222" s="304">
        <v>25</v>
      </c>
      <c r="J222" s="298"/>
      <c r="K222" s="298"/>
      <c r="L222" s="245">
        <v>50953.5</v>
      </c>
      <c r="M222" s="172">
        <v>0.17699999999999999</v>
      </c>
      <c r="N222" s="143">
        <v>89.697699999999998</v>
      </c>
    </row>
    <row r="223" spans="1:14" ht="9.6" customHeight="1" x14ac:dyDescent="0.2">
      <c r="A223" s="148">
        <v>80165</v>
      </c>
      <c r="B223" s="288" t="s">
        <v>1518</v>
      </c>
      <c r="C223" s="288"/>
      <c r="D223" s="288"/>
      <c r="E223" s="288"/>
      <c r="F223" s="288" t="s">
        <v>414</v>
      </c>
      <c r="G223" s="288"/>
      <c r="H223" s="172">
        <v>1</v>
      </c>
      <c r="I223" s="300">
        <v>49191.13</v>
      </c>
      <c r="J223" s="298"/>
      <c r="K223" s="298"/>
      <c r="L223" s="245">
        <v>49191.13</v>
      </c>
      <c r="M223" s="172">
        <v>0.17080000000000001</v>
      </c>
      <c r="N223" s="143">
        <v>89.868499999999997</v>
      </c>
    </row>
    <row r="224" spans="1:14" ht="9.6" customHeight="1" x14ac:dyDescent="0.2">
      <c r="A224" s="240">
        <v>6654</v>
      </c>
      <c r="B224" s="288" t="s">
        <v>631</v>
      </c>
      <c r="C224" s="288"/>
      <c r="D224" s="288"/>
      <c r="E224" s="288"/>
      <c r="F224" s="288" t="s">
        <v>629</v>
      </c>
      <c r="G224" s="288"/>
      <c r="H224" s="167">
        <v>6347</v>
      </c>
      <c r="I224" s="305">
        <v>7.5747</v>
      </c>
      <c r="J224" s="298"/>
      <c r="K224" s="298"/>
      <c r="L224" s="245">
        <v>48076.62</v>
      </c>
      <c r="M224" s="172">
        <v>0.16700000000000001</v>
      </c>
      <c r="N224" s="146">
        <v>90.035499999999999</v>
      </c>
    </row>
    <row r="225" spans="1:14" ht="9.6" customHeight="1" x14ac:dyDescent="0.2">
      <c r="A225" s="148">
        <v>80363</v>
      </c>
      <c r="B225" s="288" t="s">
        <v>1699</v>
      </c>
      <c r="C225" s="288"/>
      <c r="D225" s="288"/>
      <c r="E225" s="288"/>
      <c r="F225" s="288" t="s">
        <v>414</v>
      </c>
      <c r="G225" s="288"/>
      <c r="H225" s="172">
        <v>1</v>
      </c>
      <c r="I225" s="300">
        <v>48000.160000000003</v>
      </c>
      <c r="J225" s="298"/>
      <c r="K225" s="298"/>
      <c r="L225" s="245">
        <v>48000.160000000003</v>
      </c>
      <c r="M225" s="172">
        <v>0.16669999999999999</v>
      </c>
      <c r="N225" s="146">
        <v>90.202200000000005</v>
      </c>
    </row>
    <row r="226" spans="1:14" ht="9.6" customHeight="1" x14ac:dyDescent="0.2">
      <c r="A226" s="148">
        <v>80510</v>
      </c>
      <c r="B226" s="288" t="s">
        <v>1849</v>
      </c>
      <c r="C226" s="288"/>
      <c r="D226" s="288"/>
      <c r="E226" s="288"/>
      <c r="F226" s="288" t="s">
        <v>414</v>
      </c>
      <c r="G226" s="288"/>
      <c r="H226" s="172">
        <v>1</v>
      </c>
      <c r="I226" s="300">
        <v>47765.2</v>
      </c>
      <c r="J226" s="298"/>
      <c r="K226" s="298"/>
      <c r="L226" s="245">
        <v>47765.2</v>
      </c>
      <c r="M226" s="172">
        <v>0.16589999999999999</v>
      </c>
      <c r="N226" s="146">
        <v>90.368099999999998</v>
      </c>
    </row>
    <row r="227" spans="1:14" ht="9.6" customHeight="1" x14ac:dyDescent="0.2">
      <c r="A227" s="148">
        <v>80514</v>
      </c>
      <c r="B227" s="288" t="s">
        <v>1530</v>
      </c>
      <c r="C227" s="288"/>
      <c r="D227" s="288"/>
      <c r="E227" s="288"/>
      <c r="F227" s="288" t="s">
        <v>414</v>
      </c>
      <c r="G227" s="288"/>
      <c r="H227" s="172">
        <v>1</v>
      </c>
      <c r="I227" s="300">
        <v>47116.25</v>
      </c>
      <c r="J227" s="298"/>
      <c r="K227" s="298"/>
      <c r="L227" s="245">
        <v>47116.25</v>
      </c>
      <c r="M227" s="172">
        <v>0.1636</v>
      </c>
      <c r="N227" s="146">
        <v>90.531800000000004</v>
      </c>
    </row>
    <row r="228" spans="1:14" ht="9.6" customHeight="1" x14ac:dyDescent="0.2">
      <c r="A228" s="148">
        <v>80495</v>
      </c>
      <c r="B228" s="288" t="s">
        <v>1747</v>
      </c>
      <c r="C228" s="288"/>
      <c r="D228" s="288"/>
      <c r="E228" s="288"/>
      <c r="F228" s="288" t="s">
        <v>414</v>
      </c>
      <c r="G228" s="288"/>
      <c r="H228" s="172">
        <v>1</v>
      </c>
      <c r="I228" s="300">
        <v>46700.56</v>
      </c>
      <c r="J228" s="298"/>
      <c r="K228" s="298"/>
      <c r="L228" s="245">
        <v>46700.56</v>
      </c>
      <c r="M228" s="172">
        <v>0.16220000000000001</v>
      </c>
      <c r="N228" s="146">
        <v>90.694000000000003</v>
      </c>
    </row>
    <row r="229" spans="1:14" ht="9.6" customHeight="1" x14ac:dyDescent="0.2">
      <c r="A229" s="240">
        <v>8055</v>
      </c>
      <c r="B229" s="288" t="s">
        <v>2489</v>
      </c>
      <c r="C229" s="288"/>
      <c r="D229" s="288"/>
      <c r="E229" s="288"/>
      <c r="F229" s="288" t="s">
        <v>21</v>
      </c>
      <c r="G229" s="288"/>
      <c r="H229" s="167">
        <v>6224.01</v>
      </c>
      <c r="I229" s="305">
        <v>7.2454999999999998</v>
      </c>
      <c r="J229" s="298"/>
      <c r="K229" s="298"/>
      <c r="L229" s="245">
        <v>45096.06</v>
      </c>
      <c r="M229" s="172">
        <v>0.15659999999999999</v>
      </c>
      <c r="N229" s="146">
        <v>90.8506</v>
      </c>
    </row>
    <row r="230" spans="1:14" ht="19.350000000000001" customHeight="1" x14ac:dyDescent="0.2">
      <c r="A230" s="240">
        <v>9540</v>
      </c>
      <c r="B230" s="288" t="s">
        <v>2805</v>
      </c>
      <c r="C230" s="288"/>
      <c r="D230" s="288"/>
      <c r="E230" s="288"/>
      <c r="F230" s="288" t="s">
        <v>21</v>
      </c>
      <c r="G230" s="288"/>
      <c r="H230" s="171">
        <v>845.25</v>
      </c>
      <c r="I230" s="304">
        <v>52</v>
      </c>
      <c r="J230" s="298"/>
      <c r="K230" s="298"/>
      <c r="L230" s="245">
        <v>43953</v>
      </c>
      <c r="M230" s="172">
        <v>0.1527</v>
      </c>
      <c r="N230" s="146">
        <v>91.003299999999996</v>
      </c>
    </row>
    <row r="231" spans="1:14" ht="19.350000000000001" customHeight="1" x14ac:dyDescent="0.2">
      <c r="A231" s="240">
        <v>6688</v>
      </c>
      <c r="B231" s="288" t="s">
        <v>638</v>
      </c>
      <c r="C231" s="288"/>
      <c r="D231" s="288"/>
      <c r="E231" s="288"/>
      <c r="F231" s="288" t="s">
        <v>21</v>
      </c>
      <c r="G231" s="288"/>
      <c r="H231" s="171">
        <v>525.45000000000005</v>
      </c>
      <c r="I231" s="304">
        <v>83.239000000000004</v>
      </c>
      <c r="J231" s="298"/>
      <c r="K231" s="298"/>
      <c r="L231" s="245">
        <v>43737.93</v>
      </c>
      <c r="M231" s="172">
        <v>0.15190000000000001</v>
      </c>
      <c r="N231" s="146">
        <v>91.155199999999994</v>
      </c>
    </row>
    <row r="232" spans="1:14" ht="19.350000000000001" customHeight="1" x14ac:dyDescent="0.2">
      <c r="A232" s="240">
        <v>8004</v>
      </c>
      <c r="B232" s="288" t="s">
        <v>2807</v>
      </c>
      <c r="C232" s="288"/>
      <c r="D232" s="288"/>
      <c r="E232" s="288"/>
      <c r="F232" s="288" t="s">
        <v>21</v>
      </c>
      <c r="G232" s="288"/>
      <c r="H232" s="171">
        <v>908.13</v>
      </c>
      <c r="I232" s="304">
        <v>48</v>
      </c>
      <c r="J232" s="298"/>
      <c r="K232" s="298"/>
      <c r="L232" s="245">
        <v>43590.239999999998</v>
      </c>
      <c r="M232" s="172">
        <v>0.15140000000000001</v>
      </c>
      <c r="N232" s="146">
        <v>91.306600000000003</v>
      </c>
    </row>
    <row r="233" spans="1:14" ht="19.350000000000001" customHeight="1" x14ac:dyDescent="0.2">
      <c r="A233" s="240">
        <v>9594</v>
      </c>
      <c r="B233" s="288" t="s">
        <v>2179</v>
      </c>
      <c r="C233" s="288"/>
      <c r="D233" s="288"/>
      <c r="E233" s="288"/>
      <c r="F233" s="288" t="s">
        <v>21</v>
      </c>
      <c r="G233" s="288"/>
      <c r="H233" s="167">
        <v>2608.02</v>
      </c>
      <c r="I233" s="304">
        <v>16.5</v>
      </c>
      <c r="J233" s="298"/>
      <c r="K233" s="298"/>
      <c r="L233" s="245">
        <v>43032.34</v>
      </c>
      <c r="M233" s="172">
        <v>0.14949999999999999</v>
      </c>
      <c r="N233" s="146">
        <v>91.456000000000003</v>
      </c>
    </row>
    <row r="234" spans="1:14" ht="9.6" customHeight="1" x14ac:dyDescent="0.2">
      <c r="A234" s="240">
        <v>8371</v>
      </c>
      <c r="B234" s="288" t="s">
        <v>1925</v>
      </c>
      <c r="C234" s="288"/>
      <c r="D234" s="288"/>
      <c r="E234" s="288"/>
      <c r="F234" s="288" t="s">
        <v>414</v>
      </c>
      <c r="G234" s="288"/>
      <c r="H234" s="172">
        <v>1</v>
      </c>
      <c r="I234" s="300">
        <v>42820.6</v>
      </c>
      <c r="J234" s="298"/>
      <c r="K234" s="298"/>
      <c r="L234" s="245">
        <v>42820.6</v>
      </c>
      <c r="M234" s="172">
        <v>0.1487</v>
      </c>
      <c r="N234" s="146">
        <v>91.604699999999994</v>
      </c>
    </row>
    <row r="235" spans="1:14" ht="19.350000000000001" customHeight="1" x14ac:dyDescent="0.2">
      <c r="A235" s="240">
        <v>8150</v>
      </c>
      <c r="B235" s="288" t="s">
        <v>2776</v>
      </c>
      <c r="C235" s="288"/>
      <c r="D235" s="288"/>
      <c r="E235" s="288"/>
      <c r="F235" s="288" t="s">
        <v>19</v>
      </c>
      <c r="G235" s="288"/>
      <c r="H235" s="167">
        <v>3272.77</v>
      </c>
      <c r="I235" s="304">
        <v>13</v>
      </c>
      <c r="J235" s="298"/>
      <c r="K235" s="298"/>
      <c r="L235" s="245">
        <v>42546.01</v>
      </c>
      <c r="M235" s="172">
        <v>0.14779999999999999</v>
      </c>
      <c r="N235" s="146">
        <v>91.752499999999998</v>
      </c>
    </row>
    <row r="236" spans="1:14" ht="9.6" customHeight="1" x14ac:dyDescent="0.2">
      <c r="A236" s="148">
        <v>80192</v>
      </c>
      <c r="B236" s="288" t="s">
        <v>1906</v>
      </c>
      <c r="C236" s="288"/>
      <c r="D236" s="288"/>
      <c r="E236" s="288"/>
      <c r="F236" s="288" t="s">
        <v>414</v>
      </c>
      <c r="G236" s="288"/>
      <c r="H236" s="172">
        <v>1</v>
      </c>
      <c r="I236" s="300">
        <v>41848.402900000001</v>
      </c>
      <c r="J236" s="298"/>
      <c r="K236" s="298"/>
      <c r="L236" s="245">
        <v>41848.400000000001</v>
      </c>
      <c r="M236" s="172">
        <v>0.14530000000000001</v>
      </c>
      <c r="N236" s="146">
        <v>91.897900000000007</v>
      </c>
    </row>
    <row r="237" spans="1:14" ht="9.6" customHeight="1" x14ac:dyDescent="0.2">
      <c r="A237" s="148">
        <v>80169</v>
      </c>
      <c r="B237" s="288" t="s">
        <v>1520</v>
      </c>
      <c r="C237" s="288"/>
      <c r="D237" s="288"/>
      <c r="E237" s="288"/>
      <c r="F237" s="288" t="s">
        <v>414</v>
      </c>
      <c r="G237" s="288"/>
      <c r="H237" s="172">
        <v>1</v>
      </c>
      <c r="I237" s="300">
        <v>41479.56</v>
      </c>
      <c r="J237" s="298"/>
      <c r="K237" s="298"/>
      <c r="L237" s="245">
        <v>41479.56</v>
      </c>
      <c r="M237" s="172">
        <v>0.14410000000000001</v>
      </c>
      <c r="N237" s="146">
        <v>92.041899999999998</v>
      </c>
    </row>
    <row r="238" spans="1:14" ht="9.6" customHeight="1" x14ac:dyDescent="0.2">
      <c r="A238" s="240">
        <v>9269</v>
      </c>
      <c r="B238" s="288" t="s">
        <v>715</v>
      </c>
      <c r="C238" s="288"/>
      <c r="D238" s="288"/>
      <c r="E238" s="288"/>
      <c r="F238" s="288" t="s">
        <v>21</v>
      </c>
      <c r="G238" s="288"/>
      <c r="H238" s="171">
        <v>742.58</v>
      </c>
      <c r="I238" s="304">
        <v>54.12</v>
      </c>
      <c r="J238" s="298"/>
      <c r="K238" s="298"/>
      <c r="L238" s="245">
        <v>40188.43</v>
      </c>
      <c r="M238" s="172">
        <v>0.1396</v>
      </c>
      <c r="N238" s="146">
        <v>92.1815</v>
      </c>
    </row>
    <row r="239" spans="1:14" ht="9.6" customHeight="1" x14ac:dyDescent="0.2">
      <c r="A239" s="240">
        <v>8182</v>
      </c>
      <c r="B239" s="288" t="s">
        <v>508</v>
      </c>
      <c r="C239" s="288"/>
      <c r="D239" s="288"/>
      <c r="E239" s="288"/>
      <c r="F239" s="288" t="s">
        <v>7</v>
      </c>
      <c r="G239" s="288"/>
      <c r="H239" s="171">
        <v>118</v>
      </c>
      <c r="I239" s="303">
        <v>340.06</v>
      </c>
      <c r="J239" s="298"/>
      <c r="K239" s="298"/>
      <c r="L239" s="245">
        <v>40127.08</v>
      </c>
      <c r="M239" s="172">
        <v>0.1394</v>
      </c>
      <c r="N239" s="146">
        <v>92.320899999999995</v>
      </c>
    </row>
    <row r="240" spans="1:14" ht="19.350000000000001" customHeight="1" x14ac:dyDescent="0.2">
      <c r="A240" s="240">
        <v>6687</v>
      </c>
      <c r="B240" s="288" t="s">
        <v>1880</v>
      </c>
      <c r="C240" s="288"/>
      <c r="D240" s="288"/>
      <c r="E240" s="288"/>
      <c r="F240" s="288" t="s">
        <v>414</v>
      </c>
      <c r="G240" s="288"/>
      <c r="H240" s="172">
        <v>1</v>
      </c>
      <c r="I240" s="300">
        <v>40000</v>
      </c>
      <c r="J240" s="298"/>
      <c r="K240" s="298"/>
      <c r="L240" s="245">
        <v>40000</v>
      </c>
      <c r="M240" s="172">
        <v>0.1389</v>
      </c>
      <c r="N240" s="146">
        <v>92.459800000000001</v>
      </c>
    </row>
    <row r="241" spans="1:14" ht="9.6" customHeight="1" x14ac:dyDescent="0.2">
      <c r="A241" s="148">
        <v>80247</v>
      </c>
      <c r="B241" s="288" t="s">
        <v>1908</v>
      </c>
      <c r="C241" s="288"/>
      <c r="D241" s="288"/>
      <c r="E241" s="288"/>
      <c r="F241" s="288" t="s">
        <v>414</v>
      </c>
      <c r="G241" s="288"/>
      <c r="H241" s="172">
        <v>1</v>
      </c>
      <c r="I241" s="300">
        <v>39999.03</v>
      </c>
      <c r="J241" s="298"/>
      <c r="K241" s="298"/>
      <c r="L241" s="245">
        <v>39999.03</v>
      </c>
      <c r="M241" s="172">
        <v>0.1389</v>
      </c>
      <c r="N241" s="146">
        <v>92.598699999999994</v>
      </c>
    </row>
    <row r="242" spans="1:14" ht="9.6" customHeight="1" x14ac:dyDescent="0.2">
      <c r="A242" s="240">
        <v>8109</v>
      </c>
      <c r="B242" s="288" t="s">
        <v>722</v>
      </c>
      <c r="C242" s="288"/>
      <c r="D242" s="288"/>
      <c r="E242" s="288"/>
      <c r="F242" s="288" t="s">
        <v>7</v>
      </c>
      <c r="G242" s="288"/>
      <c r="H242" s="169">
        <v>41</v>
      </c>
      <c r="I242" s="303">
        <v>910</v>
      </c>
      <c r="J242" s="298"/>
      <c r="K242" s="298"/>
      <c r="L242" s="245">
        <v>37310</v>
      </c>
      <c r="M242" s="172">
        <v>0.12959999999999999</v>
      </c>
      <c r="N242" s="146">
        <v>92.728300000000004</v>
      </c>
    </row>
    <row r="243" spans="1:14" ht="9.6" customHeight="1" x14ac:dyDescent="0.2">
      <c r="A243" s="240">
        <v>9593</v>
      </c>
      <c r="B243" s="288" t="s">
        <v>2078</v>
      </c>
      <c r="C243" s="288"/>
      <c r="D243" s="288"/>
      <c r="E243" s="288"/>
      <c r="F243" s="288" t="s">
        <v>21</v>
      </c>
      <c r="G243" s="288"/>
      <c r="H243" s="167">
        <v>2608.02</v>
      </c>
      <c r="I243" s="304">
        <v>13.8954</v>
      </c>
      <c r="J243" s="298"/>
      <c r="K243" s="298"/>
      <c r="L243" s="245">
        <v>36239.480000000003</v>
      </c>
      <c r="M243" s="172">
        <v>0.12590000000000001</v>
      </c>
      <c r="N243" s="146">
        <v>92.854200000000006</v>
      </c>
    </row>
    <row r="244" spans="1:14" ht="19.350000000000001" customHeight="1" x14ac:dyDescent="0.2">
      <c r="A244" s="148">
        <v>80508</v>
      </c>
      <c r="B244" s="288" t="s">
        <v>1527</v>
      </c>
      <c r="C244" s="288"/>
      <c r="D244" s="288"/>
      <c r="E244" s="288"/>
      <c r="F244" s="288" t="s">
        <v>621</v>
      </c>
      <c r="G244" s="288"/>
      <c r="H244" s="167">
        <v>1124.77</v>
      </c>
      <c r="I244" s="304">
        <v>32</v>
      </c>
      <c r="J244" s="298"/>
      <c r="K244" s="298"/>
      <c r="L244" s="245">
        <v>35992.639999999999</v>
      </c>
      <c r="M244" s="172">
        <v>0.125</v>
      </c>
      <c r="N244" s="146">
        <v>92.979200000000006</v>
      </c>
    </row>
    <row r="245" spans="1:14" ht="9.6" customHeight="1" x14ac:dyDescent="0.2">
      <c r="A245" s="148">
        <v>80513</v>
      </c>
      <c r="B245" s="288" t="s">
        <v>1529</v>
      </c>
      <c r="C245" s="288"/>
      <c r="D245" s="288"/>
      <c r="E245" s="288"/>
      <c r="F245" s="288" t="s">
        <v>414</v>
      </c>
      <c r="G245" s="288"/>
      <c r="H245" s="172">
        <v>1</v>
      </c>
      <c r="I245" s="300">
        <v>35634.879999999997</v>
      </c>
      <c r="J245" s="298"/>
      <c r="K245" s="298"/>
      <c r="L245" s="245">
        <v>35634.879999999997</v>
      </c>
      <c r="M245" s="172">
        <v>0.12379999999999999</v>
      </c>
      <c r="N245" s="146">
        <v>93.102900000000005</v>
      </c>
    </row>
    <row r="246" spans="1:14" ht="9.6" customHeight="1" x14ac:dyDescent="0.2">
      <c r="A246" s="240">
        <v>8167</v>
      </c>
      <c r="B246" s="288" t="s">
        <v>2714</v>
      </c>
      <c r="C246" s="288"/>
      <c r="D246" s="288"/>
      <c r="E246" s="288"/>
      <c r="F246" s="288" t="s">
        <v>21</v>
      </c>
      <c r="G246" s="288"/>
      <c r="H246" s="169">
        <v>72.08</v>
      </c>
      <c r="I246" s="303">
        <v>480</v>
      </c>
      <c r="J246" s="298"/>
      <c r="K246" s="298"/>
      <c r="L246" s="245">
        <v>34598.400000000001</v>
      </c>
      <c r="M246" s="172">
        <v>0.1202</v>
      </c>
      <c r="N246" s="146">
        <v>93.223100000000002</v>
      </c>
    </row>
    <row r="247" spans="1:14" ht="9.6" customHeight="1" x14ac:dyDescent="0.2">
      <c r="A247" s="240">
        <v>7859</v>
      </c>
      <c r="B247" s="288" t="s">
        <v>554</v>
      </c>
      <c r="C247" s="288"/>
      <c r="D247" s="288"/>
      <c r="E247" s="288"/>
      <c r="F247" s="288" t="s">
        <v>21</v>
      </c>
      <c r="G247" s="288"/>
      <c r="H247" s="167">
        <v>1972.48</v>
      </c>
      <c r="I247" s="304">
        <v>17.4618</v>
      </c>
      <c r="J247" s="298"/>
      <c r="K247" s="298"/>
      <c r="L247" s="245">
        <v>34443.040000000001</v>
      </c>
      <c r="M247" s="172">
        <v>0.1196</v>
      </c>
      <c r="N247" s="146">
        <v>93.342699999999994</v>
      </c>
    </row>
    <row r="248" spans="1:14" ht="9.6" customHeight="1" x14ac:dyDescent="0.2">
      <c r="A248" s="240">
        <v>9070</v>
      </c>
      <c r="B248" s="288" t="s">
        <v>210</v>
      </c>
      <c r="C248" s="288"/>
      <c r="D248" s="288"/>
      <c r="E248" s="288"/>
      <c r="F248" s="288" t="s">
        <v>21</v>
      </c>
      <c r="G248" s="288"/>
      <c r="H248" s="168">
        <v>13164.43</v>
      </c>
      <c r="I248" s="305">
        <v>2.6040000000000001</v>
      </c>
      <c r="J248" s="298"/>
      <c r="K248" s="298"/>
      <c r="L248" s="245">
        <v>34280.17</v>
      </c>
      <c r="M248" s="172">
        <v>0.1191</v>
      </c>
      <c r="N248" s="146">
        <v>93.461799999999997</v>
      </c>
    </row>
    <row r="249" spans="1:14" ht="9.6" customHeight="1" x14ac:dyDescent="0.2">
      <c r="A249" s="240">
        <v>9021</v>
      </c>
      <c r="B249" s="288" t="s">
        <v>212</v>
      </c>
      <c r="C249" s="288"/>
      <c r="D249" s="288"/>
      <c r="E249" s="288"/>
      <c r="F249" s="288" t="s">
        <v>7</v>
      </c>
      <c r="G249" s="288"/>
      <c r="H249" s="171">
        <v>100</v>
      </c>
      <c r="I249" s="303">
        <v>340</v>
      </c>
      <c r="J249" s="298"/>
      <c r="K249" s="298"/>
      <c r="L249" s="245">
        <v>34000</v>
      </c>
      <c r="M249" s="172">
        <v>0.1181</v>
      </c>
      <c r="N249" s="146">
        <v>93.579899999999995</v>
      </c>
    </row>
    <row r="250" spans="1:14" ht="9.6" customHeight="1" x14ac:dyDescent="0.2">
      <c r="A250" s="240">
        <v>8375</v>
      </c>
      <c r="B250" s="288" t="s">
        <v>1941</v>
      </c>
      <c r="C250" s="288"/>
      <c r="D250" s="288"/>
      <c r="E250" s="288"/>
      <c r="F250" s="288" t="s">
        <v>414</v>
      </c>
      <c r="G250" s="288"/>
      <c r="H250" s="172">
        <v>1</v>
      </c>
      <c r="I250" s="300">
        <v>33438.42</v>
      </c>
      <c r="J250" s="298"/>
      <c r="K250" s="298"/>
      <c r="L250" s="245">
        <v>33438.42</v>
      </c>
      <c r="M250" s="172">
        <v>0.11609999999999999</v>
      </c>
      <c r="N250" s="146">
        <v>93.695999999999998</v>
      </c>
    </row>
    <row r="251" spans="1:14" ht="9.6" customHeight="1" x14ac:dyDescent="0.2">
      <c r="A251" s="148">
        <v>80182</v>
      </c>
      <c r="B251" s="288" t="s">
        <v>412</v>
      </c>
      <c r="C251" s="288"/>
      <c r="D251" s="288"/>
      <c r="E251" s="288"/>
      <c r="F251" s="288" t="s">
        <v>7</v>
      </c>
      <c r="G251" s="288"/>
      <c r="H251" s="171">
        <v>154</v>
      </c>
      <c r="I251" s="303">
        <v>215</v>
      </c>
      <c r="J251" s="298"/>
      <c r="K251" s="298"/>
      <c r="L251" s="245">
        <v>33110</v>
      </c>
      <c r="M251" s="172">
        <v>0.115</v>
      </c>
      <c r="N251" s="146">
        <v>93.811000000000007</v>
      </c>
    </row>
    <row r="252" spans="1:14" ht="9.6" customHeight="1" x14ac:dyDescent="0.2">
      <c r="A252" s="240">
        <v>8374</v>
      </c>
      <c r="B252" s="288" t="s">
        <v>1937</v>
      </c>
      <c r="C252" s="288"/>
      <c r="D252" s="288"/>
      <c r="E252" s="288"/>
      <c r="F252" s="288" t="s">
        <v>414</v>
      </c>
      <c r="G252" s="288"/>
      <c r="H252" s="172">
        <v>1</v>
      </c>
      <c r="I252" s="300">
        <v>32958.410000000003</v>
      </c>
      <c r="J252" s="298"/>
      <c r="K252" s="298"/>
      <c r="L252" s="245">
        <v>32958.410000000003</v>
      </c>
      <c r="M252" s="172">
        <v>0.1145</v>
      </c>
      <c r="N252" s="146">
        <v>93.9255</v>
      </c>
    </row>
    <row r="253" spans="1:14" ht="9.6" customHeight="1" x14ac:dyDescent="0.2">
      <c r="A253" s="240">
        <v>8878</v>
      </c>
      <c r="B253" s="288" t="s">
        <v>610</v>
      </c>
      <c r="C253" s="288"/>
      <c r="D253" s="288"/>
      <c r="E253" s="288"/>
      <c r="F253" s="288" t="s">
        <v>21</v>
      </c>
      <c r="G253" s="288"/>
      <c r="H253" s="171">
        <v>528.32000000000005</v>
      </c>
      <c r="I253" s="304">
        <v>60</v>
      </c>
      <c r="J253" s="298"/>
      <c r="K253" s="298"/>
      <c r="L253" s="245">
        <v>31699.200000000001</v>
      </c>
      <c r="M253" s="172">
        <v>0.1101</v>
      </c>
      <c r="N253" s="146">
        <v>94.035600000000002</v>
      </c>
    </row>
    <row r="254" spans="1:14" ht="9.6" customHeight="1" x14ac:dyDescent="0.2">
      <c r="A254" s="240">
        <v>8185</v>
      </c>
      <c r="B254" s="288" t="s">
        <v>2655</v>
      </c>
      <c r="C254" s="288"/>
      <c r="D254" s="288"/>
      <c r="E254" s="288"/>
      <c r="F254" s="288" t="s">
        <v>21</v>
      </c>
      <c r="G254" s="288"/>
      <c r="H254" s="169">
        <v>70.680000000000007</v>
      </c>
      <c r="I254" s="303">
        <v>445.77499999999998</v>
      </c>
      <c r="J254" s="298"/>
      <c r="K254" s="298"/>
      <c r="L254" s="245">
        <v>31507.360000000001</v>
      </c>
      <c r="M254" s="172">
        <v>0.1094</v>
      </c>
      <c r="N254" s="146">
        <v>94.144999999999996</v>
      </c>
    </row>
    <row r="255" spans="1:14" ht="19.350000000000001" customHeight="1" x14ac:dyDescent="0.2">
      <c r="A255" s="240">
        <v>9082</v>
      </c>
      <c r="B255" s="288" t="s">
        <v>934</v>
      </c>
      <c r="C255" s="288"/>
      <c r="D255" s="288"/>
      <c r="E255" s="288"/>
      <c r="F255" s="288" t="s">
        <v>21</v>
      </c>
      <c r="G255" s="288"/>
      <c r="H255" s="167">
        <v>7262.1495000000004</v>
      </c>
      <c r="I255" s="305">
        <v>4.3364000000000003</v>
      </c>
      <c r="J255" s="298"/>
      <c r="K255" s="298"/>
      <c r="L255" s="245">
        <v>31491.58</v>
      </c>
      <c r="M255" s="172">
        <v>0.1094</v>
      </c>
      <c r="N255" s="146">
        <v>94.254400000000004</v>
      </c>
    </row>
    <row r="256" spans="1:14" ht="19.350000000000001" customHeight="1" x14ac:dyDescent="0.2">
      <c r="A256" s="240">
        <v>9063</v>
      </c>
      <c r="B256" s="288" t="s">
        <v>55</v>
      </c>
      <c r="C256" s="288"/>
      <c r="D256" s="288"/>
      <c r="E256" s="288"/>
      <c r="F256" s="288" t="s">
        <v>21</v>
      </c>
      <c r="G256" s="288"/>
      <c r="H256" s="171">
        <v>610.59</v>
      </c>
      <c r="I256" s="304">
        <v>49.8748</v>
      </c>
      <c r="J256" s="298"/>
      <c r="K256" s="298"/>
      <c r="L256" s="245">
        <v>30453.05</v>
      </c>
      <c r="M256" s="172">
        <v>0.10580000000000001</v>
      </c>
      <c r="N256" s="146">
        <v>94.360200000000006</v>
      </c>
    </row>
    <row r="257" spans="1:14" ht="19.350000000000001" customHeight="1" x14ac:dyDescent="0.2">
      <c r="A257" s="240">
        <v>9084</v>
      </c>
      <c r="B257" s="288" t="s">
        <v>944</v>
      </c>
      <c r="C257" s="288"/>
      <c r="D257" s="288"/>
      <c r="E257" s="288"/>
      <c r="F257" s="288" t="s">
        <v>21</v>
      </c>
      <c r="G257" s="288"/>
      <c r="H257" s="167">
        <v>5975.1710000000003</v>
      </c>
      <c r="I257" s="305">
        <v>4.9081999999999999</v>
      </c>
      <c r="J257" s="298"/>
      <c r="K257" s="298"/>
      <c r="L257" s="245">
        <v>29327.33</v>
      </c>
      <c r="M257" s="172">
        <v>0.1019</v>
      </c>
      <c r="N257" s="146">
        <v>94.462000000000003</v>
      </c>
    </row>
    <row r="258" spans="1:14" ht="19.350000000000001" customHeight="1" x14ac:dyDescent="0.2">
      <c r="A258" s="240">
        <v>9068</v>
      </c>
      <c r="B258" s="288" t="s">
        <v>143</v>
      </c>
      <c r="C258" s="288"/>
      <c r="D258" s="288"/>
      <c r="E258" s="288"/>
      <c r="F258" s="288" t="s">
        <v>7</v>
      </c>
      <c r="G258" s="288"/>
      <c r="H258" s="167">
        <v>6562</v>
      </c>
      <c r="I258" s="305">
        <v>4.4569000000000001</v>
      </c>
      <c r="J258" s="298"/>
      <c r="K258" s="298"/>
      <c r="L258" s="245">
        <v>29246.17</v>
      </c>
      <c r="M258" s="172">
        <v>0.1016</v>
      </c>
      <c r="N258" s="146">
        <v>94.563599999999994</v>
      </c>
    </row>
    <row r="259" spans="1:14" ht="9.6" customHeight="1" x14ac:dyDescent="0.2">
      <c r="A259" s="240">
        <v>8984</v>
      </c>
      <c r="B259" s="288" t="s">
        <v>593</v>
      </c>
      <c r="C259" s="288"/>
      <c r="D259" s="288"/>
      <c r="E259" s="288"/>
      <c r="F259" s="288" t="s">
        <v>21</v>
      </c>
      <c r="G259" s="288"/>
      <c r="H259" s="171">
        <v>742.58</v>
      </c>
      <c r="I259" s="304">
        <v>38.299999999999997</v>
      </c>
      <c r="J259" s="298"/>
      <c r="K259" s="298"/>
      <c r="L259" s="245">
        <v>28440.81</v>
      </c>
      <c r="M259" s="172">
        <v>9.8799999999999999E-2</v>
      </c>
      <c r="N259" s="146">
        <v>94.662400000000005</v>
      </c>
    </row>
    <row r="260" spans="1:14" ht="9.6" customHeight="1" x14ac:dyDescent="0.2">
      <c r="A260" s="240">
        <v>8372</v>
      </c>
      <c r="B260" s="288" t="s">
        <v>1929</v>
      </c>
      <c r="C260" s="288"/>
      <c r="D260" s="288"/>
      <c r="E260" s="288"/>
      <c r="F260" s="288" t="s">
        <v>414</v>
      </c>
      <c r="G260" s="288"/>
      <c r="H260" s="172">
        <v>1</v>
      </c>
      <c r="I260" s="300">
        <v>28414.9</v>
      </c>
      <c r="J260" s="298"/>
      <c r="K260" s="298"/>
      <c r="L260" s="245">
        <v>28414.9</v>
      </c>
      <c r="M260" s="172">
        <v>9.8699999999999996E-2</v>
      </c>
      <c r="N260" s="146">
        <v>94.761099999999999</v>
      </c>
    </row>
    <row r="261" spans="1:14" ht="9.6" customHeight="1" x14ac:dyDescent="0.2">
      <c r="A261" s="240">
        <v>9521</v>
      </c>
      <c r="B261" s="288" t="s">
        <v>1827</v>
      </c>
      <c r="C261" s="288"/>
      <c r="D261" s="288"/>
      <c r="E261" s="288"/>
      <c r="F261" s="288" t="s">
        <v>414</v>
      </c>
      <c r="G261" s="288"/>
      <c r="H261" s="172">
        <v>1</v>
      </c>
      <c r="I261" s="300">
        <v>28307.419099999999</v>
      </c>
      <c r="J261" s="298"/>
      <c r="K261" s="298"/>
      <c r="L261" s="245">
        <v>28307.42</v>
      </c>
      <c r="M261" s="172">
        <v>9.8299999999999998E-2</v>
      </c>
      <c r="N261" s="146">
        <v>94.859399999999994</v>
      </c>
    </row>
    <row r="262" spans="1:14" ht="9.6" customHeight="1" x14ac:dyDescent="0.2">
      <c r="A262" s="240">
        <v>7487</v>
      </c>
      <c r="B262" s="288" t="s">
        <v>139</v>
      </c>
      <c r="C262" s="288"/>
      <c r="D262" s="288"/>
      <c r="E262" s="288"/>
      <c r="F262" s="288" t="s">
        <v>19</v>
      </c>
      <c r="G262" s="288"/>
      <c r="H262" s="167">
        <v>5651.34</v>
      </c>
      <c r="I262" s="305">
        <v>4.9977999999999998</v>
      </c>
      <c r="J262" s="298"/>
      <c r="K262" s="298"/>
      <c r="L262" s="245">
        <v>28244.27</v>
      </c>
      <c r="M262" s="172">
        <v>9.8100000000000007E-2</v>
      </c>
      <c r="N262" s="146">
        <v>94.957499999999996</v>
      </c>
    </row>
    <row r="263" spans="1:14" ht="19.350000000000001" customHeight="1" x14ac:dyDescent="0.2">
      <c r="A263" s="240">
        <v>7883</v>
      </c>
      <c r="B263" s="288" t="s">
        <v>576</v>
      </c>
      <c r="C263" s="288"/>
      <c r="D263" s="288"/>
      <c r="E263" s="288"/>
      <c r="F263" s="288" t="s">
        <v>21</v>
      </c>
      <c r="G263" s="288"/>
      <c r="H263" s="171">
        <v>528.32000000000005</v>
      </c>
      <c r="I263" s="304">
        <v>52.325000000000003</v>
      </c>
      <c r="J263" s="298"/>
      <c r="K263" s="298"/>
      <c r="L263" s="245">
        <v>27644.34</v>
      </c>
      <c r="M263" s="172">
        <v>9.6000000000000002E-2</v>
      </c>
      <c r="N263" s="146">
        <v>95.0535</v>
      </c>
    </row>
    <row r="264" spans="1:14" ht="9.6" customHeight="1" x14ac:dyDescent="0.2">
      <c r="A264" s="240">
        <v>9536</v>
      </c>
      <c r="B264" s="288" t="s">
        <v>2732</v>
      </c>
      <c r="C264" s="288"/>
      <c r="D264" s="288"/>
      <c r="E264" s="288"/>
      <c r="F264" s="288" t="s">
        <v>21</v>
      </c>
      <c r="G264" s="288"/>
      <c r="H264" s="171">
        <v>207.18</v>
      </c>
      <c r="I264" s="303">
        <v>131.68219999999999</v>
      </c>
      <c r="J264" s="298"/>
      <c r="K264" s="298"/>
      <c r="L264" s="245">
        <v>27281.91</v>
      </c>
      <c r="M264" s="172">
        <v>9.4799999999999995E-2</v>
      </c>
      <c r="N264" s="146">
        <v>95.148200000000003</v>
      </c>
    </row>
    <row r="265" spans="1:14" ht="9.6" customHeight="1" x14ac:dyDescent="0.2">
      <c r="A265" s="240">
        <v>8877</v>
      </c>
      <c r="B265" s="288" t="s">
        <v>601</v>
      </c>
      <c r="C265" s="288"/>
      <c r="D265" s="288"/>
      <c r="E265" s="288"/>
      <c r="F265" s="288" t="s">
        <v>21</v>
      </c>
      <c r="G265" s="288"/>
      <c r="H265" s="171">
        <v>551.97</v>
      </c>
      <c r="I265" s="304">
        <v>48</v>
      </c>
      <c r="J265" s="298"/>
      <c r="K265" s="298"/>
      <c r="L265" s="245">
        <v>26494.560000000001</v>
      </c>
      <c r="M265" s="172">
        <v>9.1999999999999998E-2</v>
      </c>
      <c r="N265" s="146">
        <v>95.240300000000005</v>
      </c>
    </row>
    <row r="266" spans="1:14" ht="9.6" customHeight="1" x14ac:dyDescent="0.2">
      <c r="A266" s="148">
        <v>80156</v>
      </c>
      <c r="B266" s="288" t="s">
        <v>1573</v>
      </c>
      <c r="C266" s="288"/>
      <c r="D266" s="288"/>
      <c r="E266" s="288"/>
      <c r="F266" s="288" t="s">
        <v>7</v>
      </c>
      <c r="G266" s="288"/>
      <c r="H266" s="172">
        <v>1</v>
      </c>
      <c r="I266" s="300">
        <v>25991.59</v>
      </c>
      <c r="J266" s="298"/>
      <c r="K266" s="298"/>
      <c r="L266" s="245">
        <v>25991.59</v>
      </c>
      <c r="M266" s="172">
        <v>9.0300000000000005E-2</v>
      </c>
      <c r="N266" s="146">
        <v>95.330500000000001</v>
      </c>
    </row>
    <row r="267" spans="1:14" ht="9.6" customHeight="1" x14ac:dyDescent="0.2">
      <c r="A267" s="240">
        <v>8307</v>
      </c>
      <c r="B267" s="288" t="s">
        <v>336</v>
      </c>
      <c r="C267" s="288"/>
      <c r="D267" s="288"/>
      <c r="E267" s="288"/>
      <c r="F267" s="288" t="s">
        <v>7</v>
      </c>
      <c r="G267" s="288"/>
      <c r="H267" s="171">
        <v>333</v>
      </c>
      <c r="I267" s="304">
        <v>78</v>
      </c>
      <c r="J267" s="298"/>
      <c r="K267" s="298"/>
      <c r="L267" s="245">
        <v>25974</v>
      </c>
      <c r="M267" s="172">
        <v>9.0200000000000002E-2</v>
      </c>
      <c r="N267" s="146">
        <v>95.4208</v>
      </c>
    </row>
    <row r="268" spans="1:14" ht="19.350000000000001" customHeight="1" x14ac:dyDescent="0.2">
      <c r="A268" s="240">
        <v>6506</v>
      </c>
      <c r="B268" s="288" t="s">
        <v>632</v>
      </c>
      <c r="C268" s="288"/>
      <c r="D268" s="288"/>
      <c r="E268" s="288"/>
      <c r="F268" s="288" t="s">
        <v>414</v>
      </c>
      <c r="G268" s="288"/>
      <c r="H268" s="172">
        <v>1</v>
      </c>
      <c r="I268" s="300">
        <v>25000</v>
      </c>
      <c r="J268" s="298"/>
      <c r="K268" s="298"/>
      <c r="L268" s="245">
        <v>25000</v>
      </c>
      <c r="M268" s="172">
        <v>8.6800000000000002E-2</v>
      </c>
      <c r="N268" s="146">
        <v>95.507599999999996</v>
      </c>
    </row>
    <row r="269" spans="1:14" ht="19.350000000000001" customHeight="1" x14ac:dyDescent="0.2">
      <c r="A269" s="240">
        <v>9590</v>
      </c>
      <c r="B269" s="288" t="s">
        <v>2495</v>
      </c>
      <c r="C269" s="288"/>
      <c r="D269" s="288"/>
      <c r="E269" s="288"/>
      <c r="F269" s="288" t="s">
        <v>21</v>
      </c>
      <c r="G269" s="288"/>
      <c r="H269" s="171">
        <v>946.8</v>
      </c>
      <c r="I269" s="304">
        <v>26.276399999999999</v>
      </c>
      <c r="J269" s="298"/>
      <c r="K269" s="298"/>
      <c r="L269" s="245">
        <v>24878.49</v>
      </c>
      <c r="M269" s="172">
        <v>8.6400000000000005E-2</v>
      </c>
      <c r="N269" s="146">
        <v>95.593999999999994</v>
      </c>
    </row>
    <row r="270" spans="1:14" ht="9.6" customHeight="1" x14ac:dyDescent="0.2">
      <c r="A270" s="148">
        <v>80310</v>
      </c>
      <c r="B270" s="288" t="s">
        <v>2404</v>
      </c>
      <c r="C270" s="288"/>
      <c r="D270" s="288"/>
      <c r="E270" s="288"/>
      <c r="F270" s="288" t="s">
        <v>21</v>
      </c>
      <c r="G270" s="288"/>
      <c r="H270" s="171">
        <v>322.36</v>
      </c>
      <c r="I270" s="304">
        <v>74.861999999999995</v>
      </c>
      <c r="J270" s="298"/>
      <c r="K270" s="298"/>
      <c r="L270" s="245">
        <v>24132.52</v>
      </c>
      <c r="M270" s="172">
        <v>8.3799999999999999E-2</v>
      </c>
      <c r="N270" s="146">
        <v>95.677800000000005</v>
      </c>
    </row>
    <row r="271" spans="1:14" ht="9.6" customHeight="1" x14ac:dyDescent="0.2">
      <c r="A271" s="148">
        <v>80139</v>
      </c>
      <c r="B271" s="288" t="s">
        <v>1815</v>
      </c>
      <c r="C271" s="288"/>
      <c r="D271" s="288"/>
      <c r="E271" s="288"/>
      <c r="F271" s="288" t="s">
        <v>414</v>
      </c>
      <c r="G271" s="288"/>
      <c r="H271" s="172">
        <v>1</v>
      </c>
      <c r="I271" s="300">
        <v>24092.02</v>
      </c>
      <c r="J271" s="298"/>
      <c r="K271" s="298"/>
      <c r="L271" s="245">
        <v>24092.02</v>
      </c>
      <c r="M271" s="172">
        <v>8.3699999999999997E-2</v>
      </c>
      <c r="N271" s="146">
        <v>95.761499999999998</v>
      </c>
    </row>
    <row r="272" spans="1:14" ht="9.6" customHeight="1" x14ac:dyDescent="0.2">
      <c r="A272" s="240">
        <v>6669</v>
      </c>
      <c r="B272" s="288" t="s">
        <v>626</v>
      </c>
      <c r="C272" s="288"/>
      <c r="D272" s="288"/>
      <c r="E272" s="288"/>
      <c r="F272" s="288" t="s">
        <v>19</v>
      </c>
      <c r="G272" s="288"/>
      <c r="H272" s="171">
        <v>330</v>
      </c>
      <c r="I272" s="304">
        <v>72.5</v>
      </c>
      <c r="J272" s="298"/>
      <c r="K272" s="298"/>
      <c r="L272" s="245">
        <v>23925</v>
      </c>
      <c r="M272" s="172">
        <v>8.3099999999999993E-2</v>
      </c>
      <c r="N272" s="146">
        <v>95.8446</v>
      </c>
    </row>
    <row r="273" spans="1:14" ht="19.350000000000001" customHeight="1" x14ac:dyDescent="0.2">
      <c r="A273" s="240">
        <v>8886</v>
      </c>
      <c r="B273" s="288" t="s">
        <v>566</v>
      </c>
      <c r="C273" s="288"/>
      <c r="D273" s="288"/>
      <c r="E273" s="288"/>
      <c r="F273" s="288" t="s">
        <v>21</v>
      </c>
      <c r="G273" s="288"/>
      <c r="H273" s="171">
        <v>551.99</v>
      </c>
      <c r="I273" s="304">
        <v>42.884999999999998</v>
      </c>
      <c r="J273" s="298"/>
      <c r="K273" s="298"/>
      <c r="L273" s="245">
        <v>23672.09</v>
      </c>
      <c r="M273" s="172">
        <v>8.2199999999999995E-2</v>
      </c>
      <c r="N273" s="146">
        <v>95.9268</v>
      </c>
    </row>
    <row r="274" spans="1:14" ht="9.6" customHeight="1" x14ac:dyDescent="0.2">
      <c r="A274" s="240">
        <v>8029</v>
      </c>
      <c r="B274" s="288" t="s">
        <v>2402</v>
      </c>
      <c r="C274" s="288"/>
      <c r="D274" s="288"/>
      <c r="E274" s="288"/>
      <c r="F274" s="288" t="s">
        <v>21</v>
      </c>
      <c r="G274" s="288"/>
      <c r="H274" s="167">
        <v>3210.35</v>
      </c>
      <c r="I274" s="305">
        <v>7.2454999999999998</v>
      </c>
      <c r="J274" s="298"/>
      <c r="K274" s="298"/>
      <c r="L274" s="245">
        <v>23260.59</v>
      </c>
      <c r="M274" s="172">
        <v>8.0799999999999997E-2</v>
      </c>
      <c r="N274" s="146">
        <v>96.007599999999996</v>
      </c>
    </row>
    <row r="275" spans="1:14" ht="9.6" customHeight="1" x14ac:dyDescent="0.2">
      <c r="A275" s="240">
        <v>8370</v>
      </c>
      <c r="B275" s="288" t="s">
        <v>1922</v>
      </c>
      <c r="C275" s="288"/>
      <c r="D275" s="288"/>
      <c r="E275" s="288"/>
      <c r="F275" s="288" t="s">
        <v>414</v>
      </c>
      <c r="G275" s="288"/>
      <c r="H275" s="172">
        <v>1</v>
      </c>
      <c r="I275" s="300">
        <v>23254.15</v>
      </c>
      <c r="J275" s="298"/>
      <c r="K275" s="298"/>
      <c r="L275" s="245">
        <v>23254.15</v>
      </c>
      <c r="M275" s="172">
        <v>8.0799999999999997E-2</v>
      </c>
      <c r="N275" s="146">
        <v>96.088300000000004</v>
      </c>
    </row>
    <row r="276" spans="1:14" ht="19.350000000000001" customHeight="1" x14ac:dyDescent="0.2">
      <c r="A276" s="148">
        <v>80528</v>
      </c>
      <c r="B276" s="288" t="s">
        <v>2493</v>
      </c>
      <c r="C276" s="288"/>
      <c r="D276" s="288"/>
      <c r="E276" s="288"/>
      <c r="F276" s="288" t="s">
        <v>21</v>
      </c>
      <c r="G276" s="288"/>
      <c r="H276" s="171">
        <v>879.26</v>
      </c>
      <c r="I276" s="304">
        <v>26.276399999999999</v>
      </c>
      <c r="J276" s="298"/>
      <c r="K276" s="298"/>
      <c r="L276" s="245">
        <v>23103.79</v>
      </c>
      <c r="M276" s="172">
        <v>8.0199999999999994E-2</v>
      </c>
      <c r="N276" s="146">
        <v>96.168599999999998</v>
      </c>
    </row>
    <row r="277" spans="1:14" ht="9.6" customHeight="1" x14ac:dyDescent="0.2">
      <c r="A277" s="148">
        <v>80492</v>
      </c>
      <c r="B277" s="288" t="s">
        <v>1742</v>
      </c>
      <c r="C277" s="288"/>
      <c r="D277" s="288"/>
      <c r="E277" s="288"/>
      <c r="F277" s="288" t="s">
        <v>414</v>
      </c>
      <c r="G277" s="288"/>
      <c r="H277" s="172">
        <v>1</v>
      </c>
      <c r="I277" s="300">
        <v>23090.179800000002</v>
      </c>
      <c r="J277" s="298"/>
      <c r="K277" s="298"/>
      <c r="L277" s="245">
        <v>23090.18</v>
      </c>
      <c r="M277" s="172">
        <v>8.0199999999999994E-2</v>
      </c>
      <c r="N277" s="146">
        <v>96.248800000000003</v>
      </c>
    </row>
    <row r="278" spans="1:14" ht="28.9" customHeight="1" x14ac:dyDescent="0.2">
      <c r="A278" s="148">
        <v>80189</v>
      </c>
      <c r="B278" s="288" t="s">
        <v>1230</v>
      </c>
      <c r="C278" s="288"/>
      <c r="D278" s="288"/>
      <c r="E278" s="288"/>
      <c r="F278" s="288" t="s">
        <v>21</v>
      </c>
      <c r="G278" s="288"/>
      <c r="H278" s="171">
        <v>673.32</v>
      </c>
      <c r="I278" s="304">
        <v>34</v>
      </c>
      <c r="J278" s="298"/>
      <c r="K278" s="298"/>
      <c r="L278" s="245">
        <v>22892.880000000001</v>
      </c>
      <c r="M278" s="172">
        <v>7.9500000000000001E-2</v>
      </c>
      <c r="N278" s="146">
        <v>96.328299999999999</v>
      </c>
    </row>
    <row r="279" spans="1:14" ht="9.6" customHeight="1" x14ac:dyDescent="0.2">
      <c r="A279" s="240">
        <v>7701</v>
      </c>
      <c r="B279" s="288" t="s">
        <v>2008</v>
      </c>
      <c r="C279" s="288"/>
      <c r="D279" s="288"/>
      <c r="E279" s="288"/>
      <c r="F279" s="288" t="s">
        <v>21</v>
      </c>
      <c r="G279" s="288"/>
      <c r="H279" s="167">
        <v>4092.81</v>
      </c>
      <c r="I279" s="305">
        <v>5.46</v>
      </c>
      <c r="J279" s="298"/>
      <c r="K279" s="298"/>
      <c r="L279" s="245">
        <v>22346.75</v>
      </c>
      <c r="M279" s="172">
        <v>7.7600000000000002E-2</v>
      </c>
      <c r="N279" s="146">
        <v>96.405900000000003</v>
      </c>
    </row>
    <row r="280" spans="1:14" ht="9.6" customHeight="1" x14ac:dyDescent="0.2">
      <c r="A280" s="240">
        <v>8363</v>
      </c>
      <c r="B280" s="288" t="s">
        <v>1920</v>
      </c>
      <c r="C280" s="288"/>
      <c r="D280" s="288"/>
      <c r="E280" s="288"/>
      <c r="F280" s="288" t="s">
        <v>414</v>
      </c>
      <c r="G280" s="288"/>
      <c r="H280" s="172">
        <v>1</v>
      </c>
      <c r="I280" s="300">
        <v>22274.268100000001</v>
      </c>
      <c r="J280" s="298"/>
      <c r="K280" s="298"/>
      <c r="L280" s="245">
        <v>22274.27</v>
      </c>
      <c r="M280" s="172">
        <v>7.7399999999999997E-2</v>
      </c>
      <c r="N280" s="146">
        <v>96.4833</v>
      </c>
    </row>
    <row r="281" spans="1:14" ht="9.6" customHeight="1" x14ac:dyDescent="0.2">
      <c r="A281" s="148">
        <v>80355</v>
      </c>
      <c r="B281" s="288" t="s">
        <v>1689</v>
      </c>
      <c r="C281" s="288"/>
      <c r="D281" s="288"/>
      <c r="E281" s="288"/>
      <c r="F281" s="288" t="s">
        <v>414</v>
      </c>
      <c r="G281" s="288"/>
      <c r="H281" s="172">
        <v>1</v>
      </c>
      <c r="I281" s="300">
        <v>21383.7</v>
      </c>
      <c r="J281" s="298"/>
      <c r="K281" s="298"/>
      <c r="L281" s="245">
        <v>21383.7</v>
      </c>
      <c r="M281" s="172">
        <v>7.4300000000000005E-2</v>
      </c>
      <c r="N281" s="146">
        <v>96.557500000000005</v>
      </c>
    </row>
    <row r="282" spans="1:14" ht="19.350000000000001" customHeight="1" x14ac:dyDescent="0.2">
      <c r="A282" s="240">
        <v>8398</v>
      </c>
      <c r="B282" s="288" t="s">
        <v>1666</v>
      </c>
      <c r="C282" s="288"/>
      <c r="D282" s="288"/>
      <c r="E282" s="288"/>
      <c r="F282" s="288" t="s">
        <v>414</v>
      </c>
      <c r="G282" s="288"/>
      <c r="H282" s="172">
        <v>1</v>
      </c>
      <c r="I282" s="300">
        <v>21018.7</v>
      </c>
      <c r="J282" s="298"/>
      <c r="K282" s="298"/>
      <c r="L282" s="245">
        <v>21018.7</v>
      </c>
      <c r="M282" s="172">
        <v>7.2999999999999995E-2</v>
      </c>
      <c r="N282" s="146">
        <v>96.630499999999998</v>
      </c>
    </row>
    <row r="283" spans="1:14" ht="19.350000000000001" customHeight="1" x14ac:dyDescent="0.2">
      <c r="A283" s="148">
        <v>80506</v>
      </c>
      <c r="B283" s="288" t="s">
        <v>1526</v>
      </c>
      <c r="C283" s="288"/>
      <c r="D283" s="288"/>
      <c r="E283" s="288"/>
      <c r="F283" s="288" t="s">
        <v>621</v>
      </c>
      <c r="G283" s="288"/>
      <c r="H283" s="171">
        <v>717.64</v>
      </c>
      <c r="I283" s="304">
        <v>28.4</v>
      </c>
      <c r="J283" s="298"/>
      <c r="K283" s="298"/>
      <c r="L283" s="245">
        <v>20380.98</v>
      </c>
      <c r="M283" s="172">
        <v>7.0800000000000002E-2</v>
      </c>
      <c r="N283" s="146">
        <v>96.701300000000003</v>
      </c>
    </row>
    <row r="284" spans="1:14" ht="9.6" customHeight="1" x14ac:dyDescent="0.2">
      <c r="A284" s="240">
        <v>8364</v>
      </c>
      <c r="B284" s="288" t="s">
        <v>1923</v>
      </c>
      <c r="C284" s="288"/>
      <c r="D284" s="288"/>
      <c r="E284" s="288"/>
      <c r="F284" s="288" t="s">
        <v>414</v>
      </c>
      <c r="G284" s="288"/>
      <c r="H284" s="172">
        <v>1</v>
      </c>
      <c r="I284" s="300">
        <v>19425.754499999999</v>
      </c>
      <c r="J284" s="298"/>
      <c r="K284" s="298"/>
      <c r="L284" s="245">
        <v>19425.75</v>
      </c>
      <c r="M284" s="172">
        <v>6.7500000000000004E-2</v>
      </c>
      <c r="N284" s="146">
        <v>96.768799999999999</v>
      </c>
    </row>
    <row r="285" spans="1:14" ht="9.6" customHeight="1" x14ac:dyDescent="0.2">
      <c r="A285" s="148">
        <v>80122</v>
      </c>
      <c r="B285" s="288" t="s">
        <v>1811</v>
      </c>
      <c r="C285" s="288"/>
      <c r="D285" s="288"/>
      <c r="E285" s="288"/>
      <c r="F285" s="288" t="s">
        <v>414</v>
      </c>
      <c r="G285" s="288"/>
      <c r="H285" s="172">
        <v>1</v>
      </c>
      <c r="I285" s="300">
        <v>19255.555499999999</v>
      </c>
      <c r="J285" s="298"/>
      <c r="K285" s="298"/>
      <c r="L285" s="245">
        <v>19255.560000000001</v>
      </c>
      <c r="M285" s="172">
        <v>6.6900000000000001E-2</v>
      </c>
      <c r="N285" s="146">
        <v>96.835700000000003</v>
      </c>
    </row>
    <row r="286" spans="1:14" ht="19.350000000000001" customHeight="1" x14ac:dyDescent="0.2">
      <c r="A286" s="148">
        <v>80530</v>
      </c>
      <c r="B286" s="288" t="s">
        <v>2491</v>
      </c>
      <c r="C286" s="288"/>
      <c r="D286" s="288"/>
      <c r="E286" s="288"/>
      <c r="F286" s="288" t="s">
        <v>21</v>
      </c>
      <c r="G286" s="288"/>
      <c r="H286" s="171">
        <v>657.84</v>
      </c>
      <c r="I286" s="304">
        <v>26.276399999999999</v>
      </c>
      <c r="J286" s="298"/>
      <c r="K286" s="298"/>
      <c r="L286" s="245">
        <v>17285.669999999998</v>
      </c>
      <c r="M286" s="172">
        <v>0.06</v>
      </c>
      <c r="N286" s="146">
        <v>96.895700000000005</v>
      </c>
    </row>
    <row r="287" spans="1:14" ht="19.350000000000001" customHeight="1" x14ac:dyDescent="0.2">
      <c r="A287" s="148">
        <v>80527</v>
      </c>
      <c r="B287" s="288" t="s">
        <v>2493</v>
      </c>
      <c r="C287" s="288"/>
      <c r="D287" s="288"/>
      <c r="E287" s="288"/>
      <c r="F287" s="288" t="s">
        <v>21</v>
      </c>
      <c r="G287" s="288"/>
      <c r="H287" s="171">
        <v>651.73</v>
      </c>
      <c r="I287" s="304">
        <v>26.276399999999999</v>
      </c>
      <c r="J287" s="298"/>
      <c r="K287" s="298"/>
      <c r="L287" s="245">
        <v>17125.12</v>
      </c>
      <c r="M287" s="172">
        <v>5.9499999999999997E-2</v>
      </c>
      <c r="N287" s="146">
        <v>96.955200000000005</v>
      </c>
    </row>
    <row r="288" spans="1:14" ht="9.6" customHeight="1" x14ac:dyDescent="0.2">
      <c r="A288" s="240">
        <v>9602</v>
      </c>
      <c r="B288" s="288" t="s">
        <v>1905</v>
      </c>
      <c r="C288" s="288"/>
      <c r="D288" s="288"/>
      <c r="E288" s="288"/>
      <c r="F288" s="288" t="s">
        <v>414</v>
      </c>
      <c r="G288" s="288"/>
      <c r="H288" s="172">
        <v>1</v>
      </c>
      <c r="I288" s="300">
        <v>16766.95</v>
      </c>
      <c r="J288" s="298"/>
      <c r="K288" s="298"/>
      <c r="L288" s="245">
        <v>16766.95</v>
      </c>
      <c r="M288" s="172">
        <v>5.8200000000000002E-2</v>
      </c>
      <c r="N288" s="146">
        <v>97.013400000000004</v>
      </c>
    </row>
    <row r="289" spans="1:14" ht="19.350000000000001" customHeight="1" x14ac:dyDescent="0.2">
      <c r="A289" s="240">
        <v>9083</v>
      </c>
      <c r="B289" s="288" t="s">
        <v>933</v>
      </c>
      <c r="C289" s="288"/>
      <c r="D289" s="288"/>
      <c r="E289" s="288"/>
      <c r="F289" s="288" t="s">
        <v>21</v>
      </c>
      <c r="G289" s="288"/>
      <c r="H289" s="167">
        <v>4718.82</v>
      </c>
      <c r="I289" s="305">
        <v>3.4514</v>
      </c>
      <c r="J289" s="298"/>
      <c r="K289" s="298"/>
      <c r="L289" s="245">
        <v>16286.54</v>
      </c>
      <c r="M289" s="172">
        <v>5.6599999999999998E-2</v>
      </c>
      <c r="N289" s="146">
        <v>97.07</v>
      </c>
    </row>
    <row r="290" spans="1:14" ht="9.6" customHeight="1" x14ac:dyDescent="0.2">
      <c r="A290" s="148">
        <v>80328</v>
      </c>
      <c r="B290" s="288" t="s">
        <v>805</v>
      </c>
      <c r="C290" s="288"/>
      <c r="D290" s="288"/>
      <c r="E290" s="288"/>
      <c r="F290" s="288" t="s">
        <v>7</v>
      </c>
      <c r="G290" s="288"/>
      <c r="H290" s="171">
        <v>108</v>
      </c>
      <c r="I290" s="303">
        <v>150.0001</v>
      </c>
      <c r="J290" s="298"/>
      <c r="K290" s="298"/>
      <c r="L290" s="245">
        <v>16200.01</v>
      </c>
      <c r="M290" s="172">
        <v>5.6300000000000003E-2</v>
      </c>
      <c r="N290" s="146">
        <v>97.126300000000001</v>
      </c>
    </row>
    <row r="291" spans="1:14" ht="9.6" customHeight="1" x14ac:dyDescent="0.2">
      <c r="A291" s="240">
        <v>8023</v>
      </c>
      <c r="B291" s="288" t="s">
        <v>2394</v>
      </c>
      <c r="C291" s="288"/>
      <c r="D291" s="288"/>
      <c r="E291" s="288"/>
      <c r="F291" s="288" t="s">
        <v>21</v>
      </c>
      <c r="G291" s="288"/>
      <c r="H291" s="168">
        <v>11026.41</v>
      </c>
      <c r="I291" s="305">
        <v>1.4688000000000001</v>
      </c>
      <c r="J291" s="298"/>
      <c r="K291" s="298"/>
      <c r="L291" s="245">
        <v>16195.58</v>
      </c>
      <c r="M291" s="172">
        <v>5.62E-2</v>
      </c>
      <c r="N291" s="146">
        <v>97.182500000000005</v>
      </c>
    </row>
    <row r="292" spans="1:14" ht="9.6" customHeight="1" x14ac:dyDescent="0.2">
      <c r="A292" s="148">
        <v>80462</v>
      </c>
      <c r="B292" s="288" t="s">
        <v>1726</v>
      </c>
      <c r="C292" s="288"/>
      <c r="D292" s="288"/>
      <c r="E292" s="288"/>
      <c r="F292" s="288" t="s">
        <v>414</v>
      </c>
      <c r="G292" s="288"/>
      <c r="H292" s="172">
        <v>1</v>
      </c>
      <c r="I292" s="300">
        <v>16165.6157</v>
      </c>
      <c r="J292" s="298"/>
      <c r="K292" s="298"/>
      <c r="L292" s="245">
        <v>16165.62</v>
      </c>
      <c r="M292" s="172">
        <v>5.6099999999999997E-2</v>
      </c>
      <c r="N292" s="146">
        <v>97.238699999999994</v>
      </c>
    </row>
    <row r="293" spans="1:14" ht="19.350000000000001" customHeight="1" x14ac:dyDescent="0.2">
      <c r="A293" s="240">
        <v>8112</v>
      </c>
      <c r="B293" s="288" t="s">
        <v>2644</v>
      </c>
      <c r="C293" s="288"/>
      <c r="D293" s="288"/>
      <c r="E293" s="288"/>
      <c r="F293" s="288" t="s">
        <v>7</v>
      </c>
      <c r="G293" s="288"/>
      <c r="H293" s="169">
        <v>13</v>
      </c>
      <c r="I293" s="297">
        <v>1222.7292</v>
      </c>
      <c r="J293" s="298"/>
      <c r="K293" s="298"/>
      <c r="L293" s="245">
        <v>15895.49</v>
      </c>
      <c r="M293" s="172">
        <v>5.5199999999999999E-2</v>
      </c>
      <c r="N293" s="146">
        <v>97.293899999999994</v>
      </c>
    </row>
    <row r="294" spans="1:14" ht="9.6" customHeight="1" x14ac:dyDescent="0.2">
      <c r="A294" s="148">
        <v>80336</v>
      </c>
      <c r="B294" s="288" t="s">
        <v>1248</v>
      </c>
      <c r="C294" s="288"/>
      <c r="D294" s="288"/>
      <c r="E294" s="288"/>
      <c r="F294" s="288" t="s">
        <v>7</v>
      </c>
      <c r="G294" s="288"/>
      <c r="H294" s="172">
        <v>1</v>
      </c>
      <c r="I294" s="300">
        <v>15680</v>
      </c>
      <c r="J294" s="298"/>
      <c r="K294" s="298"/>
      <c r="L294" s="245">
        <v>15680</v>
      </c>
      <c r="M294" s="172">
        <v>5.45E-2</v>
      </c>
      <c r="N294" s="146">
        <v>97.348299999999995</v>
      </c>
    </row>
    <row r="295" spans="1:14" ht="19.350000000000001" customHeight="1" x14ac:dyDescent="0.2">
      <c r="A295" s="148">
        <v>80526</v>
      </c>
      <c r="B295" s="288" t="s">
        <v>2493</v>
      </c>
      <c r="C295" s="288"/>
      <c r="D295" s="288"/>
      <c r="E295" s="288"/>
      <c r="F295" s="288" t="s">
        <v>21</v>
      </c>
      <c r="G295" s="288"/>
      <c r="H295" s="171">
        <v>585.72</v>
      </c>
      <c r="I295" s="304">
        <v>26.276399999999999</v>
      </c>
      <c r="J295" s="298"/>
      <c r="K295" s="298"/>
      <c r="L295" s="245">
        <v>15390.61</v>
      </c>
      <c r="M295" s="172">
        <v>5.3499999999999999E-2</v>
      </c>
      <c r="N295" s="146">
        <v>97.401799999999994</v>
      </c>
    </row>
    <row r="296" spans="1:14" ht="9.6" customHeight="1" x14ac:dyDescent="0.2">
      <c r="A296" s="240">
        <v>8369</v>
      </c>
      <c r="B296" s="288" t="s">
        <v>1943</v>
      </c>
      <c r="C296" s="288"/>
      <c r="D296" s="288"/>
      <c r="E296" s="288"/>
      <c r="F296" s="288" t="s">
        <v>414</v>
      </c>
      <c r="G296" s="288"/>
      <c r="H296" s="172">
        <v>1</v>
      </c>
      <c r="I296" s="300">
        <v>15326.857599999999</v>
      </c>
      <c r="J296" s="298"/>
      <c r="K296" s="298"/>
      <c r="L296" s="245">
        <v>15326.86</v>
      </c>
      <c r="M296" s="172">
        <v>5.3199999999999997E-2</v>
      </c>
      <c r="N296" s="146">
        <v>97.454999999999998</v>
      </c>
    </row>
    <row r="297" spans="1:14" ht="9.6" customHeight="1" x14ac:dyDescent="0.2">
      <c r="A297" s="240">
        <v>8025</v>
      </c>
      <c r="B297" s="288" t="s">
        <v>2396</v>
      </c>
      <c r="C297" s="288"/>
      <c r="D297" s="288"/>
      <c r="E297" s="288"/>
      <c r="F297" s="288" t="s">
        <v>21</v>
      </c>
      <c r="G297" s="288"/>
      <c r="H297" s="168">
        <v>16778.080000000002</v>
      </c>
      <c r="I297" s="305">
        <v>0.9</v>
      </c>
      <c r="J297" s="298"/>
      <c r="K297" s="298"/>
      <c r="L297" s="245">
        <v>15100.28</v>
      </c>
      <c r="M297" s="172">
        <v>5.2400000000000002E-2</v>
      </c>
      <c r="N297" s="146">
        <v>97.507499999999993</v>
      </c>
    </row>
    <row r="298" spans="1:14" ht="9.6" customHeight="1" x14ac:dyDescent="0.2">
      <c r="A298" s="240">
        <v>8151</v>
      </c>
      <c r="B298" s="288" t="s">
        <v>842</v>
      </c>
      <c r="C298" s="288"/>
      <c r="D298" s="288"/>
      <c r="E298" s="288"/>
      <c r="F298" s="288" t="s">
        <v>19</v>
      </c>
      <c r="G298" s="288"/>
      <c r="H298" s="171">
        <v>173.49</v>
      </c>
      <c r="I298" s="304">
        <v>86.648099999999999</v>
      </c>
      <c r="J298" s="298"/>
      <c r="K298" s="298"/>
      <c r="L298" s="245">
        <v>15032.59</v>
      </c>
      <c r="M298" s="172">
        <v>5.2200000000000003E-2</v>
      </c>
      <c r="N298" s="146">
        <v>97.559700000000007</v>
      </c>
    </row>
    <row r="299" spans="1:14" ht="28.9" customHeight="1" x14ac:dyDescent="0.2">
      <c r="A299" s="148">
        <v>80183</v>
      </c>
      <c r="B299" s="288" t="s">
        <v>1230</v>
      </c>
      <c r="C299" s="288"/>
      <c r="D299" s="288"/>
      <c r="E299" s="288"/>
      <c r="F299" s="288" t="s">
        <v>21</v>
      </c>
      <c r="G299" s="288"/>
      <c r="H299" s="171">
        <v>427.97</v>
      </c>
      <c r="I299" s="304">
        <v>34</v>
      </c>
      <c r="J299" s="298"/>
      <c r="K299" s="298"/>
      <c r="L299" s="245">
        <v>14550.98</v>
      </c>
      <c r="M299" s="172">
        <v>5.0500000000000003E-2</v>
      </c>
      <c r="N299" s="146">
        <v>97.610200000000006</v>
      </c>
    </row>
    <row r="300" spans="1:14" ht="9.6" customHeight="1" x14ac:dyDescent="0.2">
      <c r="A300" s="148">
        <v>80463</v>
      </c>
      <c r="B300" s="288" t="s">
        <v>1727</v>
      </c>
      <c r="C300" s="288"/>
      <c r="D300" s="288"/>
      <c r="E300" s="288"/>
      <c r="F300" s="288" t="s">
        <v>414</v>
      </c>
      <c r="G300" s="288"/>
      <c r="H300" s="172">
        <v>1</v>
      </c>
      <c r="I300" s="300">
        <v>14549.38</v>
      </c>
      <c r="J300" s="298"/>
      <c r="K300" s="298"/>
      <c r="L300" s="245">
        <v>14549.38</v>
      </c>
      <c r="M300" s="172">
        <v>5.0500000000000003E-2</v>
      </c>
      <c r="N300" s="146">
        <v>97.660700000000006</v>
      </c>
    </row>
    <row r="301" spans="1:14" ht="9.6" customHeight="1" x14ac:dyDescent="0.2">
      <c r="A301" s="148">
        <v>80493</v>
      </c>
      <c r="B301" s="288" t="s">
        <v>1743</v>
      </c>
      <c r="C301" s="288"/>
      <c r="D301" s="288"/>
      <c r="E301" s="288"/>
      <c r="F301" s="288" t="s">
        <v>414</v>
      </c>
      <c r="G301" s="288"/>
      <c r="H301" s="172">
        <v>1</v>
      </c>
      <c r="I301" s="300">
        <v>13758.42</v>
      </c>
      <c r="J301" s="298"/>
      <c r="K301" s="298"/>
      <c r="L301" s="245">
        <v>13758.42</v>
      </c>
      <c r="M301" s="172">
        <v>4.7800000000000002E-2</v>
      </c>
      <c r="N301" s="146">
        <v>97.708500000000001</v>
      </c>
    </row>
    <row r="302" spans="1:14" ht="19.350000000000001" customHeight="1" x14ac:dyDescent="0.2">
      <c r="A302" s="240">
        <v>8257</v>
      </c>
      <c r="B302" s="288" t="s">
        <v>298</v>
      </c>
      <c r="C302" s="288"/>
      <c r="D302" s="288"/>
      <c r="E302" s="288"/>
      <c r="F302" s="288" t="s">
        <v>7</v>
      </c>
      <c r="G302" s="288"/>
      <c r="H302" s="169">
        <v>20</v>
      </c>
      <c r="I302" s="303">
        <v>666.95240000000001</v>
      </c>
      <c r="J302" s="298"/>
      <c r="K302" s="298"/>
      <c r="L302" s="245">
        <v>13339.04</v>
      </c>
      <c r="M302" s="172">
        <v>4.6300000000000001E-2</v>
      </c>
      <c r="N302" s="146">
        <v>97.754800000000003</v>
      </c>
    </row>
    <row r="303" spans="1:14" ht="28.9" customHeight="1" x14ac:dyDescent="0.2">
      <c r="A303" s="148">
        <v>80187</v>
      </c>
      <c r="B303" s="288" t="s">
        <v>1230</v>
      </c>
      <c r="C303" s="288"/>
      <c r="D303" s="288"/>
      <c r="E303" s="288"/>
      <c r="F303" s="288" t="s">
        <v>21</v>
      </c>
      <c r="G303" s="288"/>
      <c r="H303" s="171">
        <v>383.31</v>
      </c>
      <c r="I303" s="304">
        <v>34</v>
      </c>
      <c r="J303" s="298"/>
      <c r="K303" s="298"/>
      <c r="L303" s="245">
        <v>13032.54</v>
      </c>
      <c r="M303" s="172">
        <v>4.53E-2</v>
      </c>
      <c r="N303" s="146">
        <v>97.8001</v>
      </c>
    </row>
    <row r="304" spans="1:14" ht="9.6" customHeight="1" x14ac:dyDescent="0.2">
      <c r="A304" s="148">
        <v>80505</v>
      </c>
      <c r="B304" s="288" t="s">
        <v>1764</v>
      </c>
      <c r="C304" s="288"/>
      <c r="D304" s="288"/>
      <c r="E304" s="288"/>
      <c r="F304" s="288" t="s">
        <v>414</v>
      </c>
      <c r="G304" s="288"/>
      <c r="H304" s="172">
        <v>1</v>
      </c>
      <c r="I304" s="300">
        <v>12398.83</v>
      </c>
      <c r="J304" s="298"/>
      <c r="K304" s="298"/>
      <c r="L304" s="245">
        <v>12398.83</v>
      </c>
      <c r="M304" s="172">
        <v>4.3099999999999999E-2</v>
      </c>
      <c r="N304" s="146">
        <v>97.843199999999996</v>
      </c>
    </row>
    <row r="305" spans="1:14" ht="19.350000000000001" customHeight="1" x14ac:dyDescent="0.2">
      <c r="A305" s="240">
        <v>6753</v>
      </c>
      <c r="B305" s="288" t="s">
        <v>642</v>
      </c>
      <c r="C305" s="288"/>
      <c r="D305" s="288"/>
      <c r="E305" s="288"/>
      <c r="F305" s="288" t="s">
        <v>21</v>
      </c>
      <c r="G305" s="288"/>
      <c r="H305" s="171">
        <v>217.13</v>
      </c>
      <c r="I305" s="304">
        <v>56.938200000000002</v>
      </c>
      <c r="J305" s="298"/>
      <c r="K305" s="298"/>
      <c r="L305" s="245">
        <v>12362.99</v>
      </c>
      <c r="M305" s="172">
        <v>4.2900000000000001E-2</v>
      </c>
      <c r="N305" s="146">
        <v>97.886099999999999</v>
      </c>
    </row>
    <row r="306" spans="1:14" ht="9.6" customHeight="1" x14ac:dyDescent="0.2">
      <c r="A306" s="240">
        <v>8373</v>
      </c>
      <c r="B306" s="288" t="s">
        <v>1933</v>
      </c>
      <c r="C306" s="288"/>
      <c r="D306" s="288"/>
      <c r="E306" s="288"/>
      <c r="F306" s="288" t="s">
        <v>414</v>
      </c>
      <c r="G306" s="288"/>
      <c r="H306" s="172">
        <v>1</v>
      </c>
      <c r="I306" s="300">
        <v>12302.51</v>
      </c>
      <c r="J306" s="298"/>
      <c r="K306" s="298"/>
      <c r="L306" s="245">
        <v>12302.51</v>
      </c>
      <c r="M306" s="172">
        <v>4.2700000000000002E-2</v>
      </c>
      <c r="N306" s="146">
        <v>97.928799999999995</v>
      </c>
    </row>
    <row r="307" spans="1:14" ht="9.6" customHeight="1" x14ac:dyDescent="0.2">
      <c r="A307" s="148">
        <v>80511</v>
      </c>
      <c r="B307" s="288" t="s">
        <v>1851</v>
      </c>
      <c r="C307" s="288"/>
      <c r="D307" s="288"/>
      <c r="E307" s="288"/>
      <c r="F307" s="288" t="s">
        <v>414</v>
      </c>
      <c r="G307" s="288"/>
      <c r="H307" s="172">
        <v>1</v>
      </c>
      <c r="I307" s="300">
        <v>12297</v>
      </c>
      <c r="J307" s="298"/>
      <c r="K307" s="298"/>
      <c r="L307" s="245">
        <v>12297</v>
      </c>
      <c r="M307" s="172">
        <v>4.2700000000000002E-2</v>
      </c>
      <c r="N307" s="146">
        <v>97.971500000000006</v>
      </c>
    </row>
    <row r="308" spans="1:14" ht="9.6" customHeight="1" x14ac:dyDescent="0.2">
      <c r="A308" s="240">
        <v>9073</v>
      </c>
      <c r="B308" s="288" t="s">
        <v>2006</v>
      </c>
      <c r="C308" s="288"/>
      <c r="D308" s="288"/>
      <c r="E308" s="288"/>
      <c r="F308" s="288" t="s">
        <v>21</v>
      </c>
      <c r="G308" s="288"/>
      <c r="H308" s="168">
        <v>16387.259999999998</v>
      </c>
      <c r="I308" s="305">
        <v>0.74209999999999998</v>
      </c>
      <c r="J308" s="298"/>
      <c r="K308" s="298"/>
      <c r="L308" s="245">
        <v>12160.98</v>
      </c>
      <c r="M308" s="172">
        <v>4.2200000000000001E-2</v>
      </c>
      <c r="N308" s="146">
        <v>98.013800000000003</v>
      </c>
    </row>
    <row r="309" spans="1:14" ht="9.6" customHeight="1" x14ac:dyDescent="0.2">
      <c r="A309" s="240">
        <v>8365</v>
      </c>
      <c r="B309" s="288" t="s">
        <v>1927</v>
      </c>
      <c r="C309" s="288"/>
      <c r="D309" s="288"/>
      <c r="E309" s="288"/>
      <c r="F309" s="288" t="s">
        <v>414</v>
      </c>
      <c r="G309" s="288"/>
      <c r="H309" s="172">
        <v>1</v>
      </c>
      <c r="I309" s="300">
        <v>11241.944799999999</v>
      </c>
      <c r="J309" s="298"/>
      <c r="K309" s="298"/>
      <c r="L309" s="245">
        <v>11241.94</v>
      </c>
      <c r="M309" s="172">
        <v>3.9E-2</v>
      </c>
      <c r="N309" s="146">
        <v>98.052800000000005</v>
      </c>
    </row>
    <row r="310" spans="1:14" ht="9.6" customHeight="1" x14ac:dyDescent="0.2">
      <c r="A310" s="240">
        <v>8053</v>
      </c>
      <c r="B310" s="288" t="s">
        <v>2487</v>
      </c>
      <c r="C310" s="288"/>
      <c r="D310" s="288"/>
      <c r="E310" s="288"/>
      <c r="F310" s="288" t="s">
        <v>21</v>
      </c>
      <c r="G310" s="288"/>
      <c r="H310" s="167">
        <v>6224.01</v>
      </c>
      <c r="I310" s="305">
        <v>1.8</v>
      </c>
      <c r="J310" s="298"/>
      <c r="K310" s="298"/>
      <c r="L310" s="245">
        <v>11203.23</v>
      </c>
      <c r="M310" s="172">
        <v>3.8899999999999997E-2</v>
      </c>
      <c r="N310" s="146">
        <v>98.091700000000003</v>
      </c>
    </row>
    <row r="311" spans="1:14" ht="9.6" customHeight="1" x14ac:dyDescent="0.2">
      <c r="A311" s="240">
        <v>8196</v>
      </c>
      <c r="B311" s="288" t="s">
        <v>2817</v>
      </c>
      <c r="C311" s="288"/>
      <c r="D311" s="288"/>
      <c r="E311" s="288"/>
      <c r="F311" s="288" t="s">
        <v>21</v>
      </c>
      <c r="G311" s="288"/>
      <c r="H311" s="171">
        <v>230.6</v>
      </c>
      <c r="I311" s="304">
        <v>48.531199999999998</v>
      </c>
      <c r="J311" s="298"/>
      <c r="K311" s="298"/>
      <c r="L311" s="245">
        <v>11191.29</v>
      </c>
      <c r="M311" s="172">
        <v>3.8899999999999997E-2</v>
      </c>
      <c r="N311" s="146">
        <v>98.130600000000001</v>
      </c>
    </row>
    <row r="312" spans="1:14" ht="28.9" customHeight="1" x14ac:dyDescent="0.2">
      <c r="A312" s="148">
        <v>80188</v>
      </c>
      <c r="B312" s="288" t="s">
        <v>1230</v>
      </c>
      <c r="C312" s="288"/>
      <c r="D312" s="288"/>
      <c r="E312" s="288"/>
      <c r="F312" s="288" t="s">
        <v>21</v>
      </c>
      <c r="G312" s="288"/>
      <c r="H312" s="171">
        <v>314.13</v>
      </c>
      <c r="I312" s="304">
        <v>34</v>
      </c>
      <c r="J312" s="298"/>
      <c r="K312" s="298"/>
      <c r="L312" s="245">
        <v>10680.42</v>
      </c>
      <c r="M312" s="172">
        <v>3.7100000000000001E-2</v>
      </c>
      <c r="N312" s="146">
        <v>98.167699999999996</v>
      </c>
    </row>
    <row r="313" spans="1:14" ht="19.350000000000001" customHeight="1" x14ac:dyDescent="0.2">
      <c r="A313" s="240">
        <v>8429</v>
      </c>
      <c r="B313" s="288" t="s">
        <v>2819</v>
      </c>
      <c r="C313" s="288"/>
      <c r="D313" s="288"/>
      <c r="E313" s="288"/>
      <c r="F313" s="288" t="s">
        <v>21</v>
      </c>
      <c r="G313" s="288"/>
      <c r="H313" s="171">
        <v>230.6</v>
      </c>
      <c r="I313" s="304">
        <v>45</v>
      </c>
      <c r="J313" s="298"/>
      <c r="K313" s="298"/>
      <c r="L313" s="245">
        <v>10377</v>
      </c>
      <c r="M313" s="172">
        <v>3.5999999999999997E-2</v>
      </c>
      <c r="N313" s="146">
        <v>98.203699999999998</v>
      </c>
    </row>
    <row r="314" spans="1:14" ht="9.6" customHeight="1" x14ac:dyDescent="0.2">
      <c r="A314" s="148">
        <v>80123</v>
      </c>
      <c r="B314" s="288" t="s">
        <v>1813</v>
      </c>
      <c r="C314" s="288"/>
      <c r="D314" s="288"/>
      <c r="E314" s="288"/>
      <c r="F314" s="288" t="s">
        <v>414</v>
      </c>
      <c r="G314" s="288"/>
      <c r="H314" s="172">
        <v>1</v>
      </c>
      <c r="I314" s="300">
        <v>10313.530000000001</v>
      </c>
      <c r="J314" s="298"/>
      <c r="K314" s="298"/>
      <c r="L314" s="245">
        <v>10313.530000000001</v>
      </c>
      <c r="M314" s="172">
        <v>3.5799999999999998E-2</v>
      </c>
      <c r="N314" s="146">
        <v>98.239599999999996</v>
      </c>
    </row>
    <row r="315" spans="1:14" ht="9.6" customHeight="1" x14ac:dyDescent="0.2">
      <c r="A315" s="240">
        <v>7658</v>
      </c>
      <c r="B315" s="288" t="s">
        <v>2000</v>
      </c>
      <c r="C315" s="288"/>
      <c r="D315" s="288"/>
      <c r="E315" s="288"/>
      <c r="F315" s="288" t="s">
        <v>7</v>
      </c>
      <c r="G315" s="288"/>
      <c r="H315" s="172">
        <v>1</v>
      </c>
      <c r="I315" s="300">
        <v>10083.9</v>
      </c>
      <c r="J315" s="298"/>
      <c r="K315" s="298"/>
      <c r="L315" s="245">
        <v>10083.9</v>
      </c>
      <c r="M315" s="172">
        <v>3.5000000000000003E-2</v>
      </c>
      <c r="N315" s="146">
        <v>98.274600000000007</v>
      </c>
    </row>
    <row r="316" spans="1:14" ht="9.6" customHeight="1" x14ac:dyDescent="0.2">
      <c r="A316" s="148">
        <v>80362</v>
      </c>
      <c r="B316" s="288" t="s">
        <v>1698</v>
      </c>
      <c r="C316" s="288"/>
      <c r="D316" s="288"/>
      <c r="E316" s="288"/>
      <c r="F316" s="288" t="s">
        <v>414</v>
      </c>
      <c r="G316" s="288"/>
      <c r="H316" s="172">
        <v>1</v>
      </c>
      <c r="I316" s="297">
        <v>9993.2000000000007</v>
      </c>
      <c r="J316" s="298"/>
      <c r="K316" s="298"/>
      <c r="L316" s="247">
        <v>9993.2000000000007</v>
      </c>
      <c r="M316" s="172">
        <v>3.4700000000000002E-2</v>
      </c>
      <c r="N316" s="146">
        <v>98.309299999999993</v>
      </c>
    </row>
    <row r="317" spans="1:14" ht="9.6" customHeight="1" x14ac:dyDescent="0.2">
      <c r="A317" s="240">
        <v>8703</v>
      </c>
      <c r="B317" s="288" t="s">
        <v>1119</v>
      </c>
      <c r="C317" s="288"/>
      <c r="D317" s="288"/>
      <c r="E317" s="288"/>
      <c r="F317" s="288" t="s">
        <v>414</v>
      </c>
      <c r="G317" s="288"/>
      <c r="H317" s="172">
        <v>1</v>
      </c>
      <c r="I317" s="297">
        <v>9990</v>
      </c>
      <c r="J317" s="298"/>
      <c r="K317" s="298"/>
      <c r="L317" s="247">
        <v>9990</v>
      </c>
      <c r="M317" s="172">
        <v>3.4700000000000002E-2</v>
      </c>
      <c r="N317" s="146">
        <v>98.343999999999994</v>
      </c>
    </row>
    <row r="318" spans="1:14" ht="19.350000000000001" customHeight="1" x14ac:dyDescent="0.2">
      <c r="A318" s="148">
        <v>80536</v>
      </c>
      <c r="B318" s="288" t="s">
        <v>2521</v>
      </c>
      <c r="C318" s="288"/>
      <c r="D318" s="288"/>
      <c r="E318" s="288"/>
      <c r="F318" s="288" t="s">
        <v>21</v>
      </c>
      <c r="G318" s="288"/>
      <c r="H318" s="171">
        <v>374.18</v>
      </c>
      <c r="I318" s="304">
        <v>26.276399999999999</v>
      </c>
      <c r="J318" s="298"/>
      <c r="K318" s="298"/>
      <c r="L318" s="247">
        <v>9832.1</v>
      </c>
      <c r="M318" s="172">
        <v>3.4099999999999998E-2</v>
      </c>
      <c r="N318" s="146">
        <v>98.378100000000003</v>
      </c>
    </row>
    <row r="319" spans="1:14" ht="9.6" customHeight="1" x14ac:dyDescent="0.2">
      <c r="A319" s="240">
        <v>9604</v>
      </c>
      <c r="B319" s="288" t="s">
        <v>2640</v>
      </c>
      <c r="C319" s="288"/>
      <c r="D319" s="288"/>
      <c r="E319" s="288"/>
      <c r="F319" s="288" t="s">
        <v>7</v>
      </c>
      <c r="G319" s="288"/>
      <c r="H319" s="172">
        <v>4</v>
      </c>
      <c r="I319" s="297">
        <v>2450</v>
      </c>
      <c r="J319" s="298"/>
      <c r="K319" s="298"/>
      <c r="L319" s="247">
        <v>9800</v>
      </c>
      <c r="M319" s="172">
        <v>3.4000000000000002E-2</v>
      </c>
      <c r="N319" s="146">
        <v>98.412199999999999</v>
      </c>
    </row>
    <row r="320" spans="1:14" ht="9.6" customHeight="1" x14ac:dyDescent="0.2">
      <c r="A320" s="148">
        <v>80491</v>
      </c>
      <c r="B320" s="288" t="s">
        <v>1739</v>
      </c>
      <c r="C320" s="288"/>
      <c r="D320" s="288"/>
      <c r="E320" s="288"/>
      <c r="F320" s="288" t="s">
        <v>414</v>
      </c>
      <c r="G320" s="288"/>
      <c r="H320" s="172">
        <v>1</v>
      </c>
      <c r="I320" s="297">
        <v>9708.4</v>
      </c>
      <c r="J320" s="298"/>
      <c r="K320" s="298"/>
      <c r="L320" s="247">
        <v>9708.4</v>
      </c>
      <c r="M320" s="172">
        <v>3.3700000000000001E-2</v>
      </c>
      <c r="N320" s="146">
        <v>98.445899999999995</v>
      </c>
    </row>
    <row r="321" spans="1:14" ht="9.6" customHeight="1" x14ac:dyDescent="0.2">
      <c r="A321" s="148">
        <v>80338</v>
      </c>
      <c r="B321" s="288" t="s">
        <v>1671</v>
      </c>
      <c r="C321" s="288"/>
      <c r="D321" s="288"/>
      <c r="E321" s="288"/>
      <c r="F321" s="288" t="s">
        <v>7</v>
      </c>
      <c r="G321" s="288"/>
      <c r="H321" s="172">
        <v>1</v>
      </c>
      <c r="I321" s="297">
        <v>9622.11</v>
      </c>
      <c r="J321" s="298"/>
      <c r="K321" s="298"/>
      <c r="L321" s="247">
        <v>9622.11</v>
      </c>
      <c r="M321" s="172">
        <v>3.3399999999999999E-2</v>
      </c>
      <c r="N321" s="146">
        <v>98.479299999999995</v>
      </c>
    </row>
    <row r="322" spans="1:14" ht="9.6" customHeight="1" x14ac:dyDescent="0.2">
      <c r="A322" s="148">
        <v>80497</v>
      </c>
      <c r="B322" s="288" t="s">
        <v>1751</v>
      </c>
      <c r="C322" s="288"/>
      <c r="D322" s="288"/>
      <c r="E322" s="288"/>
      <c r="F322" s="288" t="s">
        <v>414</v>
      </c>
      <c r="G322" s="288"/>
      <c r="H322" s="172">
        <v>1</v>
      </c>
      <c r="I322" s="297">
        <v>8968.7900000000009</v>
      </c>
      <c r="J322" s="298"/>
      <c r="K322" s="298"/>
      <c r="L322" s="247">
        <v>8968.7900000000009</v>
      </c>
      <c r="M322" s="172">
        <v>3.1199999999999999E-2</v>
      </c>
      <c r="N322" s="146">
        <v>98.510499999999993</v>
      </c>
    </row>
    <row r="323" spans="1:14" ht="19.350000000000001" customHeight="1" x14ac:dyDescent="0.2">
      <c r="A323" s="240">
        <v>7980</v>
      </c>
      <c r="B323" s="288" t="s">
        <v>2305</v>
      </c>
      <c r="C323" s="288"/>
      <c r="D323" s="288"/>
      <c r="E323" s="288"/>
      <c r="F323" s="288" t="s">
        <v>21</v>
      </c>
      <c r="G323" s="288"/>
      <c r="H323" s="169">
        <v>43.79</v>
      </c>
      <c r="I323" s="303">
        <v>199.82919999999999</v>
      </c>
      <c r="J323" s="298"/>
      <c r="K323" s="298"/>
      <c r="L323" s="247">
        <v>8750.52</v>
      </c>
      <c r="M323" s="172">
        <v>3.04E-2</v>
      </c>
      <c r="N323" s="146">
        <v>98.540899999999993</v>
      </c>
    </row>
    <row r="324" spans="1:14" ht="9.6" customHeight="1" x14ac:dyDescent="0.2">
      <c r="A324" s="148">
        <v>80051</v>
      </c>
      <c r="B324" s="288" t="s">
        <v>1907</v>
      </c>
      <c r="C324" s="288"/>
      <c r="D324" s="288"/>
      <c r="E324" s="288"/>
      <c r="F324" s="288" t="s">
        <v>414</v>
      </c>
      <c r="G324" s="288"/>
      <c r="H324" s="172">
        <v>1</v>
      </c>
      <c r="I324" s="297">
        <v>8724.32</v>
      </c>
      <c r="J324" s="298"/>
      <c r="K324" s="298"/>
      <c r="L324" s="247">
        <v>8724.32</v>
      </c>
      <c r="M324" s="172">
        <v>3.0300000000000001E-2</v>
      </c>
      <c r="N324" s="146">
        <v>98.571200000000005</v>
      </c>
    </row>
    <row r="325" spans="1:14" ht="9.6" customHeight="1" x14ac:dyDescent="0.2">
      <c r="A325" s="148">
        <v>80361</v>
      </c>
      <c r="B325" s="288" t="s">
        <v>1697</v>
      </c>
      <c r="C325" s="288"/>
      <c r="D325" s="288"/>
      <c r="E325" s="288"/>
      <c r="F325" s="288" t="s">
        <v>414</v>
      </c>
      <c r="G325" s="288"/>
      <c r="H325" s="172">
        <v>1</v>
      </c>
      <c r="I325" s="297">
        <v>8397.1095999999998</v>
      </c>
      <c r="J325" s="298"/>
      <c r="K325" s="298"/>
      <c r="L325" s="247">
        <v>8397.11</v>
      </c>
      <c r="M325" s="172">
        <v>2.92E-2</v>
      </c>
      <c r="N325" s="146">
        <v>98.600300000000004</v>
      </c>
    </row>
    <row r="326" spans="1:14" ht="9.6" customHeight="1" x14ac:dyDescent="0.2">
      <c r="A326" s="240">
        <v>6584</v>
      </c>
      <c r="B326" s="288" t="s">
        <v>645</v>
      </c>
      <c r="C326" s="288"/>
      <c r="D326" s="288"/>
      <c r="E326" s="288"/>
      <c r="F326" s="288" t="s">
        <v>629</v>
      </c>
      <c r="G326" s="288"/>
      <c r="H326" s="171">
        <v>928</v>
      </c>
      <c r="I326" s="305">
        <v>8.9853000000000005</v>
      </c>
      <c r="J326" s="298"/>
      <c r="K326" s="298"/>
      <c r="L326" s="247">
        <v>8338.36</v>
      </c>
      <c r="M326" s="172">
        <v>2.9000000000000001E-2</v>
      </c>
      <c r="N326" s="146">
        <v>98.629300000000001</v>
      </c>
    </row>
    <row r="327" spans="1:14" ht="9.6" customHeight="1" x14ac:dyDescent="0.2">
      <c r="A327" s="240">
        <v>7678</v>
      </c>
      <c r="B327" s="288" t="s">
        <v>1579</v>
      </c>
      <c r="C327" s="288"/>
      <c r="D327" s="288"/>
      <c r="E327" s="288"/>
      <c r="F327" s="288" t="s">
        <v>7</v>
      </c>
      <c r="G327" s="288"/>
      <c r="H327" s="172">
        <v>1</v>
      </c>
      <c r="I327" s="297">
        <v>8317.2900000000009</v>
      </c>
      <c r="J327" s="298"/>
      <c r="K327" s="298"/>
      <c r="L327" s="247">
        <v>8317.2900000000009</v>
      </c>
      <c r="M327" s="172">
        <v>2.8899999999999999E-2</v>
      </c>
      <c r="N327" s="146">
        <v>98.658199999999994</v>
      </c>
    </row>
    <row r="328" spans="1:14" ht="9.6" customHeight="1" x14ac:dyDescent="0.2">
      <c r="A328" s="240">
        <v>8367</v>
      </c>
      <c r="B328" s="288" t="s">
        <v>1935</v>
      </c>
      <c r="C328" s="288"/>
      <c r="D328" s="288"/>
      <c r="E328" s="288"/>
      <c r="F328" s="288" t="s">
        <v>414</v>
      </c>
      <c r="G328" s="288"/>
      <c r="H328" s="172">
        <v>1</v>
      </c>
      <c r="I328" s="297">
        <v>8287.9848000000002</v>
      </c>
      <c r="J328" s="298"/>
      <c r="K328" s="298"/>
      <c r="L328" s="247">
        <v>8287.98</v>
      </c>
      <c r="M328" s="172">
        <v>2.8799999999999999E-2</v>
      </c>
      <c r="N328" s="146">
        <v>98.686999999999998</v>
      </c>
    </row>
    <row r="329" spans="1:14" ht="9.6" customHeight="1" x14ac:dyDescent="0.2">
      <c r="A329" s="240">
        <v>8311</v>
      </c>
      <c r="B329" s="288" t="s">
        <v>340</v>
      </c>
      <c r="C329" s="288"/>
      <c r="D329" s="288"/>
      <c r="E329" s="288"/>
      <c r="F329" s="288" t="s">
        <v>7</v>
      </c>
      <c r="G329" s="288"/>
      <c r="H329" s="169">
        <v>19</v>
      </c>
      <c r="I329" s="303">
        <v>435.82440000000003</v>
      </c>
      <c r="J329" s="298"/>
      <c r="K329" s="298"/>
      <c r="L329" s="247">
        <v>8280.67</v>
      </c>
      <c r="M329" s="172">
        <v>2.8799999999999999E-2</v>
      </c>
      <c r="N329" s="146">
        <v>98.715699999999998</v>
      </c>
    </row>
    <row r="330" spans="1:14" ht="9.6" customHeight="1" x14ac:dyDescent="0.2">
      <c r="A330" s="148">
        <v>80326</v>
      </c>
      <c r="B330" s="288" t="s">
        <v>805</v>
      </c>
      <c r="C330" s="288"/>
      <c r="D330" s="288"/>
      <c r="E330" s="288"/>
      <c r="F330" s="288" t="s">
        <v>7</v>
      </c>
      <c r="G330" s="288"/>
      <c r="H330" s="169">
        <v>54</v>
      </c>
      <c r="I330" s="303">
        <v>150.0001</v>
      </c>
      <c r="J330" s="298"/>
      <c r="K330" s="298"/>
      <c r="L330" s="247">
        <v>8100.01</v>
      </c>
      <c r="M330" s="172">
        <v>2.81E-2</v>
      </c>
      <c r="N330" s="146">
        <v>98.743899999999996</v>
      </c>
    </row>
    <row r="331" spans="1:14" ht="9.6" customHeight="1" x14ac:dyDescent="0.2">
      <c r="A331" s="148">
        <v>80327</v>
      </c>
      <c r="B331" s="288" t="s">
        <v>805</v>
      </c>
      <c r="C331" s="288"/>
      <c r="D331" s="288"/>
      <c r="E331" s="288"/>
      <c r="F331" s="288" t="s">
        <v>7</v>
      </c>
      <c r="G331" s="288"/>
      <c r="H331" s="169">
        <v>54</v>
      </c>
      <c r="I331" s="303">
        <v>150.0001</v>
      </c>
      <c r="J331" s="298"/>
      <c r="K331" s="298"/>
      <c r="L331" s="247">
        <v>8100.01</v>
      </c>
      <c r="M331" s="172">
        <v>2.81E-2</v>
      </c>
      <c r="N331" s="146">
        <v>98.772000000000006</v>
      </c>
    </row>
    <row r="332" spans="1:14" ht="9.6" customHeight="1" x14ac:dyDescent="0.2">
      <c r="A332" s="148">
        <v>80496</v>
      </c>
      <c r="B332" s="288" t="s">
        <v>1750</v>
      </c>
      <c r="C332" s="288"/>
      <c r="D332" s="288"/>
      <c r="E332" s="288"/>
      <c r="F332" s="288" t="s">
        <v>414</v>
      </c>
      <c r="G332" s="288"/>
      <c r="H332" s="172">
        <v>1</v>
      </c>
      <c r="I332" s="297">
        <v>7964.8100999999997</v>
      </c>
      <c r="J332" s="298"/>
      <c r="K332" s="298"/>
      <c r="L332" s="247">
        <v>7964.81</v>
      </c>
      <c r="M332" s="172">
        <v>2.7699999999999999E-2</v>
      </c>
      <c r="N332" s="146">
        <v>98.799599999999998</v>
      </c>
    </row>
    <row r="333" spans="1:14" ht="9.6" customHeight="1" x14ac:dyDescent="0.2">
      <c r="A333" s="148">
        <v>80507</v>
      </c>
      <c r="B333" s="288" t="s">
        <v>1891</v>
      </c>
      <c r="C333" s="288"/>
      <c r="D333" s="288"/>
      <c r="E333" s="288"/>
      <c r="F333" s="288" t="s">
        <v>21</v>
      </c>
      <c r="G333" s="288"/>
      <c r="H333" s="171">
        <v>511.29</v>
      </c>
      <c r="I333" s="304">
        <v>15.552</v>
      </c>
      <c r="J333" s="298"/>
      <c r="K333" s="298"/>
      <c r="L333" s="247">
        <v>7951.58</v>
      </c>
      <c r="M333" s="172">
        <v>2.76E-2</v>
      </c>
      <c r="N333" s="146">
        <v>98.827299999999994</v>
      </c>
    </row>
    <row r="334" spans="1:14" ht="9.6" customHeight="1" x14ac:dyDescent="0.2">
      <c r="A334" s="240">
        <v>8131</v>
      </c>
      <c r="B334" s="288" t="s">
        <v>805</v>
      </c>
      <c r="C334" s="288"/>
      <c r="D334" s="288"/>
      <c r="E334" s="288"/>
      <c r="F334" s="288" t="s">
        <v>7</v>
      </c>
      <c r="G334" s="288"/>
      <c r="H334" s="169">
        <v>53</v>
      </c>
      <c r="I334" s="303">
        <v>150.0001</v>
      </c>
      <c r="J334" s="298"/>
      <c r="K334" s="298"/>
      <c r="L334" s="247">
        <v>7950</v>
      </c>
      <c r="M334" s="172">
        <v>2.76E-2</v>
      </c>
      <c r="N334" s="146">
        <v>98.854900000000001</v>
      </c>
    </row>
    <row r="335" spans="1:14" ht="9.6" customHeight="1" x14ac:dyDescent="0.2">
      <c r="A335" s="240">
        <v>7801</v>
      </c>
      <c r="B335" s="288" t="s">
        <v>2128</v>
      </c>
      <c r="C335" s="288"/>
      <c r="D335" s="288"/>
      <c r="E335" s="288"/>
      <c r="F335" s="288" t="s">
        <v>21</v>
      </c>
      <c r="G335" s="288"/>
      <c r="H335" s="167">
        <v>5705.7</v>
      </c>
      <c r="I335" s="305">
        <v>1.3928</v>
      </c>
      <c r="J335" s="298"/>
      <c r="K335" s="298"/>
      <c r="L335" s="247">
        <v>7946.9</v>
      </c>
      <c r="M335" s="172">
        <v>2.76E-2</v>
      </c>
      <c r="N335" s="146">
        <v>98.882499999999993</v>
      </c>
    </row>
    <row r="336" spans="1:14" ht="9.6" customHeight="1" x14ac:dyDescent="0.2">
      <c r="A336" s="240">
        <v>6642</v>
      </c>
      <c r="B336" s="288" t="s">
        <v>628</v>
      </c>
      <c r="C336" s="288"/>
      <c r="D336" s="288"/>
      <c r="E336" s="288"/>
      <c r="F336" s="288" t="s">
        <v>629</v>
      </c>
      <c r="G336" s="288"/>
      <c r="H336" s="171">
        <v>982</v>
      </c>
      <c r="I336" s="305">
        <v>8.0517000000000003</v>
      </c>
      <c r="J336" s="298"/>
      <c r="K336" s="298"/>
      <c r="L336" s="247">
        <v>7906.77</v>
      </c>
      <c r="M336" s="172">
        <v>2.75E-2</v>
      </c>
      <c r="N336" s="146">
        <v>98.909899999999993</v>
      </c>
    </row>
    <row r="337" spans="1:14" ht="19.350000000000001" customHeight="1" x14ac:dyDescent="0.2">
      <c r="A337" s="148">
        <v>80184</v>
      </c>
      <c r="B337" s="288" t="s">
        <v>208</v>
      </c>
      <c r="C337" s="288"/>
      <c r="D337" s="288"/>
      <c r="E337" s="288"/>
      <c r="F337" s="288" t="s">
        <v>21</v>
      </c>
      <c r="G337" s="288"/>
      <c r="H337" s="171">
        <v>219.56</v>
      </c>
      <c r="I337" s="304">
        <v>36</v>
      </c>
      <c r="J337" s="298"/>
      <c r="K337" s="298"/>
      <c r="L337" s="247">
        <v>7904.16</v>
      </c>
      <c r="M337" s="172">
        <v>2.75E-2</v>
      </c>
      <c r="N337" s="146">
        <v>98.937399999999997</v>
      </c>
    </row>
    <row r="338" spans="1:14" ht="19.350000000000001" customHeight="1" x14ac:dyDescent="0.2">
      <c r="A338" s="148">
        <v>80529</v>
      </c>
      <c r="B338" s="288" t="s">
        <v>2493</v>
      </c>
      <c r="C338" s="288"/>
      <c r="D338" s="288"/>
      <c r="E338" s="288"/>
      <c r="F338" s="288" t="s">
        <v>21</v>
      </c>
      <c r="G338" s="288"/>
      <c r="H338" s="171">
        <v>295.68</v>
      </c>
      <c r="I338" s="304">
        <v>26.276399999999999</v>
      </c>
      <c r="J338" s="298"/>
      <c r="K338" s="298"/>
      <c r="L338" s="247">
        <v>7769.41</v>
      </c>
      <c r="M338" s="172">
        <v>2.7E-2</v>
      </c>
      <c r="N338" s="146">
        <v>98.964399999999998</v>
      </c>
    </row>
    <row r="339" spans="1:14" ht="19.350000000000001" customHeight="1" x14ac:dyDescent="0.2">
      <c r="A339" s="240">
        <v>6594</v>
      </c>
      <c r="B339" s="288" t="s">
        <v>647</v>
      </c>
      <c r="C339" s="288"/>
      <c r="D339" s="288"/>
      <c r="E339" s="288"/>
      <c r="F339" s="288" t="s">
        <v>629</v>
      </c>
      <c r="G339" s="288"/>
      <c r="H339" s="167">
        <v>1014</v>
      </c>
      <c r="I339" s="305">
        <v>7.6162999999999998</v>
      </c>
      <c r="J339" s="298"/>
      <c r="K339" s="298"/>
      <c r="L339" s="247">
        <v>7722.93</v>
      </c>
      <c r="M339" s="172">
        <v>2.6800000000000001E-2</v>
      </c>
      <c r="N339" s="146">
        <v>98.991200000000006</v>
      </c>
    </row>
    <row r="340" spans="1:14" ht="19.350000000000001" customHeight="1" x14ac:dyDescent="0.2">
      <c r="A340" s="240">
        <v>9056</v>
      </c>
      <c r="B340" s="288" t="s">
        <v>657</v>
      </c>
      <c r="C340" s="288"/>
      <c r="D340" s="288"/>
      <c r="E340" s="288"/>
      <c r="F340" s="288" t="s">
        <v>21</v>
      </c>
      <c r="G340" s="288"/>
      <c r="H340" s="171">
        <v>693.49</v>
      </c>
      <c r="I340" s="304">
        <v>10.650600000000001</v>
      </c>
      <c r="J340" s="298"/>
      <c r="K340" s="298"/>
      <c r="L340" s="247">
        <v>7386.08</v>
      </c>
      <c r="M340" s="172">
        <v>2.5700000000000001E-2</v>
      </c>
      <c r="N340" s="146">
        <v>99.016900000000007</v>
      </c>
    </row>
    <row r="341" spans="1:14" ht="9.6" customHeight="1" x14ac:dyDescent="0.2">
      <c r="A341" s="148">
        <v>80359</v>
      </c>
      <c r="B341" s="288" t="s">
        <v>1694</v>
      </c>
      <c r="C341" s="288"/>
      <c r="D341" s="288"/>
      <c r="E341" s="288"/>
      <c r="F341" s="288" t="s">
        <v>414</v>
      </c>
      <c r="G341" s="288"/>
      <c r="H341" s="172">
        <v>1</v>
      </c>
      <c r="I341" s="297">
        <v>7371.78</v>
      </c>
      <c r="J341" s="298"/>
      <c r="K341" s="298"/>
      <c r="L341" s="247">
        <v>7371.78</v>
      </c>
      <c r="M341" s="172">
        <v>2.5600000000000001E-2</v>
      </c>
      <c r="N341" s="146">
        <v>99.042500000000004</v>
      </c>
    </row>
    <row r="342" spans="1:14" ht="9.6" customHeight="1" x14ac:dyDescent="0.2">
      <c r="A342" s="148">
        <v>80319</v>
      </c>
      <c r="B342" s="288" t="s">
        <v>608</v>
      </c>
      <c r="C342" s="288"/>
      <c r="D342" s="288"/>
      <c r="E342" s="288"/>
      <c r="F342" s="288" t="s">
        <v>21</v>
      </c>
      <c r="G342" s="288"/>
      <c r="H342" s="171">
        <v>121.16</v>
      </c>
      <c r="I342" s="304">
        <v>60</v>
      </c>
      <c r="J342" s="298"/>
      <c r="K342" s="298"/>
      <c r="L342" s="247">
        <v>7269.6</v>
      </c>
      <c r="M342" s="172">
        <v>2.52E-2</v>
      </c>
      <c r="N342" s="146">
        <v>99.067700000000002</v>
      </c>
    </row>
    <row r="343" spans="1:14" ht="9.6" customHeight="1" x14ac:dyDescent="0.2">
      <c r="A343" s="148">
        <v>80151</v>
      </c>
      <c r="B343" s="288" t="s">
        <v>1826</v>
      </c>
      <c r="C343" s="288"/>
      <c r="D343" s="288"/>
      <c r="E343" s="288"/>
      <c r="F343" s="288" t="s">
        <v>414</v>
      </c>
      <c r="G343" s="288"/>
      <c r="H343" s="172">
        <v>1</v>
      </c>
      <c r="I343" s="297">
        <v>7036.62</v>
      </c>
      <c r="J343" s="298"/>
      <c r="K343" s="298"/>
      <c r="L343" s="247">
        <v>7036.62</v>
      </c>
      <c r="M343" s="172">
        <v>2.4400000000000002E-2</v>
      </c>
      <c r="N343" s="146">
        <v>99.092100000000002</v>
      </c>
    </row>
    <row r="344" spans="1:14" ht="19.350000000000001" customHeight="1" x14ac:dyDescent="0.2">
      <c r="A344" s="148">
        <v>80524</v>
      </c>
      <c r="B344" s="288" t="s">
        <v>2491</v>
      </c>
      <c r="C344" s="288"/>
      <c r="D344" s="288"/>
      <c r="E344" s="288"/>
      <c r="F344" s="288" t="s">
        <v>21</v>
      </c>
      <c r="G344" s="288"/>
      <c r="H344" s="171">
        <v>265.5</v>
      </c>
      <c r="I344" s="304">
        <v>26.276399999999999</v>
      </c>
      <c r="J344" s="298"/>
      <c r="K344" s="298"/>
      <c r="L344" s="247">
        <v>6976.38</v>
      </c>
      <c r="M344" s="172">
        <v>2.4199999999999999E-2</v>
      </c>
      <c r="N344" s="146">
        <v>99.116399999999999</v>
      </c>
    </row>
    <row r="345" spans="1:14" ht="9.6" customHeight="1" x14ac:dyDescent="0.2">
      <c r="A345" s="148">
        <v>80337</v>
      </c>
      <c r="B345" s="288" t="s">
        <v>1670</v>
      </c>
      <c r="C345" s="288"/>
      <c r="D345" s="288"/>
      <c r="E345" s="288"/>
      <c r="F345" s="288" t="s">
        <v>414</v>
      </c>
      <c r="G345" s="288"/>
      <c r="H345" s="172">
        <v>1</v>
      </c>
      <c r="I345" s="297">
        <v>6791.46</v>
      </c>
      <c r="J345" s="298"/>
      <c r="K345" s="298"/>
      <c r="L345" s="247">
        <v>6791.46</v>
      </c>
      <c r="M345" s="172">
        <v>2.3599999999999999E-2</v>
      </c>
      <c r="N345" s="146">
        <v>99.14</v>
      </c>
    </row>
    <row r="346" spans="1:14" ht="9.6" customHeight="1" x14ac:dyDescent="0.2">
      <c r="A346" s="148">
        <v>80504</v>
      </c>
      <c r="B346" s="288" t="s">
        <v>1762</v>
      </c>
      <c r="C346" s="288"/>
      <c r="D346" s="288"/>
      <c r="E346" s="288"/>
      <c r="F346" s="288" t="s">
        <v>414</v>
      </c>
      <c r="G346" s="288"/>
      <c r="H346" s="172">
        <v>1</v>
      </c>
      <c r="I346" s="297">
        <v>6461.9294</v>
      </c>
      <c r="J346" s="298"/>
      <c r="K346" s="298"/>
      <c r="L346" s="247">
        <v>6461.93</v>
      </c>
      <c r="M346" s="172">
        <v>2.24E-2</v>
      </c>
      <c r="N346" s="146">
        <v>99.162400000000005</v>
      </c>
    </row>
    <row r="347" spans="1:14" ht="19.350000000000001" customHeight="1" x14ac:dyDescent="0.2">
      <c r="A347" s="240">
        <v>8884</v>
      </c>
      <c r="B347" s="288" t="s">
        <v>2762</v>
      </c>
      <c r="C347" s="288"/>
      <c r="D347" s="288"/>
      <c r="E347" s="288"/>
      <c r="F347" s="288" t="s">
        <v>21</v>
      </c>
      <c r="G347" s="288"/>
      <c r="H347" s="169">
        <v>63.41</v>
      </c>
      <c r="I347" s="303">
        <v>100.8</v>
      </c>
      <c r="J347" s="298"/>
      <c r="K347" s="298"/>
      <c r="L347" s="247">
        <v>6391.73</v>
      </c>
      <c r="M347" s="172">
        <v>2.2200000000000001E-2</v>
      </c>
      <c r="N347" s="146">
        <v>99.184600000000003</v>
      </c>
    </row>
    <row r="348" spans="1:14" ht="9.6" customHeight="1" x14ac:dyDescent="0.2">
      <c r="A348" s="240">
        <v>8368</v>
      </c>
      <c r="B348" s="288" t="s">
        <v>1939</v>
      </c>
      <c r="C348" s="288"/>
      <c r="D348" s="288"/>
      <c r="E348" s="288"/>
      <c r="F348" s="288" t="s">
        <v>414</v>
      </c>
      <c r="G348" s="288"/>
      <c r="H348" s="172">
        <v>1</v>
      </c>
      <c r="I348" s="297">
        <v>6314.6405999999997</v>
      </c>
      <c r="J348" s="298"/>
      <c r="K348" s="298"/>
      <c r="L348" s="247">
        <v>6314.64</v>
      </c>
      <c r="M348" s="172">
        <v>2.1899999999999999E-2</v>
      </c>
      <c r="N348" s="146">
        <v>99.206500000000005</v>
      </c>
    </row>
    <row r="349" spans="1:14" ht="9.6" customHeight="1" x14ac:dyDescent="0.2">
      <c r="A349" s="148">
        <v>80464</v>
      </c>
      <c r="B349" s="288" t="s">
        <v>1730</v>
      </c>
      <c r="C349" s="288"/>
      <c r="D349" s="288"/>
      <c r="E349" s="288"/>
      <c r="F349" s="288" t="s">
        <v>414</v>
      </c>
      <c r="G349" s="288"/>
      <c r="H349" s="172">
        <v>1</v>
      </c>
      <c r="I349" s="297">
        <v>6175.4979000000003</v>
      </c>
      <c r="J349" s="298"/>
      <c r="K349" s="298"/>
      <c r="L349" s="247">
        <v>6175.5</v>
      </c>
      <c r="M349" s="172">
        <v>2.1399999999999999E-2</v>
      </c>
      <c r="N349" s="146">
        <v>99.227999999999994</v>
      </c>
    </row>
    <row r="350" spans="1:14" ht="9.6" customHeight="1" x14ac:dyDescent="0.2">
      <c r="A350" s="148">
        <v>80490</v>
      </c>
      <c r="B350" s="288" t="s">
        <v>1738</v>
      </c>
      <c r="C350" s="288"/>
      <c r="D350" s="288"/>
      <c r="E350" s="288"/>
      <c r="F350" s="288" t="s">
        <v>414</v>
      </c>
      <c r="G350" s="288"/>
      <c r="H350" s="172">
        <v>1</v>
      </c>
      <c r="I350" s="297">
        <v>5840.5383000000002</v>
      </c>
      <c r="J350" s="298"/>
      <c r="K350" s="298"/>
      <c r="L350" s="247">
        <v>5840.54</v>
      </c>
      <c r="M350" s="172">
        <v>2.0299999999999999E-2</v>
      </c>
      <c r="N350" s="146">
        <v>99.2483</v>
      </c>
    </row>
    <row r="351" spans="1:14" ht="19.350000000000001" customHeight="1" x14ac:dyDescent="0.2">
      <c r="A351" s="148">
        <v>80534</v>
      </c>
      <c r="B351" s="288" t="s">
        <v>2523</v>
      </c>
      <c r="C351" s="288"/>
      <c r="D351" s="288"/>
      <c r="E351" s="288"/>
      <c r="F351" s="288" t="s">
        <v>21</v>
      </c>
      <c r="G351" s="288"/>
      <c r="H351" s="171">
        <v>209.04</v>
      </c>
      <c r="I351" s="304">
        <v>26.276399999999999</v>
      </c>
      <c r="J351" s="298"/>
      <c r="K351" s="298"/>
      <c r="L351" s="247">
        <v>5492.82</v>
      </c>
      <c r="M351" s="172">
        <v>1.9099999999999999E-2</v>
      </c>
      <c r="N351" s="146">
        <v>99.267300000000006</v>
      </c>
    </row>
    <row r="352" spans="1:14" ht="9.6" customHeight="1" x14ac:dyDescent="0.2">
      <c r="A352" s="240">
        <v>7743</v>
      </c>
      <c r="B352" s="288" t="s">
        <v>2072</v>
      </c>
      <c r="C352" s="288"/>
      <c r="D352" s="288"/>
      <c r="E352" s="288"/>
      <c r="F352" s="288" t="s">
        <v>21</v>
      </c>
      <c r="G352" s="288"/>
      <c r="H352" s="171">
        <v>300.20999999999998</v>
      </c>
      <c r="I352" s="304">
        <v>18</v>
      </c>
      <c r="J352" s="298"/>
      <c r="K352" s="298"/>
      <c r="L352" s="247">
        <v>5403.78</v>
      </c>
      <c r="M352" s="172">
        <v>1.8800000000000001E-2</v>
      </c>
      <c r="N352" s="146">
        <v>99.286100000000005</v>
      </c>
    </row>
    <row r="353" spans="1:14" ht="19.350000000000001" customHeight="1" x14ac:dyDescent="0.2">
      <c r="A353" s="148">
        <v>80531</v>
      </c>
      <c r="B353" s="288" t="s">
        <v>2521</v>
      </c>
      <c r="C353" s="288"/>
      <c r="D353" s="288"/>
      <c r="E353" s="288"/>
      <c r="F353" s="288" t="s">
        <v>21</v>
      </c>
      <c r="G353" s="288"/>
      <c r="H353" s="171">
        <v>202.9</v>
      </c>
      <c r="I353" s="304">
        <v>26.276399999999999</v>
      </c>
      <c r="J353" s="298"/>
      <c r="K353" s="298"/>
      <c r="L353" s="247">
        <v>5331.48</v>
      </c>
      <c r="M353" s="172">
        <v>1.8499999999999999E-2</v>
      </c>
      <c r="N353" s="146">
        <v>99.304599999999994</v>
      </c>
    </row>
    <row r="354" spans="1:14" ht="9.6" customHeight="1" x14ac:dyDescent="0.2">
      <c r="A354" s="148">
        <v>80424</v>
      </c>
      <c r="B354" s="288" t="s">
        <v>1616</v>
      </c>
      <c r="C354" s="288"/>
      <c r="D354" s="288"/>
      <c r="E354" s="288"/>
      <c r="F354" s="288" t="s">
        <v>414</v>
      </c>
      <c r="G354" s="288"/>
      <c r="H354" s="172">
        <v>1</v>
      </c>
      <c r="I354" s="297">
        <v>5114.51</v>
      </c>
      <c r="J354" s="298"/>
      <c r="K354" s="298"/>
      <c r="L354" s="247">
        <v>5114.51</v>
      </c>
      <c r="M354" s="172">
        <v>1.78E-2</v>
      </c>
      <c r="N354" s="146">
        <v>99.322400000000002</v>
      </c>
    </row>
    <row r="355" spans="1:14" ht="9.6" customHeight="1" x14ac:dyDescent="0.2">
      <c r="A355" s="148">
        <v>80418</v>
      </c>
      <c r="B355" s="288" t="s">
        <v>1716</v>
      </c>
      <c r="C355" s="288"/>
      <c r="D355" s="288"/>
      <c r="E355" s="288"/>
      <c r="F355" s="288" t="s">
        <v>414</v>
      </c>
      <c r="G355" s="288"/>
      <c r="H355" s="172">
        <v>1</v>
      </c>
      <c r="I355" s="297">
        <v>5007.8100000000004</v>
      </c>
      <c r="J355" s="298"/>
      <c r="K355" s="298"/>
      <c r="L355" s="247">
        <v>5007.8100000000004</v>
      </c>
      <c r="M355" s="172">
        <v>1.7399999999999999E-2</v>
      </c>
      <c r="N355" s="146">
        <v>99.339799999999997</v>
      </c>
    </row>
    <row r="356" spans="1:14" ht="9.6" customHeight="1" x14ac:dyDescent="0.2">
      <c r="A356" s="148">
        <v>80145</v>
      </c>
      <c r="B356" s="288" t="s">
        <v>1823</v>
      </c>
      <c r="C356" s="288"/>
      <c r="D356" s="288"/>
      <c r="E356" s="288"/>
      <c r="F356" s="288" t="s">
        <v>414</v>
      </c>
      <c r="G356" s="288"/>
      <c r="H356" s="172">
        <v>1</v>
      </c>
      <c r="I356" s="297">
        <v>4893.5</v>
      </c>
      <c r="J356" s="298"/>
      <c r="K356" s="298"/>
      <c r="L356" s="247">
        <v>4893.5</v>
      </c>
      <c r="M356" s="172">
        <v>1.7000000000000001E-2</v>
      </c>
      <c r="N356" s="146">
        <v>99.356800000000007</v>
      </c>
    </row>
    <row r="357" spans="1:14" ht="9.6" customHeight="1" x14ac:dyDescent="0.2">
      <c r="A357" s="240">
        <v>8378</v>
      </c>
      <c r="B357" s="288" t="s">
        <v>1957</v>
      </c>
      <c r="C357" s="288"/>
      <c r="D357" s="288"/>
      <c r="E357" s="288"/>
      <c r="F357" s="288" t="s">
        <v>414</v>
      </c>
      <c r="G357" s="288"/>
      <c r="H357" s="172">
        <v>1</v>
      </c>
      <c r="I357" s="297">
        <v>4806.99</v>
      </c>
      <c r="J357" s="298"/>
      <c r="K357" s="298"/>
      <c r="L357" s="247">
        <v>4806.99</v>
      </c>
      <c r="M357" s="172">
        <v>1.67E-2</v>
      </c>
      <c r="N357" s="146">
        <v>99.373500000000007</v>
      </c>
    </row>
    <row r="358" spans="1:14" ht="9.6" customHeight="1" x14ac:dyDescent="0.2">
      <c r="A358" s="240">
        <v>8163</v>
      </c>
      <c r="B358" s="288" t="s">
        <v>1223</v>
      </c>
      <c r="C358" s="288"/>
      <c r="D358" s="288"/>
      <c r="E358" s="288"/>
      <c r="F358" s="288" t="s">
        <v>7</v>
      </c>
      <c r="G358" s="288"/>
      <c r="H358" s="172">
        <v>6</v>
      </c>
      <c r="I358" s="303">
        <v>800</v>
      </c>
      <c r="J358" s="298"/>
      <c r="K358" s="298"/>
      <c r="L358" s="247">
        <v>4800</v>
      </c>
      <c r="M358" s="172">
        <v>1.67E-2</v>
      </c>
      <c r="N358" s="146">
        <v>99.390199999999993</v>
      </c>
    </row>
    <row r="359" spans="1:14" ht="9.6" customHeight="1" x14ac:dyDescent="0.2">
      <c r="A359" s="240">
        <v>8422</v>
      </c>
      <c r="B359" s="288" t="s">
        <v>1507</v>
      </c>
      <c r="C359" s="288"/>
      <c r="D359" s="288"/>
      <c r="E359" s="288"/>
      <c r="F359" s="288" t="s">
        <v>414</v>
      </c>
      <c r="G359" s="288"/>
      <c r="H359" s="172">
        <v>1</v>
      </c>
      <c r="I359" s="297">
        <v>4779.5200000000004</v>
      </c>
      <c r="J359" s="298"/>
      <c r="K359" s="298"/>
      <c r="L359" s="247">
        <v>4779.5200000000004</v>
      </c>
      <c r="M359" s="172">
        <v>1.66E-2</v>
      </c>
      <c r="N359" s="146">
        <v>99.406800000000004</v>
      </c>
    </row>
    <row r="360" spans="1:14" ht="19.350000000000001" customHeight="1" x14ac:dyDescent="0.2">
      <c r="A360" s="148">
        <v>80538</v>
      </c>
      <c r="B360" s="288" t="s">
        <v>2491</v>
      </c>
      <c r="C360" s="288"/>
      <c r="D360" s="288"/>
      <c r="E360" s="288"/>
      <c r="F360" s="288" t="s">
        <v>21</v>
      </c>
      <c r="G360" s="288"/>
      <c r="H360" s="171">
        <v>176.4</v>
      </c>
      <c r="I360" s="304">
        <v>26.276399999999999</v>
      </c>
      <c r="J360" s="298"/>
      <c r="K360" s="298"/>
      <c r="L360" s="247">
        <v>4635.16</v>
      </c>
      <c r="M360" s="172">
        <v>1.61E-2</v>
      </c>
      <c r="N360" s="146">
        <v>99.422899999999998</v>
      </c>
    </row>
    <row r="361" spans="1:14" ht="9.6" customHeight="1" x14ac:dyDescent="0.2">
      <c r="A361" s="240">
        <v>6645</v>
      </c>
      <c r="B361" s="288" t="s">
        <v>630</v>
      </c>
      <c r="C361" s="288"/>
      <c r="D361" s="288"/>
      <c r="E361" s="288"/>
      <c r="F361" s="288" t="s">
        <v>629</v>
      </c>
      <c r="G361" s="288"/>
      <c r="H361" s="171">
        <v>595</v>
      </c>
      <c r="I361" s="305">
        <v>7.7546999999999997</v>
      </c>
      <c r="J361" s="298"/>
      <c r="K361" s="298"/>
      <c r="L361" s="247">
        <v>4614.05</v>
      </c>
      <c r="M361" s="172">
        <v>1.6E-2</v>
      </c>
      <c r="N361" s="146">
        <v>99.438900000000004</v>
      </c>
    </row>
    <row r="362" spans="1:14" ht="9.6" customHeight="1" x14ac:dyDescent="0.2">
      <c r="A362" s="148">
        <v>80367</v>
      </c>
      <c r="B362" s="288" t="s">
        <v>1704</v>
      </c>
      <c r="C362" s="288"/>
      <c r="D362" s="288"/>
      <c r="E362" s="288"/>
      <c r="F362" s="288" t="s">
        <v>414</v>
      </c>
      <c r="G362" s="288"/>
      <c r="H362" s="172">
        <v>1</v>
      </c>
      <c r="I362" s="297">
        <v>4592.16</v>
      </c>
      <c r="J362" s="298"/>
      <c r="K362" s="298"/>
      <c r="L362" s="247">
        <v>4592.16</v>
      </c>
      <c r="M362" s="172">
        <v>1.5900000000000001E-2</v>
      </c>
      <c r="N362" s="146">
        <v>99.454800000000006</v>
      </c>
    </row>
    <row r="363" spans="1:14" ht="9.6" customHeight="1" x14ac:dyDescent="0.2">
      <c r="A363" s="240">
        <v>8377</v>
      </c>
      <c r="B363" s="288" t="s">
        <v>1953</v>
      </c>
      <c r="C363" s="288"/>
      <c r="D363" s="288"/>
      <c r="E363" s="288"/>
      <c r="F363" s="288" t="s">
        <v>414</v>
      </c>
      <c r="G363" s="288"/>
      <c r="H363" s="172">
        <v>1</v>
      </c>
      <c r="I363" s="297">
        <v>4586.01</v>
      </c>
      <c r="J363" s="298"/>
      <c r="K363" s="298"/>
      <c r="L363" s="247">
        <v>4586.01</v>
      </c>
      <c r="M363" s="172">
        <v>1.5900000000000001E-2</v>
      </c>
      <c r="N363" s="146">
        <v>99.470799999999997</v>
      </c>
    </row>
    <row r="364" spans="1:14" ht="9.6" customHeight="1" x14ac:dyDescent="0.2">
      <c r="A364" s="148">
        <v>80498</v>
      </c>
      <c r="B364" s="288" t="s">
        <v>1754</v>
      </c>
      <c r="C364" s="288"/>
      <c r="D364" s="288"/>
      <c r="E364" s="288"/>
      <c r="F364" s="288" t="s">
        <v>414</v>
      </c>
      <c r="G364" s="288"/>
      <c r="H364" s="172">
        <v>1</v>
      </c>
      <c r="I364" s="297">
        <v>4504.1151</v>
      </c>
      <c r="J364" s="298"/>
      <c r="K364" s="298"/>
      <c r="L364" s="247">
        <v>4504.12</v>
      </c>
      <c r="M364" s="172">
        <v>1.5599999999999999E-2</v>
      </c>
      <c r="N364" s="146">
        <v>99.486400000000003</v>
      </c>
    </row>
    <row r="365" spans="1:14" ht="9.6" customHeight="1" x14ac:dyDescent="0.2">
      <c r="A365" s="148">
        <v>80468</v>
      </c>
      <c r="B365" s="288" t="s">
        <v>1734</v>
      </c>
      <c r="C365" s="288"/>
      <c r="D365" s="288"/>
      <c r="E365" s="288"/>
      <c r="F365" s="288" t="s">
        <v>414</v>
      </c>
      <c r="G365" s="288"/>
      <c r="H365" s="172">
        <v>1</v>
      </c>
      <c r="I365" s="297">
        <v>4183.4682000000003</v>
      </c>
      <c r="J365" s="298"/>
      <c r="K365" s="298"/>
      <c r="L365" s="247">
        <v>4183.47</v>
      </c>
      <c r="M365" s="172">
        <v>1.4500000000000001E-2</v>
      </c>
      <c r="N365" s="146">
        <v>99.500900000000001</v>
      </c>
    </row>
    <row r="366" spans="1:14" ht="9.6" customHeight="1" x14ac:dyDescent="0.2">
      <c r="A366" s="148">
        <v>80500</v>
      </c>
      <c r="B366" s="288" t="s">
        <v>1918</v>
      </c>
      <c r="C366" s="288"/>
      <c r="D366" s="288"/>
      <c r="E366" s="288"/>
      <c r="F366" s="288" t="s">
        <v>414</v>
      </c>
      <c r="G366" s="288"/>
      <c r="H366" s="172">
        <v>1</v>
      </c>
      <c r="I366" s="297">
        <v>4154.2268999999997</v>
      </c>
      <c r="J366" s="298"/>
      <c r="K366" s="298"/>
      <c r="L366" s="247">
        <v>4154.2299999999996</v>
      </c>
      <c r="M366" s="172">
        <v>1.44E-2</v>
      </c>
      <c r="N366" s="146">
        <v>99.5154</v>
      </c>
    </row>
    <row r="367" spans="1:14" ht="9.6" customHeight="1" x14ac:dyDescent="0.2">
      <c r="A367" s="240">
        <v>6589</v>
      </c>
      <c r="B367" s="288" t="s">
        <v>646</v>
      </c>
      <c r="C367" s="288"/>
      <c r="D367" s="288"/>
      <c r="E367" s="288"/>
      <c r="F367" s="288" t="s">
        <v>629</v>
      </c>
      <c r="G367" s="288"/>
      <c r="H367" s="171">
        <v>493</v>
      </c>
      <c r="I367" s="305">
        <v>8.2001000000000008</v>
      </c>
      <c r="J367" s="298"/>
      <c r="K367" s="298"/>
      <c r="L367" s="247">
        <v>4042.65</v>
      </c>
      <c r="M367" s="172">
        <v>1.4E-2</v>
      </c>
      <c r="N367" s="146">
        <v>99.529399999999995</v>
      </c>
    </row>
    <row r="368" spans="1:14" ht="19.350000000000001" customHeight="1" x14ac:dyDescent="0.2">
      <c r="A368" s="148">
        <v>80520</v>
      </c>
      <c r="B368" s="288" t="s">
        <v>2491</v>
      </c>
      <c r="C368" s="288"/>
      <c r="D368" s="288"/>
      <c r="E368" s="288"/>
      <c r="F368" s="288" t="s">
        <v>21</v>
      </c>
      <c r="G368" s="288"/>
      <c r="H368" s="171">
        <v>150.58000000000001</v>
      </c>
      <c r="I368" s="304">
        <v>26.276399999999999</v>
      </c>
      <c r="J368" s="298"/>
      <c r="K368" s="298"/>
      <c r="L368" s="247">
        <v>3956.7</v>
      </c>
      <c r="M368" s="172">
        <v>1.37E-2</v>
      </c>
      <c r="N368" s="146">
        <v>99.543099999999995</v>
      </c>
    </row>
    <row r="369" spans="1:14" ht="9.6" customHeight="1" x14ac:dyDescent="0.2">
      <c r="A369" s="148">
        <v>80358</v>
      </c>
      <c r="B369" s="288" t="s">
        <v>1693</v>
      </c>
      <c r="C369" s="288"/>
      <c r="D369" s="288"/>
      <c r="E369" s="288"/>
      <c r="F369" s="288" t="s">
        <v>414</v>
      </c>
      <c r="G369" s="288"/>
      <c r="H369" s="172">
        <v>1</v>
      </c>
      <c r="I369" s="297">
        <v>3793.95</v>
      </c>
      <c r="J369" s="298"/>
      <c r="K369" s="298"/>
      <c r="L369" s="247">
        <v>3793.95</v>
      </c>
      <c r="M369" s="172">
        <v>1.32E-2</v>
      </c>
      <c r="N369" s="146">
        <v>99.556299999999993</v>
      </c>
    </row>
    <row r="370" spans="1:14" ht="19.350000000000001" customHeight="1" x14ac:dyDescent="0.2">
      <c r="A370" s="148">
        <v>80533</v>
      </c>
      <c r="B370" s="288" t="s">
        <v>2491</v>
      </c>
      <c r="C370" s="288"/>
      <c r="D370" s="288"/>
      <c r="E370" s="288"/>
      <c r="F370" s="288" t="s">
        <v>21</v>
      </c>
      <c r="G370" s="288"/>
      <c r="H370" s="171">
        <v>143.19999999999999</v>
      </c>
      <c r="I370" s="304">
        <v>26.276399999999999</v>
      </c>
      <c r="J370" s="298"/>
      <c r="K370" s="298"/>
      <c r="L370" s="247">
        <v>3762.78</v>
      </c>
      <c r="M370" s="172">
        <v>1.3100000000000001E-2</v>
      </c>
      <c r="N370" s="146">
        <v>99.569400000000002</v>
      </c>
    </row>
    <row r="371" spans="1:14" ht="19.350000000000001" customHeight="1" x14ac:dyDescent="0.2">
      <c r="A371" s="148">
        <v>80523</v>
      </c>
      <c r="B371" s="288" t="s">
        <v>2491</v>
      </c>
      <c r="C371" s="288"/>
      <c r="D371" s="288"/>
      <c r="E371" s="288"/>
      <c r="F371" s="288" t="s">
        <v>21</v>
      </c>
      <c r="G371" s="288"/>
      <c r="H371" s="171">
        <v>142.71</v>
      </c>
      <c r="I371" s="304">
        <v>26.276399999999999</v>
      </c>
      <c r="J371" s="298"/>
      <c r="K371" s="298"/>
      <c r="L371" s="247">
        <v>3749.91</v>
      </c>
      <c r="M371" s="172">
        <v>1.2999999999999999E-2</v>
      </c>
      <c r="N371" s="146">
        <v>99.582400000000007</v>
      </c>
    </row>
    <row r="372" spans="1:14" ht="19.350000000000001" customHeight="1" x14ac:dyDescent="0.2">
      <c r="A372" s="240">
        <v>6671</v>
      </c>
      <c r="B372" s="288" t="s">
        <v>633</v>
      </c>
      <c r="C372" s="288"/>
      <c r="D372" s="288"/>
      <c r="E372" s="288"/>
      <c r="F372" s="288" t="s">
        <v>414</v>
      </c>
      <c r="G372" s="288"/>
      <c r="H372" s="172">
        <v>1</v>
      </c>
      <c r="I372" s="297">
        <v>3500</v>
      </c>
      <c r="J372" s="298"/>
      <c r="K372" s="298"/>
      <c r="L372" s="247">
        <v>3500</v>
      </c>
      <c r="M372" s="172">
        <v>1.2200000000000001E-2</v>
      </c>
      <c r="N372" s="146">
        <v>99.5946</v>
      </c>
    </row>
    <row r="373" spans="1:14" ht="28.9" customHeight="1" x14ac:dyDescent="0.2">
      <c r="A373" s="148">
        <v>80190</v>
      </c>
      <c r="B373" s="288" t="s">
        <v>1230</v>
      </c>
      <c r="C373" s="288"/>
      <c r="D373" s="288"/>
      <c r="E373" s="288"/>
      <c r="F373" s="288" t="s">
        <v>21</v>
      </c>
      <c r="G373" s="288"/>
      <c r="H373" s="171">
        <v>100.53</v>
      </c>
      <c r="I373" s="304">
        <v>34</v>
      </c>
      <c r="J373" s="298"/>
      <c r="K373" s="298"/>
      <c r="L373" s="247">
        <v>3418.02</v>
      </c>
      <c r="M373" s="172">
        <v>1.1900000000000001E-2</v>
      </c>
      <c r="N373" s="146">
        <v>99.606399999999994</v>
      </c>
    </row>
    <row r="374" spans="1:14" ht="9.6" customHeight="1" x14ac:dyDescent="0.2">
      <c r="A374" s="148">
        <v>80167</v>
      </c>
      <c r="B374" s="288" t="s">
        <v>1519</v>
      </c>
      <c r="C374" s="288"/>
      <c r="D374" s="288"/>
      <c r="E374" s="288"/>
      <c r="F374" s="288" t="s">
        <v>414</v>
      </c>
      <c r="G374" s="288"/>
      <c r="H374" s="172">
        <v>1</v>
      </c>
      <c r="I374" s="297">
        <v>3355</v>
      </c>
      <c r="J374" s="298"/>
      <c r="K374" s="298"/>
      <c r="L374" s="247">
        <v>3355</v>
      </c>
      <c r="M374" s="172">
        <v>1.17E-2</v>
      </c>
      <c r="N374" s="146">
        <v>99.618099999999998</v>
      </c>
    </row>
    <row r="375" spans="1:14" ht="19.350000000000001" customHeight="1" x14ac:dyDescent="0.2">
      <c r="A375" s="148">
        <v>80535</v>
      </c>
      <c r="B375" s="288" t="s">
        <v>2491</v>
      </c>
      <c r="C375" s="288"/>
      <c r="D375" s="288"/>
      <c r="E375" s="288"/>
      <c r="F375" s="288" t="s">
        <v>21</v>
      </c>
      <c r="G375" s="288"/>
      <c r="H375" s="171">
        <v>124.93</v>
      </c>
      <c r="I375" s="304">
        <v>26.276399999999999</v>
      </c>
      <c r="J375" s="298"/>
      <c r="K375" s="298"/>
      <c r="L375" s="247">
        <v>3282.71</v>
      </c>
      <c r="M375" s="172">
        <v>1.14E-2</v>
      </c>
      <c r="N375" s="146">
        <v>99.629499999999993</v>
      </c>
    </row>
    <row r="376" spans="1:14" ht="9.6" customHeight="1" x14ac:dyDescent="0.2">
      <c r="A376" s="148">
        <v>80503</v>
      </c>
      <c r="B376" s="288" t="s">
        <v>1759</v>
      </c>
      <c r="C376" s="288"/>
      <c r="D376" s="288"/>
      <c r="E376" s="288"/>
      <c r="F376" s="288" t="s">
        <v>414</v>
      </c>
      <c r="G376" s="288"/>
      <c r="H376" s="172">
        <v>1</v>
      </c>
      <c r="I376" s="297">
        <v>3169.91</v>
      </c>
      <c r="J376" s="298"/>
      <c r="K376" s="298"/>
      <c r="L376" s="247">
        <v>3169.91</v>
      </c>
      <c r="M376" s="172">
        <v>1.0999999999999999E-2</v>
      </c>
      <c r="N376" s="146">
        <v>99.640500000000003</v>
      </c>
    </row>
    <row r="377" spans="1:14" ht="9.6" customHeight="1" x14ac:dyDescent="0.2">
      <c r="A377" s="148">
        <v>80357</v>
      </c>
      <c r="B377" s="288" t="s">
        <v>1692</v>
      </c>
      <c r="C377" s="288"/>
      <c r="D377" s="288"/>
      <c r="E377" s="288"/>
      <c r="F377" s="288" t="s">
        <v>414</v>
      </c>
      <c r="G377" s="288"/>
      <c r="H377" s="172">
        <v>1</v>
      </c>
      <c r="I377" s="297">
        <v>3106.7912999999999</v>
      </c>
      <c r="J377" s="298"/>
      <c r="K377" s="298"/>
      <c r="L377" s="247">
        <v>3106.79</v>
      </c>
      <c r="M377" s="172">
        <v>1.0800000000000001E-2</v>
      </c>
      <c r="N377" s="146">
        <v>99.651300000000006</v>
      </c>
    </row>
    <row r="378" spans="1:14" ht="19.350000000000001" customHeight="1" x14ac:dyDescent="0.2">
      <c r="A378" s="148">
        <v>80532</v>
      </c>
      <c r="B378" s="288" t="s">
        <v>2523</v>
      </c>
      <c r="C378" s="288"/>
      <c r="D378" s="288"/>
      <c r="E378" s="288"/>
      <c r="F378" s="288" t="s">
        <v>21</v>
      </c>
      <c r="G378" s="288"/>
      <c r="H378" s="171">
        <v>117.98</v>
      </c>
      <c r="I378" s="304">
        <v>26.276399999999999</v>
      </c>
      <c r="J378" s="298"/>
      <c r="K378" s="298"/>
      <c r="L378" s="247">
        <v>3100.09</v>
      </c>
      <c r="M378" s="172">
        <v>1.0800000000000001E-2</v>
      </c>
      <c r="N378" s="146">
        <v>99.662099999999995</v>
      </c>
    </row>
    <row r="379" spans="1:14" ht="19.350000000000001" customHeight="1" x14ac:dyDescent="0.2">
      <c r="A379" s="148">
        <v>80186</v>
      </c>
      <c r="B379" s="288" t="s">
        <v>208</v>
      </c>
      <c r="C379" s="288"/>
      <c r="D379" s="288"/>
      <c r="E379" s="288"/>
      <c r="F379" s="288" t="s">
        <v>21</v>
      </c>
      <c r="G379" s="288"/>
      <c r="H379" s="169">
        <v>81.709999999999994</v>
      </c>
      <c r="I379" s="304">
        <v>36</v>
      </c>
      <c r="J379" s="298"/>
      <c r="K379" s="298"/>
      <c r="L379" s="247">
        <v>2941.56</v>
      </c>
      <c r="M379" s="172">
        <v>1.0200000000000001E-2</v>
      </c>
      <c r="N379" s="146">
        <v>99.672300000000007</v>
      </c>
    </row>
    <row r="380" spans="1:14" ht="9.6" customHeight="1" x14ac:dyDescent="0.2">
      <c r="A380" s="240">
        <v>9588</v>
      </c>
      <c r="B380" s="288" t="s">
        <v>1951</v>
      </c>
      <c r="C380" s="288"/>
      <c r="D380" s="288"/>
      <c r="E380" s="288"/>
      <c r="F380" s="288" t="s">
        <v>414</v>
      </c>
      <c r="G380" s="288"/>
      <c r="H380" s="172">
        <v>1</v>
      </c>
      <c r="I380" s="297">
        <v>2920.9180000000001</v>
      </c>
      <c r="J380" s="298"/>
      <c r="K380" s="298"/>
      <c r="L380" s="247">
        <v>2920.92</v>
      </c>
      <c r="M380" s="172">
        <v>1.01E-2</v>
      </c>
      <c r="N380" s="146">
        <v>99.682400000000001</v>
      </c>
    </row>
    <row r="381" spans="1:14" ht="28.9" customHeight="1" x14ac:dyDescent="0.2">
      <c r="A381" s="148">
        <v>80185</v>
      </c>
      <c r="B381" s="288" t="s">
        <v>1230</v>
      </c>
      <c r="C381" s="288"/>
      <c r="D381" s="288"/>
      <c r="E381" s="288"/>
      <c r="F381" s="288" t="s">
        <v>21</v>
      </c>
      <c r="G381" s="288"/>
      <c r="H381" s="169">
        <v>84.46</v>
      </c>
      <c r="I381" s="304">
        <v>34</v>
      </c>
      <c r="J381" s="298"/>
      <c r="K381" s="298"/>
      <c r="L381" s="247">
        <v>2871.64</v>
      </c>
      <c r="M381" s="172">
        <v>0.01</v>
      </c>
      <c r="N381" s="146">
        <v>99.692400000000006</v>
      </c>
    </row>
    <row r="382" spans="1:14" ht="9.6" customHeight="1" x14ac:dyDescent="0.2">
      <c r="A382" s="240">
        <v>6676</v>
      </c>
      <c r="B382" s="288" t="s">
        <v>904</v>
      </c>
      <c r="C382" s="288"/>
      <c r="D382" s="288"/>
      <c r="E382" s="288"/>
      <c r="F382" s="288" t="s">
        <v>7</v>
      </c>
      <c r="G382" s="288"/>
      <c r="H382" s="171">
        <v>110</v>
      </c>
      <c r="I382" s="304">
        <v>26.028199999999998</v>
      </c>
      <c r="J382" s="298"/>
      <c r="K382" s="298"/>
      <c r="L382" s="247">
        <v>2863.1</v>
      </c>
      <c r="M382" s="172">
        <v>9.9000000000000008E-3</v>
      </c>
      <c r="N382" s="146">
        <v>99.702299999999994</v>
      </c>
    </row>
    <row r="383" spans="1:14" ht="9.6" customHeight="1" x14ac:dyDescent="0.2">
      <c r="A383" s="148">
        <v>80343</v>
      </c>
      <c r="B383" s="288" t="s">
        <v>1586</v>
      </c>
      <c r="C383" s="288"/>
      <c r="D383" s="288"/>
      <c r="E383" s="288"/>
      <c r="F383" s="288" t="s">
        <v>414</v>
      </c>
      <c r="G383" s="288"/>
      <c r="H383" s="172">
        <v>1</v>
      </c>
      <c r="I383" s="297">
        <v>2683.64</v>
      </c>
      <c r="J383" s="298"/>
      <c r="K383" s="298"/>
      <c r="L383" s="247">
        <v>2683.64</v>
      </c>
      <c r="M383" s="172">
        <v>9.2999999999999992E-3</v>
      </c>
      <c r="N383" s="146">
        <v>99.711699999999993</v>
      </c>
    </row>
    <row r="384" spans="1:14" ht="9.6" customHeight="1" x14ac:dyDescent="0.2">
      <c r="A384" s="148">
        <v>80347</v>
      </c>
      <c r="B384" s="288" t="s">
        <v>1914</v>
      </c>
      <c r="C384" s="288"/>
      <c r="D384" s="288"/>
      <c r="E384" s="288"/>
      <c r="F384" s="288" t="s">
        <v>414</v>
      </c>
      <c r="G384" s="288"/>
      <c r="H384" s="172">
        <v>1</v>
      </c>
      <c r="I384" s="297">
        <v>2683.64</v>
      </c>
      <c r="J384" s="298"/>
      <c r="K384" s="298"/>
      <c r="L384" s="247">
        <v>2683.64</v>
      </c>
      <c r="M384" s="172">
        <v>9.2999999999999992E-3</v>
      </c>
      <c r="N384" s="146">
        <v>99.721000000000004</v>
      </c>
    </row>
    <row r="385" spans="1:14" ht="9.6" customHeight="1" x14ac:dyDescent="0.2">
      <c r="A385" s="148">
        <v>80469</v>
      </c>
      <c r="B385" s="288" t="s">
        <v>1735</v>
      </c>
      <c r="C385" s="288"/>
      <c r="D385" s="288"/>
      <c r="E385" s="288"/>
      <c r="F385" s="288" t="s">
        <v>414</v>
      </c>
      <c r="G385" s="288"/>
      <c r="H385" s="172">
        <v>1</v>
      </c>
      <c r="I385" s="297">
        <v>2658.46</v>
      </c>
      <c r="J385" s="298"/>
      <c r="K385" s="298"/>
      <c r="L385" s="247">
        <v>2658.46</v>
      </c>
      <c r="M385" s="172">
        <v>9.1999999999999998E-3</v>
      </c>
      <c r="N385" s="146">
        <v>99.730199999999996</v>
      </c>
    </row>
    <row r="386" spans="1:14" ht="19.350000000000001" customHeight="1" x14ac:dyDescent="0.2">
      <c r="A386" s="240">
        <v>6606</v>
      </c>
      <c r="B386" s="288" t="s">
        <v>649</v>
      </c>
      <c r="C386" s="288"/>
      <c r="D386" s="288"/>
      <c r="E386" s="288"/>
      <c r="F386" s="288" t="s">
        <v>629</v>
      </c>
      <c r="G386" s="288"/>
      <c r="H386" s="171">
        <v>371</v>
      </c>
      <c r="I386" s="305">
        <v>7.1249000000000002</v>
      </c>
      <c r="J386" s="298"/>
      <c r="K386" s="298"/>
      <c r="L386" s="247">
        <v>2643.34</v>
      </c>
      <c r="M386" s="172">
        <v>9.1999999999999998E-3</v>
      </c>
      <c r="N386" s="146">
        <v>99.739400000000003</v>
      </c>
    </row>
    <row r="387" spans="1:14" ht="19.350000000000001" customHeight="1" x14ac:dyDescent="0.2">
      <c r="A387" s="240">
        <v>7997</v>
      </c>
      <c r="B387" s="288" t="s">
        <v>2383</v>
      </c>
      <c r="C387" s="288"/>
      <c r="D387" s="288"/>
      <c r="E387" s="288"/>
      <c r="F387" s="288" t="s">
        <v>21</v>
      </c>
      <c r="G387" s="288"/>
      <c r="H387" s="169">
        <v>43.79</v>
      </c>
      <c r="I387" s="304">
        <v>60</v>
      </c>
      <c r="J387" s="298"/>
      <c r="K387" s="298"/>
      <c r="L387" s="247">
        <v>2627.4</v>
      </c>
      <c r="M387" s="172">
        <v>9.1000000000000004E-3</v>
      </c>
      <c r="N387" s="146">
        <v>99.748500000000007</v>
      </c>
    </row>
    <row r="388" spans="1:14" ht="19.350000000000001" customHeight="1" x14ac:dyDescent="0.2">
      <c r="A388" s="240">
        <v>9072</v>
      </c>
      <c r="B388" s="288" t="s">
        <v>55</v>
      </c>
      <c r="C388" s="288"/>
      <c r="D388" s="288"/>
      <c r="E388" s="288"/>
      <c r="F388" s="288" t="s">
        <v>21</v>
      </c>
      <c r="G388" s="288"/>
      <c r="H388" s="169">
        <v>45.14</v>
      </c>
      <c r="I388" s="304">
        <v>57.192300000000003</v>
      </c>
      <c r="J388" s="298"/>
      <c r="K388" s="298"/>
      <c r="L388" s="247">
        <v>2581.66</v>
      </c>
      <c r="M388" s="172">
        <v>8.9999999999999993E-3</v>
      </c>
      <c r="N388" s="146">
        <v>99.757499999999993</v>
      </c>
    </row>
    <row r="389" spans="1:14" ht="19.350000000000001" customHeight="1" x14ac:dyDescent="0.2">
      <c r="A389" s="240">
        <v>6612</v>
      </c>
      <c r="B389" s="288" t="s">
        <v>650</v>
      </c>
      <c r="C389" s="288"/>
      <c r="D389" s="288"/>
      <c r="E389" s="288"/>
      <c r="F389" s="288" t="s">
        <v>629</v>
      </c>
      <c r="G389" s="288"/>
      <c r="H389" s="171">
        <v>356</v>
      </c>
      <c r="I389" s="305">
        <v>7.1555999999999997</v>
      </c>
      <c r="J389" s="298"/>
      <c r="K389" s="298"/>
      <c r="L389" s="247">
        <v>2547.39</v>
      </c>
      <c r="M389" s="172">
        <v>8.8000000000000005E-3</v>
      </c>
      <c r="N389" s="146">
        <v>99.766300000000001</v>
      </c>
    </row>
    <row r="390" spans="1:14" ht="9.6" customHeight="1" x14ac:dyDescent="0.2">
      <c r="A390" s="148">
        <v>80512</v>
      </c>
      <c r="B390" s="288" t="s">
        <v>1528</v>
      </c>
      <c r="C390" s="288"/>
      <c r="D390" s="288"/>
      <c r="E390" s="288"/>
      <c r="F390" s="288" t="s">
        <v>414</v>
      </c>
      <c r="G390" s="288"/>
      <c r="H390" s="172">
        <v>1</v>
      </c>
      <c r="I390" s="297">
        <v>2500</v>
      </c>
      <c r="J390" s="298"/>
      <c r="K390" s="298"/>
      <c r="L390" s="247">
        <v>2500</v>
      </c>
      <c r="M390" s="172">
        <v>8.6999999999999994E-3</v>
      </c>
      <c r="N390" s="146">
        <v>99.775000000000006</v>
      </c>
    </row>
    <row r="391" spans="1:14" ht="9.6" customHeight="1" x14ac:dyDescent="0.2">
      <c r="A391" s="240">
        <v>8366</v>
      </c>
      <c r="B391" s="288" t="s">
        <v>1931</v>
      </c>
      <c r="C391" s="288"/>
      <c r="D391" s="288"/>
      <c r="E391" s="288"/>
      <c r="F391" s="288" t="s">
        <v>414</v>
      </c>
      <c r="G391" s="288"/>
      <c r="H391" s="172">
        <v>1</v>
      </c>
      <c r="I391" s="297">
        <v>2497.7384000000002</v>
      </c>
      <c r="J391" s="298"/>
      <c r="K391" s="298"/>
      <c r="L391" s="247">
        <v>2497.7399999999998</v>
      </c>
      <c r="M391" s="172">
        <v>8.6999999999999994E-3</v>
      </c>
      <c r="N391" s="146">
        <v>99.783699999999996</v>
      </c>
    </row>
    <row r="392" spans="1:14" ht="19.350000000000001" customHeight="1" x14ac:dyDescent="0.2">
      <c r="A392" s="240">
        <v>8250</v>
      </c>
      <c r="B392" s="288" t="s">
        <v>296</v>
      </c>
      <c r="C392" s="288"/>
      <c r="D392" s="288"/>
      <c r="E392" s="288"/>
      <c r="F392" s="288" t="s">
        <v>7</v>
      </c>
      <c r="G392" s="288"/>
      <c r="H392" s="172">
        <v>4</v>
      </c>
      <c r="I392" s="303">
        <v>618.37969999999996</v>
      </c>
      <c r="J392" s="298"/>
      <c r="K392" s="298"/>
      <c r="L392" s="247">
        <v>2473.52</v>
      </c>
      <c r="M392" s="172">
        <v>8.6E-3</v>
      </c>
      <c r="N392" s="146">
        <v>99.792299999999997</v>
      </c>
    </row>
    <row r="393" spans="1:14" ht="19.350000000000001" customHeight="1" x14ac:dyDescent="0.2">
      <c r="A393" s="148">
        <v>80316</v>
      </c>
      <c r="B393" s="288" t="s">
        <v>576</v>
      </c>
      <c r="C393" s="288"/>
      <c r="D393" s="288"/>
      <c r="E393" s="288"/>
      <c r="F393" s="288" t="s">
        <v>21</v>
      </c>
      <c r="G393" s="288"/>
      <c r="H393" s="169">
        <v>47.18</v>
      </c>
      <c r="I393" s="304">
        <v>52.325000000000003</v>
      </c>
      <c r="J393" s="298"/>
      <c r="K393" s="298"/>
      <c r="L393" s="247">
        <v>2468.69</v>
      </c>
      <c r="M393" s="172">
        <v>8.6E-3</v>
      </c>
      <c r="N393" s="146">
        <v>99.800899999999999</v>
      </c>
    </row>
    <row r="394" spans="1:14" ht="9.6" customHeight="1" x14ac:dyDescent="0.2">
      <c r="A394" s="240">
        <v>9076</v>
      </c>
      <c r="B394" s="288" t="s">
        <v>2012</v>
      </c>
      <c r="C394" s="288"/>
      <c r="D394" s="288"/>
      <c r="E394" s="288"/>
      <c r="F394" s="288" t="s">
        <v>21</v>
      </c>
      <c r="G394" s="288"/>
      <c r="H394" s="167">
        <v>3210.35</v>
      </c>
      <c r="I394" s="305">
        <v>0.76400000000000001</v>
      </c>
      <c r="J394" s="298"/>
      <c r="K394" s="298"/>
      <c r="L394" s="247">
        <v>2452.71</v>
      </c>
      <c r="M394" s="172">
        <v>8.5000000000000006E-3</v>
      </c>
      <c r="N394" s="146">
        <v>99.809399999999997</v>
      </c>
    </row>
    <row r="395" spans="1:14" ht="9.6" customHeight="1" x14ac:dyDescent="0.2">
      <c r="A395" s="148">
        <v>80502</v>
      </c>
      <c r="B395" s="288" t="s">
        <v>1916</v>
      </c>
      <c r="C395" s="288"/>
      <c r="D395" s="288"/>
      <c r="E395" s="288"/>
      <c r="F395" s="288" t="s">
        <v>414</v>
      </c>
      <c r="G395" s="288"/>
      <c r="H395" s="172">
        <v>1</v>
      </c>
      <c r="I395" s="297">
        <v>2323.1343999999999</v>
      </c>
      <c r="J395" s="298"/>
      <c r="K395" s="298"/>
      <c r="L395" s="247">
        <v>2323.13</v>
      </c>
      <c r="M395" s="172">
        <v>8.0999999999999996E-3</v>
      </c>
      <c r="N395" s="146">
        <v>99.817400000000006</v>
      </c>
    </row>
    <row r="396" spans="1:14" ht="19.350000000000001" customHeight="1" x14ac:dyDescent="0.2">
      <c r="A396" s="148">
        <v>80522</v>
      </c>
      <c r="B396" s="288" t="s">
        <v>2491</v>
      </c>
      <c r="C396" s="288"/>
      <c r="D396" s="288"/>
      <c r="E396" s="288"/>
      <c r="F396" s="288" t="s">
        <v>21</v>
      </c>
      <c r="G396" s="288"/>
      <c r="H396" s="169">
        <v>87.09</v>
      </c>
      <c r="I396" s="304">
        <v>26.276399999999999</v>
      </c>
      <c r="J396" s="298"/>
      <c r="K396" s="298"/>
      <c r="L396" s="247">
        <v>2288.41</v>
      </c>
      <c r="M396" s="172">
        <v>7.9000000000000008E-3</v>
      </c>
      <c r="N396" s="146">
        <v>99.825400000000002</v>
      </c>
    </row>
    <row r="397" spans="1:14" ht="9.6" customHeight="1" x14ac:dyDescent="0.2">
      <c r="A397" s="240">
        <v>7804</v>
      </c>
      <c r="B397" s="288" t="s">
        <v>2130</v>
      </c>
      <c r="C397" s="288"/>
      <c r="D397" s="288"/>
      <c r="E397" s="288"/>
      <c r="F397" s="288" t="s">
        <v>21</v>
      </c>
      <c r="G397" s="288"/>
      <c r="H397" s="167">
        <v>1426.42</v>
      </c>
      <c r="I397" s="305">
        <v>1.6027</v>
      </c>
      <c r="J397" s="298"/>
      <c r="K397" s="298"/>
      <c r="L397" s="247">
        <v>2286.13</v>
      </c>
      <c r="M397" s="172">
        <v>7.9000000000000008E-3</v>
      </c>
      <c r="N397" s="146">
        <v>99.833299999999994</v>
      </c>
    </row>
    <row r="398" spans="1:14" ht="19.350000000000001" customHeight="1" x14ac:dyDescent="0.2">
      <c r="A398" s="240">
        <v>8189</v>
      </c>
      <c r="B398" s="288" t="s">
        <v>2760</v>
      </c>
      <c r="C398" s="288"/>
      <c r="D398" s="288"/>
      <c r="E398" s="288"/>
      <c r="F398" s="288" t="s">
        <v>21</v>
      </c>
      <c r="G398" s="288"/>
      <c r="H398" s="169">
        <v>70.680000000000007</v>
      </c>
      <c r="I398" s="304">
        <v>32</v>
      </c>
      <c r="J398" s="298"/>
      <c r="K398" s="298"/>
      <c r="L398" s="247">
        <v>2261.7600000000002</v>
      </c>
      <c r="M398" s="172">
        <v>7.9000000000000008E-3</v>
      </c>
      <c r="N398" s="146">
        <v>99.841200000000001</v>
      </c>
    </row>
    <row r="399" spans="1:14" ht="19.350000000000001" customHeight="1" x14ac:dyDescent="0.2">
      <c r="A399" s="240">
        <v>8195</v>
      </c>
      <c r="B399" s="288" t="s">
        <v>2758</v>
      </c>
      <c r="C399" s="288"/>
      <c r="D399" s="288"/>
      <c r="E399" s="288"/>
      <c r="F399" s="288" t="s">
        <v>21</v>
      </c>
      <c r="G399" s="288"/>
      <c r="H399" s="171">
        <v>312.41000000000003</v>
      </c>
      <c r="I399" s="305">
        <v>7</v>
      </c>
      <c r="J399" s="298"/>
      <c r="K399" s="298"/>
      <c r="L399" s="247">
        <v>2186.87</v>
      </c>
      <c r="M399" s="172">
        <v>7.6E-3</v>
      </c>
      <c r="N399" s="146">
        <v>99.848799999999997</v>
      </c>
    </row>
    <row r="400" spans="1:14" ht="9.6" customHeight="1" x14ac:dyDescent="0.2">
      <c r="A400" s="240">
        <v>8879</v>
      </c>
      <c r="B400" s="288" t="s">
        <v>613</v>
      </c>
      <c r="C400" s="288"/>
      <c r="D400" s="288"/>
      <c r="E400" s="288"/>
      <c r="F400" s="288" t="s">
        <v>19</v>
      </c>
      <c r="G400" s="288"/>
      <c r="H400" s="169">
        <v>62.25</v>
      </c>
      <c r="I400" s="304">
        <v>30</v>
      </c>
      <c r="J400" s="298"/>
      <c r="K400" s="298"/>
      <c r="L400" s="247">
        <v>1867.5</v>
      </c>
      <c r="M400" s="172">
        <v>6.4999999999999997E-3</v>
      </c>
      <c r="N400" s="146">
        <v>99.8553</v>
      </c>
    </row>
    <row r="401" spans="1:14" ht="19.350000000000001" customHeight="1" x14ac:dyDescent="0.2">
      <c r="A401" s="148">
        <v>80335</v>
      </c>
      <c r="B401" s="288" t="s">
        <v>527</v>
      </c>
      <c r="C401" s="288"/>
      <c r="D401" s="288"/>
      <c r="E401" s="288"/>
      <c r="F401" s="288" t="s">
        <v>21</v>
      </c>
      <c r="G401" s="288"/>
      <c r="H401" s="169">
        <v>62.25</v>
      </c>
      <c r="I401" s="304">
        <v>29.16</v>
      </c>
      <c r="J401" s="298"/>
      <c r="K401" s="298"/>
      <c r="L401" s="247">
        <v>1815.21</v>
      </c>
      <c r="M401" s="172">
        <v>6.3E-3</v>
      </c>
      <c r="N401" s="146">
        <v>99.861599999999996</v>
      </c>
    </row>
    <row r="402" spans="1:14" ht="9.6" customHeight="1" x14ac:dyDescent="0.2">
      <c r="A402" s="240">
        <v>9275</v>
      </c>
      <c r="B402" s="288" t="s">
        <v>1225</v>
      </c>
      <c r="C402" s="288"/>
      <c r="D402" s="288"/>
      <c r="E402" s="288"/>
      <c r="F402" s="288" t="s">
        <v>7</v>
      </c>
      <c r="G402" s="288"/>
      <c r="H402" s="172">
        <v>2</v>
      </c>
      <c r="I402" s="303">
        <v>900</v>
      </c>
      <c r="J402" s="298"/>
      <c r="K402" s="298"/>
      <c r="L402" s="247">
        <v>1800</v>
      </c>
      <c r="M402" s="172">
        <v>6.3E-3</v>
      </c>
      <c r="N402" s="146">
        <v>99.867800000000003</v>
      </c>
    </row>
    <row r="403" spans="1:14" ht="9.6" customHeight="1" x14ac:dyDescent="0.2">
      <c r="A403" s="148">
        <v>80377</v>
      </c>
      <c r="B403" s="288" t="s">
        <v>1715</v>
      </c>
      <c r="C403" s="288"/>
      <c r="D403" s="288"/>
      <c r="E403" s="288"/>
      <c r="F403" s="288" t="s">
        <v>414</v>
      </c>
      <c r="G403" s="288"/>
      <c r="H403" s="172">
        <v>1</v>
      </c>
      <c r="I403" s="297">
        <v>1697.16</v>
      </c>
      <c r="J403" s="298"/>
      <c r="K403" s="298"/>
      <c r="L403" s="247">
        <v>1697.16</v>
      </c>
      <c r="M403" s="172">
        <v>5.8999999999999999E-3</v>
      </c>
      <c r="N403" s="146">
        <v>99.873699999999999</v>
      </c>
    </row>
    <row r="404" spans="1:14" ht="9.6" customHeight="1" x14ac:dyDescent="0.2">
      <c r="A404" s="240">
        <v>8292</v>
      </c>
      <c r="B404" s="288" t="s">
        <v>338</v>
      </c>
      <c r="C404" s="288"/>
      <c r="D404" s="288"/>
      <c r="E404" s="288"/>
      <c r="F404" s="288" t="s">
        <v>7</v>
      </c>
      <c r="G404" s="288"/>
      <c r="H404" s="172">
        <v>8</v>
      </c>
      <c r="I404" s="303">
        <v>211.84</v>
      </c>
      <c r="J404" s="298"/>
      <c r="K404" s="298"/>
      <c r="L404" s="247">
        <v>1694.72</v>
      </c>
      <c r="M404" s="172">
        <v>5.8999999999999999E-3</v>
      </c>
      <c r="N404" s="146">
        <v>99.879599999999996</v>
      </c>
    </row>
    <row r="405" spans="1:14" ht="9.6" customHeight="1" x14ac:dyDescent="0.2">
      <c r="A405" s="240">
        <v>9091</v>
      </c>
      <c r="B405" s="288" t="s">
        <v>2441</v>
      </c>
      <c r="C405" s="288"/>
      <c r="D405" s="288"/>
      <c r="E405" s="288"/>
      <c r="F405" s="288" t="s">
        <v>21</v>
      </c>
      <c r="G405" s="288"/>
      <c r="H405" s="171">
        <v>141.24</v>
      </c>
      <c r="I405" s="304">
        <v>11.9359</v>
      </c>
      <c r="J405" s="298"/>
      <c r="K405" s="298"/>
      <c r="L405" s="247">
        <v>1685.83</v>
      </c>
      <c r="M405" s="172">
        <v>5.8999999999999999E-3</v>
      </c>
      <c r="N405" s="146">
        <v>99.885499999999993</v>
      </c>
    </row>
    <row r="406" spans="1:14" ht="9.6" customHeight="1" x14ac:dyDescent="0.2">
      <c r="A406" s="148">
        <v>80425</v>
      </c>
      <c r="B406" s="288" t="s">
        <v>1722</v>
      </c>
      <c r="C406" s="288"/>
      <c r="D406" s="288"/>
      <c r="E406" s="288"/>
      <c r="F406" s="288" t="s">
        <v>414</v>
      </c>
      <c r="G406" s="288"/>
      <c r="H406" s="172">
        <v>1</v>
      </c>
      <c r="I406" s="297">
        <v>1656.8</v>
      </c>
      <c r="J406" s="298"/>
      <c r="K406" s="298"/>
      <c r="L406" s="247">
        <v>1656.8</v>
      </c>
      <c r="M406" s="172">
        <v>5.7999999999999996E-3</v>
      </c>
      <c r="N406" s="146">
        <v>99.891199999999998</v>
      </c>
    </row>
    <row r="407" spans="1:14" ht="9.6" customHeight="1" x14ac:dyDescent="0.2">
      <c r="A407" s="148">
        <v>80342</v>
      </c>
      <c r="B407" s="288" t="s">
        <v>1585</v>
      </c>
      <c r="C407" s="288"/>
      <c r="D407" s="288"/>
      <c r="E407" s="288"/>
      <c r="F407" s="288" t="s">
        <v>414</v>
      </c>
      <c r="G407" s="288"/>
      <c r="H407" s="172">
        <v>1</v>
      </c>
      <c r="I407" s="297">
        <v>1652.56</v>
      </c>
      <c r="J407" s="298"/>
      <c r="K407" s="298"/>
      <c r="L407" s="247">
        <v>1652.56</v>
      </c>
      <c r="M407" s="172">
        <v>5.7000000000000002E-3</v>
      </c>
      <c r="N407" s="146">
        <v>99.897000000000006</v>
      </c>
    </row>
    <row r="408" spans="1:14" ht="9.6" customHeight="1" x14ac:dyDescent="0.2">
      <c r="A408" s="148">
        <v>80318</v>
      </c>
      <c r="B408" s="288" t="s">
        <v>607</v>
      </c>
      <c r="C408" s="288"/>
      <c r="D408" s="288"/>
      <c r="E408" s="288"/>
      <c r="F408" s="288" t="s">
        <v>21</v>
      </c>
      <c r="G408" s="288"/>
      <c r="H408" s="169">
        <v>47.18</v>
      </c>
      <c r="I408" s="304">
        <v>30</v>
      </c>
      <c r="J408" s="298"/>
      <c r="K408" s="298"/>
      <c r="L408" s="247">
        <v>1415.4</v>
      </c>
      <c r="M408" s="172">
        <v>4.8999999999999998E-3</v>
      </c>
      <c r="N408" s="146">
        <v>99.901899999999998</v>
      </c>
    </row>
    <row r="409" spans="1:14" ht="9.6" customHeight="1" x14ac:dyDescent="0.2">
      <c r="A409" s="148">
        <v>80351</v>
      </c>
      <c r="B409" s="288" t="s">
        <v>1684</v>
      </c>
      <c r="C409" s="288"/>
      <c r="D409" s="288"/>
      <c r="E409" s="288"/>
      <c r="F409" s="288" t="s">
        <v>414</v>
      </c>
      <c r="G409" s="288"/>
      <c r="H409" s="172">
        <v>1</v>
      </c>
      <c r="I409" s="297">
        <v>1384.6</v>
      </c>
      <c r="J409" s="298"/>
      <c r="K409" s="298"/>
      <c r="L409" s="247">
        <v>1384.6</v>
      </c>
      <c r="M409" s="172">
        <v>4.7999999999999996E-3</v>
      </c>
      <c r="N409" s="146">
        <v>99.906700000000001</v>
      </c>
    </row>
    <row r="410" spans="1:14" ht="28.9" customHeight="1" x14ac:dyDescent="0.2">
      <c r="A410" s="148">
        <v>80191</v>
      </c>
      <c r="B410" s="288" t="s">
        <v>1230</v>
      </c>
      <c r="C410" s="288"/>
      <c r="D410" s="288"/>
      <c r="E410" s="288"/>
      <c r="F410" s="288" t="s">
        <v>21</v>
      </c>
      <c r="G410" s="288"/>
      <c r="H410" s="169">
        <v>39.43</v>
      </c>
      <c r="I410" s="304">
        <v>34</v>
      </c>
      <c r="J410" s="298"/>
      <c r="K410" s="298"/>
      <c r="L410" s="247">
        <v>1340.62</v>
      </c>
      <c r="M410" s="172">
        <v>4.7000000000000002E-3</v>
      </c>
      <c r="N410" s="146">
        <v>99.911299999999997</v>
      </c>
    </row>
    <row r="411" spans="1:14" ht="9.6" customHeight="1" x14ac:dyDescent="0.2">
      <c r="A411" s="240">
        <v>9587</v>
      </c>
      <c r="B411" s="288" t="s">
        <v>1947</v>
      </c>
      <c r="C411" s="288"/>
      <c r="D411" s="288"/>
      <c r="E411" s="288"/>
      <c r="F411" s="288" t="s">
        <v>414</v>
      </c>
      <c r="G411" s="288"/>
      <c r="H411" s="172">
        <v>1</v>
      </c>
      <c r="I411" s="297">
        <v>1320.6234999999999</v>
      </c>
      <c r="J411" s="298"/>
      <c r="K411" s="298"/>
      <c r="L411" s="247">
        <v>1320.62</v>
      </c>
      <c r="M411" s="172">
        <v>4.5999999999999999E-3</v>
      </c>
      <c r="N411" s="146">
        <v>99.915899999999993</v>
      </c>
    </row>
    <row r="412" spans="1:14" ht="19.350000000000001" customHeight="1" x14ac:dyDescent="0.2">
      <c r="A412" s="240">
        <v>6600</v>
      </c>
      <c r="B412" s="288" t="s">
        <v>648</v>
      </c>
      <c r="C412" s="288"/>
      <c r="D412" s="288"/>
      <c r="E412" s="288"/>
      <c r="F412" s="288" t="s">
        <v>629</v>
      </c>
      <c r="G412" s="288"/>
      <c r="H412" s="171">
        <v>179</v>
      </c>
      <c r="I412" s="305">
        <v>7.2751000000000001</v>
      </c>
      <c r="J412" s="298"/>
      <c r="K412" s="298"/>
      <c r="L412" s="247">
        <v>1302.24</v>
      </c>
      <c r="M412" s="172">
        <v>4.4999999999999997E-3</v>
      </c>
      <c r="N412" s="146">
        <v>99.920400000000001</v>
      </c>
    </row>
    <row r="413" spans="1:14" ht="9.6" customHeight="1" x14ac:dyDescent="0.2">
      <c r="A413" s="148">
        <v>80354</v>
      </c>
      <c r="B413" s="288" t="s">
        <v>1688</v>
      </c>
      <c r="C413" s="288"/>
      <c r="D413" s="288"/>
      <c r="E413" s="288"/>
      <c r="F413" s="288" t="s">
        <v>414</v>
      </c>
      <c r="G413" s="288"/>
      <c r="H413" s="172">
        <v>1</v>
      </c>
      <c r="I413" s="297">
        <v>1260.69</v>
      </c>
      <c r="J413" s="298"/>
      <c r="K413" s="298"/>
      <c r="L413" s="247">
        <v>1260.69</v>
      </c>
      <c r="M413" s="172">
        <v>4.4000000000000003E-3</v>
      </c>
      <c r="N413" s="146">
        <v>99.924800000000005</v>
      </c>
    </row>
    <row r="414" spans="1:14" ht="9.6" customHeight="1" x14ac:dyDescent="0.2">
      <c r="A414" s="148">
        <v>80366</v>
      </c>
      <c r="B414" s="288" t="s">
        <v>1703</v>
      </c>
      <c r="C414" s="288"/>
      <c r="D414" s="288"/>
      <c r="E414" s="288"/>
      <c r="F414" s="288" t="s">
        <v>414</v>
      </c>
      <c r="G414" s="288"/>
      <c r="H414" s="172">
        <v>1</v>
      </c>
      <c r="I414" s="297">
        <v>1212.5999999999999</v>
      </c>
      <c r="J414" s="298"/>
      <c r="K414" s="298"/>
      <c r="L414" s="247">
        <v>1212.5999999999999</v>
      </c>
      <c r="M414" s="172">
        <v>4.1999999999999997E-3</v>
      </c>
      <c r="N414" s="146">
        <v>99.929000000000002</v>
      </c>
    </row>
    <row r="415" spans="1:14" ht="19.350000000000001" customHeight="1" x14ac:dyDescent="0.2">
      <c r="A415" s="240">
        <v>8875</v>
      </c>
      <c r="B415" s="288" t="s">
        <v>521</v>
      </c>
      <c r="C415" s="288"/>
      <c r="D415" s="288"/>
      <c r="E415" s="288"/>
      <c r="F415" s="288" t="s">
        <v>21</v>
      </c>
      <c r="G415" s="288"/>
      <c r="H415" s="169">
        <v>33.33</v>
      </c>
      <c r="I415" s="304">
        <v>33.880000000000003</v>
      </c>
      <c r="J415" s="298"/>
      <c r="K415" s="298"/>
      <c r="L415" s="247">
        <v>1129.22</v>
      </c>
      <c r="M415" s="172">
        <v>3.8999999999999998E-3</v>
      </c>
      <c r="N415" s="146">
        <v>99.933000000000007</v>
      </c>
    </row>
    <row r="416" spans="1:14" ht="19.350000000000001" customHeight="1" x14ac:dyDescent="0.2">
      <c r="A416" s="148">
        <v>80046</v>
      </c>
      <c r="B416" s="288" t="s">
        <v>665</v>
      </c>
      <c r="C416" s="288"/>
      <c r="D416" s="288"/>
      <c r="E416" s="288"/>
      <c r="F416" s="288" t="s">
        <v>21</v>
      </c>
      <c r="G416" s="288"/>
      <c r="H416" s="169">
        <v>11.99</v>
      </c>
      <c r="I416" s="304">
        <v>89.965500000000006</v>
      </c>
      <c r="J416" s="298"/>
      <c r="K416" s="298"/>
      <c r="L416" s="247">
        <v>1078.69</v>
      </c>
      <c r="M416" s="172">
        <v>3.7000000000000002E-3</v>
      </c>
      <c r="N416" s="146">
        <v>99.936700000000002</v>
      </c>
    </row>
    <row r="417" spans="1:14" ht="9.6" customHeight="1" x14ac:dyDescent="0.2">
      <c r="A417" s="240">
        <v>8319</v>
      </c>
      <c r="B417" s="288" t="s">
        <v>334</v>
      </c>
      <c r="C417" s="288"/>
      <c r="D417" s="288"/>
      <c r="E417" s="288"/>
      <c r="F417" s="288" t="s">
        <v>7</v>
      </c>
      <c r="G417" s="288"/>
      <c r="H417" s="169">
        <v>32</v>
      </c>
      <c r="I417" s="304">
        <v>33.424399999999999</v>
      </c>
      <c r="J417" s="298"/>
      <c r="K417" s="298"/>
      <c r="L417" s="247">
        <v>1069.57</v>
      </c>
      <c r="M417" s="172">
        <v>3.7000000000000002E-3</v>
      </c>
      <c r="N417" s="146">
        <v>99.940399999999997</v>
      </c>
    </row>
    <row r="418" spans="1:14" ht="19.350000000000001" customHeight="1" x14ac:dyDescent="0.2">
      <c r="A418" s="240">
        <v>8164</v>
      </c>
      <c r="B418" s="288" t="s">
        <v>1221</v>
      </c>
      <c r="C418" s="288"/>
      <c r="D418" s="288"/>
      <c r="E418" s="288"/>
      <c r="F418" s="288" t="s">
        <v>7</v>
      </c>
      <c r="G418" s="288"/>
      <c r="H418" s="172">
        <v>1</v>
      </c>
      <c r="I418" s="303">
        <v>960</v>
      </c>
      <c r="J418" s="298"/>
      <c r="K418" s="298"/>
      <c r="L418" s="250">
        <v>960</v>
      </c>
      <c r="M418" s="172">
        <v>3.3E-3</v>
      </c>
      <c r="N418" s="146">
        <v>99.943799999999996</v>
      </c>
    </row>
    <row r="419" spans="1:14" ht="9.6" customHeight="1" x14ac:dyDescent="0.2">
      <c r="A419" s="148">
        <v>80499</v>
      </c>
      <c r="B419" s="288" t="s">
        <v>1755</v>
      </c>
      <c r="C419" s="288"/>
      <c r="D419" s="288"/>
      <c r="E419" s="288"/>
      <c r="F419" s="288" t="s">
        <v>414</v>
      </c>
      <c r="G419" s="288"/>
      <c r="H419" s="172">
        <v>1</v>
      </c>
      <c r="I419" s="303">
        <v>958.34</v>
      </c>
      <c r="J419" s="298"/>
      <c r="K419" s="298"/>
      <c r="L419" s="250">
        <v>958.34</v>
      </c>
      <c r="M419" s="172">
        <v>3.3E-3</v>
      </c>
      <c r="N419" s="146">
        <v>99.947100000000006</v>
      </c>
    </row>
    <row r="420" spans="1:14" ht="9.6" customHeight="1" x14ac:dyDescent="0.2">
      <c r="A420" s="148">
        <v>80365</v>
      </c>
      <c r="B420" s="288" t="s">
        <v>1702</v>
      </c>
      <c r="C420" s="288"/>
      <c r="D420" s="288"/>
      <c r="E420" s="288"/>
      <c r="F420" s="288" t="s">
        <v>414</v>
      </c>
      <c r="G420" s="288"/>
      <c r="H420" s="172">
        <v>1</v>
      </c>
      <c r="I420" s="303">
        <v>946.50419999999997</v>
      </c>
      <c r="J420" s="298"/>
      <c r="K420" s="298"/>
      <c r="L420" s="250">
        <v>946.5</v>
      </c>
      <c r="M420" s="172">
        <v>3.3E-3</v>
      </c>
      <c r="N420" s="146">
        <v>99.950400000000002</v>
      </c>
    </row>
    <row r="421" spans="1:14" ht="9.6" customHeight="1" x14ac:dyDescent="0.2">
      <c r="A421" s="148">
        <v>80353</v>
      </c>
      <c r="B421" s="288" t="s">
        <v>1687</v>
      </c>
      <c r="C421" s="288"/>
      <c r="D421" s="288"/>
      <c r="E421" s="288"/>
      <c r="F421" s="288" t="s">
        <v>414</v>
      </c>
      <c r="G421" s="288"/>
      <c r="H421" s="172">
        <v>1</v>
      </c>
      <c r="I421" s="303">
        <v>885.76739999999995</v>
      </c>
      <c r="J421" s="298"/>
      <c r="K421" s="298"/>
      <c r="L421" s="250">
        <v>885.77</v>
      </c>
      <c r="M421" s="172">
        <v>3.0999999999999999E-3</v>
      </c>
      <c r="N421" s="146">
        <v>99.953400000000002</v>
      </c>
    </row>
    <row r="422" spans="1:14" ht="9.6" customHeight="1" x14ac:dyDescent="0.2">
      <c r="A422" s="148">
        <v>80309</v>
      </c>
      <c r="B422" s="288" t="s">
        <v>2406</v>
      </c>
      <c r="C422" s="288"/>
      <c r="D422" s="288"/>
      <c r="E422" s="288"/>
      <c r="F422" s="288" t="s">
        <v>21</v>
      </c>
      <c r="G422" s="288"/>
      <c r="H422" s="171">
        <v>119.82</v>
      </c>
      <c r="I422" s="305">
        <v>7.0312999999999999</v>
      </c>
      <c r="J422" s="298"/>
      <c r="K422" s="298"/>
      <c r="L422" s="250">
        <v>842.49</v>
      </c>
      <c r="M422" s="172">
        <v>2.8999999999999998E-3</v>
      </c>
      <c r="N422" s="146">
        <v>99.956400000000002</v>
      </c>
    </row>
    <row r="423" spans="1:14" ht="9.6" customHeight="1" x14ac:dyDescent="0.2">
      <c r="A423" s="148">
        <v>80374</v>
      </c>
      <c r="B423" s="288" t="s">
        <v>1611</v>
      </c>
      <c r="C423" s="288"/>
      <c r="D423" s="288"/>
      <c r="E423" s="288"/>
      <c r="F423" s="288" t="s">
        <v>414</v>
      </c>
      <c r="G423" s="288"/>
      <c r="H423" s="172">
        <v>1</v>
      </c>
      <c r="I423" s="303">
        <v>841.42</v>
      </c>
      <c r="J423" s="298"/>
      <c r="K423" s="298"/>
      <c r="L423" s="250">
        <v>841.42</v>
      </c>
      <c r="M423" s="172">
        <v>2.8999999999999998E-3</v>
      </c>
      <c r="N423" s="146">
        <v>99.959299999999999</v>
      </c>
    </row>
    <row r="424" spans="1:14" ht="9.6" customHeight="1" x14ac:dyDescent="0.2">
      <c r="A424" s="240">
        <v>8870</v>
      </c>
      <c r="B424" s="288" t="s">
        <v>594</v>
      </c>
      <c r="C424" s="288"/>
      <c r="D424" s="288"/>
      <c r="E424" s="288"/>
      <c r="F424" s="288" t="s">
        <v>21</v>
      </c>
      <c r="G424" s="288"/>
      <c r="H424" s="169">
        <v>33.33</v>
      </c>
      <c r="I424" s="304">
        <v>25</v>
      </c>
      <c r="J424" s="298"/>
      <c r="K424" s="298"/>
      <c r="L424" s="250">
        <v>833.25</v>
      </c>
      <c r="M424" s="172">
        <v>2.8999999999999998E-3</v>
      </c>
      <c r="N424" s="146">
        <v>99.962199999999996</v>
      </c>
    </row>
    <row r="425" spans="1:14" ht="9.6" customHeight="1" x14ac:dyDescent="0.2">
      <c r="A425" s="240">
        <v>8431</v>
      </c>
      <c r="B425" s="288" t="s">
        <v>1511</v>
      </c>
      <c r="C425" s="288"/>
      <c r="D425" s="288"/>
      <c r="E425" s="288"/>
      <c r="F425" s="288" t="s">
        <v>19</v>
      </c>
      <c r="G425" s="288"/>
      <c r="H425" s="169">
        <v>74.84</v>
      </c>
      <c r="I425" s="304">
        <v>11.1318</v>
      </c>
      <c r="J425" s="298"/>
      <c r="K425" s="298"/>
      <c r="L425" s="250">
        <v>833.1</v>
      </c>
      <c r="M425" s="172">
        <v>2.8999999999999998E-3</v>
      </c>
      <c r="N425" s="146">
        <v>99.965100000000007</v>
      </c>
    </row>
    <row r="426" spans="1:14" ht="9.6" customHeight="1" x14ac:dyDescent="0.2">
      <c r="A426" s="148">
        <v>80376</v>
      </c>
      <c r="B426" s="288" t="s">
        <v>1714</v>
      </c>
      <c r="C426" s="288"/>
      <c r="D426" s="288"/>
      <c r="E426" s="288"/>
      <c r="F426" s="288" t="s">
        <v>414</v>
      </c>
      <c r="G426" s="288"/>
      <c r="H426" s="172">
        <v>1</v>
      </c>
      <c r="I426" s="303">
        <v>792.86599999999999</v>
      </c>
      <c r="J426" s="298"/>
      <c r="K426" s="298"/>
      <c r="L426" s="250">
        <v>792.87</v>
      </c>
      <c r="M426" s="172">
        <v>2.8E-3</v>
      </c>
      <c r="N426" s="146">
        <v>99.967799999999997</v>
      </c>
    </row>
    <row r="427" spans="1:14" ht="9.6" customHeight="1" x14ac:dyDescent="0.2">
      <c r="A427" s="148">
        <v>80371</v>
      </c>
      <c r="B427" s="288" t="s">
        <v>1709</v>
      </c>
      <c r="C427" s="288"/>
      <c r="D427" s="288"/>
      <c r="E427" s="288"/>
      <c r="F427" s="288" t="s">
        <v>414</v>
      </c>
      <c r="G427" s="288"/>
      <c r="H427" s="172">
        <v>2</v>
      </c>
      <c r="I427" s="303">
        <v>372.11</v>
      </c>
      <c r="J427" s="298"/>
      <c r="K427" s="298"/>
      <c r="L427" s="250">
        <v>744.22</v>
      </c>
      <c r="M427" s="172">
        <v>2.5999999999999999E-3</v>
      </c>
      <c r="N427" s="146">
        <v>99.970399999999998</v>
      </c>
    </row>
    <row r="428" spans="1:14" ht="19.350000000000001" customHeight="1" x14ac:dyDescent="0.2">
      <c r="A428" s="148">
        <v>80521</v>
      </c>
      <c r="B428" s="288" t="s">
        <v>2493</v>
      </c>
      <c r="C428" s="288"/>
      <c r="D428" s="288"/>
      <c r="E428" s="288"/>
      <c r="F428" s="288" t="s">
        <v>21</v>
      </c>
      <c r="G428" s="288"/>
      <c r="H428" s="169">
        <v>27.86</v>
      </c>
      <c r="I428" s="304">
        <v>26.276399999999999</v>
      </c>
      <c r="J428" s="298"/>
      <c r="K428" s="298"/>
      <c r="L428" s="250">
        <v>732.06</v>
      </c>
      <c r="M428" s="172">
        <v>2.5000000000000001E-3</v>
      </c>
      <c r="N428" s="146">
        <v>99.972999999999999</v>
      </c>
    </row>
    <row r="429" spans="1:14" ht="9.6" customHeight="1" x14ac:dyDescent="0.2">
      <c r="A429" s="148">
        <v>80180</v>
      </c>
      <c r="B429" s="288" t="s">
        <v>411</v>
      </c>
      <c r="C429" s="288"/>
      <c r="D429" s="288"/>
      <c r="E429" s="288"/>
      <c r="F429" s="288" t="s">
        <v>7</v>
      </c>
      <c r="G429" s="288"/>
      <c r="H429" s="172">
        <v>3</v>
      </c>
      <c r="I429" s="303">
        <v>198.08</v>
      </c>
      <c r="J429" s="298"/>
      <c r="K429" s="298"/>
      <c r="L429" s="250">
        <v>594.24</v>
      </c>
      <c r="M429" s="172">
        <v>2.0999999999999999E-3</v>
      </c>
      <c r="N429" s="146">
        <v>99.974999999999994</v>
      </c>
    </row>
    <row r="430" spans="1:14" ht="9.6" customHeight="1" x14ac:dyDescent="0.2">
      <c r="A430" s="240">
        <v>8379</v>
      </c>
      <c r="B430" s="288" t="s">
        <v>1949</v>
      </c>
      <c r="C430" s="288"/>
      <c r="D430" s="288"/>
      <c r="E430" s="288"/>
      <c r="F430" s="288" t="s">
        <v>414</v>
      </c>
      <c r="G430" s="288"/>
      <c r="H430" s="172">
        <v>1</v>
      </c>
      <c r="I430" s="303">
        <v>580.21</v>
      </c>
      <c r="J430" s="298"/>
      <c r="K430" s="298"/>
      <c r="L430" s="250">
        <v>580.21</v>
      </c>
      <c r="M430" s="172">
        <v>2E-3</v>
      </c>
      <c r="N430" s="146">
        <v>99.977000000000004</v>
      </c>
    </row>
    <row r="431" spans="1:14" ht="9.6" customHeight="1" x14ac:dyDescent="0.2">
      <c r="A431" s="240">
        <v>9589</v>
      </c>
      <c r="B431" s="288" t="s">
        <v>1955</v>
      </c>
      <c r="C431" s="288"/>
      <c r="D431" s="288"/>
      <c r="E431" s="288"/>
      <c r="F431" s="288" t="s">
        <v>414</v>
      </c>
      <c r="G431" s="288"/>
      <c r="H431" s="172">
        <v>1</v>
      </c>
      <c r="I431" s="303">
        <v>552.52459999999996</v>
      </c>
      <c r="J431" s="298"/>
      <c r="K431" s="298"/>
      <c r="L431" s="250">
        <v>552.52</v>
      </c>
      <c r="M431" s="172">
        <v>1.9E-3</v>
      </c>
      <c r="N431" s="146">
        <v>99.978999999999999</v>
      </c>
    </row>
    <row r="432" spans="1:14" ht="9.6" customHeight="1" x14ac:dyDescent="0.2">
      <c r="A432" s="148">
        <v>80465</v>
      </c>
      <c r="B432" s="288" t="s">
        <v>1731</v>
      </c>
      <c r="C432" s="288"/>
      <c r="D432" s="288"/>
      <c r="E432" s="288"/>
      <c r="F432" s="288" t="s">
        <v>414</v>
      </c>
      <c r="G432" s="288"/>
      <c r="H432" s="172">
        <v>1</v>
      </c>
      <c r="I432" s="303">
        <v>532.80999999999995</v>
      </c>
      <c r="J432" s="298"/>
      <c r="K432" s="298"/>
      <c r="L432" s="250">
        <v>532.80999999999995</v>
      </c>
      <c r="M432" s="172">
        <v>1.9E-3</v>
      </c>
      <c r="N432" s="146">
        <v>99.980800000000002</v>
      </c>
    </row>
    <row r="433" spans="1:14" ht="9.6" customHeight="1" x14ac:dyDescent="0.2">
      <c r="A433" s="148">
        <v>80373</v>
      </c>
      <c r="B433" s="288" t="s">
        <v>1609</v>
      </c>
      <c r="C433" s="288"/>
      <c r="D433" s="288"/>
      <c r="E433" s="288"/>
      <c r="F433" s="288" t="s">
        <v>414</v>
      </c>
      <c r="G433" s="288"/>
      <c r="H433" s="172">
        <v>1</v>
      </c>
      <c r="I433" s="303">
        <v>521.06060000000002</v>
      </c>
      <c r="J433" s="298"/>
      <c r="K433" s="298"/>
      <c r="L433" s="250">
        <v>521.05999999999995</v>
      </c>
      <c r="M433" s="172">
        <v>1.8E-3</v>
      </c>
      <c r="N433" s="146">
        <v>99.982600000000005</v>
      </c>
    </row>
    <row r="434" spans="1:14" ht="9.6" customHeight="1" x14ac:dyDescent="0.2">
      <c r="A434" s="148">
        <v>80175</v>
      </c>
      <c r="B434" s="288" t="s">
        <v>46</v>
      </c>
      <c r="C434" s="288"/>
      <c r="D434" s="288"/>
      <c r="E434" s="288"/>
      <c r="F434" s="288" t="s">
        <v>7</v>
      </c>
      <c r="G434" s="288"/>
      <c r="H434" s="169">
        <v>51</v>
      </c>
      <c r="I434" s="305">
        <v>9.99</v>
      </c>
      <c r="J434" s="298"/>
      <c r="K434" s="298"/>
      <c r="L434" s="250">
        <v>509.49</v>
      </c>
      <c r="M434" s="172">
        <v>1.8E-3</v>
      </c>
      <c r="N434" s="146">
        <v>99.984399999999994</v>
      </c>
    </row>
    <row r="435" spans="1:14" ht="9.6" customHeight="1" x14ac:dyDescent="0.2">
      <c r="A435" s="148">
        <v>80501</v>
      </c>
      <c r="B435" s="288" t="s">
        <v>1757</v>
      </c>
      <c r="C435" s="288"/>
      <c r="D435" s="288"/>
      <c r="E435" s="288"/>
      <c r="F435" s="288" t="s">
        <v>414</v>
      </c>
      <c r="G435" s="288"/>
      <c r="H435" s="172">
        <v>1</v>
      </c>
      <c r="I435" s="303">
        <v>471.46</v>
      </c>
      <c r="J435" s="298"/>
      <c r="K435" s="298"/>
      <c r="L435" s="250">
        <v>471.46</v>
      </c>
      <c r="M435" s="172">
        <v>1.6000000000000001E-3</v>
      </c>
      <c r="N435" s="146">
        <v>99.986000000000004</v>
      </c>
    </row>
    <row r="436" spans="1:14" ht="19.350000000000001" customHeight="1" x14ac:dyDescent="0.2">
      <c r="A436" s="240">
        <v>8274</v>
      </c>
      <c r="B436" s="288" t="s">
        <v>304</v>
      </c>
      <c r="C436" s="288"/>
      <c r="D436" s="288"/>
      <c r="E436" s="288"/>
      <c r="F436" s="288" t="s">
        <v>7</v>
      </c>
      <c r="G436" s="288"/>
      <c r="H436" s="172">
        <v>1</v>
      </c>
      <c r="I436" s="303">
        <v>403.94970000000001</v>
      </c>
      <c r="J436" s="298"/>
      <c r="K436" s="298"/>
      <c r="L436" s="250">
        <v>403.95</v>
      </c>
      <c r="M436" s="172">
        <v>1.4E-3</v>
      </c>
      <c r="N436" s="146">
        <v>99.987399999999994</v>
      </c>
    </row>
    <row r="437" spans="1:14" ht="9.6" customHeight="1" x14ac:dyDescent="0.2">
      <c r="A437" s="148">
        <v>80350</v>
      </c>
      <c r="B437" s="288" t="s">
        <v>1683</v>
      </c>
      <c r="C437" s="288"/>
      <c r="D437" s="288"/>
      <c r="E437" s="288"/>
      <c r="F437" s="288" t="s">
        <v>414</v>
      </c>
      <c r="G437" s="288"/>
      <c r="H437" s="172">
        <v>1</v>
      </c>
      <c r="I437" s="303">
        <v>382.67</v>
      </c>
      <c r="J437" s="298"/>
      <c r="K437" s="298"/>
      <c r="L437" s="250">
        <v>382.67</v>
      </c>
      <c r="M437" s="172">
        <v>1.2999999999999999E-3</v>
      </c>
      <c r="N437" s="146">
        <v>99.988799999999998</v>
      </c>
    </row>
    <row r="438" spans="1:14" ht="9.6" customHeight="1" x14ac:dyDescent="0.2">
      <c r="A438" s="240">
        <v>7749</v>
      </c>
      <c r="B438" s="288" t="s">
        <v>2076</v>
      </c>
      <c r="C438" s="288"/>
      <c r="D438" s="288"/>
      <c r="E438" s="288"/>
      <c r="F438" s="288" t="s">
        <v>21</v>
      </c>
      <c r="G438" s="288"/>
      <c r="H438" s="169">
        <v>10.46</v>
      </c>
      <c r="I438" s="304">
        <v>36</v>
      </c>
      <c r="J438" s="298"/>
      <c r="K438" s="298"/>
      <c r="L438" s="250">
        <v>376.56</v>
      </c>
      <c r="M438" s="172">
        <v>1.2999999999999999E-3</v>
      </c>
      <c r="N438" s="146">
        <v>99.990099999999998</v>
      </c>
    </row>
    <row r="439" spans="1:14" ht="9.6" customHeight="1" x14ac:dyDescent="0.2">
      <c r="A439" s="148">
        <v>80179</v>
      </c>
      <c r="B439" s="288" t="s">
        <v>410</v>
      </c>
      <c r="C439" s="288"/>
      <c r="D439" s="288"/>
      <c r="E439" s="288"/>
      <c r="F439" s="288" t="s">
        <v>7</v>
      </c>
      <c r="G439" s="288"/>
      <c r="H439" s="172">
        <v>2</v>
      </c>
      <c r="I439" s="303">
        <v>175.9</v>
      </c>
      <c r="J439" s="298"/>
      <c r="K439" s="298"/>
      <c r="L439" s="250">
        <v>351.8</v>
      </c>
      <c r="M439" s="172">
        <v>1.1999999999999999E-3</v>
      </c>
      <c r="N439" s="146">
        <v>99.991299999999995</v>
      </c>
    </row>
    <row r="440" spans="1:14" ht="9.6" customHeight="1" x14ac:dyDescent="0.2">
      <c r="A440" s="240">
        <v>8323</v>
      </c>
      <c r="B440" s="288" t="s">
        <v>342</v>
      </c>
      <c r="C440" s="288"/>
      <c r="D440" s="288"/>
      <c r="E440" s="288"/>
      <c r="F440" s="288" t="s">
        <v>7</v>
      </c>
      <c r="G440" s="288"/>
      <c r="H440" s="172">
        <v>2</v>
      </c>
      <c r="I440" s="303">
        <v>174.58439999999999</v>
      </c>
      <c r="J440" s="298"/>
      <c r="K440" s="298"/>
      <c r="L440" s="250">
        <v>349.16</v>
      </c>
      <c r="M440" s="172">
        <v>1.1999999999999999E-3</v>
      </c>
      <c r="N440" s="146">
        <v>99.992500000000007</v>
      </c>
    </row>
    <row r="441" spans="1:14" ht="9.6" customHeight="1" x14ac:dyDescent="0.2">
      <c r="A441" s="148">
        <v>80370</v>
      </c>
      <c r="B441" s="288" t="s">
        <v>1708</v>
      </c>
      <c r="C441" s="288"/>
      <c r="D441" s="288"/>
      <c r="E441" s="288"/>
      <c r="F441" s="288" t="s">
        <v>414</v>
      </c>
      <c r="G441" s="288"/>
      <c r="H441" s="172">
        <v>1</v>
      </c>
      <c r="I441" s="303">
        <v>345.72</v>
      </c>
      <c r="J441" s="298"/>
      <c r="K441" s="298"/>
      <c r="L441" s="250">
        <v>345.72</v>
      </c>
      <c r="M441" s="172">
        <v>1.1999999999999999E-3</v>
      </c>
      <c r="N441" s="146">
        <v>99.993700000000004</v>
      </c>
    </row>
    <row r="442" spans="1:14" ht="9.6" customHeight="1" x14ac:dyDescent="0.2">
      <c r="A442" s="240">
        <v>8443</v>
      </c>
      <c r="B442" s="288" t="s">
        <v>1513</v>
      </c>
      <c r="C442" s="288"/>
      <c r="D442" s="288"/>
      <c r="E442" s="288"/>
      <c r="F442" s="288" t="s">
        <v>19</v>
      </c>
      <c r="G442" s="288"/>
      <c r="H442" s="169">
        <v>74.84</v>
      </c>
      <c r="I442" s="305">
        <v>3.75</v>
      </c>
      <c r="J442" s="298"/>
      <c r="K442" s="298"/>
      <c r="L442" s="250">
        <v>280.64999999999998</v>
      </c>
      <c r="M442" s="172">
        <v>1E-3</v>
      </c>
      <c r="N442" s="146">
        <v>99.994699999999995</v>
      </c>
    </row>
    <row r="443" spans="1:14" ht="9.6" customHeight="1" x14ac:dyDescent="0.2">
      <c r="A443" s="240">
        <v>8178</v>
      </c>
      <c r="B443" s="288" t="s">
        <v>195</v>
      </c>
      <c r="C443" s="288"/>
      <c r="D443" s="288"/>
      <c r="E443" s="288"/>
      <c r="F443" s="288" t="s">
        <v>21</v>
      </c>
      <c r="G443" s="288"/>
      <c r="H443" s="172">
        <v>2.06</v>
      </c>
      <c r="I443" s="303">
        <v>122.38630000000001</v>
      </c>
      <c r="J443" s="298"/>
      <c r="K443" s="298"/>
      <c r="L443" s="250">
        <v>252.12</v>
      </c>
      <c r="M443" s="172">
        <v>8.9999999999999998E-4</v>
      </c>
      <c r="N443" s="146">
        <v>99.995599999999996</v>
      </c>
    </row>
    <row r="444" spans="1:14" ht="9.6" customHeight="1" x14ac:dyDescent="0.2">
      <c r="A444" s="148">
        <v>80423</v>
      </c>
      <c r="B444" s="288" t="s">
        <v>1614</v>
      </c>
      <c r="C444" s="288"/>
      <c r="D444" s="288"/>
      <c r="E444" s="288"/>
      <c r="F444" s="288" t="s">
        <v>414</v>
      </c>
      <c r="G444" s="288"/>
      <c r="H444" s="172">
        <v>1</v>
      </c>
      <c r="I444" s="303">
        <v>247.93459999999999</v>
      </c>
      <c r="J444" s="298"/>
      <c r="K444" s="298"/>
      <c r="L444" s="250">
        <v>247.93</v>
      </c>
      <c r="M444" s="172">
        <v>8.9999999999999998E-4</v>
      </c>
      <c r="N444" s="146">
        <v>99.996399999999994</v>
      </c>
    </row>
    <row r="445" spans="1:14" ht="9.6" customHeight="1" x14ac:dyDescent="0.2">
      <c r="A445" s="148">
        <v>80369</v>
      </c>
      <c r="B445" s="288" t="s">
        <v>1707</v>
      </c>
      <c r="C445" s="288"/>
      <c r="D445" s="288"/>
      <c r="E445" s="288"/>
      <c r="F445" s="288" t="s">
        <v>414</v>
      </c>
      <c r="G445" s="288"/>
      <c r="H445" s="172">
        <v>1</v>
      </c>
      <c r="I445" s="303">
        <v>240.8263</v>
      </c>
      <c r="J445" s="298"/>
      <c r="K445" s="298"/>
      <c r="L445" s="250">
        <v>240.83</v>
      </c>
      <c r="M445" s="172">
        <v>8.0000000000000004E-4</v>
      </c>
      <c r="N445" s="146">
        <v>99.997200000000007</v>
      </c>
    </row>
    <row r="446" spans="1:14" ht="9.6" customHeight="1" x14ac:dyDescent="0.2">
      <c r="A446" s="148">
        <v>80349</v>
      </c>
      <c r="B446" s="288" t="s">
        <v>1682</v>
      </c>
      <c r="C446" s="288"/>
      <c r="D446" s="288"/>
      <c r="E446" s="288"/>
      <c r="F446" s="288" t="s">
        <v>414</v>
      </c>
      <c r="G446" s="288"/>
      <c r="H446" s="172">
        <v>1</v>
      </c>
      <c r="I446" s="303">
        <v>157.89359999999999</v>
      </c>
      <c r="J446" s="298"/>
      <c r="K446" s="298"/>
      <c r="L446" s="250">
        <v>157.88999999999999</v>
      </c>
      <c r="M446" s="172">
        <v>5.0000000000000001E-4</v>
      </c>
      <c r="N446" s="146">
        <v>99.997799999999998</v>
      </c>
    </row>
    <row r="447" spans="1:14" ht="9.6" customHeight="1" x14ac:dyDescent="0.2">
      <c r="A447" s="148">
        <v>80341</v>
      </c>
      <c r="B447" s="288" t="s">
        <v>1583</v>
      </c>
      <c r="C447" s="288"/>
      <c r="D447" s="288"/>
      <c r="E447" s="288"/>
      <c r="F447" s="288" t="s">
        <v>414</v>
      </c>
      <c r="G447" s="288"/>
      <c r="H447" s="172">
        <v>1</v>
      </c>
      <c r="I447" s="303">
        <v>114.9877</v>
      </c>
      <c r="J447" s="298"/>
      <c r="K447" s="298"/>
      <c r="L447" s="250">
        <v>114.99</v>
      </c>
      <c r="M447" s="172">
        <v>4.0000000000000002E-4</v>
      </c>
      <c r="N447" s="146">
        <v>99.998199999999997</v>
      </c>
    </row>
    <row r="448" spans="1:14" ht="9.6" customHeight="1" x14ac:dyDescent="0.2">
      <c r="A448" s="240">
        <v>8187</v>
      </c>
      <c r="B448" s="288" t="s">
        <v>2711</v>
      </c>
      <c r="C448" s="288"/>
      <c r="D448" s="288"/>
      <c r="E448" s="288"/>
      <c r="F448" s="288" t="s">
        <v>21</v>
      </c>
      <c r="G448" s="288"/>
      <c r="H448" s="172">
        <v>0.24</v>
      </c>
      <c r="I448" s="303">
        <v>445.77499999999998</v>
      </c>
      <c r="J448" s="298"/>
      <c r="K448" s="298"/>
      <c r="L448" s="250">
        <v>106.99</v>
      </c>
      <c r="M448" s="172">
        <v>4.0000000000000002E-4</v>
      </c>
      <c r="N448" s="146">
        <v>99.998599999999996</v>
      </c>
    </row>
    <row r="449" spans="1:14" ht="19.350000000000001" customHeight="1" x14ac:dyDescent="0.2">
      <c r="A449" s="240">
        <v>8180</v>
      </c>
      <c r="B449" s="288" t="s">
        <v>266</v>
      </c>
      <c r="C449" s="288"/>
      <c r="D449" s="288"/>
      <c r="E449" s="288"/>
      <c r="F449" s="288" t="s">
        <v>21</v>
      </c>
      <c r="G449" s="288"/>
      <c r="H449" s="172">
        <v>2.06</v>
      </c>
      <c r="I449" s="304">
        <v>50</v>
      </c>
      <c r="J449" s="298"/>
      <c r="K449" s="298"/>
      <c r="L449" s="250">
        <v>103</v>
      </c>
      <c r="M449" s="172">
        <v>4.0000000000000002E-4</v>
      </c>
      <c r="N449" s="146">
        <v>99.998900000000006</v>
      </c>
    </row>
    <row r="450" spans="1:14" ht="9.6" customHeight="1" x14ac:dyDescent="0.2">
      <c r="A450" s="240">
        <v>6579</v>
      </c>
      <c r="B450" s="288" t="s">
        <v>644</v>
      </c>
      <c r="C450" s="288"/>
      <c r="D450" s="288"/>
      <c r="E450" s="288"/>
      <c r="F450" s="288" t="s">
        <v>629</v>
      </c>
      <c r="G450" s="288"/>
      <c r="H450" s="169">
        <v>11</v>
      </c>
      <c r="I450" s="305">
        <v>9.3010999999999999</v>
      </c>
      <c r="J450" s="298"/>
      <c r="K450" s="298"/>
      <c r="L450" s="250">
        <v>102.31</v>
      </c>
      <c r="M450" s="172">
        <v>4.0000000000000002E-4</v>
      </c>
      <c r="N450" s="146">
        <v>99.999300000000005</v>
      </c>
    </row>
    <row r="451" spans="1:14" ht="9.6" customHeight="1" x14ac:dyDescent="0.2">
      <c r="A451" s="148">
        <v>80345</v>
      </c>
      <c r="B451" s="288" t="s">
        <v>1678</v>
      </c>
      <c r="C451" s="288"/>
      <c r="D451" s="288"/>
      <c r="E451" s="288"/>
      <c r="F451" s="288" t="s">
        <v>414</v>
      </c>
      <c r="G451" s="288"/>
      <c r="H451" s="172">
        <v>1</v>
      </c>
      <c r="I451" s="304">
        <v>98.893799999999999</v>
      </c>
      <c r="J451" s="298"/>
      <c r="K451" s="298"/>
      <c r="L451" s="251">
        <v>98.89</v>
      </c>
      <c r="M451" s="172">
        <v>2.9999999999999997E-4</v>
      </c>
      <c r="N451" s="146">
        <v>99.999600000000001</v>
      </c>
    </row>
    <row r="452" spans="1:14" ht="9.6" customHeight="1" x14ac:dyDescent="0.2">
      <c r="A452" s="240">
        <v>8308</v>
      </c>
      <c r="B452" s="288" t="s">
        <v>396</v>
      </c>
      <c r="C452" s="288"/>
      <c r="D452" s="288"/>
      <c r="E452" s="288"/>
      <c r="F452" s="288" t="s">
        <v>7</v>
      </c>
      <c r="G452" s="288"/>
      <c r="H452" s="172">
        <v>2</v>
      </c>
      <c r="I452" s="304">
        <v>26.9</v>
      </c>
      <c r="J452" s="298"/>
      <c r="K452" s="298"/>
      <c r="L452" s="251">
        <v>53.8</v>
      </c>
      <c r="M452" s="172">
        <v>2.0000000000000001E-4</v>
      </c>
      <c r="N452" s="146">
        <v>99.999799999999993</v>
      </c>
    </row>
    <row r="453" spans="1:14" ht="9.6" customHeight="1" x14ac:dyDescent="0.2">
      <c r="A453" s="240">
        <v>8321</v>
      </c>
      <c r="B453" s="288" t="s">
        <v>352</v>
      </c>
      <c r="C453" s="288"/>
      <c r="D453" s="288"/>
      <c r="E453" s="288"/>
      <c r="F453" s="288" t="s">
        <v>7</v>
      </c>
      <c r="G453" s="288"/>
      <c r="H453" s="172">
        <v>1</v>
      </c>
      <c r="I453" s="304">
        <v>33.424399999999999</v>
      </c>
      <c r="J453" s="298"/>
      <c r="K453" s="298"/>
      <c r="L453" s="251">
        <v>33.42</v>
      </c>
      <c r="M453" s="172">
        <v>1E-4</v>
      </c>
      <c r="N453" s="146">
        <v>99.999899999999997</v>
      </c>
    </row>
    <row r="454" spans="1:14" ht="9.6" customHeight="1" x14ac:dyDescent="0.2">
      <c r="A454" s="148">
        <v>80346</v>
      </c>
      <c r="B454" s="288" t="s">
        <v>1679</v>
      </c>
      <c r="C454" s="288"/>
      <c r="D454" s="288"/>
      <c r="E454" s="288"/>
      <c r="F454" s="288" t="s">
        <v>414</v>
      </c>
      <c r="G454" s="288"/>
      <c r="H454" s="172">
        <v>1</v>
      </c>
      <c r="I454" s="304">
        <v>12.84</v>
      </c>
      <c r="J454" s="298"/>
      <c r="K454" s="298"/>
      <c r="L454" s="251">
        <v>12.84</v>
      </c>
      <c r="M454" s="172">
        <v>0</v>
      </c>
      <c r="N454" s="146">
        <v>100</v>
      </c>
    </row>
    <row r="455" spans="1:14" ht="19.350000000000001" customHeight="1" x14ac:dyDescent="0.2">
      <c r="A455" s="240">
        <v>8190</v>
      </c>
      <c r="B455" s="288" t="s">
        <v>2800</v>
      </c>
      <c r="C455" s="288"/>
      <c r="D455" s="288"/>
      <c r="E455" s="288"/>
      <c r="F455" s="288" t="s">
        <v>21</v>
      </c>
      <c r="G455" s="288"/>
      <c r="H455" s="172">
        <v>0.24</v>
      </c>
      <c r="I455" s="304">
        <v>32</v>
      </c>
      <c r="J455" s="298"/>
      <c r="K455" s="298"/>
      <c r="L455" s="252">
        <v>7.68</v>
      </c>
      <c r="M455" s="172">
        <v>0</v>
      </c>
      <c r="N455" s="146">
        <v>100</v>
      </c>
    </row>
    <row r="456" spans="1:14" ht="9.75" customHeight="1" x14ac:dyDescent="0.2">
      <c r="A456" s="287" t="s">
        <v>4002</v>
      </c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53">
        <v>28792173.760000002</v>
      </c>
      <c r="M456" s="287"/>
      <c r="N456" s="287"/>
    </row>
    <row r="457" spans="1:14" ht="9.75" customHeight="1" x14ac:dyDescent="0.2">
      <c r="A457" s="287" t="s">
        <v>4001</v>
      </c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53">
        <v>34406870.729999997</v>
      </c>
      <c r="M457" s="287"/>
      <c r="N457" s="287"/>
    </row>
    <row r="458" spans="1:14" ht="2.25" customHeight="1" x14ac:dyDescent="0.2">
      <c r="A458" s="307"/>
      <c r="B458" s="307"/>
      <c r="C458" s="307"/>
      <c r="D458" s="307"/>
      <c r="E458" s="308"/>
      <c r="F458" s="308"/>
      <c r="G458" s="308"/>
      <c r="H458" s="308"/>
      <c r="I458" s="308"/>
      <c r="J458" s="309"/>
      <c r="K458" s="309"/>
      <c r="L458" s="309"/>
      <c r="M458" s="309"/>
      <c r="N458" s="309"/>
    </row>
    <row r="459" spans="1:14" ht="8.4499999999999993" customHeight="1" x14ac:dyDescent="0.2">
      <c r="A459" s="310" t="s">
        <v>4726</v>
      </c>
      <c r="B459" s="310"/>
      <c r="C459" s="310"/>
      <c r="D459" s="310"/>
      <c r="E459" s="311" t="s">
        <v>2870</v>
      </c>
      <c r="F459" s="311"/>
      <c r="G459" s="311"/>
      <c r="H459" s="311"/>
      <c r="I459" s="311"/>
      <c r="J459" s="312"/>
      <c r="K459" s="312"/>
      <c r="L459" s="312"/>
      <c r="M459" s="312"/>
      <c r="N459" s="312"/>
    </row>
  </sheetData>
  <mergeCells count="1359">
    <mergeCell ref="A8:C8"/>
    <mergeCell ref="D8:F8"/>
    <mergeCell ref="G8:J8"/>
    <mergeCell ref="K8:N8"/>
    <mergeCell ref="A5:C5"/>
    <mergeCell ref="D5:N5"/>
    <mergeCell ref="A6:C6"/>
    <mergeCell ref="D6:N6"/>
    <mergeCell ref="A7:C7"/>
    <mergeCell ref="D7:N7"/>
    <mergeCell ref="A1:B2"/>
    <mergeCell ref="C1:N1"/>
    <mergeCell ref="C2:N2"/>
    <mergeCell ref="A3:B3"/>
    <mergeCell ref="C3:N3"/>
    <mergeCell ref="A4:B4"/>
    <mergeCell ref="C4:N4"/>
    <mergeCell ref="B14:E14"/>
    <mergeCell ref="F14:G14"/>
    <mergeCell ref="I14:K14"/>
    <mergeCell ref="B15:E15"/>
    <mergeCell ref="F15:G15"/>
    <mergeCell ref="I15:K15"/>
    <mergeCell ref="B12:E12"/>
    <mergeCell ref="F12:G12"/>
    <mergeCell ref="I12:K12"/>
    <mergeCell ref="B13:E13"/>
    <mergeCell ref="F13:G13"/>
    <mergeCell ref="I13:K13"/>
    <mergeCell ref="B21:E21"/>
    <mergeCell ref="F21:G21"/>
    <mergeCell ref="I21:K21"/>
    <mergeCell ref="A9:N9"/>
    <mergeCell ref="B10:E10"/>
    <mergeCell ref="F10:G10"/>
    <mergeCell ref="I10:K10"/>
    <mergeCell ref="B11:E11"/>
    <mergeCell ref="F11:G11"/>
    <mergeCell ref="I11:K11"/>
    <mergeCell ref="F18:G18"/>
    <mergeCell ref="I18:K18"/>
    <mergeCell ref="B19:E19"/>
    <mergeCell ref="F19:G19"/>
    <mergeCell ref="I19:K19"/>
    <mergeCell ref="B20:E20"/>
    <mergeCell ref="F20:G20"/>
    <mergeCell ref="I20:K20"/>
    <mergeCell ref="B27:E27"/>
    <mergeCell ref="F27:G27"/>
    <mergeCell ref="I27:K27"/>
    <mergeCell ref="B16:E16"/>
    <mergeCell ref="F16:G16"/>
    <mergeCell ref="I16:K16"/>
    <mergeCell ref="B17:E17"/>
    <mergeCell ref="F17:G17"/>
    <mergeCell ref="I17:K17"/>
    <mergeCell ref="B18:E18"/>
    <mergeCell ref="F24:G24"/>
    <mergeCell ref="I24:K24"/>
    <mergeCell ref="B25:E25"/>
    <mergeCell ref="F25:G25"/>
    <mergeCell ref="I25:K25"/>
    <mergeCell ref="B26:E26"/>
    <mergeCell ref="F26:G26"/>
    <mergeCell ref="I26:K26"/>
    <mergeCell ref="B33:E33"/>
    <mergeCell ref="F33:G33"/>
    <mergeCell ref="I33:K33"/>
    <mergeCell ref="B22:E22"/>
    <mergeCell ref="F22:G22"/>
    <mergeCell ref="I22:K22"/>
    <mergeCell ref="B23:E23"/>
    <mergeCell ref="F23:G23"/>
    <mergeCell ref="I23:K23"/>
    <mergeCell ref="B24:E24"/>
    <mergeCell ref="F30:G30"/>
    <mergeCell ref="I30:K30"/>
    <mergeCell ref="B31:E31"/>
    <mergeCell ref="F31:G31"/>
    <mergeCell ref="I31:K31"/>
    <mergeCell ref="B32:E32"/>
    <mergeCell ref="F32:G32"/>
    <mergeCell ref="I32:K32"/>
    <mergeCell ref="B39:E39"/>
    <mergeCell ref="F39:G39"/>
    <mergeCell ref="I39:K39"/>
    <mergeCell ref="B28:E28"/>
    <mergeCell ref="F28:G28"/>
    <mergeCell ref="I28:K28"/>
    <mergeCell ref="B29:E29"/>
    <mergeCell ref="F29:G29"/>
    <mergeCell ref="I29:K29"/>
    <mergeCell ref="B30:E30"/>
    <mergeCell ref="F36:G36"/>
    <mergeCell ref="I36:K36"/>
    <mergeCell ref="B37:E37"/>
    <mergeCell ref="F37:G37"/>
    <mergeCell ref="I37:K37"/>
    <mergeCell ref="B38:E38"/>
    <mergeCell ref="F38:G38"/>
    <mergeCell ref="I38:K38"/>
    <mergeCell ref="B45:E45"/>
    <mergeCell ref="F45:G45"/>
    <mergeCell ref="I45:K45"/>
    <mergeCell ref="B34:E34"/>
    <mergeCell ref="F34:G34"/>
    <mergeCell ref="I34:K34"/>
    <mergeCell ref="B35:E35"/>
    <mergeCell ref="F35:G35"/>
    <mergeCell ref="I35:K35"/>
    <mergeCell ref="B36:E36"/>
    <mergeCell ref="F42:G42"/>
    <mergeCell ref="I42:K42"/>
    <mergeCell ref="B43:E43"/>
    <mergeCell ref="F43:G43"/>
    <mergeCell ref="I43:K43"/>
    <mergeCell ref="B44:E44"/>
    <mergeCell ref="F44:G44"/>
    <mergeCell ref="I44:K44"/>
    <mergeCell ref="B51:E51"/>
    <mergeCell ref="F51:G51"/>
    <mergeCell ref="I51:K51"/>
    <mergeCell ref="B40:E40"/>
    <mergeCell ref="F40:G40"/>
    <mergeCell ref="I40:K40"/>
    <mergeCell ref="B41:E41"/>
    <mergeCell ref="F41:G41"/>
    <mergeCell ref="I41:K41"/>
    <mergeCell ref="B42:E42"/>
    <mergeCell ref="F48:G48"/>
    <mergeCell ref="I48:K48"/>
    <mergeCell ref="B49:E49"/>
    <mergeCell ref="F49:G49"/>
    <mergeCell ref="I49:K49"/>
    <mergeCell ref="B50:E50"/>
    <mergeCell ref="F50:G50"/>
    <mergeCell ref="I50:K50"/>
    <mergeCell ref="B57:E57"/>
    <mergeCell ref="F57:G57"/>
    <mergeCell ref="I57:K57"/>
    <mergeCell ref="B46:E46"/>
    <mergeCell ref="F46:G46"/>
    <mergeCell ref="I46:K46"/>
    <mergeCell ref="B47:E47"/>
    <mergeCell ref="F47:G47"/>
    <mergeCell ref="I47:K47"/>
    <mergeCell ref="B48:E48"/>
    <mergeCell ref="F54:G54"/>
    <mergeCell ref="I54:K54"/>
    <mergeCell ref="B55:E55"/>
    <mergeCell ref="F55:G55"/>
    <mergeCell ref="I55:K55"/>
    <mergeCell ref="B56:E56"/>
    <mergeCell ref="F56:G56"/>
    <mergeCell ref="I56:K56"/>
    <mergeCell ref="B63:E63"/>
    <mergeCell ref="F63:G63"/>
    <mergeCell ref="I63:K63"/>
    <mergeCell ref="B52:E52"/>
    <mergeCell ref="F52:G52"/>
    <mergeCell ref="I52:K52"/>
    <mergeCell ref="B53:E53"/>
    <mergeCell ref="F53:G53"/>
    <mergeCell ref="I53:K53"/>
    <mergeCell ref="B54:E54"/>
    <mergeCell ref="F60:G60"/>
    <mergeCell ref="I60:K60"/>
    <mergeCell ref="B61:E61"/>
    <mergeCell ref="F61:G61"/>
    <mergeCell ref="I61:K61"/>
    <mergeCell ref="B62:E62"/>
    <mergeCell ref="F62:G62"/>
    <mergeCell ref="I62:K62"/>
    <mergeCell ref="B69:E69"/>
    <mergeCell ref="F69:G69"/>
    <mergeCell ref="I69:K69"/>
    <mergeCell ref="B58:E58"/>
    <mergeCell ref="F58:G58"/>
    <mergeCell ref="I58:K58"/>
    <mergeCell ref="B59:E59"/>
    <mergeCell ref="F59:G59"/>
    <mergeCell ref="I59:K59"/>
    <mergeCell ref="B60:E60"/>
    <mergeCell ref="F66:G66"/>
    <mergeCell ref="I66:K66"/>
    <mergeCell ref="B67:E67"/>
    <mergeCell ref="F67:G67"/>
    <mergeCell ref="I67:K67"/>
    <mergeCell ref="B68:E68"/>
    <mergeCell ref="F68:G68"/>
    <mergeCell ref="I68:K68"/>
    <mergeCell ref="B75:E75"/>
    <mergeCell ref="F75:G75"/>
    <mergeCell ref="I75:K75"/>
    <mergeCell ref="B64:E64"/>
    <mergeCell ref="F64:G64"/>
    <mergeCell ref="I64:K64"/>
    <mergeCell ref="B65:E65"/>
    <mergeCell ref="F65:G65"/>
    <mergeCell ref="I65:K65"/>
    <mergeCell ref="B66:E66"/>
    <mergeCell ref="F72:G72"/>
    <mergeCell ref="I72:K72"/>
    <mergeCell ref="B73:E73"/>
    <mergeCell ref="F73:G73"/>
    <mergeCell ref="I73:K73"/>
    <mergeCell ref="B74:E74"/>
    <mergeCell ref="F74:G74"/>
    <mergeCell ref="I74:K74"/>
    <mergeCell ref="B81:E81"/>
    <mergeCell ref="F81:G81"/>
    <mergeCell ref="I81:K81"/>
    <mergeCell ref="B70:E70"/>
    <mergeCell ref="F70:G70"/>
    <mergeCell ref="I70:K70"/>
    <mergeCell ref="B71:E71"/>
    <mergeCell ref="F71:G71"/>
    <mergeCell ref="I71:K71"/>
    <mergeCell ref="B72:E72"/>
    <mergeCell ref="F78:G78"/>
    <mergeCell ref="I78:K78"/>
    <mergeCell ref="B79:E79"/>
    <mergeCell ref="F79:G79"/>
    <mergeCell ref="I79:K79"/>
    <mergeCell ref="B80:E80"/>
    <mergeCell ref="F80:G80"/>
    <mergeCell ref="I80:K80"/>
    <mergeCell ref="B87:E87"/>
    <mergeCell ref="F87:G87"/>
    <mergeCell ref="I87:K87"/>
    <mergeCell ref="B76:E76"/>
    <mergeCell ref="F76:G76"/>
    <mergeCell ref="I76:K76"/>
    <mergeCell ref="B77:E77"/>
    <mergeCell ref="F77:G77"/>
    <mergeCell ref="I77:K77"/>
    <mergeCell ref="B78:E78"/>
    <mergeCell ref="F84:G84"/>
    <mergeCell ref="I84:K84"/>
    <mergeCell ref="B85:E85"/>
    <mergeCell ref="F85:G85"/>
    <mergeCell ref="I85:K85"/>
    <mergeCell ref="B86:E86"/>
    <mergeCell ref="F86:G86"/>
    <mergeCell ref="I86:K86"/>
    <mergeCell ref="B93:E93"/>
    <mergeCell ref="F93:G93"/>
    <mergeCell ref="I93:K93"/>
    <mergeCell ref="B82:E82"/>
    <mergeCell ref="F82:G82"/>
    <mergeCell ref="I82:K82"/>
    <mergeCell ref="B83:E83"/>
    <mergeCell ref="F83:G83"/>
    <mergeCell ref="I83:K83"/>
    <mergeCell ref="B84:E84"/>
    <mergeCell ref="F90:G90"/>
    <mergeCell ref="I90:K90"/>
    <mergeCell ref="B91:E91"/>
    <mergeCell ref="F91:G91"/>
    <mergeCell ref="I91:K91"/>
    <mergeCell ref="B92:E92"/>
    <mergeCell ref="F92:G92"/>
    <mergeCell ref="I92:K92"/>
    <mergeCell ref="B99:E99"/>
    <mergeCell ref="F99:G99"/>
    <mergeCell ref="I99:K99"/>
    <mergeCell ref="B88:E88"/>
    <mergeCell ref="F88:G88"/>
    <mergeCell ref="I88:K88"/>
    <mergeCell ref="B89:E89"/>
    <mergeCell ref="F89:G89"/>
    <mergeCell ref="I89:K89"/>
    <mergeCell ref="B90:E90"/>
    <mergeCell ref="F96:G96"/>
    <mergeCell ref="I96:K96"/>
    <mergeCell ref="B97:E97"/>
    <mergeCell ref="F97:G97"/>
    <mergeCell ref="I97:K97"/>
    <mergeCell ref="B98:E98"/>
    <mergeCell ref="F98:G98"/>
    <mergeCell ref="I98:K98"/>
    <mergeCell ref="B105:E105"/>
    <mergeCell ref="F105:G105"/>
    <mergeCell ref="I105:K105"/>
    <mergeCell ref="B94:E94"/>
    <mergeCell ref="F94:G94"/>
    <mergeCell ref="I94:K94"/>
    <mergeCell ref="B95:E95"/>
    <mergeCell ref="F95:G95"/>
    <mergeCell ref="I95:K95"/>
    <mergeCell ref="B96:E96"/>
    <mergeCell ref="I102:K102"/>
    <mergeCell ref="B103:E103"/>
    <mergeCell ref="F103:G103"/>
    <mergeCell ref="I103:K103"/>
    <mergeCell ref="B104:E104"/>
    <mergeCell ref="F104:G104"/>
    <mergeCell ref="I104:K104"/>
    <mergeCell ref="A111:K111"/>
    <mergeCell ref="M111:N111"/>
    <mergeCell ref="B100:E100"/>
    <mergeCell ref="F100:G100"/>
    <mergeCell ref="I100:K100"/>
    <mergeCell ref="B101:E101"/>
    <mergeCell ref="F101:G101"/>
    <mergeCell ref="I101:K101"/>
    <mergeCell ref="B102:E102"/>
    <mergeCell ref="F102:G102"/>
    <mergeCell ref="F108:G108"/>
    <mergeCell ref="I108:K108"/>
    <mergeCell ref="B109:E109"/>
    <mergeCell ref="F109:G109"/>
    <mergeCell ref="I109:K109"/>
    <mergeCell ref="B110:E110"/>
    <mergeCell ref="F110:G110"/>
    <mergeCell ref="I110:K110"/>
    <mergeCell ref="B119:E119"/>
    <mergeCell ref="F119:G119"/>
    <mergeCell ref="I119:K119"/>
    <mergeCell ref="B106:E106"/>
    <mergeCell ref="F106:G106"/>
    <mergeCell ref="I106:K106"/>
    <mergeCell ref="B107:E107"/>
    <mergeCell ref="F107:G107"/>
    <mergeCell ref="I107:K107"/>
    <mergeCell ref="B108:E108"/>
    <mergeCell ref="A116:C116"/>
    <mergeCell ref="D116:F116"/>
    <mergeCell ref="G116:J116"/>
    <mergeCell ref="K116:N116"/>
    <mergeCell ref="A117:N117"/>
    <mergeCell ref="B118:E118"/>
    <mergeCell ref="F118:G118"/>
    <mergeCell ref="I118:K118"/>
    <mergeCell ref="B125:E125"/>
    <mergeCell ref="F125:G125"/>
    <mergeCell ref="I125:K125"/>
    <mergeCell ref="A112:N112"/>
    <mergeCell ref="A113:C113"/>
    <mergeCell ref="D113:N113"/>
    <mergeCell ref="A114:C114"/>
    <mergeCell ref="D114:N114"/>
    <mergeCell ref="A115:C115"/>
    <mergeCell ref="D115:N115"/>
    <mergeCell ref="F122:G122"/>
    <mergeCell ref="I122:K122"/>
    <mergeCell ref="B123:E123"/>
    <mergeCell ref="F123:G123"/>
    <mergeCell ref="I123:K123"/>
    <mergeCell ref="B124:E124"/>
    <mergeCell ref="F124:G124"/>
    <mergeCell ref="I124:K124"/>
    <mergeCell ref="B131:E131"/>
    <mergeCell ref="F131:G131"/>
    <mergeCell ref="I131:K131"/>
    <mergeCell ref="B120:E120"/>
    <mergeCell ref="F120:G120"/>
    <mergeCell ref="I120:K120"/>
    <mergeCell ref="B121:E121"/>
    <mergeCell ref="F121:G121"/>
    <mergeCell ref="I121:K121"/>
    <mergeCell ref="B122:E122"/>
    <mergeCell ref="F128:G128"/>
    <mergeCell ref="I128:K128"/>
    <mergeCell ref="B129:E129"/>
    <mergeCell ref="F129:G129"/>
    <mergeCell ref="I129:K129"/>
    <mergeCell ref="B130:E130"/>
    <mergeCell ref="F130:G130"/>
    <mergeCell ref="I130:K130"/>
    <mergeCell ref="B137:E137"/>
    <mergeCell ref="F137:G137"/>
    <mergeCell ref="I137:K137"/>
    <mergeCell ref="B126:E126"/>
    <mergeCell ref="F126:G126"/>
    <mergeCell ref="I126:K126"/>
    <mergeCell ref="B127:E127"/>
    <mergeCell ref="F127:G127"/>
    <mergeCell ref="I127:K127"/>
    <mergeCell ref="B128:E128"/>
    <mergeCell ref="F134:G134"/>
    <mergeCell ref="I134:K134"/>
    <mergeCell ref="B135:E135"/>
    <mergeCell ref="F135:G135"/>
    <mergeCell ref="I135:K135"/>
    <mergeCell ref="B136:E136"/>
    <mergeCell ref="F136:G136"/>
    <mergeCell ref="I136:K136"/>
    <mergeCell ref="B143:E143"/>
    <mergeCell ref="F143:G143"/>
    <mergeCell ref="I143:K143"/>
    <mergeCell ref="B132:E132"/>
    <mergeCell ref="F132:G132"/>
    <mergeCell ref="I132:K132"/>
    <mergeCell ref="B133:E133"/>
    <mergeCell ref="F133:G133"/>
    <mergeCell ref="I133:K133"/>
    <mergeCell ref="B134:E134"/>
    <mergeCell ref="F140:G140"/>
    <mergeCell ref="I140:K140"/>
    <mergeCell ref="B141:E141"/>
    <mergeCell ref="F141:G141"/>
    <mergeCell ref="I141:K141"/>
    <mergeCell ref="B142:E142"/>
    <mergeCell ref="F142:G142"/>
    <mergeCell ref="I142:K142"/>
    <mergeCell ref="B149:E149"/>
    <mergeCell ref="F149:G149"/>
    <mergeCell ref="I149:K149"/>
    <mergeCell ref="B138:E138"/>
    <mergeCell ref="F138:G138"/>
    <mergeCell ref="I138:K138"/>
    <mergeCell ref="B139:E139"/>
    <mergeCell ref="F139:G139"/>
    <mergeCell ref="I139:K139"/>
    <mergeCell ref="B140:E140"/>
    <mergeCell ref="F146:G146"/>
    <mergeCell ref="I146:K146"/>
    <mergeCell ref="B147:E147"/>
    <mergeCell ref="F147:G147"/>
    <mergeCell ref="I147:K147"/>
    <mergeCell ref="B148:E148"/>
    <mergeCell ref="F148:G148"/>
    <mergeCell ref="I148:K148"/>
    <mergeCell ref="B155:E155"/>
    <mergeCell ref="F155:G155"/>
    <mergeCell ref="I155:K155"/>
    <mergeCell ref="B144:E144"/>
    <mergeCell ref="F144:G144"/>
    <mergeCell ref="I144:K144"/>
    <mergeCell ref="B145:E145"/>
    <mergeCell ref="F145:G145"/>
    <mergeCell ref="I145:K145"/>
    <mergeCell ref="B146:E146"/>
    <mergeCell ref="F152:G152"/>
    <mergeCell ref="I152:K152"/>
    <mergeCell ref="B153:E153"/>
    <mergeCell ref="F153:G153"/>
    <mergeCell ref="I153:K153"/>
    <mergeCell ref="B154:E154"/>
    <mergeCell ref="F154:G154"/>
    <mergeCell ref="I154:K154"/>
    <mergeCell ref="B161:E161"/>
    <mergeCell ref="F161:G161"/>
    <mergeCell ref="I161:K161"/>
    <mergeCell ref="B150:E150"/>
    <mergeCell ref="F150:G150"/>
    <mergeCell ref="I150:K150"/>
    <mergeCell ref="B151:E151"/>
    <mergeCell ref="F151:G151"/>
    <mergeCell ref="I151:K151"/>
    <mergeCell ref="B152:E152"/>
    <mergeCell ref="F158:G158"/>
    <mergeCell ref="I158:K158"/>
    <mergeCell ref="B159:E159"/>
    <mergeCell ref="F159:G159"/>
    <mergeCell ref="I159:K159"/>
    <mergeCell ref="B160:E160"/>
    <mergeCell ref="F160:G160"/>
    <mergeCell ref="I160:K160"/>
    <mergeCell ref="B167:E167"/>
    <mergeCell ref="F167:G167"/>
    <mergeCell ref="I167:K167"/>
    <mergeCell ref="B156:E156"/>
    <mergeCell ref="F156:G156"/>
    <mergeCell ref="I156:K156"/>
    <mergeCell ref="B157:E157"/>
    <mergeCell ref="F157:G157"/>
    <mergeCell ref="I157:K157"/>
    <mergeCell ref="B158:E158"/>
    <mergeCell ref="F164:G164"/>
    <mergeCell ref="I164:K164"/>
    <mergeCell ref="B165:E165"/>
    <mergeCell ref="F165:G165"/>
    <mergeCell ref="I165:K165"/>
    <mergeCell ref="B166:E166"/>
    <mergeCell ref="F166:G166"/>
    <mergeCell ref="I166:K166"/>
    <mergeCell ref="B173:E173"/>
    <mergeCell ref="F173:G173"/>
    <mergeCell ref="I173:K173"/>
    <mergeCell ref="B162:E162"/>
    <mergeCell ref="F162:G162"/>
    <mergeCell ref="I162:K162"/>
    <mergeCell ref="B163:E163"/>
    <mergeCell ref="F163:G163"/>
    <mergeCell ref="I163:K163"/>
    <mergeCell ref="B164:E164"/>
    <mergeCell ref="F170:G170"/>
    <mergeCell ref="I170:K170"/>
    <mergeCell ref="B171:E171"/>
    <mergeCell ref="F171:G171"/>
    <mergeCell ref="I171:K171"/>
    <mergeCell ref="B172:E172"/>
    <mergeCell ref="F172:G172"/>
    <mergeCell ref="I172:K172"/>
    <mergeCell ref="B179:E179"/>
    <mergeCell ref="F179:G179"/>
    <mergeCell ref="I179:K179"/>
    <mergeCell ref="B168:E168"/>
    <mergeCell ref="F168:G168"/>
    <mergeCell ref="I168:K168"/>
    <mergeCell ref="B169:E169"/>
    <mergeCell ref="F169:G169"/>
    <mergeCell ref="I169:K169"/>
    <mergeCell ref="B170:E170"/>
    <mergeCell ref="F176:G176"/>
    <mergeCell ref="I176:K176"/>
    <mergeCell ref="B177:E177"/>
    <mergeCell ref="F177:G177"/>
    <mergeCell ref="I177:K177"/>
    <mergeCell ref="B178:E178"/>
    <mergeCell ref="F178:G178"/>
    <mergeCell ref="I178:K178"/>
    <mergeCell ref="B185:E185"/>
    <mergeCell ref="F185:G185"/>
    <mergeCell ref="I185:K185"/>
    <mergeCell ref="B174:E174"/>
    <mergeCell ref="F174:G174"/>
    <mergeCell ref="I174:K174"/>
    <mergeCell ref="B175:E175"/>
    <mergeCell ref="F175:G175"/>
    <mergeCell ref="I175:K175"/>
    <mergeCell ref="B176:E176"/>
    <mergeCell ref="F182:G182"/>
    <mergeCell ref="I182:K182"/>
    <mergeCell ref="B183:E183"/>
    <mergeCell ref="F183:G183"/>
    <mergeCell ref="I183:K183"/>
    <mergeCell ref="B184:E184"/>
    <mergeCell ref="F184:G184"/>
    <mergeCell ref="I184:K184"/>
    <mergeCell ref="B191:E191"/>
    <mergeCell ref="F191:G191"/>
    <mergeCell ref="I191:K191"/>
    <mergeCell ref="B180:E180"/>
    <mergeCell ref="F180:G180"/>
    <mergeCell ref="I180:K180"/>
    <mergeCell ref="B181:E181"/>
    <mergeCell ref="F181:G181"/>
    <mergeCell ref="I181:K181"/>
    <mergeCell ref="B182:E182"/>
    <mergeCell ref="F188:G188"/>
    <mergeCell ref="I188:K188"/>
    <mergeCell ref="B189:E189"/>
    <mergeCell ref="F189:G189"/>
    <mergeCell ref="I189:K189"/>
    <mergeCell ref="B190:E190"/>
    <mergeCell ref="F190:G190"/>
    <mergeCell ref="I190:K190"/>
    <mergeCell ref="B197:E197"/>
    <mergeCell ref="F197:G197"/>
    <mergeCell ref="I197:K197"/>
    <mergeCell ref="B186:E186"/>
    <mergeCell ref="F186:G186"/>
    <mergeCell ref="I186:K186"/>
    <mergeCell ref="B187:E187"/>
    <mergeCell ref="F187:G187"/>
    <mergeCell ref="I187:K187"/>
    <mergeCell ref="B188:E188"/>
    <mergeCell ref="F194:G194"/>
    <mergeCell ref="I194:K194"/>
    <mergeCell ref="B195:E195"/>
    <mergeCell ref="F195:G195"/>
    <mergeCell ref="I195:K195"/>
    <mergeCell ref="B196:E196"/>
    <mergeCell ref="F196:G196"/>
    <mergeCell ref="I196:K196"/>
    <mergeCell ref="B203:E203"/>
    <mergeCell ref="F203:G203"/>
    <mergeCell ref="I203:K203"/>
    <mergeCell ref="B192:E192"/>
    <mergeCell ref="F192:G192"/>
    <mergeCell ref="I192:K192"/>
    <mergeCell ref="B193:E193"/>
    <mergeCell ref="F193:G193"/>
    <mergeCell ref="I193:K193"/>
    <mergeCell ref="B194:E194"/>
    <mergeCell ref="F200:G200"/>
    <mergeCell ref="I200:K200"/>
    <mergeCell ref="B201:E201"/>
    <mergeCell ref="F201:G201"/>
    <mergeCell ref="I201:K201"/>
    <mergeCell ref="B202:E202"/>
    <mergeCell ref="F202:G202"/>
    <mergeCell ref="I202:K202"/>
    <mergeCell ref="B209:E209"/>
    <mergeCell ref="F209:G209"/>
    <mergeCell ref="I209:K209"/>
    <mergeCell ref="B198:E198"/>
    <mergeCell ref="F198:G198"/>
    <mergeCell ref="I198:K198"/>
    <mergeCell ref="B199:E199"/>
    <mergeCell ref="F199:G199"/>
    <mergeCell ref="I199:K199"/>
    <mergeCell ref="B200:E200"/>
    <mergeCell ref="F206:G206"/>
    <mergeCell ref="I206:K206"/>
    <mergeCell ref="B207:E207"/>
    <mergeCell ref="F207:G207"/>
    <mergeCell ref="I207:K207"/>
    <mergeCell ref="B208:E208"/>
    <mergeCell ref="F208:G208"/>
    <mergeCell ref="I208:K208"/>
    <mergeCell ref="B215:E215"/>
    <mergeCell ref="F215:G215"/>
    <mergeCell ref="I215:K215"/>
    <mergeCell ref="B204:E204"/>
    <mergeCell ref="F204:G204"/>
    <mergeCell ref="I204:K204"/>
    <mergeCell ref="B205:E205"/>
    <mergeCell ref="F205:G205"/>
    <mergeCell ref="I205:K205"/>
    <mergeCell ref="B206:E206"/>
    <mergeCell ref="F212:G212"/>
    <mergeCell ref="I212:K212"/>
    <mergeCell ref="B213:E213"/>
    <mergeCell ref="F213:G213"/>
    <mergeCell ref="I213:K213"/>
    <mergeCell ref="B214:E214"/>
    <mergeCell ref="F214:G214"/>
    <mergeCell ref="I214:K214"/>
    <mergeCell ref="B221:E221"/>
    <mergeCell ref="F221:G221"/>
    <mergeCell ref="I221:K221"/>
    <mergeCell ref="B210:E210"/>
    <mergeCell ref="F210:G210"/>
    <mergeCell ref="I210:K210"/>
    <mergeCell ref="B211:E211"/>
    <mergeCell ref="F211:G211"/>
    <mergeCell ref="I211:K211"/>
    <mergeCell ref="B212:E212"/>
    <mergeCell ref="F218:G218"/>
    <mergeCell ref="I218:K218"/>
    <mergeCell ref="B219:E219"/>
    <mergeCell ref="F219:G219"/>
    <mergeCell ref="I219:K219"/>
    <mergeCell ref="B220:E220"/>
    <mergeCell ref="F220:G220"/>
    <mergeCell ref="I220:K220"/>
    <mergeCell ref="B227:E227"/>
    <mergeCell ref="F227:G227"/>
    <mergeCell ref="I227:K227"/>
    <mergeCell ref="B216:E216"/>
    <mergeCell ref="F216:G216"/>
    <mergeCell ref="I216:K216"/>
    <mergeCell ref="B217:E217"/>
    <mergeCell ref="F217:G217"/>
    <mergeCell ref="I217:K217"/>
    <mergeCell ref="B218:E218"/>
    <mergeCell ref="F224:G224"/>
    <mergeCell ref="I224:K224"/>
    <mergeCell ref="B225:E225"/>
    <mergeCell ref="F225:G225"/>
    <mergeCell ref="I225:K225"/>
    <mergeCell ref="B226:E226"/>
    <mergeCell ref="F226:G226"/>
    <mergeCell ref="I226:K226"/>
    <mergeCell ref="B233:E233"/>
    <mergeCell ref="F233:G233"/>
    <mergeCell ref="I233:K233"/>
    <mergeCell ref="B222:E222"/>
    <mergeCell ref="F222:G222"/>
    <mergeCell ref="I222:K222"/>
    <mergeCell ref="B223:E223"/>
    <mergeCell ref="F223:G223"/>
    <mergeCell ref="I223:K223"/>
    <mergeCell ref="B224:E224"/>
    <mergeCell ref="F230:G230"/>
    <mergeCell ref="I230:K230"/>
    <mergeCell ref="B231:E231"/>
    <mergeCell ref="F231:G231"/>
    <mergeCell ref="I231:K231"/>
    <mergeCell ref="B232:E232"/>
    <mergeCell ref="F232:G232"/>
    <mergeCell ref="I232:K232"/>
    <mergeCell ref="B239:E239"/>
    <mergeCell ref="F239:G239"/>
    <mergeCell ref="I239:K239"/>
    <mergeCell ref="B228:E228"/>
    <mergeCell ref="F228:G228"/>
    <mergeCell ref="I228:K228"/>
    <mergeCell ref="B229:E229"/>
    <mergeCell ref="F229:G229"/>
    <mergeCell ref="I229:K229"/>
    <mergeCell ref="B230:E230"/>
    <mergeCell ref="F236:G236"/>
    <mergeCell ref="I236:K236"/>
    <mergeCell ref="B237:E237"/>
    <mergeCell ref="F237:G237"/>
    <mergeCell ref="I237:K237"/>
    <mergeCell ref="B238:E238"/>
    <mergeCell ref="F238:G238"/>
    <mergeCell ref="I238:K238"/>
    <mergeCell ref="B245:E245"/>
    <mergeCell ref="F245:G245"/>
    <mergeCell ref="I245:K245"/>
    <mergeCell ref="B234:E234"/>
    <mergeCell ref="F234:G234"/>
    <mergeCell ref="I234:K234"/>
    <mergeCell ref="B235:E235"/>
    <mergeCell ref="F235:G235"/>
    <mergeCell ref="I235:K235"/>
    <mergeCell ref="B236:E236"/>
    <mergeCell ref="F242:G242"/>
    <mergeCell ref="I242:K242"/>
    <mergeCell ref="B243:E243"/>
    <mergeCell ref="F243:G243"/>
    <mergeCell ref="I243:K243"/>
    <mergeCell ref="B244:E244"/>
    <mergeCell ref="F244:G244"/>
    <mergeCell ref="I244:K244"/>
    <mergeCell ref="B251:E251"/>
    <mergeCell ref="F251:G251"/>
    <mergeCell ref="I251:K251"/>
    <mergeCell ref="B240:E240"/>
    <mergeCell ref="F240:G240"/>
    <mergeCell ref="I240:K240"/>
    <mergeCell ref="B241:E241"/>
    <mergeCell ref="F241:G241"/>
    <mergeCell ref="I241:K241"/>
    <mergeCell ref="B242:E242"/>
    <mergeCell ref="F248:G248"/>
    <mergeCell ref="I248:K248"/>
    <mergeCell ref="B249:E249"/>
    <mergeCell ref="F249:G249"/>
    <mergeCell ref="I249:K249"/>
    <mergeCell ref="B250:E250"/>
    <mergeCell ref="F250:G250"/>
    <mergeCell ref="I250:K250"/>
    <mergeCell ref="B257:E257"/>
    <mergeCell ref="F257:G257"/>
    <mergeCell ref="I257:K257"/>
    <mergeCell ref="B246:E246"/>
    <mergeCell ref="F246:G246"/>
    <mergeCell ref="I246:K246"/>
    <mergeCell ref="B247:E247"/>
    <mergeCell ref="F247:G247"/>
    <mergeCell ref="I247:K247"/>
    <mergeCell ref="B248:E248"/>
    <mergeCell ref="F254:G254"/>
    <mergeCell ref="I254:K254"/>
    <mergeCell ref="B255:E255"/>
    <mergeCell ref="F255:G255"/>
    <mergeCell ref="I255:K255"/>
    <mergeCell ref="B256:E256"/>
    <mergeCell ref="F256:G256"/>
    <mergeCell ref="I256:K256"/>
    <mergeCell ref="B263:E263"/>
    <mergeCell ref="F263:G263"/>
    <mergeCell ref="I263:K263"/>
    <mergeCell ref="B252:E252"/>
    <mergeCell ref="F252:G252"/>
    <mergeCell ref="I252:K252"/>
    <mergeCell ref="B253:E253"/>
    <mergeCell ref="F253:G253"/>
    <mergeCell ref="I253:K253"/>
    <mergeCell ref="B254:E254"/>
    <mergeCell ref="F260:G260"/>
    <mergeCell ref="I260:K260"/>
    <mergeCell ref="B261:E261"/>
    <mergeCell ref="F261:G261"/>
    <mergeCell ref="I261:K261"/>
    <mergeCell ref="B262:E262"/>
    <mergeCell ref="F262:G262"/>
    <mergeCell ref="I262:K262"/>
    <mergeCell ref="B269:E269"/>
    <mergeCell ref="F269:G269"/>
    <mergeCell ref="I269:K269"/>
    <mergeCell ref="B258:E258"/>
    <mergeCell ref="F258:G258"/>
    <mergeCell ref="I258:K258"/>
    <mergeCell ref="B259:E259"/>
    <mergeCell ref="F259:G259"/>
    <mergeCell ref="I259:K259"/>
    <mergeCell ref="B260:E260"/>
    <mergeCell ref="F266:G266"/>
    <mergeCell ref="I266:K266"/>
    <mergeCell ref="B267:E267"/>
    <mergeCell ref="F267:G267"/>
    <mergeCell ref="I267:K267"/>
    <mergeCell ref="B268:E268"/>
    <mergeCell ref="F268:G268"/>
    <mergeCell ref="I268:K268"/>
    <mergeCell ref="B275:E275"/>
    <mergeCell ref="F275:G275"/>
    <mergeCell ref="I275:K275"/>
    <mergeCell ref="B264:E264"/>
    <mergeCell ref="F264:G264"/>
    <mergeCell ref="I264:K264"/>
    <mergeCell ref="B265:E265"/>
    <mergeCell ref="F265:G265"/>
    <mergeCell ref="I265:K265"/>
    <mergeCell ref="B266:E266"/>
    <mergeCell ref="F272:G272"/>
    <mergeCell ref="I272:K272"/>
    <mergeCell ref="B273:E273"/>
    <mergeCell ref="F273:G273"/>
    <mergeCell ref="I273:K273"/>
    <mergeCell ref="B274:E274"/>
    <mergeCell ref="F274:G274"/>
    <mergeCell ref="I274:K274"/>
    <mergeCell ref="B281:E281"/>
    <mergeCell ref="F281:G281"/>
    <mergeCell ref="I281:K281"/>
    <mergeCell ref="B270:E270"/>
    <mergeCell ref="F270:G270"/>
    <mergeCell ref="I270:K270"/>
    <mergeCell ref="B271:E271"/>
    <mergeCell ref="F271:G271"/>
    <mergeCell ref="I271:K271"/>
    <mergeCell ref="B272:E272"/>
    <mergeCell ref="F278:G278"/>
    <mergeCell ref="I278:K278"/>
    <mergeCell ref="B279:E279"/>
    <mergeCell ref="F279:G279"/>
    <mergeCell ref="I279:K279"/>
    <mergeCell ref="B280:E280"/>
    <mergeCell ref="F280:G280"/>
    <mergeCell ref="I280:K280"/>
    <mergeCell ref="B287:E287"/>
    <mergeCell ref="F287:G287"/>
    <mergeCell ref="I287:K287"/>
    <mergeCell ref="B276:E276"/>
    <mergeCell ref="F276:G276"/>
    <mergeCell ref="I276:K276"/>
    <mergeCell ref="B277:E277"/>
    <mergeCell ref="F277:G277"/>
    <mergeCell ref="I277:K277"/>
    <mergeCell ref="B278:E278"/>
    <mergeCell ref="F284:G284"/>
    <mergeCell ref="I284:K284"/>
    <mergeCell ref="B285:E285"/>
    <mergeCell ref="F285:G285"/>
    <mergeCell ref="I285:K285"/>
    <mergeCell ref="B286:E286"/>
    <mergeCell ref="F286:G286"/>
    <mergeCell ref="I286:K286"/>
    <mergeCell ref="B293:E293"/>
    <mergeCell ref="F293:G293"/>
    <mergeCell ref="I293:K293"/>
    <mergeCell ref="B282:E282"/>
    <mergeCell ref="F282:G282"/>
    <mergeCell ref="I282:K282"/>
    <mergeCell ref="B283:E283"/>
    <mergeCell ref="F283:G283"/>
    <mergeCell ref="I283:K283"/>
    <mergeCell ref="B284:E284"/>
    <mergeCell ref="F290:G290"/>
    <mergeCell ref="I290:K290"/>
    <mergeCell ref="B291:E291"/>
    <mergeCell ref="F291:G291"/>
    <mergeCell ref="I291:K291"/>
    <mergeCell ref="B292:E292"/>
    <mergeCell ref="F292:G292"/>
    <mergeCell ref="I292:K292"/>
    <mergeCell ref="B299:E299"/>
    <mergeCell ref="F299:G299"/>
    <mergeCell ref="I299:K299"/>
    <mergeCell ref="B288:E288"/>
    <mergeCell ref="F288:G288"/>
    <mergeCell ref="I288:K288"/>
    <mergeCell ref="B289:E289"/>
    <mergeCell ref="F289:G289"/>
    <mergeCell ref="I289:K289"/>
    <mergeCell ref="B290:E290"/>
    <mergeCell ref="F296:G296"/>
    <mergeCell ref="I296:K296"/>
    <mergeCell ref="B297:E297"/>
    <mergeCell ref="F297:G297"/>
    <mergeCell ref="I297:K297"/>
    <mergeCell ref="B298:E298"/>
    <mergeCell ref="F298:G298"/>
    <mergeCell ref="I298:K298"/>
    <mergeCell ref="B305:E305"/>
    <mergeCell ref="F305:G305"/>
    <mergeCell ref="I305:K305"/>
    <mergeCell ref="B294:E294"/>
    <mergeCell ref="F294:G294"/>
    <mergeCell ref="I294:K294"/>
    <mergeCell ref="B295:E295"/>
    <mergeCell ref="F295:G295"/>
    <mergeCell ref="I295:K295"/>
    <mergeCell ref="B296:E296"/>
    <mergeCell ref="F302:G302"/>
    <mergeCell ref="I302:K302"/>
    <mergeCell ref="B303:E303"/>
    <mergeCell ref="F303:G303"/>
    <mergeCell ref="I303:K303"/>
    <mergeCell ref="B304:E304"/>
    <mergeCell ref="F304:G304"/>
    <mergeCell ref="I304:K304"/>
    <mergeCell ref="B311:E311"/>
    <mergeCell ref="F311:G311"/>
    <mergeCell ref="I311:K311"/>
    <mergeCell ref="B300:E300"/>
    <mergeCell ref="F300:G300"/>
    <mergeCell ref="I300:K300"/>
    <mergeCell ref="B301:E301"/>
    <mergeCell ref="F301:G301"/>
    <mergeCell ref="I301:K301"/>
    <mergeCell ref="B302:E302"/>
    <mergeCell ref="F308:G308"/>
    <mergeCell ref="I308:K308"/>
    <mergeCell ref="B309:E309"/>
    <mergeCell ref="F309:G309"/>
    <mergeCell ref="I309:K309"/>
    <mergeCell ref="B310:E310"/>
    <mergeCell ref="F310:G310"/>
    <mergeCell ref="I310:K310"/>
    <mergeCell ref="B317:E317"/>
    <mergeCell ref="F317:G317"/>
    <mergeCell ref="I317:K317"/>
    <mergeCell ref="B306:E306"/>
    <mergeCell ref="F306:G306"/>
    <mergeCell ref="I306:K306"/>
    <mergeCell ref="B307:E307"/>
    <mergeCell ref="F307:G307"/>
    <mergeCell ref="I307:K307"/>
    <mergeCell ref="B308:E308"/>
    <mergeCell ref="F314:G314"/>
    <mergeCell ref="I314:K314"/>
    <mergeCell ref="B315:E315"/>
    <mergeCell ref="F315:G315"/>
    <mergeCell ref="I315:K315"/>
    <mergeCell ref="B316:E316"/>
    <mergeCell ref="F316:G316"/>
    <mergeCell ref="I316:K316"/>
    <mergeCell ref="B323:E323"/>
    <mergeCell ref="F323:G323"/>
    <mergeCell ref="I323:K323"/>
    <mergeCell ref="B312:E312"/>
    <mergeCell ref="F312:G312"/>
    <mergeCell ref="I312:K312"/>
    <mergeCell ref="B313:E313"/>
    <mergeCell ref="F313:G313"/>
    <mergeCell ref="I313:K313"/>
    <mergeCell ref="B314:E314"/>
    <mergeCell ref="F320:G320"/>
    <mergeCell ref="I320:K320"/>
    <mergeCell ref="B321:E321"/>
    <mergeCell ref="F321:G321"/>
    <mergeCell ref="I321:K321"/>
    <mergeCell ref="B322:E322"/>
    <mergeCell ref="F322:G322"/>
    <mergeCell ref="I322:K322"/>
    <mergeCell ref="B329:E329"/>
    <mergeCell ref="F329:G329"/>
    <mergeCell ref="I329:K329"/>
    <mergeCell ref="B318:E318"/>
    <mergeCell ref="F318:G318"/>
    <mergeCell ref="I318:K318"/>
    <mergeCell ref="B319:E319"/>
    <mergeCell ref="F319:G319"/>
    <mergeCell ref="I319:K319"/>
    <mergeCell ref="B320:E320"/>
    <mergeCell ref="F326:G326"/>
    <mergeCell ref="I326:K326"/>
    <mergeCell ref="B327:E327"/>
    <mergeCell ref="F327:G327"/>
    <mergeCell ref="I327:K327"/>
    <mergeCell ref="B328:E328"/>
    <mergeCell ref="F328:G328"/>
    <mergeCell ref="I328:K328"/>
    <mergeCell ref="B335:E335"/>
    <mergeCell ref="F335:G335"/>
    <mergeCell ref="I335:K335"/>
    <mergeCell ref="B324:E324"/>
    <mergeCell ref="F324:G324"/>
    <mergeCell ref="I324:K324"/>
    <mergeCell ref="B325:E325"/>
    <mergeCell ref="F325:G325"/>
    <mergeCell ref="I325:K325"/>
    <mergeCell ref="B326:E326"/>
    <mergeCell ref="F332:G332"/>
    <mergeCell ref="I332:K332"/>
    <mergeCell ref="B333:E333"/>
    <mergeCell ref="F333:G333"/>
    <mergeCell ref="I333:K333"/>
    <mergeCell ref="B334:E334"/>
    <mergeCell ref="F334:G334"/>
    <mergeCell ref="I334:K334"/>
    <mergeCell ref="B341:E341"/>
    <mergeCell ref="F341:G341"/>
    <mergeCell ref="I341:K341"/>
    <mergeCell ref="B330:E330"/>
    <mergeCell ref="F330:G330"/>
    <mergeCell ref="I330:K330"/>
    <mergeCell ref="B331:E331"/>
    <mergeCell ref="F331:G331"/>
    <mergeCell ref="I331:K331"/>
    <mergeCell ref="B332:E332"/>
    <mergeCell ref="F338:G338"/>
    <mergeCell ref="I338:K338"/>
    <mergeCell ref="B339:E339"/>
    <mergeCell ref="F339:G339"/>
    <mergeCell ref="I339:K339"/>
    <mergeCell ref="B340:E340"/>
    <mergeCell ref="F340:G340"/>
    <mergeCell ref="I340:K340"/>
    <mergeCell ref="B347:E347"/>
    <mergeCell ref="F347:G347"/>
    <mergeCell ref="I347:K347"/>
    <mergeCell ref="B336:E336"/>
    <mergeCell ref="F336:G336"/>
    <mergeCell ref="I336:K336"/>
    <mergeCell ref="B337:E337"/>
    <mergeCell ref="F337:G337"/>
    <mergeCell ref="I337:K337"/>
    <mergeCell ref="B338:E338"/>
    <mergeCell ref="F344:G344"/>
    <mergeCell ref="I344:K344"/>
    <mergeCell ref="B345:E345"/>
    <mergeCell ref="F345:G345"/>
    <mergeCell ref="I345:K345"/>
    <mergeCell ref="B346:E346"/>
    <mergeCell ref="F346:G346"/>
    <mergeCell ref="I346:K346"/>
    <mergeCell ref="B353:E353"/>
    <mergeCell ref="F353:G353"/>
    <mergeCell ref="I353:K353"/>
    <mergeCell ref="B342:E342"/>
    <mergeCell ref="F342:G342"/>
    <mergeCell ref="I342:K342"/>
    <mergeCell ref="B343:E343"/>
    <mergeCell ref="F343:G343"/>
    <mergeCell ref="I343:K343"/>
    <mergeCell ref="B344:E344"/>
    <mergeCell ref="F350:G350"/>
    <mergeCell ref="I350:K350"/>
    <mergeCell ref="B351:E351"/>
    <mergeCell ref="F351:G351"/>
    <mergeCell ref="I351:K351"/>
    <mergeCell ref="B352:E352"/>
    <mergeCell ref="F352:G352"/>
    <mergeCell ref="I352:K352"/>
    <mergeCell ref="B359:E359"/>
    <mergeCell ref="F359:G359"/>
    <mergeCell ref="I359:K359"/>
    <mergeCell ref="B348:E348"/>
    <mergeCell ref="F348:G348"/>
    <mergeCell ref="I348:K348"/>
    <mergeCell ref="B349:E349"/>
    <mergeCell ref="F349:G349"/>
    <mergeCell ref="I349:K349"/>
    <mergeCell ref="B350:E350"/>
    <mergeCell ref="F356:G356"/>
    <mergeCell ref="I356:K356"/>
    <mergeCell ref="B357:E357"/>
    <mergeCell ref="F357:G357"/>
    <mergeCell ref="I357:K357"/>
    <mergeCell ref="B358:E358"/>
    <mergeCell ref="F358:G358"/>
    <mergeCell ref="I358:K358"/>
    <mergeCell ref="B365:E365"/>
    <mergeCell ref="F365:G365"/>
    <mergeCell ref="I365:K365"/>
    <mergeCell ref="B354:E354"/>
    <mergeCell ref="F354:G354"/>
    <mergeCell ref="I354:K354"/>
    <mergeCell ref="B355:E355"/>
    <mergeCell ref="F355:G355"/>
    <mergeCell ref="I355:K355"/>
    <mergeCell ref="B356:E356"/>
    <mergeCell ref="F362:G362"/>
    <mergeCell ref="I362:K362"/>
    <mergeCell ref="B363:E363"/>
    <mergeCell ref="F363:G363"/>
    <mergeCell ref="I363:K363"/>
    <mergeCell ref="B364:E364"/>
    <mergeCell ref="F364:G364"/>
    <mergeCell ref="I364:K364"/>
    <mergeCell ref="B371:E371"/>
    <mergeCell ref="F371:G371"/>
    <mergeCell ref="I371:K371"/>
    <mergeCell ref="B360:E360"/>
    <mergeCell ref="F360:G360"/>
    <mergeCell ref="I360:K360"/>
    <mergeCell ref="B361:E361"/>
    <mergeCell ref="F361:G361"/>
    <mergeCell ref="I361:K361"/>
    <mergeCell ref="B362:E362"/>
    <mergeCell ref="F368:G368"/>
    <mergeCell ref="I368:K368"/>
    <mergeCell ref="B369:E369"/>
    <mergeCell ref="F369:G369"/>
    <mergeCell ref="I369:K369"/>
    <mergeCell ref="B370:E370"/>
    <mergeCell ref="F370:G370"/>
    <mergeCell ref="I370:K370"/>
    <mergeCell ref="B377:E377"/>
    <mergeCell ref="F377:G377"/>
    <mergeCell ref="I377:K377"/>
    <mergeCell ref="B366:E366"/>
    <mergeCell ref="F366:G366"/>
    <mergeCell ref="I366:K366"/>
    <mergeCell ref="B367:E367"/>
    <mergeCell ref="F367:G367"/>
    <mergeCell ref="I367:K367"/>
    <mergeCell ref="B368:E368"/>
    <mergeCell ref="F374:G374"/>
    <mergeCell ref="I374:K374"/>
    <mergeCell ref="B375:E375"/>
    <mergeCell ref="F375:G375"/>
    <mergeCell ref="I375:K375"/>
    <mergeCell ref="B376:E376"/>
    <mergeCell ref="F376:G376"/>
    <mergeCell ref="I376:K376"/>
    <mergeCell ref="B383:E383"/>
    <mergeCell ref="F383:G383"/>
    <mergeCell ref="I383:K383"/>
    <mergeCell ref="B372:E372"/>
    <mergeCell ref="F372:G372"/>
    <mergeCell ref="I372:K372"/>
    <mergeCell ref="B373:E373"/>
    <mergeCell ref="F373:G373"/>
    <mergeCell ref="I373:K373"/>
    <mergeCell ref="B374:E374"/>
    <mergeCell ref="F380:G380"/>
    <mergeCell ref="I380:K380"/>
    <mergeCell ref="B381:E381"/>
    <mergeCell ref="F381:G381"/>
    <mergeCell ref="I381:K381"/>
    <mergeCell ref="B382:E382"/>
    <mergeCell ref="F382:G382"/>
    <mergeCell ref="I382:K382"/>
    <mergeCell ref="B389:E389"/>
    <mergeCell ref="F389:G389"/>
    <mergeCell ref="I389:K389"/>
    <mergeCell ref="B378:E378"/>
    <mergeCell ref="F378:G378"/>
    <mergeCell ref="I378:K378"/>
    <mergeCell ref="B379:E379"/>
    <mergeCell ref="F379:G379"/>
    <mergeCell ref="I379:K379"/>
    <mergeCell ref="B380:E380"/>
    <mergeCell ref="F386:G386"/>
    <mergeCell ref="I386:K386"/>
    <mergeCell ref="B387:E387"/>
    <mergeCell ref="F387:G387"/>
    <mergeCell ref="I387:K387"/>
    <mergeCell ref="B388:E388"/>
    <mergeCell ref="F388:G388"/>
    <mergeCell ref="I388:K388"/>
    <mergeCell ref="B395:E395"/>
    <mergeCell ref="F395:G395"/>
    <mergeCell ref="I395:K395"/>
    <mergeCell ref="B384:E384"/>
    <mergeCell ref="F384:G384"/>
    <mergeCell ref="I384:K384"/>
    <mergeCell ref="B385:E385"/>
    <mergeCell ref="F385:G385"/>
    <mergeCell ref="I385:K385"/>
    <mergeCell ref="B386:E386"/>
    <mergeCell ref="F392:G392"/>
    <mergeCell ref="I392:K392"/>
    <mergeCell ref="B393:E393"/>
    <mergeCell ref="F393:G393"/>
    <mergeCell ref="I393:K393"/>
    <mergeCell ref="B394:E394"/>
    <mergeCell ref="F394:G394"/>
    <mergeCell ref="I394:K394"/>
    <mergeCell ref="B401:E401"/>
    <mergeCell ref="F401:G401"/>
    <mergeCell ref="I401:K401"/>
    <mergeCell ref="B390:E390"/>
    <mergeCell ref="F390:G390"/>
    <mergeCell ref="I390:K390"/>
    <mergeCell ref="B391:E391"/>
    <mergeCell ref="F391:G391"/>
    <mergeCell ref="I391:K391"/>
    <mergeCell ref="B392:E392"/>
    <mergeCell ref="F398:G398"/>
    <mergeCell ref="I398:K398"/>
    <mergeCell ref="B399:E399"/>
    <mergeCell ref="F399:G399"/>
    <mergeCell ref="I399:K399"/>
    <mergeCell ref="B400:E400"/>
    <mergeCell ref="F400:G400"/>
    <mergeCell ref="I400:K400"/>
    <mergeCell ref="B407:E407"/>
    <mergeCell ref="F407:G407"/>
    <mergeCell ref="I407:K407"/>
    <mergeCell ref="B396:E396"/>
    <mergeCell ref="F396:G396"/>
    <mergeCell ref="I396:K396"/>
    <mergeCell ref="B397:E397"/>
    <mergeCell ref="F397:G397"/>
    <mergeCell ref="I397:K397"/>
    <mergeCell ref="B398:E398"/>
    <mergeCell ref="F404:G404"/>
    <mergeCell ref="I404:K404"/>
    <mergeCell ref="B405:E405"/>
    <mergeCell ref="F405:G405"/>
    <mergeCell ref="I405:K405"/>
    <mergeCell ref="B406:E406"/>
    <mergeCell ref="F406:G406"/>
    <mergeCell ref="I406:K406"/>
    <mergeCell ref="B413:E413"/>
    <mergeCell ref="F413:G413"/>
    <mergeCell ref="I413:K413"/>
    <mergeCell ref="B402:E402"/>
    <mergeCell ref="F402:G402"/>
    <mergeCell ref="I402:K402"/>
    <mergeCell ref="B403:E403"/>
    <mergeCell ref="F403:G403"/>
    <mergeCell ref="I403:K403"/>
    <mergeCell ref="B404:E404"/>
    <mergeCell ref="F410:G410"/>
    <mergeCell ref="I410:K410"/>
    <mergeCell ref="B411:E411"/>
    <mergeCell ref="F411:G411"/>
    <mergeCell ref="I411:K411"/>
    <mergeCell ref="B412:E412"/>
    <mergeCell ref="F412:G412"/>
    <mergeCell ref="I412:K412"/>
    <mergeCell ref="B419:E419"/>
    <mergeCell ref="F419:G419"/>
    <mergeCell ref="I419:K419"/>
    <mergeCell ref="B408:E408"/>
    <mergeCell ref="F408:G408"/>
    <mergeCell ref="I408:K408"/>
    <mergeCell ref="B409:E409"/>
    <mergeCell ref="F409:G409"/>
    <mergeCell ref="I409:K409"/>
    <mergeCell ref="B410:E410"/>
    <mergeCell ref="F416:G416"/>
    <mergeCell ref="I416:K416"/>
    <mergeCell ref="B417:E417"/>
    <mergeCell ref="F417:G417"/>
    <mergeCell ref="I417:K417"/>
    <mergeCell ref="B418:E418"/>
    <mergeCell ref="F418:G418"/>
    <mergeCell ref="I418:K418"/>
    <mergeCell ref="B425:E425"/>
    <mergeCell ref="F425:G425"/>
    <mergeCell ref="I425:K425"/>
    <mergeCell ref="B414:E414"/>
    <mergeCell ref="F414:G414"/>
    <mergeCell ref="I414:K414"/>
    <mergeCell ref="B415:E415"/>
    <mergeCell ref="F415:G415"/>
    <mergeCell ref="I415:K415"/>
    <mergeCell ref="B416:E416"/>
    <mergeCell ref="F422:G422"/>
    <mergeCell ref="I422:K422"/>
    <mergeCell ref="B423:E423"/>
    <mergeCell ref="F423:G423"/>
    <mergeCell ref="I423:K423"/>
    <mergeCell ref="B424:E424"/>
    <mergeCell ref="F424:G424"/>
    <mergeCell ref="I424:K424"/>
    <mergeCell ref="B431:E431"/>
    <mergeCell ref="F431:G431"/>
    <mergeCell ref="I431:K431"/>
    <mergeCell ref="B420:E420"/>
    <mergeCell ref="F420:G420"/>
    <mergeCell ref="I420:K420"/>
    <mergeCell ref="B421:E421"/>
    <mergeCell ref="F421:G421"/>
    <mergeCell ref="I421:K421"/>
    <mergeCell ref="B422:E422"/>
    <mergeCell ref="F428:G428"/>
    <mergeCell ref="I428:K428"/>
    <mergeCell ref="B429:E429"/>
    <mergeCell ref="F429:G429"/>
    <mergeCell ref="I429:K429"/>
    <mergeCell ref="B430:E430"/>
    <mergeCell ref="F430:G430"/>
    <mergeCell ref="I430:K430"/>
    <mergeCell ref="B437:E437"/>
    <mergeCell ref="F437:G437"/>
    <mergeCell ref="I437:K437"/>
    <mergeCell ref="B426:E426"/>
    <mergeCell ref="F426:G426"/>
    <mergeCell ref="I426:K426"/>
    <mergeCell ref="B427:E427"/>
    <mergeCell ref="F427:G427"/>
    <mergeCell ref="I427:K427"/>
    <mergeCell ref="B428:E428"/>
    <mergeCell ref="F434:G434"/>
    <mergeCell ref="I434:K434"/>
    <mergeCell ref="B435:E435"/>
    <mergeCell ref="F435:G435"/>
    <mergeCell ref="I435:K435"/>
    <mergeCell ref="B436:E436"/>
    <mergeCell ref="F436:G436"/>
    <mergeCell ref="I436:K436"/>
    <mergeCell ref="B443:E443"/>
    <mergeCell ref="F443:G443"/>
    <mergeCell ref="I443:K443"/>
    <mergeCell ref="B432:E432"/>
    <mergeCell ref="F432:G432"/>
    <mergeCell ref="I432:K432"/>
    <mergeCell ref="B433:E433"/>
    <mergeCell ref="F433:G433"/>
    <mergeCell ref="I433:K433"/>
    <mergeCell ref="B434:E434"/>
    <mergeCell ref="F440:G440"/>
    <mergeCell ref="I440:K440"/>
    <mergeCell ref="B441:E441"/>
    <mergeCell ref="F441:G441"/>
    <mergeCell ref="I441:K441"/>
    <mergeCell ref="B442:E442"/>
    <mergeCell ref="F442:G442"/>
    <mergeCell ref="I442:K442"/>
    <mergeCell ref="B449:E449"/>
    <mergeCell ref="F449:G449"/>
    <mergeCell ref="I449:K449"/>
    <mergeCell ref="B438:E438"/>
    <mergeCell ref="F438:G438"/>
    <mergeCell ref="I438:K438"/>
    <mergeCell ref="B439:E439"/>
    <mergeCell ref="F439:G439"/>
    <mergeCell ref="I439:K439"/>
    <mergeCell ref="B440:E440"/>
    <mergeCell ref="F446:G446"/>
    <mergeCell ref="I446:K446"/>
    <mergeCell ref="B447:E447"/>
    <mergeCell ref="F447:G447"/>
    <mergeCell ref="I447:K447"/>
    <mergeCell ref="B448:E448"/>
    <mergeCell ref="F448:G448"/>
    <mergeCell ref="I448:K448"/>
    <mergeCell ref="B455:E455"/>
    <mergeCell ref="F455:G455"/>
    <mergeCell ref="I455:K455"/>
    <mergeCell ref="B444:E444"/>
    <mergeCell ref="F444:G444"/>
    <mergeCell ref="I444:K444"/>
    <mergeCell ref="B445:E445"/>
    <mergeCell ref="F445:G445"/>
    <mergeCell ref="I445:K445"/>
    <mergeCell ref="B446:E446"/>
    <mergeCell ref="F452:G452"/>
    <mergeCell ref="I452:K452"/>
    <mergeCell ref="B453:E453"/>
    <mergeCell ref="F453:G453"/>
    <mergeCell ref="I453:K453"/>
    <mergeCell ref="B454:E454"/>
    <mergeCell ref="F454:G454"/>
    <mergeCell ref="I454:K454"/>
    <mergeCell ref="A459:D459"/>
    <mergeCell ref="E459:I459"/>
    <mergeCell ref="J459:N459"/>
    <mergeCell ref="B450:E450"/>
    <mergeCell ref="F450:G450"/>
    <mergeCell ref="I450:K450"/>
    <mergeCell ref="B451:E451"/>
    <mergeCell ref="F451:G451"/>
    <mergeCell ref="I451:K451"/>
    <mergeCell ref="B452:E452"/>
    <mergeCell ref="A456:K456"/>
    <mergeCell ref="M456:N456"/>
    <mergeCell ref="A457:K457"/>
    <mergeCell ref="M457:N457"/>
    <mergeCell ref="A458:D458"/>
    <mergeCell ref="E458:I458"/>
    <mergeCell ref="J458:N458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4D7-B9D4-40CD-B913-FAC47023444F}">
  <dimension ref="A1:N977"/>
  <sheetViews>
    <sheetView workbookViewId="0">
      <selection activeCell="N442" sqref="N442:N973"/>
    </sheetView>
  </sheetViews>
  <sheetFormatPr defaultColWidth="9.140625" defaultRowHeight="12.75" x14ac:dyDescent="0.2"/>
  <cols>
    <col min="1" max="1" width="5.5703125" customWidth="1"/>
    <col min="2" max="2" width="5.140625" customWidth="1"/>
    <col min="3" max="3" width="7.85546875" customWidth="1"/>
    <col min="4" max="5" width="11.140625" customWidth="1"/>
    <col min="6" max="6" width="5.5703125" customWidth="1"/>
    <col min="7" max="7" width="9.28515625" customWidth="1"/>
    <col min="8" max="8" width="5.5703125" customWidth="1"/>
    <col min="9" max="10" width="1.85546875" customWidth="1"/>
    <col min="11" max="11" width="4.5703125" customWidth="1"/>
    <col min="12" max="12" width="10.28515625" customWidth="1"/>
    <col min="13" max="13" width="6.5703125" customWidth="1"/>
    <col min="14" max="14" width="6.7109375" customWidth="1"/>
  </cols>
  <sheetData>
    <row r="1" spans="1:14" ht="20.65" customHeight="1" x14ac:dyDescent="0.2">
      <c r="A1" s="289"/>
      <c r="B1" s="289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</row>
    <row r="2" spans="1:14" ht="20.85" customHeight="1" x14ac:dyDescent="0.2">
      <c r="A2" s="290"/>
      <c r="B2" s="290"/>
      <c r="C2" s="292" t="s">
        <v>4011</v>
      </c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</row>
    <row r="3" spans="1:14" ht="20.65" customHeight="1" x14ac:dyDescent="0.2">
      <c r="A3" s="293"/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</row>
    <row r="4" spans="1:14" ht="10.9" customHeight="1" x14ac:dyDescent="0.2">
      <c r="A4" s="295"/>
      <c r="B4" s="295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</row>
    <row r="5" spans="1:14" ht="9.75" customHeight="1" x14ac:dyDescent="0.2">
      <c r="A5" s="287" t="s">
        <v>40</v>
      </c>
      <c r="B5" s="287"/>
      <c r="C5" s="287"/>
      <c r="D5" s="288" t="s">
        <v>3999</v>
      </c>
      <c r="E5" s="288"/>
      <c r="F5" s="288"/>
      <c r="G5" s="288"/>
      <c r="H5" s="288"/>
      <c r="I5" s="288"/>
      <c r="J5" s="288"/>
      <c r="K5" s="288"/>
      <c r="L5" s="288"/>
      <c r="M5" s="288"/>
      <c r="N5" s="288"/>
    </row>
    <row r="6" spans="1:14" ht="9.75" customHeight="1" x14ac:dyDescent="0.2">
      <c r="A6" s="287" t="s">
        <v>4009</v>
      </c>
      <c r="B6" s="287"/>
      <c r="C6" s="287"/>
      <c r="D6" s="288" t="s">
        <v>4010</v>
      </c>
      <c r="E6" s="288"/>
      <c r="F6" s="288"/>
      <c r="G6" s="288"/>
      <c r="H6" s="288"/>
      <c r="I6" s="288"/>
      <c r="J6" s="288"/>
      <c r="K6" s="288"/>
      <c r="L6" s="288"/>
      <c r="M6" s="288"/>
      <c r="N6" s="288"/>
    </row>
    <row r="7" spans="1:14" ht="9.75" customHeight="1" x14ac:dyDescent="0.2">
      <c r="A7" s="287" t="s">
        <v>4007</v>
      </c>
      <c r="B7" s="287"/>
      <c r="C7" s="287"/>
      <c r="D7" s="288" t="s">
        <v>4006</v>
      </c>
      <c r="E7" s="288"/>
      <c r="F7" s="288"/>
      <c r="G7" s="288"/>
      <c r="H7" s="288"/>
      <c r="I7" s="288"/>
      <c r="J7" s="288"/>
      <c r="K7" s="288"/>
      <c r="L7" s="288"/>
      <c r="M7" s="288"/>
      <c r="N7" s="288"/>
    </row>
    <row r="8" spans="1:14" ht="9.75" customHeight="1" x14ac:dyDescent="0.2">
      <c r="A8" s="287" t="s">
        <v>3998</v>
      </c>
      <c r="B8" s="287"/>
      <c r="C8" s="287"/>
      <c r="D8" s="288" t="s">
        <v>4005</v>
      </c>
      <c r="E8" s="288"/>
      <c r="F8" s="288"/>
      <c r="G8" s="287" t="s">
        <v>3997</v>
      </c>
      <c r="H8" s="287"/>
      <c r="I8" s="287"/>
      <c r="J8" s="287"/>
      <c r="K8" s="288" t="s">
        <v>4005</v>
      </c>
      <c r="L8" s="288"/>
      <c r="M8" s="288"/>
      <c r="N8" s="288"/>
    </row>
    <row r="9" spans="1:14" ht="10.9" customHeight="1" x14ac:dyDescent="0.2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</row>
    <row r="10" spans="1:14" ht="9.75" customHeight="1" x14ac:dyDescent="0.2">
      <c r="A10" s="170" t="s">
        <v>0</v>
      </c>
      <c r="B10" s="302" t="s">
        <v>1</v>
      </c>
      <c r="C10" s="302"/>
      <c r="D10" s="302"/>
      <c r="E10" s="302"/>
      <c r="F10" s="170" t="s">
        <v>2</v>
      </c>
      <c r="G10" s="164" t="s">
        <v>405</v>
      </c>
      <c r="H10" s="287" t="s">
        <v>4</v>
      </c>
      <c r="I10" s="287"/>
      <c r="J10" s="287"/>
      <c r="K10" s="287"/>
      <c r="L10" s="164" t="s">
        <v>5</v>
      </c>
      <c r="M10" s="164" t="s">
        <v>4004</v>
      </c>
      <c r="N10" s="164" t="s">
        <v>4003</v>
      </c>
    </row>
    <row r="11" spans="1:14" ht="9.75" customHeight="1" x14ac:dyDescent="0.2">
      <c r="A11" s="243">
        <v>226</v>
      </c>
      <c r="B11" s="288" t="s">
        <v>2886</v>
      </c>
      <c r="C11" s="288"/>
      <c r="D11" s="288"/>
      <c r="E11" s="288"/>
      <c r="F11" s="165" t="s">
        <v>414</v>
      </c>
      <c r="G11" s="172">
        <v>1</v>
      </c>
      <c r="H11" s="241"/>
      <c r="I11" s="316">
        <v>888000</v>
      </c>
      <c r="J11" s="314"/>
      <c r="K11" s="314"/>
      <c r="L11" s="242">
        <v>888000</v>
      </c>
      <c r="M11" s="169">
        <v>15.8156</v>
      </c>
      <c r="N11" s="144">
        <v>15.8156</v>
      </c>
    </row>
    <row r="12" spans="1:14" ht="9.75" customHeight="1" x14ac:dyDescent="0.2">
      <c r="A12" s="240">
        <v>9225</v>
      </c>
      <c r="B12" s="288" t="s">
        <v>1426</v>
      </c>
      <c r="C12" s="288"/>
      <c r="D12" s="288"/>
      <c r="E12" s="288"/>
      <c r="F12" s="165" t="s">
        <v>414</v>
      </c>
      <c r="G12" s="169">
        <v>36</v>
      </c>
      <c r="H12" s="241"/>
      <c r="I12" s="315">
        <v>15168.93</v>
      </c>
      <c r="J12" s="314"/>
      <c r="K12" s="314"/>
      <c r="L12" s="242">
        <v>546081.48</v>
      </c>
      <c r="M12" s="172">
        <v>9.7258999999999993</v>
      </c>
      <c r="N12" s="144">
        <v>25.541599999999999</v>
      </c>
    </row>
    <row r="13" spans="1:14" ht="9.75" customHeight="1" x14ac:dyDescent="0.2">
      <c r="A13" s="240">
        <v>9042</v>
      </c>
      <c r="B13" s="288" t="s">
        <v>1860</v>
      </c>
      <c r="C13" s="288"/>
      <c r="D13" s="288"/>
      <c r="E13" s="288"/>
      <c r="F13" s="165" t="s">
        <v>7</v>
      </c>
      <c r="G13" s="169">
        <v>22</v>
      </c>
      <c r="H13" s="241"/>
      <c r="I13" s="315">
        <v>22000</v>
      </c>
      <c r="J13" s="314"/>
      <c r="K13" s="314"/>
      <c r="L13" s="242">
        <v>484000</v>
      </c>
      <c r="M13" s="172">
        <v>8.6202000000000005</v>
      </c>
      <c r="N13" s="144">
        <v>34.161799999999999</v>
      </c>
    </row>
    <row r="14" spans="1:14" ht="9.75" customHeight="1" x14ac:dyDescent="0.2">
      <c r="A14" s="243">
        <v>116</v>
      </c>
      <c r="B14" s="288" t="s">
        <v>2895</v>
      </c>
      <c r="C14" s="288"/>
      <c r="D14" s="288"/>
      <c r="E14" s="288"/>
      <c r="F14" s="165" t="s">
        <v>1270</v>
      </c>
      <c r="G14" s="169">
        <v>36</v>
      </c>
      <c r="H14" s="241"/>
      <c r="I14" s="315">
        <v>12000</v>
      </c>
      <c r="J14" s="314"/>
      <c r="K14" s="314"/>
      <c r="L14" s="242">
        <v>432000</v>
      </c>
      <c r="M14" s="172">
        <v>7.6940999999999997</v>
      </c>
      <c r="N14" s="144">
        <v>41.855899999999998</v>
      </c>
    </row>
    <row r="15" spans="1:14" ht="9.75" customHeight="1" x14ac:dyDescent="0.2">
      <c r="A15" s="240">
        <v>9618</v>
      </c>
      <c r="B15" s="288" t="s">
        <v>4729</v>
      </c>
      <c r="C15" s="288"/>
      <c r="D15" s="288"/>
      <c r="E15" s="288"/>
      <c r="F15" s="165" t="s">
        <v>414</v>
      </c>
      <c r="G15" s="172">
        <v>1</v>
      </c>
      <c r="H15" s="241"/>
      <c r="I15" s="316">
        <v>350000</v>
      </c>
      <c r="J15" s="314"/>
      <c r="K15" s="314"/>
      <c r="L15" s="242">
        <v>350000</v>
      </c>
      <c r="M15" s="172">
        <v>6.2336</v>
      </c>
      <c r="N15" s="144">
        <v>48.089500000000001</v>
      </c>
    </row>
    <row r="16" spans="1:14" ht="9.75" customHeight="1" x14ac:dyDescent="0.2">
      <c r="A16" s="243">
        <v>118</v>
      </c>
      <c r="B16" s="288" t="s">
        <v>1431</v>
      </c>
      <c r="C16" s="288"/>
      <c r="D16" s="288"/>
      <c r="E16" s="288"/>
      <c r="F16" s="165" t="s">
        <v>1270</v>
      </c>
      <c r="G16" s="169">
        <v>36</v>
      </c>
      <c r="H16" s="241"/>
      <c r="I16" s="313">
        <v>7380</v>
      </c>
      <c r="J16" s="314"/>
      <c r="K16" s="314"/>
      <c r="L16" s="242">
        <v>265680</v>
      </c>
      <c r="M16" s="172">
        <v>4.7319000000000004</v>
      </c>
      <c r="N16" s="144">
        <v>52.821399999999997</v>
      </c>
    </row>
    <row r="17" spans="1:14" ht="9.75" customHeight="1" x14ac:dyDescent="0.2">
      <c r="A17" s="243">
        <v>185</v>
      </c>
      <c r="B17" s="288" t="s">
        <v>1287</v>
      </c>
      <c r="C17" s="288"/>
      <c r="D17" s="288"/>
      <c r="E17" s="288"/>
      <c r="F17" s="165" t="s">
        <v>414</v>
      </c>
      <c r="G17" s="172">
        <v>1</v>
      </c>
      <c r="H17" s="241"/>
      <c r="I17" s="316">
        <v>241000</v>
      </c>
      <c r="J17" s="314"/>
      <c r="K17" s="314"/>
      <c r="L17" s="242">
        <v>241000</v>
      </c>
      <c r="M17" s="172">
        <v>4.2923</v>
      </c>
      <c r="N17" s="144">
        <v>57.113700000000001</v>
      </c>
    </row>
    <row r="18" spans="1:14" ht="9.75" customHeight="1" x14ac:dyDescent="0.2">
      <c r="A18" s="240">
        <v>9622</v>
      </c>
      <c r="B18" s="288" t="s">
        <v>4721</v>
      </c>
      <c r="C18" s="288"/>
      <c r="D18" s="288"/>
      <c r="E18" s="288"/>
      <c r="F18" s="165" t="s">
        <v>414</v>
      </c>
      <c r="G18" s="172">
        <v>1</v>
      </c>
      <c r="H18" s="241"/>
      <c r="I18" s="316">
        <v>170000</v>
      </c>
      <c r="J18" s="314"/>
      <c r="K18" s="314"/>
      <c r="L18" s="242">
        <v>170000</v>
      </c>
      <c r="M18" s="172">
        <v>3.0278</v>
      </c>
      <c r="N18" s="144">
        <v>60.141500000000001</v>
      </c>
    </row>
    <row r="19" spans="1:14" ht="9.75" customHeight="1" x14ac:dyDescent="0.2">
      <c r="A19" s="240">
        <v>9227</v>
      </c>
      <c r="B19" s="288" t="s">
        <v>1437</v>
      </c>
      <c r="C19" s="288"/>
      <c r="D19" s="288"/>
      <c r="E19" s="288"/>
      <c r="F19" s="165" t="s">
        <v>1396</v>
      </c>
      <c r="G19" s="169">
        <v>30</v>
      </c>
      <c r="H19" s="241"/>
      <c r="I19" s="313">
        <v>4871.1400000000003</v>
      </c>
      <c r="J19" s="314"/>
      <c r="K19" s="314"/>
      <c r="L19" s="242">
        <v>146134.20000000001</v>
      </c>
      <c r="M19" s="172">
        <v>2.6027</v>
      </c>
      <c r="N19" s="144">
        <v>62.744199999999999</v>
      </c>
    </row>
    <row r="20" spans="1:14" ht="9.75" customHeight="1" x14ac:dyDescent="0.2">
      <c r="A20" s="243">
        <v>112</v>
      </c>
      <c r="B20" s="288" t="s">
        <v>1433</v>
      </c>
      <c r="C20" s="288"/>
      <c r="D20" s="288"/>
      <c r="E20" s="288"/>
      <c r="F20" s="165" t="s">
        <v>1270</v>
      </c>
      <c r="G20" s="169">
        <v>30</v>
      </c>
      <c r="H20" s="241"/>
      <c r="I20" s="313">
        <v>4305</v>
      </c>
      <c r="J20" s="314"/>
      <c r="K20" s="314"/>
      <c r="L20" s="242">
        <v>129150</v>
      </c>
      <c r="M20" s="172">
        <v>2.3001999999999998</v>
      </c>
      <c r="N20" s="144">
        <v>65.044399999999996</v>
      </c>
    </row>
    <row r="21" spans="1:14" ht="9.75" customHeight="1" x14ac:dyDescent="0.2">
      <c r="A21" s="244">
        <v>21</v>
      </c>
      <c r="B21" s="288" t="s">
        <v>1446</v>
      </c>
      <c r="C21" s="288"/>
      <c r="D21" s="288"/>
      <c r="E21" s="288"/>
      <c r="F21" s="165" t="s">
        <v>1270</v>
      </c>
      <c r="G21" s="169">
        <v>36</v>
      </c>
      <c r="H21" s="241"/>
      <c r="I21" s="313">
        <v>2500</v>
      </c>
      <c r="J21" s="314"/>
      <c r="K21" s="314"/>
      <c r="L21" s="245">
        <v>90000</v>
      </c>
      <c r="M21" s="172">
        <v>1.6029</v>
      </c>
      <c r="N21" s="144">
        <v>66.647300000000001</v>
      </c>
    </row>
    <row r="22" spans="1:14" ht="9.75" customHeight="1" x14ac:dyDescent="0.2">
      <c r="A22" s="243">
        <v>130</v>
      </c>
      <c r="B22" s="288" t="s">
        <v>1335</v>
      </c>
      <c r="C22" s="288"/>
      <c r="D22" s="288"/>
      <c r="E22" s="288"/>
      <c r="F22" s="165" t="s">
        <v>1270</v>
      </c>
      <c r="G22" s="169">
        <v>36</v>
      </c>
      <c r="H22" s="241"/>
      <c r="I22" s="313">
        <v>2500</v>
      </c>
      <c r="J22" s="314"/>
      <c r="K22" s="314"/>
      <c r="L22" s="245">
        <v>90000</v>
      </c>
      <c r="M22" s="172">
        <v>1.6029</v>
      </c>
      <c r="N22" s="144">
        <v>68.250299999999996</v>
      </c>
    </row>
    <row r="23" spans="1:14" ht="19.350000000000001" customHeight="1" x14ac:dyDescent="0.2">
      <c r="A23" s="240">
        <v>9246</v>
      </c>
      <c r="B23" s="288" t="s">
        <v>3194</v>
      </c>
      <c r="C23" s="288"/>
      <c r="D23" s="288"/>
      <c r="E23" s="288"/>
      <c r="F23" s="165" t="s">
        <v>7</v>
      </c>
      <c r="G23" s="171">
        <v>698.01369999999997</v>
      </c>
      <c r="H23" s="241"/>
      <c r="I23" s="317">
        <v>125.8</v>
      </c>
      <c r="J23" s="314"/>
      <c r="K23" s="314"/>
      <c r="L23" s="245">
        <v>87810.12</v>
      </c>
      <c r="M23" s="172">
        <v>1.5639000000000001</v>
      </c>
      <c r="N23" s="144">
        <v>69.8142</v>
      </c>
    </row>
    <row r="24" spans="1:14" ht="9.75" customHeight="1" x14ac:dyDescent="0.2">
      <c r="A24" s="243">
        <v>636</v>
      </c>
      <c r="B24" s="288" t="s">
        <v>2959</v>
      </c>
      <c r="C24" s="288"/>
      <c r="D24" s="288"/>
      <c r="E24" s="288"/>
      <c r="F24" s="165" t="s">
        <v>414</v>
      </c>
      <c r="G24" s="172">
        <v>1</v>
      </c>
      <c r="H24" s="241"/>
      <c r="I24" s="315">
        <v>85000</v>
      </c>
      <c r="J24" s="314"/>
      <c r="K24" s="314"/>
      <c r="L24" s="245">
        <v>85000</v>
      </c>
      <c r="M24" s="172">
        <v>1.5139</v>
      </c>
      <c r="N24" s="144">
        <v>71.328100000000006</v>
      </c>
    </row>
    <row r="25" spans="1:14" ht="9.75" customHeight="1" x14ac:dyDescent="0.2">
      <c r="A25" s="240">
        <v>9247</v>
      </c>
      <c r="B25" s="288" t="s">
        <v>3193</v>
      </c>
      <c r="C25" s="288"/>
      <c r="D25" s="288"/>
      <c r="E25" s="288"/>
      <c r="F25" s="165" t="s">
        <v>621</v>
      </c>
      <c r="G25" s="169">
        <v>51.111499999999999</v>
      </c>
      <c r="H25" s="241"/>
      <c r="I25" s="313">
        <v>1490</v>
      </c>
      <c r="J25" s="314"/>
      <c r="K25" s="314"/>
      <c r="L25" s="245">
        <v>76156.13</v>
      </c>
      <c r="M25" s="172">
        <v>1.3564000000000001</v>
      </c>
      <c r="N25" s="144">
        <v>72.6845</v>
      </c>
    </row>
    <row r="26" spans="1:14" ht="9.75" customHeight="1" x14ac:dyDescent="0.2">
      <c r="A26" s="243">
        <v>117</v>
      </c>
      <c r="B26" s="288" t="s">
        <v>1435</v>
      </c>
      <c r="C26" s="288"/>
      <c r="D26" s="288"/>
      <c r="E26" s="288"/>
      <c r="F26" s="165" t="s">
        <v>1270</v>
      </c>
      <c r="G26" s="169">
        <v>60</v>
      </c>
      <c r="H26" s="241"/>
      <c r="I26" s="313">
        <v>1200</v>
      </c>
      <c r="J26" s="314"/>
      <c r="K26" s="314"/>
      <c r="L26" s="245">
        <v>72000</v>
      </c>
      <c r="M26" s="172">
        <v>1.2823</v>
      </c>
      <c r="N26" s="144">
        <v>73.966800000000006</v>
      </c>
    </row>
    <row r="27" spans="1:14" ht="9.75" customHeight="1" x14ac:dyDescent="0.2">
      <c r="A27" s="240">
        <v>2375</v>
      </c>
      <c r="B27" s="288" t="s">
        <v>1869</v>
      </c>
      <c r="C27" s="288"/>
      <c r="D27" s="288"/>
      <c r="E27" s="288"/>
      <c r="F27" s="165" t="s">
        <v>414</v>
      </c>
      <c r="G27" s="172">
        <v>1</v>
      </c>
      <c r="H27" s="241"/>
      <c r="I27" s="315">
        <v>68800</v>
      </c>
      <c r="J27" s="314"/>
      <c r="K27" s="314"/>
      <c r="L27" s="245">
        <v>68800</v>
      </c>
      <c r="M27" s="172">
        <v>1.2254</v>
      </c>
      <c r="N27" s="144">
        <v>75.1922</v>
      </c>
    </row>
    <row r="28" spans="1:14" ht="9.75" customHeight="1" x14ac:dyDescent="0.2">
      <c r="A28" s="240">
        <v>2478</v>
      </c>
      <c r="B28" s="288" t="s">
        <v>1393</v>
      </c>
      <c r="C28" s="288"/>
      <c r="D28" s="288"/>
      <c r="E28" s="288"/>
      <c r="F28" s="165" t="s">
        <v>1270</v>
      </c>
      <c r="G28" s="169">
        <v>72</v>
      </c>
      <c r="H28" s="241"/>
      <c r="I28" s="317">
        <v>900</v>
      </c>
      <c r="J28" s="314"/>
      <c r="K28" s="314"/>
      <c r="L28" s="245">
        <v>64800</v>
      </c>
      <c r="M28" s="172">
        <v>1.1540999999999999</v>
      </c>
      <c r="N28" s="144">
        <v>76.346299999999999</v>
      </c>
    </row>
    <row r="29" spans="1:14" ht="9.75" customHeight="1" x14ac:dyDescent="0.2">
      <c r="A29" s="240">
        <v>9252</v>
      </c>
      <c r="B29" s="288" t="s">
        <v>1395</v>
      </c>
      <c r="C29" s="288"/>
      <c r="D29" s="288"/>
      <c r="E29" s="288"/>
      <c r="F29" s="165" t="s">
        <v>1396</v>
      </c>
      <c r="G29" s="169">
        <v>72</v>
      </c>
      <c r="H29" s="241"/>
      <c r="I29" s="317">
        <v>900</v>
      </c>
      <c r="J29" s="314"/>
      <c r="K29" s="314"/>
      <c r="L29" s="245">
        <v>64800</v>
      </c>
      <c r="M29" s="172">
        <v>1.1540999999999999</v>
      </c>
      <c r="N29" s="144">
        <v>77.500399999999999</v>
      </c>
    </row>
    <row r="30" spans="1:14" ht="9.75" customHeight="1" x14ac:dyDescent="0.2">
      <c r="A30" s="246">
        <v>7</v>
      </c>
      <c r="B30" s="288" t="s">
        <v>2901</v>
      </c>
      <c r="C30" s="288"/>
      <c r="D30" s="288"/>
      <c r="E30" s="288"/>
      <c r="F30" s="165" t="s">
        <v>7</v>
      </c>
      <c r="G30" s="171">
        <v>216</v>
      </c>
      <c r="H30" s="241"/>
      <c r="I30" s="317">
        <v>250</v>
      </c>
      <c r="J30" s="314"/>
      <c r="K30" s="314"/>
      <c r="L30" s="245">
        <v>54000</v>
      </c>
      <c r="M30" s="172">
        <v>0.96179999999999999</v>
      </c>
      <c r="N30" s="144">
        <v>78.462100000000007</v>
      </c>
    </row>
    <row r="31" spans="1:14" ht="9.75" customHeight="1" x14ac:dyDescent="0.2">
      <c r="A31" s="240">
        <v>9049</v>
      </c>
      <c r="B31" s="288" t="s">
        <v>1269</v>
      </c>
      <c r="C31" s="288"/>
      <c r="D31" s="288"/>
      <c r="E31" s="288"/>
      <c r="F31" s="165" t="s">
        <v>1396</v>
      </c>
      <c r="G31" s="169">
        <v>36</v>
      </c>
      <c r="H31" s="241"/>
      <c r="I31" s="313">
        <v>1500</v>
      </c>
      <c r="J31" s="314"/>
      <c r="K31" s="314"/>
      <c r="L31" s="245">
        <v>54000</v>
      </c>
      <c r="M31" s="172">
        <v>0.96179999999999999</v>
      </c>
      <c r="N31" s="144">
        <v>79.423900000000003</v>
      </c>
    </row>
    <row r="32" spans="1:14" ht="9.75" customHeight="1" x14ac:dyDescent="0.2">
      <c r="A32" s="244">
        <v>24</v>
      </c>
      <c r="B32" s="288" t="s">
        <v>2898</v>
      </c>
      <c r="C32" s="288"/>
      <c r="D32" s="288"/>
      <c r="E32" s="288"/>
      <c r="F32" s="165" t="s">
        <v>1270</v>
      </c>
      <c r="G32" s="169">
        <v>36</v>
      </c>
      <c r="H32" s="241"/>
      <c r="I32" s="313">
        <v>1400</v>
      </c>
      <c r="J32" s="314"/>
      <c r="K32" s="314"/>
      <c r="L32" s="245">
        <v>50400</v>
      </c>
      <c r="M32" s="172">
        <v>0.89759999999999995</v>
      </c>
      <c r="N32" s="143">
        <v>80.321600000000004</v>
      </c>
    </row>
    <row r="33" spans="1:14" ht="9.75" customHeight="1" x14ac:dyDescent="0.2">
      <c r="A33" s="243">
        <v>188</v>
      </c>
      <c r="B33" s="288" t="s">
        <v>1301</v>
      </c>
      <c r="C33" s="288"/>
      <c r="D33" s="288"/>
      <c r="E33" s="288"/>
      <c r="F33" s="165" t="s">
        <v>414</v>
      </c>
      <c r="G33" s="172">
        <v>1</v>
      </c>
      <c r="H33" s="241"/>
      <c r="I33" s="315">
        <v>50000</v>
      </c>
      <c r="J33" s="314"/>
      <c r="K33" s="314"/>
      <c r="L33" s="245">
        <v>50000</v>
      </c>
      <c r="M33" s="172">
        <v>0.89049999999999996</v>
      </c>
      <c r="N33" s="143">
        <v>81.212100000000007</v>
      </c>
    </row>
    <row r="34" spans="1:14" ht="9.75" customHeight="1" x14ac:dyDescent="0.2">
      <c r="A34" s="243">
        <v>253</v>
      </c>
      <c r="B34" s="288" t="s">
        <v>1322</v>
      </c>
      <c r="C34" s="288"/>
      <c r="D34" s="288"/>
      <c r="E34" s="288"/>
      <c r="F34" s="165" t="s">
        <v>414</v>
      </c>
      <c r="G34" s="172">
        <v>1</v>
      </c>
      <c r="H34" s="241"/>
      <c r="I34" s="315">
        <v>50000</v>
      </c>
      <c r="J34" s="314"/>
      <c r="K34" s="314"/>
      <c r="L34" s="245">
        <v>50000</v>
      </c>
      <c r="M34" s="172">
        <v>0.89049999999999996</v>
      </c>
      <c r="N34" s="143">
        <v>82.102599999999995</v>
      </c>
    </row>
    <row r="35" spans="1:14" ht="9.75" customHeight="1" x14ac:dyDescent="0.2">
      <c r="A35" s="243">
        <v>164</v>
      </c>
      <c r="B35" s="288" t="s">
        <v>2888</v>
      </c>
      <c r="C35" s="288"/>
      <c r="D35" s="288"/>
      <c r="E35" s="288"/>
      <c r="F35" s="165" t="s">
        <v>1270</v>
      </c>
      <c r="G35" s="169">
        <v>72</v>
      </c>
      <c r="H35" s="241"/>
      <c r="I35" s="317">
        <v>625</v>
      </c>
      <c r="J35" s="314"/>
      <c r="K35" s="314"/>
      <c r="L35" s="245">
        <v>45000</v>
      </c>
      <c r="M35" s="172">
        <v>0.80149999999999999</v>
      </c>
      <c r="N35" s="143">
        <v>82.9041</v>
      </c>
    </row>
    <row r="36" spans="1:14" ht="9.75" customHeight="1" x14ac:dyDescent="0.2">
      <c r="A36" s="244">
        <v>22</v>
      </c>
      <c r="B36" s="288" t="s">
        <v>1458</v>
      </c>
      <c r="C36" s="288"/>
      <c r="D36" s="288"/>
      <c r="E36" s="288"/>
      <c r="F36" s="165" t="s">
        <v>1270</v>
      </c>
      <c r="G36" s="169">
        <v>36</v>
      </c>
      <c r="H36" s="241"/>
      <c r="I36" s="313">
        <v>1100</v>
      </c>
      <c r="J36" s="314"/>
      <c r="K36" s="314"/>
      <c r="L36" s="245">
        <v>39600</v>
      </c>
      <c r="M36" s="172">
        <v>0.70530000000000004</v>
      </c>
      <c r="N36" s="143">
        <v>83.609399999999994</v>
      </c>
    </row>
    <row r="37" spans="1:14" ht="9.75" customHeight="1" x14ac:dyDescent="0.2">
      <c r="A37" s="243">
        <v>194</v>
      </c>
      <c r="B37" s="288" t="s">
        <v>1306</v>
      </c>
      <c r="C37" s="288"/>
      <c r="D37" s="288"/>
      <c r="E37" s="288"/>
      <c r="F37" s="165" t="s">
        <v>414</v>
      </c>
      <c r="G37" s="172">
        <v>1</v>
      </c>
      <c r="H37" s="241"/>
      <c r="I37" s="315">
        <v>37000</v>
      </c>
      <c r="J37" s="314"/>
      <c r="K37" s="314"/>
      <c r="L37" s="245">
        <v>37000</v>
      </c>
      <c r="M37" s="172">
        <v>0.65900000000000003</v>
      </c>
      <c r="N37" s="143">
        <v>84.268299999999996</v>
      </c>
    </row>
    <row r="38" spans="1:14" ht="19.350000000000001" customHeight="1" x14ac:dyDescent="0.2">
      <c r="A38" s="240">
        <v>8895</v>
      </c>
      <c r="B38" s="288" t="s">
        <v>1379</v>
      </c>
      <c r="C38" s="288"/>
      <c r="D38" s="288"/>
      <c r="E38" s="288"/>
      <c r="F38" s="165" t="s">
        <v>414</v>
      </c>
      <c r="G38" s="172">
        <v>1</v>
      </c>
      <c r="H38" s="241"/>
      <c r="I38" s="315">
        <v>35000</v>
      </c>
      <c r="J38" s="314"/>
      <c r="K38" s="314"/>
      <c r="L38" s="245">
        <v>35000</v>
      </c>
      <c r="M38" s="172">
        <v>0.62339999999999995</v>
      </c>
      <c r="N38" s="143">
        <v>84.8917</v>
      </c>
    </row>
    <row r="39" spans="1:14" ht="9.75" customHeight="1" x14ac:dyDescent="0.2">
      <c r="A39" s="243">
        <v>131</v>
      </c>
      <c r="B39" s="288" t="s">
        <v>1334</v>
      </c>
      <c r="C39" s="288"/>
      <c r="D39" s="288"/>
      <c r="E39" s="288"/>
      <c r="F39" s="165" t="s">
        <v>414</v>
      </c>
      <c r="G39" s="172">
        <v>1</v>
      </c>
      <c r="H39" s="241"/>
      <c r="I39" s="315">
        <v>30000</v>
      </c>
      <c r="J39" s="314"/>
      <c r="K39" s="314"/>
      <c r="L39" s="245">
        <v>30000</v>
      </c>
      <c r="M39" s="172">
        <v>0.5343</v>
      </c>
      <c r="N39" s="143">
        <v>85.426000000000002</v>
      </c>
    </row>
    <row r="40" spans="1:14" ht="9.75" customHeight="1" x14ac:dyDescent="0.2">
      <c r="A40" s="243">
        <v>195</v>
      </c>
      <c r="B40" s="288" t="s">
        <v>1308</v>
      </c>
      <c r="C40" s="288"/>
      <c r="D40" s="288"/>
      <c r="E40" s="288"/>
      <c r="F40" s="165" t="s">
        <v>414</v>
      </c>
      <c r="G40" s="172">
        <v>1</v>
      </c>
      <c r="H40" s="241"/>
      <c r="I40" s="315">
        <v>29500</v>
      </c>
      <c r="J40" s="314"/>
      <c r="K40" s="314"/>
      <c r="L40" s="245">
        <v>29500</v>
      </c>
      <c r="M40" s="172">
        <v>0.52539999999999998</v>
      </c>
      <c r="N40" s="143">
        <v>85.951400000000007</v>
      </c>
    </row>
    <row r="41" spans="1:14" ht="19.350000000000001" customHeight="1" x14ac:dyDescent="0.2">
      <c r="A41" s="240">
        <v>2434</v>
      </c>
      <c r="B41" s="288" t="s">
        <v>2934</v>
      </c>
      <c r="C41" s="288"/>
      <c r="D41" s="288"/>
      <c r="E41" s="288"/>
      <c r="F41" s="165" t="s">
        <v>7</v>
      </c>
      <c r="G41" s="171">
        <v>193.42</v>
      </c>
      <c r="H41" s="241"/>
      <c r="I41" s="317">
        <v>150</v>
      </c>
      <c r="J41" s="314"/>
      <c r="K41" s="314"/>
      <c r="L41" s="245">
        <v>29013</v>
      </c>
      <c r="M41" s="172">
        <v>0.51670000000000005</v>
      </c>
      <c r="N41" s="143">
        <v>86.468199999999996</v>
      </c>
    </row>
    <row r="42" spans="1:14" ht="9.75" customHeight="1" x14ac:dyDescent="0.2">
      <c r="A42" s="243">
        <v>209</v>
      </c>
      <c r="B42" s="288" t="s">
        <v>1369</v>
      </c>
      <c r="C42" s="288"/>
      <c r="D42" s="288"/>
      <c r="E42" s="288"/>
      <c r="F42" s="165" t="s">
        <v>414</v>
      </c>
      <c r="G42" s="172">
        <v>1</v>
      </c>
      <c r="H42" s="241"/>
      <c r="I42" s="315">
        <v>28100</v>
      </c>
      <c r="J42" s="314"/>
      <c r="K42" s="314"/>
      <c r="L42" s="245">
        <v>28100</v>
      </c>
      <c r="M42" s="172">
        <v>0.50049999999999994</v>
      </c>
      <c r="N42" s="143">
        <v>86.968599999999995</v>
      </c>
    </row>
    <row r="43" spans="1:14" ht="9.75" customHeight="1" x14ac:dyDescent="0.2">
      <c r="A43" s="240">
        <v>2427</v>
      </c>
      <c r="B43" s="288" t="s">
        <v>1864</v>
      </c>
      <c r="C43" s="288"/>
      <c r="D43" s="288"/>
      <c r="E43" s="288"/>
      <c r="F43" s="165" t="s">
        <v>1270</v>
      </c>
      <c r="G43" s="169">
        <v>17</v>
      </c>
      <c r="H43" s="241"/>
      <c r="I43" s="313">
        <v>1600</v>
      </c>
      <c r="J43" s="314"/>
      <c r="K43" s="314"/>
      <c r="L43" s="245">
        <v>27200</v>
      </c>
      <c r="M43" s="172">
        <v>0.4844</v>
      </c>
      <c r="N43" s="143">
        <v>87.453100000000006</v>
      </c>
    </row>
    <row r="44" spans="1:14" ht="9.75" customHeight="1" x14ac:dyDescent="0.2">
      <c r="A44" s="240">
        <v>9262</v>
      </c>
      <c r="B44" s="288" t="s">
        <v>2975</v>
      </c>
      <c r="C44" s="288"/>
      <c r="D44" s="288"/>
      <c r="E44" s="288"/>
      <c r="F44" s="165" t="s">
        <v>7</v>
      </c>
      <c r="G44" s="169">
        <v>19.341999999999999</v>
      </c>
      <c r="H44" s="241"/>
      <c r="I44" s="313">
        <v>1399</v>
      </c>
      <c r="J44" s="314"/>
      <c r="K44" s="314"/>
      <c r="L44" s="245">
        <v>27059.46</v>
      </c>
      <c r="M44" s="172">
        <v>0.4819</v>
      </c>
      <c r="N44" s="143">
        <v>87.935000000000002</v>
      </c>
    </row>
    <row r="45" spans="1:14" ht="9.75" customHeight="1" x14ac:dyDescent="0.2">
      <c r="A45" s="240">
        <v>9259</v>
      </c>
      <c r="B45" s="288" t="s">
        <v>1400</v>
      </c>
      <c r="C45" s="288"/>
      <c r="D45" s="288"/>
      <c r="E45" s="288"/>
      <c r="F45" s="165" t="s">
        <v>414</v>
      </c>
      <c r="G45" s="172">
        <v>1</v>
      </c>
      <c r="H45" s="241"/>
      <c r="I45" s="315">
        <v>27000</v>
      </c>
      <c r="J45" s="314"/>
      <c r="K45" s="314"/>
      <c r="L45" s="245">
        <v>27000</v>
      </c>
      <c r="M45" s="172">
        <v>0.48089999999999999</v>
      </c>
      <c r="N45" s="143">
        <v>88.415899999999993</v>
      </c>
    </row>
    <row r="46" spans="1:14" ht="9.75" customHeight="1" x14ac:dyDescent="0.2">
      <c r="A46" s="240">
        <v>5931</v>
      </c>
      <c r="B46" s="288" t="s">
        <v>3203</v>
      </c>
      <c r="C46" s="288"/>
      <c r="D46" s="288"/>
      <c r="E46" s="288"/>
      <c r="F46" s="165" t="s">
        <v>7</v>
      </c>
      <c r="G46" s="171">
        <v>206.36160000000001</v>
      </c>
      <c r="H46" s="241"/>
      <c r="I46" s="317">
        <v>125.8</v>
      </c>
      <c r="J46" s="314"/>
      <c r="K46" s="314"/>
      <c r="L46" s="245">
        <v>25960.29</v>
      </c>
      <c r="M46" s="172">
        <v>0.46239999999999998</v>
      </c>
      <c r="N46" s="143">
        <v>88.878299999999996</v>
      </c>
    </row>
    <row r="47" spans="1:14" ht="9.75" customHeight="1" x14ac:dyDescent="0.2">
      <c r="A47" s="240">
        <v>9267</v>
      </c>
      <c r="B47" s="288" t="s">
        <v>2972</v>
      </c>
      <c r="C47" s="288"/>
      <c r="D47" s="288"/>
      <c r="E47" s="288"/>
      <c r="F47" s="165" t="s">
        <v>1396</v>
      </c>
      <c r="G47" s="169">
        <v>36</v>
      </c>
      <c r="H47" s="241"/>
      <c r="I47" s="317">
        <v>700</v>
      </c>
      <c r="J47" s="314"/>
      <c r="K47" s="314"/>
      <c r="L47" s="245">
        <v>25200</v>
      </c>
      <c r="M47" s="172">
        <v>0.44879999999999998</v>
      </c>
      <c r="N47" s="143">
        <v>89.327100000000002</v>
      </c>
    </row>
    <row r="48" spans="1:14" ht="9.75" customHeight="1" x14ac:dyDescent="0.2">
      <c r="A48" s="243">
        <v>197</v>
      </c>
      <c r="B48" s="288" t="s">
        <v>1289</v>
      </c>
      <c r="C48" s="288"/>
      <c r="D48" s="288"/>
      <c r="E48" s="288"/>
      <c r="F48" s="165" t="s">
        <v>414</v>
      </c>
      <c r="G48" s="172">
        <v>1</v>
      </c>
      <c r="H48" s="241"/>
      <c r="I48" s="315">
        <v>25000</v>
      </c>
      <c r="J48" s="314"/>
      <c r="K48" s="314"/>
      <c r="L48" s="245">
        <v>25000</v>
      </c>
      <c r="M48" s="172">
        <v>0.44529999999999997</v>
      </c>
      <c r="N48" s="143">
        <v>89.772300000000001</v>
      </c>
    </row>
    <row r="49" spans="1:14" ht="9.75" customHeight="1" x14ac:dyDescent="0.2">
      <c r="A49" s="243">
        <v>160</v>
      </c>
      <c r="B49" s="288" t="s">
        <v>1349</v>
      </c>
      <c r="C49" s="288"/>
      <c r="D49" s="288"/>
      <c r="E49" s="288"/>
      <c r="F49" s="165" t="s">
        <v>414</v>
      </c>
      <c r="G49" s="172">
        <v>1</v>
      </c>
      <c r="H49" s="241"/>
      <c r="I49" s="315">
        <v>24680</v>
      </c>
      <c r="J49" s="314"/>
      <c r="K49" s="314"/>
      <c r="L49" s="245">
        <v>24680</v>
      </c>
      <c r="M49" s="172">
        <v>0.43959999999999999</v>
      </c>
      <c r="N49" s="146">
        <v>90.2119</v>
      </c>
    </row>
    <row r="50" spans="1:14" ht="9.75" customHeight="1" x14ac:dyDescent="0.2">
      <c r="A50" s="240">
        <v>5879</v>
      </c>
      <c r="B50" s="288" t="s">
        <v>2977</v>
      </c>
      <c r="C50" s="288"/>
      <c r="D50" s="288"/>
      <c r="E50" s="288"/>
      <c r="F50" s="165" t="s">
        <v>21</v>
      </c>
      <c r="G50" s="167">
        <v>7213.7920000000004</v>
      </c>
      <c r="H50" s="241"/>
      <c r="I50" s="318">
        <v>3.25</v>
      </c>
      <c r="J50" s="314"/>
      <c r="K50" s="314"/>
      <c r="L50" s="245">
        <v>23444.82</v>
      </c>
      <c r="M50" s="172">
        <v>0.41760000000000003</v>
      </c>
      <c r="N50" s="146">
        <v>90.629499999999993</v>
      </c>
    </row>
    <row r="51" spans="1:14" ht="9.75" customHeight="1" x14ac:dyDescent="0.2">
      <c r="A51" s="243">
        <v>135</v>
      </c>
      <c r="B51" s="288" t="s">
        <v>2894</v>
      </c>
      <c r="C51" s="288"/>
      <c r="D51" s="288"/>
      <c r="E51" s="288"/>
      <c r="F51" s="165" t="s">
        <v>414</v>
      </c>
      <c r="G51" s="172">
        <v>1</v>
      </c>
      <c r="H51" s="241"/>
      <c r="I51" s="315">
        <v>22500</v>
      </c>
      <c r="J51" s="314"/>
      <c r="K51" s="314"/>
      <c r="L51" s="245">
        <v>22500</v>
      </c>
      <c r="M51" s="172">
        <v>0.4007</v>
      </c>
      <c r="N51" s="146">
        <v>91.030199999999994</v>
      </c>
    </row>
    <row r="52" spans="1:14" ht="9.75" customHeight="1" x14ac:dyDescent="0.2">
      <c r="A52" s="243">
        <v>217</v>
      </c>
      <c r="B52" s="288" t="s">
        <v>2887</v>
      </c>
      <c r="C52" s="288"/>
      <c r="D52" s="288"/>
      <c r="E52" s="288"/>
      <c r="F52" s="165" t="s">
        <v>414</v>
      </c>
      <c r="G52" s="172">
        <v>1</v>
      </c>
      <c r="H52" s="241"/>
      <c r="I52" s="315">
        <v>22440</v>
      </c>
      <c r="J52" s="314"/>
      <c r="K52" s="314"/>
      <c r="L52" s="245">
        <v>22440</v>
      </c>
      <c r="M52" s="172">
        <v>0.3997</v>
      </c>
      <c r="N52" s="146">
        <v>91.429900000000004</v>
      </c>
    </row>
    <row r="53" spans="1:14" ht="9.75" customHeight="1" x14ac:dyDescent="0.2">
      <c r="A53" s="243">
        <v>190</v>
      </c>
      <c r="B53" s="288" t="s">
        <v>1303</v>
      </c>
      <c r="C53" s="288"/>
      <c r="D53" s="288"/>
      <c r="E53" s="288"/>
      <c r="F53" s="165" t="s">
        <v>414</v>
      </c>
      <c r="G53" s="172">
        <v>1</v>
      </c>
      <c r="H53" s="241"/>
      <c r="I53" s="315">
        <v>21000</v>
      </c>
      <c r="J53" s="314"/>
      <c r="K53" s="314"/>
      <c r="L53" s="245">
        <v>21000</v>
      </c>
      <c r="M53" s="172">
        <v>0.374</v>
      </c>
      <c r="N53" s="146">
        <v>91.803899999999999</v>
      </c>
    </row>
    <row r="54" spans="1:14" ht="9.75" customHeight="1" x14ac:dyDescent="0.2">
      <c r="A54" s="240">
        <v>8900</v>
      </c>
      <c r="B54" s="288" t="s">
        <v>1503</v>
      </c>
      <c r="C54" s="288"/>
      <c r="D54" s="288"/>
      <c r="E54" s="288"/>
      <c r="F54" s="165" t="s">
        <v>414</v>
      </c>
      <c r="G54" s="172">
        <v>1</v>
      </c>
      <c r="H54" s="241"/>
      <c r="I54" s="315">
        <v>20000</v>
      </c>
      <c r="J54" s="314"/>
      <c r="K54" s="314"/>
      <c r="L54" s="245">
        <v>20000</v>
      </c>
      <c r="M54" s="172">
        <v>0.35620000000000002</v>
      </c>
      <c r="N54" s="146">
        <v>92.1601</v>
      </c>
    </row>
    <row r="55" spans="1:14" ht="9.75" customHeight="1" x14ac:dyDescent="0.2">
      <c r="A55" s="243">
        <v>196</v>
      </c>
      <c r="B55" s="288" t="s">
        <v>1310</v>
      </c>
      <c r="C55" s="288"/>
      <c r="D55" s="288"/>
      <c r="E55" s="288"/>
      <c r="F55" s="165" t="s">
        <v>414</v>
      </c>
      <c r="G55" s="172">
        <v>1</v>
      </c>
      <c r="H55" s="241"/>
      <c r="I55" s="315">
        <v>20000</v>
      </c>
      <c r="J55" s="314"/>
      <c r="K55" s="314"/>
      <c r="L55" s="245">
        <v>20000</v>
      </c>
      <c r="M55" s="172">
        <v>0.35620000000000002</v>
      </c>
      <c r="N55" s="146">
        <v>92.516300000000001</v>
      </c>
    </row>
    <row r="56" spans="1:14" ht="9.75" customHeight="1" x14ac:dyDescent="0.2">
      <c r="A56" s="240">
        <v>5866</v>
      </c>
      <c r="B56" s="288" t="s">
        <v>2986</v>
      </c>
      <c r="C56" s="288"/>
      <c r="D56" s="288"/>
      <c r="E56" s="288"/>
      <c r="F56" s="165" t="s">
        <v>414</v>
      </c>
      <c r="G56" s="172">
        <v>1</v>
      </c>
      <c r="H56" s="241"/>
      <c r="I56" s="315">
        <v>17400</v>
      </c>
      <c r="J56" s="314"/>
      <c r="K56" s="314"/>
      <c r="L56" s="245">
        <v>17400</v>
      </c>
      <c r="M56" s="172">
        <v>0.30990000000000001</v>
      </c>
      <c r="N56" s="146">
        <v>92.8262</v>
      </c>
    </row>
    <row r="57" spans="1:14" ht="9.75" customHeight="1" x14ac:dyDescent="0.2">
      <c r="A57" s="240">
        <v>8898</v>
      </c>
      <c r="B57" s="288" t="s">
        <v>1489</v>
      </c>
      <c r="C57" s="288"/>
      <c r="D57" s="288"/>
      <c r="E57" s="288"/>
      <c r="F57" s="165" t="s">
        <v>414</v>
      </c>
      <c r="G57" s="167">
        <v>3901.62</v>
      </c>
      <c r="H57" s="241"/>
      <c r="I57" s="318">
        <v>4.25</v>
      </c>
      <c r="J57" s="314"/>
      <c r="K57" s="314"/>
      <c r="L57" s="245">
        <v>16581.88</v>
      </c>
      <c r="M57" s="172">
        <v>0.29530000000000001</v>
      </c>
      <c r="N57" s="146">
        <v>93.121499999999997</v>
      </c>
    </row>
    <row r="58" spans="1:14" ht="9.75" customHeight="1" x14ac:dyDescent="0.2">
      <c r="A58" s="240">
        <v>9609</v>
      </c>
      <c r="B58" s="288" t="s">
        <v>4698</v>
      </c>
      <c r="C58" s="288"/>
      <c r="D58" s="288"/>
      <c r="E58" s="288"/>
      <c r="F58" s="165" t="s">
        <v>414</v>
      </c>
      <c r="G58" s="172">
        <v>1</v>
      </c>
      <c r="H58" s="241"/>
      <c r="I58" s="315">
        <v>14350</v>
      </c>
      <c r="J58" s="314"/>
      <c r="K58" s="314"/>
      <c r="L58" s="245">
        <v>14350</v>
      </c>
      <c r="M58" s="172">
        <v>0.25559999999999999</v>
      </c>
      <c r="N58" s="146">
        <v>93.377099999999999</v>
      </c>
    </row>
    <row r="59" spans="1:14" ht="9.75" customHeight="1" x14ac:dyDescent="0.2">
      <c r="A59" s="240">
        <v>9258</v>
      </c>
      <c r="B59" s="288" t="s">
        <v>1398</v>
      </c>
      <c r="C59" s="288"/>
      <c r="D59" s="288"/>
      <c r="E59" s="288"/>
      <c r="F59" s="165" t="s">
        <v>414</v>
      </c>
      <c r="G59" s="172">
        <v>1</v>
      </c>
      <c r="H59" s="241"/>
      <c r="I59" s="315">
        <v>14000</v>
      </c>
      <c r="J59" s="314"/>
      <c r="K59" s="314"/>
      <c r="L59" s="245">
        <v>14000</v>
      </c>
      <c r="M59" s="172">
        <v>0.24929999999999999</v>
      </c>
      <c r="N59" s="146">
        <v>93.626400000000004</v>
      </c>
    </row>
    <row r="60" spans="1:14" ht="9.75" customHeight="1" x14ac:dyDescent="0.2">
      <c r="A60" s="243">
        <v>193</v>
      </c>
      <c r="B60" s="288" t="s">
        <v>1314</v>
      </c>
      <c r="C60" s="288"/>
      <c r="D60" s="288"/>
      <c r="E60" s="288"/>
      <c r="F60" s="165" t="s">
        <v>414</v>
      </c>
      <c r="G60" s="172">
        <v>1</v>
      </c>
      <c r="H60" s="241"/>
      <c r="I60" s="315">
        <v>13500</v>
      </c>
      <c r="J60" s="314"/>
      <c r="K60" s="314"/>
      <c r="L60" s="245">
        <v>13500</v>
      </c>
      <c r="M60" s="172">
        <v>0.2404</v>
      </c>
      <c r="N60" s="146">
        <v>93.866900000000001</v>
      </c>
    </row>
    <row r="61" spans="1:14" ht="9.75" customHeight="1" x14ac:dyDescent="0.2">
      <c r="A61" s="243">
        <v>638</v>
      </c>
      <c r="B61" s="288" t="s">
        <v>1470</v>
      </c>
      <c r="C61" s="288"/>
      <c r="D61" s="288"/>
      <c r="E61" s="288"/>
      <c r="F61" s="165" t="s">
        <v>414</v>
      </c>
      <c r="G61" s="169">
        <v>36</v>
      </c>
      <c r="H61" s="241"/>
      <c r="I61" s="317">
        <v>350</v>
      </c>
      <c r="J61" s="314"/>
      <c r="K61" s="314"/>
      <c r="L61" s="245">
        <v>12600</v>
      </c>
      <c r="M61" s="172">
        <v>0.22439999999999999</v>
      </c>
      <c r="N61" s="146">
        <v>94.091300000000004</v>
      </c>
    </row>
    <row r="62" spans="1:14" ht="9.75" customHeight="1" x14ac:dyDescent="0.2">
      <c r="A62" s="240">
        <v>5997</v>
      </c>
      <c r="B62" s="288" t="s">
        <v>3198</v>
      </c>
      <c r="C62" s="288"/>
      <c r="D62" s="288"/>
      <c r="E62" s="288"/>
      <c r="F62" s="165" t="s">
        <v>19</v>
      </c>
      <c r="G62" s="167">
        <v>2244.8078999999998</v>
      </c>
      <c r="H62" s="241"/>
      <c r="I62" s="318">
        <v>5.5875000000000004</v>
      </c>
      <c r="J62" s="314"/>
      <c r="K62" s="314"/>
      <c r="L62" s="245">
        <v>12542.86</v>
      </c>
      <c r="M62" s="172">
        <v>0.22339999999999999</v>
      </c>
      <c r="N62" s="146">
        <v>94.314700000000002</v>
      </c>
    </row>
    <row r="63" spans="1:14" ht="9.75" customHeight="1" x14ac:dyDescent="0.2">
      <c r="A63" s="244">
        <v>29</v>
      </c>
      <c r="B63" s="288" t="s">
        <v>1462</v>
      </c>
      <c r="C63" s="288"/>
      <c r="D63" s="288"/>
      <c r="E63" s="288"/>
      <c r="F63" s="165" t="s">
        <v>1270</v>
      </c>
      <c r="G63" s="169">
        <v>36</v>
      </c>
      <c r="H63" s="241"/>
      <c r="I63" s="317">
        <v>340</v>
      </c>
      <c r="J63" s="314"/>
      <c r="K63" s="314"/>
      <c r="L63" s="245">
        <v>12240</v>
      </c>
      <c r="M63" s="172">
        <v>0.218</v>
      </c>
      <c r="N63" s="146">
        <v>94.532700000000006</v>
      </c>
    </row>
    <row r="64" spans="1:14" ht="9.75" customHeight="1" x14ac:dyDescent="0.2">
      <c r="A64" s="240">
        <v>9254</v>
      </c>
      <c r="B64" s="288" t="s">
        <v>1318</v>
      </c>
      <c r="C64" s="288"/>
      <c r="D64" s="288"/>
      <c r="E64" s="288"/>
      <c r="F64" s="165" t="s">
        <v>414</v>
      </c>
      <c r="G64" s="172">
        <v>1</v>
      </c>
      <c r="H64" s="241"/>
      <c r="I64" s="315">
        <v>11600</v>
      </c>
      <c r="J64" s="314"/>
      <c r="K64" s="314"/>
      <c r="L64" s="245">
        <v>11600</v>
      </c>
      <c r="M64" s="172">
        <v>0.20660000000000001</v>
      </c>
      <c r="N64" s="146">
        <v>94.7393</v>
      </c>
    </row>
    <row r="65" spans="1:14" ht="9.75" customHeight="1" x14ac:dyDescent="0.2">
      <c r="A65" s="243">
        <v>141</v>
      </c>
      <c r="B65" s="288" t="s">
        <v>2892</v>
      </c>
      <c r="C65" s="288"/>
      <c r="D65" s="288"/>
      <c r="E65" s="288"/>
      <c r="F65" s="165" t="s">
        <v>414</v>
      </c>
      <c r="G65" s="172">
        <v>1</v>
      </c>
      <c r="H65" s="241"/>
      <c r="I65" s="315">
        <v>11600</v>
      </c>
      <c r="J65" s="314"/>
      <c r="K65" s="314"/>
      <c r="L65" s="245">
        <v>11600</v>
      </c>
      <c r="M65" s="172">
        <v>0.20660000000000001</v>
      </c>
      <c r="N65" s="146">
        <v>94.945899999999995</v>
      </c>
    </row>
    <row r="66" spans="1:14" ht="9.75" customHeight="1" x14ac:dyDescent="0.2">
      <c r="A66" s="246">
        <v>4</v>
      </c>
      <c r="B66" s="288" t="s">
        <v>1345</v>
      </c>
      <c r="C66" s="288"/>
      <c r="D66" s="288"/>
      <c r="E66" s="288"/>
      <c r="F66" s="165" t="s">
        <v>414</v>
      </c>
      <c r="G66" s="172">
        <v>1</v>
      </c>
      <c r="H66" s="241"/>
      <c r="I66" s="315">
        <v>11220</v>
      </c>
      <c r="J66" s="314"/>
      <c r="K66" s="314"/>
      <c r="L66" s="245">
        <v>11220</v>
      </c>
      <c r="M66" s="172">
        <v>0.19980000000000001</v>
      </c>
      <c r="N66" s="146">
        <v>95.145700000000005</v>
      </c>
    </row>
    <row r="67" spans="1:14" ht="9.75" customHeight="1" x14ac:dyDescent="0.2">
      <c r="A67" s="244">
        <v>26</v>
      </c>
      <c r="B67" s="288" t="s">
        <v>1330</v>
      </c>
      <c r="C67" s="288"/>
      <c r="D67" s="288"/>
      <c r="E67" s="288"/>
      <c r="F67" s="165" t="s">
        <v>1270</v>
      </c>
      <c r="G67" s="169">
        <v>36</v>
      </c>
      <c r="H67" s="241"/>
      <c r="I67" s="317">
        <v>300</v>
      </c>
      <c r="J67" s="314"/>
      <c r="K67" s="314"/>
      <c r="L67" s="245">
        <v>10800</v>
      </c>
      <c r="M67" s="172">
        <v>0.19239999999999999</v>
      </c>
      <c r="N67" s="146">
        <v>95.338099999999997</v>
      </c>
    </row>
    <row r="68" spans="1:14" ht="9.75" customHeight="1" x14ac:dyDescent="0.2">
      <c r="A68" s="243">
        <v>239</v>
      </c>
      <c r="B68" s="288" t="s">
        <v>2883</v>
      </c>
      <c r="C68" s="288"/>
      <c r="D68" s="288"/>
      <c r="E68" s="288"/>
      <c r="F68" s="165" t="s">
        <v>414</v>
      </c>
      <c r="G68" s="172">
        <v>1</v>
      </c>
      <c r="H68" s="241"/>
      <c r="I68" s="315">
        <v>10000</v>
      </c>
      <c r="J68" s="314"/>
      <c r="K68" s="314"/>
      <c r="L68" s="245">
        <v>10000</v>
      </c>
      <c r="M68" s="172">
        <v>0.17810000000000001</v>
      </c>
      <c r="N68" s="146">
        <v>95.516199999999998</v>
      </c>
    </row>
    <row r="69" spans="1:14" ht="9.75" customHeight="1" x14ac:dyDescent="0.2">
      <c r="A69" s="240">
        <v>9024</v>
      </c>
      <c r="B69" s="288" t="s">
        <v>1254</v>
      </c>
      <c r="C69" s="288"/>
      <c r="D69" s="288"/>
      <c r="E69" s="288"/>
      <c r="F69" s="165" t="s">
        <v>414</v>
      </c>
      <c r="G69" s="172">
        <v>1</v>
      </c>
      <c r="H69" s="241"/>
      <c r="I69" s="315">
        <v>10000</v>
      </c>
      <c r="J69" s="314"/>
      <c r="K69" s="314"/>
      <c r="L69" s="245">
        <v>10000</v>
      </c>
      <c r="M69" s="172">
        <v>0.17810000000000001</v>
      </c>
      <c r="N69" s="146">
        <v>95.694299999999998</v>
      </c>
    </row>
    <row r="70" spans="1:14" ht="9.75" customHeight="1" x14ac:dyDescent="0.2">
      <c r="A70" s="240">
        <v>5872</v>
      </c>
      <c r="B70" s="288" t="s">
        <v>2980</v>
      </c>
      <c r="C70" s="288"/>
      <c r="D70" s="288"/>
      <c r="E70" s="288"/>
      <c r="F70" s="165" t="s">
        <v>7</v>
      </c>
      <c r="G70" s="171">
        <v>190.3252</v>
      </c>
      <c r="H70" s="241"/>
      <c r="I70" s="319">
        <v>48.82</v>
      </c>
      <c r="J70" s="314"/>
      <c r="K70" s="314"/>
      <c r="L70" s="247">
        <v>9291.68</v>
      </c>
      <c r="M70" s="172">
        <v>0.16550000000000001</v>
      </c>
      <c r="N70" s="146">
        <v>95.859800000000007</v>
      </c>
    </row>
    <row r="71" spans="1:14" ht="9.75" customHeight="1" x14ac:dyDescent="0.2">
      <c r="A71" s="240">
        <v>9242</v>
      </c>
      <c r="B71" s="288" t="s">
        <v>2944</v>
      </c>
      <c r="C71" s="288"/>
      <c r="D71" s="288"/>
      <c r="E71" s="288"/>
      <c r="F71" s="165" t="s">
        <v>414</v>
      </c>
      <c r="G71" s="169">
        <v>36</v>
      </c>
      <c r="H71" s="241"/>
      <c r="I71" s="317">
        <v>250</v>
      </c>
      <c r="J71" s="314"/>
      <c r="K71" s="314"/>
      <c r="L71" s="247">
        <v>9000</v>
      </c>
      <c r="M71" s="172">
        <v>0.1603</v>
      </c>
      <c r="N71" s="146">
        <v>96.020099999999999</v>
      </c>
    </row>
    <row r="72" spans="1:14" ht="9.75" customHeight="1" x14ac:dyDescent="0.2">
      <c r="A72" s="240">
        <v>9263</v>
      </c>
      <c r="B72" s="288" t="s">
        <v>2974</v>
      </c>
      <c r="C72" s="288"/>
      <c r="D72" s="288"/>
      <c r="E72" s="288"/>
      <c r="F72" s="165" t="s">
        <v>21</v>
      </c>
      <c r="G72" s="167">
        <v>1787.2008000000001</v>
      </c>
      <c r="H72" s="241"/>
      <c r="I72" s="318">
        <v>5</v>
      </c>
      <c r="J72" s="314"/>
      <c r="K72" s="314"/>
      <c r="L72" s="247">
        <v>8936</v>
      </c>
      <c r="M72" s="172">
        <v>0.15920000000000001</v>
      </c>
      <c r="N72" s="146">
        <v>96.179199999999994</v>
      </c>
    </row>
    <row r="73" spans="1:14" ht="9.75" customHeight="1" x14ac:dyDescent="0.2">
      <c r="A73" s="243">
        <v>855</v>
      </c>
      <c r="B73" s="288" t="s">
        <v>1491</v>
      </c>
      <c r="C73" s="288"/>
      <c r="D73" s="288"/>
      <c r="E73" s="288"/>
      <c r="F73" s="165" t="s">
        <v>414</v>
      </c>
      <c r="G73" s="172">
        <v>1</v>
      </c>
      <c r="H73" s="241"/>
      <c r="I73" s="313">
        <v>8500</v>
      </c>
      <c r="J73" s="314"/>
      <c r="K73" s="314"/>
      <c r="L73" s="247">
        <v>8500</v>
      </c>
      <c r="M73" s="172">
        <v>0.15140000000000001</v>
      </c>
      <c r="N73" s="146">
        <v>96.330600000000004</v>
      </c>
    </row>
    <row r="74" spans="1:14" ht="9.75" customHeight="1" x14ac:dyDescent="0.2">
      <c r="A74" s="243">
        <v>136</v>
      </c>
      <c r="B74" s="288" t="s">
        <v>2893</v>
      </c>
      <c r="C74" s="288"/>
      <c r="D74" s="288"/>
      <c r="E74" s="288"/>
      <c r="F74" s="165" t="s">
        <v>414</v>
      </c>
      <c r="G74" s="172">
        <v>1</v>
      </c>
      <c r="H74" s="241"/>
      <c r="I74" s="313">
        <v>8105</v>
      </c>
      <c r="J74" s="314"/>
      <c r="K74" s="314"/>
      <c r="L74" s="247">
        <v>8105</v>
      </c>
      <c r="M74" s="172">
        <v>0.1444</v>
      </c>
      <c r="N74" s="146">
        <v>96.474999999999994</v>
      </c>
    </row>
    <row r="75" spans="1:14" ht="9.75" customHeight="1" x14ac:dyDescent="0.2">
      <c r="A75" s="244">
        <v>28</v>
      </c>
      <c r="B75" s="288" t="s">
        <v>1466</v>
      </c>
      <c r="C75" s="288"/>
      <c r="D75" s="288"/>
      <c r="E75" s="288"/>
      <c r="F75" s="165" t="s">
        <v>1270</v>
      </c>
      <c r="G75" s="169">
        <v>36</v>
      </c>
      <c r="H75" s="241"/>
      <c r="I75" s="317">
        <v>225</v>
      </c>
      <c r="J75" s="314"/>
      <c r="K75" s="314"/>
      <c r="L75" s="247">
        <v>8100</v>
      </c>
      <c r="M75" s="172">
        <v>0.14430000000000001</v>
      </c>
      <c r="N75" s="146">
        <v>96.619200000000006</v>
      </c>
    </row>
    <row r="76" spans="1:14" ht="19.350000000000001" customHeight="1" x14ac:dyDescent="0.2">
      <c r="A76" s="240">
        <v>9250</v>
      </c>
      <c r="B76" s="288" t="s">
        <v>1448</v>
      </c>
      <c r="C76" s="288"/>
      <c r="D76" s="288"/>
      <c r="E76" s="288"/>
      <c r="F76" s="165" t="s">
        <v>414</v>
      </c>
      <c r="G76" s="172">
        <v>1</v>
      </c>
      <c r="H76" s="241"/>
      <c r="I76" s="313">
        <v>6986.9</v>
      </c>
      <c r="J76" s="314"/>
      <c r="K76" s="314"/>
      <c r="L76" s="247">
        <v>6986.9</v>
      </c>
      <c r="M76" s="172">
        <v>0.1244</v>
      </c>
      <c r="N76" s="146">
        <v>96.743700000000004</v>
      </c>
    </row>
    <row r="77" spans="1:14" ht="9.75" customHeight="1" x14ac:dyDescent="0.2">
      <c r="A77" s="240">
        <v>9256</v>
      </c>
      <c r="B77" s="288" t="s">
        <v>2941</v>
      </c>
      <c r="C77" s="288"/>
      <c r="D77" s="288"/>
      <c r="E77" s="288"/>
      <c r="F77" s="165" t="s">
        <v>414</v>
      </c>
      <c r="G77" s="172">
        <v>1</v>
      </c>
      <c r="H77" s="241"/>
      <c r="I77" s="313">
        <v>6950</v>
      </c>
      <c r="J77" s="314"/>
      <c r="K77" s="314"/>
      <c r="L77" s="247">
        <v>6950</v>
      </c>
      <c r="M77" s="172">
        <v>0.12379999999999999</v>
      </c>
      <c r="N77" s="146">
        <v>96.867400000000004</v>
      </c>
    </row>
    <row r="78" spans="1:14" ht="19.350000000000001" customHeight="1" x14ac:dyDescent="0.2">
      <c r="A78" s="240">
        <v>2433</v>
      </c>
      <c r="B78" s="288" t="s">
        <v>2935</v>
      </c>
      <c r="C78" s="288"/>
      <c r="D78" s="288"/>
      <c r="E78" s="288"/>
      <c r="F78" s="165" t="s">
        <v>7</v>
      </c>
      <c r="G78" s="169">
        <v>44.48</v>
      </c>
      <c r="H78" s="241"/>
      <c r="I78" s="317">
        <v>150</v>
      </c>
      <c r="J78" s="314"/>
      <c r="K78" s="314"/>
      <c r="L78" s="247">
        <v>6672</v>
      </c>
      <c r="M78" s="172">
        <v>0.1188</v>
      </c>
      <c r="N78" s="146">
        <v>96.9863</v>
      </c>
    </row>
    <row r="79" spans="1:14" ht="9.75" customHeight="1" x14ac:dyDescent="0.2">
      <c r="A79" s="243">
        <v>214</v>
      </c>
      <c r="B79" s="288" t="s">
        <v>1263</v>
      </c>
      <c r="C79" s="288"/>
      <c r="D79" s="288"/>
      <c r="E79" s="288"/>
      <c r="F79" s="165" t="s">
        <v>414</v>
      </c>
      <c r="G79" s="172">
        <v>1</v>
      </c>
      <c r="H79" s="241"/>
      <c r="I79" s="313">
        <v>6500</v>
      </c>
      <c r="J79" s="314"/>
      <c r="K79" s="314"/>
      <c r="L79" s="247">
        <v>6500</v>
      </c>
      <c r="M79" s="172">
        <v>0.1158</v>
      </c>
      <c r="N79" s="146">
        <v>97.102000000000004</v>
      </c>
    </row>
    <row r="80" spans="1:14" ht="9.75" customHeight="1" x14ac:dyDescent="0.2">
      <c r="A80" s="240">
        <v>9265</v>
      </c>
      <c r="B80" s="288" t="s">
        <v>1476</v>
      </c>
      <c r="C80" s="288"/>
      <c r="D80" s="288"/>
      <c r="E80" s="288"/>
      <c r="F80" s="165" t="s">
        <v>1396</v>
      </c>
      <c r="G80" s="169">
        <v>36</v>
      </c>
      <c r="H80" s="241"/>
      <c r="I80" s="317">
        <v>175</v>
      </c>
      <c r="J80" s="314"/>
      <c r="K80" s="314"/>
      <c r="L80" s="247">
        <v>6300</v>
      </c>
      <c r="M80" s="172">
        <v>0.11219999999999999</v>
      </c>
      <c r="N80" s="146">
        <v>97.214299999999994</v>
      </c>
    </row>
    <row r="81" spans="1:14" ht="9.75" customHeight="1" x14ac:dyDescent="0.2">
      <c r="A81" s="244">
        <v>43</v>
      </c>
      <c r="B81" s="288" t="s">
        <v>2896</v>
      </c>
      <c r="C81" s="288"/>
      <c r="D81" s="288"/>
      <c r="E81" s="288"/>
      <c r="F81" s="165" t="s">
        <v>414</v>
      </c>
      <c r="G81" s="172">
        <v>1</v>
      </c>
      <c r="H81" s="241"/>
      <c r="I81" s="313">
        <v>6000</v>
      </c>
      <c r="J81" s="314"/>
      <c r="K81" s="314"/>
      <c r="L81" s="247">
        <v>6000</v>
      </c>
      <c r="M81" s="172">
        <v>0.1069</v>
      </c>
      <c r="N81" s="146">
        <v>97.321100000000001</v>
      </c>
    </row>
    <row r="82" spans="1:14" ht="9.75" customHeight="1" x14ac:dyDescent="0.2">
      <c r="A82" s="240">
        <v>5952</v>
      </c>
      <c r="B82" s="288" t="s">
        <v>3201</v>
      </c>
      <c r="C82" s="288"/>
      <c r="D82" s="288"/>
      <c r="E82" s="288"/>
      <c r="F82" s="165" t="s">
        <v>19</v>
      </c>
      <c r="G82" s="171">
        <v>761.02239999999995</v>
      </c>
      <c r="H82" s="241"/>
      <c r="I82" s="318">
        <v>7.37</v>
      </c>
      <c r="J82" s="314"/>
      <c r="K82" s="314"/>
      <c r="L82" s="247">
        <v>5608.74</v>
      </c>
      <c r="M82" s="172">
        <v>9.9900000000000003E-2</v>
      </c>
      <c r="N82" s="146">
        <v>97.421000000000006</v>
      </c>
    </row>
    <row r="83" spans="1:14" ht="9.75" customHeight="1" x14ac:dyDescent="0.2">
      <c r="A83" s="240">
        <v>5878</v>
      </c>
      <c r="B83" s="288" t="s">
        <v>2978</v>
      </c>
      <c r="C83" s="288"/>
      <c r="D83" s="288"/>
      <c r="E83" s="288"/>
      <c r="F83" s="165" t="s">
        <v>414</v>
      </c>
      <c r="G83" s="172">
        <v>1</v>
      </c>
      <c r="H83" s="241"/>
      <c r="I83" s="313">
        <v>5600</v>
      </c>
      <c r="J83" s="314"/>
      <c r="K83" s="314"/>
      <c r="L83" s="247">
        <v>5600</v>
      </c>
      <c r="M83" s="172">
        <v>9.9699999999999997E-2</v>
      </c>
      <c r="N83" s="146">
        <v>97.520700000000005</v>
      </c>
    </row>
    <row r="84" spans="1:14" ht="9.75" customHeight="1" x14ac:dyDescent="0.2">
      <c r="A84" s="240">
        <v>8891</v>
      </c>
      <c r="B84" s="288" t="s">
        <v>1442</v>
      </c>
      <c r="C84" s="288"/>
      <c r="D84" s="288"/>
      <c r="E84" s="288"/>
      <c r="F84" s="165" t="s">
        <v>414</v>
      </c>
      <c r="G84" s="172">
        <v>1</v>
      </c>
      <c r="H84" s="241"/>
      <c r="I84" s="313">
        <v>5600</v>
      </c>
      <c r="J84" s="314"/>
      <c r="K84" s="314"/>
      <c r="L84" s="247">
        <v>5600</v>
      </c>
      <c r="M84" s="172">
        <v>9.9699999999999997E-2</v>
      </c>
      <c r="N84" s="146">
        <v>97.620500000000007</v>
      </c>
    </row>
    <row r="85" spans="1:14" ht="9.75" customHeight="1" x14ac:dyDescent="0.2">
      <c r="A85" s="243">
        <v>157</v>
      </c>
      <c r="B85" s="288" t="s">
        <v>2890</v>
      </c>
      <c r="C85" s="288"/>
      <c r="D85" s="288"/>
      <c r="E85" s="288"/>
      <c r="F85" s="165" t="s">
        <v>414</v>
      </c>
      <c r="G85" s="172">
        <v>1</v>
      </c>
      <c r="H85" s="241"/>
      <c r="I85" s="313">
        <v>5600</v>
      </c>
      <c r="J85" s="314"/>
      <c r="K85" s="314"/>
      <c r="L85" s="247">
        <v>5600</v>
      </c>
      <c r="M85" s="172">
        <v>9.9699999999999997E-2</v>
      </c>
      <c r="N85" s="146">
        <v>97.720200000000006</v>
      </c>
    </row>
    <row r="86" spans="1:14" ht="9.75" customHeight="1" x14ac:dyDescent="0.2">
      <c r="A86" s="243">
        <v>242</v>
      </c>
      <c r="B86" s="288" t="s">
        <v>1281</v>
      </c>
      <c r="C86" s="288"/>
      <c r="D86" s="288"/>
      <c r="E86" s="288"/>
      <c r="F86" s="165" t="s">
        <v>414</v>
      </c>
      <c r="G86" s="172">
        <v>1</v>
      </c>
      <c r="H86" s="241"/>
      <c r="I86" s="313">
        <v>5600</v>
      </c>
      <c r="J86" s="314"/>
      <c r="K86" s="314"/>
      <c r="L86" s="247">
        <v>5600</v>
      </c>
      <c r="M86" s="172">
        <v>9.9699999999999997E-2</v>
      </c>
      <c r="N86" s="146">
        <v>97.82</v>
      </c>
    </row>
    <row r="87" spans="1:14" ht="9.75" customHeight="1" x14ac:dyDescent="0.2">
      <c r="A87" s="243">
        <v>238</v>
      </c>
      <c r="B87" s="288" t="s">
        <v>1481</v>
      </c>
      <c r="C87" s="288"/>
      <c r="D87" s="288"/>
      <c r="E87" s="288"/>
      <c r="F87" s="165" t="s">
        <v>1270</v>
      </c>
      <c r="G87" s="169">
        <v>36</v>
      </c>
      <c r="H87" s="241"/>
      <c r="I87" s="317">
        <v>150</v>
      </c>
      <c r="J87" s="314"/>
      <c r="K87" s="314"/>
      <c r="L87" s="247">
        <v>5400</v>
      </c>
      <c r="M87" s="172">
        <v>9.6199999999999994E-2</v>
      </c>
      <c r="N87" s="146">
        <v>97.9161</v>
      </c>
    </row>
    <row r="88" spans="1:14" ht="9.75" customHeight="1" x14ac:dyDescent="0.2">
      <c r="A88" s="243">
        <v>201</v>
      </c>
      <c r="B88" s="288" t="s">
        <v>1454</v>
      </c>
      <c r="C88" s="288"/>
      <c r="D88" s="288"/>
      <c r="E88" s="288"/>
      <c r="F88" s="165" t="s">
        <v>414</v>
      </c>
      <c r="G88" s="172">
        <v>1</v>
      </c>
      <c r="H88" s="241"/>
      <c r="I88" s="313">
        <v>5300</v>
      </c>
      <c r="J88" s="314"/>
      <c r="K88" s="314"/>
      <c r="L88" s="247">
        <v>5300</v>
      </c>
      <c r="M88" s="172">
        <v>9.4399999999999998E-2</v>
      </c>
      <c r="N88" s="146">
        <v>98.010499999999993</v>
      </c>
    </row>
    <row r="89" spans="1:14" ht="9.75" customHeight="1" x14ac:dyDescent="0.2">
      <c r="A89" s="243">
        <v>229</v>
      </c>
      <c r="B89" s="288" t="s">
        <v>2885</v>
      </c>
      <c r="C89" s="288"/>
      <c r="D89" s="288"/>
      <c r="E89" s="288"/>
      <c r="F89" s="165" t="s">
        <v>414</v>
      </c>
      <c r="G89" s="172">
        <v>1</v>
      </c>
      <c r="H89" s="241"/>
      <c r="I89" s="313">
        <v>5000</v>
      </c>
      <c r="J89" s="314"/>
      <c r="K89" s="314"/>
      <c r="L89" s="247">
        <v>5000</v>
      </c>
      <c r="M89" s="172">
        <v>8.9099999999999999E-2</v>
      </c>
      <c r="N89" s="146">
        <v>98.099599999999995</v>
      </c>
    </row>
    <row r="90" spans="1:14" ht="9.75" customHeight="1" x14ac:dyDescent="0.2">
      <c r="A90" s="240">
        <v>5869</v>
      </c>
      <c r="B90" s="288" t="s">
        <v>2983</v>
      </c>
      <c r="C90" s="288"/>
      <c r="D90" s="288"/>
      <c r="E90" s="288"/>
      <c r="F90" s="165" t="s">
        <v>7</v>
      </c>
      <c r="G90" s="171">
        <v>302.89569999999998</v>
      </c>
      <c r="H90" s="241"/>
      <c r="I90" s="319">
        <v>16.21</v>
      </c>
      <c r="J90" s="314"/>
      <c r="K90" s="314"/>
      <c r="L90" s="247">
        <v>4909.9399999999996</v>
      </c>
      <c r="M90" s="172">
        <v>8.7400000000000005E-2</v>
      </c>
      <c r="N90" s="146">
        <v>98.186999999999998</v>
      </c>
    </row>
    <row r="91" spans="1:14" ht="9.75" customHeight="1" x14ac:dyDescent="0.2">
      <c r="A91" s="240">
        <v>5868</v>
      </c>
      <c r="B91" s="288" t="s">
        <v>2984</v>
      </c>
      <c r="C91" s="288"/>
      <c r="D91" s="288"/>
      <c r="E91" s="288"/>
      <c r="F91" s="165" t="s">
        <v>19</v>
      </c>
      <c r="G91" s="171">
        <v>226.14670000000001</v>
      </c>
      <c r="H91" s="241"/>
      <c r="I91" s="319">
        <v>20.89</v>
      </c>
      <c r="J91" s="314"/>
      <c r="K91" s="314"/>
      <c r="L91" s="247">
        <v>4724.2</v>
      </c>
      <c r="M91" s="172">
        <v>8.4099999999999994E-2</v>
      </c>
      <c r="N91" s="146">
        <v>98.271199999999993</v>
      </c>
    </row>
    <row r="92" spans="1:14" ht="9.75" customHeight="1" x14ac:dyDescent="0.2">
      <c r="A92" s="240">
        <v>9223</v>
      </c>
      <c r="B92" s="288" t="s">
        <v>1324</v>
      </c>
      <c r="C92" s="288"/>
      <c r="D92" s="288"/>
      <c r="E92" s="288"/>
      <c r="F92" s="165" t="s">
        <v>414</v>
      </c>
      <c r="G92" s="172">
        <v>1</v>
      </c>
      <c r="H92" s="241"/>
      <c r="I92" s="313">
        <v>4500</v>
      </c>
      <c r="J92" s="314"/>
      <c r="K92" s="314"/>
      <c r="L92" s="247">
        <v>4500</v>
      </c>
      <c r="M92" s="172">
        <v>8.0100000000000005E-2</v>
      </c>
      <c r="N92" s="146">
        <v>98.351299999999995</v>
      </c>
    </row>
    <row r="93" spans="1:14" ht="9.75" customHeight="1" x14ac:dyDescent="0.2">
      <c r="A93" s="240">
        <v>9244</v>
      </c>
      <c r="B93" s="288" t="s">
        <v>2943</v>
      </c>
      <c r="C93" s="288"/>
      <c r="D93" s="288"/>
      <c r="E93" s="288"/>
      <c r="F93" s="165" t="s">
        <v>414</v>
      </c>
      <c r="G93" s="169">
        <v>36</v>
      </c>
      <c r="H93" s="241"/>
      <c r="I93" s="317">
        <v>120</v>
      </c>
      <c r="J93" s="314"/>
      <c r="K93" s="314"/>
      <c r="L93" s="247">
        <v>4320</v>
      </c>
      <c r="M93" s="172">
        <v>7.6899999999999996E-2</v>
      </c>
      <c r="N93" s="146">
        <v>98.428299999999993</v>
      </c>
    </row>
    <row r="94" spans="1:14" ht="9.75" customHeight="1" x14ac:dyDescent="0.2">
      <c r="A94" s="240">
        <v>9255</v>
      </c>
      <c r="B94" s="288" t="s">
        <v>2942</v>
      </c>
      <c r="C94" s="288"/>
      <c r="D94" s="288"/>
      <c r="E94" s="288"/>
      <c r="F94" s="165" t="s">
        <v>414</v>
      </c>
      <c r="G94" s="172">
        <v>1</v>
      </c>
      <c r="H94" s="241"/>
      <c r="I94" s="313">
        <v>4300</v>
      </c>
      <c r="J94" s="314"/>
      <c r="K94" s="314"/>
      <c r="L94" s="247">
        <v>4300</v>
      </c>
      <c r="M94" s="172">
        <v>7.6600000000000001E-2</v>
      </c>
      <c r="N94" s="146">
        <v>98.504800000000003</v>
      </c>
    </row>
    <row r="95" spans="1:14" ht="9.75" customHeight="1" x14ac:dyDescent="0.2">
      <c r="A95" s="240">
        <v>9219</v>
      </c>
      <c r="B95" s="288" t="s">
        <v>1316</v>
      </c>
      <c r="C95" s="288"/>
      <c r="D95" s="288"/>
      <c r="E95" s="288"/>
      <c r="F95" s="165" t="s">
        <v>414</v>
      </c>
      <c r="G95" s="172">
        <v>1</v>
      </c>
      <c r="H95" s="241"/>
      <c r="I95" s="313">
        <v>4250</v>
      </c>
      <c r="J95" s="314"/>
      <c r="K95" s="314"/>
      <c r="L95" s="247">
        <v>4250</v>
      </c>
      <c r="M95" s="172">
        <v>7.5700000000000003E-2</v>
      </c>
      <c r="N95" s="146">
        <v>98.580500000000001</v>
      </c>
    </row>
    <row r="96" spans="1:14" ht="9.75" customHeight="1" x14ac:dyDescent="0.2">
      <c r="A96" s="244">
        <v>27</v>
      </c>
      <c r="B96" s="288" t="s">
        <v>1468</v>
      </c>
      <c r="C96" s="288"/>
      <c r="D96" s="288"/>
      <c r="E96" s="288"/>
      <c r="F96" s="165" t="s">
        <v>1270</v>
      </c>
      <c r="G96" s="169">
        <v>36</v>
      </c>
      <c r="H96" s="241"/>
      <c r="I96" s="317">
        <v>115</v>
      </c>
      <c r="J96" s="314"/>
      <c r="K96" s="314"/>
      <c r="L96" s="247">
        <v>4140</v>
      </c>
      <c r="M96" s="172">
        <v>7.3700000000000002E-2</v>
      </c>
      <c r="N96" s="146">
        <v>98.654300000000006</v>
      </c>
    </row>
    <row r="97" spans="1:14" ht="9.75" customHeight="1" x14ac:dyDescent="0.2">
      <c r="A97" s="243">
        <v>184</v>
      </c>
      <c r="B97" s="288" t="s">
        <v>1452</v>
      </c>
      <c r="C97" s="288"/>
      <c r="D97" s="288"/>
      <c r="E97" s="288"/>
      <c r="F97" s="165" t="s">
        <v>414</v>
      </c>
      <c r="G97" s="172">
        <v>1</v>
      </c>
      <c r="H97" s="241"/>
      <c r="I97" s="313">
        <v>4100</v>
      </c>
      <c r="J97" s="314"/>
      <c r="K97" s="314"/>
      <c r="L97" s="247">
        <v>4100</v>
      </c>
      <c r="M97" s="172">
        <v>7.2999999999999995E-2</v>
      </c>
      <c r="N97" s="146">
        <v>98.7273</v>
      </c>
    </row>
    <row r="98" spans="1:14" ht="9.75" customHeight="1" x14ac:dyDescent="0.2">
      <c r="A98" s="243">
        <v>162</v>
      </c>
      <c r="B98" s="288" t="s">
        <v>2889</v>
      </c>
      <c r="C98" s="288"/>
      <c r="D98" s="288"/>
      <c r="E98" s="288"/>
      <c r="F98" s="165" t="s">
        <v>414</v>
      </c>
      <c r="G98" s="172">
        <v>1</v>
      </c>
      <c r="H98" s="241"/>
      <c r="I98" s="313">
        <v>4000</v>
      </c>
      <c r="J98" s="314"/>
      <c r="K98" s="314"/>
      <c r="L98" s="247">
        <v>4000</v>
      </c>
      <c r="M98" s="172">
        <v>7.1199999999999999E-2</v>
      </c>
      <c r="N98" s="146">
        <v>98.798500000000004</v>
      </c>
    </row>
    <row r="99" spans="1:14" ht="9.75" customHeight="1" x14ac:dyDescent="0.2">
      <c r="A99" s="240">
        <v>9188</v>
      </c>
      <c r="B99" s="288" t="s">
        <v>2874</v>
      </c>
      <c r="C99" s="288"/>
      <c r="D99" s="288"/>
      <c r="E99" s="288"/>
      <c r="F99" s="165" t="s">
        <v>414</v>
      </c>
      <c r="G99" s="172">
        <v>1</v>
      </c>
      <c r="H99" s="241"/>
      <c r="I99" s="313">
        <v>4000</v>
      </c>
      <c r="J99" s="314"/>
      <c r="K99" s="314"/>
      <c r="L99" s="247">
        <v>4000</v>
      </c>
      <c r="M99" s="172">
        <v>7.1199999999999999E-2</v>
      </c>
      <c r="N99" s="146">
        <v>98.869799999999998</v>
      </c>
    </row>
    <row r="100" spans="1:14" ht="9.75" customHeight="1" x14ac:dyDescent="0.2">
      <c r="A100" s="240">
        <v>2500</v>
      </c>
      <c r="B100" s="288" t="s">
        <v>2911</v>
      </c>
      <c r="C100" s="288"/>
      <c r="D100" s="288"/>
      <c r="E100" s="288"/>
      <c r="F100" s="165" t="s">
        <v>7</v>
      </c>
      <c r="G100" s="172">
        <v>1</v>
      </c>
      <c r="H100" s="241"/>
      <c r="I100" s="313">
        <v>3700</v>
      </c>
      <c r="J100" s="314"/>
      <c r="K100" s="314"/>
      <c r="L100" s="247">
        <v>3700</v>
      </c>
      <c r="M100" s="172">
        <v>6.59E-2</v>
      </c>
      <c r="N100" s="146">
        <v>98.935699999999997</v>
      </c>
    </row>
    <row r="101" spans="1:14" ht="19.350000000000001" customHeight="1" x14ac:dyDescent="0.2">
      <c r="A101" s="243">
        <v>183</v>
      </c>
      <c r="B101" s="288" t="s">
        <v>1450</v>
      </c>
      <c r="C101" s="288"/>
      <c r="D101" s="288"/>
      <c r="E101" s="288"/>
      <c r="F101" s="165" t="s">
        <v>414</v>
      </c>
      <c r="G101" s="172">
        <v>1</v>
      </c>
      <c r="H101" s="241"/>
      <c r="I101" s="313">
        <v>3600</v>
      </c>
      <c r="J101" s="314"/>
      <c r="K101" s="314"/>
      <c r="L101" s="247">
        <v>3600</v>
      </c>
      <c r="M101" s="172">
        <v>6.4100000000000004E-2</v>
      </c>
      <c r="N101" s="146">
        <v>98.999799999999993</v>
      </c>
    </row>
    <row r="102" spans="1:14" ht="9.75" customHeight="1" x14ac:dyDescent="0.2">
      <c r="A102" s="240">
        <v>1171</v>
      </c>
      <c r="B102" s="288" t="s">
        <v>3372</v>
      </c>
      <c r="C102" s="288"/>
      <c r="D102" s="288"/>
      <c r="E102" s="288"/>
      <c r="F102" s="165" t="s">
        <v>629</v>
      </c>
      <c r="G102" s="171">
        <v>162.30350000000001</v>
      </c>
      <c r="H102" s="241"/>
      <c r="I102" s="319">
        <v>21.54</v>
      </c>
      <c r="J102" s="314"/>
      <c r="K102" s="314"/>
      <c r="L102" s="247">
        <v>3496.02</v>
      </c>
      <c r="M102" s="172">
        <v>6.2300000000000001E-2</v>
      </c>
      <c r="N102" s="146">
        <v>99.062100000000001</v>
      </c>
    </row>
    <row r="103" spans="1:14" ht="9.75" customHeight="1" x14ac:dyDescent="0.2">
      <c r="A103" s="240">
        <v>2483</v>
      </c>
      <c r="B103" s="288" t="s">
        <v>2927</v>
      </c>
      <c r="C103" s="288"/>
      <c r="D103" s="288"/>
      <c r="E103" s="288"/>
      <c r="F103" s="165" t="s">
        <v>414</v>
      </c>
      <c r="G103" s="172">
        <v>1</v>
      </c>
      <c r="H103" s="241"/>
      <c r="I103" s="313">
        <v>3200</v>
      </c>
      <c r="J103" s="314"/>
      <c r="K103" s="314"/>
      <c r="L103" s="247">
        <v>3200</v>
      </c>
      <c r="M103" s="172">
        <v>5.7000000000000002E-2</v>
      </c>
      <c r="N103" s="146">
        <v>99.119100000000003</v>
      </c>
    </row>
    <row r="104" spans="1:14" ht="9.75" customHeight="1" x14ac:dyDescent="0.2">
      <c r="A104" s="240">
        <v>2484</v>
      </c>
      <c r="B104" s="288" t="s">
        <v>2926</v>
      </c>
      <c r="C104" s="288"/>
      <c r="D104" s="288"/>
      <c r="E104" s="288"/>
      <c r="F104" s="165" t="s">
        <v>414</v>
      </c>
      <c r="G104" s="172">
        <v>1</v>
      </c>
      <c r="H104" s="241"/>
      <c r="I104" s="313">
        <v>3200</v>
      </c>
      <c r="J104" s="314"/>
      <c r="K104" s="314"/>
      <c r="L104" s="247">
        <v>3200</v>
      </c>
      <c r="M104" s="172">
        <v>5.7000000000000002E-2</v>
      </c>
      <c r="N104" s="146">
        <v>99.176000000000002</v>
      </c>
    </row>
    <row r="105" spans="1:14" ht="9.75" customHeight="1" x14ac:dyDescent="0.2">
      <c r="A105" s="240">
        <v>2488</v>
      </c>
      <c r="B105" s="288" t="s">
        <v>2923</v>
      </c>
      <c r="C105" s="288"/>
      <c r="D105" s="288"/>
      <c r="E105" s="288"/>
      <c r="F105" s="165" t="s">
        <v>414</v>
      </c>
      <c r="G105" s="172">
        <v>1</v>
      </c>
      <c r="H105" s="241"/>
      <c r="I105" s="313">
        <v>3200</v>
      </c>
      <c r="J105" s="314"/>
      <c r="K105" s="314"/>
      <c r="L105" s="247">
        <v>3200</v>
      </c>
      <c r="M105" s="172">
        <v>5.7000000000000002E-2</v>
      </c>
      <c r="N105" s="146">
        <v>99.233000000000004</v>
      </c>
    </row>
    <row r="106" spans="1:14" ht="9.75" customHeight="1" x14ac:dyDescent="0.2">
      <c r="A106" s="240">
        <v>2489</v>
      </c>
      <c r="B106" s="288" t="s">
        <v>2922</v>
      </c>
      <c r="C106" s="288"/>
      <c r="D106" s="288"/>
      <c r="E106" s="288"/>
      <c r="F106" s="165" t="s">
        <v>414</v>
      </c>
      <c r="G106" s="172">
        <v>1</v>
      </c>
      <c r="H106" s="241"/>
      <c r="I106" s="313">
        <v>3200</v>
      </c>
      <c r="J106" s="314"/>
      <c r="K106" s="314"/>
      <c r="L106" s="247">
        <v>3200</v>
      </c>
      <c r="M106" s="172">
        <v>5.7000000000000002E-2</v>
      </c>
      <c r="N106" s="146">
        <v>99.29</v>
      </c>
    </row>
    <row r="107" spans="1:14" ht="9.75" customHeight="1" x14ac:dyDescent="0.2">
      <c r="A107" s="243">
        <v>186</v>
      </c>
      <c r="B107" s="288" t="s">
        <v>1297</v>
      </c>
      <c r="C107" s="288"/>
      <c r="D107" s="288"/>
      <c r="E107" s="288"/>
      <c r="F107" s="165" t="s">
        <v>414</v>
      </c>
      <c r="G107" s="172">
        <v>1</v>
      </c>
      <c r="H107" s="241"/>
      <c r="I107" s="313">
        <v>3000</v>
      </c>
      <c r="J107" s="314"/>
      <c r="K107" s="314"/>
      <c r="L107" s="247">
        <v>3000</v>
      </c>
      <c r="M107" s="172">
        <v>5.3400000000000003E-2</v>
      </c>
      <c r="N107" s="146">
        <v>99.343500000000006</v>
      </c>
    </row>
    <row r="108" spans="1:14" ht="9.75" customHeight="1" x14ac:dyDescent="0.2">
      <c r="A108" s="240">
        <v>5990</v>
      </c>
      <c r="B108" s="288" t="s">
        <v>3199</v>
      </c>
      <c r="C108" s="288"/>
      <c r="D108" s="288"/>
      <c r="E108" s="288"/>
      <c r="F108" s="165" t="s">
        <v>19</v>
      </c>
      <c r="G108" s="167">
        <v>1447.8087</v>
      </c>
      <c r="H108" s="241"/>
      <c r="I108" s="318">
        <v>2.0625</v>
      </c>
      <c r="J108" s="314"/>
      <c r="K108" s="314"/>
      <c r="L108" s="247">
        <v>2986.11</v>
      </c>
      <c r="M108" s="172">
        <v>5.3199999999999997E-2</v>
      </c>
      <c r="N108" s="146">
        <v>99.396699999999996</v>
      </c>
    </row>
    <row r="109" spans="1:14" ht="19.350000000000001" customHeight="1" x14ac:dyDescent="0.2">
      <c r="A109" s="240">
        <v>5867</v>
      </c>
      <c r="B109" s="288" t="s">
        <v>2985</v>
      </c>
      <c r="C109" s="288"/>
      <c r="D109" s="288"/>
      <c r="E109" s="288"/>
      <c r="F109" s="165" t="s">
        <v>19</v>
      </c>
      <c r="G109" s="171">
        <v>825.29700000000003</v>
      </c>
      <c r="H109" s="241"/>
      <c r="I109" s="318">
        <v>3.58</v>
      </c>
      <c r="J109" s="314"/>
      <c r="K109" s="314"/>
      <c r="L109" s="247">
        <v>2954.56</v>
      </c>
      <c r="M109" s="172">
        <v>5.2600000000000001E-2</v>
      </c>
      <c r="N109" s="146">
        <v>99.449299999999994</v>
      </c>
    </row>
    <row r="110" spans="1:14" ht="9.75" customHeight="1" x14ac:dyDescent="0.2">
      <c r="A110" s="240">
        <v>9264</v>
      </c>
      <c r="B110" s="288" t="s">
        <v>2973</v>
      </c>
      <c r="C110" s="288"/>
      <c r="D110" s="288"/>
      <c r="E110" s="288"/>
      <c r="F110" s="165" t="s">
        <v>1396</v>
      </c>
      <c r="G110" s="169">
        <v>36</v>
      </c>
      <c r="H110" s="241"/>
      <c r="I110" s="319">
        <v>80</v>
      </c>
      <c r="J110" s="314"/>
      <c r="K110" s="314"/>
      <c r="L110" s="247">
        <v>2880</v>
      </c>
      <c r="M110" s="172">
        <v>5.1299999999999998E-2</v>
      </c>
      <c r="N110" s="146">
        <v>99.500600000000006</v>
      </c>
    </row>
    <row r="111" spans="1:14" ht="9.75" customHeight="1" x14ac:dyDescent="0.2">
      <c r="A111" s="240">
        <v>2775</v>
      </c>
      <c r="B111" s="288" t="s">
        <v>3252</v>
      </c>
      <c r="C111" s="288"/>
      <c r="D111" s="288"/>
      <c r="E111" s="288"/>
      <c r="F111" s="165" t="s">
        <v>7</v>
      </c>
      <c r="G111" s="171">
        <v>100.9652</v>
      </c>
      <c r="H111" s="241"/>
      <c r="I111" s="319">
        <v>27.67</v>
      </c>
      <c r="J111" s="314"/>
      <c r="K111" s="314"/>
      <c r="L111" s="247">
        <v>2793.71</v>
      </c>
      <c r="M111" s="172">
        <v>4.9799999999999997E-2</v>
      </c>
      <c r="N111" s="146">
        <v>99.550299999999993</v>
      </c>
    </row>
    <row r="112" spans="1:14" ht="19.350000000000001" customHeight="1" x14ac:dyDescent="0.2">
      <c r="A112" s="243">
        <v>535</v>
      </c>
      <c r="B112" s="288" t="s">
        <v>1385</v>
      </c>
      <c r="C112" s="288"/>
      <c r="D112" s="288"/>
      <c r="E112" s="288"/>
      <c r="F112" s="165" t="s">
        <v>414</v>
      </c>
      <c r="G112" s="172">
        <v>1</v>
      </c>
      <c r="H112" s="241"/>
      <c r="I112" s="313">
        <v>2631.74</v>
      </c>
      <c r="J112" s="314"/>
      <c r="K112" s="314"/>
      <c r="L112" s="247">
        <v>2631.74</v>
      </c>
      <c r="M112" s="172">
        <v>4.6899999999999997E-2</v>
      </c>
      <c r="N112" s="146">
        <v>99.597200000000001</v>
      </c>
    </row>
    <row r="113" spans="1:14" ht="19.350000000000001" customHeight="1" x14ac:dyDescent="0.2">
      <c r="A113" s="243">
        <v>641</v>
      </c>
      <c r="B113" s="288" t="s">
        <v>2958</v>
      </c>
      <c r="C113" s="288"/>
      <c r="D113" s="288"/>
      <c r="E113" s="288"/>
      <c r="F113" s="165" t="s">
        <v>414</v>
      </c>
      <c r="G113" s="172">
        <v>1</v>
      </c>
      <c r="H113" s="241"/>
      <c r="I113" s="313">
        <v>2510</v>
      </c>
      <c r="J113" s="314"/>
      <c r="K113" s="314"/>
      <c r="L113" s="247">
        <v>2510</v>
      </c>
      <c r="M113" s="172">
        <v>4.4699999999999997E-2</v>
      </c>
      <c r="N113" s="146">
        <v>99.641900000000007</v>
      </c>
    </row>
    <row r="114" spans="1:14" ht="9.75" customHeight="1" x14ac:dyDescent="0.2">
      <c r="A114" s="240">
        <v>2479</v>
      </c>
      <c r="B114" s="288" t="s">
        <v>2930</v>
      </c>
      <c r="C114" s="288"/>
      <c r="D114" s="288"/>
      <c r="E114" s="288"/>
      <c r="F114" s="165" t="s">
        <v>7</v>
      </c>
      <c r="G114" s="172">
        <v>1</v>
      </c>
      <c r="H114" s="241"/>
      <c r="I114" s="313">
        <v>2100</v>
      </c>
      <c r="J114" s="314"/>
      <c r="K114" s="314"/>
      <c r="L114" s="247">
        <v>2100</v>
      </c>
      <c r="M114" s="172">
        <v>3.7400000000000003E-2</v>
      </c>
      <c r="N114" s="146">
        <v>99.679299999999998</v>
      </c>
    </row>
    <row r="115" spans="1:14" ht="9.75" customHeight="1" x14ac:dyDescent="0.2">
      <c r="A115" s="240">
        <v>2480</v>
      </c>
      <c r="B115" s="288" t="s">
        <v>2929</v>
      </c>
      <c r="C115" s="288"/>
      <c r="D115" s="288"/>
      <c r="E115" s="288"/>
      <c r="F115" s="165" t="s">
        <v>7</v>
      </c>
      <c r="G115" s="172">
        <v>1</v>
      </c>
      <c r="H115" s="241"/>
      <c r="I115" s="313">
        <v>2100</v>
      </c>
      <c r="J115" s="314"/>
      <c r="K115" s="314"/>
      <c r="L115" s="247">
        <v>2100</v>
      </c>
      <c r="M115" s="172">
        <v>3.7400000000000003E-2</v>
      </c>
      <c r="N115" s="146">
        <v>99.716700000000003</v>
      </c>
    </row>
    <row r="116" spans="1:14" ht="9.75" customHeight="1" x14ac:dyDescent="0.2">
      <c r="A116" s="240">
        <v>5874</v>
      </c>
      <c r="B116" s="288" t="s">
        <v>2979</v>
      </c>
      <c r="C116" s="288"/>
      <c r="D116" s="288"/>
      <c r="E116" s="288"/>
      <c r="F116" s="165" t="s">
        <v>414</v>
      </c>
      <c r="G116" s="172">
        <v>1</v>
      </c>
      <c r="H116" s="241"/>
      <c r="I116" s="313">
        <v>2100</v>
      </c>
      <c r="J116" s="314"/>
      <c r="K116" s="314"/>
      <c r="L116" s="247">
        <v>2100</v>
      </c>
      <c r="M116" s="172">
        <v>3.7400000000000003E-2</v>
      </c>
      <c r="N116" s="146">
        <v>99.754099999999994</v>
      </c>
    </row>
    <row r="117" spans="1:14" ht="9.75" customHeight="1" x14ac:dyDescent="0.2">
      <c r="A117" s="243">
        <v>159</v>
      </c>
      <c r="B117" s="288" t="s">
        <v>1259</v>
      </c>
      <c r="C117" s="288"/>
      <c r="D117" s="288"/>
      <c r="E117" s="288"/>
      <c r="F117" s="165" t="s">
        <v>414</v>
      </c>
      <c r="G117" s="172">
        <v>1</v>
      </c>
      <c r="H117" s="241"/>
      <c r="I117" s="313">
        <v>2000</v>
      </c>
      <c r="J117" s="314"/>
      <c r="K117" s="314"/>
      <c r="L117" s="247">
        <v>2000</v>
      </c>
      <c r="M117" s="172">
        <v>3.56E-2</v>
      </c>
      <c r="N117" s="146">
        <v>99.789699999999996</v>
      </c>
    </row>
    <row r="118" spans="1:14" ht="9.75" customHeight="1" x14ac:dyDescent="0.2">
      <c r="A118" s="240">
        <v>5894</v>
      </c>
      <c r="B118" s="288" t="s">
        <v>3205</v>
      </c>
      <c r="C118" s="288"/>
      <c r="D118" s="288"/>
      <c r="E118" s="288"/>
      <c r="F118" s="165" t="s">
        <v>621</v>
      </c>
      <c r="G118" s="172">
        <v>1.7313000000000001</v>
      </c>
      <c r="H118" s="241"/>
      <c r="I118" s="313">
        <v>1100</v>
      </c>
      <c r="J118" s="314"/>
      <c r="K118" s="314"/>
      <c r="L118" s="247">
        <v>1904.43</v>
      </c>
      <c r="M118" s="172">
        <v>3.39E-2</v>
      </c>
      <c r="N118" s="146">
        <v>99.823599999999999</v>
      </c>
    </row>
    <row r="119" spans="1:14" ht="9.75" customHeight="1" x14ac:dyDescent="0.2">
      <c r="A119" s="240">
        <v>2033</v>
      </c>
      <c r="B119" s="288" t="s">
        <v>3114</v>
      </c>
      <c r="C119" s="288"/>
      <c r="D119" s="288"/>
      <c r="E119" s="288"/>
      <c r="F119" s="165" t="s">
        <v>7</v>
      </c>
      <c r="G119" s="172">
        <v>1</v>
      </c>
      <c r="H119" s="241"/>
      <c r="I119" s="313">
        <v>1800</v>
      </c>
      <c r="J119" s="314"/>
      <c r="K119" s="314"/>
      <c r="L119" s="247">
        <v>1800</v>
      </c>
      <c r="M119" s="172">
        <v>3.2099999999999997E-2</v>
      </c>
      <c r="N119" s="146">
        <v>99.855699999999999</v>
      </c>
    </row>
    <row r="120" spans="1:14" ht="9.75" customHeight="1" x14ac:dyDescent="0.2">
      <c r="A120" s="240">
        <v>2485</v>
      </c>
      <c r="B120" s="288" t="s">
        <v>2925</v>
      </c>
      <c r="C120" s="288"/>
      <c r="D120" s="288"/>
      <c r="E120" s="288"/>
      <c r="F120" s="165" t="s">
        <v>7</v>
      </c>
      <c r="G120" s="172">
        <v>1</v>
      </c>
      <c r="H120" s="241"/>
      <c r="I120" s="313">
        <v>1800</v>
      </c>
      <c r="J120" s="314"/>
      <c r="K120" s="314"/>
      <c r="L120" s="247">
        <v>1800</v>
      </c>
      <c r="M120" s="172">
        <v>3.2099999999999997E-2</v>
      </c>
      <c r="N120" s="146">
        <v>99.887799999999999</v>
      </c>
    </row>
    <row r="121" spans="1:14" ht="9.75" customHeight="1" x14ac:dyDescent="0.2">
      <c r="A121" s="243">
        <v>203</v>
      </c>
      <c r="B121" s="288" t="s">
        <v>1293</v>
      </c>
      <c r="C121" s="288"/>
      <c r="D121" s="288"/>
      <c r="E121" s="288"/>
      <c r="F121" s="165" t="s">
        <v>414</v>
      </c>
      <c r="G121" s="172">
        <v>1</v>
      </c>
      <c r="H121" s="241"/>
      <c r="I121" s="313">
        <v>1800</v>
      </c>
      <c r="J121" s="314"/>
      <c r="K121" s="314"/>
      <c r="L121" s="247">
        <v>1800</v>
      </c>
      <c r="M121" s="172">
        <v>3.2099999999999997E-2</v>
      </c>
      <c r="N121" s="146">
        <v>99.919799999999995</v>
      </c>
    </row>
    <row r="122" spans="1:14" ht="9.75" customHeight="1" x14ac:dyDescent="0.2">
      <c r="A122" s="240">
        <v>9222</v>
      </c>
      <c r="B122" s="288" t="s">
        <v>1326</v>
      </c>
      <c r="C122" s="288"/>
      <c r="D122" s="288"/>
      <c r="E122" s="288"/>
      <c r="F122" s="165" t="s">
        <v>414</v>
      </c>
      <c r="G122" s="172">
        <v>1</v>
      </c>
      <c r="H122" s="241"/>
      <c r="I122" s="313">
        <v>1750</v>
      </c>
      <c r="J122" s="314"/>
      <c r="K122" s="314"/>
      <c r="L122" s="247">
        <v>1750</v>
      </c>
      <c r="M122" s="172">
        <v>3.1199999999999999E-2</v>
      </c>
      <c r="N122" s="146">
        <v>99.950999999999993</v>
      </c>
    </row>
    <row r="123" spans="1:14" ht="9.75" customHeight="1" x14ac:dyDescent="0.2">
      <c r="A123" s="240">
        <v>8907</v>
      </c>
      <c r="B123" s="288" t="s">
        <v>1341</v>
      </c>
      <c r="C123" s="288"/>
      <c r="D123" s="288"/>
      <c r="E123" s="288"/>
      <c r="F123" s="165" t="s">
        <v>414</v>
      </c>
      <c r="G123" s="172">
        <v>1</v>
      </c>
      <c r="H123" s="241"/>
      <c r="I123" s="313">
        <v>1680</v>
      </c>
      <c r="J123" s="314"/>
      <c r="K123" s="314"/>
      <c r="L123" s="247">
        <v>1680</v>
      </c>
      <c r="M123" s="172">
        <v>2.9899999999999999E-2</v>
      </c>
      <c r="N123" s="146">
        <v>99.980900000000005</v>
      </c>
    </row>
    <row r="124" spans="1:14" ht="9.75" customHeight="1" x14ac:dyDescent="0.2">
      <c r="A124" s="240">
        <v>1063</v>
      </c>
      <c r="B124" s="288" t="s">
        <v>3953</v>
      </c>
      <c r="C124" s="288"/>
      <c r="D124" s="288"/>
      <c r="E124" s="288"/>
      <c r="F124" s="165" t="s">
        <v>629</v>
      </c>
      <c r="G124" s="171">
        <v>162.83070000000001</v>
      </c>
      <c r="H124" s="241"/>
      <c r="I124" s="318">
        <v>6.5822000000000003</v>
      </c>
      <c r="J124" s="314"/>
      <c r="K124" s="314"/>
      <c r="L124" s="247">
        <v>1071.78</v>
      </c>
      <c r="M124" s="172">
        <v>1.9099999999999999E-2</v>
      </c>
      <c r="N124" s="146">
        <v>100</v>
      </c>
    </row>
    <row r="125" spans="1:14" ht="9.75" customHeight="1" x14ac:dyDescent="0.2">
      <c r="A125" s="287" t="s">
        <v>4002</v>
      </c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48">
        <v>5614697.0499999998</v>
      </c>
      <c r="M125" s="287"/>
      <c r="N125" s="287"/>
    </row>
    <row r="126" spans="1:14" ht="10.9" customHeight="1" x14ac:dyDescent="0.2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</row>
    <row r="127" spans="1:14" ht="9.75" customHeight="1" x14ac:dyDescent="0.2">
      <c r="A127" s="287" t="s">
        <v>40</v>
      </c>
      <c r="B127" s="287"/>
      <c r="C127" s="287"/>
      <c r="D127" s="288" t="s">
        <v>3999</v>
      </c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</row>
    <row r="128" spans="1:14" ht="9.75" customHeight="1" x14ac:dyDescent="0.2">
      <c r="A128" s="287" t="s">
        <v>4009</v>
      </c>
      <c r="B128" s="287"/>
      <c r="C128" s="287"/>
      <c r="D128" s="288" t="s">
        <v>4008</v>
      </c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</row>
    <row r="129" spans="1:14" ht="9.75" customHeight="1" x14ac:dyDescent="0.2">
      <c r="A129" s="287" t="s">
        <v>4007</v>
      </c>
      <c r="B129" s="287"/>
      <c r="C129" s="287"/>
      <c r="D129" s="288" t="s">
        <v>4006</v>
      </c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</row>
    <row r="130" spans="1:14" ht="9.75" customHeight="1" x14ac:dyDescent="0.2">
      <c r="A130" s="287" t="s">
        <v>3998</v>
      </c>
      <c r="B130" s="287"/>
      <c r="C130" s="287"/>
      <c r="D130" s="288" t="s">
        <v>4005</v>
      </c>
      <c r="E130" s="288"/>
      <c r="F130" s="288"/>
      <c r="G130" s="287" t="s">
        <v>3997</v>
      </c>
      <c r="H130" s="287"/>
      <c r="I130" s="287"/>
      <c r="J130" s="287"/>
      <c r="K130" s="288" t="s">
        <v>4005</v>
      </c>
      <c r="L130" s="288"/>
      <c r="M130" s="288"/>
      <c r="N130" s="288"/>
    </row>
    <row r="131" spans="1:14" ht="10.9" customHeight="1" x14ac:dyDescent="0.2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</row>
    <row r="132" spans="1:14" ht="9.75" customHeight="1" x14ac:dyDescent="0.2">
      <c r="A132" s="170" t="s">
        <v>0</v>
      </c>
      <c r="B132" s="302" t="s">
        <v>1</v>
      </c>
      <c r="C132" s="302"/>
      <c r="D132" s="302"/>
      <c r="E132" s="302"/>
      <c r="F132" s="170" t="s">
        <v>2</v>
      </c>
      <c r="G132" s="164" t="s">
        <v>405</v>
      </c>
      <c r="H132" s="287" t="s">
        <v>4</v>
      </c>
      <c r="I132" s="287"/>
      <c r="J132" s="287"/>
      <c r="K132" s="287"/>
      <c r="L132" s="164" t="s">
        <v>5</v>
      </c>
      <c r="M132" s="164" t="s">
        <v>4004</v>
      </c>
      <c r="N132" s="164" t="s">
        <v>4003</v>
      </c>
    </row>
    <row r="133" spans="1:14" ht="9.75" customHeight="1" x14ac:dyDescent="0.2">
      <c r="A133" s="243">
        <v>515</v>
      </c>
      <c r="B133" s="288" t="s">
        <v>706</v>
      </c>
      <c r="C133" s="288"/>
      <c r="D133" s="288"/>
      <c r="E133" s="288"/>
      <c r="F133" s="165" t="s">
        <v>21</v>
      </c>
      <c r="G133" s="168">
        <v>10409.08</v>
      </c>
      <c r="H133" s="241"/>
      <c r="I133" s="317">
        <v>250</v>
      </c>
      <c r="J133" s="314"/>
      <c r="K133" s="314"/>
      <c r="L133" s="249">
        <v>2602270</v>
      </c>
      <c r="M133" s="172">
        <v>9.0381</v>
      </c>
      <c r="N133" s="147">
        <v>9.0381</v>
      </c>
    </row>
    <row r="134" spans="1:14" ht="9.75" customHeight="1" x14ac:dyDescent="0.2">
      <c r="A134" s="240">
        <v>9155</v>
      </c>
      <c r="B134" s="288" t="s">
        <v>3883</v>
      </c>
      <c r="C134" s="288"/>
      <c r="D134" s="288"/>
      <c r="E134" s="288"/>
      <c r="F134" s="165" t="s">
        <v>21</v>
      </c>
      <c r="G134" s="167">
        <v>2076.6395000000002</v>
      </c>
      <c r="H134" s="241"/>
      <c r="I134" s="313">
        <v>1049.07</v>
      </c>
      <c r="J134" s="314"/>
      <c r="K134" s="314"/>
      <c r="L134" s="249">
        <v>2178540.2000000002</v>
      </c>
      <c r="M134" s="172">
        <v>7.5663999999999998</v>
      </c>
      <c r="N134" s="144">
        <v>16.604500000000002</v>
      </c>
    </row>
    <row r="135" spans="1:14" ht="9.75" customHeight="1" x14ac:dyDescent="0.2">
      <c r="A135" s="240">
        <v>1536</v>
      </c>
      <c r="B135" s="288" t="s">
        <v>3926</v>
      </c>
      <c r="C135" s="288"/>
      <c r="D135" s="288"/>
      <c r="E135" s="288"/>
      <c r="F135" s="165" t="s">
        <v>621</v>
      </c>
      <c r="G135" s="167">
        <v>4195.0604999999996</v>
      </c>
      <c r="H135" s="241"/>
      <c r="I135" s="317">
        <v>484.38060000000002</v>
      </c>
      <c r="J135" s="314"/>
      <c r="K135" s="314"/>
      <c r="L135" s="249">
        <v>2032005.92</v>
      </c>
      <c r="M135" s="172">
        <v>7.0575000000000001</v>
      </c>
      <c r="N135" s="144">
        <v>23.661999999999999</v>
      </c>
    </row>
    <row r="136" spans="1:14" ht="19.350000000000001" customHeight="1" x14ac:dyDescent="0.2">
      <c r="A136" s="240">
        <v>9089</v>
      </c>
      <c r="B136" s="288" t="s">
        <v>716</v>
      </c>
      <c r="C136" s="288"/>
      <c r="D136" s="288"/>
      <c r="E136" s="288"/>
      <c r="F136" s="165" t="s">
        <v>7</v>
      </c>
      <c r="G136" s="172">
        <v>1</v>
      </c>
      <c r="H136" s="241"/>
      <c r="I136" s="320">
        <v>1081743.06</v>
      </c>
      <c r="J136" s="314"/>
      <c r="K136" s="314"/>
      <c r="L136" s="249">
        <v>1081743.06</v>
      </c>
      <c r="M136" s="172">
        <v>3.7570999999999999</v>
      </c>
      <c r="N136" s="144">
        <v>27.4191</v>
      </c>
    </row>
    <row r="137" spans="1:14" ht="9.75" customHeight="1" x14ac:dyDescent="0.2">
      <c r="A137" s="240">
        <v>9152</v>
      </c>
      <c r="B137" s="288" t="s">
        <v>3973</v>
      </c>
      <c r="C137" s="288"/>
      <c r="D137" s="288"/>
      <c r="E137" s="288"/>
      <c r="F137" s="165" t="s">
        <v>21</v>
      </c>
      <c r="G137" s="168">
        <v>24591.14</v>
      </c>
      <c r="H137" s="241"/>
      <c r="I137" s="319">
        <v>30</v>
      </c>
      <c r="J137" s="314"/>
      <c r="K137" s="314"/>
      <c r="L137" s="242">
        <v>737734.2</v>
      </c>
      <c r="M137" s="172">
        <v>2.5623</v>
      </c>
      <c r="N137" s="144">
        <v>29.981400000000001</v>
      </c>
    </row>
    <row r="138" spans="1:14" ht="19.350000000000001" customHeight="1" x14ac:dyDescent="0.2">
      <c r="A138" s="243">
        <v>594</v>
      </c>
      <c r="B138" s="288" t="s">
        <v>3982</v>
      </c>
      <c r="C138" s="288"/>
      <c r="D138" s="288"/>
      <c r="E138" s="288"/>
      <c r="F138" s="165" t="s">
        <v>21</v>
      </c>
      <c r="G138" s="168">
        <v>20484.07</v>
      </c>
      <c r="H138" s="241"/>
      <c r="I138" s="319">
        <v>32</v>
      </c>
      <c r="J138" s="314"/>
      <c r="K138" s="314"/>
      <c r="L138" s="242">
        <v>655490.24</v>
      </c>
      <c r="M138" s="172">
        <v>2.2766000000000002</v>
      </c>
      <c r="N138" s="144">
        <v>32.258000000000003</v>
      </c>
    </row>
    <row r="139" spans="1:14" ht="9.75" customHeight="1" x14ac:dyDescent="0.2">
      <c r="A139" s="240">
        <v>2413</v>
      </c>
      <c r="B139" s="288" t="s">
        <v>697</v>
      </c>
      <c r="C139" s="288"/>
      <c r="D139" s="288"/>
      <c r="E139" s="288"/>
      <c r="F139" s="165" t="s">
        <v>21</v>
      </c>
      <c r="G139" s="167">
        <v>9861.4699999999993</v>
      </c>
      <c r="H139" s="241"/>
      <c r="I139" s="319">
        <v>60.93</v>
      </c>
      <c r="J139" s="314"/>
      <c r="K139" s="314"/>
      <c r="L139" s="242">
        <v>600859.37</v>
      </c>
      <c r="M139" s="172">
        <v>2.0869</v>
      </c>
      <c r="N139" s="144">
        <v>34.344900000000003</v>
      </c>
    </row>
    <row r="140" spans="1:14" ht="9.75" customHeight="1" x14ac:dyDescent="0.2">
      <c r="A140" s="240">
        <v>1035</v>
      </c>
      <c r="B140" s="288" t="s">
        <v>3301</v>
      </c>
      <c r="C140" s="288"/>
      <c r="D140" s="288"/>
      <c r="E140" s="288"/>
      <c r="F140" s="165" t="s">
        <v>621</v>
      </c>
      <c r="G140" s="167">
        <v>1333.6223</v>
      </c>
      <c r="H140" s="241"/>
      <c r="I140" s="317">
        <v>425</v>
      </c>
      <c r="J140" s="314"/>
      <c r="K140" s="314"/>
      <c r="L140" s="242">
        <v>566789.48</v>
      </c>
      <c r="M140" s="172">
        <v>1.9685999999999999</v>
      </c>
      <c r="N140" s="144">
        <v>36.313499999999998</v>
      </c>
    </row>
    <row r="141" spans="1:14" ht="9.75" customHeight="1" x14ac:dyDescent="0.2">
      <c r="A141" s="240">
        <v>2545</v>
      </c>
      <c r="B141" s="288" t="s">
        <v>450</v>
      </c>
      <c r="C141" s="288"/>
      <c r="D141" s="288"/>
      <c r="E141" s="288"/>
      <c r="F141" s="165" t="s">
        <v>19</v>
      </c>
      <c r="G141" s="168">
        <v>22547.8</v>
      </c>
      <c r="H141" s="241"/>
      <c r="I141" s="319">
        <v>25</v>
      </c>
      <c r="J141" s="314"/>
      <c r="K141" s="314"/>
      <c r="L141" s="242">
        <v>563695</v>
      </c>
      <c r="M141" s="172">
        <v>1.9578</v>
      </c>
      <c r="N141" s="144">
        <v>38.271299999999997</v>
      </c>
    </row>
    <row r="142" spans="1:14" ht="9.75" customHeight="1" x14ac:dyDescent="0.2">
      <c r="A142" s="243">
        <v>721</v>
      </c>
      <c r="B142" s="288" t="s">
        <v>2957</v>
      </c>
      <c r="C142" s="288"/>
      <c r="D142" s="288"/>
      <c r="E142" s="288"/>
      <c r="F142" s="165" t="s">
        <v>414</v>
      </c>
      <c r="G142" s="168">
        <v>10479.040000000001</v>
      </c>
      <c r="H142" s="241"/>
      <c r="I142" s="319">
        <v>47.53</v>
      </c>
      <c r="J142" s="314"/>
      <c r="K142" s="314"/>
      <c r="L142" s="242">
        <v>498068.77</v>
      </c>
      <c r="M142" s="172">
        <v>1.7299</v>
      </c>
      <c r="N142" s="144">
        <v>40.001100000000001</v>
      </c>
    </row>
    <row r="143" spans="1:14" ht="28.9" customHeight="1" x14ac:dyDescent="0.2">
      <c r="A143" s="243">
        <v>584</v>
      </c>
      <c r="B143" s="288" t="s">
        <v>3983</v>
      </c>
      <c r="C143" s="288"/>
      <c r="D143" s="288"/>
      <c r="E143" s="288"/>
      <c r="F143" s="165" t="s">
        <v>21</v>
      </c>
      <c r="G143" s="168">
        <v>13662.68</v>
      </c>
      <c r="H143" s="241"/>
      <c r="I143" s="319">
        <v>34</v>
      </c>
      <c r="J143" s="314"/>
      <c r="K143" s="314"/>
      <c r="L143" s="242">
        <v>464531.12</v>
      </c>
      <c r="M143" s="172">
        <v>1.6133999999999999</v>
      </c>
      <c r="N143" s="144">
        <v>41.6145</v>
      </c>
    </row>
    <row r="144" spans="1:14" ht="9.75" customHeight="1" x14ac:dyDescent="0.2">
      <c r="A144" s="240">
        <v>1711</v>
      </c>
      <c r="B144" s="288" t="s">
        <v>3267</v>
      </c>
      <c r="C144" s="288"/>
      <c r="D144" s="288"/>
      <c r="E144" s="288"/>
      <c r="F144" s="165" t="s">
        <v>7</v>
      </c>
      <c r="G144" s="166">
        <v>204399.5625</v>
      </c>
      <c r="H144" s="241"/>
      <c r="I144" s="318">
        <v>2.0699999999999998</v>
      </c>
      <c r="J144" s="314"/>
      <c r="K144" s="314"/>
      <c r="L144" s="242">
        <v>423107.09</v>
      </c>
      <c r="M144" s="172">
        <v>1.4695</v>
      </c>
      <c r="N144" s="144">
        <v>43.084099999999999</v>
      </c>
    </row>
    <row r="145" spans="1:14" ht="9.75" customHeight="1" x14ac:dyDescent="0.2">
      <c r="A145" s="240">
        <v>1350</v>
      </c>
      <c r="B145" s="288" t="s">
        <v>3937</v>
      </c>
      <c r="C145" s="288"/>
      <c r="D145" s="288"/>
      <c r="E145" s="288"/>
      <c r="F145" s="165" t="s">
        <v>629</v>
      </c>
      <c r="G145" s="168">
        <v>58496</v>
      </c>
      <c r="H145" s="241"/>
      <c r="I145" s="318">
        <v>7.2270000000000003</v>
      </c>
      <c r="J145" s="314"/>
      <c r="K145" s="314"/>
      <c r="L145" s="242">
        <v>422750.59</v>
      </c>
      <c r="M145" s="172">
        <v>1.4682999999999999</v>
      </c>
      <c r="N145" s="144">
        <v>44.552300000000002</v>
      </c>
    </row>
    <row r="146" spans="1:14" ht="9.75" customHeight="1" x14ac:dyDescent="0.2">
      <c r="A146" s="240">
        <v>9075</v>
      </c>
      <c r="B146" s="288" t="s">
        <v>3209</v>
      </c>
      <c r="C146" s="288"/>
      <c r="D146" s="288"/>
      <c r="E146" s="288"/>
      <c r="F146" s="165" t="s">
        <v>21</v>
      </c>
      <c r="G146" s="167">
        <v>7636.06</v>
      </c>
      <c r="H146" s="241"/>
      <c r="I146" s="319">
        <v>53</v>
      </c>
      <c r="J146" s="314"/>
      <c r="K146" s="314"/>
      <c r="L146" s="242">
        <v>404711.18</v>
      </c>
      <c r="M146" s="172">
        <v>1.4056</v>
      </c>
      <c r="N146" s="144">
        <v>45.957999999999998</v>
      </c>
    </row>
    <row r="147" spans="1:14" ht="9.75" customHeight="1" x14ac:dyDescent="0.2">
      <c r="A147" s="240">
        <v>9109</v>
      </c>
      <c r="B147" s="288" t="s">
        <v>3974</v>
      </c>
      <c r="C147" s="288"/>
      <c r="D147" s="288"/>
      <c r="E147" s="288"/>
      <c r="F147" s="165" t="s">
        <v>21</v>
      </c>
      <c r="G147" s="168">
        <v>10479.040000000001</v>
      </c>
      <c r="H147" s="241"/>
      <c r="I147" s="319">
        <v>35.979999999999997</v>
      </c>
      <c r="J147" s="314"/>
      <c r="K147" s="314"/>
      <c r="L147" s="242">
        <v>377035.86</v>
      </c>
      <c r="M147" s="172">
        <v>1.3095000000000001</v>
      </c>
      <c r="N147" s="144">
        <v>47.267499999999998</v>
      </c>
    </row>
    <row r="148" spans="1:14" ht="9.75" customHeight="1" x14ac:dyDescent="0.2">
      <c r="A148" s="240">
        <v>1347</v>
      </c>
      <c r="B148" s="288" t="s">
        <v>3938</v>
      </c>
      <c r="C148" s="288"/>
      <c r="D148" s="288"/>
      <c r="E148" s="288"/>
      <c r="F148" s="165" t="s">
        <v>629</v>
      </c>
      <c r="G148" s="168">
        <v>54337</v>
      </c>
      <c r="H148" s="241"/>
      <c r="I148" s="318">
        <v>6.75</v>
      </c>
      <c r="J148" s="314"/>
      <c r="K148" s="314"/>
      <c r="L148" s="242">
        <v>366774.75</v>
      </c>
      <c r="M148" s="172">
        <v>1.2739</v>
      </c>
      <c r="N148" s="144">
        <v>48.5413</v>
      </c>
    </row>
    <row r="149" spans="1:14" ht="9.75" customHeight="1" x14ac:dyDescent="0.2">
      <c r="A149" s="240">
        <v>1344</v>
      </c>
      <c r="B149" s="288" t="s">
        <v>3941</v>
      </c>
      <c r="C149" s="288"/>
      <c r="D149" s="288"/>
      <c r="E149" s="288"/>
      <c r="F149" s="165" t="s">
        <v>629</v>
      </c>
      <c r="G149" s="168">
        <v>52917</v>
      </c>
      <c r="H149" s="241"/>
      <c r="I149" s="318">
        <v>6.63</v>
      </c>
      <c r="J149" s="314"/>
      <c r="K149" s="314"/>
      <c r="L149" s="242">
        <v>350839.71</v>
      </c>
      <c r="M149" s="172">
        <v>1.2184999999999999</v>
      </c>
      <c r="N149" s="144">
        <v>49.759900000000002</v>
      </c>
    </row>
    <row r="150" spans="1:14" ht="9.75" customHeight="1" x14ac:dyDescent="0.2">
      <c r="A150" s="240">
        <v>6217</v>
      </c>
      <c r="B150" s="288" t="s">
        <v>3225</v>
      </c>
      <c r="C150" s="288"/>
      <c r="D150" s="288"/>
      <c r="E150" s="288"/>
      <c r="F150" s="165" t="s">
        <v>21</v>
      </c>
      <c r="G150" s="167">
        <v>3728.4186</v>
      </c>
      <c r="H150" s="241"/>
      <c r="I150" s="319">
        <v>90.51</v>
      </c>
      <c r="J150" s="314"/>
      <c r="K150" s="314"/>
      <c r="L150" s="242">
        <v>337459.17</v>
      </c>
      <c r="M150" s="172">
        <v>1.1720999999999999</v>
      </c>
      <c r="N150" s="144">
        <v>50.931899999999999</v>
      </c>
    </row>
    <row r="151" spans="1:14" ht="19.350000000000001" customHeight="1" x14ac:dyDescent="0.2">
      <c r="A151" s="243">
        <v>445</v>
      </c>
      <c r="B151" s="288" t="s">
        <v>2344</v>
      </c>
      <c r="C151" s="288"/>
      <c r="D151" s="288"/>
      <c r="E151" s="288"/>
      <c r="F151" s="165" t="s">
        <v>19</v>
      </c>
      <c r="G151" s="168">
        <v>15184.59</v>
      </c>
      <c r="H151" s="241"/>
      <c r="I151" s="319">
        <v>20</v>
      </c>
      <c r="J151" s="314"/>
      <c r="K151" s="314"/>
      <c r="L151" s="242">
        <v>303691.8</v>
      </c>
      <c r="M151" s="172">
        <v>1.0548</v>
      </c>
      <c r="N151" s="144">
        <v>51.986699999999999</v>
      </c>
    </row>
    <row r="152" spans="1:14" ht="9.75" customHeight="1" x14ac:dyDescent="0.2">
      <c r="A152" s="240">
        <v>9535</v>
      </c>
      <c r="B152" s="288" t="s">
        <v>2726</v>
      </c>
      <c r="C152" s="288"/>
      <c r="D152" s="288"/>
      <c r="E152" s="288"/>
      <c r="F152" s="165" t="s">
        <v>21</v>
      </c>
      <c r="G152" s="171">
        <v>674.3</v>
      </c>
      <c r="H152" s="241"/>
      <c r="I152" s="317">
        <v>450</v>
      </c>
      <c r="J152" s="314"/>
      <c r="K152" s="314"/>
      <c r="L152" s="242">
        <v>303435</v>
      </c>
      <c r="M152" s="172">
        <v>1.0539000000000001</v>
      </c>
      <c r="N152" s="144">
        <v>53.040599999999998</v>
      </c>
    </row>
    <row r="153" spans="1:14" ht="9.75" customHeight="1" x14ac:dyDescent="0.2">
      <c r="A153" s="240">
        <v>6246</v>
      </c>
      <c r="B153" s="288" t="s">
        <v>2675</v>
      </c>
      <c r="C153" s="288"/>
      <c r="D153" s="288"/>
      <c r="E153" s="288"/>
      <c r="F153" s="165" t="s">
        <v>21</v>
      </c>
      <c r="G153" s="167">
        <v>3517.1509999999998</v>
      </c>
      <c r="H153" s="241"/>
      <c r="I153" s="319">
        <v>78</v>
      </c>
      <c r="J153" s="314"/>
      <c r="K153" s="314"/>
      <c r="L153" s="242">
        <v>274337.78000000003</v>
      </c>
      <c r="M153" s="172">
        <v>0.95279999999999998</v>
      </c>
      <c r="N153" s="144">
        <v>53.993400000000001</v>
      </c>
    </row>
    <row r="154" spans="1:14" ht="9.75" customHeight="1" x14ac:dyDescent="0.2">
      <c r="A154" s="243">
        <v>839</v>
      </c>
      <c r="B154" s="288" t="s">
        <v>1524</v>
      </c>
      <c r="C154" s="288"/>
      <c r="D154" s="288"/>
      <c r="E154" s="288"/>
      <c r="F154" s="165" t="s">
        <v>414</v>
      </c>
      <c r="G154" s="172">
        <v>1</v>
      </c>
      <c r="H154" s="241"/>
      <c r="I154" s="316">
        <v>261983.5</v>
      </c>
      <c r="J154" s="314"/>
      <c r="K154" s="314"/>
      <c r="L154" s="242">
        <v>261983.5</v>
      </c>
      <c r="M154" s="172">
        <v>0.90990000000000004</v>
      </c>
      <c r="N154" s="144">
        <v>54.903300000000002</v>
      </c>
    </row>
    <row r="155" spans="1:14" ht="9.75" customHeight="1" x14ac:dyDescent="0.2">
      <c r="A155" s="240">
        <v>1343</v>
      </c>
      <c r="B155" s="288" t="s">
        <v>3942</v>
      </c>
      <c r="C155" s="288"/>
      <c r="D155" s="288"/>
      <c r="E155" s="288"/>
      <c r="F155" s="165" t="s">
        <v>629</v>
      </c>
      <c r="G155" s="168">
        <v>36126</v>
      </c>
      <c r="H155" s="241"/>
      <c r="I155" s="318">
        <v>6.93</v>
      </c>
      <c r="J155" s="314"/>
      <c r="K155" s="314"/>
      <c r="L155" s="242">
        <v>250353.18</v>
      </c>
      <c r="M155" s="172">
        <v>0.86950000000000005</v>
      </c>
      <c r="N155" s="144">
        <v>55.772799999999997</v>
      </c>
    </row>
    <row r="156" spans="1:14" ht="9.75" customHeight="1" x14ac:dyDescent="0.2">
      <c r="A156" s="240">
        <v>9524</v>
      </c>
      <c r="B156" s="288" t="s">
        <v>1667</v>
      </c>
      <c r="C156" s="288"/>
      <c r="D156" s="288"/>
      <c r="E156" s="288"/>
      <c r="F156" s="165" t="s">
        <v>414</v>
      </c>
      <c r="G156" s="172">
        <v>1</v>
      </c>
      <c r="H156" s="241"/>
      <c r="I156" s="316">
        <v>250000</v>
      </c>
      <c r="J156" s="314"/>
      <c r="K156" s="314"/>
      <c r="L156" s="242">
        <v>250000</v>
      </c>
      <c r="M156" s="172">
        <v>0.86829999999999996</v>
      </c>
      <c r="N156" s="144">
        <v>56.641100000000002</v>
      </c>
    </row>
    <row r="157" spans="1:14" ht="9.75" customHeight="1" x14ac:dyDescent="0.2">
      <c r="A157" s="240">
        <v>6144</v>
      </c>
      <c r="B157" s="288" t="s">
        <v>3359</v>
      </c>
      <c r="C157" s="288"/>
      <c r="D157" s="288"/>
      <c r="E157" s="288"/>
      <c r="F157" s="165" t="s">
        <v>3284</v>
      </c>
      <c r="G157" s="167">
        <v>8845.1596000000009</v>
      </c>
      <c r="H157" s="241"/>
      <c r="I157" s="319">
        <v>28.2271</v>
      </c>
      <c r="J157" s="314"/>
      <c r="K157" s="314"/>
      <c r="L157" s="242">
        <v>249673.2</v>
      </c>
      <c r="M157" s="172">
        <v>0.86719999999999997</v>
      </c>
      <c r="N157" s="144">
        <v>57.508299999999998</v>
      </c>
    </row>
    <row r="158" spans="1:14" ht="9.75" customHeight="1" x14ac:dyDescent="0.2">
      <c r="A158" s="240">
        <v>6027</v>
      </c>
      <c r="B158" s="288" t="s">
        <v>3220</v>
      </c>
      <c r="C158" s="288"/>
      <c r="D158" s="288"/>
      <c r="E158" s="288"/>
      <c r="F158" s="165" t="s">
        <v>21</v>
      </c>
      <c r="G158" s="171">
        <v>601.60799999999995</v>
      </c>
      <c r="H158" s="241"/>
      <c r="I158" s="317">
        <v>413.9</v>
      </c>
      <c r="J158" s="314"/>
      <c r="K158" s="314"/>
      <c r="L158" s="242">
        <v>249005.55</v>
      </c>
      <c r="M158" s="172">
        <v>0.86480000000000001</v>
      </c>
      <c r="N158" s="144">
        <v>58.373100000000001</v>
      </c>
    </row>
    <row r="159" spans="1:14" ht="9.75" customHeight="1" x14ac:dyDescent="0.2">
      <c r="A159" s="240">
        <v>1351</v>
      </c>
      <c r="B159" s="288" t="s">
        <v>3936</v>
      </c>
      <c r="C159" s="288"/>
      <c r="D159" s="288"/>
      <c r="E159" s="288"/>
      <c r="F159" s="165" t="s">
        <v>629</v>
      </c>
      <c r="G159" s="168">
        <v>32136</v>
      </c>
      <c r="H159" s="241"/>
      <c r="I159" s="318">
        <v>7.23</v>
      </c>
      <c r="J159" s="314"/>
      <c r="K159" s="314"/>
      <c r="L159" s="242">
        <v>232343.28</v>
      </c>
      <c r="M159" s="172">
        <v>0.80700000000000005</v>
      </c>
      <c r="N159" s="144">
        <v>59.180100000000003</v>
      </c>
    </row>
    <row r="160" spans="1:14" ht="9.75" customHeight="1" x14ac:dyDescent="0.2">
      <c r="A160" s="240">
        <v>1345</v>
      </c>
      <c r="B160" s="288" t="s">
        <v>3940</v>
      </c>
      <c r="C160" s="288"/>
      <c r="D160" s="288"/>
      <c r="E160" s="288"/>
      <c r="F160" s="165" t="s">
        <v>629</v>
      </c>
      <c r="G160" s="168">
        <v>33961</v>
      </c>
      <c r="H160" s="241"/>
      <c r="I160" s="318">
        <v>6.63</v>
      </c>
      <c r="J160" s="314"/>
      <c r="K160" s="314"/>
      <c r="L160" s="242">
        <v>225161.43</v>
      </c>
      <c r="M160" s="172">
        <v>0.78200000000000003</v>
      </c>
      <c r="N160" s="144">
        <v>59.9621</v>
      </c>
    </row>
    <row r="161" spans="1:14" ht="19.350000000000001" customHeight="1" x14ac:dyDescent="0.2">
      <c r="A161" s="240">
        <v>8842</v>
      </c>
      <c r="B161" s="288" t="s">
        <v>755</v>
      </c>
      <c r="C161" s="288"/>
      <c r="D161" s="288"/>
      <c r="E161" s="288"/>
      <c r="F161" s="165" t="s">
        <v>7</v>
      </c>
      <c r="G161" s="171">
        <v>184</v>
      </c>
      <c r="H161" s="241"/>
      <c r="I161" s="313">
        <v>1200</v>
      </c>
      <c r="J161" s="314"/>
      <c r="K161" s="314"/>
      <c r="L161" s="242">
        <v>220800</v>
      </c>
      <c r="M161" s="172">
        <v>0.76690000000000003</v>
      </c>
      <c r="N161" s="144">
        <v>60.728999999999999</v>
      </c>
    </row>
    <row r="162" spans="1:14" ht="9.75" customHeight="1" x14ac:dyDescent="0.2">
      <c r="A162" s="240">
        <v>9606</v>
      </c>
      <c r="B162" s="288" t="s">
        <v>3922</v>
      </c>
      <c r="C162" s="288"/>
      <c r="D162" s="288"/>
      <c r="E162" s="288"/>
      <c r="F162" s="165" t="s">
        <v>621</v>
      </c>
      <c r="G162" s="171">
        <v>390.16199999999998</v>
      </c>
      <c r="H162" s="241"/>
      <c r="I162" s="317">
        <v>550</v>
      </c>
      <c r="J162" s="314"/>
      <c r="K162" s="314"/>
      <c r="L162" s="242">
        <v>214589.1</v>
      </c>
      <c r="M162" s="172">
        <v>0.74529999999999996</v>
      </c>
      <c r="N162" s="144">
        <v>61.474299999999999</v>
      </c>
    </row>
    <row r="163" spans="1:14" ht="9.75" customHeight="1" x14ac:dyDescent="0.2">
      <c r="A163" s="240">
        <v>8841</v>
      </c>
      <c r="B163" s="288" t="s">
        <v>3232</v>
      </c>
      <c r="C163" s="288"/>
      <c r="D163" s="288"/>
      <c r="E163" s="288"/>
      <c r="F163" s="165" t="s">
        <v>21</v>
      </c>
      <c r="G163" s="167">
        <v>1645.59</v>
      </c>
      <c r="H163" s="241"/>
      <c r="I163" s="317">
        <v>130</v>
      </c>
      <c r="J163" s="314"/>
      <c r="K163" s="314"/>
      <c r="L163" s="242">
        <v>213926.7</v>
      </c>
      <c r="M163" s="172">
        <v>0.74299999999999999</v>
      </c>
      <c r="N163" s="144">
        <v>62.217300000000002</v>
      </c>
    </row>
    <row r="164" spans="1:14" ht="9.75" customHeight="1" x14ac:dyDescent="0.2">
      <c r="A164" s="240">
        <v>9189</v>
      </c>
      <c r="B164" s="288" t="s">
        <v>3934</v>
      </c>
      <c r="C164" s="288"/>
      <c r="D164" s="288"/>
      <c r="E164" s="288"/>
      <c r="F164" s="165" t="s">
        <v>629</v>
      </c>
      <c r="G164" s="168">
        <v>31746.12</v>
      </c>
      <c r="H164" s="241"/>
      <c r="I164" s="318">
        <v>6.5822000000000003</v>
      </c>
      <c r="J164" s="314"/>
      <c r="K164" s="314"/>
      <c r="L164" s="242">
        <v>208959.31</v>
      </c>
      <c r="M164" s="172">
        <v>0.7258</v>
      </c>
      <c r="N164" s="144">
        <v>62.942999999999998</v>
      </c>
    </row>
    <row r="165" spans="1:14" ht="19.350000000000001" customHeight="1" x14ac:dyDescent="0.2">
      <c r="A165" s="243">
        <v>597</v>
      </c>
      <c r="B165" s="288" t="s">
        <v>2238</v>
      </c>
      <c r="C165" s="288"/>
      <c r="D165" s="288"/>
      <c r="E165" s="288"/>
      <c r="F165" s="165" t="s">
        <v>21</v>
      </c>
      <c r="G165" s="167">
        <v>5632.14</v>
      </c>
      <c r="H165" s="241"/>
      <c r="I165" s="319">
        <v>36.799999999999997</v>
      </c>
      <c r="J165" s="314"/>
      <c r="K165" s="314"/>
      <c r="L165" s="242">
        <v>207262.75</v>
      </c>
      <c r="M165" s="172">
        <v>0.71989999999999998</v>
      </c>
      <c r="N165" s="144">
        <v>63.6629</v>
      </c>
    </row>
    <row r="166" spans="1:14" ht="9.75" customHeight="1" x14ac:dyDescent="0.2">
      <c r="A166" s="240">
        <v>5912</v>
      </c>
      <c r="B166" s="288" t="s">
        <v>3204</v>
      </c>
      <c r="C166" s="288"/>
      <c r="D166" s="288"/>
      <c r="E166" s="288"/>
      <c r="F166" s="165" t="s">
        <v>7</v>
      </c>
      <c r="G166" s="167">
        <v>1331.2933</v>
      </c>
      <c r="H166" s="241"/>
      <c r="I166" s="317">
        <v>147.44999999999999</v>
      </c>
      <c r="J166" s="314"/>
      <c r="K166" s="314"/>
      <c r="L166" s="242">
        <v>196299.2</v>
      </c>
      <c r="M166" s="172">
        <v>0.68179999999999996</v>
      </c>
      <c r="N166" s="144">
        <v>64.344700000000003</v>
      </c>
    </row>
    <row r="167" spans="1:14" ht="9.75" customHeight="1" x14ac:dyDescent="0.2">
      <c r="A167" s="240">
        <v>1539</v>
      </c>
      <c r="B167" s="288" t="s">
        <v>3925</v>
      </c>
      <c r="C167" s="288"/>
      <c r="D167" s="288"/>
      <c r="E167" s="288"/>
      <c r="F167" s="165" t="s">
        <v>621</v>
      </c>
      <c r="G167" s="167">
        <v>4195.0604999999996</v>
      </c>
      <c r="H167" s="241"/>
      <c r="I167" s="319">
        <v>45</v>
      </c>
      <c r="J167" s="314"/>
      <c r="K167" s="314"/>
      <c r="L167" s="242">
        <v>188777.72</v>
      </c>
      <c r="M167" s="172">
        <v>0.65569999999999995</v>
      </c>
      <c r="N167" s="144">
        <v>65.000299999999996</v>
      </c>
    </row>
    <row r="168" spans="1:14" ht="9.75" customHeight="1" x14ac:dyDescent="0.2">
      <c r="A168" s="240">
        <v>6190</v>
      </c>
      <c r="B168" s="288" t="s">
        <v>3229</v>
      </c>
      <c r="C168" s="288"/>
      <c r="D168" s="288"/>
      <c r="E168" s="288"/>
      <c r="F168" s="165" t="s">
        <v>21</v>
      </c>
      <c r="G168" s="167">
        <v>4822.9939999999997</v>
      </c>
      <c r="H168" s="241"/>
      <c r="I168" s="319">
        <v>38.950000000000003</v>
      </c>
      <c r="J168" s="314"/>
      <c r="K168" s="314"/>
      <c r="L168" s="242">
        <v>187855.62</v>
      </c>
      <c r="M168" s="172">
        <v>0.65249999999999997</v>
      </c>
      <c r="N168" s="144">
        <v>65.652799999999999</v>
      </c>
    </row>
    <row r="169" spans="1:14" ht="19.350000000000001" customHeight="1" x14ac:dyDescent="0.2">
      <c r="A169" s="243">
        <v>598</v>
      </c>
      <c r="B169" s="288" t="s">
        <v>653</v>
      </c>
      <c r="C169" s="288"/>
      <c r="D169" s="288"/>
      <c r="E169" s="288"/>
      <c r="F169" s="165" t="s">
        <v>21</v>
      </c>
      <c r="G169" s="171">
        <v>926.80499999999995</v>
      </c>
      <c r="H169" s="241"/>
      <c r="I169" s="317">
        <v>200</v>
      </c>
      <c r="J169" s="314"/>
      <c r="K169" s="314"/>
      <c r="L169" s="242">
        <v>185361</v>
      </c>
      <c r="M169" s="172">
        <v>0.64380000000000004</v>
      </c>
      <c r="N169" s="144">
        <v>66.296599999999998</v>
      </c>
    </row>
    <row r="170" spans="1:14" ht="9.75" customHeight="1" x14ac:dyDescent="0.2">
      <c r="A170" s="243">
        <v>441</v>
      </c>
      <c r="B170" s="288" t="s">
        <v>2342</v>
      </c>
      <c r="C170" s="288"/>
      <c r="D170" s="288"/>
      <c r="E170" s="288"/>
      <c r="F170" s="165" t="s">
        <v>21</v>
      </c>
      <c r="G170" s="167">
        <v>4384.54</v>
      </c>
      <c r="H170" s="241"/>
      <c r="I170" s="319">
        <v>42</v>
      </c>
      <c r="J170" s="314"/>
      <c r="K170" s="314"/>
      <c r="L170" s="242">
        <v>184150.68</v>
      </c>
      <c r="M170" s="172">
        <v>0.63959999999999995</v>
      </c>
      <c r="N170" s="144">
        <v>66.936199999999999</v>
      </c>
    </row>
    <row r="171" spans="1:14" ht="9.75" customHeight="1" x14ac:dyDescent="0.2">
      <c r="A171" s="240">
        <v>1034</v>
      </c>
      <c r="B171" s="288" t="s">
        <v>3302</v>
      </c>
      <c r="C171" s="288"/>
      <c r="D171" s="288"/>
      <c r="E171" s="288"/>
      <c r="F171" s="165" t="s">
        <v>621</v>
      </c>
      <c r="G171" s="171">
        <v>421.57799999999997</v>
      </c>
      <c r="H171" s="241"/>
      <c r="I171" s="317">
        <v>435</v>
      </c>
      <c r="J171" s="314"/>
      <c r="K171" s="314"/>
      <c r="L171" s="242">
        <v>183386.43</v>
      </c>
      <c r="M171" s="172">
        <v>0.63690000000000002</v>
      </c>
      <c r="N171" s="144">
        <v>67.573099999999997</v>
      </c>
    </row>
    <row r="172" spans="1:14" ht="9.75" customHeight="1" x14ac:dyDescent="0.2">
      <c r="A172" s="240">
        <v>1346</v>
      </c>
      <c r="B172" s="288" t="s">
        <v>3939</v>
      </c>
      <c r="C172" s="288"/>
      <c r="D172" s="288"/>
      <c r="E172" s="288"/>
      <c r="F172" s="165" t="s">
        <v>629</v>
      </c>
      <c r="G172" s="168">
        <v>27158</v>
      </c>
      <c r="H172" s="241"/>
      <c r="I172" s="318">
        <v>6.75</v>
      </c>
      <c r="J172" s="314"/>
      <c r="K172" s="314"/>
      <c r="L172" s="242">
        <v>183316.5</v>
      </c>
      <c r="M172" s="172">
        <v>0.63670000000000004</v>
      </c>
      <c r="N172" s="144">
        <v>68.209800000000001</v>
      </c>
    </row>
    <row r="173" spans="1:14" ht="19.350000000000001" customHeight="1" x14ac:dyDescent="0.2">
      <c r="A173" s="240">
        <v>2565</v>
      </c>
      <c r="B173" s="288" t="s">
        <v>627</v>
      </c>
      <c r="C173" s="288"/>
      <c r="D173" s="288"/>
      <c r="E173" s="288"/>
      <c r="F173" s="165" t="s">
        <v>19</v>
      </c>
      <c r="G173" s="167">
        <v>2090</v>
      </c>
      <c r="H173" s="241"/>
      <c r="I173" s="319">
        <v>87.5</v>
      </c>
      <c r="J173" s="314"/>
      <c r="K173" s="314"/>
      <c r="L173" s="242">
        <v>182875</v>
      </c>
      <c r="M173" s="172">
        <v>0.63519999999999999</v>
      </c>
      <c r="N173" s="144">
        <v>68.844899999999996</v>
      </c>
    </row>
    <row r="174" spans="1:14" ht="19.350000000000001" customHeight="1" x14ac:dyDescent="0.2">
      <c r="A174" s="240">
        <v>9272</v>
      </c>
      <c r="B174" s="288" t="s">
        <v>757</v>
      </c>
      <c r="C174" s="288"/>
      <c r="D174" s="288"/>
      <c r="E174" s="288"/>
      <c r="F174" s="165" t="s">
        <v>7</v>
      </c>
      <c r="G174" s="171">
        <v>149</v>
      </c>
      <c r="H174" s="241"/>
      <c r="I174" s="313">
        <v>1200</v>
      </c>
      <c r="J174" s="314"/>
      <c r="K174" s="314"/>
      <c r="L174" s="242">
        <v>178800</v>
      </c>
      <c r="M174" s="172">
        <v>0.621</v>
      </c>
      <c r="N174" s="144">
        <v>69.465900000000005</v>
      </c>
    </row>
    <row r="175" spans="1:14" ht="9.75" customHeight="1" x14ac:dyDescent="0.2">
      <c r="A175" s="240">
        <v>9523</v>
      </c>
      <c r="B175" s="288" t="s">
        <v>1672</v>
      </c>
      <c r="C175" s="288"/>
      <c r="D175" s="288"/>
      <c r="E175" s="288"/>
      <c r="F175" s="165" t="s">
        <v>414</v>
      </c>
      <c r="G175" s="172">
        <v>1</v>
      </c>
      <c r="H175" s="241"/>
      <c r="I175" s="316">
        <v>171897.14</v>
      </c>
      <c r="J175" s="314"/>
      <c r="K175" s="314"/>
      <c r="L175" s="242">
        <v>171897.14</v>
      </c>
      <c r="M175" s="172">
        <v>0.59699999999999998</v>
      </c>
      <c r="N175" s="144">
        <v>70.063000000000002</v>
      </c>
    </row>
    <row r="176" spans="1:14" ht="19.350000000000001" customHeight="1" x14ac:dyDescent="0.2">
      <c r="A176" s="243">
        <v>482</v>
      </c>
      <c r="B176" s="288" t="s">
        <v>3985</v>
      </c>
      <c r="C176" s="288"/>
      <c r="D176" s="288"/>
      <c r="E176" s="288"/>
      <c r="F176" s="165" t="s">
        <v>21</v>
      </c>
      <c r="G176" s="167">
        <v>4570.58</v>
      </c>
      <c r="H176" s="241"/>
      <c r="I176" s="319">
        <v>35</v>
      </c>
      <c r="J176" s="314"/>
      <c r="K176" s="314"/>
      <c r="L176" s="242">
        <v>159970.29999999999</v>
      </c>
      <c r="M176" s="172">
        <v>0.55559999999999998</v>
      </c>
      <c r="N176" s="144">
        <v>70.618600000000001</v>
      </c>
    </row>
    <row r="177" spans="1:14" ht="9.75" customHeight="1" x14ac:dyDescent="0.2">
      <c r="A177" s="240">
        <v>5892</v>
      </c>
      <c r="B177" s="288" t="s">
        <v>877</v>
      </c>
      <c r="C177" s="288"/>
      <c r="D177" s="288"/>
      <c r="E177" s="288"/>
      <c r="F177" s="165" t="s">
        <v>21</v>
      </c>
      <c r="G177" s="168">
        <v>10479.34</v>
      </c>
      <c r="H177" s="241"/>
      <c r="I177" s="319">
        <v>15</v>
      </c>
      <c r="J177" s="314"/>
      <c r="K177" s="314"/>
      <c r="L177" s="242">
        <v>157190.1</v>
      </c>
      <c r="M177" s="172">
        <v>0.54590000000000005</v>
      </c>
      <c r="N177" s="144">
        <v>71.164500000000004</v>
      </c>
    </row>
    <row r="178" spans="1:14" ht="9.75" customHeight="1" x14ac:dyDescent="0.2">
      <c r="A178" s="240">
        <v>9273</v>
      </c>
      <c r="B178" s="288" t="s">
        <v>3871</v>
      </c>
      <c r="C178" s="288"/>
      <c r="D178" s="288"/>
      <c r="E178" s="288"/>
      <c r="F178" s="165" t="s">
        <v>7</v>
      </c>
      <c r="G178" s="171">
        <v>156</v>
      </c>
      <c r="H178" s="241"/>
      <c r="I178" s="313">
        <v>1000</v>
      </c>
      <c r="J178" s="314"/>
      <c r="K178" s="314"/>
      <c r="L178" s="242">
        <v>156000</v>
      </c>
      <c r="M178" s="172">
        <v>0.54179999999999995</v>
      </c>
      <c r="N178" s="144">
        <v>71.706299999999999</v>
      </c>
    </row>
    <row r="179" spans="1:14" ht="9.75" customHeight="1" x14ac:dyDescent="0.2">
      <c r="A179" s="240">
        <v>1437</v>
      </c>
      <c r="B179" s="288" t="s">
        <v>481</v>
      </c>
      <c r="C179" s="288"/>
      <c r="D179" s="288"/>
      <c r="E179" s="288"/>
      <c r="F179" s="165" t="s">
        <v>482</v>
      </c>
      <c r="G179" s="171">
        <v>170</v>
      </c>
      <c r="H179" s="241"/>
      <c r="I179" s="317">
        <v>881.43</v>
      </c>
      <c r="J179" s="314"/>
      <c r="K179" s="314"/>
      <c r="L179" s="242">
        <v>149843.1</v>
      </c>
      <c r="M179" s="172">
        <v>0.52039999999999997</v>
      </c>
      <c r="N179" s="144">
        <v>72.226799999999997</v>
      </c>
    </row>
    <row r="180" spans="1:14" ht="19.350000000000001" customHeight="1" x14ac:dyDescent="0.2">
      <c r="A180" s="240">
        <v>1020</v>
      </c>
      <c r="B180" s="288" t="s">
        <v>3304</v>
      </c>
      <c r="C180" s="288"/>
      <c r="D180" s="288"/>
      <c r="E180" s="288"/>
      <c r="F180" s="165" t="s">
        <v>629</v>
      </c>
      <c r="G180" s="166">
        <v>160351.8763</v>
      </c>
      <c r="H180" s="241"/>
      <c r="I180" s="318">
        <v>0.87</v>
      </c>
      <c r="J180" s="314"/>
      <c r="K180" s="314"/>
      <c r="L180" s="242">
        <v>139506.13</v>
      </c>
      <c r="M180" s="172">
        <v>0.48449999999999999</v>
      </c>
      <c r="N180" s="144">
        <v>72.711299999999994</v>
      </c>
    </row>
    <row r="181" spans="1:14" ht="9.75" customHeight="1" x14ac:dyDescent="0.2">
      <c r="A181" s="240">
        <v>4329</v>
      </c>
      <c r="B181" s="288" t="s">
        <v>3324</v>
      </c>
      <c r="C181" s="288"/>
      <c r="D181" s="288"/>
      <c r="E181" s="288"/>
      <c r="F181" s="165" t="s">
        <v>7</v>
      </c>
      <c r="G181" s="171">
        <v>166</v>
      </c>
      <c r="H181" s="241"/>
      <c r="I181" s="317">
        <v>829.9</v>
      </c>
      <c r="J181" s="314"/>
      <c r="K181" s="314"/>
      <c r="L181" s="242">
        <v>137763.4</v>
      </c>
      <c r="M181" s="172">
        <v>0.47849999999999998</v>
      </c>
      <c r="N181" s="144">
        <v>73.189800000000005</v>
      </c>
    </row>
    <row r="182" spans="1:14" ht="9.75" customHeight="1" x14ac:dyDescent="0.2">
      <c r="A182" s="240">
        <v>1756</v>
      </c>
      <c r="B182" s="288" t="s">
        <v>3234</v>
      </c>
      <c r="C182" s="288"/>
      <c r="D182" s="288"/>
      <c r="E182" s="288"/>
      <c r="F182" s="165" t="s">
        <v>7</v>
      </c>
      <c r="G182" s="168">
        <v>13418.118</v>
      </c>
      <c r="H182" s="241"/>
      <c r="I182" s="318">
        <v>9.9719999999999995</v>
      </c>
      <c r="J182" s="314"/>
      <c r="K182" s="314"/>
      <c r="L182" s="242">
        <v>133805.47</v>
      </c>
      <c r="M182" s="172">
        <v>0.4647</v>
      </c>
      <c r="N182" s="144">
        <v>73.654499999999999</v>
      </c>
    </row>
    <row r="183" spans="1:14" ht="19.350000000000001" customHeight="1" x14ac:dyDescent="0.2">
      <c r="A183" s="243">
        <v>443</v>
      </c>
      <c r="B183" s="288" t="s">
        <v>2340</v>
      </c>
      <c r="C183" s="288"/>
      <c r="D183" s="288"/>
      <c r="E183" s="288"/>
      <c r="F183" s="165" t="s">
        <v>21</v>
      </c>
      <c r="G183" s="167">
        <v>3330.87</v>
      </c>
      <c r="H183" s="241"/>
      <c r="I183" s="319">
        <v>40</v>
      </c>
      <c r="J183" s="314"/>
      <c r="K183" s="314"/>
      <c r="L183" s="242">
        <v>133234.79999999999</v>
      </c>
      <c r="M183" s="172">
        <v>0.4627</v>
      </c>
      <c r="N183" s="144">
        <v>74.117199999999997</v>
      </c>
    </row>
    <row r="184" spans="1:14" ht="9.75" customHeight="1" x14ac:dyDescent="0.2">
      <c r="A184" s="243">
        <v>582</v>
      </c>
      <c r="B184" s="288" t="s">
        <v>2774</v>
      </c>
      <c r="C184" s="288"/>
      <c r="D184" s="288"/>
      <c r="E184" s="288"/>
      <c r="F184" s="165" t="s">
        <v>21</v>
      </c>
      <c r="G184" s="167">
        <v>3197.41</v>
      </c>
      <c r="H184" s="241"/>
      <c r="I184" s="319">
        <v>41</v>
      </c>
      <c r="J184" s="314"/>
      <c r="K184" s="314"/>
      <c r="L184" s="242">
        <v>131093.81</v>
      </c>
      <c r="M184" s="172">
        <v>0.45529999999999998</v>
      </c>
      <c r="N184" s="144">
        <v>74.572500000000005</v>
      </c>
    </row>
    <row r="185" spans="1:14" ht="9.75" customHeight="1" x14ac:dyDescent="0.2">
      <c r="A185" s="243">
        <v>423</v>
      </c>
      <c r="B185" s="288" t="s">
        <v>2609</v>
      </c>
      <c r="C185" s="288"/>
      <c r="D185" s="288"/>
      <c r="E185" s="288"/>
      <c r="F185" s="165" t="s">
        <v>21</v>
      </c>
      <c r="G185" s="167">
        <v>6224.01</v>
      </c>
      <c r="H185" s="241"/>
      <c r="I185" s="319">
        <v>21</v>
      </c>
      <c r="J185" s="314"/>
      <c r="K185" s="314"/>
      <c r="L185" s="242">
        <v>130704.21</v>
      </c>
      <c r="M185" s="172">
        <v>0.45400000000000001</v>
      </c>
      <c r="N185" s="144">
        <v>75.026499999999999</v>
      </c>
    </row>
    <row r="186" spans="1:14" ht="9.75" customHeight="1" x14ac:dyDescent="0.2">
      <c r="A186" s="240">
        <v>9519</v>
      </c>
      <c r="B186" s="288" t="s">
        <v>1517</v>
      </c>
      <c r="C186" s="288"/>
      <c r="D186" s="288"/>
      <c r="E186" s="288"/>
      <c r="F186" s="165" t="s">
        <v>414</v>
      </c>
      <c r="G186" s="172">
        <v>1</v>
      </c>
      <c r="H186" s="241"/>
      <c r="I186" s="316">
        <v>130264.35</v>
      </c>
      <c r="J186" s="314"/>
      <c r="K186" s="314"/>
      <c r="L186" s="242">
        <v>130264.35</v>
      </c>
      <c r="M186" s="172">
        <v>0.45240000000000002</v>
      </c>
      <c r="N186" s="144">
        <v>75.478899999999996</v>
      </c>
    </row>
    <row r="187" spans="1:14" ht="19.350000000000001" customHeight="1" x14ac:dyDescent="0.2">
      <c r="A187" s="240">
        <v>9596</v>
      </c>
      <c r="B187" s="288" t="s">
        <v>2558</v>
      </c>
      <c r="C187" s="288"/>
      <c r="D187" s="288"/>
      <c r="E187" s="288"/>
      <c r="F187" s="165" t="s">
        <v>21</v>
      </c>
      <c r="G187" s="167">
        <v>3254.34</v>
      </c>
      <c r="H187" s="241"/>
      <c r="I187" s="319">
        <v>40</v>
      </c>
      <c r="J187" s="314"/>
      <c r="K187" s="314"/>
      <c r="L187" s="242">
        <v>130173.6</v>
      </c>
      <c r="M187" s="172">
        <v>0.4521</v>
      </c>
      <c r="N187" s="144">
        <v>75.930999999999997</v>
      </c>
    </row>
    <row r="188" spans="1:14" ht="9.75" customHeight="1" x14ac:dyDescent="0.2">
      <c r="A188" s="240">
        <v>2412</v>
      </c>
      <c r="B188" s="288" t="s">
        <v>2937</v>
      </c>
      <c r="C188" s="288"/>
      <c r="D188" s="288"/>
      <c r="E188" s="288"/>
      <c r="F188" s="165" t="s">
        <v>2932</v>
      </c>
      <c r="G188" s="169">
        <v>51.703600000000002</v>
      </c>
      <c r="H188" s="241"/>
      <c r="I188" s="313">
        <v>2500</v>
      </c>
      <c r="J188" s="314"/>
      <c r="K188" s="314"/>
      <c r="L188" s="242">
        <v>129259</v>
      </c>
      <c r="M188" s="172">
        <v>0.44890000000000002</v>
      </c>
      <c r="N188" s="144">
        <v>76.38</v>
      </c>
    </row>
    <row r="189" spans="1:14" ht="9.75" customHeight="1" x14ac:dyDescent="0.2">
      <c r="A189" s="240">
        <v>9123</v>
      </c>
      <c r="B189" s="288" t="s">
        <v>1828</v>
      </c>
      <c r="C189" s="288"/>
      <c r="D189" s="288"/>
      <c r="E189" s="288"/>
      <c r="F189" s="165" t="s">
        <v>21</v>
      </c>
      <c r="G189" s="168">
        <v>10479.040000000001</v>
      </c>
      <c r="H189" s="241"/>
      <c r="I189" s="319">
        <v>11.451499999999999</v>
      </c>
      <c r="J189" s="314"/>
      <c r="K189" s="314"/>
      <c r="L189" s="242">
        <v>120000.73</v>
      </c>
      <c r="M189" s="172">
        <v>0.4168</v>
      </c>
      <c r="N189" s="144">
        <v>76.796800000000005</v>
      </c>
    </row>
    <row r="190" spans="1:14" ht="19.350000000000001" customHeight="1" x14ac:dyDescent="0.2">
      <c r="A190" s="240">
        <v>9350</v>
      </c>
      <c r="B190" s="288" t="s">
        <v>3009</v>
      </c>
      <c r="C190" s="288"/>
      <c r="D190" s="288"/>
      <c r="E190" s="288"/>
      <c r="F190" s="165" t="s">
        <v>7</v>
      </c>
      <c r="G190" s="171">
        <v>288</v>
      </c>
      <c r="H190" s="241"/>
      <c r="I190" s="317">
        <v>415</v>
      </c>
      <c r="J190" s="314"/>
      <c r="K190" s="314"/>
      <c r="L190" s="242">
        <v>119520</v>
      </c>
      <c r="M190" s="172">
        <v>0.41510000000000002</v>
      </c>
      <c r="N190" s="144">
        <v>77.2119</v>
      </c>
    </row>
    <row r="191" spans="1:14" ht="19.350000000000001" customHeight="1" x14ac:dyDescent="0.2">
      <c r="A191" s="240">
        <v>5745</v>
      </c>
      <c r="B191" s="288" t="s">
        <v>3426</v>
      </c>
      <c r="C191" s="288"/>
      <c r="D191" s="288"/>
      <c r="E191" s="288"/>
      <c r="F191" s="165" t="s">
        <v>629</v>
      </c>
      <c r="G191" s="168">
        <v>12301.825000000001</v>
      </c>
      <c r="H191" s="241"/>
      <c r="I191" s="318">
        <v>9.44</v>
      </c>
      <c r="J191" s="314"/>
      <c r="K191" s="314"/>
      <c r="L191" s="242">
        <v>116129.23</v>
      </c>
      <c r="M191" s="172">
        <v>0.40329999999999999</v>
      </c>
      <c r="N191" s="144">
        <v>77.615200000000002</v>
      </c>
    </row>
    <row r="192" spans="1:14" ht="9.75" customHeight="1" x14ac:dyDescent="0.2">
      <c r="A192" s="240">
        <v>2515</v>
      </c>
      <c r="B192" s="288" t="s">
        <v>3289</v>
      </c>
      <c r="C192" s="288"/>
      <c r="D192" s="288"/>
      <c r="E192" s="288"/>
      <c r="F192" s="165" t="s">
        <v>7</v>
      </c>
      <c r="G192" s="166">
        <v>113448.012</v>
      </c>
      <c r="H192" s="241"/>
      <c r="I192" s="318">
        <v>0.98</v>
      </c>
      <c r="J192" s="314"/>
      <c r="K192" s="314"/>
      <c r="L192" s="242">
        <v>111179.05</v>
      </c>
      <c r="M192" s="172">
        <v>0.3861</v>
      </c>
      <c r="N192" s="144">
        <v>78.001400000000004</v>
      </c>
    </row>
    <row r="193" spans="1:14" ht="9.75" customHeight="1" x14ac:dyDescent="0.2">
      <c r="A193" s="240">
        <v>9533</v>
      </c>
      <c r="B193" s="288" t="s">
        <v>2724</v>
      </c>
      <c r="C193" s="288"/>
      <c r="D193" s="288"/>
      <c r="E193" s="288"/>
      <c r="F193" s="165" t="s">
        <v>21</v>
      </c>
      <c r="G193" s="171">
        <v>170.96</v>
      </c>
      <c r="H193" s="241"/>
      <c r="I193" s="317">
        <v>645</v>
      </c>
      <c r="J193" s="314"/>
      <c r="K193" s="314"/>
      <c r="L193" s="242">
        <v>110269.2</v>
      </c>
      <c r="M193" s="172">
        <v>0.38300000000000001</v>
      </c>
      <c r="N193" s="144">
        <v>78.384299999999996</v>
      </c>
    </row>
    <row r="194" spans="1:14" ht="9.75" customHeight="1" x14ac:dyDescent="0.2">
      <c r="A194" s="243">
        <v>838</v>
      </c>
      <c r="B194" s="288" t="s">
        <v>1522</v>
      </c>
      <c r="C194" s="288"/>
      <c r="D194" s="288"/>
      <c r="E194" s="288"/>
      <c r="F194" s="165" t="s">
        <v>414</v>
      </c>
      <c r="G194" s="172">
        <v>1</v>
      </c>
      <c r="H194" s="241"/>
      <c r="I194" s="316">
        <v>104793.4</v>
      </c>
      <c r="J194" s="314"/>
      <c r="K194" s="314"/>
      <c r="L194" s="242">
        <v>104793.4</v>
      </c>
      <c r="M194" s="172">
        <v>0.36399999999999999</v>
      </c>
      <c r="N194" s="144">
        <v>78.7483</v>
      </c>
    </row>
    <row r="195" spans="1:14" ht="9.75" customHeight="1" x14ac:dyDescent="0.2">
      <c r="A195" s="240">
        <v>1092</v>
      </c>
      <c r="B195" s="288" t="s">
        <v>3929</v>
      </c>
      <c r="C195" s="288"/>
      <c r="D195" s="288"/>
      <c r="E195" s="288"/>
      <c r="F195" s="165" t="s">
        <v>629</v>
      </c>
      <c r="G195" s="167">
        <v>7815.0150000000003</v>
      </c>
      <c r="H195" s="241"/>
      <c r="I195" s="319">
        <v>13.39</v>
      </c>
      <c r="J195" s="314"/>
      <c r="K195" s="314"/>
      <c r="L195" s="242">
        <v>104643.05</v>
      </c>
      <c r="M195" s="172">
        <v>0.3634</v>
      </c>
      <c r="N195" s="144">
        <v>79.111699999999999</v>
      </c>
    </row>
    <row r="196" spans="1:14" ht="9.75" customHeight="1" x14ac:dyDescent="0.2">
      <c r="A196" s="240">
        <v>2395</v>
      </c>
      <c r="B196" s="288" t="s">
        <v>1868</v>
      </c>
      <c r="C196" s="288"/>
      <c r="D196" s="288"/>
      <c r="E196" s="288"/>
      <c r="F196" s="165" t="s">
        <v>414</v>
      </c>
      <c r="G196" s="167">
        <v>5632.14</v>
      </c>
      <c r="H196" s="241"/>
      <c r="I196" s="319">
        <v>18.309999999999999</v>
      </c>
      <c r="J196" s="314"/>
      <c r="K196" s="314"/>
      <c r="L196" s="242">
        <v>103124.48</v>
      </c>
      <c r="M196" s="172">
        <v>0.35820000000000002</v>
      </c>
      <c r="N196" s="144">
        <v>79.469899999999996</v>
      </c>
    </row>
    <row r="197" spans="1:14" ht="19.350000000000001" customHeight="1" x14ac:dyDescent="0.2">
      <c r="A197" s="240">
        <v>9271</v>
      </c>
      <c r="B197" s="288" t="s">
        <v>771</v>
      </c>
      <c r="C197" s="288"/>
      <c r="D197" s="288"/>
      <c r="E197" s="288"/>
      <c r="F197" s="165" t="s">
        <v>7</v>
      </c>
      <c r="G197" s="169">
        <v>79</v>
      </c>
      <c r="H197" s="241"/>
      <c r="I197" s="313">
        <v>1300</v>
      </c>
      <c r="J197" s="314"/>
      <c r="K197" s="314"/>
      <c r="L197" s="242">
        <v>102700</v>
      </c>
      <c r="M197" s="172">
        <v>0.35670000000000002</v>
      </c>
      <c r="N197" s="144">
        <v>79.826599999999999</v>
      </c>
    </row>
    <row r="198" spans="1:14" ht="9.75" customHeight="1" x14ac:dyDescent="0.2">
      <c r="A198" s="240">
        <v>6206</v>
      </c>
      <c r="B198" s="288" t="s">
        <v>3227</v>
      </c>
      <c r="C198" s="288"/>
      <c r="D198" s="288"/>
      <c r="E198" s="288"/>
      <c r="F198" s="165" t="s">
        <v>21</v>
      </c>
      <c r="G198" s="171">
        <v>596.11199999999997</v>
      </c>
      <c r="H198" s="241"/>
      <c r="I198" s="317">
        <v>170.83</v>
      </c>
      <c r="J198" s="314"/>
      <c r="K198" s="314"/>
      <c r="L198" s="242">
        <v>101833.81</v>
      </c>
      <c r="M198" s="172">
        <v>0.35370000000000001</v>
      </c>
      <c r="N198" s="143">
        <v>80.180300000000003</v>
      </c>
    </row>
    <row r="199" spans="1:14" ht="9.75" customHeight="1" x14ac:dyDescent="0.2">
      <c r="A199" s="243">
        <v>434</v>
      </c>
      <c r="B199" s="288" t="s">
        <v>3986</v>
      </c>
      <c r="C199" s="288"/>
      <c r="D199" s="288"/>
      <c r="E199" s="288"/>
      <c r="F199" s="165" t="s">
        <v>21</v>
      </c>
      <c r="G199" s="167">
        <v>3210.35</v>
      </c>
      <c r="H199" s="241"/>
      <c r="I199" s="319">
        <v>30</v>
      </c>
      <c r="J199" s="314"/>
      <c r="K199" s="314"/>
      <c r="L199" s="245">
        <v>96310.5</v>
      </c>
      <c r="M199" s="172">
        <v>0.33450000000000002</v>
      </c>
      <c r="N199" s="143">
        <v>80.514799999999994</v>
      </c>
    </row>
    <row r="200" spans="1:14" ht="9.75" customHeight="1" x14ac:dyDescent="0.2">
      <c r="A200" s="243">
        <v>729</v>
      </c>
      <c r="B200" s="288" t="s">
        <v>2955</v>
      </c>
      <c r="C200" s="288"/>
      <c r="D200" s="288"/>
      <c r="E200" s="288"/>
      <c r="F200" s="165" t="s">
        <v>414</v>
      </c>
      <c r="G200" s="172">
        <v>1</v>
      </c>
      <c r="H200" s="241"/>
      <c r="I200" s="315">
        <v>95946.58</v>
      </c>
      <c r="J200" s="314"/>
      <c r="K200" s="314"/>
      <c r="L200" s="245">
        <v>95946.58</v>
      </c>
      <c r="M200" s="172">
        <v>0.3332</v>
      </c>
      <c r="N200" s="143">
        <v>80.847999999999999</v>
      </c>
    </row>
    <row r="201" spans="1:14" ht="19.350000000000001" customHeight="1" x14ac:dyDescent="0.2">
      <c r="A201" s="243">
        <v>345</v>
      </c>
      <c r="B201" s="288" t="s">
        <v>596</v>
      </c>
      <c r="C201" s="288"/>
      <c r="D201" s="288"/>
      <c r="E201" s="288"/>
      <c r="F201" s="165" t="s">
        <v>21</v>
      </c>
      <c r="G201" s="167">
        <v>1851.32</v>
      </c>
      <c r="H201" s="241"/>
      <c r="I201" s="319">
        <v>48</v>
      </c>
      <c r="J201" s="314"/>
      <c r="K201" s="314"/>
      <c r="L201" s="245">
        <v>88863.360000000001</v>
      </c>
      <c r="M201" s="172">
        <v>0.30859999999999999</v>
      </c>
      <c r="N201" s="143">
        <v>81.156700000000001</v>
      </c>
    </row>
    <row r="202" spans="1:14" ht="9.75" customHeight="1" x14ac:dyDescent="0.2">
      <c r="A202" s="243">
        <v>356</v>
      </c>
      <c r="B202" s="288" t="s">
        <v>598</v>
      </c>
      <c r="C202" s="288"/>
      <c r="D202" s="288"/>
      <c r="E202" s="288"/>
      <c r="F202" s="165" t="s">
        <v>21</v>
      </c>
      <c r="G202" s="167">
        <v>1972.48</v>
      </c>
      <c r="H202" s="241"/>
      <c r="I202" s="319">
        <v>45</v>
      </c>
      <c r="J202" s="314"/>
      <c r="K202" s="314"/>
      <c r="L202" s="245">
        <v>88761.600000000006</v>
      </c>
      <c r="M202" s="172">
        <v>0.30830000000000002</v>
      </c>
      <c r="N202" s="143">
        <v>81.465000000000003</v>
      </c>
    </row>
    <row r="203" spans="1:14" ht="9.75" customHeight="1" x14ac:dyDescent="0.2">
      <c r="A203" s="240">
        <v>5782</v>
      </c>
      <c r="B203" s="288" t="s">
        <v>3421</v>
      </c>
      <c r="C203" s="288"/>
      <c r="D203" s="288"/>
      <c r="E203" s="288"/>
      <c r="F203" s="165" t="s">
        <v>21</v>
      </c>
      <c r="G203" s="167">
        <v>2232.6500999999998</v>
      </c>
      <c r="H203" s="241"/>
      <c r="I203" s="319">
        <v>38</v>
      </c>
      <c r="J203" s="314"/>
      <c r="K203" s="314"/>
      <c r="L203" s="245">
        <v>84840.7</v>
      </c>
      <c r="M203" s="172">
        <v>0.29470000000000002</v>
      </c>
      <c r="N203" s="143">
        <v>81.759600000000006</v>
      </c>
    </row>
    <row r="204" spans="1:14" ht="9.75" customHeight="1" x14ac:dyDescent="0.2">
      <c r="A204" s="240">
        <v>1704</v>
      </c>
      <c r="B204" s="288" t="s">
        <v>3268</v>
      </c>
      <c r="C204" s="288"/>
      <c r="D204" s="288"/>
      <c r="E204" s="288"/>
      <c r="F204" s="165" t="s">
        <v>7</v>
      </c>
      <c r="G204" s="168">
        <v>51383.713499999998</v>
      </c>
      <c r="H204" s="241"/>
      <c r="I204" s="318">
        <v>1.645</v>
      </c>
      <c r="J204" s="314"/>
      <c r="K204" s="314"/>
      <c r="L204" s="245">
        <v>84526.21</v>
      </c>
      <c r="M204" s="172">
        <v>0.29360000000000003</v>
      </c>
      <c r="N204" s="143">
        <v>82.053200000000004</v>
      </c>
    </row>
    <row r="205" spans="1:14" ht="9.75" customHeight="1" x14ac:dyDescent="0.2">
      <c r="A205" s="240">
        <v>9150</v>
      </c>
      <c r="B205" s="288" t="s">
        <v>2970</v>
      </c>
      <c r="C205" s="288"/>
      <c r="D205" s="288"/>
      <c r="E205" s="288"/>
      <c r="F205" s="165" t="s">
        <v>7</v>
      </c>
      <c r="G205" s="172">
        <v>1</v>
      </c>
      <c r="H205" s="241"/>
      <c r="I205" s="315">
        <v>82706.100000000006</v>
      </c>
      <c r="J205" s="314"/>
      <c r="K205" s="314"/>
      <c r="L205" s="245">
        <v>82706.100000000006</v>
      </c>
      <c r="M205" s="172">
        <v>0.2873</v>
      </c>
      <c r="N205" s="143">
        <v>82.340400000000002</v>
      </c>
    </row>
    <row r="206" spans="1:14" ht="9.75" customHeight="1" x14ac:dyDescent="0.2">
      <c r="A206" s="240">
        <v>6257</v>
      </c>
      <c r="B206" s="288" t="s">
        <v>3876</v>
      </c>
      <c r="C206" s="288"/>
      <c r="D206" s="288"/>
      <c r="E206" s="288"/>
      <c r="F206" s="165" t="s">
        <v>19</v>
      </c>
      <c r="G206" s="167">
        <v>4385.5118000000002</v>
      </c>
      <c r="H206" s="241"/>
      <c r="I206" s="319">
        <v>18.47</v>
      </c>
      <c r="J206" s="314"/>
      <c r="K206" s="314"/>
      <c r="L206" s="245">
        <v>81000.399999999994</v>
      </c>
      <c r="M206" s="172">
        <v>0.28129999999999999</v>
      </c>
      <c r="N206" s="143">
        <v>82.621799999999993</v>
      </c>
    </row>
    <row r="207" spans="1:14" ht="19.350000000000001" customHeight="1" x14ac:dyDescent="0.2">
      <c r="A207" s="240">
        <v>8872</v>
      </c>
      <c r="B207" s="288" t="s">
        <v>3980</v>
      </c>
      <c r="C207" s="288"/>
      <c r="D207" s="288"/>
      <c r="E207" s="288"/>
      <c r="F207" s="165" t="s">
        <v>21</v>
      </c>
      <c r="G207" s="167">
        <v>2680.15</v>
      </c>
      <c r="H207" s="241"/>
      <c r="I207" s="319">
        <v>30</v>
      </c>
      <c r="J207" s="314"/>
      <c r="K207" s="314"/>
      <c r="L207" s="245">
        <v>80404.5</v>
      </c>
      <c r="M207" s="172">
        <v>0.27929999999999999</v>
      </c>
      <c r="N207" s="143">
        <v>82.900999999999996</v>
      </c>
    </row>
    <row r="208" spans="1:14" ht="9.75" customHeight="1" x14ac:dyDescent="0.2">
      <c r="A208" s="240">
        <v>5830</v>
      </c>
      <c r="B208" s="288" t="s">
        <v>3415</v>
      </c>
      <c r="C208" s="288"/>
      <c r="D208" s="288"/>
      <c r="E208" s="288"/>
      <c r="F208" s="165" t="s">
        <v>3284</v>
      </c>
      <c r="G208" s="171">
        <v>603.44529999999997</v>
      </c>
      <c r="H208" s="241"/>
      <c r="I208" s="317">
        <v>124.44</v>
      </c>
      <c r="J208" s="314"/>
      <c r="K208" s="314"/>
      <c r="L208" s="245">
        <v>75092.73</v>
      </c>
      <c r="M208" s="172">
        <v>0.26079999999999998</v>
      </c>
      <c r="N208" s="143">
        <v>83.161799999999999</v>
      </c>
    </row>
    <row r="209" spans="1:14" ht="9.75" customHeight="1" x14ac:dyDescent="0.2">
      <c r="A209" s="240">
        <v>6003</v>
      </c>
      <c r="B209" s="288" t="s">
        <v>3197</v>
      </c>
      <c r="C209" s="288"/>
      <c r="D209" s="288"/>
      <c r="E209" s="288"/>
      <c r="F209" s="165" t="s">
        <v>19</v>
      </c>
      <c r="G209" s="167">
        <v>8277.9778999999999</v>
      </c>
      <c r="H209" s="241"/>
      <c r="I209" s="318">
        <v>8.9499999999999993</v>
      </c>
      <c r="J209" s="314"/>
      <c r="K209" s="314"/>
      <c r="L209" s="245">
        <v>74087.899999999994</v>
      </c>
      <c r="M209" s="172">
        <v>0.25729999999999997</v>
      </c>
      <c r="N209" s="143">
        <v>83.419200000000004</v>
      </c>
    </row>
    <row r="210" spans="1:14" ht="9.75" customHeight="1" x14ac:dyDescent="0.2">
      <c r="A210" s="240">
        <v>9289</v>
      </c>
      <c r="B210" s="288" t="s">
        <v>3038</v>
      </c>
      <c r="C210" s="288"/>
      <c r="D210" s="288"/>
      <c r="E210" s="288"/>
      <c r="F210" s="165" t="s">
        <v>7</v>
      </c>
      <c r="G210" s="169">
        <v>61.34</v>
      </c>
      <c r="H210" s="241"/>
      <c r="I210" s="313">
        <v>1198</v>
      </c>
      <c r="J210" s="314"/>
      <c r="K210" s="314"/>
      <c r="L210" s="245">
        <v>73485.320000000007</v>
      </c>
      <c r="M210" s="172">
        <v>0.25519999999999998</v>
      </c>
      <c r="N210" s="143">
        <v>83.674400000000006</v>
      </c>
    </row>
    <row r="211" spans="1:14" ht="9.75" customHeight="1" x14ac:dyDescent="0.2">
      <c r="A211" s="240">
        <v>9149</v>
      </c>
      <c r="B211" s="288" t="s">
        <v>1515</v>
      </c>
      <c r="C211" s="288"/>
      <c r="D211" s="288"/>
      <c r="E211" s="288"/>
      <c r="F211" s="165" t="s">
        <v>7</v>
      </c>
      <c r="G211" s="172">
        <v>1</v>
      </c>
      <c r="H211" s="241"/>
      <c r="I211" s="315">
        <v>71496.88</v>
      </c>
      <c r="J211" s="314"/>
      <c r="K211" s="314"/>
      <c r="L211" s="245">
        <v>71496.88</v>
      </c>
      <c r="M211" s="172">
        <v>0.24829999999999999</v>
      </c>
      <c r="N211" s="143">
        <v>83.922700000000006</v>
      </c>
    </row>
    <row r="212" spans="1:14" ht="9.75" customHeight="1" x14ac:dyDescent="0.2">
      <c r="A212" s="240">
        <v>1976</v>
      </c>
      <c r="B212" s="288" t="s">
        <v>3127</v>
      </c>
      <c r="C212" s="288"/>
      <c r="D212" s="288"/>
      <c r="E212" s="288"/>
      <c r="F212" s="165" t="s">
        <v>19</v>
      </c>
      <c r="G212" s="171">
        <v>465.65</v>
      </c>
      <c r="H212" s="241"/>
      <c r="I212" s="317">
        <v>152.94</v>
      </c>
      <c r="J212" s="314"/>
      <c r="K212" s="314"/>
      <c r="L212" s="245">
        <v>71216.509999999995</v>
      </c>
      <c r="M212" s="172">
        <v>0.24729999999999999</v>
      </c>
      <c r="N212" s="143">
        <v>84.170100000000005</v>
      </c>
    </row>
    <row r="213" spans="1:14" ht="9.75" customHeight="1" x14ac:dyDescent="0.2">
      <c r="A213" s="240">
        <v>1006</v>
      </c>
      <c r="B213" s="288" t="s">
        <v>3308</v>
      </c>
      <c r="C213" s="288"/>
      <c r="D213" s="288"/>
      <c r="E213" s="288"/>
      <c r="F213" s="165" t="s">
        <v>629</v>
      </c>
      <c r="G213" s="168">
        <v>59022.502500000002</v>
      </c>
      <c r="H213" s="241"/>
      <c r="I213" s="318">
        <v>1.2</v>
      </c>
      <c r="J213" s="314"/>
      <c r="K213" s="314"/>
      <c r="L213" s="245">
        <v>70827</v>
      </c>
      <c r="M213" s="172">
        <v>0.246</v>
      </c>
      <c r="N213" s="143">
        <v>84.4161</v>
      </c>
    </row>
    <row r="214" spans="1:14" ht="19.350000000000001" customHeight="1" x14ac:dyDescent="0.2">
      <c r="A214" s="240">
        <v>9592</v>
      </c>
      <c r="B214" s="288" t="s">
        <v>2175</v>
      </c>
      <c r="C214" s="288"/>
      <c r="D214" s="288"/>
      <c r="E214" s="288"/>
      <c r="F214" s="165" t="s">
        <v>21</v>
      </c>
      <c r="G214" s="167">
        <v>3210.35</v>
      </c>
      <c r="H214" s="241"/>
      <c r="I214" s="319">
        <v>22</v>
      </c>
      <c r="J214" s="314"/>
      <c r="K214" s="314"/>
      <c r="L214" s="245">
        <v>70627.7</v>
      </c>
      <c r="M214" s="172">
        <v>0.24529999999999999</v>
      </c>
      <c r="N214" s="143">
        <v>84.6614</v>
      </c>
    </row>
    <row r="215" spans="1:14" ht="19.350000000000001" customHeight="1" x14ac:dyDescent="0.2">
      <c r="A215" s="243">
        <v>567</v>
      </c>
      <c r="B215" s="288" t="s">
        <v>2177</v>
      </c>
      <c r="C215" s="288"/>
      <c r="D215" s="288"/>
      <c r="E215" s="288"/>
      <c r="F215" s="165" t="s">
        <v>21</v>
      </c>
      <c r="G215" s="167">
        <v>2292.65</v>
      </c>
      <c r="H215" s="241"/>
      <c r="I215" s="319">
        <v>30</v>
      </c>
      <c r="J215" s="314"/>
      <c r="K215" s="314"/>
      <c r="L215" s="245">
        <v>68779.5</v>
      </c>
      <c r="M215" s="172">
        <v>0.2389</v>
      </c>
      <c r="N215" s="143">
        <v>84.900199999999998</v>
      </c>
    </row>
    <row r="216" spans="1:14" ht="9.75" customHeight="1" x14ac:dyDescent="0.2">
      <c r="A216" s="243">
        <v>418</v>
      </c>
      <c r="B216" s="288" t="s">
        <v>2611</v>
      </c>
      <c r="C216" s="288"/>
      <c r="D216" s="288"/>
      <c r="E216" s="288"/>
      <c r="F216" s="165" t="s">
        <v>21</v>
      </c>
      <c r="G216" s="167">
        <v>6224.01</v>
      </c>
      <c r="H216" s="241"/>
      <c r="I216" s="319">
        <v>11</v>
      </c>
      <c r="J216" s="314"/>
      <c r="K216" s="314"/>
      <c r="L216" s="245">
        <v>68464.11</v>
      </c>
      <c r="M216" s="172">
        <v>0.23780000000000001</v>
      </c>
      <c r="N216" s="143">
        <v>85.138000000000005</v>
      </c>
    </row>
    <row r="217" spans="1:14" ht="9.75" customHeight="1" x14ac:dyDescent="0.2">
      <c r="A217" s="240">
        <v>9520</v>
      </c>
      <c r="B217" s="288" t="s">
        <v>2965</v>
      </c>
      <c r="C217" s="288"/>
      <c r="D217" s="288"/>
      <c r="E217" s="288"/>
      <c r="F217" s="165" t="s">
        <v>414</v>
      </c>
      <c r="G217" s="172">
        <v>1</v>
      </c>
      <c r="H217" s="241"/>
      <c r="I217" s="315">
        <v>68429.289999999994</v>
      </c>
      <c r="J217" s="314"/>
      <c r="K217" s="314"/>
      <c r="L217" s="245">
        <v>68429.289999999994</v>
      </c>
      <c r="M217" s="172">
        <v>0.23769999999999999</v>
      </c>
      <c r="N217" s="143">
        <v>85.375699999999995</v>
      </c>
    </row>
    <row r="218" spans="1:14" ht="9.75" customHeight="1" x14ac:dyDescent="0.2">
      <c r="A218" s="240">
        <v>9539</v>
      </c>
      <c r="B218" s="288" t="s">
        <v>2745</v>
      </c>
      <c r="C218" s="288"/>
      <c r="D218" s="288"/>
      <c r="E218" s="288"/>
      <c r="F218" s="165" t="s">
        <v>21</v>
      </c>
      <c r="G218" s="171">
        <v>700.95</v>
      </c>
      <c r="H218" s="241"/>
      <c r="I218" s="319">
        <v>96.77</v>
      </c>
      <c r="J218" s="314"/>
      <c r="K218" s="314"/>
      <c r="L218" s="245">
        <v>67830.929999999993</v>
      </c>
      <c r="M218" s="172">
        <v>0.2356</v>
      </c>
      <c r="N218" s="143">
        <v>85.6113</v>
      </c>
    </row>
    <row r="219" spans="1:14" ht="28.9" customHeight="1" x14ac:dyDescent="0.2">
      <c r="A219" s="243">
        <v>585</v>
      </c>
      <c r="B219" s="288" t="s">
        <v>208</v>
      </c>
      <c r="C219" s="288"/>
      <c r="D219" s="288"/>
      <c r="E219" s="288"/>
      <c r="F219" s="165" t="s">
        <v>21</v>
      </c>
      <c r="G219" s="167">
        <v>1830.26</v>
      </c>
      <c r="H219" s="241"/>
      <c r="I219" s="319">
        <v>36</v>
      </c>
      <c r="J219" s="314"/>
      <c r="K219" s="314"/>
      <c r="L219" s="245">
        <v>65889.36</v>
      </c>
      <c r="M219" s="172">
        <v>0.2288</v>
      </c>
      <c r="N219" s="143">
        <v>85.840100000000007</v>
      </c>
    </row>
    <row r="220" spans="1:14" ht="9.75" customHeight="1" x14ac:dyDescent="0.2">
      <c r="A220" s="240">
        <v>4713</v>
      </c>
      <c r="B220" s="288" t="s">
        <v>3818</v>
      </c>
      <c r="C220" s="288"/>
      <c r="D220" s="288"/>
      <c r="E220" s="288"/>
      <c r="F220" s="165" t="s">
        <v>19</v>
      </c>
      <c r="G220" s="167">
        <v>4462.1400000000003</v>
      </c>
      <c r="H220" s="241"/>
      <c r="I220" s="319">
        <v>14.42</v>
      </c>
      <c r="J220" s="314"/>
      <c r="K220" s="314"/>
      <c r="L220" s="245">
        <v>64344.06</v>
      </c>
      <c r="M220" s="172">
        <v>0.2235</v>
      </c>
      <c r="N220" s="143">
        <v>86.063599999999994</v>
      </c>
    </row>
    <row r="221" spans="1:14" ht="9.75" customHeight="1" x14ac:dyDescent="0.2">
      <c r="A221" s="243">
        <v>273</v>
      </c>
      <c r="B221" s="288" t="s">
        <v>3990</v>
      </c>
      <c r="C221" s="288"/>
      <c r="D221" s="288"/>
      <c r="E221" s="288"/>
      <c r="F221" s="165" t="s">
        <v>7</v>
      </c>
      <c r="G221" s="171">
        <v>182</v>
      </c>
      <c r="H221" s="241"/>
      <c r="I221" s="317">
        <v>340</v>
      </c>
      <c r="J221" s="314"/>
      <c r="K221" s="314"/>
      <c r="L221" s="245">
        <v>61880</v>
      </c>
      <c r="M221" s="172">
        <v>0.21490000000000001</v>
      </c>
      <c r="N221" s="143">
        <v>86.278499999999994</v>
      </c>
    </row>
    <row r="222" spans="1:14" ht="9.75" customHeight="1" x14ac:dyDescent="0.2">
      <c r="A222" s="240">
        <v>6207</v>
      </c>
      <c r="B222" s="288" t="s">
        <v>3226</v>
      </c>
      <c r="C222" s="288"/>
      <c r="D222" s="288"/>
      <c r="E222" s="288"/>
      <c r="F222" s="165" t="s">
        <v>21</v>
      </c>
      <c r="G222" s="167">
        <v>1075.1880000000001</v>
      </c>
      <c r="H222" s="241"/>
      <c r="I222" s="319">
        <v>56.2</v>
      </c>
      <c r="J222" s="314"/>
      <c r="K222" s="314"/>
      <c r="L222" s="245">
        <v>60425.57</v>
      </c>
      <c r="M222" s="172">
        <v>0.2099</v>
      </c>
      <c r="N222" s="143">
        <v>86.488399999999999</v>
      </c>
    </row>
    <row r="223" spans="1:14" ht="9.75" customHeight="1" x14ac:dyDescent="0.2">
      <c r="A223" s="240">
        <v>1007</v>
      </c>
      <c r="B223" s="288" t="s">
        <v>3307</v>
      </c>
      <c r="C223" s="288"/>
      <c r="D223" s="288"/>
      <c r="E223" s="288"/>
      <c r="F223" s="165" t="s">
        <v>629</v>
      </c>
      <c r="G223" s="168">
        <v>45439.005599999997</v>
      </c>
      <c r="H223" s="241"/>
      <c r="I223" s="318">
        <v>1.3</v>
      </c>
      <c r="J223" s="314"/>
      <c r="K223" s="314"/>
      <c r="L223" s="245">
        <v>59070.71</v>
      </c>
      <c r="M223" s="172">
        <v>0.20519999999999999</v>
      </c>
      <c r="N223" s="143">
        <v>86.6935</v>
      </c>
    </row>
    <row r="224" spans="1:14" ht="9.75" customHeight="1" x14ac:dyDescent="0.2">
      <c r="A224" s="240">
        <v>9214</v>
      </c>
      <c r="B224" s="288" t="s">
        <v>3357</v>
      </c>
      <c r="C224" s="288"/>
      <c r="D224" s="288"/>
      <c r="E224" s="288"/>
      <c r="F224" s="165" t="s">
        <v>3284</v>
      </c>
      <c r="G224" s="171">
        <v>860.03620000000001</v>
      </c>
      <c r="H224" s="241"/>
      <c r="I224" s="319">
        <v>66.528899999999993</v>
      </c>
      <c r="J224" s="314"/>
      <c r="K224" s="314"/>
      <c r="L224" s="245">
        <v>57217.26</v>
      </c>
      <c r="M224" s="172">
        <v>0.19869999999999999</v>
      </c>
      <c r="N224" s="143">
        <v>86.892300000000006</v>
      </c>
    </row>
    <row r="225" spans="1:14" ht="9.75" customHeight="1" x14ac:dyDescent="0.2">
      <c r="A225" s="240">
        <v>6241</v>
      </c>
      <c r="B225" s="288" t="s">
        <v>3217</v>
      </c>
      <c r="C225" s="288"/>
      <c r="D225" s="288"/>
      <c r="E225" s="288"/>
      <c r="F225" s="165" t="s">
        <v>21</v>
      </c>
      <c r="G225" s="167">
        <v>5463.0959999999995</v>
      </c>
      <c r="H225" s="241"/>
      <c r="I225" s="319">
        <v>10.15</v>
      </c>
      <c r="J225" s="314"/>
      <c r="K225" s="314"/>
      <c r="L225" s="245">
        <v>55450.42</v>
      </c>
      <c r="M225" s="172">
        <v>0.19259999999999999</v>
      </c>
      <c r="N225" s="143">
        <v>87.084900000000005</v>
      </c>
    </row>
    <row r="226" spans="1:14" ht="9.75" customHeight="1" x14ac:dyDescent="0.2">
      <c r="A226" s="240">
        <v>1353</v>
      </c>
      <c r="B226" s="288" t="s">
        <v>3935</v>
      </c>
      <c r="C226" s="288"/>
      <c r="D226" s="288"/>
      <c r="E226" s="288"/>
      <c r="F226" s="165" t="s">
        <v>629</v>
      </c>
      <c r="G226" s="167">
        <v>6376</v>
      </c>
      <c r="H226" s="241"/>
      <c r="I226" s="318">
        <v>7.91</v>
      </c>
      <c r="J226" s="314"/>
      <c r="K226" s="314"/>
      <c r="L226" s="245">
        <v>50434.16</v>
      </c>
      <c r="M226" s="172">
        <v>0.17519999999999999</v>
      </c>
      <c r="N226" s="143">
        <v>87.26</v>
      </c>
    </row>
    <row r="227" spans="1:14" ht="9.75" customHeight="1" x14ac:dyDescent="0.2">
      <c r="A227" s="240">
        <v>9168</v>
      </c>
      <c r="B227" s="288" t="s">
        <v>2969</v>
      </c>
      <c r="C227" s="288"/>
      <c r="D227" s="288"/>
      <c r="E227" s="288"/>
      <c r="F227" s="165" t="s">
        <v>7</v>
      </c>
      <c r="G227" s="172">
        <v>1</v>
      </c>
      <c r="H227" s="241"/>
      <c r="I227" s="315">
        <v>49191.13</v>
      </c>
      <c r="J227" s="314"/>
      <c r="K227" s="314"/>
      <c r="L227" s="245">
        <v>49191.13</v>
      </c>
      <c r="M227" s="172">
        <v>0.17080000000000001</v>
      </c>
      <c r="N227" s="143">
        <v>87.430899999999994</v>
      </c>
    </row>
    <row r="228" spans="1:14" ht="9.75" customHeight="1" x14ac:dyDescent="0.2">
      <c r="A228" s="240">
        <v>9518</v>
      </c>
      <c r="B228" s="288" t="s">
        <v>1530</v>
      </c>
      <c r="C228" s="288"/>
      <c r="D228" s="288"/>
      <c r="E228" s="288"/>
      <c r="F228" s="165" t="s">
        <v>414</v>
      </c>
      <c r="G228" s="172">
        <v>1</v>
      </c>
      <c r="H228" s="241"/>
      <c r="I228" s="315">
        <v>47116.25</v>
      </c>
      <c r="J228" s="314"/>
      <c r="K228" s="314"/>
      <c r="L228" s="245">
        <v>47116.25</v>
      </c>
      <c r="M228" s="172">
        <v>0.1636</v>
      </c>
      <c r="N228" s="143">
        <v>87.594499999999996</v>
      </c>
    </row>
    <row r="229" spans="1:14" ht="9.75" customHeight="1" x14ac:dyDescent="0.2">
      <c r="A229" s="243">
        <v>903</v>
      </c>
      <c r="B229" s="288" t="s">
        <v>3335</v>
      </c>
      <c r="C229" s="288"/>
      <c r="D229" s="288"/>
      <c r="E229" s="288"/>
      <c r="F229" s="165" t="s">
        <v>629</v>
      </c>
      <c r="G229" s="167">
        <v>1440.0188000000001</v>
      </c>
      <c r="H229" s="241"/>
      <c r="I229" s="319">
        <v>31.8</v>
      </c>
      <c r="J229" s="314"/>
      <c r="K229" s="314"/>
      <c r="L229" s="245">
        <v>45792.6</v>
      </c>
      <c r="M229" s="172">
        <v>0.159</v>
      </c>
      <c r="N229" s="143">
        <v>87.753600000000006</v>
      </c>
    </row>
    <row r="230" spans="1:14" ht="9.75" customHeight="1" x14ac:dyDescent="0.2">
      <c r="A230" s="240">
        <v>6142</v>
      </c>
      <c r="B230" s="288" t="s">
        <v>3361</v>
      </c>
      <c r="C230" s="288"/>
      <c r="D230" s="288"/>
      <c r="E230" s="288"/>
      <c r="F230" s="165" t="s">
        <v>629</v>
      </c>
      <c r="G230" s="168">
        <v>13381.621499999999</v>
      </c>
      <c r="H230" s="241"/>
      <c r="I230" s="318">
        <v>3.37</v>
      </c>
      <c r="J230" s="314"/>
      <c r="K230" s="314"/>
      <c r="L230" s="245">
        <v>45096.06</v>
      </c>
      <c r="M230" s="172">
        <v>0.15659999999999999</v>
      </c>
      <c r="N230" s="143">
        <v>87.910200000000003</v>
      </c>
    </row>
    <row r="231" spans="1:14" ht="19.350000000000001" customHeight="1" x14ac:dyDescent="0.2">
      <c r="A231" s="240">
        <v>4379</v>
      </c>
      <c r="B231" s="288" t="s">
        <v>3513</v>
      </c>
      <c r="C231" s="288"/>
      <c r="D231" s="288"/>
      <c r="E231" s="288"/>
      <c r="F231" s="165" t="s">
        <v>7</v>
      </c>
      <c r="G231" s="171">
        <v>159</v>
      </c>
      <c r="H231" s="241"/>
      <c r="I231" s="317">
        <v>279.89999999999998</v>
      </c>
      <c r="J231" s="314"/>
      <c r="K231" s="314"/>
      <c r="L231" s="245">
        <v>44504.1</v>
      </c>
      <c r="M231" s="172">
        <v>0.15459999999999999</v>
      </c>
      <c r="N231" s="143">
        <v>88.064800000000005</v>
      </c>
    </row>
    <row r="232" spans="1:14" ht="19.350000000000001" customHeight="1" x14ac:dyDescent="0.2">
      <c r="A232" s="240">
        <v>9541</v>
      </c>
      <c r="B232" s="288" t="s">
        <v>2805</v>
      </c>
      <c r="C232" s="288"/>
      <c r="D232" s="288"/>
      <c r="E232" s="288"/>
      <c r="F232" s="165" t="s">
        <v>21</v>
      </c>
      <c r="G232" s="171">
        <v>845.25</v>
      </c>
      <c r="H232" s="241"/>
      <c r="I232" s="319">
        <v>52</v>
      </c>
      <c r="J232" s="314"/>
      <c r="K232" s="314"/>
      <c r="L232" s="245">
        <v>43953</v>
      </c>
      <c r="M232" s="172">
        <v>0.1527</v>
      </c>
      <c r="N232" s="143">
        <v>88.217399999999998</v>
      </c>
    </row>
    <row r="233" spans="1:14" ht="19.350000000000001" customHeight="1" x14ac:dyDescent="0.2">
      <c r="A233" s="243">
        <v>444</v>
      </c>
      <c r="B233" s="288" t="s">
        <v>2807</v>
      </c>
      <c r="C233" s="288"/>
      <c r="D233" s="288"/>
      <c r="E233" s="288"/>
      <c r="F233" s="165" t="s">
        <v>21</v>
      </c>
      <c r="G233" s="171">
        <v>908.13</v>
      </c>
      <c r="H233" s="241"/>
      <c r="I233" s="319">
        <v>48</v>
      </c>
      <c r="J233" s="314"/>
      <c r="K233" s="314"/>
      <c r="L233" s="245">
        <v>43590.239999999998</v>
      </c>
      <c r="M233" s="172">
        <v>0.15140000000000001</v>
      </c>
      <c r="N233" s="143">
        <v>88.368799999999993</v>
      </c>
    </row>
    <row r="234" spans="1:14" ht="19.350000000000001" customHeight="1" x14ac:dyDescent="0.2">
      <c r="A234" s="240">
        <v>9595</v>
      </c>
      <c r="B234" s="288" t="s">
        <v>2179</v>
      </c>
      <c r="C234" s="288"/>
      <c r="D234" s="288"/>
      <c r="E234" s="288"/>
      <c r="F234" s="165" t="s">
        <v>21</v>
      </c>
      <c r="G234" s="167">
        <v>2608.02</v>
      </c>
      <c r="H234" s="241"/>
      <c r="I234" s="319">
        <v>16.5</v>
      </c>
      <c r="J234" s="314"/>
      <c r="K234" s="314"/>
      <c r="L234" s="245">
        <v>43032.33</v>
      </c>
      <c r="M234" s="172">
        <v>0.14949999999999999</v>
      </c>
      <c r="N234" s="143">
        <v>88.518299999999996</v>
      </c>
    </row>
    <row r="235" spans="1:14" ht="19.350000000000001" customHeight="1" x14ac:dyDescent="0.2">
      <c r="A235" s="243">
        <v>300</v>
      </c>
      <c r="B235" s="288" t="s">
        <v>3989</v>
      </c>
      <c r="C235" s="288"/>
      <c r="D235" s="288"/>
      <c r="E235" s="288"/>
      <c r="F235" s="165" t="s">
        <v>19</v>
      </c>
      <c r="G235" s="167">
        <v>3272.77</v>
      </c>
      <c r="H235" s="241"/>
      <c r="I235" s="319">
        <v>13</v>
      </c>
      <c r="J235" s="314"/>
      <c r="K235" s="314"/>
      <c r="L235" s="245">
        <v>42546.01</v>
      </c>
      <c r="M235" s="172">
        <v>0.14779999999999999</v>
      </c>
      <c r="N235" s="143">
        <v>88.665999999999997</v>
      </c>
    </row>
    <row r="236" spans="1:14" ht="9.75" customHeight="1" x14ac:dyDescent="0.2">
      <c r="A236" s="240">
        <v>9170</v>
      </c>
      <c r="B236" s="288" t="s">
        <v>2967</v>
      </c>
      <c r="C236" s="288"/>
      <c r="D236" s="288"/>
      <c r="E236" s="288"/>
      <c r="F236" s="165" t="s">
        <v>414</v>
      </c>
      <c r="G236" s="172">
        <v>1</v>
      </c>
      <c r="H236" s="241"/>
      <c r="I236" s="315">
        <v>41479.56</v>
      </c>
      <c r="J236" s="314"/>
      <c r="K236" s="314"/>
      <c r="L236" s="245">
        <v>41479.56</v>
      </c>
      <c r="M236" s="172">
        <v>0.14410000000000001</v>
      </c>
      <c r="N236" s="143">
        <v>88.810100000000006</v>
      </c>
    </row>
    <row r="237" spans="1:14" ht="9.75" customHeight="1" x14ac:dyDescent="0.2">
      <c r="A237" s="240">
        <v>9281</v>
      </c>
      <c r="B237" s="288" t="s">
        <v>3885</v>
      </c>
      <c r="C237" s="288"/>
      <c r="D237" s="288"/>
      <c r="E237" s="288"/>
      <c r="F237" s="165" t="s">
        <v>7</v>
      </c>
      <c r="G237" s="172">
        <v>4</v>
      </c>
      <c r="H237" s="241"/>
      <c r="I237" s="315">
        <v>10359</v>
      </c>
      <c r="J237" s="314"/>
      <c r="K237" s="314"/>
      <c r="L237" s="245">
        <v>41436</v>
      </c>
      <c r="M237" s="172">
        <v>0.1439</v>
      </c>
      <c r="N237" s="143">
        <v>88.953999999999994</v>
      </c>
    </row>
    <row r="238" spans="1:14" ht="9.75" customHeight="1" x14ac:dyDescent="0.2">
      <c r="A238" s="240">
        <v>9381</v>
      </c>
      <c r="B238" s="288" t="s">
        <v>3503</v>
      </c>
      <c r="C238" s="288"/>
      <c r="D238" s="288"/>
      <c r="E238" s="288"/>
      <c r="F238" s="165" t="s">
        <v>7</v>
      </c>
      <c r="G238" s="171">
        <v>313</v>
      </c>
      <c r="H238" s="241"/>
      <c r="I238" s="317">
        <v>130</v>
      </c>
      <c r="J238" s="314"/>
      <c r="K238" s="314"/>
      <c r="L238" s="245">
        <v>40690</v>
      </c>
      <c r="M238" s="172">
        <v>0.14130000000000001</v>
      </c>
      <c r="N238" s="143">
        <v>89.095299999999995</v>
      </c>
    </row>
    <row r="239" spans="1:14" ht="19.350000000000001" customHeight="1" x14ac:dyDescent="0.2">
      <c r="A239" s="240">
        <v>9268</v>
      </c>
      <c r="B239" s="288" t="s">
        <v>3409</v>
      </c>
      <c r="C239" s="288"/>
      <c r="D239" s="288"/>
      <c r="E239" s="288"/>
      <c r="F239" s="165" t="s">
        <v>629</v>
      </c>
      <c r="G239" s="167">
        <v>1485.16</v>
      </c>
      <c r="H239" s="241"/>
      <c r="I239" s="319">
        <v>27.06</v>
      </c>
      <c r="J239" s="314"/>
      <c r="K239" s="314"/>
      <c r="L239" s="245">
        <v>40188.43</v>
      </c>
      <c r="M239" s="172">
        <v>0.1396</v>
      </c>
      <c r="N239" s="143">
        <v>89.234899999999996</v>
      </c>
    </row>
    <row r="240" spans="1:14" ht="9.75" customHeight="1" x14ac:dyDescent="0.2">
      <c r="A240" s="240">
        <v>1366</v>
      </c>
      <c r="B240" s="288" t="s">
        <v>508</v>
      </c>
      <c r="C240" s="288"/>
      <c r="D240" s="288"/>
      <c r="E240" s="288"/>
      <c r="F240" s="165" t="s">
        <v>7</v>
      </c>
      <c r="G240" s="171">
        <v>118</v>
      </c>
      <c r="H240" s="241"/>
      <c r="I240" s="317">
        <v>340.06</v>
      </c>
      <c r="J240" s="314"/>
      <c r="K240" s="314"/>
      <c r="L240" s="245">
        <v>40127.08</v>
      </c>
      <c r="M240" s="172">
        <v>0.1394</v>
      </c>
      <c r="N240" s="143">
        <v>89.374300000000005</v>
      </c>
    </row>
    <row r="241" spans="1:14" ht="19.350000000000001" customHeight="1" x14ac:dyDescent="0.2">
      <c r="A241" s="240">
        <v>2574</v>
      </c>
      <c r="B241" s="288" t="s">
        <v>1880</v>
      </c>
      <c r="C241" s="288"/>
      <c r="D241" s="288"/>
      <c r="E241" s="288"/>
      <c r="F241" s="165" t="s">
        <v>7</v>
      </c>
      <c r="G241" s="169">
        <v>16</v>
      </c>
      <c r="H241" s="241"/>
      <c r="I241" s="313">
        <v>2500</v>
      </c>
      <c r="J241" s="314"/>
      <c r="K241" s="314"/>
      <c r="L241" s="245">
        <v>40000</v>
      </c>
      <c r="M241" s="172">
        <v>0.1389</v>
      </c>
      <c r="N241" s="143">
        <v>89.513199999999998</v>
      </c>
    </row>
    <row r="242" spans="1:14" ht="9.75" customHeight="1" x14ac:dyDescent="0.2">
      <c r="A242" s="240">
        <v>9574</v>
      </c>
      <c r="B242" s="288" t="s">
        <v>3529</v>
      </c>
      <c r="C242" s="288"/>
      <c r="D242" s="288"/>
      <c r="E242" s="288"/>
      <c r="F242" s="165" t="s">
        <v>7</v>
      </c>
      <c r="G242" s="171">
        <v>147</v>
      </c>
      <c r="H242" s="241"/>
      <c r="I242" s="317">
        <v>269.68</v>
      </c>
      <c r="J242" s="314"/>
      <c r="K242" s="314"/>
      <c r="L242" s="245">
        <v>39642.959999999999</v>
      </c>
      <c r="M242" s="172">
        <v>0.13769999999999999</v>
      </c>
      <c r="N242" s="143">
        <v>89.650899999999993</v>
      </c>
    </row>
    <row r="243" spans="1:14" ht="9.75" customHeight="1" x14ac:dyDescent="0.2">
      <c r="A243" s="240">
        <v>1363</v>
      </c>
      <c r="B243" s="288" t="s">
        <v>3340</v>
      </c>
      <c r="C243" s="288"/>
      <c r="D243" s="288"/>
      <c r="E243" s="288"/>
      <c r="F243" s="165" t="s">
        <v>21</v>
      </c>
      <c r="G243" s="167">
        <v>1450.8331000000001</v>
      </c>
      <c r="H243" s="241"/>
      <c r="I243" s="319">
        <v>26.57</v>
      </c>
      <c r="J243" s="314"/>
      <c r="K243" s="314"/>
      <c r="L243" s="245">
        <v>38548.639999999999</v>
      </c>
      <c r="M243" s="172">
        <v>0.13389999999999999</v>
      </c>
      <c r="N243" s="143">
        <v>89.784800000000004</v>
      </c>
    </row>
    <row r="244" spans="1:14" ht="9.75" customHeight="1" x14ac:dyDescent="0.2">
      <c r="A244" s="240">
        <v>4719</v>
      </c>
      <c r="B244" s="288" t="s">
        <v>3813</v>
      </c>
      <c r="C244" s="288"/>
      <c r="D244" s="288"/>
      <c r="E244" s="288"/>
      <c r="F244" s="165" t="s">
        <v>19</v>
      </c>
      <c r="G244" s="171">
        <v>354.32</v>
      </c>
      <c r="H244" s="241"/>
      <c r="I244" s="317">
        <v>107.98</v>
      </c>
      <c r="J244" s="314"/>
      <c r="K244" s="314"/>
      <c r="L244" s="245">
        <v>38259.47</v>
      </c>
      <c r="M244" s="172">
        <v>0.13289999999999999</v>
      </c>
      <c r="N244" s="143">
        <v>89.917699999999996</v>
      </c>
    </row>
    <row r="245" spans="1:14" ht="9.75" customHeight="1" x14ac:dyDescent="0.2">
      <c r="A245" s="240">
        <v>6158</v>
      </c>
      <c r="B245" s="288" t="s">
        <v>3869</v>
      </c>
      <c r="C245" s="288"/>
      <c r="D245" s="288"/>
      <c r="E245" s="288"/>
      <c r="F245" s="165" t="s">
        <v>7</v>
      </c>
      <c r="G245" s="169">
        <v>41</v>
      </c>
      <c r="H245" s="241"/>
      <c r="I245" s="317">
        <v>910</v>
      </c>
      <c r="J245" s="314"/>
      <c r="K245" s="314"/>
      <c r="L245" s="245">
        <v>37310</v>
      </c>
      <c r="M245" s="172">
        <v>0.12959999999999999</v>
      </c>
      <c r="N245" s="145">
        <v>90.047300000000007</v>
      </c>
    </row>
    <row r="246" spans="1:14" ht="9.75" customHeight="1" x14ac:dyDescent="0.2">
      <c r="A246" s="243">
        <v>979</v>
      </c>
      <c r="B246" s="288" t="s">
        <v>3966</v>
      </c>
      <c r="C246" s="288"/>
      <c r="D246" s="288"/>
      <c r="E246" s="288"/>
      <c r="F246" s="165" t="s">
        <v>629</v>
      </c>
      <c r="G246" s="167">
        <v>4535.6076000000003</v>
      </c>
      <c r="H246" s="241"/>
      <c r="I246" s="318">
        <v>7.99</v>
      </c>
      <c r="J246" s="314"/>
      <c r="K246" s="314"/>
      <c r="L246" s="245">
        <v>36239.5</v>
      </c>
      <c r="M246" s="172">
        <v>0.12590000000000001</v>
      </c>
      <c r="N246" s="145">
        <v>90.173100000000005</v>
      </c>
    </row>
    <row r="247" spans="1:14" ht="19.350000000000001" customHeight="1" x14ac:dyDescent="0.2">
      <c r="A247" s="240">
        <v>9470</v>
      </c>
      <c r="B247" s="288" t="s">
        <v>3972</v>
      </c>
      <c r="C247" s="288"/>
      <c r="D247" s="288"/>
      <c r="E247" s="288"/>
      <c r="F247" s="165" t="s">
        <v>621</v>
      </c>
      <c r="G247" s="167">
        <v>1124.77</v>
      </c>
      <c r="H247" s="241"/>
      <c r="I247" s="319">
        <v>32</v>
      </c>
      <c r="J247" s="314"/>
      <c r="K247" s="314"/>
      <c r="L247" s="245">
        <v>35992.639999999999</v>
      </c>
      <c r="M247" s="172">
        <v>0.125</v>
      </c>
      <c r="N247" s="145">
        <v>90.298100000000005</v>
      </c>
    </row>
    <row r="248" spans="1:14" ht="9.75" customHeight="1" x14ac:dyDescent="0.2">
      <c r="A248" s="240">
        <v>9517</v>
      </c>
      <c r="B248" s="288" t="s">
        <v>1529</v>
      </c>
      <c r="C248" s="288"/>
      <c r="D248" s="288"/>
      <c r="E248" s="288"/>
      <c r="F248" s="165" t="s">
        <v>414</v>
      </c>
      <c r="G248" s="172">
        <v>1</v>
      </c>
      <c r="H248" s="241"/>
      <c r="I248" s="315">
        <v>35634.879999999997</v>
      </c>
      <c r="J248" s="314"/>
      <c r="K248" s="314"/>
      <c r="L248" s="245">
        <v>35634.879999999997</v>
      </c>
      <c r="M248" s="172">
        <v>0.12379999999999999</v>
      </c>
      <c r="N248" s="145">
        <v>90.421899999999994</v>
      </c>
    </row>
    <row r="249" spans="1:14" ht="9.75" customHeight="1" x14ac:dyDescent="0.2">
      <c r="A249" s="240">
        <v>6245</v>
      </c>
      <c r="B249" s="288" t="s">
        <v>2714</v>
      </c>
      <c r="C249" s="288"/>
      <c r="D249" s="288"/>
      <c r="E249" s="288"/>
      <c r="F249" s="165" t="s">
        <v>21</v>
      </c>
      <c r="G249" s="169">
        <v>72.08</v>
      </c>
      <c r="H249" s="241"/>
      <c r="I249" s="317">
        <v>480</v>
      </c>
      <c r="J249" s="314"/>
      <c r="K249" s="314"/>
      <c r="L249" s="245">
        <v>34598.400000000001</v>
      </c>
      <c r="M249" s="172">
        <v>0.1202</v>
      </c>
      <c r="N249" s="145">
        <v>90.542100000000005</v>
      </c>
    </row>
    <row r="250" spans="1:14" ht="9.75" customHeight="1" x14ac:dyDescent="0.2">
      <c r="A250" s="240">
        <v>9290</v>
      </c>
      <c r="B250" s="288" t="s">
        <v>3037</v>
      </c>
      <c r="C250" s="288"/>
      <c r="D250" s="288"/>
      <c r="E250" s="288"/>
      <c r="F250" s="165" t="s">
        <v>7</v>
      </c>
      <c r="G250" s="169">
        <v>13</v>
      </c>
      <c r="H250" s="241"/>
      <c r="I250" s="313">
        <v>2658</v>
      </c>
      <c r="J250" s="314"/>
      <c r="K250" s="314"/>
      <c r="L250" s="245">
        <v>34554</v>
      </c>
      <c r="M250" s="172">
        <v>0.12</v>
      </c>
      <c r="N250" s="145">
        <v>90.662099999999995</v>
      </c>
    </row>
    <row r="251" spans="1:14" ht="9.75" customHeight="1" x14ac:dyDescent="0.2">
      <c r="A251" s="240">
        <v>8963</v>
      </c>
      <c r="B251" s="288" t="s">
        <v>3992</v>
      </c>
      <c r="C251" s="288"/>
      <c r="D251" s="288"/>
      <c r="E251" s="288"/>
      <c r="F251" s="165" t="s">
        <v>3924</v>
      </c>
      <c r="G251" s="167">
        <v>2026.0056999999999</v>
      </c>
      <c r="H251" s="241"/>
      <c r="I251" s="319">
        <v>16.920000000000002</v>
      </c>
      <c r="J251" s="314"/>
      <c r="K251" s="314"/>
      <c r="L251" s="245">
        <v>34280.019999999997</v>
      </c>
      <c r="M251" s="172">
        <v>0.1191</v>
      </c>
      <c r="N251" s="145">
        <v>90.781099999999995</v>
      </c>
    </row>
    <row r="252" spans="1:14" ht="19.350000000000001" customHeight="1" x14ac:dyDescent="0.2">
      <c r="A252" s="240">
        <v>9022</v>
      </c>
      <c r="B252" s="288" t="s">
        <v>212</v>
      </c>
      <c r="C252" s="288"/>
      <c r="D252" s="288"/>
      <c r="E252" s="288"/>
      <c r="F252" s="165" t="s">
        <v>7</v>
      </c>
      <c r="G252" s="171">
        <v>100</v>
      </c>
      <c r="H252" s="241"/>
      <c r="I252" s="317">
        <v>340</v>
      </c>
      <c r="J252" s="314"/>
      <c r="K252" s="314"/>
      <c r="L252" s="245">
        <v>34000</v>
      </c>
      <c r="M252" s="172">
        <v>0.1181</v>
      </c>
      <c r="N252" s="145">
        <v>90.899199999999993</v>
      </c>
    </row>
    <row r="253" spans="1:14" ht="9.75" customHeight="1" x14ac:dyDescent="0.2">
      <c r="A253" s="240">
        <v>9280</v>
      </c>
      <c r="B253" s="288" t="s">
        <v>3886</v>
      </c>
      <c r="C253" s="288"/>
      <c r="D253" s="288"/>
      <c r="E253" s="288"/>
      <c r="F253" s="165" t="s">
        <v>7</v>
      </c>
      <c r="G253" s="172">
        <v>5</v>
      </c>
      <c r="H253" s="241"/>
      <c r="I253" s="313">
        <v>6658.2</v>
      </c>
      <c r="J253" s="314"/>
      <c r="K253" s="314"/>
      <c r="L253" s="245">
        <v>33291</v>
      </c>
      <c r="M253" s="172">
        <v>0.11559999999999999</v>
      </c>
      <c r="N253" s="145">
        <v>91.014799999999994</v>
      </c>
    </row>
    <row r="254" spans="1:14" ht="9.75" customHeight="1" x14ac:dyDescent="0.2">
      <c r="A254" s="240">
        <v>5611</v>
      </c>
      <c r="B254" s="288" t="s">
        <v>3664</v>
      </c>
      <c r="C254" s="288"/>
      <c r="D254" s="288"/>
      <c r="E254" s="288"/>
      <c r="F254" s="165" t="s">
        <v>7</v>
      </c>
      <c r="G254" s="171">
        <v>154</v>
      </c>
      <c r="H254" s="241"/>
      <c r="I254" s="317">
        <v>215</v>
      </c>
      <c r="J254" s="314"/>
      <c r="K254" s="314"/>
      <c r="L254" s="245">
        <v>33110</v>
      </c>
      <c r="M254" s="172">
        <v>0.115</v>
      </c>
      <c r="N254" s="145">
        <v>91.129800000000003</v>
      </c>
    </row>
    <row r="255" spans="1:14" ht="9.75" customHeight="1" x14ac:dyDescent="0.2">
      <c r="A255" s="240">
        <v>1998</v>
      </c>
      <c r="B255" s="288" t="s">
        <v>3117</v>
      </c>
      <c r="C255" s="288"/>
      <c r="D255" s="288"/>
      <c r="E255" s="288"/>
      <c r="F255" s="165" t="s">
        <v>19</v>
      </c>
      <c r="G255" s="168">
        <v>18998.900000000001</v>
      </c>
      <c r="H255" s="241"/>
      <c r="I255" s="318">
        <v>1.7391000000000001</v>
      </c>
      <c r="J255" s="314"/>
      <c r="K255" s="314"/>
      <c r="L255" s="245">
        <v>33040.99</v>
      </c>
      <c r="M255" s="172">
        <v>0.1148</v>
      </c>
      <c r="N255" s="145">
        <v>91.244600000000005</v>
      </c>
    </row>
    <row r="256" spans="1:14" ht="9.75" customHeight="1" x14ac:dyDescent="0.2">
      <c r="A256" s="240">
        <v>9432</v>
      </c>
      <c r="B256" s="288" t="s">
        <v>3573</v>
      </c>
      <c r="C256" s="288"/>
      <c r="D256" s="288"/>
      <c r="E256" s="288"/>
      <c r="F256" s="165" t="s">
        <v>7</v>
      </c>
      <c r="G256" s="169">
        <v>36</v>
      </c>
      <c r="H256" s="241"/>
      <c r="I256" s="317">
        <v>902.02</v>
      </c>
      <c r="J256" s="314"/>
      <c r="K256" s="314"/>
      <c r="L256" s="245">
        <v>32472.720000000001</v>
      </c>
      <c r="M256" s="172">
        <v>0.1128</v>
      </c>
      <c r="N256" s="145">
        <v>91.357399999999998</v>
      </c>
    </row>
    <row r="257" spans="1:14" ht="19.350000000000001" customHeight="1" x14ac:dyDescent="0.2">
      <c r="A257" s="240">
        <v>9399</v>
      </c>
      <c r="B257" s="288" t="s">
        <v>3400</v>
      </c>
      <c r="C257" s="288"/>
      <c r="D257" s="288"/>
      <c r="E257" s="288"/>
      <c r="F257" s="165" t="s">
        <v>7</v>
      </c>
      <c r="G257" s="172">
        <v>2</v>
      </c>
      <c r="H257" s="241"/>
      <c r="I257" s="315">
        <v>15872.91</v>
      </c>
      <c r="J257" s="314"/>
      <c r="K257" s="314"/>
      <c r="L257" s="245">
        <v>31745.82</v>
      </c>
      <c r="M257" s="172">
        <v>0.1103</v>
      </c>
      <c r="N257" s="145">
        <v>91.467600000000004</v>
      </c>
    </row>
    <row r="258" spans="1:14" ht="9.75" customHeight="1" x14ac:dyDescent="0.2">
      <c r="A258" s="243">
        <v>357</v>
      </c>
      <c r="B258" s="288" t="s">
        <v>610</v>
      </c>
      <c r="C258" s="288"/>
      <c r="D258" s="288"/>
      <c r="E258" s="288"/>
      <c r="F258" s="165" t="s">
        <v>21</v>
      </c>
      <c r="G258" s="171">
        <v>528.32000000000005</v>
      </c>
      <c r="H258" s="241"/>
      <c r="I258" s="319">
        <v>60</v>
      </c>
      <c r="J258" s="314"/>
      <c r="K258" s="314"/>
      <c r="L258" s="245">
        <v>31699.200000000001</v>
      </c>
      <c r="M258" s="172">
        <v>0.1101</v>
      </c>
      <c r="N258" s="145">
        <v>91.577699999999993</v>
      </c>
    </row>
    <row r="259" spans="1:14" ht="9.75" customHeight="1" x14ac:dyDescent="0.2">
      <c r="A259" s="243">
        <v>960</v>
      </c>
      <c r="B259" s="288" t="s">
        <v>3967</v>
      </c>
      <c r="C259" s="288"/>
      <c r="D259" s="288"/>
      <c r="E259" s="288"/>
      <c r="F259" s="165" t="s">
        <v>629</v>
      </c>
      <c r="G259" s="168">
        <v>49132.852400000003</v>
      </c>
      <c r="H259" s="241"/>
      <c r="I259" s="318">
        <v>0.64</v>
      </c>
      <c r="J259" s="314"/>
      <c r="K259" s="314"/>
      <c r="L259" s="245">
        <v>31445.03</v>
      </c>
      <c r="M259" s="172">
        <v>0.10920000000000001</v>
      </c>
      <c r="N259" s="145">
        <v>91.686999999999998</v>
      </c>
    </row>
    <row r="260" spans="1:14" ht="9.75" customHeight="1" x14ac:dyDescent="0.2">
      <c r="A260" s="240">
        <v>1164</v>
      </c>
      <c r="B260" s="288" t="s">
        <v>3374</v>
      </c>
      <c r="C260" s="288"/>
      <c r="D260" s="288"/>
      <c r="E260" s="288"/>
      <c r="F260" s="165" t="s">
        <v>629</v>
      </c>
      <c r="G260" s="167">
        <v>2200.7138</v>
      </c>
      <c r="H260" s="241"/>
      <c r="I260" s="319">
        <v>13.93</v>
      </c>
      <c r="J260" s="314"/>
      <c r="K260" s="314"/>
      <c r="L260" s="245">
        <v>30655.94</v>
      </c>
      <c r="M260" s="172">
        <v>0.1065</v>
      </c>
      <c r="N260" s="145">
        <v>91.793400000000005</v>
      </c>
    </row>
    <row r="261" spans="1:14" ht="19.350000000000001" customHeight="1" x14ac:dyDescent="0.2">
      <c r="A261" s="240">
        <v>1888</v>
      </c>
      <c r="B261" s="288" t="s">
        <v>3180</v>
      </c>
      <c r="C261" s="288"/>
      <c r="D261" s="288"/>
      <c r="E261" s="288"/>
      <c r="F261" s="165" t="s">
        <v>19</v>
      </c>
      <c r="G261" s="168">
        <v>14758.76</v>
      </c>
      <c r="H261" s="241"/>
      <c r="I261" s="318">
        <v>2.0276000000000001</v>
      </c>
      <c r="J261" s="314"/>
      <c r="K261" s="314"/>
      <c r="L261" s="245">
        <v>29924.86</v>
      </c>
      <c r="M261" s="172">
        <v>0.10390000000000001</v>
      </c>
      <c r="N261" s="145">
        <v>91.897400000000005</v>
      </c>
    </row>
    <row r="262" spans="1:14" ht="9.75" customHeight="1" x14ac:dyDescent="0.2">
      <c r="A262" s="240">
        <v>5827</v>
      </c>
      <c r="B262" s="288" t="s">
        <v>3418</v>
      </c>
      <c r="C262" s="288"/>
      <c r="D262" s="288"/>
      <c r="E262" s="288"/>
      <c r="F262" s="165" t="s">
        <v>3284</v>
      </c>
      <c r="G262" s="167">
        <v>1158.2403999999999</v>
      </c>
      <c r="H262" s="241"/>
      <c r="I262" s="319">
        <v>25.8</v>
      </c>
      <c r="J262" s="314"/>
      <c r="K262" s="314"/>
      <c r="L262" s="245">
        <v>29882.6</v>
      </c>
      <c r="M262" s="172">
        <v>0.1038</v>
      </c>
      <c r="N262" s="145">
        <v>92.001099999999994</v>
      </c>
    </row>
    <row r="263" spans="1:14" ht="9.75" customHeight="1" x14ac:dyDescent="0.2">
      <c r="A263" s="240">
        <v>5951</v>
      </c>
      <c r="B263" s="288" t="s">
        <v>3202</v>
      </c>
      <c r="C263" s="288"/>
      <c r="D263" s="288"/>
      <c r="E263" s="288"/>
      <c r="F263" s="165" t="s">
        <v>621</v>
      </c>
      <c r="G263" s="169">
        <v>21.547999999999998</v>
      </c>
      <c r="H263" s="241"/>
      <c r="I263" s="313">
        <v>1350</v>
      </c>
      <c r="J263" s="314"/>
      <c r="K263" s="314"/>
      <c r="L263" s="245">
        <v>29089.8</v>
      </c>
      <c r="M263" s="172">
        <v>0.10100000000000001</v>
      </c>
      <c r="N263" s="145">
        <v>92.102199999999996</v>
      </c>
    </row>
    <row r="264" spans="1:14" ht="9.75" customHeight="1" x14ac:dyDescent="0.2">
      <c r="A264" s="240">
        <v>1171</v>
      </c>
      <c r="B264" s="288" t="s">
        <v>3372</v>
      </c>
      <c r="C264" s="288"/>
      <c r="D264" s="288"/>
      <c r="E264" s="288"/>
      <c r="F264" s="165" t="s">
        <v>629</v>
      </c>
      <c r="G264" s="167">
        <v>1339.9936</v>
      </c>
      <c r="H264" s="241"/>
      <c r="I264" s="319">
        <v>21.54</v>
      </c>
      <c r="J264" s="314"/>
      <c r="K264" s="314"/>
      <c r="L264" s="245">
        <v>28863.46</v>
      </c>
      <c r="M264" s="172">
        <v>0.1002</v>
      </c>
      <c r="N264" s="145">
        <v>92.202399999999997</v>
      </c>
    </row>
    <row r="265" spans="1:14" ht="9.75" customHeight="1" x14ac:dyDescent="0.2">
      <c r="A265" s="240">
        <v>8983</v>
      </c>
      <c r="B265" s="288" t="s">
        <v>593</v>
      </c>
      <c r="C265" s="288"/>
      <c r="D265" s="288"/>
      <c r="E265" s="288"/>
      <c r="F265" s="165" t="s">
        <v>21</v>
      </c>
      <c r="G265" s="171">
        <v>742.58</v>
      </c>
      <c r="H265" s="241"/>
      <c r="I265" s="319">
        <v>38.299999999999997</v>
      </c>
      <c r="J265" s="314"/>
      <c r="K265" s="314"/>
      <c r="L265" s="245">
        <v>28440.81</v>
      </c>
      <c r="M265" s="172">
        <v>9.8799999999999999E-2</v>
      </c>
      <c r="N265" s="145">
        <v>92.301199999999994</v>
      </c>
    </row>
    <row r="266" spans="1:14" ht="9.75" customHeight="1" x14ac:dyDescent="0.2">
      <c r="A266" s="240">
        <v>1741</v>
      </c>
      <c r="B266" s="288" t="s">
        <v>3265</v>
      </c>
      <c r="C266" s="288"/>
      <c r="D266" s="288"/>
      <c r="E266" s="288"/>
      <c r="F266" s="165" t="s">
        <v>7</v>
      </c>
      <c r="G266" s="168">
        <v>16023.661899999999</v>
      </c>
      <c r="H266" s="241"/>
      <c r="I266" s="318">
        <v>1.7589999999999999</v>
      </c>
      <c r="J266" s="314"/>
      <c r="K266" s="314"/>
      <c r="L266" s="245">
        <v>28185.62</v>
      </c>
      <c r="M266" s="172">
        <v>9.7900000000000001E-2</v>
      </c>
      <c r="N266" s="145">
        <v>92.399100000000004</v>
      </c>
    </row>
    <row r="267" spans="1:14" ht="9.75" customHeight="1" x14ac:dyDescent="0.2">
      <c r="A267" s="240">
        <v>2383</v>
      </c>
      <c r="B267" s="288" t="s">
        <v>3256</v>
      </c>
      <c r="C267" s="288"/>
      <c r="D267" s="288"/>
      <c r="E267" s="288"/>
      <c r="F267" s="165" t="s">
        <v>7</v>
      </c>
      <c r="G267" s="167">
        <v>9837.6560000000009</v>
      </c>
      <c r="H267" s="241"/>
      <c r="I267" s="318">
        <v>2.8</v>
      </c>
      <c r="J267" s="314"/>
      <c r="K267" s="314"/>
      <c r="L267" s="245">
        <v>27545.439999999999</v>
      </c>
      <c r="M267" s="172">
        <v>9.5699999999999993E-2</v>
      </c>
      <c r="N267" s="145">
        <v>92.494799999999998</v>
      </c>
    </row>
    <row r="268" spans="1:14" ht="9.75" customHeight="1" x14ac:dyDescent="0.2">
      <c r="A268" s="240">
        <v>4781</v>
      </c>
      <c r="B268" s="288" t="s">
        <v>3799</v>
      </c>
      <c r="C268" s="288"/>
      <c r="D268" s="288"/>
      <c r="E268" s="288"/>
      <c r="F268" s="165" t="s">
        <v>19</v>
      </c>
      <c r="G268" s="171">
        <v>955.88</v>
      </c>
      <c r="H268" s="241"/>
      <c r="I268" s="319">
        <v>28.48</v>
      </c>
      <c r="J268" s="314"/>
      <c r="K268" s="314"/>
      <c r="L268" s="245">
        <v>27223.46</v>
      </c>
      <c r="M268" s="172">
        <v>9.4600000000000004E-2</v>
      </c>
      <c r="N268" s="145">
        <v>92.589299999999994</v>
      </c>
    </row>
    <row r="269" spans="1:14" ht="19.350000000000001" customHeight="1" x14ac:dyDescent="0.2">
      <c r="A269" s="240">
        <v>9288</v>
      </c>
      <c r="B269" s="288" t="s">
        <v>3236</v>
      </c>
      <c r="C269" s="288"/>
      <c r="D269" s="288"/>
      <c r="E269" s="288"/>
      <c r="F269" s="165" t="s">
        <v>7</v>
      </c>
      <c r="G269" s="169">
        <v>13</v>
      </c>
      <c r="H269" s="241"/>
      <c r="I269" s="313">
        <v>2083.33</v>
      </c>
      <c r="J269" s="314"/>
      <c r="K269" s="314"/>
      <c r="L269" s="245">
        <v>27083.29</v>
      </c>
      <c r="M269" s="172">
        <v>9.4100000000000003E-2</v>
      </c>
      <c r="N269" s="145">
        <v>92.683400000000006</v>
      </c>
    </row>
    <row r="270" spans="1:14" ht="9.75" customHeight="1" x14ac:dyDescent="0.2">
      <c r="A270" s="240">
        <v>1587</v>
      </c>
      <c r="B270" s="288" t="s">
        <v>3872</v>
      </c>
      <c r="C270" s="288"/>
      <c r="D270" s="288"/>
      <c r="E270" s="288"/>
      <c r="F270" s="165" t="s">
        <v>7</v>
      </c>
      <c r="G270" s="171">
        <v>269</v>
      </c>
      <c r="H270" s="241"/>
      <c r="I270" s="317">
        <v>100</v>
      </c>
      <c r="J270" s="314"/>
      <c r="K270" s="314"/>
      <c r="L270" s="245">
        <v>26900</v>
      </c>
      <c r="M270" s="172">
        <v>9.3399999999999997E-2</v>
      </c>
      <c r="N270" s="145">
        <v>92.776799999999994</v>
      </c>
    </row>
    <row r="271" spans="1:14" ht="9.75" customHeight="1" x14ac:dyDescent="0.2">
      <c r="A271" s="243">
        <v>346</v>
      </c>
      <c r="B271" s="288" t="s">
        <v>3988</v>
      </c>
      <c r="C271" s="288"/>
      <c r="D271" s="288"/>
      <c r="E271" s="288"/>
      <c r="F271" s="165" t="s">
        <v>21</v>
      </c>
      <c r="G271" s="171">
        <v>551.97</v>
      </c>
      <c r="H271" s="241"/>
      <c r="I271" s="319">
        <v>48</v>
      </c>
      <c r="J271" s="314"/>
      <c r="K271" s="314"/>
      <c r="L271" s="245">
        <v>26494.560000000001</v>
      </c>
      <c r="M271" s="172">
        <v>9.1999999999999998E-2</v>
      </c>
      <c r="N271" s="145">
        <v>92.868799999999993</v>
      </c>
    </row>
    <row r="272" spans="1:14" ht="9.75" customHeight="1" x14ac:dyDescent="0.2">
      <c r="A272" s="240">
        <v>6137</v>
      </c>
      <c r="B272" s="288" t="s">
        <v>3363</v>
      </c>
      <c r="C272" s="288"/>
      <c r="D272" s="288"/>
      <c r="E272" s="288"/>
      <c r="F272" s="165" t="s">
        <v>3284</v>
      </c>
      <c r="G272" s="167">
        <v>4406.5133999999998</v>
      </c>
      <c r="H272" s="241"/>
      <c r="I272" s="318">
        <v>6</v>
      </c>
      <c r="J272" s="314"/>
      <c r="K272" s="314"/>
      <c r="L272" s="245">
        <v>26439.08</v>
      </c>
      <c r="M272" s="172">
        <v>9.1800000000000007E-2</v>
      </c>
      <c r="N272" s="145">
        <v>92.960700000000003</v>
      </c>
    </row>
    <row r="273" spans="1:14" ht="9.75" customHeight="1" x14ac:dyDescent="0.2">
      <c r="A273" s="240">
        <v>6131</v>
      </c>
      <c r="B273" s="288" t="s">
        <v>3364</v>
      </c>
      <c r="C273" s="288"/>
      <c r="D273" s="288"/>
      <c r="E273" s="288"/>
      <c r="F273" s="165" t="s">
        <v>629</v>
      </c>
      <c r="G273" s="168">
        <v>17215.898000000001</v>
      </c>
      <c r="H273" s="241"/>
      <c r="I273" s="318">
        <v>1.5266</v>
      </c>
      <c r="J273" s="314"/>
      <c r="K273" s="314"/>
      <c r="L273" s="245">
        <v>26281.79</v>
      </c>
      <c r="M273" s="172">
        <v>9.1300000000000006E-2</v>
      </c>
      <c r="N273" s="145">
        <v>93.051900000000003</v>
      </c>
    </row>
    <row r="274" spans="1:14" ht="9.75" customHeight="1" x14ac:dyDescent="0.2">
      <c r="A274" s="240">
        <v>9498</v>
      </c>
      <c r="B274" s="288" t="s">
        <v>3911</v>
      </c>
      <c r="C274" s="288"/>
      <c r="D274" s="288"/>
      <c r="E274" s="288"/>
      <c r="F274" s="165" t="s">
        <v>7</v>
      </c>
      <c r="G274" s="171">
        <v>363</v>
      </c>
      <c r="H274" s="241"/>
      <c r="I274" s="319">
        <v>72</v>
      </c>
      <c r="J274" s="314"/>
      <c r="K274" s="314"/>
      <c r="L274" s="245">
        <v>26136</v>
      </c>
      <c r="M274" s="172">
        <v>9.0800000000000006E-2</v>
      </c>
      <c r="N274" s="145">
        <v>93.142700000000005</v>
      </c>
    </row>
    <row r="275" spans="1:14" ht="9.75" customHeight="1" x14ac:dyDescent="0.2">
      <c r="A275" s="240">
        <v>9162</v>
      </c>
      <c r="B275" s="288" t="s">
        <v>3310</v>
      </c>
      <c r="C275" s="288"/>
      <c r="D275" s="288"/>
      <c r="E275" s="288"/>
      <c r="F275" s="165" t="s">
        <v>414</v>
      </c>
      <c r="G275" s="172">
        <v>1</v>
      </c>
      <c r="H275" s="241"/>
      <c r="I275" s="315">
        <v>25991.59</v>
      </c>
      <c r="J275" s="314"/>
      <c r="K275" s="314"/>
      <c r="L275" s="245">
        <v>25991.59</v>
      </c>
      <c r="M275" s="172">
        <v>9.0300000000000005E-2</v>
      </c>
      <c r="N275" s="145">
        <v>93.233000000000004</v>
      </c>
    </row>
    <row r="276" spans="1:14" ht="9.75" customHeight="1" x14ac:dyDescent="0.2">
      <c r="A276" s="240">
        <v>4395</v>
      </c>
      <c r="B276" s="288" t="s">
        <v>3393</v>
      </c>
      <c r="C276" s="288"/>
      <c r="D276" s="288"/>
      <c r="E276" s="288"/>
      <c r="F276" s="165" t="s">
        <v>7</v>
      </c>
      <c r="G276" s="171">
        <v>333</v>
      </c>
      <c r="H276" s="241"/>
      <c r="I276" s="319">
        <v>78</v>
      </c>
      <c r="J276" s="314"/>
      <c r="K276" s="314"/>
      <c r="L276" s="245">
        <v>25974</v>
      </c>
      <c r="M276" s="172">
        <v>9.0200000000000002E-2</v>
      </c>
      <c r="N276" s="145">
        <v>93.3232</v>
      </c>
    </row>
    <row r="277" spans="1:14" ht="9.75" customHeight="1" x14ac:dyDescent="0.2">
      <c r="A277" s="240">
        <v>6095</v>
      </c>
      <c r="B277" s="288" t="s">
        <v>3278</v>
      </c>
      <c r="C277" s="288"/>
      <c r="D277" s="288"/>
      <c r="E277" s="288"/>
      <c r="F277" s="165" t="s">
        <v>21</v>
      </c>
      <c r="G277" s="167">
        <v>3405.0830000000001</v>
      </c>
      <c r="H277" s="241"/>
      <c r="I277" s="318">
        <v>7.6</v>
      </c>
      <c r="J277" s="314"/>
      <c r="K277" s="314"/>
      <c r="L277" s="245">
        <v>25878.63</v>
      </c>
      <c r="M277" s="172">
        <v>8.9899999999999994E-2</v>
      </c>
      <c r="N277" s="145">
        <v>93.4131</v>
      </c>
    </row>
    <row r="278" spans="1:14" ht="19.350000000000001" customHeight="1" x14ac:dyDescent="0.2">
      <c r="A278" s="240">
        <v>6270</v>
      </c>
      <c r="B278" s="288" t="s">
        <v>3875</v>
      </c>
      <c r="C278" s="288"/>
      <c r="D278" s="288"/>
      <c r="E278" s="288"/>
      <c r="F278" s="165" t="s">
        <v>414</v>
      </c>
      <c r="G278" s="172">
        <v>1</v>
      </c>
      <c r="H278" s="241"/>
      <c r="I278" s="315">
        <v>25000</v>
      </c>
      <c r="J278" s="314"/>
      <c r="K278" s="314"/>
      <c r="L278" s="245">
        <v>25000</v>
      </c>
      <c r="M278" s="172">
        <v>8.6800000000000002E-2</v>
      </c>
      <c r="N278" s="145">
        <v>93.499899999999997</v>
      </c>
    </row>
    <row r="279" spans="1:14" ht="9.75" customHeight="1" x14ac:dyDescent="0.2">
      <c r="A279" s="240">
        <v>2051</v>
      </c>
      <c r="B279" s="288" t="s">
        <v>3104</v>
      </c>
      <c r="C279" s="288"/>
      <c r="D279" s="288"/>
      <c r="E279" s="288"/>
      <c r="F279" s="165" t="s">
        <v>7</v>
      </c>
      <c r="G279" s="167">
        <v>1720</v>
      </c>
      <c r="H279" s="241"/>
      <c r="I279" s="319">
        <v>14.31</v>
      </c>
      <c r="J279" s="314"/>
      <c r="K279" s="314"/>
      <c r="L279" s="245">
        <v>24613.200000000001</v>
      </c>
      <c r="M279" s="172">
        <v>8.5500000000000007E-2</v>
      </c>
      <c r="N279" s="145">
        <v>93.585400000000007</v>
      </c>
    </row>
    <row r="280" spans="1:14" ht="9.75" customHeight="1" x14ac:dyDescent="0.2">
      <c r="A280" s="240">
        <v>2505</v>
      </c>
      <c r="B280" s="288" t="s">
        <v>3292</v>
      </c>
      <c r="C280" s="288"/>
      <c r="D280" s="288"/>
      <c r="E280" s="288"/>
      <c r="F280" s="165" t="s">
        <v>7</v>
      </c>
      <c r="G280" s="168">
        <v>61084.557000000001</v>
      </c>
      <c r="H280" s="241"/>
      <c r="I280" s="318">
        <v>0.4</v>
      </c>
      <c r="J280" s="314"/>
      <c r="K280" s="314"/>
      <c r="L280" s="245">
        <v>24433.82</v>
      </c>
      <c r="M280" s="172">
        <v>8.4900000000000003E-2</v>
      </c>
      <c r="N280" s="145">
        <v>93.670299999999997</v>
      </c>
    </row>
    <row r="281" spans="1:14" ht="28.9" customHeight="1" x14ac:dyDescent="0.2">
      <c r="A281" s="240">
        <v>9394</v>
      </c>
      <c r="B281" s="288" t="s">
        <v>3401</v>
      </c>
      <c r="C281" s="288"/>
      <c r="D281" s="288"/>
      <c r="E281" s="288"/>
      <c r="F281" s="165" t="s">
        <v>7</v>
      </c>
      <c r="G281" s="172">
        <v>2</v>
      </c>
      <c r="H281" s="241"/>
      <c r="I281" s="315">
        <v>11985</v>
      </c>
      <c r="J281" s="314"/>
      <c r="K281" s="314"/>
      <c r="L281" s="245">
        <v>23970</v>
      </c>
      <c r="M281" s="172">
        <v>8.3299999999999999E-2</v>
      </c>
      <c r="N281" s="145">
        <v>93.753500000000003</v>
      </c>
    </row>
    <row r="282" spans="1:14" ht="19.350000000000001" customHeight="1" x14ac:dyDescent="0.2">
      <c r="A282" s="240">
        <v>2564</v>
      </c>
      <c r="B282" s="288" t="s">
        <v>626</v>
      </c>
      <c r="C282" s="288"/>
      <c r="D282" s="288"/>
      <c r="E282" s="288"/>
      <c r="F282" s="165" t="s">
        <v>19</v>
      </c>
      <c r="G282" s="171">
        <v>330</v>
      </c>
      <c r="H282" s="241"/>
      <c r="I282" s="319">
        <v>72.5</v>
      </c>
      <c r="J282" s="314"/>
      <c r="K282" s="314"/>
      <c r="L282" s="245">
        <v>23925</v>
      </c>
      <c r="M282" s="172">
        <v>8.3099999999999993E-2</v>
      </c>
      <c r="N282" s="145">
        <v>93.836600000000004</v>
      </c>
    </row>
    <row r="283" spans="1:14" ht="9.75" customHeight="1" x14ac:dyDescent="0.2">
      <c r="A283" s="240">
        <v>6141</v>
      </c>
      <c r="B283" s="288" t="s">
        <v>3362</v>
      </c>
      <c r="C283" s="288"/>
      <c r="D283" s="288"/>
      <c r="E283" s="288"/>
      <c r="F283" s="165" t="s">
        <v>629</v>
      </c>
      <c r="G283" s="167">
        <v>6902.2524999999996</v>
      </c>
      <c r="H283" s="241"/>
      <c r="I283" s="318">
        <v>3.37</v>
      </c>
      <c r="J283" s="314"/>
      <c r="K283" s="314"/>
      <c r="L283" s="245">
        <v>23260.59</v>
      </c>
      <c r="M283" s="172">
        <v>8.0799999999999997E-2</v>
      </c>
      <c r="N283" s="145">
        <v>93.917400000000001</v>
      </c>
    </row>
    <row r="284" spans="1:14" ht="9.75" customHeight="1" x14ac:dyDescent="0.2">
      <c r="A284" s="240">
        <v>5014</v>
      </c>
      <c r="B284" s="288" t="s">
        <v>3768</v>
      </c>
      <c r="C284" s="288"/>
      <c r="D284" s="288"/>
      <c r="E284" s="288"/>
      <c r="F284" s="165" t="s">
        <v>7</v>
      </c>
      <c r="G284" s="167">
        <v>1280</v>
      </c>
      <c r="H284" s="241"/>
      <c r="I284" s="319">
        <v>17.559999999999999</v>
      </c>
      <c r="J284" s="314"/>
      <c r="K284" s="314"/>
      <c r="L284" s="245">
        <v>22476.799999999999</v>
      </c>
      <c r="M284" s="172">
        <v>7.8100000000000003E-2</v>
      </c>
      <c r="N284" s="145">
        <v>93.995500000000007</v>
      </c>
    </row>
    <row r="285" spans="1:14" ht="9.75" customHeight="1" x14ac:dyDescent="0.2">
      <c r="A285" s="240">
        <v>1101</v>
      </c>
      <c r="B285" s="288" t="s">
        <v>3945</v>
      </c>
      <c r="C285" s="288"/>
      <c r="D285" s="288"/>
      <c r="E285" s="288"/>
      <c r="F285" s="165" t="s">
        <v>629</v>
      </c>
      <c r="G285" s="168">
        <v>31746.12</v>
      </c>
      <c r="H285" s="241"/>
      <c r="I285" s="318">
        <v>0.7</v>
      </c>
      <c r="J285" s="314"/>
      <c r="K285" s="314"/>
      <c r="L285" s="245">
        <v>22222.28</v>
      </c>
      <c r="M285" s="172">
        <v>7.7200000000000005E-2</v>
      </c>
      <c r="N285" s="145">
        <v>94.072599999999994</v>
      </c>
    </row>
    <row r="286" spans="1:14" ht="9.75" customHeight="1" x14ac:dyDescent="0.2">
      <c r="A286" s="240">
        <v>9537</v>
      </c>
      <c r="B286" s="288" t="s">
        <v>2732</v>
      </c>
      <c r="C286" s="288"/>
      <c r="D286" s="288"/>
      <c r="E286" s="288"/>
      <c r="F286" s="165" t="s">
        <v>21</v>
      </c>
      <c r="G286" s="171">
        <v>207.18</v>
      </c>
      <c r="H286" s="241"/>
      <c r="I286" s="317">
        <v>105.27</v>
      </c>
      <c r="J286" s="314"/>
      <c r="K286" s="314"/>
      <c r="L286" s="245">
        <v>21809.84</v>
      </c>
      <c r="M286" s="172">
        <v>7.5700000000000003E-2</v>
      </c>
      <c r="N286" s="145">
        <v>94.148399999999995</v>
      </c>
    </row>
    <row r="287" spans="1:14" ht="9.75" customHeight="1" x14ac:dyDescent="0.2">
      <c r="A287" s="240">
        <v>4940</v>
      </c>
      <c r="B287" s="288" t="s">
        <v>3784</v>
      </c>
      <c r="C287" s="288"/>
      <c r="D287" s="288"/>
      <c r="E287" s="288"/>
      <c r="F287" s="165" t="s">
        <v>7</v>
      </c>
      <c r="G287" s="171">
        <v>253</v>
      </c>
      <c r="H287" s="241"/>
      <c r="I287" s="319">
        <v>85.99</v>
      </c>
      <c r="J287" s="314"/>
      <c r="K287" s="314"/>
      <c r="L287" s="245">
        <v>21755.47</v>
      </c>
      <c r="M287" s="172">
        <v>7.5600000000000001E-2</v>
      </c>
      <c r="N287" s="145">
        <v>94.224000000000004</v>
      </c>
    </row>
    <row r="288" spans="1:14" ht="9.75" customHeight="1" x14ac:dyDescent="0.2">
      <c r="A288" s="240">
        <v>1974</v>
      </c>
      <c r="B288" s="288" t="s">
        <v>3128</v>
      </c>
      <c r="C288" s="288"/>
      <c r="D288" s="288"/>
      <c r="E288" s="288"/>
      <c r="F288" s="165" t="s">
        <v>19</v>
      </c>
      <c r="G288" s="167">
        <v>3016.75</v>
      </c>
      <c r="H288" s="241"/>
      <c r="I288" s="318">
        <v>7.2065999999999999</v>
      </c>
      <c r="J288" s="314"/>
      <c r="K288" s="314"/>
      <c r="L288" s="245">
        <v>21740.51</v>
      </c>
      <c r="M288" s="172">
        <v>7.5499999999999998E-2</v>
      </c>
      <c r="N288" s="145">
        <v>94.299499999999995</v>
      </c>
    </row>
    <row r="289" spans="1:14" ht="9.75" customHeight="1" x14ac:dyDescent="0.2">
      <c r="A289" s="240">
        <v>1329</v>
      </c>
      <c r="B289" s="288" t="s">
        <v>3341</v>
      </c>
      <c r="C289" s="288"/>
      <c r="D289" s="288"/>
      <c r="E289" s="288"/>
      <c r="F289" s="165" t="s">
        <v>7</v>
      </c>
      <c r="G289" s="167">
        <v>6562</v>
      </c>
      <c r="H289" s="241"/>
      <c r="I289" s="318">
        <v>3.3</v>
      </c>
      <c r="J289" s="314"/>
      <c r="K289" s="314"/>
      <c r="L289" s="245">
        <v>21654.6</v>
      </c>
      <c r="M289" s="172">
        <v>7.5200000000000003E-2</v>
      </c>
      <c r="N289" s="145">
        <v>94.374700000000004</v>
      </c>
    </row>
    <row r="290" spans="1:14" ht="9.75" customHeight="1" x14ac:dyDescent="0.2">
      <c r="A290" s="240">
        <v>1568</v>
      </c>
      <c r="B290" s="288" t="s">
        <v>3873</v>
      </c>
      <c r="C290" s="288"/>
      <c r="D290" s="288"/>
      <c r="E290" s="288"/>
      <c r="F290" s="165" t="s">
        <v>7</v>
      </c>
      <c r="G290" s="167">
        <v>1275</v>
      </c>
      <c r="H290" s="241"/>
      <c r="I290" s="319">
        <v>16.666699999999999</v>
      </c>
      <c r="J290" s="314"/>
      <c r="K290" s="314"/>
      <c r="L290" s="245">
        <v>21250.04</v>
      </c>
      <c r="M290" s="172">
        <v>7.3800000000000004E-2</v>
      </c>
      <c r="N290" s="145">
        <v>94.448499999999996</v>
      </c>
    </row>
    <row r="291" spans="1:14" ht="9.75" customHeight="1" x14ac:dyDescent="0.2">
      <c r="A291" s="240">
        <v>1082</v>
      </c>
      <c r="B291" s="288" t="s">
        <v>3931</v>
      </c>
      <c r="C291" s="288"/>
      <c r="D291" s="288"/>
      <c r="E291" s="288"/>
      <c r="F291" s="165" t="s">
        <v>629</v>
      </c>
      <c r="G291" s="167">
        <v>1214.0132000000001</v>
      </c>
      <c r="H291" s="241"/>
      <c r="I291" s="319">
        <v>15.84</v>
      </c>
      <c r="J291" s="314"/>
      <c r="K291" s="314"/>
      <c r="L291" s="245">
        <v>19229.97</v>
      </c>
      <c r="M291" s="172">
        <v>6.6799999999999998E-2</v>
      </c>
      <c r="N291" s="145">
        <v>94.515299999999996</v>
      </c>
    </row>
    <row r="292" spans="1:14" ht="9.75" customHeight="1" x14ac:dyDescent="0.2">
      <c r="A292" s="240">
        <v>3212</v>
      </c>
      <c r="B292" s="288" t="s">
        <v>3473</v>
      </c>
      <c r="C292" s="288"/>
      <c r="D292" s="288"/>
      <c r="E292" s="288"/>
      <c r="F292" s="165" t="s">
        <v>19</v>
      </c>
      <c r="G292" s="171">
        <v>114.65</v>
      </c>
      <c r="H292" s="241"/>
      <c r="I292" s="317">
        <v>166.67</v>
      </c>
      <c r="J292" s="314"/>
      <c r="K292" s="314"/>
      <c r="L292" s="245">
        <v>19108.72</v>
      </c>
      <c r="M292" s="172">
        <v>6.6400000000000001E-2</v>
      </c>
      <c r="N292" s="145">
        <v>94.581599999999995</v>
      </c>
    </row>
    <row r="293" spans="1:14" ht="9.75" customHeight="1" x14ac:dyDescent="0.2">
      <c r="A293" s="240">
        <v>1050</v>
      </c>
      <c r="B293" s="288" t="s">
        <v>3298</v>
      </c>
      <c r="C293" s="288"/>
      <c r="D293" s="288"/>
      <c r="E293" s="288"/>
      <c r="F293" s="165" t="s">
        <v>621</v>
      </c>
      <c r="G293" s="171">
        <v>421.57799999999997</v>
      </c>
      <c r="H293" s="241"/>
      <c r="I293" s="319">
        <v>45</v>
      </c>
      <c r="J293" s="314"/>
      <c r="K293" s="314"/>
      <c r="L293" s="245">
        <v>18971.009999999998</v>
      </c>
      <c r="M293" s="172">
        <v>6.59E-2</v>
      </c>
      <c r="N293" s="145">
        <v>94.647499999999994</v>
      </c>
    </row>
    <row r="294" spans="1:14" ht="9.75" customHeight="1" x14ac:dyDescent="0.2">
      <c r="A294" s="240">
        <v>2508</v>
      </c>
      <c r="B294" s="288" t="s">
        <v>3291</v>
      </c>
      <c r="C294" s="288"/>
      <c r="D294" s="288"/>
      <c r="E294" s="288"/>
      <c r="F294" s="165" t="s">
        <v>7</v>
      </c>
      <c r="G294" s="168">
        <v>96541.460099999997</v>
      </c>
      <c r="H294" s="241"/>
      <c r="I294" s="318">
        <v>0.19270000000000001</v>
      </c>
      <c r="J294" s="314"/>
      <c r="K294" s="314"/>
      <c r="L294" s="245">
        <v>18603.54</v>
      </c>
      <c r="M294" s="172">
        <v>6.4600000000000005E-2</v>
      </c>
      <c r="N294" s="145">
        <v>94.712100000000007</v>
      </c>
    </row>
    <row r="295" spans="1:14" ht="9.75" customHeight="1" x14ac:dyDescent="0.2">
      <c r="A295" s="240">
        <v>4292</v>
      </c>
      <c r="B295" s="288" t="s">
        <v>3315</v>
      </c>
      <c r="C295" s="288"/>
      <c r="D295" s="288"/>
      <c r="E295" s="288"/>
      <c r="F295" s="165" t="s">
        <v>7</v>
      </c>
      <c r="G295" s="172">
        <v>2</v>
      </c>
      <c r="H295" s="241"/>
      <c r="I295" s="313">
        <v>9200.5949999999993</v>
      </c>
      <c r="J295" s="314"/>
      <c r="K295" s="314"/>
      <c r="L295" s="245">
        <v>18401.189999999999</v>
      </c>
      <c r="M295" s="172">
        <v>6.3899999999999998E-2</v>
      </c>
      <c r="N295" s="145">
        <v>94.775999999999996</v>
      </c>
    </row>
    <row r="296" spans="1:14" ht="9.75" customHeight="1" x14ac:dyDescent="0.2">
      <c r="A296" s="243">
        <v>986</v>
      </c>
      <c r="B296" s="288" t="s">
        <v>3959</v>
      </c>
      <c r="C296" s="288"/>
      <c r="D296" s="288"/>
      <c r="E296" s="288"/>
      <c r="F296" s="165" t="s">
        <v>621</v>
      </c>
      <c r="G296" s="171">
        <v>174.45330000000001</v>
      </c>
      <c r="H296" s="241"/>
      <c r="I296" s="317">
        <v>105</v>
      </c>
      <c r="J296" s="314"/>
      <c r="K296" s="314"/>
      <c r="L296" s="245">
        <v>18317.599999999999</v>
      </c>
      <c r="M296" s="172">
        <v>6.3600000000000004E-2</v>
      </c>
      <c r="N296" s="145">
        <v>94.839699999999993</v>
      </c>
    </row>
    <row r="297" spans="1:14" ht="19.350000000000001" customHeight="1" x14ac:dyDescent="0.2">
      <c r="A297" s="240">
        <v>2277</v>
      </c>
      <c r="B297" s="288" t="s">
        <v>3050</v>
      </c>
      <c r="C297" s="288"/>
      <c r="D297" s="288"/>
      <c r="E297" s="288"/>
      <c r="F297" s="165" t="s">
        <v>7</v>
      </c>
      <c r="G297" s="169">
        <v>82</v>
      </c>
      <c r="H297" s="241"/>
      <c r="I297" s="317">
        <v>221.61</v>
      </c>
      <c r="J297" s="314"/>
      <c r="K297" s="314"/>
      <c r="L297" s="245">
        <v>18172.02</v>
      </c>
      <c r="M297" s="172">
        <v>6.3100000000000003E-2</v>
      </c>
      <c r="N297" s="145">
        <v>94.902799999999999</v>
      </c>
    </row>
    <row r="298" spans="1:14" ht="9.75" customHeight="1" x14ac:dyDescent="0.2">
      <c r="A298" s="240">
        <v>4782</v>
      </c>
      <c r="B298" s="288" t="s">
        <v>3798</v>
      </c>
      <c r="C298" s="288"/>
      <c r="D298" s="288"/>
      <c r="E298" s="288"/>
      <c r="F298" s="165" t="s">
        <v>19</v>
      </c>
      <c r="G298" s="171">
        <v>334.97</v>
      </c>
      <c r="H298" s="241"/>
      <c r="I298" s="319">
        <v>53.82</v>
      </c>
      <c r="J298" s="314"/>
      <c r="K298" s="314"/>
      <c r="L298" s="245">
        <v>18028.09</v>
      </c>
      <c r="M298" s="172">
        <v>6.2600000000000003E-2</v>
      </c>
      <c r="N298" s="145">
        <v>94.965400000000002</v>
      </c>
    </row>
    <row r="299" spans="1:14" ht="9.75" customHeight="1" x14ac:dyDescent="0.2">
      <c r="A299" s="240">
        <v>1298</v>
      </c>
      <c r="B299" s="288" t="s">
        <v>3944</v>
      </c>
      <c r="C299" s="288"/>
      <c r="D299" s="288"/>
      <c r="E299" s="288"/>
      <c r="F299" s="165" t="s">
        <v>7</v>
      </c>
      <c r="G299" s="171">
        <v>303.64600000000002</v>
      </c>
      <c r="H299" s="241"/>
      <c r="I299" s="319">
        <v>58.21</v>
      </c>
      <c r="J299" s="314"/>
      <c r="K299" s="314"/>
      <c r="L299" s="245">
        <v>17675.23</v>
      </c>
      <c r="M299" s="172">
        <v>6.1400000000000003E-2</v>
      </c>
      <c r="N299" s="145">
        <v>95.026799999999994</v>
      </c>
    </row>
    <row r="300" spans="1:14" ht="9.75" customHeight="1" x14ac:dyDescent="0.2">
      <c r="A300" s="243">
        <v>878</v>
      </c>
      <c r="B300" s="288" t="s">
        <v>3336</v>
      </c>
      <c r="C300" s="288"/>
      <c r="D300" s="288"/>
      <c r="E300" s="288"/>
      <c r="F300" s="165" t="s">
        <v>629</v>
      </c>
      <c r="G300" s="169">
        <v>91.433099999999996</v>
      </c>
      <c r="H300" s="241"/>
      <c r="I300" s="317">
        <v>190</v>
      </c>
      <c r="J300" s="314"/>
      <c r="K300" s="314"/>
      <c r="L300" s="245">
        <v>17372.29</v>
      </c>
      <c r="M300" s="172">
        <v>6.0299999999999999E-2</v>
      </c>
      <c r="N300" s="145">
        <v>95.087100000000007</v>
      </c>
    </row>
    <row r="301" spans="1:14" ht="9.75" customHeight="1" x14ac:dyDescent="0.2">
      <c r="A301" s="240">
        <v>9500</v>
      </c>
      <c r="B301" s="288" t="s">
        <v>3909</v>
      </c>
      <c r="C301" s="288"/>
      <c r="D301" s="288"/>
      <c r="E301" s="288"/>
      <c r="F301" s="165" t="s">
        <v>7</v>
      </c>
      <c r="G301" s="169">
        <v>13</v>
      </c>
      <c r="H301" s="241"/>
      <c r="I301" s="313">
        <v>1310</v>
      </c>
      <c r="J301" s="314"/>
      <c r="K301" s="314"/>
      <c r="L301" s="245">
        <v>17030</v>
      </c>
      <c r="M301" s="172">
        <v>5.91E-2</v>
      </c>
      <c r="N301" s="145">
        <v>95.146299999999997</v>
      </c>
    </row>
    <row r="302" spans="1:14" ht="9.75" customHeight="1" x14ac:dyDescent="0.2">
      <c r="A302" s="240">
        <v>9603</v>
      </c>
      <c r="B302" s="288" t="s">
        <v>1905</v>
      </c>
      <c r="C302" s="288"/>
      <c r="D302" s="288"/>
      <c r="E302" s="288"/>
      <c r="F302" s="165" t="s">
        <v>414</v>
      </c>
      <c r="G302" s="172">
        <v>1</v>
      </c>
      <c r="H302" s="241"/>
      <c r="I302" s="315">
        <v>16766.95</v>
      </c>
      <c r="J302" s="314"/>
      <c r="K302" s="314"/>
      <c r="L302" s="245">
        <v>16766.95</v>
      </c>
      <c r="M302" s="172">
        <v>5.8200000000000002E-2</v>
      </c>
      <c r="N302" s="145">
        <v>95.204499999999996</v>
      </c>
    </row>
    <row r="303" spans="1:14" ht="9.75" customHeight="1" x14ac:dyDescent="0.2">
      <c r="A303" s="240">
        <v>9101</v>
      </c>
      <c r="B303" s="288" t="s">
        <v>3510</v>
      </c>
      <c r="C303" s="288"/>
      <c r="D303" s="288"/>
      <c r="E303" s="288"/>
      <c r="F303" s="165" t="s">
        <v>7</v>
      </c>
      <c r="G303" s="171">
        <v>346</v>
      </c>
      <c r="H303" s="241"/>
      <c r="I303" s="319">
        <v>47.89</v>
      </c>
      <c r="J303" s="314"/>
      <c r="K303" s="314"/>
      <c r="L303" s="245">
        <v>16569.939999999999</v>
      </c>
      <c r="M303" s="172">
        <v>5.7599999999999998E-2</v>
      </c>
      <c r="N303" s="145">
        <v>95.262100000000004</v>
      </c>
    </row>
    <row r="304" spans="1:14" ht="9.75" customHeight="1" x14ac:dyDescent="0.2">
      <c r="A304" s="240">
        <v>5746</v>
      </c>
      <c r="B304" s="288" t="s">
        <v>3425</v>
      </c>
      <c r="C304" s="288"/>
      <c r="D304" s="288"/>
      <c r="E304" s="288"/>
      <c r="F304" s="165" t="s">
        <v>629</v>
      </c>
      <c r="G304" s="167">
        <v>1691.2349999999999</v>
      </c>
      <c r="H304" s="241"/>
      <c r="I304" s="318">
        <v>9.7100000000000009</v>
      </c>
      <c r="J304" s="314"/>
      <c r="K304" s="314"/>
      <c r="L304" s="245">
        <v>16421.89</v>
      </c>
      <c r="M304" s="172">
        <v>5.7000000000000002E-2</v>
      </c>
      <c r="N304" s="145">
        <v>95.319100000000006</v>
      </c>
    </row>
    <row r="305" spans="1:14" ht="9.75" customHeight="1" x14ac:dyDescent="0.2">
      <c r="A305" s="240">
        <v>6123</v>
      </c>
      <c r="B305" s="288" t="s">
        <v>3366</v>
      </c>
      <c r="C305" s="288"/>
      <c r="D305" s="288"/>
      <c r="E305" s="288"/>
      <c r="F305" s="165" t="s">
        <v>3284</v>
      </c>
      <c r="G305" s="171">
        <v>882.11279999999999</v>
      </c>
      <c r="H305" s="241"/>
      <c r="I305" s="319">
        <v>18.36</v>
      </c>
      <c r="J305" s="314"/>
      <c r="K305" s="314"/>
      <c r="L305" s="245">
        <v>16195.59</v>
      </c>
      <c r="M305" s="172">
        <v>5.62E-2</v>
      </c>
      <c r="N305" s="145">
        <v>95.375299999999996</v>
      </c>
    </row>
    <row r="306" spans="1:14" ht="9.75" customHeight="1" x14ac:dyDescent="0.2">
      <c r="A306" s="240">
        <v>1220</v>
      </c>
      <c r="B306" s="288" t="s">
        <v>3369</v>
      </c>
      <c r="C306" s="288"/>
      <c r="D306" s="288"/>
      <c r="E306" s="288"/>
      <c r="F306" s="165" t="s">
        <v>629</v>
      </c>
      <c r="G306" s="171">
        <v>974.26620000000003</v>
      </c>
      <c r="H306" s="241"/>
      <c r="I306" s="319">
        <v>16.47</v>
      </c>
      <c r="J306" s="314"/>
      <c r="K306" s="314"/>
      <c r="L306" s="245">
        <v>16046.16</v>
      </c>
      <c r="M306" s="172">
        <v>5.57E-2</v>
      </c>
      <c r="N306" s="145">
        <v>95.431100000000001</v>
      </c>
    </row>
    <row r="307" spans="1:14" ht="9.75" customHeight="1" x14ac:dyDescent="0.2">
      <c r="A307" s="240">
        <v>5849</v>
      </c>
      <c r="B307" s="288" t="s">
        <v>3412</v>
      </c>
      <c r="C307" s="288"/>
      <c r="D307" s="288"/>
      <c r="E307" s="288"/>
      <c r="F307" s="165" t="s">
        <v>629</v>
      </c>
      <c r="G307" s="171">
        <v>155.69980000000001</v>
      </c>
      <c r="H307" s="241"/>
      <c r="I307" s="317">
        <v>101.92</v>
      </c>
      <c r="J307" s="314"/>
      <c r="K307" s="314"/>
      <c r="L307" s="245">
        <v>15868.92</v>
      </c>
      <c r="M307" s="172">
        <v>5.5100000000000003E-2</v>
      </c>
      <c r="N307" s="145">
        <v>95.486199999999997</v>
      </c>
    </row>
    <row r="308" spans="1:14" ht="19.350000000000001" customHeight="1" x14ac:dyDescent="0.2">
      <c r="A308" s="240">
        <v>9283</v>
      </c>
      <c r="B308" s="288" t="s">
        <v>1248</v>
      </c>
      <c r="C308" s="288"/>
      <c r="D308" s="288"/>
      <c r="E308" s="288"/>
      <c r="F308" s="165" t="s">
        <v>7</v>
      </c>
      <c r="G308" s="172">
        <v>1</v>
      </c>
      <c r="H308" s="241"/>
      <c r="I308" s="315">
        <v>15680</v>
      </c>
      <c r="J308" s="314"/>
      <c r="K308" s="314"/>
      <c r="L308" s="245">
        <v>15680</v>
      </c>
      <c r="M308" s="172">
        <v>5.45E-2</v>
      </c>
      <c r="N308" s="145">
        <v>95.540599999999998</v>
      </c>
    </row>
    <row r="309" spans="1:14" ht="19.350000000000001" customHeight="1" x14ac:dyDescent="0.2">
      <c r="A309" s="240">
        <v>6162</v>
      </c>
      <c r="B309" s="288" t="s">
        <v>3879</v>
      </c>
      <c r="C309" s="288"/>
      <c r="D309" s="288"/>
      <c r="E309" s="288"/>
      <c r="F309" s="165" t="s">
        <v>7</v>
      </c>
      <c r="G309" s="169">
        <v>13</v>
      </c>
      <c r="H309" s="241"/>
      <c r="I309" s="313">
        <v>1200</v>
      </c>
      <c r="J309" s="314"/>
      <c r="K309" s="314"/>
      <c r="L309" s="245">
        <v>15600</v>
      </c>
      <c r="M309" s="172">
        <v>5.4199999999999998E-2</v>
      </c>
      <c r="N309" s="145">
        <v>95.594800000000006</v>
      </c>
    </row>
    <row r="310" spans="1:14" ht="9.75" customHeight="1" x14ac:dyDescent="0.2">
      <c r="A310" s="240">
        <v>5952</v>
      </c>
      <c r="B310" s="288" t="s">
        <v>3201</v>
      </c>
      <c r="C310" s="288"/>
      <c r="D310" s="288"/>
      <c r="E310" s="288"/>
      <c r="F310" s="165" t="s">
        <v>19</v>
      </c>
      <c r="G310" s="167">
        <v>2108.7121999999999</v>
      </c>
      <c r="H310" s="241"/>
      <c r="I310" s="318">
        <v>7.37</v>
      </c>
      <c r="J310" s="314"/>
      <c r="K310" s="314"/>
      <c r="L310" s="245">
        <v>15541.21</v>
      </c>
      <c r="M310" s="172">
        <v>5.3999999999999999E-2</v>
      </c>
      <c r="N310" s="145">
        <v>95.648799999999994</v>
      </c>
    </row>
    <row r="311" spans="1:14" ht="9.75" customHeight="1" x14ac:dyDescent="0.2">
      <c r="A311" s="240">
        <v>6114</v>
      </c>
      <c r="B311" s="288" t="s">
        <v>3367</v>
      </c>
      <c r="C311" s="288"/>
      <c r="D311" s="288"/>
      <c r="E311" s="288"/>
      <c r="F311" s="165" t="s">
        <v>3284</v>
      </c>
      <c r="G311" s="171">
        <v>180.19130000000001</v>
      </c>
      <c r="H311" s="241"/>
      <c r="I311" s="319">
        <v>85.55</v>
      </c>
      <c r="J311" s="314"/>
      <c r="K311" s="314"/>
      <c r="L311" s="245">
        <v>15415.37</v>
      </c>
      <c r="M311" s="172">
        <v>5.3499999999999999E-2</v>
      </c>
      <c r="N311" s="145">
        <v>95.702299999999994</v>
      </c>
    </row>
    <row r="312" spans="1:14" ht="9.75" customHeight="1" x14ac:dyDescent="0.2">
      <c r="A312" s="240">
        <v>5990</v>
      </c>
      <c r="B312" s="288" t="s">
        <v>3199</v>
      </c>
      <c r="C312" s="288"/>
      <c r="D312" s="288"/>
      <c r="E312" s="288"/>
      <c r="F312" s="165" t="s">
        <v>19</v>
      </c>
      <c r="G312" s="167">
        <v>7454.4745999999996</v>
      </c>
      <c r="H312" s="241"/>
      <c r="I312" s="318">
        <v>2.04</v>
      </c>
      <c r="J312" s="314"/>
      <c r="K312" s="314"/>
      <c r="L312" s="245">
        <v>15207.13</v>
      </c>
      <c r="M312" s="172">
        <v>5.28E-2</v>
      </c>
      <c r="N312" s="145">
        <v>95.755200000000002</v>
      </c>
    </row>
    <row r="313" spans="1:14" ht="9.75" customHeight="1" x14ac:dyDescent="0.2">
      <c r="A313" s="240">
        <v>9205</v>
      </c>
      <c r="B313" s="288" t="s">
        <v>3964</v>
      </c>
      <c r="C313" s="288"/>
      <c r="D313" s="288"/>
      <c r="E313" s="288"/>
      <c r="F313" s="165" t="s">
        <v>3963</v>
      </c>
      <c r="G313" s="171">
        <v>473.91849999999999</v>
      </c>
      <c r="H313" s="241"/>
      <c r="I313" s="319">
        <v>32</v>
      </c>
      <c r="J313" s="314"/>
      <c r="K313" s="314"/>
      <c r="L313" s="245">
        <v>15165.39</v>
      </c>
      <c r="M313" s="172">
        <v>5.2699999999999997E-2</v>
      </c>
      <c r="N313" s="145">
        <v>95.8078</v>
      </c>
    </row>
    <row r="314" spans="1:14" ht="9.75" customHeight="1" x14ac:dyDescent="0.2">
      <c r="A314" s="240">
        <v>1992</v>
      </c>
      <c r="B314" s="288" t="s">
        <v>3118</v>
      </c>
      <c r="C314" s="288"/>
      <c r="D314" s="288"/>
      <c r="E314" s="288"/>
      <c r="F314" s="165" t="s">
        <v>19</v>
      </c>
      <c r="G314" s="168">
        <v>13515.11</v>
      </c>
      <c r="H314" s="241"/>
      <c r="I314" s="318">
        <v>1.0940000000000001</v>
      </c>
      <c r="J314" s="314"/>
      <c r="K314" s="314"/>
      <c r="L314" s="245">
        <v>14785.53</v>
      </c>
      <c r="M314" s="172">
        <v>5.1400000000000001E-2</v>
      </c>
      <c r="N314" s="145">
        <v>95.859200000000001</v>
      </c>
    </row>
    <row r="315" spans="1:14" ht="9.75" customHeight="1" x14ac:dyDescent="0.2">
      <c r="A315" s="240">
        <v>9077</v>
      </c>
      <c r="B315" s="288" t="s">
        <v>3295</v>
      </c>
      <c r="C315" s="288"/>
      <c r="D315" s="288"/>
      <c r="E315" s="288"/>
      <c r="F315" s="165" t="s">
        <v>629</v>
      </c>
      <c r="G315" s="167">
        <v>2505.2132000000001</v>
      </c>
      <c r="H315" s="241"/>
      <c r="I315" s="318">
        <v>5.9</v>
      </c>
      <c r="J315" s="314"/>
      <c r="K315" s="314"/>
      <c r="L315" s="245">
        <v>14780.76</v>
      </c>
      <c r="M315" s="172">
        <v>5.1299999999999998E-2</v>
      </c>
      <c r="N315" s="145">
        <v>95.910499999999999</v>
      </c>
    </row>
    <row r="316" spans="1:14" ht="19.350000000000001" customHeight="1" x14ac:dyDescent="0.2">
      <c r="A316" s="240">
        <v>9348</v>
      </c>
      <c r="B316" s="288" t="s">
        <v>3011</v>
      </c>
      <c r="C316" s="288"/>
      <c r="D316" s="288"/>
      <c r="E316" s="288"/>
      <c r="F316" s="165" t="s">
        <v>7</v>
      </c>
      <c r="G316" s="167">
        <v>1067</v>
      </c>
      <c r="H316" s="241"/>
      <c r="I316" s="319">
        <v>13.62</v>
      </c>
      <c r="J316" s="314"/>
      <c r="K316" s="314"/>
      <c r="L316" s="245">
        <v>14532.54</v>
      </c>
      <c r="M316" s="172">
        <v>5.0500000000000003E-2</v>
      </c>
      <c r="N316" s="145">
        <v>95.960999999999999</v>
      </c>
    </row>
    <row r="317" spans="1:14" ht="9.75" customHeight="1" x14ac:dyDescent="0.2">
      <c r="A317" s="240">
        <v>2003</v>
      </c>
      <c r="B317" s="288" t="s">
        <v>3116</v>
      </c>
      <c r="C317" s="288"/>
      <c r="D317" s="288"/>
      <c r="E317" s="288"/>
      <c r="F317" s="165" t="s">
        <v>19</v>
      </c>
      <c r="G317" s="167">
        <v>5070.53</v>
      </c>
      <c r="H317" s="241"/>
      <c r="I317" s="318">
        <v>2.8611</v>
      </c>
      <c r="J317" s="314"/>
      <c r="K317" s="314"/>
      <c r="L317" s="245">
        <v>14507.29</v>
      </c>
      <c r="M317" s="172">
        <v>5.04E-2</v>
      </c>
      <c r="N317" s="145">
        <v>96.011399999999995</v>
      </c>
    </row>
    <row r="318" spans="1:14" ht="9.75" customHeight="1" x14ac:dyDescent="0.2">
      <c r="A318" s="240">
        <v>2617</v>
      </c>
      <c r="B318" s="288" t="s">
        <v>3458</v>
      </c>
      <c r="C318" s="288"/>
      <c r="D318" s="288"/>
      <c r="E318" s="288"/>
      <c r="F318" s="165" t="s">
        <v>7</v>
      </c>
      <c r="G318" s="171">
        <v>132</v>
      </c>
      <c r="H318" s="241"/>
      <c r="I318" s="317">
        <v>103.97</v>
      </c>
      <c r="J318" s="314"/>
      <c r="K318" s="314"/>
      <c r="L318" s="245">
        <v>13724.04</v>
      </c>
      <c r="M318" s="172">
        <v>4.7699999999999999E-2</v>
      </c>
      <c r="N318" s="145">
        <v>96.059100000000001</v>
      </c>
    </row>
    <row r="319" spans="1:14" ht="9.75" customHeight="1" x14ac:dyDescent="0.2">
      <c r="A319" s="240">
        <v>5985</v>
      </c>
      <c r="B319" s="288" t="s">
        <v>3200</v>
      </c>
      <c r="C319" s="288"/>
      <c r="D319" s="288"/>
      <c r="E319" s="288"/>
      <c r="F319" s="165" t="s">
        <v>621</v>
      </c>
      <c r="G319" s="169">
        <v>12.988899999999999</v>
      </c>
      <c r="H319" s="241"/>
      <c r="I319" s="313">
        <v>1050</v>
      </c>
      <c r="J319" s="314"/>
      <c r="K319" s="314"/>
      <c r="L319" s="245">
        <v>13638.35</v>
      </c>
      <c r="M319" s="172">
        <v>4.7399999999999998E-2</v>
      </c>
      <c r="N319" s="145">
        <v>96.106399999999994</v>
      </c>
    </row>
    <row r="320" spans="1:14" ht="9.75" customHeight="1" x14ac:dyDescent="0.2">
      <c r="A320" s="240">
        <v>1981</v>
      </c>
      <c r="B320" s="288" t="s">
        <v>3124</v>
      </c>
      <c r="C320" s="288"/>
      <c r="D320" s="288"/>
      <c r="E320" s="288"/>
      <c r="F320" s="165" t="s">
        <v>19</v>
      </c>
      <c r="G320" s="171">
        <v>740.32</v>
      </c>
      <c r="H320" s="241"/>
      <c r="I320" s="319">
        <v>18.078199999999999</v>
      </c>
      <c r="J320" s="314"/>
      <c r="K320" s="314"/>
      <c r="L320" s="245">
        <v>13383.65</v>
      </c>
      <c r="M320" s="172">
        <v>4.65E-2</v>
      </c>
      <c r="N320" s="145">
        <v>96.152900000000002</v>
      </c>
    </row>
    <row r="321" spans="1:14" ht="9.75" customHeight="1" x14ac:dyDescent="0.2">
      <c r="A321" s="243">
        <v>934</v>
      </c>
      <c r="B321" s="288" t="s">
        <v>3329</v>
      </c>
      <c r="C321" s="288"/>
      <c r="D321" s="288"/>
      <c r="E321" s="288"/>
      <c r="F321" s="165" t="s">
        <v>7</v>
      </c>
      <c r="G321" s="169">
        <v>72.472999999999999</v>
      </c>
      <c r="H321" s="241"/>
      <c r="I321" s="317">
        <v>184.32</v>
      </c>
      <c r="J321" s="314"/>
      <c r="K321" s="314"/>
      <c r="L321" s="245">
        <v>13358.22</v>
      </c>
      <c r="M321" s="172">
        <v>4.6399999999999997E-2</v>
      </c>
      <c r="N321" s="145">
        <v>96.199299999999994</v>
      </c>
    </row>
    <row r="322" spans="1:14" ht="9.75" customHeight="1" x14ac:dyDescent="0.2">
      <c r="A322" s="240">
        <v>2337</v>
      </c>
      <c r="B322" s="288" t="s">
        <v>3048</v>
      </c>
      <c r="C322" s="288"/>
      <c r="D322" s="288"/>
      <c r="E322" s="288"/>
      <c r="F322" s="165" t="s">
        <v>7</v>
      </c>
      <c r="G322" s="169">
        <v>78</v>
      </c>
      <c r="H322" s="241"/>
      <c r="I322" s="317">
        <v>163</v>
      </c>
      <c r="J322" s="314"/>
      <c r="K322" s="314"/>
      <c r="L322" s="245">
        <v>12714</v>
      </c>
      <c r="M322" s="172">
        <v>4.4200000000000003E-2</v>
      </c>
      <c r="N322" s="145">
        <v>96.243499999999997</v>
      </c>
    </row>
    <row r="323" spans="1:14" ht="9.75" customHeight="1" x14ac:dyDescent="0.2">
      <c r="A323" s="240">
        <v>9291</v>
      </c>
      <c r="B323" s="288" t="s">
        <v>3036</v>
      </c>
      <c r="C323" s="288"/>
      <c r="D323" s="288"/>
      <c r="E323" s="288"/>
      <c r="F323" s="165" t="s">
        <v>7</v>
      </c>
      <c r="G323" s="169">
        <v>13</v>
      </c>
      <c r="H323" s="241"/>
      <c r="I323" s="317">
        <v>960</v>
      </c>
      <c r="J323" s="314"/>
      <c r="K323" s="314"/>
      <c r="L323" s="245">
        <v>12480</v>
      </c>
      <c r="M323" s="172">
        <v>4.3299999999999998E-2</v>
      </c>
      <c r="N323" s="145">
        <v>96.286799999999999</v>
      </c>
    </row>
    <row r="324" spans="1:14" ht="9.75" customHeight="1" x14ac:dyDescent="0.2">
      <c r="A324" s="240">
        <v>4768</v>
      </c>
      <c r="B324" s="288" t="s">
        <v>3810</v>
      </c>
      <c r="C324" s="288"/>
      <c r="D324" s="288"/>
      <c r="E324" s="288"/>
      <c r="F324" s="165" t="s">
        <v>19</v>
      </c>
      <c r="G324" s="167">
        <v>1408.8</v>
      </c>
      <c r="H324" s="241"/>
      <c r="I324" s="318">
        <v>8.7100000000000009</v>
      </c>
      <c r="J324" s="314"/>
      <c r="K324" s="314"/>
      <c r="L324" s="245">
        <v>12270.65</v>
      </c>
      <c r="M324" s="172">
        <v>4.2599999999999999E-2</v>
      </c>
      <c r="N324" s="145">
        <v>96.329400000000007</v>
      </c>
    </row>
    <row r="325" spans="1:14" ht="9.75" customHeight="1" x14ac:dyDescent="0.2">
      <c r="A325" s="240">
        <v>5411</v>
      </c>
      <c r="B325" s="288" t="s">
        <v>3705</v>
      </c>
      <c r="C325" s="288"/>
      <c r="D325" s="288"/>
      <c r="E325" s="288"/>
      <c r="F325" s="165" t="s">
        <v>7</v>
      </c>
      <c r="G325" s="171">
        <v>553</v>
      </c>
      <c r="H325" s="241"/>
      <c r="I325" s="319">
        <v>21.99</v>
      </c>
      <c r="J325" s="314"/>
      <c r="K325" s="314"/>
      <c r="L325" s="245">
        <v>12160.47</v>
      </c>
      <c r="M325" s="172">
        <v>4.2200000000000001E-2</v>
      </c>
      <c r="N325" s="145">
        <v>96.371700000000004</v>
      </c>
    </row>
    <row r="326" spans="1:14" ht="19.350000000000001" customHeight="1" x14ac:dyDescent="0.2">
      <c r="A326" s="240">
        <v>2159</v>
      </c>
      <c r="B326" s="288" t="s">
        <v>3053</v>
      </c>
      <c r="C326" s="288"/>
      <c r="D326" s="288"/>
      <c r="E326" s="288"/>
      <c r="F326" s="165" t="s">
        <v>7</v>
      </c>
      <c r="G326" s="169">
        <v>78</v>
      </c>
      <c r="H326" s="241"/>
      <c r="I326" s="317">
        <v>155</v>
      </c>
      <c r="J326" s="314"/>
      <c r="K326" s="314"/>
      <c r="L326" s="245">
        <v>12090</v>
      </c>
      <c r="M326" s="172">
        <v>4.2000000000000003E-2</v>
      </c>
      <c r="N326" s="145">
        <v>96.413600000000002</v>
      </c>
    </row>
    <row r="327" spans="1:14" ht="19.350000000000001" customHeight="1" x14ac:dyDescent="0.2">
      <c r="A327" s="240">
        <v>9328</v>
      </c>
      <c r="B327" s="288" t="s">
        <v>3085</v>
      </c>
      <c r="C327" s="288"/>
      <c r="D327" s="288"/>
      <c r="E327" s="288"/>
      <c r="F327" s="165" t="s">
        <v>7</v>
      </c>
      <c r="G327" s="171">
        <v>156</v>
      </c>
      <c r="H327" s="241"/>
      <c r="I327" s="319">
        <v>75.540000000000006</v>
      </c>
      <c r="J327" s="314"/>
      <c r="K327" s="314"/>
      <c r="L327" s="245">
        <v>11784.24</v>
      </c>
      <c r="M327" s="172">
        <v>4.0899999999999999E-2</v>
      </c>
      <c r="N327" s="145">
        <v>96.454599999999999</v>
      </c>
    </row>
    <row r="328" spans="1:14" ht="9.75" customHeight="1" x14ac:dyDescent="0.2">
      <c r="A328" s="240">
        <v>5559</v>
      </c>
      <c r="B328" s="288" t="s">
        <v>3679</v>
      </c>
      <c r="C328" s="288"/>
      <c r="D328" s="288"/>
      <c r="E328" s="288"/>
      <c r="F328" s="165" t="s">
        <v>7</v>
      </c>
      <c r="G328" s="167">
        <v>2437</v>
      </c>
      <c r="H328" s="241"/>
      <c r="I328" s="318">
        <v>4.83</v>
      </c>
      <c r="J328" s="314"/>
      <c r="K328" s="314"/>
      <c r="L328" s="245">
        <v>11770.71</v>
      </c>
      <c r="M328" s="172">
        <v>4.0899999999999999E-2</v>
      </c>
      <c r="N328" s="145">
        <v>96.495500000000007</v>
      </c>
    </row>
    <row r="329" spans="1:14" ht="19.350000000000001" customHeight="1" x14ac:dyDescent="0.2">
      <c r="A329" s="240">
        <v>9329</v>
      </c>
      <c r="B329" s="288" t="s">
        <v>3084</v>
      </c>
      <c r="C329" s="288"/>
      <c r="D329" s="288"/>
      <c r="E329" s="288"/>
      <c r="F329" s="165" t="s">
        <v>7</v>
      </c>
      <c r="G329" s="171">
        <v>166</v>
      </c>
      <c r="H329" s="241"/>
      <c r="I329" s="319">
        <v>70.58</v>
      </c>
      <c r="J329" s="314"/>
      <c r="K329" s="314"/>
      <c r="L329" s="245">
        <v>11716.28</v>
      </c>
      <c r="M329" s="172">
        <v>4.07E-2</v>
      </c>
      <c r="N329" s="145">
        <v>96.536100000000005</v>
      </c>
    </row>
    <row r="330" spans="1:14" ht="19.350000000000001" customHeight="1" x14ac:dyDescent="0.2">
      <c r="A330" s="240">
        <v>4330</v>
      </c>
      <c r="B330" s="288" t="s">
        <v>3323</v>
      </c>
      <c r="C330" s="288"/>
      <c r="D330" s="288"/>
      <c r="E330" s="288"/>
      <c r="F330" s="165" t="s">
        <v>7</v>
      </c>
      <c r="G330" s="171">
        <v>166</v>
      </c>
      <c r="H330" s="241"/>
      <c r="I330" s="319">
        <v>66.2</v>
      </c>
      <c r="J330" s="314"/>
      <c r="K330" s="314"/>
      <c r="L330" s="245">
        <v>10989.2</v>
      </c>
      <c r="M330" s="172">
        <v>3.8199999999999998E-2</v>
      </c>
      <c r="N330" s="145">
        <v>96.574299999999994</v>
      </c>
    </row>
    <row r="331" spans="1:14" ht="19.350000000000001" customHeight="1" x14ac:dyDescent="0.2">
      <c r="A331" s="240">
        <v>9351</v>
      </c>
      <c r="B331" s="288" t="s">
        <v>3008</v>
      </c>
      <c r="C331" s="288"/>
      <c r="D331" s="288"/>
      <c r="E331" s="288"/>
      <c r="F331" s="165" t="s">
        <v>7</v>
      </c>
      <c r="G331" s="169">
        <v>74</v>
      </c>
      <c r="H331" s="241"/>
      <c r="I331" s="317">
        <v>145.82</v>
      </c>
      <c r="J331" s="314"/>
      <c r="K331" s="314"/>
      <c r="L331" s="245">
        <v>10790.68</v>
      </c>
      <c r="M331" s="172">
        <v>3.7499999999999999E-2</v>
      </c>
      <c r="N331" s="145">
        <v>96.611800000000002</v>
      </c>
    </row>
    <row r="332" spans="1:14" ht="9.75" customHeight="1" x14ac:dyDescent="0.2">
      <c r="A332" s="240">
        <v>1545</v>
      </c>
      <c r="B332" s="288" t="s">
        <v>3212</v>
      </c>
      <c r="C332" s="288"/>
      <c r="D332" s="288"/>
      <c r="E332" s="288"/>
      <c r="F332" s="165" t="s">
        <v>19</v>
      </c>
      <c r="G332" s="171">
        <v>173.49</v>
      </c>
      <c r="H332" s="241"/>
      <c r="I332" s="319">
        <v>60.5</v>
      </c>
      <c r="J332" s="314"/>
      <c r="K332" s="314"/>
      <c r="L332" s="245">
        <v>10496.15</v>
      </c>
      <c r="M332" s="172">
        <v>3.6499999999999998E-2</v>
      </c>
      <c r="N332" s="145">
        <v>96.648200000000003</v>
      </c>
    </row>
    <row r="333" spans="1:14" ht="19.350000000000001" customHeight="1" x14ac:dyDescent="0.2">
      <c r="A333" s="240">
        <v>9601</v>
      </c>
      <c r="B333" s="288" t="s">
        <v>2819</v>
      </c>
      <c r="C333" s="288"/>
      <c r="D333" s="288"/>
      <c r="E333" s="288"/>
      <c r="F333" s="165" t="s">
        <v>21</v>
      </c>
      <c r="G333" s="171">
        <v>230.6</v>
      </c>
      <c r="H333" s="241"/>
      <c r="I333" s="319">
        <v>45</v>
      </c>
      <c r="J333" s="314"/>
      <c r="K333" s="314"/>
      <c r="L333" s="245">
        <v>10377</v>
      </c>
      <c r="M333" s="172">
        <v>3.5999999999999997E-2</v>
      </c>
      <c r="N333" s="145">
        <v>96.684299999999993</v>
      </c>
    </row>
    <row r="334" spans="1:14" ht="9.75" customHeight="1" x14ac:dyDescent="0.2">
      <c r="A334" s="240">
        <v>5565</v>
      </c>
      <c r="B334" s="288" t="s">
        <v>3675</v>
      </c>
      <c r="C334" s="288"/>
      <c r="D334" s="288"/>
      <c r="E334" s="288"/>
      <c r="F334" s="165" t="s">
        <v>7</v>
      </c>
      <c r="G334" s="171">
        <v>831</v>
      </c>
      <c r="H334" s="241"/>
      <c r="I334" s="319">
        <v>12.33</v>
      </c>
      <c r="J334" s="314"/>
      <c r="K334" s="314"/>
      <c r="L334" s="245">
        <v>10246.23</v>
      </c>
      <c r="M334" s="172">
        <v>3.56E-2</v>
      </c>
      <c r="N334" s="145">
        <v>96.719899999999996</v>
      </c>
    </row>
    <row r="335" spans="1:14" ht="9.75" customHeight="1" x14ac:dyDescent="0.2">
      <c r="A335" s="243">
        <v>756</v>
      </c>
      <c r="B335" s="288" t="s">
        <v>2950</v>
      </c>
      <c r="C335" s="288"/>
      <c r="D335" s="288"/>
      <c r="E335" s="288"/>
      <c r="F335" s="165" t="s">
        <v>414</v>
      </c>
      <c r="G335" s="171">
        <v>111</v>
      </c>
      <c r="H335" s="241"/>
      <c r="I335" s="319">
        <v>90</v>
      </c>
      <c r="J335" s="314"/>
      <c r="K335" s="314"/>
      <c r="L335" s="247">
        <v>9990</v>
      </c>
      <c r="M335" s="172">
        <v>3.4700000000000002E-2</v>
      </c>
      <c r="N335" s="145">
        <v>96.754599999999996</v>
      </c>
    </row>
    <row r="336" spans="1:14" ht="9.75" customHeight="1" x14ac:dyDescent="0.2">
      <c r="A336" s="240">
        <v>9542</v>
      </c>
      <c r="B336" s="288" t="s">
        <v>3563</v>
      </c>
      <c r="C336" s="288"/>
      <c r="D336" s="288"/>
      <c r="E336" s="288"/>
      <c r="F336" s="165" t="s">
        <v>19</v>
      </c>
      <c r="G336" s="171">
        <v>264.64999999999998</v>
      </c>
      <c r="H336" s="241"/>
      <c r="I336" s="319">
        <v>37.61</v>
      </c>
      <c r="J336" s="314"/>
      <c r="K336" s="314"/>
      <c r="L336" s="247">
        <v>9953.49</v>
      </c>
      <c r="M336" s="172">
        <v>3.4599999999999999E-2</v>
      </c>
      <c r="N336" s="145">
        <v>96.789100000000005</v>
      </c>
    </row>
    <row r="337" spans="1:14" ht="9.75" customHeight="1" x14ac:dyDescent="0.2">
      <c r="A337" s="240">
        <v>9605</v>
      </c>
      <c r="B337" s="288" t="s">
        <v>2640</v>
      </c>
      <c r="C337" s="288"/>
      <c r="D337" s="288"/>
      <c r="E337" s="288"/>
      <c r="F337" s="165" t="s">
        <v>7</v>
      </c>
      <c r="G337" s="172">
        <v>4</v>
      </c>
      <c r="H337" s="241"/>
      <c r="I337" s="313">
        <v>2450</v>
      </c>
      <c r="J337" s="314"/>
      <c r="K337" s="314"/>
      <c r="L337" s="247">
        <v>9800</v>
      </c>
      <c r="M337" s="172">
        <v>3.4000000000000002E-2</v>
      </c>
      <c r="N337" s="145">
        <v>96.8232</v>
      </c>
    </row>
    <row r="338" spans="1:14" ht="9.75" customHeight="1" x14ac:dyDescent="0.2">
      <c r="A338" s="240">
        <v>1370</v>
      </c>
      <c r="B338" s="288" t="s">
        <v>3890</v>
      </c>
      <c r="C338" s="288"/>
      <c r="D338" s="288"/>
      <c r="E338" s="288"/>
      <c r="F338" s="165" t="s">
        <v>7</v>
      </c>
      <c r="G338" s="172">
        <v>2</v>
      </c>
      <c r="H338" s="241"/>
      <c r="I338" s="313">
        <v>4899</v>
      </c>
      <c r="J338" s="314"/>
      <c r="K338" s="314"/>
      <c r="L338" s="247">
        <v>9798</v>
      </c>
      <c r="M338" s="172">
        <v>3.4000000000000002E-2</v>
      </c>
      <c r="N338" s="145">
        <v>96.857200000000006</v>
      </c>
    </row>
    <row r="339" spans="1:14" ht="9.75" customHeight="1" x14ac:dyDescent="0.2">
      <c r="A339" s="240">
        <v>5289</v>
      </c>
      <c r="B339" s="288" t="s">
        <v>3732</v>
      </c>
      <c r="C339" s="288"/>
      <c r="D339" s="288"/>
      <c r="E339" s="288"/>
      <c r="F339" s="165" t="s">
        <v>7</v>
      </c>
      <c r="G339" s="167">
        <v>2743</v>
      </c>
      <c r="H339" s="241"/>
      <c r="I339" s="318">
        <v>3.55</v>
      </c>
      <c r="J339" s="314"/>
      <c r="K339" s="314"/>
      <c r="L339" s="247">
        <v>9737.65</v>
      </c>
      <c r="M339" s="172">
        <v>3.3799999999999997E-2</v>
      </c>
      <c r="N339" s="145">
        <v>96.891000000000005</v>
      </c>
    </row>
    <row r="340" spans="1:14" ht="9.75" customHeight="1" x14ac:dyDescent="0.2">
      <c r="A340" s="240">
        <v>4774</v>
      </c>
      <c r="B340" s="288" t="s">
        <v>3805</v>
      </c>
      <c r="C340" s="288"/>
      <c r="D340" s="288"/>
      <c r="E340" s="288"/>
      <c r="F340" s="165" t="s">
        <v>19</v>
      </c>
      <c r="G340" s="167">
        <v>3815.53</v>
      </c>
      <c r="H340" s="241"/>
      <c r="I340" s="318">
        <v>2.5499999999999998</v>
      </c>
      <c r="J340" s="314"/>
      <c r="K340" s="314"/>
      <c r="L340" s="247">
        <v>9729.6</v>
      </c>
      <c r="M340" s="172">
        <v>3.3799999999999997E-2</v>
      </c>
      <c r="N340" s="145">
        <v>96.924800000000005</v>
      </c>
    </row>
    <row r="341" spans="1:14" ht="9.75" customHeight="1" x14ac:dyDescent="0.2">
      <c r="A341" s="240">
        <v>9322</v>
      </c>
      <c r="B341" s="288" t="s">
        <v>3091</v>
      </c>
      <c r="C341" s="288"/>
      <c r="D341" s="288"/>
      <c r="E341" s="288"/>
      <c r="F341" s="165" t="s">
        <v>7</v>
      </c>
      <c r="G341" s="171">
        <v>156</v>
      </c>
      <c r="H341" s="241"/>
      <c r="I341" s="319">
        <v>61.54</v>
      </c>
      <c r="J341" s="314"/>
      <c r="K341" s="314"/>
      <c r="L341" s="247">
        <v>9600.24</v>
      </c>
      <c r="M341" s="172">
        <v>3.3300000000000003E-2</v>
      </c>
      <c r="N341" s="145">
        <v>96.958200000000005</v>
      </c>
    </row>
    <row r="342" spans="1:14" ht="9.75" customHeight="1" x14ac:dyDescent="0.2">
      <c r="A342" s="240">
        <v>5019</v>
      </c>
      <c r="B342" s="288" t="s">
        <v>3763</v>
      </c>
      <c r="C342" s="288"/>
      <c r="D342" s="288"/>
      <c r="E342" s="288"/>
      <c r="F342" s="165" t="s">
        <v>7</v>
      </c>
      <c r="G342" s="169">
        <v>32</v>
      </c>
      <c r="H342" s="241"/>
      <c r="I342" s="317">
        <v>297.68</v>
      </c>
      <c r="J342" s="314"/>
      <c r="K342" s="314"/>
      <c r="L342" s="247">
        <v>9525.76</v>
      </c>
      <c r="M342" s="172">
        <v>3.3099999999999997E-2</v>
      </c>
      <c r="N342" s="145">
        <v>96.991299999999995</v>
      </c>
    </row>
    <row r="343" spans="1:14" ht="9.75" customHeight="1" x14ac:dyDescent="0.2">
      <c r="A343" s="240">
        <v>4318</v>
      </c>
      <c r="B343" s="288" t="s">
        <v>3403</v>
      </c>
      <c r="C343" s="288"/>
      <c r="D343" s="288"/>
      <c r="E343" s="288"/>
      <c r="F343" s="165" t="s">
        <v>7</v>
      </c>
      <c r="G343" s="172">
        <v>2</v>
      </c>
      <c r="H343" s="241"/>
      <c r="I343" s="313">
        <v>4679.34</v>
      </c>
      <c r="J343" s="314"/>
      <c r="K343" s="314"/>
      <c r="L343" s="247">
        <v>9358.68</v>
      </c>
      <c r="M343" s="172">
        <v>3.2500000000000001E-2</v>
      </c>
      <c r="N343" s="145">
        <v>97.023799999999994</v>
      </c>
    </row>
    <row r="344" spans="1:14" ht="9.75" customHeight="1" x14ac:dyDescent="0.2">
      <c r="A344" s="240">
        <v>9436</v>
      </c>
      <c r="B344" s="288" t="s">
        <v>2996</v>
      </c>
      <c r="C344" s="288"/>
      <c r="D344" s="288"/>
      <c r="E344" s="288"/>
      <c r="F344" s="165" t="s">
        <v>7</v>
      </c>
      <c r="G344" s="172">
        <v>1</v>
      </c>
      <c r="H344" s="241"/>
      <c r="I344" s="313">
        <v>9073.16</v>
      </c>
      <c r="J344" s="314"/>
      <c r="K344" s="314"/>
      <c r="L344" s="247">
        <v>9073.16</v>
      </c>
      <c r="M344" s="172">
        <v>3.15E-2</v>
      </c>
      <c r="N344" s="145">
        <v>97.055300000000003</v>
      </c>
    </row>
    <row r="345" spans="1:14" ht="9.75" customHeight="1" x14ac:dyDescent="0.2">
      <c r="A345" s="243">
        <v>985</v>
      </c>
      <c r="B345" s="288" t="s">
        <v>3960</v>
      </c>
      <c r="C345" s="288"/>
      <c r="D345" s="288"/>
      <c r="E345" s="288"/>
      <c r="F345" s="165" t="s">
        <v>621</v>
      </c>
      <c r="G345" s="169">
        <v>85.241699999999994</v>
      </c>
      <c r="H345" s="241"/>
      <c r="I345" s="317">
        <v>105</v>
      </c>
      <c r="J345" s="314"/>
      <c r="K345" s="314"/>
      <c r="L345" s="247">
        <v>8950.3799999999992</v>
      </c>
      <c r="M345" s="172">
        <v>3.1099999999999999E-2</v>
      </c>
      <c r="N345" s="145">
        <v>97.086399999999998</v>
      </c>
    </row>
    <row r="346" spans="1:14" ht="9.75" customHeight="1" x14ac:dyDescent="0.2">
      <c r="A346" s="240">
        <v>4717</v>
      </c>
      <c r="B346" s="288" t="s">
        <v>3815</v>
      </c>
      <c r="C346" s="288"/>
      <c r="D346" s="288"/>
      <c r="E346" s="288"/>
      <c r="F346" s="165" t="s">
        <v>19</v>
      </c>
      <c r="G346" s="171">
        <v>160.86000000000001</v>
      </c>
      <c r="H346" s="241"/>
      <c r="I346" s="319">
        <v>54.6</v>
      </c>
      <c r="J346" s="314"/>
      <c r="K346" s="314"/>
      <c r="L346" s="247">
        <v>8782.9599999999991</v>
      </c>
      <c r="M346" s="172">
        <v>3.0499999999999999E-2</v>
      </c>
      <c r="N346" s="145">
        <v>97.116900000000001</v>
      </c>
    </row>
    <row r="347" spans="1:14" ht="9.75" customHeight="1" x14ac:dyDescent="0.2">
      <c r="A347" s="240">
        <v>9299</v>
      </c>
      <c r="B347" s="288" t="s">
        <v>3029</v>
      </c>
      <c r="C347" s="288"/>
      <c r="D347" s="288"/>
      <c r="E347" s="288"/>
      <c r="F347" s="165" t="s">
        <v>7</v>
      </c>
      <c r="G347" s="171">
        <v>246</v>
      </c>
      <c r="H347" s="241"/>
      <c r="I347" s="319">
        <v>35.46</v>
      </c>
      <c r="J347" s="314"/>
      <c r="K347" s="314"/>
      <c r="L347" s="247">
        <v>8723.16</v>
      </c>
      <c r="M347" s="172">
        <v>3.0300000000000001E-2</v>
      </c>
      <c r="N347" s="145">
        <v>97.147199999999998</v>
      </c>
    </row>
    <row r="348" spans="1:14" ht="19.350000000000001" customHeight="1" x14ac:dyDescent="0.2">
      <c r="A348" s="240">
        <v>9425</v>
      </c>
      <c r="B348" s="288" t="s">
        <v>3580</v>
      </c>
      <c r="C348" s="288"/>
      <c r="D348" s="288"/>
      <c r="E348" s="288"/>
      <c r="F348" s="165" t="s">
        <v>7</v>
      </c>
      <c r="G348" s="172">
        <v>2</v>
      </c>
      <c r="H348" s="241"/>
      <c r="I348" s="313">
        <v>4281.1000000000004</v>
      </c>
      <c r="J348" s="314"/>
      <c r="K348" s="314"/>
      <c r="L348" s="247">
        <v>8562.2000000000007</v>
      </c>
      <c r="M348" s="172">
        <v>2.9700000000000001E-2</v>
      </c>
      <c r="N348" s="145">
        <v>97.176900000000003</v>
      </c>
    </row>
    <row r="349" spans="1:14" ht="9.75" customHeight="1" x14ac:dyDescent="0.2">
      <c r="A349" s="240">
        <v>9465</v>
      </c>
      <c r="B349" s="288" t="s">
        <v>3021</v>
      </c>
      <c r="C349" s="288"/>
      <c r="D349" s="288"/>
      <c r="E349" s="288"/>
      <c r="F349" s="165" t="s">
        <v>7</v>
      </c>
      <c r="G349" s="169">
        <v>19</v>
      </c>
      <c r="H349" s="241"/>
      <c r="I349" s="317">
        <v>443.94</v>
      </c>
      <c r="J349" s="314"/>
      <c r="K349" s="314"/>
      <c r="L349" s="247">
        <v>8434.86</v>
      </c>
      <c r="M349" s="172">
        <v>2.93E-2</v>
      </c>
      <c r="N349" s="145">
        <v>97.206199999999995</v>
      </c>
    </row>
    <row r="350" spans="1:14" ht="9.75" customHeight="1" x14ac:dyDescent="0.2">
      <c r="A350" s="240">
        <v>4466</v>
      </c>
      <c r="B350" s="288" t="s">
        <v>340</v>
      </c>
      <c r="C350" s="288"/>
      <c r="D350" s="288"/>
      <c r="E350" s="288"/>
      <c r="F350" s="165" t="s">
        <v>7</v>
      </c>
      <c r="G350" s="169">
        <v>19</v>
      </c>
      <c r="H350" s="241"/>
      <c r="I350" s="317">
        <v>435.74</v>
      </c>
      <c r="J350" s="314"/>
      <c r="K350" s="314"/>
      <c r="L350" s="247">
        <v>8279.06</v>
      </c>
      <c r="M350" s="172">
        <v>2.8799999999999999E-2</v>
      </c>
      <c r="N350" s="145">
        <v>97.234899999999996</v>
      </c>
    </row>
    <row r="351" spans="1:14" ht="9.75" customHeight="1" x14ac:dyDescent="0.2">
      <c r="A351" s="240">
        <v>9443</v>
      </c>
      <c r="B351" s="288" t="s">
        <v>3064</v>
      </c>
      <c r="C351" s="288"/>
      <c r="D351" s="288"/>
      <c r="E351" s="288"/>
      <c r="F351" s="165" t="s">
        <v>7</v>
      </c>
      <c r="G351" s="171">
        <v>361</v>
      </c>
      <c r="H351" s="241"/>
      <c r="I351" s="319">
        <v>22.82</v>
      </c>
      <c r="J351" s="314"/>
      <c r="K351" s="314"/>
      <c r="L351" s="247">
        <v>8238.02</v>
      </c>
      <c r="M351" s="172">
        <v>2.86E-2</v>
      </c>
      <c r="N351" s="145">
        <v>97.263599999999997</v>
      </c>
    </row>
    <row r="352" spans="1:14" ht="9.75" customHeight="1" x14ac:dyDescent="0.2">
      <c r="A352" s="240">
        <v>9424</v>
      </c>
      <c r="B352" s="288" t="s">
        <v>3581</v>
      </c>
      <c r="C352" s="288"/>
      <c r="D352" s="288"/>
      <c r="E352" s="288"/>
      <c r="F352" s="165" t="s">
        <v>19</v>
      </c>
      <c r="G352" s="169">
        <v>59.54</v>
      </c>
      <c r="H352" s="241"/>
      <c r="I352" s="317">
        <v>137.65</v>
      </c>
      <c r="J352" s="314"/>
      <c r="K352" s="314"/>
      <c r="L352" s="247">
        <v>8195.68</v>
      </c>
      <c r="M352" s="172">
        <v>2.8500000000000001E-2</v>
      </c>
      <c r="N352" s="145">
        <v>97.292000000000002</v>
      </c>
    </row>
    <row r="353" spans="1:14" ht="9.75" customHeight="1" x14ac:dyDescent="0.2">
      <c r="A353" s="240">
        <v>6220</v>
      </c>
      <c r="B353" s="288" t="s">
        <v>3223</v>
      </c>
      <c r="C353" s="288"/>
      <c r="D353" s="288"/>
      <c r="E353" s="288"/>
      <c r="F353" s="165" t="s">
        <v>21</v>
      </c>
      <c r="G353" s="169">
        <v>48.168999999999997</v>
      </c>
      <c r="H353" s="241"/>
      <c r="I353" s="317">
        <v>168.9</v>
      </c>
      <c r="J353" s="314"/>
      <c r="K353" s="314"/>
      <c r="L353" s="247">
        <v>8135.74</v>
      </c>
      <c r="M353" s="172">
        <v>2.8299999999999999E-2</v>
      </c>
      <c r="N353" s="145">
        <v>97.320300000000003</v>
      </c>
    </row>
    <row r="354" spans="1:14" ht="9.75" customHeight="1" x14ac:dyDescent="0.2">
      <c r="A354" s="240">
        <v>1532</v>
      </c>
      <c r="B354" s="288" t="s">
        <v>3927</v>
      </c>
      <c r="C354" s="288"/>
      <c r="D354" s="288"/>
      <c r="E354" s="288"/>
      <c r="F354" s="165" t="s">
        <v>621</v>
      </c>
      <c r="G354" s="169">
        <v>16.787700000000001</v>
      </c>
      <c r="H354" s="241"/>
      <c r="I354" s="317">
        <v>480</v>
      </c>
      <c r="J354" s="314"/>
      <c r="K354" s="314"/>
      <c r="L354" s="247">
        <v>8058.1</v>
      </c>
      <c r="M354" s="172">
        <v>2.8000000000000001E-2</v>
      </c>
      <c r="N354" s="145">
        <v>97.348299999999995</v>
      </c>
    </row>
    <row r="355" spans="1:14" ht="9.75" customHeight="1" x14ac:dyDescent="0.2">
      <c r="A355" s="240">
        <v>9493</v>
      </c>
      <c r="B355" s="288" t="s">
        <v>3017</v>
      </c>
      <c r="C355" s="288"/>
      <c r="D355" s="288"/>
      <c r="E355" s="288"/>
      <c r="F355" s="165" t="s">
        <v>7</v>
      </c>
      <c r="G355" s="171">
        <v>201</v>
      </c>
      <c r="H355" s="241"/>
      <c r="I355" s="319">
        <v>39.9</v>
      </c>
      <c r="J355" s="314"/>
      <c r="K355" s="314"/>
      <c r="L355" s="247">
        <v>8019.9</v>
      </c>
      <c r="M355" s="172">
        <v>2.7900000000000001E-2</v>
      </c>
      <c r="N355" s="145">
        <v>97.376099999999994</v>
      </c>
    </row>
    <row r="356" spans="1:14" ht="9.75" customHeight="1" x14ac:dyDescent="0.2">
      <c r="A356" s="240">
        <v>5258</v>
      </c>
      <c r="B356" s="288" t="s">
        <v>3738</v>
      </c>
      <c r="C356" s="288"/>
      <c r="D356" s="288"/>
      <c r="E356" s="288"/>
      <c r="F356" s="165" t="s">
        <v>7</v>
      </c>
      <c r="G356" s="171">
        <v>268</v>
      </c>
      <c r="H356" s="241"/>
      <c r="I356" s="319">
        <v>29.9</v>
      </c>
      <c r="J356" s="314"/>
      <c r="K356" s="314"/>
      <c r="L356" s="247">
        <v>8013.2</v>
      </c>
      <c r="M356" s="172">
        <v>2.7799999999999998E-2</v>
      </c>
      <c r="N356" s="145">
        <v>97.403999999999996</v>
      </c>
    </row>
    <row r="357" spans="1:14" ht="9.75" customHeight="1" x14ac:dyDescent="0.2">
      <c r="A357" s="240">
        <v>2052</v>
      </c>
      <c r="B357" s="288" t="s">
        <v>3103</v>
      </c>
      <c r="C357" s="288"/>
      <c r="D357" s="288"/>
      <c r="E357" s="288"/>
      <c r="F357" s="165" t="s">
        <v>7</v>
      </c>
      <c r="G357" s="171">
        <v>471</v>
      </c>
      <c r="H357" s="241"/>
      <c r="I357" s="319">
        <v>16.77</v>
      </c>
      <c r="J357" s="314"/>
      <c r="K357" s="314"/>
      <c r="L357" s="247">
        <v>7898.67</v>
      </c>
      <c r="M357" s="172">
        <v>2.7400000000000001E-2</v>
      </c>
      <c r="N357" s="145">
        <v>97.431399999999996</v>
      </c>
    </row>
    <row r="358" spans="1:14" ht="9.75" customHeight="1" x14ac:dyDescent="0.2">
      <c r="A358" s="240">
        <v>2510</v>
      </c>
      <c r="B358" s="288" t="s">
        <v>3290</v>
      </c>
      <c r="C358" s="288"/>
      <c r="D358" s="288"/>
      <c r="E358" s="288"/>
      <c r="F358" s="165" t="s">
        <v>7</v>
      </c>
      <c r="G358" s="166">
        <v>109806.86569999999</v>
      </c>
      <c r="H358" s="241"/>
      <c r="I358" s="318">
        <v>7.0900000000000005E-2</v>
      </c>
      <c r="J358" s="314"/>
      <c r="K358" s="314"/>
      <c r="L358" s="247">
        <v>7785.31</v>
      </c>
      <c r="M358" s="172">
        <v>2.7E-2</v>
      </c>
      <c r="N358" s="145">
        <v>97.458399999999997</v>
      </c>
    </row>
    <row r="359" spans="1:14" ht="9.75" customHeight="1" x14ac:dyDescent="0.2">
      <c r="A359" s="240">
        <v>5294</v>
      </c>
      <c r="B359" s="288" t="s">
        <v>3727</v>
      </c>
      <c r="C359" s="288"/>
      <c r="D359" s="288"/>
      <c r="E359" s="288"/>
      <c r="F359" s="165" t="s">
        <v>7</v>
      </c>
      <c r="G359" s="169">
        <v>62</v>
      </c>
      <c r="H359" s="241"/>
      <c r="I359" s="317">
        <v>123.71</v>
      </c>
      <c r="J359" s="314"/>
      <c r="K359" s="314"/>
      <c r="L359" s="247">
        <v>7670.02</v>
      </c>
      <c r="M359" s="172">
        <v>2.6599999999999999E-2</v>
      </c>
      <c r="N359" s="145">
        <v>97.485100000000003</v>
      </c>
    </row>
    <row r="360" spans="1:14" ht="9.75" customHeight="1" x14ac:dyDescent="0.2">
      <c r="A360" s="240">
        <v>5421</v>
      </c>
      <c r="B360" s="288" t="s">
        <v>3696</v>
      </c>
      <c r="C360" s="288"/>
      <c r="D360" s="288"/>
      <c r="E360" s="288"/>
      <c r="F360" s="165" t="s">
        <v>7</v>
      </c>
      <c r="G360" s="171">
        <v>133</v>
      </c>
      <c r="H360" s="241"/>
      <c r="I360" s="319">
        <v>57.28</v>
      </c>
      <c r="J360" s="314"/>
      <c r="K360" s="314"/>
      <c r="L360" s="247">
        <v>7618.24</v>
      </c>
      <c r="M360" s="172">
        <v>2.6499999999999999E-2</v>
      </c>
      <c r="N360" s="145">
        <v>97.511499999999998</v>
      </c>
    </row>
    <row r="361" spans="1:14" ht="9.75" customHeight="1" x14ac:dyDescent="0.2">
      <c r="A361" s="240">
        <v>5566</v>
      </c>
      <c r="B361" s="288" t="s">
        <v>3674</v>
      </c>
      <c r="C361" s="288"/>
      <c r="D361" s="288"/>
      <c r="E361" s="288"/>
      <c r="F361" s="165" t="s">
        <v>7</v>
      </c>
      <c r="G361" s="171">
        <v>214</v>
      </c>
      <c r="H361" s="241"/>
      <c r="I361" s="319">
        <v>35.53</v>
      </c>
      <c r="J361" s="314"/>
      <c r="K361" s="314"/>
      <c r="L361" s="247">
        <v>7603.42</v>
      </c>
      <c r="M361" s="172">
        <v>2.64E-2</v>
      </c>
      <c r="N361" s="145">
        <v>97.537899999999993</v>
      </c>
    </row>
    <row r="362" spans="1:14" ht="9.75" customHeight="1" x14ac:dyDescent="0.2">
      <c r="A362" s="240">
        <v>4720</v>
      </c>
      <c r="B362" s="288" t="s">
        <v>3812</v>
      </c>
      <c r="C362" s="288"/>
      <c r="D362" s="288"/>
      <c r="E362" s="288"/>
      <c r="F362" s="165" t="s">
        <v>19</v>
      </c>
      <c r="G362" s="169">
        <v>35.86</v>
      </c>
      <c r="H362" s="241"/>
      <c r="I362" s="317">
        <v>207</v>
      </c>
      <c r="J362" s="314"/>
      <c r="K362" s="314"/>
      <c r="L362" s="247">
        <v>7423.02</v>
      </c>
      <c r="M362" s="172">
        <v>2.58E-2</v>
      </c>
      <c r="N362" s="145">
        <v>97.563699999999997</v>
      </c>
    </row>
    <row r="363" spans="1:14" ht="9.75" customHeight="1" x14ac:dyDescent="0.2">
      <c r="A363" s="240">
        <v>9573</v>
      </c>
      <c r="B363" s="288" t="s">
        <v>3530</v>
      </c>
      <c r="C363" s="288"/>
      <c r="D363" s="288"/>
      <c r="E363" s="288"/>
      <c r="F363" s="165" t="s">
        <v>7</v>
      </c>
      <c r="G363" s="169">
        <v>31</v>
      </c>
      <c r="H363" s="241"/>
      <c r="I363" s="317">
        <v>237.86</v>
      </c>
      <c r="J363" s="314"/>
      <c r="K363" s="314"/>
      <c r="L363" s="247">
        <v>7373.66</v>
      </c>
      <c r="M363" s="172">
        <v>2.5600000000000001E-2</v>
      </c>
      <c r="N363" s="145">
        <v>97.589299999999994</v>
      </c>
    </row>
    <row r="364" spans="1:14" ht="9.75" customHeight="1" x14ac:dyDescent="0.2">
      <c r="A364" s="243">
        <v>354</v>
      </c>
      <c r="B364" s="288" t="s">
        <v>3987</v>
      </c>
      <c r="C364" s="288"/>
      <c r="D364" s="288"/>
      <c r="E364" s="288"/>
      <c r="F364" s="165" t="s">
        <v>21</v>
      </c>
      <c r="G364" s="171">
        <v>121.16</v>
      </c>
      <c r="H364" s="241"/>
      <c r="I364" s="319">
        <v>60</v>
      </c>
      <c r="J364" s="314"/>
      <c r="K364" s="314"/>
      <c r="L364" s="247">
        <v>7269.6</v>
      </c>
      <c r="M364" s="172">
        <v>2.52E-2</v>
      </c>
      <c r="N364" s="145">
        <v>97.614599999999996</v>
      </c>
    </row>
    <row r="365" spans="1:14" ht="9.75" customHeight="1" x14ac:dyDescent="0.2">
      <c r="A365" s="240">
        <v>4718</v>
      </c>
      <c r="B365" s="288" t="s">
        <v>3814</v>
      </c>
      <c r="C365" s="288"/>
      <c r="D365" s="288"/>
      <c r="E365" s="288"/>
      <c r="F365" s="165" t="s">
        <v>19</v>
      </c>
      <c r="G365" s="169">
        <v>90.62</v>
      </c>
      <c r="H365" s="241"/>
      <c r="I365" s="319">
        <v>79.489999999999995</v>
      </c>
      <c r="J365" s="314"/>
      <c r="K365" s="314"/>
      <c r="L365" s="247">
        <v>7203.38</v>
      </c>
      <c r="M365" s="172">
        <v>2.5000000000000001E-2</v>
      </c>
      <c r="N365" s="145">
        <v>97.639600000000002</v>
      </c>
    </row>
    <row r="366" spans="1:14" ht="9.75" customHeight="1" x14ac:dyDescent="0.2">
      <c r="A366" s="243">
        <v>914</v>
      </c>
      <c r="B366" s="288" t="s">
        <v>3331</v>
      </c>
      <c r="C366" s="288"/>
      <c r="D366" s="288"/>
      <c r="E366" s="288"/>
      <c r="F366" s="165" t="s">
        <v>7</v>
      </c>
      <c r="G366" s="171">
        <v>136</v>
      </c>
      <c r="H366" s="241"/>
      <c r="I366" s="319">
        <v>51.99</v>
      </c>
      <c r="J366" s="314"/>
      <c r="K366" s="314"/>
      <c r="L366" s="247">
        <v>7070.64</v>
      </c>
      <c r="M366" s="172">
        <v>2.46E-2</v>
      </c>
      <c r="N366" s="145">
        <v>97.664100000000005</v>
      </c>
    </row>
    <row r="367" spans="1:14" ht="9.75" customHeight="1" x14ac:dyDescent="0.2">
      <c r="A367" s="240">
        <v>6242</v>
      </c>
      <c r="B367" s="288" t="s">
        <v>3216</v>
      </c>
      <c r="C367" s="288"/>
      <c r="D367" s="288"/>
      <c r="E367" s="288"/>
      <c r="F367" s="165" t="s">
        <v>21</v>
      </c>
      <c r="G367" s="171">
        <v>166.92490000000001</v>
      </c>
      <c r="H367" s="241"/>
      <c r="I367" s="319">
        <v>42.09</v>
      </c>
      <c r="J367" s="314"/>
      <c r="K367" s="314"/>
      <c r="L367" s="247">
        <v>7025.87</v>
      </c>
      <c r="M367" s="172">
        <v>2.4400000000000002E-2</v>
      </c>
      <c r="N367" s="145">
        <v>97.688500000000005</v>
      </c>
    </row>
    <row r="368" spans="1:14" ht="19.350000000000001" customHeight="1" x14ac:dyDescent="0.2">
      <c r="A368" s="240">
        <v>9292</v>
      </c>
      <c r="B368" s="288" t="s">
        <v>3133</v>
      </c>
      <c r="C368" s="288"/>
      <c r="D368" s="288"/>
      <c r="E368" s="288"/>
      <c r="F368" s="165" t="s">
        <v>7</v>
      </c>
      <c r="G368" s="172">
        <v>4</v>
      </c>
      <c r="H368" s="241"/>
      <c r="I368" s="313">
        <v>1739.59</v>
      </c>
      <c r="J368" s="314"/>
      <c r="K368" s="314"/>
      <c r="L368" s="247">
        <v>6958.36</v>
      </c>
      <c r="M368" s="172">
        <v>2.4199999999999999E-2</v>
      </c>
      <c r="N368" s="145">
        <v>97.712699999999998</v>
      </c>
    </row>
    <row r="369" spans="1:14" ht="9.75" customHeight="1" x14ac:dyDescent="0.2">
      <c r="A369" s="240">
        <v>5020</v>
      </c>
      <c r="B369" s="288" t="s">
        <v>3762</v>
      </c>
      <c r="C369" s="288"/>
      <c r="D369" s="288"/>
      <c r="E369" s="288"/>
      <c r="F369" s="165" t="s">
        <v>7</v>
      </c>
      <c r="G369" s="169">
        <v>16</v>
      </c>
      <c r="H369" s="241"/>
      <c r="I369" s="317">
        <v>416.56</v>
      </c>
      <c r="J369" s="314"/>
      <c r="K369" s="314"/>
      <c r="L369" s="247">
        <v>6664.96</v>
      </c>
      <c r="M369" s="172">
        <v>2.3099999999999999E-2</v>
      </c>
      <c r="N369" s="145">
        <v>97.735900000000001</v>
      </c>
    </row>
    <row r="370" spans="1:14" ht="9.75" customHeight="1" x14ac:dyDescent="0.2">
      <c r="A370" s="240">
        <v>2062</v>
      </c>
      <c r="B370" s="288" t="s">
        <v>3101</v>
      </c>
      <c r="C370" s="288"/>
      <c r="D370" s="288"/>
      <c r="E370" s="288"/>
      <c r="F370" s="165" t="s">
        <v>7</v>
      </c>
      <c r="G370" s="171">
        <v>460</v>
      </c>
      <c r="H370" s="241"/>
      <c r="I370" s="319">
        <v>14.31</v>
      </c>
      <c r="J370" s="314"/>
      <c r="K370" s="314"/>
      <c r="L370" s="247">
        <v>6582.6</v>
      </c>
      <c r="M370" s="172">
        <v>2.29E-2</v>
      </c>
      <c r="N370" s="145">
        <v>97.758700000000005</v>
      </c>
    </row>
    <row r="371" spans="1:14" ht="9.75" customHeight="1" x14ac:dyDescent="0.2">
      <c r="A371" s="240">
        <v>1886</v>
      </c>
      <c r="B371" s="288" t="s">
        <v>3182</v>
      </c>
      <c r="C371" s="288"/>
      <c r="D371" s="288"/>
      <c r="E371" s="288"/>
      <c r="F371" s="165" t="s">
        <v>19</v>
      </c>
      <c r="G371" s="167">
        <v>2145.4499999999998</v>
      </c>
      <c r="H371" s="241"/>
      <c r="I371" s="318">
        <v>3.03</v>
      </c>
      <c r="J371" s="314"/>
      <c r="K371" s="314"/>
      <c r="L371" s="247">
        <v>6500.71</v>
      </c>
      <c r="M371" s="172">
        <v>2.2599999999999999E-2</v>
      </c>
      <c r="N371" s="145">
        <v>97.781300000000002</v>
      </c>
    </row>
    <row r="372" spans="1:14" ht="9.75" customHeight="1" x14ac:dyDescent="0.2">
      <c r="A372" s="240">
        <v>4453</v>
      </c>
      <c r="B372" s="288" t="s">
        <v>3391</v>
      </c>
      <c r="C372" s="288"/>
      <c r="D372" s="288"/>
      <c r="E372" s="288"/>
      <c r="F372" s="165" t="s">
        <v>7</v>
      </c>
      <c r="G372" s="169">
        <v>20</v>
      </c>
      <c r="H372" s="241"/>
      <c r="I372" s="317">
        <v>322.05</v>
      </c>
      <c r="J372" s="314"/>
      <c r="K372" s="314"/>
      <c r="L372" s="247">
        <v>6441</v>
      </c>
      <c r="M372" s="172">
        <v>2.24E-2</v>
      </c>
      <c r="N372" s="145">
        <v>97.803700000000006</v>
      </c>
    </row>
    <row r="373" spans="1:14" ht="19.350000000000001" customHeight="1" x14ac:dyDescent="0.2">
      <c r="A373" s="243">
        <v>451</v>
      </c>
      <c r="B373" s="288" t="s">
        <v>2762</v>
      </c>
      <c r="C373" s="288"/>
      <c r="D373" s="288"/>
      <c r="E373" s="288"/>
      <c r="F373" s="165" t="s">
        <v>21</v>
      </c>
      <c r="G373" s="171">
        <v>199.7415</v>
      </c>
      <c r="H373" s="241"/>
      <c r="I373" s="319">
        <v>32</v>
      </c>
      <c r="J373" s="314"/>
      <c r="K373" s="314"/>
      <c r="L373" s="247">
        <v>6391.73</v>
      </c>
      <c r="M373" s="172">
        <v>2.2200000000000001E-2</v>
      </c>
      <c r="N373" s="145">
        <v>97.825900000000004</v>
      </c>
    </row>
    <row r="374" spans="1:14" ht="9.75" customHeight="1" x14ac:dyDescent="0.2">
      <c r="A374" s="240">
        <v>5252</v>
      </c>
      <c r="B374" s="288" t="s">
        <v>3743</v>
      </c>
      <c r="C374" s="288"/>
      <c r="D374" s="288"/>
      <c r="E374" s="288"/>
      <c r="F374" s="165" t="s">
        <v>7</v>
      </c>
      <c r="G374" s="171">
        <v>473</v>
      </c>
      <c r="H374" s="241"/>
      <c r="I374" s="319">
        <v>12.99</v>
      </c>
      <c r="J374" s="314"/>
      <c r="K374" s="314"/>
      <c r="L374" s="247">
        <v>6144.27</v>
      </c>
      <c r="M374" s="172">
        <v>2.1299999999999999E-2</v>
      </c>
      <c r="N374" s="145">
        <v>97.847200000000001</v>
      </c>
    </row>
    <row r="375" spans="1:14" ht="9.75" customHeight="1" x14ac:dyDescent="0.2">
      <c r="A375" s="240">
        <v>9203</v>
      </c>
      <c r="B375" s="288" t="s">
        <v>3964</v>
      </c>
      <c r="C375" s="288"/>
      <c r="D375" s="288"/>
      <c r="E375" s="288"/>
      <c r="F375" s="165" t="s">
        <v>3963</v>
      </c>
      <c r="G375" s="171">
        <v>182.86609999999999</v>
      </c>
      <c r="H375" s="241"/>
      <c r="I375" s="319">
        <v>32</v>
      </c>
      <c r="J375" s="314"/>
      <c r="K375" s="314"/>
      <c r="L375" s="247">
        <v>5851.72</v>
      </c>
      <c r="M375" s="172">
        <v>2.0299999999999999E-2</v>
      </c>
      <c r="N375" s="145">
        <v>97.867500000000007</v>
      </c>
    </row>
    <row r="376" spans="1:14" ht="9.75" customHeight="1" x14ac:dyDescent="0.2">
      <c r="A376" s="240">
        <v>5259</v>
      </c>
      <c r="B376" s="288" t="s">
        <v>3737</v>
      </c>
      <c r="C376" s="288"/>
      <c r="D376" s="288"/>
      <c r="E376" s="288"/>
      <c r="F376" s="165" t="s">
        <v>7</v>
      </c>
      <c r="G376" s="171">
        <v>114</v>
      </c>
      <c r="H376" s="241"/>
      <c r="I376" s="319">
        <v>51.28</v>
      </c>
      <c r="J376" s="314"/>
      <c r="K376" s="314"/>
      <c r="L376" s="247">
        <v>5845.92</v>
      </c>
      <c r="M376" s="172">
        <v>2.0299999999999999E-2</v>
      </c>
      <c r="N376" s="145">
        <v>97.887799999999999</v>
      </c>
    </row>
    <row r="377" spans="1:14" ht="19.350000000000001" customHeight="1" x14ac:dyDescent="0.2">
      <c r="A377" s="240">
        <v>9477</v>
      </c>
      <c r="B377" s="288" t="s">
        <v>3440</v>
      </c>
      <c r="C377" s="288"/>
      <c r="D377" s="288"/>
      <c r="E377" s="288"/>
      <c r="F377" s="165" t="s">
        <v>7</v>
      </c>
      <c r="G377" s="169">
        <v>12</v>
      </c>
      <c r="H377" s="241"/>
      <c r="I377" s="317">
        <v>486</v>
      </c>
      <c r="J377" s="314"/>
      <c r="K377" s="314"/>
      <c r="L377" s="247">
        <v>5832</v>
      </c>
      <c r="M377" s="172">
        <v>2.0299999999999999E-2</v>
      </c>
      <c r="N377" s="145">
        <v>97.908100000000005</v>
      </c>
    </row>
    <row r="378" spans="1:14" ht="9.75" customHeight="1" x14ac:dyDescent="0.2">
      <c r="A378" s="240">
        <v>9478</v>
      </c>
      <c r="B378" s="288" t="s">
        <v>3439</v>
      </c>
      <c r="C378" s="288"/>
      <c r="D378" s="288"/>
      <c r="E378" s="288"/>
      <c r="F378" s="165" t="s">
        <v>7</v>
      </c>
      <c r="G378" s="169">
        <v>12</v>
      </c>
      <c r="H378" s="241"/>
      <c r="I378" s="317">
        <v>460</v>
      </c>
      <c r="J378" s="314"/>
      <c r="K378" s="314"/>
      <c r="L378" s="247">
        <v>5520</v>
      </c>
      <c r="M378" s="172">
        <v>1.9199999999999998E-2</v>
      </c>
      <c r="N378" s="145">
        <v>97.927300000000002</v>
      </c>
    </row>
    <row r="379" spans="1:14" ht="9.75" customHeight="1" x14ac:dyDescent="0.2">
      <c r="A379" s="240">
        <v>1885</v>
      </c>
      <c r="B379" s="288" t="s">
        <v>3183</v>
      </c>
      <c r="C379" s="288"/>
      <c r="D379" s="288"/>
      <c r="E379" s="288"/>
      <c r="F379" s="165" t="s">
        <v>19</v>
      </c>
      <c r="G379" s="167">
        <v>4244.0600000000004</v>
      </c>
      <c r="H379" s="241"/>
      <c r="I379" s="318">
        <v>1.2831999999999999</v>
      </c>
      <c r="J379" s="314"/>
      <c r="K379" s="314"/>
      <c r="L379" s="247">
        <v>5445.98</v>
      </c>
      <c r="M379" s="172">
        <v>1.89E-2</v>
      </c>
      <c r="N379" s="145">
        <v>97.946200000000005</v>
      </c>
    </row>
    <row r="380" spans="1:14" ht="9.75" customHeight="1" x14ac:dyDescent="0.2">
      <c r="A380" s="240">
        <v>5410</v>
      </c>
      <c r="B380" s="288" t="s">
        <v>3706</v>
      </c>
      <c r="C380" s="288"/>
      <c r="D380" s="288"/>
      <c r="E380" s="288"/>
      <c r="F380" s="165" t="s">
        <v>7</v>
      </c>
      <c r="G380" s="171">
        <v>208</v>
      </c>
      <c r="H380" s="241"/>
      <c r="I380" s="319">
        <v>25.99</v>
      </c>
      <c r="J380" s="314"/>
      <c r="K380" s="314"/>
      <c r="L380" s="247">
        <v>5405.92</v>
      </c>
      <c r="M380" s="172">
        <v>1.8800000000000001E-2</v>
      </c>
      <c r="N380" s="145">
        <v>97.965000000000003</v>
      </c>
    </row>
    <row r="381" spans="1:14" ht="9.75" customHeight="1" x14ac:dyDescent="0.2">
      <c r="A381" s="240">
        <v>9570</v>
      </c>
      <c r="B381" s="288" t="s">
        <v>3534</v>
      </c>
      <c r="C381" s="288"/>
      <c r="D381" s="288"/>
      <c r="E381" s="288"/>
      <c r="F381" s="165" t="s">
        <v>7</v>
      </c>
      <c r="G381" s="169">
        <v>69</v>
      </c>
      <c r="H381" s="241"/>
      <c r="I381" s="319">
        <v>76.989999999999995</v>
      </c>
      <c r="J381" s="314"/>
      <c r="K381" s="314"/>
      <c r="L381" s="247">
        <v>5312.31</v>
      </c>
      <c r="M381" s="172">
        <v>1.8499999999999999E-2</v>
      </c>
      <c r="N381" s="145">
        <v>97.983400000000003</v>
      </c>
    </row>
    <row r="382" spans="1:14" ht="9.75" customHeight="1" x14ac:dyDescent="0.2">
      <c r="A382" s="243">
        <v>992</v>
      </c>
      <c r="B382" s="288" t="s">
        <v>3957</v>
      </c>
      <c r="C382" s="288"/>
      <c r="D382" s="288"/>
      <c r="E382" s="288"/>
      <c r="F382" s="165" t="s">
        <v>621</v>
      </c>
      <c r="G382" s="169">
        <v>59.933599999999998</v>
      </c>
      <c r="H382" s="241"/>
      <c r="I382" s="319">
        <v>88</v>
      </c>
      <c r="J382" s="314"/>
      <c r="K382" s="314"/>
      <c r="L382" s="247">
        <v>5274.16</v>
      </c>
      <c r="M382" s="172">
        <v>1.83E-2</v>
      </c>
      <c r="N382" s="145">
        <v>98.0017</v>
      </c>
    </row>
    <row r="383" spans="1:14" ht="9.75" customHeight="1" x14ac:dyDescent="0.2">
      <c r="A383" s="240">
        <v>1079</v>
      </c>
      <c r="B383" s="288" t="s">
        <v>3932</v>
      </c>
      <c r="C383" s="288"/>
      <c r="D383" s="288"/>
      <c r="E383" s="288"/>
      <c r="F383" s="165" t="s">
        <v>629</v>
      </c>
      <c r="G383" s="171">
        <v>420.36</v>
      </c>
      <c r="H383" s="241"/>
      <c r="I383" s="319">
        <v>12.38</v>
      </c>
      <c r="J383" s="314"/>
      <c r="K383" s="314"/>
      <c r="L383" s="247">
        <v>5204.0600000000004</v>
      </c>
      <c r="M383" s="172">
        <v>1.8100000000000002E-2</v>
      </c>
      <c r="N383" s="145">
        <v>98.019800000000004</v>
      </c>
    </row>
    <row r="384" spans="1:14" ht="9.75" customHeight="1" x14ac:dyDescent="0.2">
      <c r="A384" s="240">
        <v>2036</v>
      </c>
      <c r="B384" s="288" t="s">
        <v>3111</v>
      </c>
      <c r="C384" s="288"/>
      <c r="D384" s="288"/>
      <c r="E384" s="288"/>
      <c r="F384" s="165" t="s">
        <v>7</v>
      </c>
      <c r="G384" s="171">
        <v>160</v>
      </c>
      <c r="H384" s="241"/>
      <c r="I384" s="319">
        <v>32.479999999999997</v>
      </c>
      <c r="J384" s="314"/>
      <c r="K384" s="314"/>
      <c r="L384" s="247">
        <v>5196.8</v>
      </c>
      <c r="M384" s="172">
        <v>1.7999999999999999E-2</v>
      </c>
      <c r="N384" s="145">
        <v>98.037899999999993</v>
      </c>
    </row>
    <row r="385" spans="1:14" ht="9.75" customHeight="1" x14ac:dyDescent="0.2">
      <c r="A385" s="240">
        <v>4348</v>
      </c>
      <c r="B385" s="288" t="s">
        <v>3320</v>
      </c>
      <c r="C385" s="288"/>
      <c r="D385" s="288"/>
      <c r="E385" s="288"/>
      <c r="F385" s="165" t="s">
        <v>7</v>
      </c>
      <c r="G385" s="169">
        <v>20</v>
      </c>
      <c r="H385" s="241"/>
      <c r="I385" s="317">
        <v>252.9</v>
      </c>
      <c r="J385" s="314"/>
      <c r="K385" s="314"/>
      <c r="L385" s="247">
        <v>5058</v>
      </c>
      <c r="M385" s="172">
        <v>1.7600000000000001E-2</v>
      </c>
      <c r="N385" s="145">
        <v>98.055400000000006</v>
      </c>
    </row>
    <row r="386" spans="1:14" ht="9.75" customHeight="1" x14ac:dyDescent="0.2">
      <c r="A386" s="240">
        <v>9372</v>
      </c>
      <c r="B386" s="288" t="s">
        <v>3506</v>
      </c>
      <c r="C386" s="288"/>
      <c r="D386" s="288"/>
      <c r="E386" s="288"/>
      <c r="F386" s="165" t="s">
        <v>7</v>
      </c>
      <c r="G386" s="172">
        <v>2</v>
      </c>
      <c r="H386" s="241"/>
      <c r="I386" s="313">
        <v>2519</v>
      </c>
      <c r="J386" s="314"/>
      <c r="K386" s="314"/>
      <c r="L386" s="247">
        <v>5038</v>
      </c>
      <c r="M386" s="172">
        <v>1.7500000000000002E-2</v>
      </c>
      <c r="N386" s="145">
        <v>98.072900000000004</v>
      </c>
    </row>
    <row r="387" spans="1:14" ht="9.75" customHeight="1" x14ac:dyDescent="0.2">
      <c r="A387" s="240">
        <v>5369</v>
      </c>
      <c r="B387" s="288" t="s">
        <v>3707</v>
      </c>
      <c r="C387" s="288"/>
      <c r="D387" s="288"/>
      <c r="E387" s="288"/>
      <c r="F387" s="165" t="s">
        <v>7</v>
      </c>
      <c r="G387" s="171">
        <v>352</v>
      </c>
      <c r="H387" s="241"/>
      <c r="I387" s="319">
        <v>14.17</v>
      </c>
      <c r="J387" s="314"/>
      <c r="K387" s="314"/>
      <c r="L387" s="247">
        <v>4987.84</v>
      </c>
      <c r="M387" s="172">
        <v>1.7299999999999999E-2</v>
      </c>
      <c r="N387" s="145">
        <v>98.090199999999996</v>
      </c>
    </row>
    <row r="388" spans="1:14" ht="9.75" customHeight="1" x14ac:dyDescent="0.2">
      <c r="A388" s="240">
        <v>9514</v>
      </c>
      <c r="B388" s="288" t="s">
        <v>3895</v>
      </c>
      <c r="C388" s="288"/>
      <c r="D388" s="288"/>
      <c r="E388" s="288"/>
      <c r="F388" s="165" t="s">
        <v>7</v>
      </c>
      <c r="G388" s="172">
        <v>2</v>
      </c>
      <c r="H388" s="241"/>
      <c r="I388" s="313">
        <v>2490</v>
      </c>
      <c r="J388" s="314"/>
      <c r="K388" s="314"/>
      <c r="L388" s="247">
        <v>4980</v>
      </c>
      <c r="M388" s="172">
        <v>1.7299999999999999E-2</v>
      </c>
      <c r="N388" s="145">
        <v>98.107500000000002</v>
      </c>
    </row>
    <row r="389" spans="1:14" ht="9.75" customHeight="1" x14ac:dyDescent="0.2">
      <c r="A389" s="240">
        <v>1809</v>
      </c>
      <c r="B389" s="288" t="s">
        <v>3140</v>
      </c>
      <c r="C389" s="288"/>
      <c r="D389" s="288"/>
      <c r="E389" s="288"/>
      <c r="F389" s="165" t="s">
        <v>7</v>
      </c>
      <c r="G389" s="167">
        <v>4598</v>
      </c>
      <c r="H389" s="241"/>
      <c r="I389" s="318">
        <v>1.08</v>
      </c>
      <c r="J389" s="314"/>
      <c r="K389" s="314"/>
      <c r="L389" s="247">
        <v>4965.84</v>
      </c>
      <c r="M389" s="172">
        <v>1.72E-2</v>
      </c>
      <c r="N389" s="145">
        <v>98.124799999999993</v>
      </c>
    </row>
    <row r="390" spans="1:14" ht="9.75" customHeight="1" x14ac:dyDescent="0.2">
      <c r="A390" s="240">
        <v>1907</v>
      </c>
      <c r="B390" s="288" t="s">
        <v>3170</v>
      </c>
      <c r="C390" s="288"/>
      <c r="D390" s="288"/>
      <c r="E390" s="288"/>
      <c r="F390" s="165" t="s">
        <v>19</v>
      </c>
      <c r="G390" s="171">
        <v>452.16</v>
      </c>
      <c r="H390" s="241"/>
      <c r="I390" s="319">
        <v>10.9</v>
      </c>
      <c r="J390" s="314"/>
      <c r="K390" s="314"/>
      <c r="L390" s="247">
        <v>4928.54</v>
      </c>
      <c r="M390" s="172">
        <v>1.7100000000000001E-2</v>
      </c>
      <c r="N390" s="145">
        <v>98.141900000000007</v>
      </c>
    </row>
    <row r="391" spans="1:14" ht="9.75" customHeight="1" x14ac:dyDescent="0.2">
      <c r="A391" s="240">
        <v>2536</v>
      </c>
      <c r="B391" s="288" t="s">
        <v>1223</v>
      </c>
      <c r="C391" s="288"/>
      <c r="D391" s="288"/>
      <c r="E391" s="288"/>
      <c r="F391" s="165" t="s">
        <v>7</v>
      </c>
      <c r="G391" s="172">
        <v>6</v>
      </c>
      <c r="H391" s="241"/>
      <c r="I391" s="317">
        <v>800</v>
      </c>
      <c r="J391" s="314"/>
      <c r="K391" s="314"/>
      <c r="L391" s="247">
        <v>4800</v>
      </c>
      <c r="M391" s="172">
        <v>1.67E-2</v>
      </c>
      <c r="N391" s="145">
        <v>98.158600000000007</v>
      </c>
    </row>
    <row r="392" spans="1:14" ht="9.75" customHeight="1" x14ac:dyDescent="0.2">
      <c r="A392" s="240">
        <v>1371</v>
      </c>
      <c r="B392" s="288" t="s">
        <v>3889</v>
      </c>
      <c r="C392" s="288"/>
      <c r="D392" s="288"/>
      <c r="E392" s="288"/>
      <c r="F392" s="165" t="s">
        <v>7</v>
      </c>
      <c r="G392" s="172">
        <v>2</v>
      </c>
      <c r="H392" s="241"/>
      <c r="I392" s="313">
        <v>2399</v>
      </c>
      <c r="J392" s="314"/>
      <c r="K392" s="314"/>
      <c r="L392" s="247">
        <v>4798</v>
      </c>
      <c r="M392" s="172">
        <v>1.67E-2</v>
      </c>
      <c r="N392" s="145">
        <v>98.175200000000004</v>
      </c>
    </row>
    <row r="393" spans="1:14" ht="9.75" customHeight="1" x14ac:dyDescent="0.2">
      <c r="A393" s="240">
        <v>1984</v>
      </c>
      <c r="B393" s="288" t="s">
        <v>3122</v>
      </c>
      <c r="C393" s="288"/>
      <c r="D393" s="288"/>
      <c r="E393" s="288"/>
      <c r="F393" s="165" t="s">
        <v>19</v>
      </c>
      <c r="G393" s="171">
        <v>898.56200000000001</v>
      </c>
      <c r="H393" s="241"/>
      <c r="I393" s="318">
        <v>5.29</v>
      </c>
      <c r="J393" s="314"/>
      <c r="K393" s="314"/>
      <c r="L393" s="247">
        <v>4753.3900000000003</v>
      </c>
      <c r="M393" s="172">
        <v>1.6500000000000001E-2</v>
      </c>
      <c r="N393" s="145">
        <v>98.191699999999997</v>
      </c>
    </row>
    <row r="394" spans="1:14" ht="9.75" customHeight="1" x14ac:dyDescent="0.2">
      <c r="A394" s="240">
        <v>4716</v>
      </c>
      <c r="B394" s="288" t="s">
        <v>3816</v>
      </c>
      <c r="C394" s="288"/>
      <c r="D394" s="288"/>
      <c r="E394" s="288"/>
      <c r="F394" s="165" t="s">
        <v>19</v>
      </c>
      <c r="G394" s="171">
        <v>112.9</v>
      </c>
      <c r="H394" s="241"/>
      <c r="I394" s="319">
        <v>41.32</v>
      </c>
      <c r="J394" s="314"/>
      <c r="K394" s="314"/>
      <c r="L394" s="247">
        <v>4665.03</v>
      </c>
      <c r="M394" s="172">
        <v>1.6199999999999999E-2</v>
      </c>
      <c r="N394" s="145">
        <v>98.207899999999995</v>
      </c>
    </row>
    <row r="395" spans="1:14" ht="19.350000000000001" customHeight="1" x14ac:dyDescent="0.2">
      <c r="A395" s="240">
        <v>9527</v>
      </c>
      <c r="B395" s="288" t="s">
        <v>3481</v>
      </c>
      <c r="C395" s="288"/>
      <c r="D395" s="288"/>
      <c r="E395" s="288"/>
      <c r="F395" s="165" t="s">
        <v>7</v>
      </c>
      <c r="G395" s="172">
        <v>3</v>
      </c>
      <c r="H395" s="241"/>
      <c r="I395" s="313">
        <v>1550.37</v>
      </c>
      <c r="J395" s="314"/>
      <c r="K395" s="314"/>
      <c r="L395" s="247">
        <v>4651.1099999999997</v>
      </c>
      <c r="M395" s="172">
        <v>1.6199999999999999E-2</v>
      </c>
      <c r="N395" s="145">
        <v>98.224100000000007</v>
      </c>
    </row>
    <row r="396" spans="1:14" ht="9.75" customHeight="1" x14ac:dyDescent="0.2">
      <c r="A396" s="240">
        <v>9405</v>
      </c>
      <c r="B396" s="288" t="s">
        <v>3379</v>
      </c>
      <c r="C396" s="288"/>
      <c r="D396" s="288"/>
      <c r="E396" s="288"/>
      <c r="F396" s="165" t="s">
        <v>7</v>
      </c>
      <c r="G396" s="169">
        <v>25</v>
      </c>
      <c r="H396" s="241"/>
      <c r="I396" s="317">
        <v>184.5</v>
      </c>
      <c r="J396" s="314"/>
      <c r="K396" s="314"/>
      <c r="L396" s="247">
        <v>4612.5</v>
      </c>
      <c r="M396" s="172">
        <v>1.6E-2</v>
      </c>
      <c r="N396" s="145">
        <v>98.240099999999998</v>
      </c>
    </row>
    <row r="397" spans="1:14" ht="19.350000000000001" customHeight="1" x14ac:dyDescent="0.2">
      <c r="A397" s="240">
        <v>9325</v>
      </c>
      <c r="B397" s="288" t="s">
        <v>3088</v>
      </c>
      <c r="C397" s="288"/>
      <c r="D397" s="288"/>
      <c r="E397" s="288"/>
      <c r="F397" s="165" t="s">
        <v>7</v>
      </c>
      <c r="G397" s="171">
        <v>107</v>
      </c>
      <c r="H397" s="241"/>
      <c r="I397" s="319">
        <v>42.75</v>
      </c>
      <c r="J397" s="314"/>
      <c r="K397" s="314"/>
      <c r="L397" s="247">
        <v>4574.25</v>
      </c>
      <c r="M397" s="172">
        <v>1.5900000000000001E-2</v>
      </c>
      <c r="N397" s="145">
        <v>98.256</v>
      </c>
    </row>
    <row r="398" spans="1:14" ht="9.75" customHeight="1" x14ac:dyDescent="0.2">
      <c r="A398" s="240">
        <v>9508</v>
      </c>
      <c r="B398" s="288" t="s">
        <v>3901</v>
      </c>
      <c r="C398" s="288"/>
      <c r="D398" s="288"/>
      <c r="E398" s="288"/>
      <c r="F398" s="165" t="s">
        <v>7</v>
      </c>
      <c r="G398" s="172">
        <v>1</v>
      </c>
      <c r="H398" s="241"/>
      <c r="I398" s="313">
        <v>4500</v>
      </c>
      <c r="J398" s="314"/>
      <c r="K398" s="314"/>
      <c r="L398" s="247">
        <v>4500</v>
      </c>
      <c r="M398" s="172">
        <v>1.5599999999999999E-2</v>
      </c>
      <c r="N398" s="145">
        <v>98.271600000000007</v>
      </c>
    </row>
    <row r="399" spans="1:14" ht="9.75" customHeight="1" x14ac:dyDescent="0.2">
      <c r="A399" s="240">
        <v>9431</v>
      </c>
      <c r="B399" s="288" t="s">
        <v>3574</v>
      </c>
      <c r="C399" s="288"/>
      <c r="D399" s="288"/>
      <c r="E399" s="288"/>
      <c r="F399" s="165" t="s">
        <v>7</v>
      </c>
      <c r="G399" s="172">
        <v>4</v>
      </c>
      <c r="H399" s="241"/>
      <c r="I399" s="313">
        <v>1123.57</v>
      </c>
      <c r="J399" s="314"/>
      <c r="K399" s="314"/>
      <c r="L399" s="247">
        <v>4494.28</v>
      </c>
      <c r="M399" s="172">
        <v>1.5599999999999999E-2</v>
      </c>
      <c r="N399" s="145">
        <v>98.287199999999999</v>
      </c>
    </row>
    <row r="400" spans="1:14" ht="9.75" customHeight="1" x14ac:dyDescent="0.2">
      <c r="A400" s="240">
        <v>9404</v>
      </c>
      <c r="B400" s="288" t="s">
        <v>3380</v>
      </c>
      <c r="C400" s="288"/>
      <c r="D400" s="288"/>
      <c r="E400" s="288"/>
      <c r="F400" s="165" t="s">
        <v>7</v>
      </c>
      <c r="G400" s="171">
        <v>166</v>
      </c>
      <c r="H400" s="241"/>
      <c r="I400" s="319">
        <v>26.9</v>
      </c>
      <c r="J400" s="314"/>
      <c r="K400" s="314"/>
      <c r="L400" s="247">
        <v>4465.3999999999996</v>
      </c>
      <c r="M400" s="172">
        <v>1.55E-2</v>
      </c>
      <c r="N400" s="145">
        <v>98.302800000000005</v>
      </c>
    </row>
    <row r="401" spans="1:14" ht="9.75" customHeight="1" x14ac:dyDescent="0.2">
      <c r="A401" s="240">
        <v>4784</v>
      </c>
      <c r="B401" s="288" t="s">
        <v>3796</v>
      </c>
      <c r="C401" s="288"/>
      <c r="D401" s="288"/>
      <c r="E401" s="288"/>
      <c r="F401" s="165" t="s">
        <v>19</v>
      </c>
      <c r="G401" s="171">
        <v>406.33</v>
      </c>
      <c r="H401" s="241"/>
      <c r="I401" s="319">
        <v>10.86</v>
      </c>
      <c r="J401" s="314"/>
      <c r="K401" s="314"/>
      <c r="L401" s="247">
        <v>4412.74</v>
      </c>
      <c r="M401" s="172">
        <v>1.5299999999999999E-2</v>
      </c>
      <c r="N401" s="145">
        <v>98.318100000000001</v>
      </c>
    </row>
    <row r="402" spans="1:14" ht="9.75" customHeight="1" x14ac:dyDescent="0.2">
      <c r="A402" s="240">
        <v>9422</v>
      </c>
      <c r="B402" s="288" t="s">
        <v>3583</v>
      </c>
      <c r="C402" s="288"/>
      <c r="D402" s="288"/>
      <c r="E402" s="288"/>
      <c r="F402" s="165" t="s">
        <v>19</v>
      </c>
      <c r="G402" s="169">
        <v>80.19</v>
      </c>
      <c r="H402" s="241"/>
      <c r="I402" s="319">
        <v>54.6</v>
      </c>
      <c r="J402" s="314"/>
      <c r="K402" s="314"/>
      <c r="L402" s="247">
        <v>4378.37</v>
      </c>
      <c r="M402" s="172">
        <v>1.52E-2</v>
      </c>
      <c r="N402" s="145">
        <v>98.333299999999994</v>
      </c>
    </row>
    <row r="403" spans="1:14" ht="9.75" customHeight="1" x14ac:dyDescent="0.2">
      <c r="A403" s="240">
        <v>9530</v>
      </c>
      <c r="B403" s="288" t="s">
        <v>3478</v>
      </c>
      <c r="C403" s="288"/>
      <c r="D403" s="288"/>
      <c r="E403" s="288"/>
      <c r="F403" s="165" t="s">
        <v>7</v>
      </c>
      <c r="G403" s="172">
        <v>1</v>
      </c>
      <c r="H403" s="241"/>
      <c r="I403" s="313">
        <v>4343.03</v>
      </c>
      <c r="J403" s="314"/>
      <c r="K403" s="314"/>
      <c r="L403" s="247">
        <v>4343.03</v>
      </c>
      <c r="M403" s="172">
        <v>1.5100000000000001E-2</v>
      </c>
      <c r="N403" s="145">
        <v>98.348399999999998</v>
      </c>
    </row>
    <row r="404" spans="1:14" ht="9.75" customHeight="1" x14ac:dyDescent="0.2">
      <c r="A404" s="240">
        <v>5759</v>
      </c>
      <c r="B404" s="288" t="s">
        <v>3423</v>
      </c>
      <c r="C404" s="288"/>
      <c r="D404" s="288"/>
      <c r="E404" s="288"/>
      <c r="F404" s="165" t="s">
        <v>21</v>
      </c>
      <c r="G404" s="167">
        <v>2051.3791999999999</v>
      </c>
      <c r="H404" s="241"/>
      <c r="I404" s="318">
        <v>2.08</v>
      </c>
      <c r="J404" s="314"/>
      <c r="K404" s="314"/>
      <c r="L404" s="247">
        <v>4266.87</v>
      </c>
      <c r="M404" s="172">
        <v>1.4800000000000001E-2</v>
      </c>
      <c r="N404" s="145">
        <v>98.363200000000006</v>
      </c>
    </row>
    <row r="405" spans="1:14" ht="9.75" customHeight="1" x14ac:dyDescent="0.2">
      <c r="A405" s="240">
        <v>5261</v>
      </c>
      <c r="B405" s="288" t="s">
        <v>3735</v>
      </c>
      <c r="C405" s="288"/>
      <c r="D405" s="288"/>
      <c r="E405" s="288"/>
      <c r="F405" s="165" t="s">
        <v>7</v>
      </c>
      <c r="G405" s="171">
        <v>434</v>
      </c>
      <c r="H405" s="241"/>
      <c r="I405" s="318">
        <v>9.81</v>
      </c>
      <c r="J405" s="314"/>
      <c r="K405" s="314"/>
      <c r="L405" s="247">
        <v>4257.54</v>
      </c>
      <c r="M405" s="172">
        <v>1.4800000000000001E-2</v>
      </c>
      <c r="N405" s="145">
        <v>98.378</v>
      </c>
    </row>
    <row r="406" spans="1:14" ht="9.75" customHeight="1" x14ac:dyDescent="0.2">
      <c r="A406" s="240">
        <v>1546</v>
      </c>
      <c r="B406" s="288" t="s">
        <v>3211</v>
      </c>
      <c r="C406" s="288"/>
      <c r="D406" s="288"/>
      <c r="E406" s="288"/>
      <c r="F406" s="165" t="s">
        <v>7</v>
      </c>
      <c r="G406" s="171">
        <v>246.35579999999999</v>
      </c>
      <c r="H406" s="241"/>
      <c r="I406" s="319">
        <v>17.18</v>
      </c>
      <c r="J406" s="314"/>
      <c r="K406" s="314"/>
      <c r="L406" s="247">
        <v>4232.3900000000003</v>
      </c>
      <c r="M406" s="172">
        <v>1.47E-2</v>
      </c>
      <c r="N406" s="145">
        <v>98.392700000000005</v>
      </c>
    </row>
    <row r="407" spans="1:14" ht="9.75" customHeight="1" x14ac:dyDescent="0.2">
      <c r="A407" s="240">
        <v>4787</v>
      </c>
      <c r="B407" s="288" t="s">
        <v>3794</v>
      </c>
      <c r="C407" s="288"/>
      <c r="D407" s="288"/>
      <c r="E407" s="288"/>
      <c r="F407" s="165" t="s">
        <v>7</v>
      </c>
      <c r="G407" s="171">
        <v>314</v>
      </c>
      <c r="H407" s="241"/>
      <c r="I407" s="319">
        <v>13.38</v>
      </c>
      <c r="J407" s="314"/>
      <c r="K407" s="314"/>
      <c r="L407" s="247">
        <v>4201.32</v>
      </c>
      <c r="M407" s="172">
        <v>1.46E-2</v>
      </c>
      <c r="N407" s="145">
        <v>98.407300000000006</v>
      </c>
    </row>
    <row r="408" spans="1:14" ht="9.75" customHeight="1" x14ac:dyDescent="0.2">
      <c r="A408" s="240">
        <v>9401</v>
      </c>
      <c r="B408" s="288" t="s">
        <v>3383</v>
      </c>
      <c r="C408" s="288"/>
      <c r="D408" s="288"/>
      <c r="E408" s="288"/>
      <c r="F408" s="165" t="s">
        <v>7</v>
      </c>
      <c r="G408" s="169">
        <v>73</v>
      </c>
      <c r="H408" s="241"/>
      <c r="I408" s="319">
        <v>57.5</v>
      </c>
      <c r="J408" s="314"/>
      <c r="K408" s="314"/>
      <c r="L408" s="247">
        <v>4197.5</v>
      </c>
      <c r="M408" s="172">
        <v>1.46E-2</v>
      </c>
      <c r="N408" s="145">
        <v>98.421899999999994</v>
      </c>
    </row>
    <row r="409" spans="1:14" ht="9.75" customHeight="1" x14ac:dyDescent="0.2">
      <c r="A409" s="240">
        <v>4943</v>
      </c>
      <c r="B409" s="288" t="s">
        <v>3783</v>
      </c>
      <c r="C409" s="288"/>
      <c r="D409" s="288"/>
      <c r="E409" s="288"/>
      <c r="F409" s="165" t="s">
        <v>7</v>
      </c>
      <c r="G409" s="169">
        <v>49</v>
      </c>
      <c r="H409" s="241"/>
      <c r="I409" s="319">
        <v>84.99</v>
      </c>
      <c r="J409" s="314"/>
      <c r="K409" s="314"/>
      <c r="L409" s="247">
        <v>4164.51</v>
      </c>
      <c r="M409" s="172">
        <v>1.4500000000000001E-2</v>
      </c>
      <c r="N409" s="145">
        <v>98.436300000000003</v>
      </c>
    </row>
    <row r="410" spans="1:14" ht="9.75" customHeight="1" x14ac:dyDescent="0.2">
      <c r="A410" s="240">
        <v>9206</v>
      </c>
      <c r="B410" s="288" t="s">
        <v>3964</v>
      </c>
      <c r="C410" s="288"/>
      <c r="D410" s="288"/>
      <c r="E410" s="288"/>
      <c r="F410" s="165" t="s">
        <v>3963</v>
      </c>
      <c r="G410" s="171">
        <v>129.9838</v>
      </c>
      <c r="H410" s="241"/>
      <c r="I410" s="319">
        <v>32</v>
      </c>
      <c r="J410" s="314"/>
      <c r="K410" s="314"/>
      <c r="L410" s="247">
        <v>4159.4799999999996</v>
      </c>
      <c r="M410" s="172">
        <v>1.44E-2</v>
      </c>
      <c r="N410" s="145">
        <v>98.450800000000001</v>
      </c>
    </row>
    <row r="411" spans="1:14" ht="9.75" customHeight="1" x14ac:dyDescent="0.2">
      <c r="A411" s="240">
        <v>4816</v>
      </c>
      <c r="B411" s="288" t="s">
        <v>3791</v>
      </c>
      <c r="C411" s="288"/>
      <c r="D411" s="288"/>
      <c r="E411" s="288"/>
      <c r="F411" s="165" t="s">
        <v>7</v>
      </c>
      <c r="G411" s="171">
        <v>316</v>
      </c>
      <c r="H411" s="241"/>
      <c r="I411" s="319">
        <v>12.99</v>
      </c>
      <c r="J411" s="314"/>
      <c r="K411" s="314"/>
      <c r="L411" s="247">
        <v>4104.84</v>
      </c>
      <c r="M411" s="172">
        <v>1.43E-2</v>
      </c>
      <c r="N411" s="145">
        <v>98.465000000000003</v>
      </c>
    </row>
    <row r="412" spans="1:14" ht="9.75" customHeight="1" x14ac:dyDescent="0.2">
      <c r="A412" s="240">
        <v>6103</v>
      </c>
      <c r="B412" s="288" t="s">
        <v>3277</v>
      </c>
      <c r="C412" s="288"/>
      <c r="D412" s="288"/>
      <c r="E412" s="288"/>
      <c r="F412" s="165" t="s">
        <v>7</v>
      </c>
      <c r="G412" s="167">
        <v>6562</v>
      </c>
      <c r="H412" s="241"/>
      <c r="I412" s="318">
        <v>0.62</v>
      </c>
      <c r="J412" s="314"/>
      <c r="K412" s="314"/>
      <c r="L412" s="247">
        <v>4068.44</v>
      </c>
      <c r="M412" s="172">
        <v>1.41E-2</v>
      </c>
      <c r="N412" s="145">
        <v>98.479200000000006</v>
      </c>
    </row>
    <row r="413" spans="1:14" ht="9.75" customHeight="1" x14ac:dyDescent="0.2">
      <c r="A413" s="240">
        <v>9409</v>
      </c>
      <c r="B413" s="288" t="s">
        <v>3595</v>
      </c>
      <c r="C413" s="288"/>
      <c r="D413" s="288"/>
      <c r="E413" s="288"/>
      <c r="F413" s="165" t="s">
        <v>7</v>
      </c>
      <c r="G413" s="171">
        <v>162</v>
      </c>
      <c r="H413" s="241"/>
      <c r="I413" s="319">
        <v>25.06</v>
      </c>
      <c r="J413" s="314"/>
      <c r="K413" s="314"/>
      <c r="L413" s="247">
        <v>4059.72</v>
      </c>
      <c r="M413" s="172">
        <v>1.41E-2</v>
      </c>
      <c r="N413" s="145">
        <v>98.493300000000005</v>
      </c>
    </row>
    <row r="414" spans="1:14" ht="9.75" customHeight="1" x14ac:dyDescent="0.2">
      <c r="A414" s="240">
        <v>5698</v>
      </c>
      <c r="B414" s="288" t="s">
        <v>3647</v>
      </c>
      <c r="C414" s="288"/>
      <c r="D414" s="288"/>
      <c r="E414" s="288"/>
      <c r="F414" s="165" t="s">
        <v>7</v>
      </c>
      <c r="G414" s="169">
        <v>26</v>
      </c>
      <c r="H414" s="241"/>
      <c r="I414" s="317">
        <v>153.04</v>
      </c>
      <c r="J414" s="314"/>
      <c r="K414" s="314"/>
      <c r="L414" s="247">
        <v>3979.04</v>
      </c>
      <c r="M414" s="172">
        <v>1.38E-2</v>
      </c>
      <c r="N414" s="145">
        <v>98.507099999999994</v>
      </c>
    </row>
    <row r="415" spans="1:14" ht="9.75" customHeight="1" x14ac:dyDescent="0.2">
      <c r="A415" s="240">
        <v>5358</v>
      </c>
      <c r="B415" s="288" t="s">
        <v>3710</v>
      </c>
      <c r="C415" s="288"/>
      <c r="D415" s="288"/>
      <c r="E415" s="288"/>
      <c r="F415" s="165" t="s">
        <v>7</v>
      </c>
      <c r="G415" s="171">
        <v>431</v>
      </c>
      <c r="H415" s="241"/>
      <c r="I415" s="318">
        <v>9.1999999999999993</v>
      </c>
      <c r="J415" s="314"/>
      <c r="K415" s="314"/>
      <c r="L415" s="247">
        <v>3965.2</v>
      </c>
      <c r="M415" s="172">
        <v>1.38E-2</v>
      </c>
      <c r="N415" s="145">
        <v>98.520799999999994</v>
      </c>
    </row>
    <row r="416" spans="1:14" ht="9.75" customHeight="1" x14ac:dyDescent="0.2">
      <c r="A416" s="240">
        <v>1369</v>
      </c>
      <c r="B416" s="288" t="s">
        <v>3891</v>
      </c>
      <c r="C416" s="288"/>
      <c r="D416" s="288"/>
      <c r="E416" s="288"/>
      <c r="F416" s="165" t="s">
        <v>7</v>
      </c>
      <c r="G416" s="172">
        <v>1</v>
      </c>
      <c r="H416" s="241"/>
      <c r="I416" s="313">
        <v>3959.9</v>
      </c>
      <c r="J416" s="314"/>
      <c r="K416" s="314"/>
      <c r="L416" s="247">
        <v>3959.9</v>
      </c>
      <c r="M416" s="172">
        <v>1.38E-2</v>
      </c>
      <c r="N416" s="145">
        <v>98.534599999999998</v>
      </c>
    </row>
    <row r="417" spans="1:14" ht="9.75" customHeight="1" x14ac:dyDescent="0.2">
      <c r="A417" s="240">
        <v>4320</v>
      </c>
      <c r="B417" s="288" t="s">
        <v>3499</v>
      </c>
      <c r="C417" s="288"/>
      <c r="D417" s="288"/>
      <c r="E417" s="288"/>
      <c r="F417" s="165" t="s">
        <v>7</v>
      </c>
      <c r="G417" s="172">
        <v>2</v>
      </c>
      <c r="H417" s="241"/>
      <c r="I417" s="313">
        <v>1941.77</v>
      </c>
      <c r="J417" s="314"/>
      <c r="K417" s="314"/>
      <c r="L417" s="247">
        <v>3883.54</v>
      </c>
      <c r="M417" s="172">
        <v>1.35E-2</v>
      </c>
      <c r="N417" s="145">
        <v>98.548100000000005</v>
      </c>
    </row>
    <row r="418" spans="1:14" ht="19.350000000000001" customHeight="1" x14ac:dyDescent="0.2">
      <c r="A418" s="240">
        <v>9379</v>
      </c>
      <c r="B418" s="288" t="s">
        <v>3484</v>
      </c>
      <c r="C418" s="288"/>
      <c r="D418" s="288"/>
      <c r="E418" s="288"/>
      <c r="F418" s="165" t="s">
        <v>7</v>
      </c>
      <c r="G418" s="172">
        <v>1</v>
      </c>
      <c r="H418" s="241"/>
      <c r="I418" s="313">
        <v>3804.01</v>
      </c>
      <c r="J418" s="314"/>
      <c r="K418" s="314"/>
      <c r="L418" s="247">
        <v>3804.01</v>
      </c>
      <c r="M418" s="172">
        <v>1.32E-2</v>
      </c>
      <c r="N418" s="145">
        <v>98.561300000000003</v>
      </c>
    </row>
    <row r="419" spans="1:14" ht="9.75" customHeight="1" x14ac:dyDescent="0.2">
      <c r="A419" s="240">
        <v>6229</v>
      </c>
      <c r="B419" s="288" t="s">
        <v>3218</v>
      </c>
      <c r="C419" s="288"/>
      <c r="D419" s="288"/>
      <c r="E419" s="288"/>
      <c r="F419" s="165" t="s">
        <v>7</v>
      </c>
      <c r="G419" s="171">
        <v>150.9177</v>
      </c>
      <c r="H419" s="241"/>
      <c r="I419" s="319">
        <v>25.12</v>
      </c>
      <c r="J419" s="314"/>
      <c r="K419" s="314"/>
      <c r="L419" s="247">
        <v>3791.05</v>
      </c>
      <c r="M419" s="172">
        <v>1.32E-2</v>
      </c>
      <c r="N419" s="145">
        <v>98.5745</v>
      </c>
    </row>
    <row r="420" spans="1:14" ht="19.350000000000001" customHeight="1" x14ac:dyDescent="0.2">
      <c r="A420" s="240">
        <v>9526</v>
      </c>
      <c r="B420" s="288" t="s">
        <v>3482</v>
      </c>
      <c r="C420" s="288"/>
      <c r="D420" s="288"/>
      <c r="E420" s="288"/>
      <c r="F420" s="165" t="s">
        <v>7</v>
      </c>
      <c r="G420" s="172">
        <v>1</v>
      </c>
      <c r="H420" s="241"/>
      <c r="I420" s="313">
        <v>3777.17</v>
      </c>
      <c r="J420" s="314"/>
      <c r="K420" s="314"/>
      <c r="L420" s="247">
        <v>3777.17</v>
      </c>
      <c r="M420" s="172">
        <v>1.3100000000000001E-2</v>
      </c>
      <c r="N420" s="145">
        <v>98.587599999999995</v>
      </c>
    </row>
    <row r="421" spans="1:14" ht="9.75" customHeight="1" x14ac:dyDescent="0.2">
      <c r="A421" s="240">
        <v>9393</v>
      </c>
      <c r="B421" s="288" t="s">
        <v>3501</v>
      </c>
      <c r="C421" s="288"/>
      <c r="D421" s="288"/>
      <c r="E421" s="288"/>
      <c r="F421" s="165" t="s">
        <v>7</v>
      </c>
      <c r="G421" s="169">
        <v>21</v>
      </c>
      <c r="H421" s="241"/>
      <c r="I421" s="317">
        <v>174.8</v>
      </c>
      <c r="J421" s="314"/>
      <c r="K421" s="314"/>
      <c r="L421" s="247">
        <v>3670.8</v>
      </c>
      <c r="M421" s="172">
        <v>1.2699999999999999E-2</v>
      </c>
      <c r="N421" s="145">
        <v>98.600300000000004</v>
      </c>
    </row>
    <row r="422" spans="1:14" ht="9.75" customHeight="1" x14ac:dyDescent="0.2">
      <c r="A422" s="240">
        <v>9444</v>
      </c>
      <c r="B422" s="288" t="s">
        <v>3063</v>
      </c>
      <c r="C422" s="288"/>
      <c r="D422" s="288"/>
      <c r="E422" s="288"/>
      <c r="F422" s="165" t="s">
        <v>7</v>
      </c>
      <c r="G422" s="171">
        <v>168</v>
      </c>
      <c r="H422" s="241"/>
      <c r="I422" s="319">
        <v>21.21</v>
      </c>
      <c r="J422" s="314"/>
      <c r="K422" s="314"/>
      <c r="L422" s="247">
        <v>3563.28</v>
      </c>
      <c r="M422" s="172">
        <v>1.24E-2</v>
      </c>
      <c r="N422" s="145">
        <v>98.612700000000004</v>
      </c>
    </row>
    <row r="423" spans="1:14" ht="9.75" customHeight="1" x14ac:dyDescent="0.2">
      <c r="A423" s="240">
        <v>9435</v>
      </c>
      <c r="B423" s="288" t="s">
        <v>3570</v>
      </c>
      <c r="C423" s="288"/>
      <c r="D423" s="288"/>
      <c r="E423" s="288"/>
      <c r="F423" s="165" t="s">
        <v>7</v>
      </c>
      <c r="G423" s="172">
        <v>8</v>
      </c>
      <c r="H423" s="241"/>
      <c r="I423" s="317">
        <v>444.66</v>
      </c>
      <c r="J423" s="314"/>
      <c r="K423" s="314"/>
      <c r="L423" s="247">
        <v>3557.28</v>
      </c>
      <c r="M423" s="172">
        <v>1.24E-2</v>
      </c>
      <c r="N423" s="145">
        <v>98.625100000000003</v>
      </c>
    </row>
    <row r="424" spans="1:14" ht="9.75" customHeight="1" x14ac:dyDescent="0.2">
      <c r="A424" s="240">
        <v>5355</v>
      </c>
      <c r="B424" s="288" t="s">
        <v>3713</v>
      </c>
      <c r="C424" s="288"/>
      <c r="D424" s="288"/>
      <c r="E424" s="288"/>
      <c r="F424" s="165" t="s">
        <v>7</v>
      </c>
      <c r="G424" s="171">
        <v>168</v>
      </c>
      <c r="H424" s="241"/>
      <c r="I424" s="319">
        <v>20.9</v>
      </c>
      <c r="J424" s="314"/>
      <c r="K424" s="314"/>
      <c r="L424" s="247">
        <v>3511.2</v>
      </c>
      <c r="M424" s="172">
        <v>1.2200000000000001E-2</v>
      </c>
      <c r="N424" s="145">
        <v>98.637299999999996</v>
      </c>
    </row>
    <row r="425" spans="1:14" ht="9.75" customHeight="1" x14ac:dyDescent="0.2">
      <c r="A425" s="240">
        <v>2558</v>
      </c>
      <c r="B425" s="288" t="s">
        <v>3920</v>
      </c>
      <c r="C425" s="288"/>
      <c r="D425" s="288"/>
      <c r="E425" s="288"/>
      <c r="F425" s="165" t="s">
        <v>414</v>
      </c>
      <c r="G425" s="172">
        <v>1</v>
      </c>
      <c r="H425" s="241"/>
      <c r="I425" s="313">
        <v>3500</v>
      </c>
      <c r="J425" s="314"/>
      <c r="K425" s="314"/>
      <c r="L425" s="247">
        <v>3500</v>
      </c>
      <c r="M425" s="172">
        <v>1.2200000000000001E-2</v>
      </c>
      <c r="N425" s="145">
        <v>98.6494</v>
      </c>
    </row>
    <row r="426" spans="1:14" ht="9.75" customHeight="1" x14ac:dyDescent="0.2">
      <c r="A426" s="240">
        <v>9421</v>
      </c>
      <c r="B426" s="288" t="s">
        <v>3584</v>
      </c>
      <c r="C426" s="288"/>
      <c r="D426" s="288"/>
      <c r="E426" s="288"/>
      <c r="F426" s="165" t="s">
        <v>19</v>
      </c>
      <c r="G426" s="169">
        <v>83.85</v>
      </c>
      <c r="H426" s="241"/>
      <c r="I426" s="319">
        <v>41.32</v>
      </c>
      <c r="J426" s="314"/>
      <c r="K426" s="314"/>
      <c r="L426" s="247">
        <v>3464.68</v>
      </c>
      <c r="M426" s="172">
        <v>1.2E-2</v>
      </c>
      <c r="N426" s="145">
        <v>98.6614</v>
      </c>
    </row>
    <row r="427" spans="1:14" ht="9.75" customHeight="1" x14ac:dyDescent="0.2">
      <c r="A427" s="240">
        <v>9525</v>
      </c>
      <c r="B427" s="288" t="s">
        <v>3483</v>
      </c>
      <c r="C427" s="288"/>
      <c r="D427" s="288"/>
      <c r="E427" s="288"/>
      <c r="F427" s="165" t="s">
        <v>7</v>
      </c>
      <c r="G427" s="172">
        <v>1</v>
      </c>
      <c r="H427" s="241"/>
      <c r="I427" s="313">
        <v>3452.55</v>
      </c>
      <c r="J427" s="314"/>
      <c r="K427" s="314"/>
      <c r="L427" s="247">
        <v>3452.55</v>
      </c>
      <c r="M427" s="172">
        <v>1.2E-2</v>
      </c>
      <c r="N427" s="145">
        <v>98.673400000000001</v>
      </c>
    </row>
    <row r="428" spans="1:14" ht="9.75" customHeight="1" x14ac:dyDescent="0.2">
      <c r="A428" s="240">
        <v>9438</v>
      </c>
      <c r="B428" s="288" t="s">
        <v>2994</v>
      </c>
      <c r="C428" s="288"/>
      <c r="D428" s="288"/>
      <c r="E428" s="288"/>
      <c r="F428" s="165" t="s">
        <v>7</v>
      </c>
      <c r="G428" s="172">
        <v>1</v>
      </c>
      <c r="H428" s="241"/>
      <c r="I428" s="313">
        <v>3395.73</v>
      </c>
      <c r="J428" s="314"/>
      <c r="K428" s="314"/>
      <c r="L428" s="247">
        <v>3395.73</v>
      </c>
      <c r="M428" s="172">
        <v>1.18E-2</v>
      </c>
      <c r="N428" s="145">
        <v>98.685199999999995</v>
      </c>
    </row>
    <row r="429" spans="1:14" ht="9.75" customHeight="1" x14ac:dyDescent="0.2">
      <c r="A429" s="240">
        <v>9439</v>
      </c>
      <c r="B429" s="288" t="s">
        <v>2993</v>
      </c>
      <c r="C429" s="288"/>
      <c r="D429" s="288"/>
      <c r="E429" s="288"/>
      <c r="F429" s="165" t="s">
        <v>7</v>
      </c>
      <c r="G429" s="172">
        <v>1</v>
      </c>
      <c r="H429" s="241"/>
      <c r="I429" s="313">
        <v>3395.73</v>
      </c>
      <c r="J429" s="314"/>
      <c r="K429" s="314"/>
      <c r="L429" s="247">
        <v>3395.73</v>
      </c>
      <c r="M429" s="172">
        <v>1.18E-2</v>
      </c>
      <c r="N429" s="145">
        <v>98.697000000000003</v>
      </c>
    </row>
    <row r="430" spans="1:14" ht="9.75" customHeight="1" x14ac:dyDescent="0.2">
      <c r="A430" s="240">
        <v>9375</v>
      </c>
      <c r="B430" s="288" t="s">
        <v>3616</v>
      </c>
      <c r="C430" s="288"/>
      <c r="D430" s="288"/>
      <c r="E430" s="288"/>
      <c r="F430" s="165" t="s">
        <v>7</v>
      </c>
      <c r="G430" s="169">
        <v>92</v>
      </c>
      <c r="H430" s="241"/>
      <c r="I430" s="319">
        <v>36.72</v>
      </c>
      <c r="J430" s="314"/>
      <c r="K430" s="314"/>
      <c r="L430" s="247">
        <v>3378.24</v>
      </c>
      <c r="M430" s="172">
        <v>1.17E-2</v>
      </c>
      <c r="N430" s="145">
        <v>98.708799999999997</v>
      </c>
    </row>
    <row r="431" spans="1:14" ht="9.75" customHeight="1" x14ac:dyDescent="0.2">
      <c r="A431" s="240">
        <v>9169</v>
      </c>
      <c r="B431" s="288" t="s">
        <v>2968</v>
      </c>
      <c r="C431" s="288"/>
      <c r="D431" s="288"/>
      <c r="E431" s="288"/>
      <c r="F431" s="165" t="s">
        <v>7</v>
      </c>
      <c r="G431" s="172">
        <v>1</v>
      </c>
      <c r="H431" s="241"/>
      <c r="I431" s="313">
        <v>3355</v>
      </c>
      <c r="J431" s="314"/>
      <c r="K431" s="314"/>
      <c r="L431" s="247">
        <v>3355</v>
      </c>
      <c r="M431" s="172">
        <v>1.17E-2</v>
      </c>
      <c r="N431" s="145">
        <v>98.720399999999998</v>
      </c>
    </row>
    <row r="432" spans="1:14" ht="9.75" customHeight="1" x14ac:dyDescent="0.2">
      <c r="A432" s="240">
        <v>1808</v>
      </c>
      <c r="B432" s="288" t="s">
        <v>3141</v>
      </c>
      <c r="C432" s="288"/>
      <c r="D432" s="288"/>
      <c r="E432" s="288"/>
      <c r="F432" s="165" t="s">
        <v>7</v>
      </c>
      <c r="G432" s="167">
        <v>1151</v>
      </c>
      <c r="H432" s="241"/>
      <c r="I432" s="318">
        <v>2.9</v>
      </c>
      <c r="J432" s="314"/>
      <c r="K432" s="314"/>
      <c r="L432" s="247">
        <v>3337.9</v>
      </c>
      <c r="M432" s="172">
        <v>1.1599999999999999E-2</v>
      </c>
      <c r="N432" s="145">
        <v>98.731999999999999</v>
      </c>
    </row>
    <row r="433" spans="1:14" ht="19.350000000000001" customHeight="1" x14ac:dyDescent="0.2">
      <c r="A433" s="240">
        <v>9323</v>
      </c>
      <c r="B433" s="288" t="s">
        <v>3090</v>
      </c>
      <c r="C433" s="288"/>
      <c r="D433" s="288"/>
      <c r="E433" s="288"/>
      <c r="F433" s="165" t="s">
        <v>7</v>
      </c>
      <c r="G433" s="169">
        <v>78</v>
      </c>
      <c r="H433" s="241"/>
      <c r="I433" s="319">
        <v>42.75</v>
      </c>
      <c r="J433" s="314"/>
      <c r="K433" s="314"/>
      <c r="L433" s="247">
        <v>3334.5</v>
      </c>
      <c r="M433" s="172">
        <v>1.1599999999999999E-2</v>
      </c>
      <c r="N433" s="145">
        <v>98.743600000000001</v>
      </c>
    </row>
    <row r="434" spans="1:14" ht="9.75" customHeight="1" x14ac:dyDescent="0.2">
      <c r="A434" s="240">
        <v>5697</v>
      </c>
      <c r="B434" s="288" t="s">
        <v>3648</v>
      </c>
      <c r="C434" s="288"/>
      <c r="D434" s="288"/>
      <c r="E434" s="288"/>
      <c r="F434" s="165" t="s">
        <v>7</v>
      </c>
      <c r="G434" s="169">
        <v>94</v>
      </c>
      <c r="H434" s="241"/>
      <c r="I434" s="319">
        <v>34.93</v>
      </c>
      <c r="J434" s="314"/>
      <c r="K434" s="314"/>
      <c r="L434" s="247">
        <v>3283.42</v>
      </c>
      <c r="M434" s="172">
        <v>1.14E-2</v>
      </c>
      <c r="N434" s="145">
        <v>98.754999999999995</v>
      </c>
    </row>
    <row r="435" spans="1:14" ht="9.75" customHeight="1" x14ac:dyDescent="0.2">
      <c r="A435" s="240">
        <v>6107</v>
      </c>
      <c r="B435" s="288" t="s">
        <v>3273</v>
      </c>
      <c r="C435" s="288"/>
      <c r="D435" s="288"/>
      <c r="E435" s="288"/>
      <c r="F435" s="165" t="s">
        <v>7</v>
      </c>
      <c r="G435" s="171">
        <v>408</v>
      </c>
      <c r="H435" s="241"/>
      <c r="I435" s="318">
        <v>7.94</v>
      </c>
      <c r="J435" s="314"/>
      <c r="K435" s="314"/>
      <c r="L435" s="247">
        <v>3239.52</v>
      </c>
      <c r="M435" s="172">
        <v>1.1299999999999999E-2</v>
      </c>
      <c r="N435" s="145">
        <v>98.766199999999998</v>
      </c>
    </row>
    <row r="436" spans="1:14" ht="9.75" customHeight="1" x14ac:dyDescent="0.2">
      <c r="A436" s="243">
        <v>909</v>
      </c>
      <c r="B436" s="288" t="s">
        <v>3334</v>
      </c>
      <c r="C436" s="288"/>
      <c r="D436" s="288"/>
      <c r="E436" s="288"/>
      <c r="F436" s="165" t="s">
        <v>3284</v>
      </c>
      <c r="G436" s="171">
        <v>405.80939999999998</v>
      </c>
      <c r="H436" s="241"/>
      <c r="I436" s="318">
        <v>7.87</v>
      </c>
      <c r="J436" s="314"/>
      <c r="K436" s="314"/>
      <c r="L436" s="247">
        <v>3193.72</v>
      </c>
      <c r="M436" s="172">
        <v>1.11E-2</v>
      </c>
      <c r="N436" s="145">
        <v>98.777299999999997</v>
      </c>
    </row>
    <row r="437" spans="1:14" ht="9.75" customHeight="1" x14ac:dyDescent="0.2">
      <c r="A437" s="240">
        <v>2043</v>
      </c>
      <c r="B437" s="288" t="s">
        <v>3108</v>
      </c>
      <c r="C437" s="288"/>
      <c r="D437" s="288"/>
      <c r="E437" s="288"/>
      <c r="F437" s="165" t="s">
        <v>7</v>
      </c>
      <c r="G437" s="171">
        <v>258</v>
      </c>
      <c r="H437" s="241"/>
      <c r="I437" s="319">
        <v>12.28</v>
      </c>
      <c r="J437" s="314"/>
      <c r="K437" s="314"/>
      <c r="L437" s="247">
        <v>3168.24</v>
      </c>
      <c r="M437" s="172">
        <v>1.0999999999999999E-2</v>
      </c>
      <c r="N437" s="145">
        <v>98.788300000000007</v>
      </c>
    </row>
    <row r="438" spans="1:14" ht="9.75" customHeight="1" x14ac:dyDescent="0.2">
      <c r="A438" s="240">
        <v>9359</v>
      </c>
      <c r="B438" s="288" t="s">
        <v>3630</v>
      </c>
      <c r="C438" s="288"/>
      <c r="D438" s="288"/>
      <c r="E438" s="288"/>
      <c r="F438" s="165" t="s">
        <v>7</v>
      </c>
      <c r="G438" s="171">
        <v>147</v>
      </c>
      <c r="H438" s="241"/>
      <c r="I438" s="319">
        <v>21.18</v>
      </c>
      <c r="J438" s="314"/>
      <c r="K438" s="314"/>
      <c r="L438" s="247">
        <v>3113.46</v>
      </c>
      <c r="M438" s="172">
        <v>1.0800000000000001E-2</v>
      </c>
      <c r="N438" s="145">
        <v>98.799199999999999</v>
      </c>
    </row>
    <row r="439" spans="1:14" ht="9.75" customHeight="1" x14ac:dyDescent="0.2">
      <c r="A439" s="240">
        <v>9098</v>
      </c>
      <c r="B439" s="288" t="s">
        <v>3095</v>
      </c>
      <c r="C439" s="288"/>
      <c r="D439" s="288"/>
      <c r="E439" s="288"/>
      <c r="F439" s="165" t="s">
        <v>7</v>
      </c>
      <c r="G439" s="171">
        <v>160</v>
      </c>
      <c r="H439" s="241"/>
      <c r="I439" s="319">
        <v>19.34</v>
      </c>
      <c r="J439" s="314"/>
      <c r="K439" s="314"/>
      <c r="L439" s="247">
        <v>3094.4</v>
      </c>
      <c r="M439" s="172">
        <v>1.0699999999999999E-2</v>
      </c>
      <c r="N439" s="145">
        <v>98.809899999999999</v>
      </c>
    </row>
    <row r="440" spans="1:14" ht="9.75" customHeight="1" x14ac:dyDescent="0.2">
      <c r="A440" s="240">
        <v>9528</v>
      </c>
      <c r="B440" s="288" t="s">
        <v>3480</v>
      </c>
      <c r="C440" s="288"/>
      <c r="D440" s="288"/>
      <c r="E440" s="288"/>
      <c r="F440" s="165" t="s">
        <v>7</v>
      </c>
      <c r="G440" s="172">
        <v>1</v>
      </c>
      <c r="H440" s="241"/>
      <c r="I440" s="313">
        <v>3036.88</v>
      </c>
      <c r="J440" s="314"/>
      <c r="K440" s="314"/>
      <c r="L440" s="247">
        <v>3036.88</v>
      </c>
      <c r="M440" s="172">
        <v>1.0500000000000001E-2</v>
      </c>
      <c r="N440" s="145">
        <v>98.820400000000006</v>
      </c>
    </row>
    <row r="441" spans="1:14" ht="9.75" customHeight="1" x14ac:dyDescent="0.2">
      <c r="A441" s="240">
        <v>5568</v>
      </c>
      <c r="B441" s="288" t="s">
        <v>3673</v>
      </c>
      <c r="C441" s="288"/>
      <c r="D441" s="288"/>
      <c r="E441" s="288"/>
      <c r="F441" s="165" t="s">
        <v>7</v>
      </c>
      <c r="G441" s="171">
        <v>342</v>
      </c>
      <c r="H441" s="241"/>
      <c r="I441" s="318">
        <v>8.6999999999999993</v>
      </c>
      <c r="J441" s="314"/>
      <c r="K441" s="314"/>
      <c r="L441" s="247">
        <v>2975.4</v>
      </c>
      <c r="M441" s="172">
        <v>1.03E-2</v>
      </c>
      <c r="N441" s="145">
        <v>98.830799999999996</v>
      </c>
    </row>
    <row r="442" spans="1:14" ht="9.75" customHeight="1" x14ac:dyDescent="0.2">
      <c r="A442" s="240">
        <v>8856</v>
      </c>
      <c r="B442" s="288" t="s">
        <v>3641</v>
      </c>
      <c r="C442" s="288"/>
      <c r="D442" s="288"/>
      <c r="E442" s="288"/>
      <c r="F442" s="165" t="s">
        <v>7</v>
      </c>
      <c r="G442" s="169">
        <v>36</v>
      </c>
      <c r="H442" s="241"/>
      <c r="I442" s="319">
        <v>81.47</v>
      </c>
      <c r="J442" s="314"/>
      <c r="K442" s="314"/>
      <c r="L442" s="247">
        <v>2932.92</v>
      </c>
      <c r="M442" s="172">
        <v>1.0200000000000001E-2</v>
      </c>
      <c r="N442" s="145">
        <v>98.840999999999994</v>
      </c>
    </row>
    <row r="443" spans="1:14" ht="9.75" customHeight="1" x14ac:dyDescent="0.2">
      <c r="A443" s="240">
        <v>5256</v>
      </c>
      <c r="B443" s="288" t="s">
        <v>3740</v>
      </c>
      <c r="C443" s="288"/>
      <c r="D443" s="288"/>
      <c r="E443" s="288"/>
      <c r="F443" s="165" t="s">
        <v>7</v>
      </c>
      <c r="G443" s="171">
        <v>772</v>
      </c>
      <c r="H443" s="241"/>
      <c r="I443" s="318">
        <v>3.79</v>
      </c>
      <c r="J443" s="314"/>
      <c r="K443" s="314"/>
      <c r="L443" s="247">
        <v>2925.88</v>
      </c>
      <c r="M443" s="172">
        <v>1.0200000000000001E-2</v>
      </c>
      <c r="N443" s="145">
        <v>98.851100000000002</v>
      </c>
    </row>
    <row r="444" spans="1:14" ht="9.75" customHeight="1" x14ac:dyDescent="0.2">
      <c r="A444" s="240">
        <v>1986</v>
      </c>
      <c r="B444" s="288" t="s">
        <v>3120</v>
      </c>
      <c r="C444" s="288"/>
      <c r="D444" s="288"/>
      <c r="E444" s="288"/>
      <c r="F444" s="165" t="s">
        <v>19</v>
      </c>
      <c r="G444" s="171">
        <v>631.73</v>
      </c>
      <c r="H444" s="241"/>
      <c r="I444" s="318">
        <v>4.5583</v>
      </c>
      <c r="J444" s="314"/>
      <c r="K444" s="314"/>
      <c r="L444" s="247">
        <v>2879.61</v>
      </c>
      <c r="M444" s="172">
        <v>0.01</v>
      </c>
      <c r="N444" s="145">
        <v>98.861099999999993</v>
      </c>
    </row>
    <row r="445" spans="1:14" ht="19.350000000000001" customHeight="1" x14ac:dyDescent="0.2">
      <c r="A445" s="240">
        <v>9474</v>
      </c>
      <c r="B445" s="288" t="s">
        <v>3462</v>
      </c>
      <c r="C445" s="288"/>
      <c r="D445" s="288"/>
      <c r="E445" s="288"/>
      <c r="F445" s="165" t="s">
        <v>7</v>
      </c>
      <c r="G445" s="172">
        <v>2</v>
      </c>
      <c r="H445" s="241"/>
      <c r="I445" s="313">
        <v>1428.17</v>
      </c>
      <c r="J445" s="314"/>
      <c r="K445" s="314"/>
      <c r="L445" s="247">
        <v>2856.34</v>
      </c>
      <c r="M445" s="172">
        <v>9.9000000000000008E-3</v>
      </c>
      <c r="N445" s="145">
        <v>98.870999999999995</v>
      </c>
    </row>
    <row r="446" spans="1:14" ht="19.350000000000001" customHeight="1" x14ac:dyDescent="0.2">
      <c r="A446" s="240">
        <v>9326</v>
      </c>
      <c r="B446" s="288" t="s">
        <v>3087</v>
      </c>
      <c r="C446" s="288"/>
      <c r="D446" s="288"/>
      <c r="E446" s="288"/>
      <c r="F446" s="165" t="s">
        <v>7</v>
      </c>
      <c r="G446" s="169">
        <v>74</v>
      </c>
      <c r="H446" s="241"/>
      <c r="I446" s="319">
        <v>38.54</v>
      </c>
      <c r="J446" s="314"/>
      <c r="K446" s="314"/>
      <c r="L446" s="247">
        <v>2851.96</v>
      </c>
      <c r="M446" s="172">
        <v>9.9000000000000008E-3</v>
      </c>
      <c r="N446" s="145">
        <v>98.881</v>
      </c>
    </row>
    <row r="447" spans="1:14" ht="9.75" customHeight="1" x14ac:dyDescent="0.2">
      <c r="A447" s="240">
        <v>4779</v>
      </c>
      <c r="B447" s="288" t="s">
        <v>3801</v>
      </c>
      <c r="C447" s="288"/>
      <c r="D447" s="288"/>
      <c r="E447" s="288"/>
      <c r="F447" s="165" t="s">
        <v>19</v>
      </c>
      <c r="G447" s="167">
        <v>1629.47</v>
      </c>
      <c r="H447" s="241"/>
      <c r="I447" s="318">
        <v>1.75</v>
      </c>
      <c r="J447" s="314"/>
      <c r="K447" s="314"/>
      <c r="L447" s="247">
        <v>2851.57</v>
      </c>
      <c r="M447" s="172">
        <v>9.9000000000000008E-3</v>
      </c>
      <c r="N447" s="145">
        <v>98.890900000000002</v>
      </c>
    </row>
    <row r="448" spans="1:14" ht="9.75" customHeight="1" x14ac:dyDescent="0.2">
      <c r="A448" s="240">
        <v>9576</v>
      </c>
      <c r="B448" s="288" t="s">
        <v>3527</v>
      </c>
      <c r="C448" s="288"/>
      <c r="D448" s="288"/>
      <c r="E448" s="288"/>
      <c r="F448" s="165" t="s">
        <v>7</v>
      </c>
      <c r="G448" s="172">
        <v>6</v>
      </c>
      <c r="H448" s="241"/>
      <c r="I448" s="317">
        <v>475.12</v>
      </c>
      <c r="J448" s="314"/>
      <c r="K448" s="314"/>
      <c r="L448" s="247">
        <v>2850.72</v>
      </c>
      <c r="M448" s="172">
        <v>9.9000000000000008E-3</v>
      </c>
      <c r="N448" s="145">
        <v>98.900800000000004</v>
      </c>
    </row>
    <row r="449" spans="1:14" ht="9.75" customHeight="1" x14ac:dyDescent="0.2">
      <c r="A449" s="243">
        <v>941</v>
      </c>
      <c r="B449" s="288" t="s">
        <v>3328</v>
      </c>
      <c r="C449" s="288"/>
      <c r="D449" s="288"/>
      <c r="E449" s="288"/>
      <c r="F449" s="165" t="s">
        <v>7</v>
      </c>
      <c r="G449" s="171">
        <v>109.76560000000001</v>
      </c>
      <c r="H449" s="241"/>
      <c r="I449" s="319">
        <v>25.8</v>
      </c>
      <c r="J449" s="314"/>
      <c r="K449" s="314"/>
      <c r="L449" s="247">
        <v>2831.95</v>
      </c>
      <c r="M449" s="172">
        <v>9.7999999999999997E-3</v>
      </c>
      <c r="N449" s="145">
        <v>98.910600000000002</v>
      </c>
    </row>
    <row r="450" spans="1:14" ht="9.75" customHeight="1" x14ac:dyDescent="0.2">
      <c r="A450" s="240">
        <v>8947</v>
      </c>
      <c r="B450" s="288" t="s">
        <v>3099</v>
      </c>
      <c r="C450" s="288"/>
      <c r="D450" s="288"/>
      <c r="E450" s="288"/>
      <c r="F450" s="165" t="s">
        <v>7</v>
      </c>
      <c r="G450" s="171">
        <v>161</v>
      </c>
      <c r="H450" s="241"/>
      <c r="I450" s="319">
        <v>17.440000000000001</v>
      </c>
      <c r="J450" s="314"/>
      <c r="K450" s="314"/>
      <c r="L450" s="247">
        <v>2807.84</v>
      </c>
      <c r="M450" s="172">
        <v>9.7999999999999997E-3</v>
      </c>
      <c r="N450" s="145">
        <v>98.920299999999997</v>
      </c>
    </row>
    <row r="451" spans="1:14" ht="9.75" customHeight="1" x14ac:dyDescent="0.2">
      <c r="A451" s="240">
        <v>5356</v>
      </c>
      <c r="B451" s="288" t="s">
        <v>3712</v>
      </c>
      <c r="C451" s="288"/>
      <c r="D451" s="288"/>
      <c r="E451" s="288"/>
      <c r="F451" s="165" t="s">
        <v>7</v>
      </c>
      <c r="G451" s="169">
        <v>30</v>
      </c>
      <c r="H451" s="241"/>
      <c r="I451" s="319">
        <v>92.85</v>
      </c>
      <c r="J451" s="314"/>
      <c r="K451" s="314"/>
      <c r="L451" s="247">
        <v>2785.5</v>
      </c>
      <c r="M451" s="172">
        <v>9.7000000000000003E-3</v>
      </c>
      <c r="N451" s="145">
        <v>98.93</v>
      </c>
    </row>
    <row r="452" spans="1:14" ht="9.75" customHeight="1" x14ac:dyDescent="0.2">
      <c r="A452" s="240">
        <v>1987</v>
      </c>
      <c r="B452" s="288" t="s">
        <v>3119</v>
      </c>
      <c r="C452" s="288"/>
      <c r="D452" s="288"/>
      <c r="E452" s="288"/>
      <c r="F452" s="165" t="s">
        <v>19</v>
      </c>
      <c r="G452" s="169">
        <v>55.4</v>
      </c>
      <c r="H452" s="241"/>
      <c r="I452" s="319">
        <v>50.097999999999999</v>
      </c>
      <c r="J452" s="314"/>
      <c r="K452" s="314"/>
      <c r="L452" s="247">
        <v>2775.43</v>
      </c>
      <c r="M452" s="172">
        <v>9.5999999999999992E-3</v>
      </c>
      <c r="N452" s="145">
        <v>98.939700000000002</v>
      </c>
    </row>
    <row r="453" spans="1:14" ht="9.75" customHeight="1" x14ac:dyDescent="0.2">
      <c r="A453" s="240">
        <v>9487</v>
      </c>
      <c r="B453" s="288" t="s">
        <v>3434</v>
      </c>
      <c r="C453" s="288"/>
      <c r="D453" s="288"/>
      <c r="E453" s="288"/>
      <c r="F453" s="165" t="s">
        <v>7</v>
      </c>
      <c r="G453" s="169">
        <v>23</v>
      </c>
      <c r="H453" s="241"/>
      <c r="I453" s="317">
        <v>120</v>
      </c>
      <c r="J453" s="314"/>
      <c r="K453" s="314"/>
      <c r="L453" s="247">
        <v>2760</v>
      </c>
      <c r="M453" s="172">
        <v>9.5999999999999992E-3</v>
      </c>
      <c r="N453" s="145">
        <v>98.949200000000005</v>
      </c>
    </row>
    <row r="454" spans="1:14" ht="9.75" customHeight="1" x14ac:dyDescent="0.2">
      <c r="A454" s="240">
        <v>5563</v>
      </c>
      <c r="B454" s="288" t="s">
        <v>3677</v>
      </c>
      <c r="C454" s="288"/>
      <c r="D454" s="288"/>
      <c r="E454" s="288"/>
      <c r="F454" s="165" t="s">
        <v>7</v>
      </c>
      <c r="G454" s="167">
        <v>1146</v>
      </c>
      <c r="H454" s="241"/>
      <c r="I454" s="318">
        <v>2.4</v>
      </c>
      <c r="J454" s="314"/>
      <c r="K454" s="314"/>
      <c r="L454" s="247">
        <v>2750.4</v>
      </c>
      <c r="M454" s="172">
        <v>9.5999999999999992E-3</v>
      </c>
      <c r="N454" s="145">
        <v>98.958799999999997</v>
      </c>
    </row>
    <row r="455" spans="1:14" ht="19.350000000000001" customHeight="1" x14ac:dyDescent="0.2">
      <c r="A455" s="240">
        <v>9286</v>
      </c>
      <c r="B455" s="288" t="s">
        <v>3012</v>
      </c>
      <c r="C455" s="288"/>
      <c r="D455" s="288"/>
      <c r="E455" s="288"/>
      <c r="F455" s="165" t="s">
        <v>7</v>
      </c>
      <c r="G455" s="172">
        <v>1</v>
      </c>
      <c r="H455" s="241"/>
      <c r="I455" s="313">
        <v>2744.95</v>
      </c>
      <c r="J455" s="314"/>
      <c r="K455" s="314"/>
      <c r="L455" s="247">
        <v>2744.95</v>
      </c>
      <c r="M455" s="172">
        <v>9.4999999999999998E-3</v>
      </c>
      <c r="N455" s="145">
        <v>98.968299999999999</v>
      </c>
    </row>
    <row r="456" spans="1:14" ht="9.75" customHeight="1" x14ac:dyDescent="0.2">
      <c r="A456" s="240">
        <v>1368</v>
      </c>
      <c r="B456" s="288" t="s">
        <v>3892</v>
      </c>
      <c r="C456" s="288"/>
      <c r="D456" s="288"/>
      <c r="E456" s="288"/>
      <c r="F456" s="165" t="s">
        <v>7</v>
      </c>
      <c r="G456" s="172">
        <v>1</v>
      </c>
      <c r="H456" s="241"/>
      <c r="I456" s="313">
        <v>2699</v>
      </c>
      <c r="J456" s="314"/>
      <c r="K456" s="314"/>
      <c r="L456" s="247">
        <v>2699</v>
      </c>
      <c r="M456" s="172">
        <v>9.4000000000000004E-3</v>
      </c>
      <c r="N456" s="145">
        <v>98.977699999999999</v>
      </c>
    </row>
    <row r="457" spans="1:14" ht="19.350000000000001" customHeight="1" x14ac:dyDescent="0.2">
      <c r="A457" s="240">
        <v>2045</v>
      </c>
      <c r="B457" s="288" t="s">
        <v>3107</v>
      </c>
      <c r="C457" s="288"/>
      <c r="D457" s="288"/>
      <c r="E457" s="288"/>
      <c r="F457" s="165" t="s">
        <v>7</v>
      </c>
      <c r="G457" s="171">
        <v>124</v>
      </c>
      <c r="H457" s="241"/>
      <c r="I457" s="319">
        <v>21.32</v>
      </c>
      <c r="J457" s="314"/>
      <c r="K457" s="314"/>
      <c r="L457" s="247">
        <v>2643.68</v>
      </c>
      <c r="M457" s="172">
        <v>9.1999999999999998E-3</v>
      </c>
      <c r="N457" s="145">
        <v>98.986900000000006</v>
      </c>
    </row>
    <row r="458" spans="1:14" ht="19.350000000000001" customHeight="1" x14ac:dyDescent="0.2">
      <c r="A458" s="243">
        <v>442</v>
      </c>
      <c r="B458" s="288" t="s">
        <v>2383</v>
      </c>
      <c r="C458" s="288"/>
      <c r="D458" s="288"/>
      <c r="E458" s="288"/>
      <c r="F458" s="165" t="s">
        <v>21</v>
      </c>
      <c r="G458" s="169">
        <v>43.79</v>
      </c>
      <c r="H458" s="241"/>
      <c r="I458" s="319">
        <v>60</v>
      </c>
      <c r="J458" s="314"/>
      <c r="K458" s="314"/>
      <c r="L458" s="247">
        <v>2627.4</v>
      </c>
      <c r="M458" s="172">
        <v>9.1000000000000004E-3</v>
      </c>
      <c r="N458" s="145">
        <v>98.995999999999995</v>
      </c>
    </row>
    <row r="459" spans="1:14" ht="9.75" customHeight="1" x14ac:dyDescent="0.2">
      <c r="A459" s="240">
        <v>5349</v>
      </c>
      <c r="B459" s="288" t="s">
        <v>3718</v>
      </c>
      <c r="C459" s="288"/>
      <c r="D459" s="288"/>
      <c r="E459" s="288"/>
      <c r="F459" s="165" t="s">
        <v>7</v>
      </c>
      <c r="G459" s="171">
        <v>379</v>
      </c>
      <c r="H459" s="241"/>
      <c r="I459" s="318">
        <v>6.9</v>
      </c>
      <c r="J459" s="314"/>
      <c r="K459" s="314"/>
      <c r="L459" s="247">
        <v>2615.1</v>
      </c>
      <c r="M459" s="172">
        <v>9.1000000000000004E-3</v>
      </c>
      <c r="N459" s="145">
        <v>99.005099999999999</v>
      </c>
    </row>
    <row r="460" spans="1:14" ht="9.75" customHeight="1" x14ac:dyDescent="0.2">
      <c r="A460" s="240">
        <v>5255</v>
      </c>
      <c r="B460" s="288" t="s">
        <v>3741</v>
      </c>
      <c r="C460" s="288"/>
      <c r="D460" s="288"/>
      <c r="E460" s="288"/>
      <c r="F460" s="165" t="s">
        <v>7</v>
      </c>
      <c r="G460" s="171">
        <v>653</v>
      </c>
      <c r="H460" s="241"/>
      <c r="I460" s="318">
        <v>4</v>
      </c>
      <c r="J460" s="314"/>
      <c r="K460" s="314"/>
      <c r="L460" s="247">
        <v>2612</v>
      </c>
      <c r="M460" s="172">
        <v>9.1000000000000004E-3</v>
      </c>
      <c r="N460" s="145">
        <v>99.014200000000002</v>
      </c>
    </row>
    <row r="461" spans="1:14" ht="9.75" customHeight="1" x14ac:dyDescent="0.2">
      <c r="A461" s="240">
        <v>5343</v>
      </c>
      <c r="B461" s="288" t="s">
        <v>3719</v>
      </c>
      <c r="C461" s="288"/>
      <c r="D461" s="288"/>
      <c r="E461" s="288"/>
      <c r="F461" s="165" t="s">
        <v>7</v>
      </c>
      <c r="G461" s="171">
        <v>380</v>
      </c>
      <c r="H461" s="241"/>
      <c r="I461" s="318">
        <v>6.87</v>
      </c>
      <c r="J461" s="314"/>
      <c r="K461" s="314"/>
      <c r="L461" s="247">
        <v>2610.6</v>
      </c>
      <c r="M461" s="172">
        <v>9.1000000000000004E-3</v>
      </c>
      <c r="N461" s="145">
        <v>99.023200000000003</v>
      </c>
    </row>
    <row r="462" spans="1:14" ht="9.75" customHeight="1" x14ac:dyDescent="0.2">
      <c r="A462" s="240">
        <v>4709</v>
      </c>
      <c r="B462" s="288" t="s">
        <v>3819</v>
      </c>
      <c r="C462" s="288"/>
      <c r="D462" s="288"/>
      <c r="E462" s="288"/>
      <c r="F462" s="165" t="s">
        <v>19</v>
      </c>
      <c r="G462" s="171">
        <v>247.73</v>
      </c>
      <c r="H462" s="241"/>
      <c r="I462" s="319">
        <v>10.45</v>
      </c>
      <c r="J462" s="314"/>
      <c r="K462" s="314"/>
      <c r="L462" s="247">
        <v>2588.7800000000002</v>
      </c>
      <c r="M462" s="172">
        <v>8.9999999999999993E-3</v>
      </c>
      <c r="N462" s="145">
        <v>99.032200000000003</v>
      </c>
    </row>
    <row r="463" spans="1:14" ht="9.75" customHeight="1" x14ac:dyDescent="0.2">
      <c r="A463" s="240">
        <v>9559</v>
      </c>
      <c r="B463" s="288" t="s">
        <v>3545</v>
      </c>
      <c r="C463" s="288"/>
      <c r="D463" s="288"/>
      <c r="E463" s="288"/>
      <c r="F463" s="165" t="s">
        <v>7</v>
      </c>
      <c r="G463" s="171">
        <v>233</v>
      </c>
      <c r="H463" s="241"/>
      <c r="I463" s="319">
        <v>10.94</v>
      </c>
      <c r="J463" s="314"/>
      <c r="K463" s="314"/>
      <c r="L463" s="247">
        <v>2549.02</v>
      </c>
      <c r="M463" s="172">
        <v>8.8999999999999999E-3</v>
      </c>
      <c r="N463" s="145">
        <v>99.0411</v>
      </c>
    </row>
    <row r="464" spans="1:14" ht="9.75" customHeight="1" x14ac:dyDescent="0.2">
      <c r="A464" s="240">
        <v>1977</v>
      </c>
      <c r="B464" s="288" t="s">
        <v>3126</v>
      </c>
      <c r="C464" s="288"/>
      <c r="D464" s="288"/>
      <c r="E464" s="288"/>
      <c r="F464" s="165" t="s">
        <v>19</v>
      </c>
      <c r="G464" s="171">
        <v>167.11</v>
      </c>
      <c r="H464" s="241"/>
      <c r="I464" s="319">
        <v>15.19</v>
      </c>
      <c r="J464" s="314"/>
      <c r="K464" s="314"/>
      <c r="L464" s="247">
        <v>2538.4</v>
      </c>
      <c r="M464" s="172">
        <v>8.8000000000000005E-3</v>
      </c>
      <c r="N464" s="145">
        <v>99.049899999999994</v>
      </c>
    </row>
    <row r="465" spans="1:14" ht="9.75" customHeight="1" x14ac:dyDescent="0.2">
      <c r="A465" s="240">
        <v>2528</v>
      </c>
      <c r="B465" s="288" t="s">
        <v>3286</v>
      </c>
      <c r="C465" s="288"/>
      <c r="D465" s="288"/>
      <c r="E465" s="288"/>
      <c r="F465" s="165" t="s">
        <v>7</v>
      </c>
      <c r="G465" s="167">
        <v>3467.4712</v>
      </c>
      <c r="H465" s="241"/>
      <c r="I465" s="318">
        <v>0.73160000000000003</v>
      </c>
      <c r="J465" s="314"/>
      <c r="K465" s="314"/>
      <c r="L465" s="247">
        <v>2536.8000000000002</v>
      </c>
      <c r="M465" s="172">
        <v>8.8000000000000005E-3</v>
      </c>
      <c r="N465" s="145">
        <v>99.058700000000002</v>
      </c>
    </row>
    <row r="466" spans="1:14" ht="9.75" customHeight="1" x14ac:dyDescent="0.2">
      <c r="A466" s="240">
        <v>4767</v>
      </c>
      <c r="B466" s="288" t="s">
        <v>3811</v>
      </c>
      <c r="C466" s="288"/>
      <c r="D466" s="288"/>
      <c r="E466" s="288"/>
      <c r="F466" s="165" t="s">
        <v>19</v>
      </c>
      <c r="G466" s="167">
        <v>3588.79</v>
      </c>
      <c r="H466" s="241"/>
      <c r="I466" s="318">
        <v>0.7</v>
      </c>
      <c r="J466" s="314"/>
      <c r="K466" s="314"/>
      <c r="L466" s="247">
        <v>2512.15</v>
      </c>
      <c r="M466" s="172">
        <v>8.6999999999999994E-3</v>
      </c>
      <c r="N466" s="145">
        <v>99.067400000000006</v>
      </c>
    </row>
    <row r="467" spans="1:14" ht="9.75" customHeight="1" x14ac:dyDescent="0.2">
      <c r="A467" s="240">
        <v>2641</v>
      </c>
      <c r="B467" s="288" t="s">
        <v>3457</v>
      </c>
      <c r="C467" s="288"/>
      <c r="D467" s="288"/>
      <c r="E467" s="288"/>
      <c r="F467" s="165" t="s">
        <v>7</v>
      </c>
      <c r="G467" s="169">
        <v>25</v>
      </c>
      <c r="H467" s="241"/>
      <c r="I467" s="317">
        <v>100.38</v>
      </c>
      <c r="J467" s="314"/>
      <c r="K467" s="314"/>
      <c r="L467" s="247">
        <v>2509.5</v>
      </c>
      <c r="M467" s="172">
        <v>8.6999999999999994E-3</v>
      </c>
      <c r="N467" s="145">
        <v>99.076099999999997</v>
      </c>
    </row>
    <row r="468" spans="1:14" ht="9.75" customHeight="1" x14ac:dyDescent="0.2">
      <c r="A468" s="240">
        <v>9516</v>
      </c>
      <c r="B468" s="288" t="s">
        <v>1528</v>
      </c>
      <c r="C468" s="288"/>
      <c r="D468" s="288"/>
      <c r="E468" s="288"/>
      <c r="F468" s="165" t="s">
        <v>414</v>
      </c>
      <c r="G468" s="172">
        <v>1</v>
      </c>
      <c r="H468" s="241"/>
      <c r="I468" s="313">
        <v>2500</v>
      </c>
      <c r="J468" s="314"/>
      <c r="K468" s="314"/>
      <c r="L468" s="247">
        <v>2500</v>
      </c>
      <c r="M468" s="172">
        <v>8.6999999999999994E-3</v>
      </c>
      <c r="N468" s="145">
        <v>99.084800000000001</v>
      </c>
    </row>
    <row r="469" spans="1:14" ht="9.75" customHeight="1" x14ac:dyDescent="0.2">
      <c r="A469" s="240">
        <v>9416</v>
      </c>
      <c r="B469" s="288" t="s">
        <v>3588</v>
      </c>
      <c r="C469" s="288"/>
      <c r="D469" s="288"/>
      <c r="E469" s="288"/>
      <c r="F469" s="165" t="s">
        <v>7</v>
      </c>
      <c r="G469" s="169">
        <v>20</v>
      </c>
      <c r="H469" s="241"/>
      <c r="I469" s="317">
        <v>124.25</v>
      </c>
      <c r="J469" s="314"/>
      <c r="K469" s="314"/>
      <c r="L469" s="247">
        <v>2485</v>
      </c>
      <c r="M469" s="172">
        <v>8.6E-3</v>
      </c>
      <c r="N469" s="145">
        <v>99.093500000000006</v>
      </c>
    </row>
    <row r="470" spans="1:14" ht="19.350000000000001" customHeight="1" x14ac:dyDescent="0.2">
      <c r="A470" s="240">
        <v>9305</v>
      </c>
      <c r="B470" s="288" t="s">
        <v>3132</v>
      </c>
      <c r="C470" s="288"/>
      <c r="D470" s="288"/>
      <c r="E470" s="288"/>
      <c r="F470" s="165" t="s">
        <v>7</v>
      </c>
      <c r="G470" s="171">
        <v>687</v>
      </c>
      <c r="H470" s="241"/>
      <c r="I470" s="318">
        <v>3.59</v>
      </c>
      <c r="J470" s="314"/>
      <c r="K470" s="314"/>
      <c r="L470" s="247">
        <v>2466.33</v>
      </c>
      <c r="M470" s="172">
        <v>8.6E-3</v>
      </c>
      <c r="N470" s="145">
        <v>99.102000000000004</v>
      </c>
    </row>
    <row r="471" spans="1:14" ht="9.75" customHeight="1" x14ac:dyDescent="0.2">
      <c r="A471" s="240">
        <v>9486</v>
      </c>
      <c r="B471" s="288" t="s">
        <v>3435</v>
      </c>
      <c r="C471" s="288"/>
      <c r="D471" s="288"/>
      <c r="E471" s="288"/>
      <c r="F471" s="165" t="s">
        <v>7</v>
      </c>
      <c r="G471" s="172">
        <v>4</v>
      </c>
      <c r="H471" s="241"/>
      <c r="I471" s="317">
        <v>596</v>
      </c>
      <c r="J471" s="314"/>
      <c r="K471" s="314"/>
      <c r="L471" s="247">
        <v>2384</v>
      </c>
      <c r="M471" s="172">
        <v>8.3000000000000001E-3</v>
      </c>
      <c r="N471" s="145">
        <v>99.110299999999995</v>
      </c>
    </row>
    <row r="472" spans="1:14" ht="9.75" customHeight="1" x14ac:dyDescent="0.2">
      <c r="A472" s="240">
        <v>9430</v>
      </c>
      <c r="B472" s="288" t="s">
        <v>3575</v>
      </c>
      <c r="C472" s="288"/>
      <c r="D472" s="288"/>
      <c r="E472" s="288"/>
      <c r="F472" s="165" t="s">
        <v>7</v>
      </c>
      <c r="G472" s="172">
        <v>2</v>
      </c>
      <c r="H472" s="241"/>
      <c r="I472" s="313">
        <v>1182.3599999999999</v>
      </c>
      <c r="J472" s="314"/>
      <c r="K472" s="314"/>
      <c r="L472" s="247">
        <v>2364.7199999999998</v>
      </c>
      <c r="M472" s="172">
        <v>8.2000000000000007E-3</v>
      </c>
      <c r="N472" s="145">
        <v>99.118499999999997</v>
      </c>
    </row>
    <row r="473" spans="1:14" ht="19.350000000000001" customHeight="1" x14ac:dyDescent="0.2">
      <c r="A473" s="240">
        <v>1889</v>
      </c>
      <c r="B473" s="288" t="s">
        <v>3179</v>
      </c>
      <c r="C473" s="288"/>
      <c r="D473" s="288"/>
      <c r="E473" s="288"/>
      <c r="F473" s="165" t="s">
        <v>19</v>
      </c>
      <c r="G473" s="171">
        <v>795.26</v>
      </c>
      <c r="H473" s="241"/>
      <c r="I473" s="318">
        <v>2.9647999999999999</v>
      </c>
      <c r="J473" s="314"/>
      <c r="K473" s="314"/>
      <c r="L473" s="247">
        <v>2357.79</v>
      </c>
      <c r="M473" s="172">
        <v>8.2000000000000007E-3</v>
      </c>
      <c r="N473" s="145">
        <v>99.1267</v>
      </c>
    </row>
    <row r="474" spans="1:14" ht="9.75" customHeight="1" x14ac:dyDescent="0.2">
      <c r="A474" s="240">
        <v>5664</v>
      </c>
      <c r="B474" s="288" t="s">
        <v>3656</v>
      </c>
      <c r="C474" s="288"/>
      <c r="D474" s="288"/>
      <c r="E474" s="288"/>
      <c r="F474" s="165" t="s">
        <v>7</v>
      </c>
      <c r="G474" s="171">
        <v>559</v>
      </c>
      <c r="H474" s="241"/>
      <c r="I474" s="318">
        <v>4.1900000000000004</v>
      </c>
      <c r="J474" s="314"/>
      <c r="K474" s="314"/>
      <c r="L474" s="247">
        <v>2342.21</v>
      </c>
      <c r="M474" s="172">
        <v>8.0999999999999996E-3</v>
      </c>
      <c r="N474" s="145">
        <v>99.134799999999998</v>
      </c>
    </row>
    <row r="475" spans="1:14" ht="9.75" customHeight="1" x14ac:dyDescent="0.2">
      <c r="A475" s="240">
        <v>5670</v>
      </c>
      <c r="B475" s="288" t="s">
        <v>3650</v>
      </c>
      <c r="C475" s="288"/>
      <c r="D475" s="288"/>
      <c r="E475" s="288"/>
      <c r="F475" s="165" t="s">
        <v>7</v>
      </c>
      <c r="G475" s="169">
        <v>12</v>
      </c>
      <c r="H475" s="241"/>
      <c r="I475" s="317">
        <v>194.92</v>
      </c>
      <c r="J475" s="314"/>
      <c r="K475" s="314"/>
      <c r="L475" s="247">
        <v>2339.04</v>
      </c>
      <c r="M475" s="172">
        <v>8.0999999999999996E-3</v>
      </c>
      <c r="N475" s="145">
        <v>99.143000000000001</v>
      </c>
    </row>
    <row r="476" spans="1:14" ht="9.75" customHeight="1" x14ac:dyDescent="0.2">
      <c r="A476" s="240">
        <v>5847</v>
      </c>
      <c r="B476" s="288" t="s">
        <v>3414</v>
      </c>
      <c r="C476" s="288"/>
      <c r="D476" s="288"/>
      <c r="E476" s="288"/>
      <c r="F476" s="165" t="s">
        <v>21</v>
      </c>
      <c r="G476" s="171">
        <v>333.08760000000001</v>
      </c>
      <c r="H476" s="241"/>
      <c r="I476" s="318">
        <v>7</v>
      </c>
      <c r="J476" s="314"/>
      <c r="K476" s="314"/>
      <c r="L476" s="247">
        <v>2331.61</v>
      </c>
      <c r="M476" s="172">
        <v>8.0999999999999996E-3</v>
      </c>
      <c r="N476" s="145">
        <v>99.1511</v>
      </c>
    </row>
    <row r="477" spans="1:14" ht="9.75" customHeight="1" x14ac:dyDescent="0.2">
      <c r="A477" s="243">
        <v>948</v>
      </c>
      <c r="B477" s="288" t="s">
        <v>3327</v>
      </c>
      <c r="C477" s="288"/>
      <c r="D477" s="288"/>
      <c r="E477" s="288"/>
      <c r="F477" s="165" t="s">
        <v>7</v>
      </c>
      <c r="G477" s="171">
        <v>136</v>
      </c>
      <c r="H477" s="241"/>
      <c r="I477" s="319">
        <v>17.07</v>
      </c>
      <c r="J477" s="314"/>
      <c r="K477" s="314"/>
      <c r="L477" s="247">
        <v>2321.52</v>
      </c>
      <c r="M477" s="172">
        <v>8.0999999999999996E-3</v>
      </c>
      <c r="N477" s="145">
        <v>99.159099999999995</v>
      </c>
    </row>
    <row r="478" spans="1:14" ht="9.75" customHeight="1" x14ac:dyDescent="0.2">
      <c r="A478" s="240">
        <v>4682</v>
      </c>
      <c r="B478" s="288" t="s">
        <v>3825</v>
      </c>
      <c r="C478" s="288"/>
      <c r="D478" s="288"/>
      <c r="E478" s="288"/>
      <c r="F478" s="165" t="s">
        <v>7</v>
      </c>
      <c r="G478" s="169">
        <v>41</v>
      </c>
      <c r="H478" s="241"/>
      <c r="I478" s="319">
        <v>55.81</v>
      </c>
      <c r="J478" s="314"/>
      <c r="K478" s="314"/>
      <c r="L478" s="247">
        <v>2288.21</v>
      </c>
      <c r="M478" s="172">
        <v>7.9000000000000008E-3</v>
      </c>
      <c r="N478" s="145">
        <v>99.167100000000005</v>
      </c>
    </row>
    <row r="479" spans="1:14" ht="9.75" customHeight="1" x14ac:dyDescent="0.2">
      <c r="A479" s="240">
        <v>1041</v>
      </c>
      <c r="B479" s="288" t="s">
        <v>3300</v>
      </c>
      <c r="C479" s="288"/>
      <c r="D479" s="288"/>
      <c r="E479" s="288"/>
      <c r="F479" s="165" t="s">
        <v>629</v>
      </c>
      <c r="G479" s="167">
        <v>5990.9639999999999</v>
      </c>
      <c r="H479" s="241"/>
      <c r="I479" s="318">
        <v>0.38159999999999999</v>
      </c>
      <c r="J479" s="314"/>
      <c r="K479" s="314"/>
      <c r="L479" s="247">
        <v>2286.15</v>
      </c>
      <c r="M479" s="172">
        <v>7.9000000000000008E-3</v>
      </c>
      <c r="N479" s="145">
        <v>99.174999999999997</v>
      </c>
    </row>
    <row r="480" spans="1:14" ht="9.75" customHeight="1" x14ac:dyDescent="0.2">
      <c r="A480" s="240">
        <v>9338</v>
      </c>
      <c r="B480" s="288" t="s">
        <v>3075</v>
      </c>
      <c r="C480" s="288"/>
      <c r="D480" s="288"/>
      <c r="E480" s="288"/>
      <c r="F480" s="165" t="s">
        <v>7</v>
      </c>
      <c r="G480" s="169">
        <v>95</v>
      </c>
      <c r="H480" s="241"/>
      <c r="I480" s="319">
        <v>24.05</v>
      </c>
      <c r="J480" s="314"/>
      <c r="K480" s="314"/>
      <c r="L480" s="247">
        <v>2284.75</v>
      </c>
      <c r="M480" s="172">
        <v>7.9000000000000008E-3</v>
      </c>
      <c r="N480" s="145">
        <v>99.183000000000007</v>
      </c>
    </row>
    <row r="481" spans="1:14" ht="9.75" customHeight="1" x14ac:dyDescent="0.2">
      <c r="A481" s="240">
        <v>5334</v>
      </c>
      <c r="B481" s="288" t="s">
        <v>3725</v>
      </c>
      <c r="C481" s="288"/>
      <c r="D481" s="288"/>
      <c r="E481" s="288"/>
      <c r="F481" s="165" t="s">
        <v>7</v>
      </c>
      <c r="G481" s="167">
        <v>2713</v>
      </c>
      <c r="H481" s="241"/>
      <c r="I481" s="318">
        <v>0.84</v>
      </c>
      <c r="J481" s="314"/>
      <c r="K481" s="314"/>
      <c r="L481" s="247">
        <v>2278.92</v>
      </c>
      <c r="M481" s="172">
        <v>7.9000000000000008E-3</v>
      </c>
      <c r="N481" s="145">
        <v>99.190899999999999</v>
      </c>
    </row>
    <row r="482" spans="1:14" ht="19.350000000000001" customHeight="1" x14ac:dyDescent="0.2">
      <c r="A482" s="243">
        <v>455</v>
      </c>
      <c r="B482" s="288" t="s">
        <v>2760</v>
      </c>
      <c r="C482" s="288"/>
      <c r="D482" s="288"/>
      <c r="E482" s="288"/>
      <c r="F482" s="165" t="s">
        <v>21</v>
      </c>
      <c r="G482" s="169">
        <v>70.680000000000007</v>
      </c>
      <c r="H482" s="241"/>
      <c r="I482" s="319">
        <v>32</v>
      </c>
      <c r="J482" s="314"/>
      <c r="K482" s="314"/>
      <c r="L482" s="247">
        <v>2261.7600000000002</v>
      </c>
      <c r="M482" s="172">
        <v>7.9000000000000008E-3</v>
      </c>
      <c r="N482" s="145">
        <v>99.198700000000002</v>
      </c>
    </row>
    <row r="483" spans="1:14" ht="9.75" customHeight="1" x14ac:dyDescent="0.2">
      <c r="A483" s="240">
        <v>9355</v>
      </c>
      <c r="B483" s="288" t="s">
        <v>3634</v>
      </c>
      <c r="C483" s="288"/>
      <c r="D483" s="288"/>
      <c r="E483" s="288"/>
      <c r="F483" s="165" t="s">
        <v>7</v>
      </c>
      <c r="G483" s="172">
        <v>8</v>
      </c>
      <c r="H483" s="241"/>
      <c r="I483" s="317">
        <v>280</v>
      </c>
      <c r="J483" s="314"/>
      <c r="K483" s="314"/>
      <c r="L483" s="247">
        <v>2240</v>
      </c>
      <c r="M483" s="172">
        <v>7.7999999999999996E-3</v>
      </c>
      <c r="N483" s="145">
        <v>99.206500000000005</v>
      </c>
    </row>
    <row r="484" spans="1:14" ht="9.75" customHeight="1" x14ac:dyDescent="0.2">
      <c r="A484" s="240">
        <v>9501</v>
      </c>
      <c r="B484" s="288" t="s">
        <v>3908</v>
      </c>
      <c r="C484" s="288"/>
      <c r="D484" s="288"/>
      <c r="E484" s="288"/>
      <c r="F484" s="165" t="s">
        <v>7</v>
      </c>
      <c r="G484" s="169">
        <v>13</v>
      </c>
      <c r="H484" s="241"/>
      <c r="I484" s="317">
        <v>169</v>
      </c>
      <c r="J484" s="314"/>
      <c r="K484" s="314"/>
      <c r="L484" s="247">
        <v>2197</v>
      </c>
      <c r="M484" s="172">
        <v>7.6E-3</v>
      </c>
      <c r="N484" s="145">
        <v>99.214100000000002</v>
      </c>
    </row>
    <row r="485" spans="1:14" ht="19.350000000000001" customHeight="1" x14ac:dyDescent="0.2">
      <c r="A485" s="243">
        <v>449</v>
      </c>
      <c r="B485" s="288" t="s">
        <v>3984</v>
      </c>
      <c r="C485" s="288"/>
      <c r="D485" s="288"/>
      <c r="E485" s="288"/>
      <c r="F485" s="165" t="s">
        <v>21</v>
      </c>
      <c r="G485" s="171">
        <v>312.41000000000003</v>
      </c>
      <c r="H485" s="241"/>
      <c r="I485" s="318">
        <v>7</v>
      </c>
      <c r="J485" s="314"/>
      <c r="K485" s="314"/>
      <c r="L485" s="247">
        <v>2186.87</v>
      </c>
      <c r="M485" s="172">
        <v>7.6E-3</v>
      </c>
      <c r="N485" s="145">
        <v>99.221699999999998</v>
      </c>
    </row>
    <row r="486" spans="1:14" ht="19.350000000000001" customHeight="1" x14ac:dyDescent="0.2">
      <c r="A486" s="240">
        <v>9342</v>
      </c>
      <c r="B486" s="288" t="s">
        <v>3071</v>
      </c>
      <c r="C486" s="288"/>
      <c r="D486" s="288"/>
      <c r="E486" s="288"/>
      <c r="F486" s="165" t="s">
        <v>7</v>
      </c>
      <c r="G486" s="169">
        <v>78</v>
      </c>
      <c r="H486" s="241"/>
      <c r="I486" s="319">
        <v>28.03</v>
      </c>
      <c r="J486" s="314"/>
      <c r="K486" s="314"/>
      <c r="L486" s="247">
        <v>2186.34</v>
      </c>
      <c r="M486" s="172">
        <v>7.6E-3</v>
      </c>
      <c r="N486" s="145">
        <v>99.229299999999995</v>
      </c>
    </row>
    <row r="487" spans="1:14" ht="9.75" customHeight="1" x14ac:dyDescent="0.2">
      <c r="A487" s="240">
        <v>2667</v>
      </c>
      <c r="B487" s="288" t="s">
        <v>3454</v>
      </c>
      <c r="C487" s="288"/>
      <c r="D487" s="288"/>
      <c r="E487" s="288"/>
      <c r="F487" s="165" t="s">
        <v>7</v>
      </c>
      <c r="G487" s="169">
        <v>29</v>
      </c>
      <c r="H487" s="241"/>
      <c r="I487" s="319">
        <v>75</v>
      </c>
      <c r="J487" s="314"/>
      <c r="K487" s="314"/>
      <c r="L487" s="247">
        <v>2175</v>
      </c>
      <c r="M487" s="172">
        <v>7.6E-3</v>
      </c>
      <c r="N487" s="145">
        <v>99.236900000000006</v>
      </c>
    </row>
    <row r="488" spans="1:14" ht="9.75" customHeight="1" x14ac:dyDescent="0.2">
      <c r="A488" s="240">
        <v>5209</v>
      </c>
      <c r="B488" s="288" t="s">
        <v>3750</v>
      </c>
      <c r="C488" s="288"/>
      <c r="D488" s="288"/>
      <c r="E488" s="288"/>
      <c r="F488" s="165" t="s">
        <v>7</v>
      </c>
      <c r="G488" s="169">
        <v>27</v>
      </c>
      <c r="H488" s="241"/>
      <c r="I488" s="319">
        <v>79.900000000000006</v>
      </c>
      <c r="J488" s="314"/>
      <c r="K488" s="314"/>
      <c r="L488" s="247">
        <v>2157.3000000000002</v>
      </c>
      <c r="M488" s="172">
        <v>7.4999999999999997E-3</v>
      </c>
      <c r="N488" s="145">
        <v>99.244399999999999</v>
      </c>
    </row>
    <row r="489" spans="1:14" ht="9.75" customHeight="1" x14ac:dyDescent="0.2">
      <c r="A489" s="240">
        <v>3505</v>
      </c>
      <c r="B489" s="288" t="s">
        <v>3468</v>
      </c>
      <c r="C489" s="288"/>
      <c r="D489" s="288"/>
      <c r="E489" s="288"/>
      <c r="F489" s="165" t="s">
        <v>7</v>
      </c>
      <c r="G489" s="169">
        <v>36</v>
      </c>
      <c r="H489" s="241"/>
      <c r="I489" s="319">
        <v>59.75</v>
      </c>
      <c r="J489" s="314"/>
      <c r="K489" s="314"/>
      <c r="L489" s="247">
        <v>2151</v>
      </c>
      <c r="M489" s="172">
        <v>7.4999999999999997E-3</v>
      </c>
      <c r="N489" s="145">
        <v>99.251800000000003</v>
      </c>
    </row>
    <row r="490" spans="1:14" ht="19.350000000000001" customHeight="1" x14ac:dyDescent="0.2">
      <c r="A490" s="240">
        <v>9324</v>
      </c>
      <c r="B490" s="288" t="s">
        <v>3089</v>
      </c>
      <c r="C490" s="288"/>
      <c r="D490" s="288"/>
      <c r="E490" s="288"/>
      <c r="F490" s="165" t="s">
        <v>7</v>
      </c>
      <c r="G490" s="169">
        <v>53</v>
      </c>
      <c r="H490" s="241"/>
      <c r="I490" s="319">
        <v>39.950000000000003</v>
      </c>
      <c r="J490" s="314"/>
      <c r="K490" s="314"/>
      <c r="L490" s="247">
        <v>2117.35</v>
      </c>
      <c r="M490" s="172">
        <v>7.4000000000000003E-3</v>
      </c>
      <c r="N490" s="145">
        <v>99.259200000000007</v>
      </c>
    </row>
    <row r="491" spans="1:14" ht="9.75" customHeight="1" x14ac:dyDescent="0.2">
      <c r="A491" s="240">
        <v>5295</v>
      </c>
      <c r="B491" s="288" t="s">
        <v>3726</v>
      </c>
      <c r="C491" s="288"/>
      <c r="D491" s="288"/>
      <c r="E491" s="288"/>
      <c r="F491" s="165" t="s">
        <v>7</v>
      </c>
      <c r="G491" s="169">
        <v>16</v>
      </c>
      <c r="H491" s="241"/>
      <c r="I491" s="317">
        <v>131.91</v>
      </c>
      <c r="J491" s="314"/>
      <c r="K491" s="314"/>
      <c r="L491" s="247">
        <v>2110.56</v>
      </c>
      <c r="M491" s="172">
        <v>7.3000000000000001E-3</v>
      </c>
      <c r="N491" s="145">
        <v>99.266499999999994</v>
      </c>
    </row>
    <row r="492" spans="1:14" ht="9.75" customHeight="1" x14ac:dyDescent="0.2">
      <c r="A492" s="240">
        <v>4603</v>
      </c>
      <c r="B492" s="288" t="s">
        <v>3849</v>
      </c>
      <c r="C492" s="288"/>
      <c r="D492" s="288"/>
      <c r="E492" s="288"/>
      <c r="F492" s="165" t="s">
        <v>7</v>
      </c>
      <c r="G492" s="171">
        <v>207</v>
      </c>
      <c r="H492" s="241"/>
      <c r="I492" s="319">
        <v>10.17</v>
      </c>
      <c r="J492" s="314"/>
      <c r="K492" s="314"/>
      <c r="L492" s="247">
        <v>2105.19</v>
      </c>
      <c r="M492" s="172">
        <v>7.3000000000000001E-3</v>
      </c>
      <c r="N492" s="145">
        <v>99.273799999999994</v>
      </c>
    </row>
    <row r="493" spans="1:14" ht="9.75" customHeight="1" x14ac:dyDescent="0.2">
      <c r="A493" s="240">
        <v>9492</v>
      </c>
      <c r="B493" s="288" t="s">
        <v>3429</v>
      </c>
      <c r="C493" s="288"/>
      <c r="D493" s="288"/>
      <c r="E493" s="288"/>
      <c r="F493" s="165" t="s">
        <v>7</v>
      </c>
      <c r="G493" s="169">
        <v>14</v>
      </c>
      <c r="H493" s="241"/>
      <c r="I493" s="317">
        <v>149.96</v>
      </c>
      <c r="J493" s="314"/>
      <c r="K493" s="314"/>
      <c r="L493" s="247">
        <v>2099.44</v>
      </c>
      <c r="M493" s="172">
        <v>7.3000000000000001E-3</v>
      </c>
      <c r="N493" s="145">
        <v>99.281099999999995</v>
      </c>
    </row>
    <row r="494" spans="1:14" ht="9.75" customHeight="1" x14ac:dyDescent="0.2">
      <c r="A494" s="240">
        <v>4990</v>
      </c>
      <c r="B494" s="288" t="s">
        <v>3776</v>
      </c>
      <c r="C494" s="288"/>
      <c r="D494" s="288"/>
      <c r="E494" s="288"/>
      <c r="F494" s="165" t="s">
        <v>7</v>
      </c>
      <c r="G494" s="171">
        <v>212</v>
      </c>
      <c r="H494" s="241"/>
      <c r="I494" s="318">
        <v>9.85</v>
      </c>
      <c r="J494" s="314"/>
      <c r="K494" s="314"/>
      <c r="L494" s="247">
        <v>2088.1999999999998</v>
      </c>
      <c r="M494" s="172">
        <v>7.3000000000000001E-3</v>
      </c>
      <c r="N494" s="145">
        <v>99.288399999999996</v>
      </c>
    </row>
    <row r="495" spans="1:14" ht="9.75" customHeight="1" x14ac:dyDescent="0.2">
      <c r="A495" s="240">
        <v>9408</v>
      </c>
      <c r="B495" s="288" t="s">
        <v>3596</v>
      </c>
      <c r="C495" s="288"/>
      <c r="D495" s="288"/>
      <c r="E495" s="288"/>
      <c r="F495" s="165" t="s">
        <v>7</v>
      </c>
      <c r="G495" s="169">
        <v>69</v>
      </c>
      <c r="H495" s="241"/>
      <c r="I495" s="319">
        <v>29.91</v>
      </c>
      <c r="J495" s="314"/>
      <c r="K495" s="314"/>
      <c r="L495" s="247">
        <v>2063.79</v>
      </c>
      <c r="M495" s="172">
        <v>7.1999999999999998E-3</v>
      </c>
      <c r="N495" s="145">
        <v>99.295599999999993</v>
      </c>
    </row>
    <row r="496" spans="1:14" ht="9.75" customHeight="1" x14ac:dyDescent="0.2">
      <c r="A496" s="240">
        <v>5352</v>
      </c>
      <c r="B496" s="288" t="s">
        <v>3716</v>
      </c>
      <c r="C496" s="288"/>
      <c r="D496" s="288"/>
      <c r="E496" s="288"/>
      <c r="F496" s="165" t="s">
        <v>7</v>
      </c>
      <c r="G496" s="171">
        <v>360</v>
      </c>
      <c r="H496" s="241"/>
      <c r="I496" s="318">
        <v>5.65</v>
      </c>
      <c r="J496" s="314"/>
      <c r="K496" s="314"/>
      <c r="L496" s="247">
        <v>2034</v>
      </c>
      <c r="M496" s="172">
        <v>7.1000000000000004E-3</v>
      </c>
      <c r="N496" s="145">
        <v>99.302599999999998</v>
      </c>
    </row>
    <row r="497" spans="1:14" ht="9.75" customHeight="1" x14ac:dyDescent="0.2">
      <c r="A497" s="240">
        <v>9429</v>
      </c>
      <c r="B497" s="288" t="s">
        <v>3576</v>
      </c>
      <c r="C497" s="288"/>
      <c r="D497" s="288"/>
      <c r="E497" s="288"/>
      <c r="F497" s="165" t="s">
        <v>7</v>
      </c>
      <c r="G497" s="172">
        <v>8</v>
      </c>
      <c r="H497" s="241"/>
      <c r="I497" s="317">
        <v>250.34</v>
      </c>
      <c r="J497" s="314"/>
      <c r="K497" s="314"/>
      <c r="L497" s="247">
        <v>2002.72</v>
      </c>
      <c r="M497" s="172">
        <v>7.0000000000000001E-3</v>
      </c>
      <c r="N497" s="145">
        <v>99.309600000000003</v>
      </c>
    </row>
    <row r="498" spans="1:14" ht="9.75" customHeight="1" x14ac:dyDescent="0.2">
      <c r="A498" s="240">
        <v>6104</v>
      </c>
      <c r="B498" s="288" t="s">
        <v>3276</v>
      </c>
      <c r="C498" s="288"/>
      <c r="D498" s="288"/>
      <c r="E498" s="288"/>
      <c r="F498" s="165" t="s">
        <v>7</v>
      </c>
      <c r="G498" s="167">
        <v>6562</v>
      </c>
      <c r="H498" s="241"/>
      <c r="I498" s="318">
        <v>0.3</v>
      </c>
      <c r="J498" s="314"/>
      <c r="K498" s="314"/>
      <c r="L498" s="247">
        <v>1968.6</v>
      </c>
      <c r="M498" s="172">
        <v>6.7999999999999996E-3</v>
      </c>
      <c r="N498" s="145">
        <v>99.316400000000002</v>
      </c>
    </row>
    <row r="499" spans="1:14" ht="9.75" customHeight="1" x14ac:dyDescent="0.2">
      <c r="A499" s="240">
        <v>9310</v>
      </c>
      <c r="B499" s="288" t="s">
        <v>3154</v>
      </c>
      <c r="C499" s="288"/>
      <c r="D499" s="288"/>
      <c r="E499" s="288"/>
      <c r="F499" s="165" t="s">
        <v>19</v>
      </c>
      <c r="G499" s="171">
        <v>203.99</v>
      </c>
      <c r="H499" s="241"/>
      <c r="I499" s="318">
        <v>9.31</v>
      </c>
      <c r="J499" s="314"/>
      <c r="K499" s="314"/>
      <c r="L499" s="247">
        <v>1899.15</v>
      </c>
      <c r="M499" s="172">
        <v>6.6E-3</v>
      </c>
      <c r="N499" s="145">
        <v>99.322999999999993</v>
      </c>
    </row>
    <row r="500" spans="1:14" ht="9.75" customHeight="1" x14ac:dyDescent="0.2">
      <c r="A500" s="243">
        <v>351</v>
      </c>
      <c r="B500" s="288" t="s">
        <v>613</v>
      </c>
      <c r="C500" s="288"/>
      <c r="D500" s="288"/>
      <c r="E500" s="288"/>
      <c r="F500" s="165" t="s">
        <v>19</v>
      </c>
      <c r="G500" s="169">
        <v>62.25</v>
      </c>
      <c r="H500" s="241"/>
      <c r="I500" s="319">
        <v>30</v>
      </c>
      <c r="J500" s="314"/>
      <c r="K500" s="314"/>
      <c r="L500" s="247">
        <v>1867.5</v>
      </c>
      <c r="M500" s="172">
        <v>6.4999999999999997E-3</v>
      </c>
      <c r="N500" s="145">
        <v>99.329499999999996</v>
      </c>
    </row>
    <row r="501" spans="1:14" ht="9.75" customHeight="1" x14ac:dyDescent="0.2">
      <c r="A501" s="240">
        <v>9389</v>
      </c>
      <c r="B501" s="288" t="s">
        <v>3605</v>
      </c>
      <c r="C501" s="288"/>
      <c r="D501" s="288"/>
      <c r="E501" s="288"/>
      <c r="F501" s="165" t="s">
        <v>7</v>
      </c>
      <c r="G501" s="171">
        <v>141</v>
      </c>
      <c r="H501" s="241"/>
      <c r="I501" s="319">
        <v>13.15</v>
      </c>
      <c r="J501" s="314"/>
      <c r="K501" s="314"/>
      <c r="L501" s="247">
        <v>1854.15</v>
      </c>
      <c r="M501" s="172">
        <v>6.4000000000000003E-3</v>
      </c>
      <c r="N501" s="145">
        <v>99.335899999999995</v>
      </c>
    </row>
    <row r="502" spans="1:14" ht="9.75" customHeight="1" x14ac:dyDescent="0.2">
      <c r="A502" s="240">
        <v>9276</v>
      </c>
      <c r="B502" s="288" t="s">
        <v>1225</v>
      </c>
      <c r="C502" s="288"/>
      <c r="D502" s="288"/>
      <c r="E502" s="288"/>
      <c r="F502" s="165" t="s">
        <v>7</v>
      </c>
      <c r="G502" s="172">
        <v>2</v>
      </c>
      <c r="H502" s="241"/>
      <c r="I502" s="317">
        <v>900</v>
      </c>
      <c r="J502" s="314"/>
      <c r="K502" s="314"/>
      <c r="L502" s="247">
        <v>1800</v>
      </c>
      <c r="M502" s="172">
        <v>6.3E-3</v>
      </c>
      <c r="N502" s="145">
        <v>99.342200000000005</v>
      </c>
    </row>
    <row r="503" spans="1:14" ht="9.75" customHeight="1" x14ac:dyDescent="0.2">
      <c r="A503" s="240">
        <v>9294</v>
      </c>
      <c r="B503" s="288" t="s">
        <v>3034</v>
      </c>
      <c r="C503" s="288"/>
      <c r="D503" s="288"/>
      <c r="E503" s="288"/>
      <c r="F503" s="165" t="s">
        <v>7</v>
      </c>
      <c r="G503" s="172">
        <v>5</v>
      </c>
      <c r="H503" s="241"/>
      <c r="I503" s="317">
        <v>357.66</v>
      </c>
      <c r="J503" s="314"/>
      <c r="K503" s="314"/>
      <c r="L503" s="247">
        <v>1788.3</v>
      </c>
      <c r="M503" s="172">
        <v>6.1999999999999998E-3</v>
      </c>
      <c r="N503" s="145">
        <v>99.348399999999998</v>
      </c>
    </row>
    <row r="504" spans="1:14" ht="9.75" customHeight="1" x14ac:dyDescent="0.2">
      <c r="A504" s="240">
        <v>4679</v>
      </c>
      <c r="B504" s="288" t="s">
        <v>3828</v>
      </c>
      <c r="C504" s="288"/>
      <c r="D504" s="288"/>
      <c r="E504" s="288"/>
      <c r="F504" s="165" t="s">
        <v>7</v>
      </c>
      <c r="G504" s="169">
        <v>43</v>
      </c>
      <c r="H504" s="241"/>
      <c r="I504" s="319">
        <v>41.14</v>
      </c>
      <c r="J504" s="314"/>
      <c r="K504" s="314"/>
      <c r="L504" s="247">
        <v>1769.02</v>
      </c>
      <c r="M504" s="172">
        <v>6.1000000000000004E-3</v>
      </c>
      <c r="N504" s="145">
        <v>99.354500000000002</v>
      </c>
    </row>
    <row r="505" spans="1:14" ht="9.75" customHeight="1" x14ac:dyDescent="0.2">
      <c r="A505" s="240">
        <v>5368</v>
      </c>
      <c r="B505" s="288" t="s">
        <v>3708</v>
      </c>
      <c r="C505" s="288"/>
      <c r="D505" s="288"/>
      <c r="E505" s="288"/>
      <c r="F505" s="165" t="s">
        <v>7</v>
      </c>
      <c r="G505" s="171">
        <v>156</v>
      </c>
      <c r="H505" s="241"/>
      <c r="I505" s="319">
        <v>11.29</v>
      </c>
      <c r="J505" s="314"/>
      <c r="K505" s="314"/>
      <c r="L505" s="247">
        <v>1761.24</v>
      </c>
      <c r="M505" s="172">
        <v>6.1000000000000004E-3</v>
      </c>
      <c r="N505" s="145">
        <v>99.360699999999994</v>
      </c>
    </row>
    <row r="506" spans="1:14" ht="9.75" customHeight="1" x14ac:dyDescent="0.2">
      <c r="A506" s="240">
        <v>2996</v>
      </c>
      <c r="B506" s="288" t="s">
        <v>3476</v>
      </c>
      <c r="C506" s="288"/>
      <c r="D506" s="288"/>
      <c r="E506" s="288"/>
      <c r="F506" s="165" t="s">
        <v>7</v>
      </c>
      <c r="G506" s="169">
        <v>19</v>
      </c>
      <c r="H506" s="241"/>
      <c r="I506" s="319">
        <v>91.1</v>
      </c>
      <c r="J506" s="314"/>
      <c r="K506" s="314"/>
      <c r="L506" s="247">
        <v>1730.9</v>
      </c>
      <c r="M506" s="172">
        <v>6.0000000000000001E-3</v>
      </c>
      <c r="N506" s="145">
        <v>99.366699999999994</v>
      </c>
    </row>
    <row r="507" spans="1:14" ht="9.75" customHeight="1" x14ac:dyDescent="0.2">
      <c r="A507" s="240">
        <v>9400</v>
      </c>
      <c r="B507" s="288" t="s">
        <v>3384</v>
      </c>
      <c r="C507" s="288"/>
      <c r="D507" s="288"/>
      <c r="E507" s="288"/>
      <c r="F507" s="165" t="s">
        <v>7</v>
      </c>
      <c r="G507" s="169">
        <v>22</v>
      </c>
      <c r="H507" s="241"/>
      <c r="I507" s="319">
        <v>78</v>
      </c>
      <c r="J507" s="314"/>
      <c r="K507" s="314"/>
      <c r="L507" s="247">
        <v>1716</v>
      </c>
      <c r="M507" s="172">
        <v>6.0000000000000001E-3</v>
      </c>
      <c r="N507" s="145">
        <v>99.372600000000006</v>
      </c>
    </row>
    <row r="508" spans="1:14" ht="9.75" customHeight="1" x14ac:dyDescent="0.2">
      <c r="A508" s="240">
        <v>5293</v>
      </c>
      <c r="B508" s="288" t="s">
        <v>3728</v>
      </c>
      <c r="C508" s="288"/>
      <c r="D508" s="288"/>
      <c r="E508" s="288"/>
      <c r="F508" s="165" t="s">
        <v>7</v>
      </c>
      <c r="G508" s="169">
        <v>33</v>
      </c>
      <c r="H508" s="241"/>
      <c r="I508" s="319">
        <v>51.74</v>
      </c>
      <c r="J508" s="314"/>
      <c r="K508" s="314"/>
      <c r="L508" s="247">
        <v>1707.42</v>
      </c>
      <c r="M508" s="172">
        <v>5.8999999999999999E-3</v>
      </c>
      <c r="N508" s="145">
        <v>99.378600000000006</v>
      </c>
    </row>
    <row r="509" spans="1:14" ht="19.350000000000001" customHeight="1" x14ac:dyDescent="0.2">
      <c r="A509" s="240">
        <v>2116</v>
      </c>
      <c r="B509" s="288" t="s">
        <v>3054</v>
      </c>
      <c r="C509" s="288"/>
      <c r="D509" s="288"/>
      <c r="E509" s="288"/>
      <c r="F509" s="165" t="s">
        <v>7</v>
      </c>
      <c r="G509" s="169">
        <v>18</v>
      </c>
      <c r="H509" s="241"/>
      <c r="I509" s="319">
        <v>94.16</v>
      </c>
      <c r="J509" s="314"/>
      <c r="K509" s="314"/>
      <c r="L509" s="247">
        <v>1694.88</v>
      </c>
      <c r="M509" s="172">
        <v>5.8999999999999999E-3</v>
      </c>
      <c r="N509" s="145">
        <v>99.384399999999999</v>
      </c>
    </row>
    <row r="510" spans="1:14" ht="9.75" customHeight="1" x14ac:dyDescent="0.2">
      <c r="A510" s="240">
        <v>5335</v>
      </c>
      <c r="B510" s="288" t="s">
        <v>3724</v>
      </c>
      <c r="C510" s="288"/>
      <c r="D510" s="288"/>
      <c r="E510" s="288"/>
      <c r="F510" s="165" t="s">
        <v>7</v>
      </c>
      <c r="G510" s="171">
        <v>794</v>
      </c>
      <c r="H510" s="241"/>
      <c r="I510" s="318">
        <v>2.11</v>
      </c>
      <c r="J510" s="314"/>
      <c r="K510" s="314"/>
      <c r="L510" s="247">
        <v>1675.34</v>
      </c>
      <c r="M510" s="172">
        <v>5.7999999999999996E-3</v>
      </c>
      <c r="N510" s="145">
        <v>99.390299999999996</v>
      </c>
    </row>
    <row r="511" spans="1:14" ht="9.75" customHeight="1" x14ac:dyDescent="0.2">
      <c r="A511" s="240">
        <v>5667</v>
      </c>
      <c r="B511" s="288" t="s">
        <v>3653</v>
      </c>
      <c r="C511" s="288"/>
      <c r="D511" s="288"/>
      <c r="E511" s="288"/>
      <c r="F511" s="165" t="s">
        <v>7</v>
      </c>
      <c r="G511" s="169">
        <v>38</v>
      </c>
      <c r="H511" s="241"/>
      <c r="I511" s="319">
        <v>42.9</v>
      </c>
      <c r="J511" s="314"/>
      <c r="K511" s="314"/>
      <c r="L511" s="247">
        <v>1630.2</v>
      </c>
      <c r="M511" s="172">
        <v>5.7000000000000002E-3</v>
      </c>
      <c r="N511" s="145">
        <v>99.395899999999997</v>
      </c>
    </row>
    <row r="512" spans="1:14" ht="9.75" customHeight="1" x14ac:dyDescent="0.2">
      <c r="A512" s="240">
        <v>9546</v>
      </c>
      <c r="B512" s="288" t="s">
        <v>3558</v>
      </c>
      <c r="C512" s="288"/>
      <c r="D512" s="288"/>
      <c r="E512" s="288"/>
      <c r="F512" s="165" t="s">
        <v>7</v>
      </c>
      <c r="G512" s="171">
        <v>108</v>
      </c>
      <c r="H512" s="241"/>
      <c r="I512" s="319">
        <v>15</v>
      </c>
      <c r="J512" s="314"/>
      <c r="K512" s="314"/>
      <c r="L512" s="247">
        <v>1620</v>
      </c>
      <c r="M512" s="172">
        <v>5.5999999999999999E-3</v>
      </c>
      <c r="N512" s="145">
        <v>99.401499999999999</v>
      </c>
    </row>
    <row r="513" spans="1:14" ht="9.75" customHeight="1" x14ac:dyDescent="0.2">
      <c r="A513" s="240">
        <v>5017</v>
      </c>
      <c r="B513" s="288" t="s">
        <v>3765</v>
      </c>
      <c r="C513" s="288"/>
      <c r="D513" s="288"/>
      <c r="E513" s="288"/>
      <c r="F513" s="165" t="s">
        <v>7</v>
      </c>
      <c r="G513" s="169">
        <v>35</v>
      </c>
      <c r="H513" s="241"/>
      <c r="I513" s="319">
        <v>44.75</v>
      </c>
      <c r="J513" s="314"/>
      <c r="K513" s="314"/>
      <c r="L513" s="247">
        <v>1566.25</v>
      </c>
      <c r="M513" s="172">
        <v>5.4000000000000003E-3</v>
      </c>
      <c r="N513" s="145">
        <v>99.406999999999996</v>
      </c>
    </row>
    <row r="514" spans="1:14" ht="9.75" customHeight="1" x14ac:dyDescent="0.2">
      <c r="A514" s="240">
        <v>5560</v>
      </c>
      <c r="B514" s="288" t="s">
        <v>3678</v>
      </c>
      <c r="C514" s="288"/>
      <c r="D514" s="288"/>
      <c r="E514" s="288"/>
      <c r="F514" s="165" t="s">
        <v>7</v>
      </c>
      <c r="G514" s="169">
        <v>72</v>
      </c>
      <c r="H514" s="241"/>
      <c r="I514" s="319">
        <v>21.43</v>
      </c>
      <c r="J514" s="314"/>
      <c r="K514" s="314"/>
      <c r="L514" s="247">
        <v>1542.96</v>
      </c>
      <c r="M514" s="172">
        <v>5.4000000000000003E-3</v>
      </c>
      <c r="N514" s="145">
        <v>99.412300000000002</v>
      </c>
    </row>
    <row r="515" spans="1:14" ht="9.75" customHeight="1" x14ac:dyDescent="0.2">
      <c r="A515" s="240">
        <v>6150</v>
      </c>
      <c r="B515" s="288" t="s">
        <v>3358</v>
      </c>
      <c r="C515" s="288"/>
      <c r="D515" s="288"/>
      <c r="E515" s="288"/>
      <c r="F515" s="165" t="s">
        <v>3284</v>
      </c>
      <c r="G515" s="169">
        <v>60.3095</v>
      </c>
      <c r="H515" s="241"/>
      <c r="I515" s="319">
        <v>25.55</v>
      </c>
      <c r="J515" s="314"/>
      <c r="K515" s="314"/>
      <c r="L515" s="247">
        <v>1540.91</v>
      </c>
      <c r="M515" s="172">
        <v>5.4000000000000003E-3</v>
      </c>
      <c r="N515" s="145">
        <v>99.417699999999996</v>
      </c>
    </row>
    <row r="516" spans="1:14" ht="9.75" customHeight="1" x14ac:dyDescent="0.2">
      <c r="A516" s="240">
        <v>9402</v>
      </c>
      <c r="B516" s="288" t="s">
        <v>3382</v>
      </c>
      <c r="C516" s="288"/>
      <c r="D516" s="288"/>
      <c r="E516" s="288"/>
      <c r="F516" s="165" t="s">
        <v>7</v>
      </c>
      <c r="G516" s="169">
        <v>23</v>
      </c>
      <c r="H516" s="241"/>
      <c r="I516" s="319">
        <v>66.95</v>
      </c>
      <c r="J516" s="314"/>
      <c r="K516" s="314"/>
      <c r="L516" s="247">
        <v>1539.85</v>
      </c>
      <c r="M516" s="172">
        <v>5.3E-3</v>
      </c>
      <c r="N516" s="145">
        <v>99.423000000000002</v>
      </c>
    </row>
    <row r="517" spans="1:14" ht="9.75" customHeight="1" x14ac:dyDescent="0.2">
      <c r="A517" s="240">
        <v>9550</v>
      </c>
      <c r="B517" s="288" t="s">
        <v>3554</v>
      </c>
      <c r="C517" s="288"/>
      <c r="D517" s="288"/>
      <c r="E517" s="288"/>
      <c r="F517" s="165" t="s">
        <v>7</v>
      </c>
      <c r="G517" s="169">
        <v>81</v>
      </c>
      <c r="H517" s="241"/>
      <c r="I517" s="319">
        <v>18.8</v>
      </c>
      <c r="J517" s="314"/>
      <c r="K517" s="314"/>
      <c r="L517" s="247">
        <v>1522.8</v>
      </c>
      <c r="M517" s="172">
        <v>5.3E-3</v>
      </c>
      <c r="N517" s="145">
        <v>99.428299999999993</v>
      </c>
    </row>
    <row r="518" spans="1:14" ht="19.350000000000001" customHeight="1" x14ac:dyDescent="0.2">
      <c r="A518" s="240">
        <v>9488</v>
      </c>
      <c r="B518" s="288" t="s">
        <v>3433</v>
      </c>
      <c r="C518" s="288"/>
      <c r="D518" s="288"/>
      <c r="E518" s="288"/>
      <c r="F518" s="165" t="s">
        <v>7</v>
      </c>
      <c r="G518" s="172">
        <v>1</v>
      </c>
      <c r="H518" s="241"/>
      <c r="I518" s="313">
        <v>1520.16</v>
      </c>
      <c r="J518" s="314"/>
      <c r="K518" s="314"/>
      <c r="L518" s="247">
        <v>1520.16</v>
      </c>
      <c r="M518" s="172">
        <v>5.3E-3</v>
      </c>
      <c r="N518" s="145">
        <v>99.433599999999998</v>
      </c>
    </row>
    <row r="519" spans="1:14" ht="9.75" customHeight="1" x14ac:dyDescent="0.2">
      <c r="A519" s="240">
        <v>1905</v>
      </c>
      <c r="B519" s="288" t="s">
        <v>3171</v>
      </c>
      <c r="C519" s="288"/>
      <c r="D519" s="288"/>
      <c r="E519" s="288"/>
      <c r="F519" s="165" t="s">
        <v>19</v>
      </c>
      <c r="G519" s="171">
        <v>392.67</v>
      </c>
      <c r="H519" s="241"/>
      <c r="I519" s="318">
        <v>3.84</v>
      </c>
      <c r="J519" s="314"/>
      <c r="K519" s="314"/>
      <c r="L519" s="247">
        <v>1507.85</v>
      </c>
      <c r="M519" s="172">
        <v>5.1999999999999998E-3</v>
      </c>
      <c r="N519" s="145">
        <v>99.438900000000004</v>
      </c>
    </row>
    <row r="520" spans="1:14" ht="9.75" customHeight="1" x14ac:dyDescent="0.2">
      <c r="A520" s="240">
        <v>9354</v>
      </c>
      <c r="B520" s="288" t="s">
        <v>3635</v>
      </c>
      <c r="C520" s="288"/>
      <c r="D520" s="288"/>
      <c r="E520" s="288"/>
      <c r="F520" s="165" t="s">
        <v>7</v>
      </c>
      <c r="G520" s="172">
        <v>6</v>
      </c>
      <c r="H520" s="241"/>
      <c r="I520" s="317">
        <v>250</v>
      </c>
      <c r="J520" s="314"/>
      <c r="K520" s="314"/>
      <c r="L520" s="247">
        <v>1500</v>
      </c>
      <c r="M520" s="172">
        <v>5.1999999999999998E-3</v>
      </c>
      <c r="N520" s="145">
        <v>99.444100000000006</v>
      </c>
    </row>
    <row r="521" spans="1:14" ht="9.75" customHeight="1" x14ac:dyDescent="0.2">
      <c r="A521" s="240">
        <v>9352</v>
      </c>
      <c r="B521" s="288" t="s">
        <v>3637</v>
      </c>
      <c r="C521" s="288"/>
      <c r="D521" s="288"/>
      <c r="E521" s="288"/>
      <c r="F521" s="165" t="s">
        <v>7</v>
      </c>
      <c r="G521" s="172">
        <v>6</v>
      </c>
      <c r="H521" s="241"/>
      <c r="I521" s="317">
        <v>247.27</v>
      </c>
      <c r="J521" s="314"/>
      <c r="K521" s="314"/>
      <c r="L521" s="247">
        <v>1483.62</v>
      </c>
      <c r="M521" s="172">
        <v>5.1999999999999998E-3</v>
      </c>
      <c r="N521" s="145">
        <v>99.449200000000005</v>
      </c>
    </row>
    <row r="522" spans="1:14" ht="9.75" customHeight="1" x14ac:dyDescent="0.2">
      <c r="A522" s="240">
        <v>5253</v>
      </c>
      <c r="B522" s="288" t="s">
        <v>3742</v>
      </c>
      <c r="C522" s="288"/>
      <c r="D522" s="288"/>
      <c r="E522" s="288"/>
      <c r="F522" s="165" t="s">
        <v>7</v>
      </c>
      <c r="G522" s="169">
        <v>34</v>
      </c>
      <c r="H522" s="241"/>
      <c r="I522" s="319">
        <v>42.3</v>
      </c>
      <c r="J522" s="314"/>
      <c r="K522" s="314"/>
      <c r="L522" s="247">
        <v>1438.2</v>
      </c>
      <c r="M522" s="172">
        <v>5.0000000000000001E-3</v>
      </c>
      <c r="N522" s="145">
        <v>99.4542</v>
      </c>
    </row>
    <row r="523" spans="1:14" ht="9.75" customHeight="1" x14ac:dyDescent="0.2">
      <c r="A523" s="240">
        <v>4714</v>
      </c>
      <c r="B523" s="288" t="s">
        <v>3817</v>
      </c>
      <c r="C523" s="288"/>
      <c r="D523" s="288"/>
      <c r="E523" s="288"/>
      <c r="F523" s="165" t="s">
        <v>19</v>
      </c>
      <c r="G523" s="169">
        <v>57.15</v>
      </c>
      <c r="H523" s="241"/>
      <c r="I523" s="319">
        <v>24.85</v>
      </c>
      <c r="J523" s="314"/>
      <c r="K523" s="314"/>
      <c r="L523" s="247">
        <v>1420.18</v>
      </c>
      <c r="M523" s="172">
        <v>4.8999999999999998E-3</v>
      </c>
      <c r="N523" s="145">
        <v>99.459100000000007</v>
      </c>
    </row>
    <row r="524" spans="1:14" ht="9.75" customHeight="1" x14ac:dyDescent="0.2">
      <c r="A524" s="240">
        <v>5151</v>
      </c>
      <c r="B524" s="288" t="s">
        <v>3759</v>
      </c>
      <c r="C524" s="288"/>
      <c r="D524" s="288"/>
      <c r="E524" s="288"/>
      <c r="F524" s="165" t="s">
        <v>7</v>
      </c>
      <c r="G524" s="171">
        <v>172</v>
      </c>
      <c r="H524" s="241"/>
      <c r="I524" s="318">
        <v>8.25</v>
      </c>
      <c r="J524" s="314"/>
      <c r="K524" s="314"/>
      <c r="L524" s="247">
        <v>1419</v>
      </c>
      <c r="M524" s="172">
        <v>4.8999999999999998E-3</v>
      </c>
      <c r="N524" s="145">
        <v>99.464100000000002</v>
      </c>
    </row>
    <row r="525" spans="1:14" ht="9.75" customHeight="1" x14ac:dyDescent="0.2">
      <c r="A525" s="240">
        <v>9282</v>
      </c>
      <c r="B525" s="288" t="s">
        <v>607</v>
      </c>
      <c r="C525" s="288"/>
      <c r="D525" s="288"/>
      <c r="E525" s="288"/>
      <c r="F525" s="165" t="s">
        <v>19</v>
      </c>
      <c r="G525" s="169">
        <v>47.18</v>
      </c>
      <c r="H525" s="241"/>
      <c r="I525" s="319">
        <v>30</v>
      </c>
      <c r="J525" s="314"/>
      <c r="K525" s="314"/>
      <c r="L525" s="247">
        <v>1415.4</v>
      </c>
      <c r="M525" s="172">
        <v>4.8999999999999998E-3</v>
      </c>
      <c r="N525" s="145">
        <v>99.468999999999994</v>
      </c>
    </row>
    <row r="526" spans="1:14" ht="9.75" customHeight="1" x14ac:dyDescent="0.2">
      <c r="A526" s="243">
        <v>861</v>
      </c>
      <c r="B526" s="288" t="s">
        <v>3338</v>
      </c>
      <c r="C526" s="288"/>
      <c r="D526" s="288"/>
      <c r="E526" s="288"/>
      <c r="F526" s="165" t="s">
        <v>629</v>
      </c>
      <c r="G526" s="169">
        <v>58.232300000000002</v>
      </c>
      <c r="H526" s="241"/>
      <c r="I526" s="319">
        <v>24</v>
      </c>
      <c r="J526" s="314"/>
      <c r="K526" s="314"/>
      <c r="L526" s="247">
        <v>1397.58</v>
      </c>
      <c r="M526" s="172">
        <v>4.8999999999999998E-3</v>
      </c>
      <c r="N526" s="145">
        <v>99.473799999999997</v>
      </c>
    </row>
    <row r="527" spans="1:14" ht="9.75" customHeight="1" x14ac:dyDescent="0.2">
      <c r="A527" s="240">
        <v>5156</v>
      </c>
      <c r="B527" s="288" t="s">
        <v>3758</v>
      </c>
      <c r="C527" s="288"/>
      <c r="D527" s="288"/>
      <c r="E527" s="288"/>
      <c r="F527" s="165" t="s">
        <v>7</v>
      </c>
      <c r="G527" s="171">
        <v>169</v>
      </c>
      <c r="H527" s="241"/>
      <c r="I527" s="318">
        <v>8.25</v>
      </c>
      <c r="J527" s="314"/>
      <c r="K527" s="314"/>
      <c r="L527" s="247">
        <v>1394.25</v>
      </c>
      <c r="M527" s="172">
        <v>4.7999999999999996E-3</v>
      </c>
      <c r="N527" s="145">
        <v>99.478700000000003</v>
      </c>
    </row>
    <row r="528" spans="1:14" ht="9.75" customHeight="1" x14ac:dyDescent="0.2">
      <c r="A528" s="240">
        <v>5350</v>
      </c>
      <c r="B528" s="288" t="s">
        <v>3717</v>
      </c>
      <c r="C528" s="288"/>
      <c r="D528" s="288"/>
      <c r="E528" s="288"/>
      <c r="F528" s="165" t="s">
        <v>7</v>
      </c>
      <c r="G528" s="169">
        <v>18</v>
      </c>
      <c r="H528" s="241"/>
      <c r="I528" s="319">
        <v>76.989999999999995</v>
      </c>
      <c r="J528" s="314"/>
      <c r="K528" s="314"/>
      <c r="L528" s="247">
        <v>1385.82</v>
      </c>
      <c r="M528" s="172">
        <v>4.7999999999999996E-3</v>
      </c>
      <c r="N528" s="145">
        <v>99.483500000000006</v>
      </c>
    </row>
    <row r="529" spans="1:14" ht="9.75" customHeight="1" x14ac:dyDescent="0.2">
      <c r="A529" s="240">
        <v>4649</v>
      </c>
      <c r="B529" s="288" t="s">
        <v>3845</v>
      </c>
      <c r="C529" s="288"/>
      <c r="D529" s="288"/>
      <c r="E529" s="288"/>
      <c r="F529" s="165" t="s">
        <v>7</v>
      </c>
      <c r="G529" s="171">
        <v>328</v>
      </c>
      <c r="H529" s="241"/>
      <c r="I529" s="318">
        <v>4.22</v>
      </c>
      <c r="J529" s="314"/>
      <c r="K529" s="314"/>
      <c r="L529" s="247">
        <v>1384.16</v>
      </c>
      <c r="M529" s="172">
        <v>4.7999999999999996E-3</v>
      </c>
      <c r="N529" s="145">
        <v>99.488299999999995</v>
      </c>
    </row>
    <row r="530" spans="1:14" ht="9.75" customHeight="1" x14ac:dyDescent="0.2">
      <c r="A530" s="240">
        <v>5440</v>
      </c>
      <c r="B530" s="288" t="s">
        <v>3689</v>
      </c>
      <c r="C530" s="288"/>
      <c r="D530" s="288"/>
      <c r="E530" s="288"/>
      <c r="F530" s="165" t="s">
        <v>7</v>
      </c>
      <c r="G530" s="169">
        <v>16</v>
      </c>
      <c r="H530" s="241"/>
      <c r="I530" s="319">
        <v>86.43</v>
      </c>
      <c r="J530" s="314"/>
      <c r="K530" s="314"/>
      <c r="L530" s="247">
        <v>1382.88</v>
      </c>
      <c r="M530" s="172">
        <v>4.7999999999999996E-3</v>
      </c>
      <c r="N530" s="145">
        <v>99.493099999999998</v>
      </c>
    </row>
    <row r="531" spans="1:14" ht="9.75" customHeight="1" x14ac:dyDescent="0.2">
      <c r="A531" s="240">
        <v>9554</v>
      </c>
      <c r="B531" s="288" t="s">
        <v>3550</v>
      </c>
      <c r="C531" s="288"/>
      <c r="D531" s="288"/>
      <c r="E531" s="288"/>
      <c r="F531" s="165" t="s">
        <v>7</v>
      </c>
      <c r="G531" s="169">
        <v>28</v>
      </c>
      <c r="H531" s="241"/>
      <c r="I531" s="319">
        <v>48.78</v>
      </c>
      <c r="J531" s="314"/>
      <c r="K531" s="314"/>
      <c r="L531" s="247">
        <v>1365.84</v>
      </c>
      <c r="M531" s="172">
        <v>4.7000000000000002E-3</v>
      </c>
      <c r="N531" s="145">
        <v>99.497900000000001</v>
      </c>
    </row>
    <row r="532" spans="1:14" ht="19.350000000000001" customHeight="1" x14ac:dyDescent="0.2">
      <c r="A532" s="240">
        <v>2040</v>
      </c>
      <c r="B532" s="288" t="s">
        <v>3109</v>
      </c>
      <c r="C532" s="288"/>
      <c r="D532" s="288"/>
      <c r="E532" s="288"/>
      <c r="F532" s="165" t="s">
        <v>7</v>
      </c>
      <c r="G532" s="169">
        <v>56</v>
      </c>
      <c r="H532" s="241"/>
      <c r="I532" s="319">
        <v>23.7</v>
      </c>
      <c r="J532" s="314"/>
      <c r="K532" s="314"/>
      <c r="L532" s="247">
        <v>1327.2</v>
      </c>
      <c r="M532" s="172">
        <v>4.5999999999999999E-3</v>
      </c>
      <c r="N532" s="145">
        <v>99.502499999999998</v>
      </c>
    </row>
    <row r="533" spans="1:14" ht="9.75" customHeight="1" x14ac:dyDescent="0.2">
      <c r="A533" s="240">
        <v>8980</v>
      </c>
      <c r="B533" s="288" t="s">
        <v>3492</v>
      </c>
      <c r="C533" s="288"/>
      <c r="D533" s="288"/>
      <c r="E533" s="288"/>
      <c r="F533" s="165" t="s">
        <v>7</v>
      </c>
      <c r="G533" s="172">
        <v>1</v>
      </c>
      <c r="H533" s="241"/>
      <c r="I533" s="313">
        <v>1326.97</v>
      </c>
      <c r="J533" s="314"/>
      <c r="K533" s="314"/>
      <c r="L533" s="247">
        <v>1326.97</v>
      </c>
      <c r="M533" s="172">
        <v>4.5999999999999999E-3</v>
      </c>
      <c r="N533" s="145">
        <v>99.507099999999994</v>
      </c>
    </row>
    <row r="534" spans="1:14" ht="9.75" customHeight="1" x14ac:dyDescent="0.2">
      <c r="A534" s="240">
        <v>9529</v>
      </c>
      <c r="B534" s="288" t="s">
        <v>3479</v>
      </c>
      <c r="C534" s="288"/>
      <c r="D534" s="288"/>
      <c r="E534" s="288"/>
      <c r="F534" s="165" t="s">
        <v>7</v>
      </c>
      <c r="G534" s="172">
        <v>1</v>
      </c>
      <c r="H534" s="241"/>
      <c r="I534" s="313">
        <v>1326.97</v>
      </c>
      <c r="J534" s="314"/>
      <c r="K534" s="314"/>
      <c r="L534" s="247">
        <v>1326.97</v>
      </c>
      <c r="M534" s="172">
        <v>4.5999999999999999E-3</v>
      </c>
      <c r="N534" s="145">
        <v>99.511700000000005</v>
      </c>
    </row>
    <row r="535" spans="1:14" ht="9.75" customHeight="1" x14ac:dyDescent="0.2">
      <c r="A535" s="240">
        <v>2527</v>
      </c>
      <c r="B535" s="288" t="s">
        <v>3287</v>
      </c>
      <c r="C535" s="288"/>
      <c r="D535" s="288"/>
      <c r="E535" s="288"/>
      <c r="F535" s="165" t="s">
        <v>7</v>
      </c>
      <c r="G535" s="168">
        <v>22058.365699999998</v>
      </c>
      <c r="H535" s="241"/>
      <c r="I535" s="318">
        <v>0.06</v>
      </c>
      <c r="J535" s="314"/>
      <c r="K535" s="314"/>
      <c r="L535" s="247">
        <v>1323.5</v>
      </c>
      <c r="M535" s="172">
        <v>4.5999999999999999E-3</v>
      </c>
      <c r="N535" s="145">
        <v>99.516300000000001</v>
      </c>
    </row>
    <row r="536" spans="1:14" ht="9.75" customHeight="1" x14ac:dyDescent="0.2">
      <c r="A536" s="240">
        <v>8960</v>
      </c>
      <c r="B536" s="288" t="s">
        <v>3497</v>
      </c>
      <c r="C536" s="288"/>
      <c r="D536" s="288"/>
      <c r="E536" s="288"/>
      <c r="F536" s="165" t="s">
        <v>7</v>
      </c>
      <c r="G536" s="172">
        <v>1</v>
      </c>
      <c r="H536" s="241"/>
      <c r="I536" s="313">
        <v>1320</v>
      </c>
      <c r="J536" s="314"/>
      <c r="K536" s="314"/>
      <c r="L536" s="247">
        <v>1320</v>
      </c>
      <c r="M536" s="172">
        <v>4.5999999999999999E-3</v>
      </c>
      <c r="N536" s="145">
        <v>99.520899999999997</v>
      </c>
    </row>
    <row r="537" spans="1:14" ht="9.75" customHeight="1" x14ac:dyDescent="0.2">
      <c r="A537" s="240">
        <v>9285</v>
      </c>
      <c r="B537" s="288" t="s">
        <v>3040</v>
      </c>
      <c r="C537" s="288"/>
      <c r="D537" s="288"/>
      <c r="E537" s="288"/>
      <c r="F537" s="165" t="s">
        <v>7</v>
      </c>
      <c r="G537" s="172">
        <v>1</v>
      </c>
      <c r="H537" s="241"/>
      <c r="I537" s="313">
        <v>1318.18</v>
      </c>
      <c r="J537" s="314"/>
      <c r="K537" s="314"/>
      <c r="L537" s="247">
        <v>1318.18</v>
      </c>
      <c r="M537" s="172">
        <v>4.5999999999999999E-3</v>
      </c>
      <c r="N537" s="145">
        <v>99.525400000000005</v>
      </c>
    </row>
    <row r="538" spans="1:14" ht="9.75" customHeight="1" x14ac:dyDescent="0.2">
      <c r="A538" s="240">
        <v>4490</v>
      </c>
      <c r="B538" s="288" t="s">
        <v>338</v>
      </c>
      <c r="C538" s="288"/>
      <c r="D538" s="288"/>
      <c r="E538" s="288"/>
      <c r="F538" s="165" t="s">
        <v>7</v>
      </c>
      <c r="G538" s="172">
        <v>8</v>
      </c>
      <c r="H538" s="241"/>
      <c r="I538" s="317">
        <v>164.2</v>
      </c>
      <c r="J538" s="314"/>
      <c r="K538" s="314"/>
      <c r="L538" s="247">
        <v>1313.6</v>
      </c>
      <c r="M538" s="172">
        <v>4.5999999999999999E-3</v>
      </c>
      <c r="N538" s="145">
        <v>99.53</v>
      </c>
    </row>
    <row r="539" spans="1:14" ht="9.75" customHeight="1" x14ac:dyDescent="0.2">
      <c r="A539" s="240">
        <v>4775</v>
      </c>
      <c r="B539" s="288" t="s">
        <v>3804</v>
      </c>
      <c r="C539" s="288"/>
      <c r="D539" s="288"/>
      <c r="E539" s="288"/>
      <c r="F539" s="165" t="s">
        <v>19</v>
      </c>
      <c r="G539" s="171">
        <v>205.37</v>
      </c>
      <c r="H539" s="241"/>
      <c r="I539" s="318">
        <v>6.32</v>
      </c>
      <c r="J539" s="314"/>
      <c r="K539" s="314"/>
      <c r="L539" s="247">
        <v>1297.94</v>
      </c>
      <c r="M539" s="172">
        <v>4.4999999999999997E-3</v>
      </c>
      <c r="N539" s="145">
        <v>99.534499999999994</v>
      </c>
    </row>
    <row r="540" spans="1:14" ht="9.75" customHeight="1" x14ac:dyDescent="0.2">
      <c r="A540" s="240">
        <v>5420</v>
      </c>
      <c r="B540" s="288" t="s">
        <v>3697</v>
      </c>
      <c r="C540" s="288"/>
      <c r="D540" s="288"/>
      <c r="E540" s="288"/>
      <c r="F540" s="165" t="s">
        <v>7</v>
      </c>
      <c r="G540" s="169">
        <v>26</v>
      </c>
      <c r="H540" s="241"/>
      <c r="I540" s="319">
        <v>49.84</v>
      </c>
      <c r="J540" s="314"/>
      <c r="K540" s="314"/>
      <c r="L540" s="247">
        <v>1295.8399999999999</v>
      </c>
      <c r="M540" s="172">
        <v>4.4999999999999997E-3</v>
      </c>
      <c r="N540" s="145">
        <v>99.539000000000001</v>
      </c>
    </row>
    <row r="541" spans="1:14" ht="9.75" customHeight="1" x14ac:dyDescent="0.2">
      <c r="A541" s="240">
        <v>9380</v>
      </c>
      <c r="B541" s="288" t="s">
        <v>3612</v>
      </c>
      <c r="C541" s="288"/>
      <c r="D541" s="288"/>
      <c r="E541" s="288"/>
      <c r="F541" s="165" t="s">
        <v>7</v>
      </c>
      <c r="G541" s="172">
        <v>4</v>
      </c>
      <c r="H541" s="241"/>
      <c r="I541" s="317">
        <v>319.89999999999998</v>
      </c>
      <c r="J541" s="314"/>
      <c r="K541" s="314"/>
      <c r="L541" s="247">
        <v>1279.5999999999999</v>
      </c>
      <c r="M541" s="172">
        <v>4.4000000000000003E-3</v>
      </c>
      <c r="N541" s="145">
        <v>99.543499999999995</v>
      </c>
    </row>
    <row r="542" spans="1:14" ht="9.75" customHeight="1" x14ac:dyDescent="0.2">
      <c r="A542" s="240">
        <v>4476</v>
      </c>
      <c r="B542" s="288" t="s">
        <v>3387</v>
      </c>
      <c r="C542" s="288"/>
      <c r="D542" s="288"/>
      <c r="E542" s="288"/>
      <c r="F542" s="165" t="s">
        <v>7</v>
      </c>
      <c r="G542" s="169">
        <v>20</v>
      </c>
      <c r="H542" s="241"/>
      <c r="I542" s="319">
        <v>63.56</v>
      </c>
      <c r="J542" s="314"/>
      <c r="K542" s="314"/>
      <c r="L542" s="247">
        <v>1271.2</v>
      </c>
      <c r="M542" s="172">
        <v>4.4000000000000003E-3</v>
      </c>
      <c r="N542" s="145">
        <v>99.547899999999998</v>
      </c>
    </row>
    <row r="543" spans="1:14" ht="9.75" customHeight="1" x14ac:dyDescent="0.2">
      <c r="A543" s="240">
        <v>4666</v>
      </c>
      <c r="B543" s="288" t="s">
        <v>3836</v>
      </c>
      <c r="C543" s="288"/>
      <c r="D543" s="288"/>
      <c r="E543" s="288"/>
      <c r="F543" s="165" t="s">
        <v>7</v>
      </c>
      <c r="G543" s="171">
        <v>103</v>
      </c>
      <c r="H543" s="241"/>
      <c r="I543" s="319">
        <v>11.92</v>
      </c>
      <c r="J543" s="314"/>
      <c r="K543" s="314"/>
      <c r="L543" s="247">
        <v>1227.76</v>
      </c>
      <c r="M543" s="172">
        <v>4.3E-3</v>
      </c>
      <c r="N543" s="145">
        <v>99.552099999999996</v>
      </c>
    </row>
    <row r="544" spans="1:14" ht="9.75" customHeight="1" x14ac:dyDescent="0.2">
      <c r="A544" s="240">
        <v>8991</v>
      </c>
      <c r="B544" s="288" t="s">
        <v>3451</v>
      </c>
      <c r="C544" s="288"/>
      <c r="D544" s="288"/>
      <c r="E544" s="288"/>
      <c r="F544" s="165" t="s">
        <v>7</v>
      </c>
      <c r="G544" s="169">
        <v>79</v>
      </c>
      <c r="H544" s="241"/>
      <c r="I544" s="319">
        <v>15.5</v>
      </c>
      <c r="J544" s="314"/>
      <c r="K544" s="314"/>
      <c r="L544" s="247">
        <v>1224.5</v>
      </c>
      <c r="M544" s="172">
        <v>4.3E-3</v>
      </c>
      <c r="N544" s="145">
        <v>99.556399999999996</v>
      </c>
    </row>
    <row r="545" spans="1:14" ht="9.75" customHeight="1" x14ac:dyDescent="0.2">
      <c r="A545" s="240">
        <v>5292</v>
      </c>
      <c r="B545" s="288" t="s">
        <v>3729</v>
      </c>
      <c r="C545" s="288"/>
      <c r="D545" s="288"/>
      <c r="E545" s="288"/>
      <c r="F545" s="165" t="s">
        <v>7</v>
      </c>
      <c r="G545" s="169">
        <v>59</v>
      </c>
      <c r="H545" s="241"/>
      <c r="I545" s="319">
        <v>20.239999999999998</v>
      </c>
      <c r="J545" s="314"/>
      <c r="K545" s="314"/>
      <c r="L545" s="247">
        <v>1194.1600000000001</v>
      </c>
      <c r="M545" s="172">
        <v>4.1000000000000003E-3</v>
      </c>
      <c r="N545" s="145">
        <v>99.560500000000005</v>
      </c>
    </row>
    <row r="546" spans="1:14" ht="9.75" customHeight="1" x14ac:dyDescent="0.2">
      <c r="A546" s="240">
        <v>9544</v>
      </c>
      <c r="B546" s="288" t="s">
        <v>3560</v>
      </c>
      <c r="C546" s="288"/>
      <c r="D546" s="288"/>
      <c r="E546" s="288"/>
      <c r="F546" s="165" t="s">
        <v>19</v>
      </c>
      <c r="G546" s="169">
        <v>56.86</v>
      </c>
      <c r="H546" s="241"/>
      <c r="I546" s="319">
        <v>20.83</v>
      </c>
      <c r="J546" s="314"/>
      <c r="K546" s="314"/>
      <c r="L546" s="247">
        <v>1184.3900000000001</v>
      </c>
      <c r="M546" s="172">
        <v>4.1000000000000003E-3</v>
      </c>
      <c r="N546" s="145">
        <v>99.564599999999999</v>
      </c>
    </row>
    <row r="547" spans="1:14" ht="9.75" customHeight="1" x14ac:dyDescent="0.2">
      <c r="A547" s="240">
        <v>5586</v>
      </c>
      <c r="B547" s="288" t="s">
        <v>3669</v>
      </c>
      <c r="C547" s="288"/>
      <c r="D547" s="288"/>
      <c r="E547" s="288"/>
      <c r="F547" s="165" t="s">
        <v>7</v>
      </c>
      <c r="G547" s="171">
        <v>685</v>
      </c>
      <c r="H547" s="241"/>
      <c r="I547" s="318">
        <v>1.72</v>
      </c>
      <c r="J547" s="314"/>
      <c r="K547" s="314"/>
      <c r="L547" s="247">
        <v>1178.2</v>
      </c>
      <c r="M547" s="172">
        <v>4.1000000000000003E-3</v>
      </c>
      <c r="N547" s="145">
        <v>99.568700000000007</v>
      </c>
    </row>
    <row r="548" spans="1:14" ht="9.75" customHeight="1" x14ac:dyDescent="0.2">
      <c r="A548" s="240">
        <v>9579</v>
      </c>
      <c r="B548" s="288" t="s">
        <v>3524</v>
      </c>
      <c r="C548" s="288"/>
      <c r="D548" s="288"/>
      <c r="E548" s="288"/>
      <c r="F548" s="165" t="s">
        <v>7</v>
      </c>
      <c r="G548" s="169">
        <v>22</v>
      </c>
      <c r="H548" s="241"/>
      <c r="I548" s="319">
        <v>53.41</v>
      </c>
      <c r="J548" s="314"/>
      <c r="K548" s="314"/>
      <c r="L548" s="247">
        <v>1175.02</v>
      </c>
      <c r="M548" s="172">
        <v>4.1000000000000003E-3</v>
      </c>
      <c r="N548" s="145">
        <v>99.572800000000001</v>
      </c>
    </row>
    <row r="549" spans="1:14" ht="9.75" customHeight="1" x14ac:dyDescent="0.2">
      <c r="A549" s="240">
        <v>1985</v>
      </c>
      <c r="B549" s="288" t="s">
        <v>3121</v>
      </c>
      <c r="C549" s="288"/>
      <c r="D549" s="288"/>
      <c r="E549" s="288"/>
      <c r="F549" s="165" t="s">
        <v>19</v>
      </c>
      <c r="G549" s="169">
        <v>32.01</v>
      </c>
      <c r="H549" s="241"/>
      <c r="I549" s="319">
        <v>36.455800000000004</v>
      </c>
      <c r="J549" s="314"/>
      <c r="K549" s="314"/>
      <c r="L549" s="247">
        <v>1166.95</v>
      </c>
      <c r="M549" s="172">
        <v>4.1000000000000003E-3</v>
      </c>
      <c r="N549" s="145">
        <v>99.576899999999995</v>
      </c>
    </row>
    <row r="550" spans="1:14" ht="19.350000000000001" customHeight="1" x14ac:dyDescent="0.2">
      <c r="A550" s="240">
        <v>9339</v>
      </c>
      <c r="B550" s="288" t="s">
        <v>3074</v>
      </c>
      <c r="C550" s="288"/>
      <c r="D550" s="288"/>
      <c r="E550" s="288"/>
      <c r="F550" s="165" t="s">
        <v>7</v>
      </c>
      <c r="G550" s="169">
        <v>17</v>
      </c>
      <c r="H550" s="241"/>
      <c r="I550" s="319">
        <v>68.41</v>
      </c>
      <c r="J550" s="314"/>
      <c r="K550" s="314"/>
      <c r="L550" s="247">
        <v>1162.97</v>
      </c>
      <c r="M550" s="172">
        <v>4.0000000000000001E-3</v>
      </c>
      <c r="N550" s="145">
        <v>99.5809</v>
      </c>
    </row>
    <row r="551" spans="1:14" ht="19.350000000000001" customHeight="1" x14ac:dyDescent="0.2">
      <c r="A551" s="240">
        <v>9327</v>
      </c>
      <c r="B551" s="288" t="s">
        <v>3086</v>
      </c>
      <c r="C551" s="288"/>
      <c r="D551" s="288"/>
      <c r="E551" s="288"/>
      <c r="F551" s="165" t="s">
        <v>7</v>
      </c>
      <c r="G551" s="171">
        <v>158</v>
      </c>
      <c r="H551" s="241"/>
      <c r="I551" s="318">
        <v>7.34</v>
      </c>
      <c r="J551" s="314"/>
      <c r="K551" s="314"/>
      <c r="L551" s="247">
        <v>1159.72</v>
      </c>
      <c r="M551" s="172">
        <v>4.0000000000000001E-3</v>
      </c>
      <c r="N551" s="145">
        <v>99.584900000000005</v>
      </c>
    </row>
    <row r="552" spans="1:14" ht="9.75" customHeight="1" x14ac:dyDescent="0.2">
      <c r="A552" s="240">
        <v>5339</v>
      </c>
      <c r="B552" s="288" t="s">
        <v>3721</v>
      </c>
      <c r="C552" s="288"/>
      <c r="D552" s="288"/>
      <c r="E552" s="288"/>
      <c r="F552" s="165" t="s">
        <v>7</v>
      </c>
      <c r="G552" s="169">
        <v>11</v>
      </c>
      <c r="H552" s="241"/>
      <c r="I552" s="317">
        <v>103.27</v>
      </c>
      <c r="J552" s="314"/>
      <c r="K552" s="314"/>
      <c r="L552" s="247">
        <v>1135.97</v>
      </c>
      <c r="M552" s="172">
        <v>3.8999999999999998E-3</v>
      </c>
      <c r="N552" s="145">
        <v>99.588899999999995</v>
      </c>
    </row>
    <row r="553" spans="1:14" ht="9.75" customHeight="1" x14ac:dyDescent="0.2">
      <c r="A553" s="240">
        <v>9515</v>
      </c>
      <c r="B553" s="288" t="s">
        <v>3894</v>
      </c>
      <c r="C553" s="288"/>
      <c r="D553" s="288"/>
      <c r="E553" s="288"/>
      <c r="F553" s="165" t="s">
        <v>7</v>
      </c>
      <c r="G553" s="172">
        <v>1</v>
      </c>
      <c r="H553" s="241"/>
      <c r="I553" s="313">
        <v>1134</v>
      </c>
      <c r="J553" s="314"/>
      <c r="K553" s="314"/>
      <c r="L553" s="247">
        <v>1134</v>
      </c>
      <c r="M553" s="172">
        <v>3.8999999999999998E-3</v>
      </c>
      <c r="N553" s="145">
        <v>99.592799999999997</v>
      </c>
    </row>
    <row r="554" spans="1:14" ht="9.75" customHeight="1" x14ac:dyDescent="0.2">
      <c r="A554" s="240">
        <v>9391</v>
      </c>
      <c r="B554" s="288" t="s">
        <v>3603</v>
      </c>
      <c r="C554" s="288"/>
      <c r="D554" s="288"/>
      <c r="E554" s="288"/>
      <c r="F554" s="165" t="s">
        <v>7</v>
      </c>
      <c r="G554" s="169">
        <v>10</v>
      </c>
      <c r="H554" s="241"/>
      <c r="I554" s="317">
        <v>112.79</v>
      </c>
      <c r="J554" s="314"/>
      <c r="K554" s="314"/>
      <c r="L554" s="247">
        <v>1127.9000000000001</v>
      </c>
      <c r="M554" s="172">
        <v>3.8999999999999998E-3</v>
      </c>
      <c r="N554" s="145">
        <v>99.596699999999998</v>
      </c>
    </row>
    <row r="555" spans="1:14" ht="9.75" customHeight="1" x14ac:dyDescent="0.2">
      <c r="A555" s="240">
        <v>9287</v>
      </c>
      <c r="B555" s="288" t="s">
        <v>3039</v>
      </c>
      <c r="C555" s="288"/>
      <c r="D555" s="288"/>
      <c r="E555" s="288"/>
      <c r="F555" s="165" t="s">
        <v>7</v>
      </c>
      <c r="G555" s="172">
        <v>1</v>
      </c>
      <c r="H555" s="241"/>
      <c r="I555" s="313">
        <v>1094.1099999999999</v>
      </c>
      <c r="J555" s="314"/>
      <c r="K555" s="314"/>
      <c r="L555" s="247">
        <v>1094.1099999999999</v>
      </c>
      <c r="M555" s="172">
        <v>3.8E-3</v>
      </c>
      <c r="N555" s="145">
        <v>99.600499999999997</v>
      </c>
    </row>
    <row r="556" spans="1:14" ht="9.75" customHeight="1" x14ac:dyDescent="0.2">
      <c r="A556" s="240">
        <v>1902</v>
      </c>
      <c r="B556" s="288" t="s">
        <v>3174</v>
      </c>
      <c r="C556" s="288"/>
      <c r="D556" s="288"/>
      <c r="E556" s="288"/>
      <c r="F556" s="165" t="s">
        <v>19</v>
      </c>
      <c r="G556" s="171">
        <v>617.86</v>
      </c>
      <c r="H556" s="241"/>
      <c r="I556" s="318">
        <v>1.7633000000000001</v>
      </c>
      <c r="J556" s="314"/>
      <c r="K556" s="314"/>
      <c r="L556" s="247">
        <v>1089.47</v>
      </c>
      <c r="M556" s="172">
        <v>3.8E-3</v>
      </c>
      <c r="N556" s="145">
        <v>99.604299999999995</v>
      </c>
    </row>
    <row r="557" spans="1:14" ht="9.75" customHeight="1" x14ac:dyDescent="0.2">
      <c r="A557" s="240">
        <v>4670</v>
      </c>
      <c r="B557" s="288" t="s">
        <v>3832</v>
      </c>
      <c r="C557" s="288"/>
      <c r="D557" s="288"/>
      <c r="E557" s="288"/>
      <c r="F557" s="165" t="s">
        <v>7</v>
      </c>
      <c r="G557" s="169">
        <v>18</v>
      </c>
      <c r="H557" s="241"/>
      <c r="I557" s="319">
        <v>60.45</v>
      </c>
      <c r="J557" s="314"/>
      <c r="K557" s="314"/>
      <c r="L557" s="247">
        <v>1088.0999999999999</v>
      </c>
      <c r="M557" s="172">
        <v>3.8E-3</v>
      </c>
      <c r="N557" s="145">
        <v>99.608099999999993</v>
      </c>
    </row>
    <row r="558" spans="1:14" ht="19.350000000000001" customHeight="1" x14ac:dyDescent="0.2">
      <c r="A558" s="240">
        <v>9340</v>
      </c>
      <c r="B558" s="288" t="s">
        <v>3073</v>
      </c>
      <c r="C558" s="288"/>
      <c r="D558" s="288"/>
      <c r="E558" s="288"/>
      <c r="F558" s="165" t="s">
        <v>7</v>
      </c>
      <c r="G558" s="169">
        <v>35</v>
      </c>
      <c r="H558" s="241"/>
      <c r="I558" s="319">
        <v>31.06</v>
      </c>
      <c r="J558" s="314"/>
      <c r="K558" s="314"/>
      <c r="L558" s="247">
        <v>1087.0999999999999</v>
      </c>
      <c r="M558" s="172">
        <v>3.8E-3</v>
      </c>
      <c r="N558" s="145">
        <v>99.611900000000006</v>
      </c>
    </row>
    <row r="559" spans="1:14" ht="9.75" customHeight="1" x14ac:dyDescent="0.2">
      <c r="A559" s="240">
        <v>4478</v>
      </c>
      <c r="B559" s="288" t="s">
        <v>3386</v>
      </c>
      <c r="C559" s="288"/>
      <c r="D559" s="288"/>
      <c r="E559" s="288"/>
      <c r="F559" s="165" t="s">
        <v>7</v>
      </c>
      <c r="G559" s="172">
        <v>4</v>
      </c>
      <c r="H559" s="241"/>
      <c r="I559" s="317">
        <v>270.45999999999998</v>
      </c>
      <c r="J559" s="314"/>
      <c r="K559" s="314"/>
      <c r="L559" s="247">
        <v>1081.8399999999999</v>
      </c>
      <c r="M559" s="172">
        <v>3.8E-3</v>
      </c>
      <c r="N559" s="145">
        <v>99.615600000000001</v>
      </c>
    </row>
    <row r="560" spans="1:14" ht="19.350000000000001" customHeight="1" x14ac:dyDescent="0.2">
      <c r="A560" s="240">
        <v>9450</v>
      </c>
      <c r="B560" s="288" t="s">
        <v>2990</v>
      </c>
      <c r="C560" s="288"/>
      <c r="D560" s="288"/>
      <c r="E560" s="288"/>
      <c r="F560" s="165" t="s">
        <v>7</v>
      </c>
      <c r="G560" s="169">
        <v>72</v>
      </c>
      <c r="H560" s="241"/>
      <c r="I560" s="319">
        <v>15.01</v>
      </c>
      <c r="J560" s="314"/>
      <c r="K560" s="314"/>
      <c r="L560" s="247">
        <v>1080.72</v>
      </c>
      <c r="M560" s="172">
        <v>3.8E-3</v>
      </c>
      <c r="N560" s="145">
        <v>99.619399999999999</v>
      </c>
    </row>
    <row r="561" spans="1:14" ht="9.75" customHeight="1" x14ac:dyDescent="0.2">
      <c r="A561" s="240">
        <v>9406</v>
      </c>
      <c r="B561" s="288" t="s">
        <v>3378</v>
      </c>
      <c r="C561" s="288"/>
      <c r="D561" s="288"/>
      <c r="E561" s="288"/>
      <c r="F561" s="165" t="s">
        <v>7</v>
      </c>
      <c r="G561" s="172">
        <v>4</v>
      </c>
      <c r="H561" s="241"/>
      <c r="I561" s="317">
        <v>269.5</v>
      </c>
      <c r="J561" s="314"/>
      <c r="K561" s="314"/>
      <c r="L561" s="247">
        <v>1078</v>
      </c>
      <c r="M561" s="172">
        <v>3.7000000000000002E-3</v>
      </c>
      <c r="N561" s="145">
        <v>99.623099999999994</v>
      </c>
    </row>
    <row r="562" spans="1:14" ht="9.75" customHeight="1" x14ac:dyDescent="0.2">
      <c r="A562" s="240">
        <v>5548</v>
      </c>
      <c r="B562" s="288" t="s">
        <v>3682</v>
      </c>
      <c r="C562" s="288"/>
      <c r="D562" s="288"/>
      <c r="E562" s="288"/>
      <c r="F562" s="165" t="s">
        <v>7</v>
      </c>
      <c r="G562" s="171">
        <v>172</v>
      </c>
      <c r="H562" s="241"/>
      <c r="I562" s="318">
        <v>6.24</v>
      </c>
      <c r="J562" s="314"/>
      <c r="K562" s="314"/>
      <c r="L562" s="247">
        <v>1073.28</v>
      </c>
      <c r="M562" s="172">
        <v>3.7000000000000002E-3</v>
      </c>
      <c r="N562" s="145">
        <v>99.626900000000006</v>
      </c>
    </row>
    <row r="563" spans="1:14" ht="9.75" customHeight="1" x14ac:dyDescent="0.2">
      <c r="A563" s="240">
        <v>6069</v>
      </c>
      <c r="B563" s="288" t="s">
        <v>3282</v>
      </c>
      <c r="C563" s="288"/>
      <c r="D563" s="288"/>
      <c r="E563" s="288"/>
      <c r="F563" s="165" t="s">
        <v>7</v>
      </c>
      <c r="G563" s="171">
        <v>162.02549999999999</v>
      </c>
      <c r="H563" s="241"/>
      <c r="I563" s="318">
        <v>6.6</v>
      </c>
      <c r="J563" s="314"/>
      <c r="K563" s="314"/>
      <c r="L563" s="247">
        <v>1069.3699999999999</v>
      </c>
      <c r="M563" s="172">
        <v>3.7000000000000002E-3</v>
      </c>
      <c r="N563" s="145">
        <v>99.630600000000001</v>
      </c>
    </row>
    <row r="564" spans="1:14" ht="9.75" customHeight="1" x14ac:dyDescent="0.2">
      <c r="A564" s="240">
        <v>4464</v>
      </c>
      <c r="B564" s="288" t="s">
        <v>334</v>
      </c>
      <c r="C564" s="288"/>
      <c r="D564" s="288"/>
      <c r="E564" s="288"/>
      <c r="F564" s="165" t="s">
        <v>7</v>
      </c>
      <c r="G564" s="169">
        <v>32</v>
      </c>
      <c r="H564" s="241"/>
      <c r="I564" s="319">
        <v>33.340000000000003</v>
      </c>
      <c r="J564" s="314"/>
      <c r="K564" s="314"/>
      <c r="L564" s="247">
        <v>1066.8800000000001</v>
      </c>
      <c r="M564" s="172">
        <v>3.7000000000000002E-3</v>
      </c>
      <c r="N564" s="145">
        <v>99.634299999999996</v>
      </c>
    </row>
    <row r="565" spans="1:14" ht="19.350000000000001" customHeight="1" x14ac:dyDescent="0.2">
      <c r="A565" s="240">
        <v>9337</v>
      </c>
      <c r="B565" s="288" t="s">
        <v>3076</v>
      </c>
      <c r="C565" s="288"/>
      <c r="D565" s="288"/>
      <c r="E565" s="288"/>
      <c r="F565" s="165" t="s">
        <v>7</v>
      </c>
      <c r="G565" s="169">
        <v>49</v>
      </c>
      <c r="H565" s="241"/>
      <c r="I565" s="319">
        <v>21.67</v>
      </c>
      <c r="J565" s="314"/>
      <c r="K565" s="314"/>
      <c r="L565" s="247">
        <v>1061.83</v>
      </c>
      <c r="M565" s="172">
        <v>3.7000000000000002E-3</v>
      </c>
      <c r="N565" s="145">
        <v>99.638000000000005</v>
      </c>
    </row>
    <row r="566" spans="1:14" ht="9.75" customHeight="1" x14ac:dyDescent="0.2">
      <c r="A566" s="240">
        <v>5266</v>
      </c>
      <c r="B566" s="288" t="s">
        <v>3733</v>
      </c>
      <c r="C566" s="288"/>
      <c r="D566" s="288"/>
      <c r="E566" s="288"/>
      <c r="F566" s="165" t="s">
        <v>7</v>
      </c>
      <c r="G566" s="171">
        <v>158</v>
      </c>
      <c r="H566" s="241"/>
      <c r="I566" s="318">
        <v>6.66</v>
      </c>
      <c r="J566" s="314"/>
      <c r="K566" s="314"/>
      <c r="L566" s="247">
        <v>1052.28</v>
      </c>
      <c r="M566" s="172">
        <v>3.7000000000000002E-3</v>
      </c>
      <c r="N566" s="145">
        <v>99.641599999999997</v>
      </c>
    </row>
    <row r="567" spans="1:14" ht="9.75" customHeight="1" x14ac:dyDescent="0.2">
      <c r="A567" s="240">
        <v>9293</v>
      </c>
      <c r="B567" s="288" t="s">
        <v>3035</v>
      </c>
      <c r="C567" s="288"/>
      <c r="D567" s="288"/>
      <c r="E567" s="288"/>
      <c r="F567" s="165" t="s">
        <v>7</v>
      </c>
      <c r="G567" s="172">
        <v>8</v>
      </c>
      <c r="H567" s="241"/>
      <c r="I567" s="317">
        <v>131.44</v>
      </c>
      <c r="J567" s="314"/>
      <c r="K567" s="314"/>
      <c r="L567" s="247">
        <v>1051.52</v>
      </c>
      <c r="M567" s="172">
        <v>3.7000000000000002E-3</v>
      </c>
      <c r="N567" s="145">
        <v>99.645300000000006</v>
      </c>
    </row>
    <row r="568" spans="1:14" ht="19.350000000000001" customHeight="1" x14ac:dyDescent="0.2">
      <c r="A568" s="240">
        <v>9335</v>
      </c>
      <c r="B568" s="288" t="s">
        <v>3078</v>
      </c>
      <c r="C568" s="288"/>
      <c r="D568" s="288"/>
      <c r="E568" s="288"/>
      <c r="F568" s="165" t="s">
        <v>7</v>
      </c>
      <c r="G568" s="169">
        <v>13</v>
      </c>
      <c r="H568" s="241"/>
      <c r="I568" s="319">
        <v>79.62</v>
      </c>
      <c r="J568" s="314"/>
      <c r="K568" s="314"/>
      <c r="L568" s="247">
        <v>1035.06</v>
      </c>
      <c r="M568" s="172">
        <v>3.5999999999999999E-3</v>
      </c>
      <c r="N568" s="145">
        <v>99.648899999999998</v>
      </c>
    </row>
    <row r="569" spans="1:14" ht="9.75" customHeight="1" x14ac:dyDescent="0.2">
      <c r="A569" s="240">
        <v>9575</v>
      </c>
      <c r="B569" s="288" t="s">
        <v>3528</v>
      </c>
      <c r="C569" s="288"/>
      <c r="D569" s="288"/>
      <c r="E569" s="288"/>
      <c r="F569" s="165" t="s">
        <v>7</v>
      </c>
      <c r="G569" s="172">
        <v>4</v>
      </c>
      <c r="H569" s="241"/>
      <c r="I569" s="317">
        <v>250</v>
      </c>
      <c r="J569" s="314"/>
      <c r="K569" s="314"/>
      <c r="L569" s="247">
        <v>1000</v>
      </c>
      <c r="M569" s="172">
        <v>3.5000000000000001E-3</v>
      </c>
      <c r="N569" s="145">
        <v>99.652299999999997</v>
      </c>
    </row>
    <row r="570" spans="1:14" ht="9.75" customHeight="1" x14ac:dyDescent="0.2">
      <c r="A570" s="240">
        <v>9353</v>
      </c>
      <c r="B570" s="288" t="s">
        <v>3636</v>
      </c>
      <c r="C570" s="288"/>
      <c r="D570" s="288"/>
      <c r="E570" s="288"/>
      <c r="F570" s="165" t="s">
        <v>7</v>
      </c>
      <c r="G570" s="172">
        <v>4</v>
      </c>
      <c r="H570" s="241"/>
      <c r="I570" s="317">
        <v>245.9</v>
      </c>
      <c r="J570" s="314"/>
      <c r="K570" s="314"/>
      <c r="L570" s="250">
        <v>983.6</v>
      </c>
      <c r="M570" s="172">
        <v>3.3999999999999998E-3</v>
      </c>
      <c r="N570" s="145">
        <v>99.655799999999999</v>
      </c>
    </row>
    <row r="571" spans="1:14" ht="9.75" customHeight="1" x14ac:dyDescent="0.2">
      <c r="A571" s="240">
        <v>1820</v>
      </c>
      <c r="B571" s="288" t="s">
        <v>3136</v>
      </c>
      <c r="C571" s="288"/>
      <c r="D571" s="288"/>
      <c r="E571" s="288"/>
      <c r="F571" s="165" t="s">
        <v>7</v>
      </c>
      <c r="G571" s="171">
        <v>157</v>
      </c>
      <c r="H571" s="241"/>
      <c r="I571" s="318">
        <v>6.26</v>
      </c>
      <c r="J571" s="314"/>
      <c r="K571" s="314"/>
      <c r="L571" s="250">
        <v>982.82</v>
      </c>
      <c r="M571" s="172">
        <v>3.3999999999999998E-3</v>
      </c>
      <c r="N571" s="145">
        <v>99.659199999999998</v>
      </c>
    </row>
    <row r="572" spans="1:14" ht="9.75" customHeight="1" x14ac:dyDescent="0.2">
      <c r="A572" s="240">
        <v>2690</v>
      </c>
      <c r="B572" s="288" t="s">
        <v>3453</v>
      </c>
      <c r="C572" s="288"/>
      <c r="D572" s="288"/>
      <c r="E572" s="288"/>
      <c r="F572" s="165" t="s">
        <v>7</v>
      </c>
      <c r="G572" s="169">
        <v>14</v>
      </c>
      <c r="H572" s="241"/>
      <c r="I572" s="319">
        <v>69.900000000000006</v>
      </c>
      <c r="J572" s="314"/>
      <c r="K572" s="314"/>
      <c r="L572" s="250">
        <v>978.6</v>
      </c>
      <c r="M572" s="172">
        <v>3.3999999999999998E-3</v>
      </c>
      <c r="N572" s="145">
        <v>99.662599999999998</v>
      </c>
    </row>
    <row r="573" spans="1:14" ht="19.350000000000001" customHeight="1" x14ac:dyDescent="0.2">
      <c r="A573" s="240">
        <v>2537</v>
      </c>
      <c r="B573" s="288" t="s">
        <v>3881</v>
      </c>
      <c r="C573" s="288"/>
      <c r="D573" s="288"/>
      <c r="E573" s="288"/>
      <c r="F573" s="165" t="s">
        <v>7</v>
      </c>
      <c r="G573" s="172">
        <v>1</v>
      </c>
      <c r="H573" s="241"/>
      <c r="I573" s="317">
        <v>960</v>
      </c>
      <c r="J573" s="314"/>
      <c r="K573" s="314"/>
      <c r="L573" s="250">
        <v>960</v>
      </c>
      <c r="M573" s="172">
        <v>3.3E-3</v>
      </c>
      <c r="N573" s="145">
        <v>99.665899999999993</v>
      </c>
    </row>
    <row r="574" spans="1:14" ht="19.350000000000001" customHeight="1" x14ac:dyDescent="0.2">
      <c r="A574" s="240">
        <v>2061</v>
      </c>
      <c r="B574" s="288" t="s">
        <v>3102</v>
      </c>
      <c r="C574" s="288"/>
      <c r="D574" s="288"/>
      <c r="E574" s="288"/>
      <c r="F574" s="165" t="s">
        <v>7</v>
      </c>
      <c r="G574" s="169">
        <v>33</v>
      </c>
      <c r="H574" s="241"/>
      <c r="I574" s="319">
        <v>28.33</v>
      </c>
      <c r="J574" s="314"/>
      <c r="K574" s="314"/>
      <c r="L574" s="250">
        <v>934.89</v>
      </c>
      <c r="M574" s="172">
        <v>3.2000000000000002E-3</v>
      </c>
      <c r="N574" s="145">
        <v>99.669200000000004</v>
      </c>
    </row>
    <row r="575" spans="1:14" ht="9.75" customHeight="1" x14ac:dyDescent="0.2">
      <c r="A575" s="240">
        <v>9569</v>
      </c>
      <c r="B575" s="288" t="s">
        <v>3535</v>
      </c>
      <c r="C575" s="288"/>
      <c r="D575" s="288"/>
      <c r="E575" s="288"/>
      <c r="F575" s="165" t="s">
        <v>7</v>
      </c>
      <c r="G575" s="172">
        <v>6</v>
      </c>
      <c r="H575" s="241"/>
      <c r="I575" s="317">
        <v>153.9</v>
      </c>
      <c r="J575" s="314"/>
      <c r="K575" s="314"/>
      <c r="L575" s="250">
        <v>923.4</v>
      </c>
      <c r="M575" s="172">
        <v>3.2000000000000002E-3</v>
      </c>
      <c r="N575" s="145">
        <v>99.672399999999996</v>
      </c>
    </row>
    <row r="576" spans="1:14" ht="9.75" customHeight="1" x14ac:dyDescent="0.2">
      <c r="A576" s="240">
        <v>4676</v>
      </c>
      <c r="B576" s="288" t="s">
        <v>3830</v>
      </c>
      <c r="C576" s="288"/>
      <c r="D576" s="288"/>
      <c r="E576" s="288"/>
      <c r="F576" s="165" t="s">
        <v>7</v>
      </c>
      <c r="G576" s="171">
        <v>160</v>
      </c>
      <c r="H576" s="241"/>
      <c r="I576" s="318">
        <v>5.68</v>
      </c>
      <c r="J576" s="314"/>
      <c r="K576" s="314"/>
      <c r="L576" s="250">
        <v>908.8</v>
      </c>
      <c r="M576" s="172">
        <v>3.2000000000000002E-3</v>
      </c>
      <c r="N576" s="145">
        <v>99.6755</v>
      </c>
    </row>
    <row r="577" spans="1:14" ht="9.75" customHeight="1" x14ac:dyDescent="0.2">
      <c r="A577" s="240">
        <v>9426</v>
      </c>
      <c r="B577" s="288" t="s">
        <v>3579</v>
      </c>
      <c r="C577" s="288"/>
      <c r="D577" s="288"/>
      <c r="E577" s="288"/>
      <c r="F577" s="165" t="s">
        <v>7</v>
      </c>
      <c r="G577" s="172">
        <v>4</v>
      </c>
      <c r="H577" s="241"/>
      <c r="I577" s="317">
        <v>225.81</v>
      </c>
      <c r="J577" s="314"/>
      <c r="K577" s="314"/>
      <c r="L577" s="250">
        <v>903.24</v>
      </c>
      <c r="M577" s="172">
        <v>3.0999999999999999E-3</v>
      </c>
      <c r="N577" s="145">
        <v>99.678700000000006</v>
      </c>
    </row>
    <row r="578" spans="1:14" ht="9.75" customHeight="1" x14ac:dyDescent="0.2">
      <c r="A578" s="240">
        <v>4772</v>
      </c>
      <c r="B578" s="288" t="s">
        <v>3807</v>
      </c>
      <c r="C578" s="288"/>
      <c r="D578" s="288"/>
      <c r="E578" s="288"/>
      <c r="F578" s="165" t="s">
        <v>19</v>
      </c>
      <c r="G578" s="169">
        <v>30.11</v>
      </c>
      <c r="H578" s="241"/>
      <c r="I578" s="319">
        <v>29.98</v>
      </c>
      <c r="J578" s="314"/>
      <c r="K578" s="314"/>
      <c r="L578" s="250">
        <v>902.7</v>
      </c>
      <c r="M578" s="172">
        <v>3.0999999999999999E-3</v>
      </c>
      <c r="N578" s="145">
        <v>99.681799999999996</v>
      </c>
    </row>
    <row r="579" spans="1:14" ht="9.75" customHeight="1" x14ac:dyDescent="0.2">
      <c r="A579" s="240">
        <v>9509</v>
      </c>
      <c r="B579" s="288" t="s">
        <v>3900</v>
      </c>
      <c r="C579" s="288"/>
      <c r="D579" s="288"/>
      <c r="E579" s="288"/>
      <c r="F579" s="165" t="s">
        <v>7</v>
      </c>
      <c r="G579" s="172">
        <v>1</v>
      </c>
      <c r="H579" s="241"/>
      <c r="I579" s="317">
        <v>890</v>
      </c>
      <c r="J579" s="314"/>
      <c r="K579" s="314"/>
      <c r="L579" s="250">
        <v>890</v>
      </c>
      <c r="M579" s="172">
        <v>3.0999999999999999E-3</v>
      </c>
      <c r="N579" s="145">
        <v>99.684899999999999</v>
      </c>
    </row>
    <row r="580" spans="1:14" ht="19.350000000000001" customHeight="1" x14ac:dyDescent="0.2">
      <c r="A580" s="240">
        <v>9454</v>
      </c>
      <c r="B580" s="288" t="s">
        <v>3143</v>
      </c>
      <c r="C580" s="288"/>
      <c r="D580" s="288"/>
      <c r="E580" s="288"/>
      <c r="F580" s="165" t="s">
        <v>7</v>
      </c>
      <c r="G580" s="171">
        <v>164</v>
      </c>
      <c r="H580" s="241"/>
      <c r="I580" s="318">
        <v>5.3</v>
      </c>
      <c r="J580" s="314"/>
      <c r="K580" s="314"/>
      <c r="L580" s="250">
        <v>869.2</v>
      </c>
      <c r="M580" s="172">
        <v>3.0000000000000001E-3</v>
      </c>
      <c r="N580" s="145">
        <v>99.687899999999999</v>
      </c>
    </row>
    <row r="581" spans="1:14" ht="9.75" customHeight="1" x14ac:dyDescent="0.2">
      <c r="A581" s="240">
        <v>4780</v>
      </c>
      <c r="B581" s="288" t="s">
        <v>3800</v>
      </c>
      <c r="C581" s="288"/>
      <c r="D581" s="288"/>
      <c r="E581" s="288"/>
      <c r="F581" s="165" t="s">
        <v>19</v>
      </c>
      <c r="G581" s="171">
        <v>336.53</v>
      </c>
      <c r="H581" s="241"/>
      <c r="I581" s="318">
        <v>2.58</v>
      </c>
      <c r="J581" s="314"/>
      <c r="K581" s="314"/>
      <c r="L581" s="250">
        <v>868.25</v>
      </c>
      <c r="M581" s="172">
        <v>3.0000000000000001E-3</v>
      </c>
      <c r="N581" s="145">
        <v>99.690899999999999</v>
      </c>
    </row>
    <row r="582" spans="1:14" ht="9.75" customHeight="1" x14ac:dyDescent="0.2">
      <c r="A582" s="240">
        <v>5018</v>
      </c>
      <c r="B582" s="288" t="s">
        <v>3764</v>
      </c>
      <c r="C582" s="288"/>
      <c r="D582" s="288"/>
      <c r="E582" s="288"/>
      <c r="F582" s="165" t="s">
        <v>7</v>
      </c>
      <c r="G582" s="169">
        <v>12</v>
      </c>
      <c r="H582" s="241"/>
      <c r="I582" s="319">
        <v>72.3</v>
      </c>
      <c r="J582" s="314"/>
      <c r="K582" s="314"/>
      <c r="L582" s="250">
        <v>867.6</v>
      </c>
      <c r="M582" s="172">
        <v>3.0000000000000001E-3</v>
      </c>
      <c r="N582" s="145">
        <v>99.693899999999999</v>
      </c>
    </row>
    <row r="583" spans="1:14" ht="9.75" customHeight="1" x14ac:dyDescent="0.2">
      <c r="A583" s="240">
        <v>9417</v>
      </c>
      <c r="B583" s="288" t="s">
        <v>3399</v>
      </c>
      <c r="C583" s="288"/>
      <c r="D583" s="288"/>
      <c r="E583" s="288"/>
      <c r="F583" s="165" t="s">
        <v>7</v>
      </c>
      <c r="G583" s="172">
        <v>2</v>
      </c>
      <c r="H583" s="241"/>
      <c r="I583" s="317">
        <v>429.19</v>
      </c>
      <c r="J583" s="314"/>
      <c r="K583" s="314"/>
      <c r="L583" s="250">
        <v>858.38</v>
      </c>
      <c r="M583" s="172">
        <v>3.0000000000000001E-3</v>
      </c>
      <c r="N583" s="145">
        <v>99.696899999999999</v>
      </c>
    </row>
    <row r="584" spans="1:14" ht="9.75" customHeight="1" x14ac:dyDescent="0.2">
      <c r="A584" s="243">
        <v>355</v>
      </c>
      <c r="B584" s="288" t="s">
        <v>594</v>
      </c>
      <c r="C584" s="288"/>
      <c r="D584" s="288"/>
      <c r="E584" s="288"/>
      <c r="F584" s="165" t="s">
        <v>21</v>
      </c>
      <c r="G584" s="169">
        <v>33.33</v>
      </c>
      <c r="H584" s="241"/>
      <c r="I584" s="319">
        <v>25</v>
      </c>
      <c r="J584" s="314"/>
      <c r="K584" s="314"/>
      <c r="L584" s="250">
        <v>833.25</v>
      </c>
      <c r="M584" s="172">
        <v>2.8999999999999998E-3</v>
      </c>
      <c r="N584" s="145">
        <v>99.699799999999996</v>
      </c>
    </row>
    <row r="585" spans="1:14" ht="9.75" customHeight="1" x14ac:dyDescent="0.2">
      <c r="A585" s="240">
        <v>9467</v>
      </c>
      <c r="B585" s="288" t="s">
        <v>3019</v>
      </c>
      <c r="C585" s="288"/>
      <c r="D585" s="288"/>
      <c r="E585" s="288"/>
      <c r="F585" s="165" t="s">
        <v>7</v>
      </c>
      <c r="G585" s="172">
        <v>1</v>
      </c>
      <c r="H585" s="241"/>
      <c r="I585" s="317">
        <v>826.92</v>
      </c>
      <c r="J585" s="314"/>
      <c r="K585" s="314"/>
      <c r="L585" s="250">
        <v>826.92</v>
      </c>
      <c r="M585" s="172">
        <v>2.8999999999999998E-3</v>
      </c>
      <c r="N585" s="145">
        <v>99.702699999999993</v>
      </c>
    </row>
    <row r="586" spans="1:14" ht="9.75" customHeight="1" x14ac:dyDescent="0.2">
      <c r="A586" s="240">
        <v>9423</v>
      </c>
      <c r="B586" s="288" t="s">
        <v>3582</v>
      </c>
      <c r="C586" s="288"/>
      <c r="D586" s="288"/>
      <c r="E586" s="288"/>
      <c r="F586" s="165" t="s">
        <v>19</v>
      </c>
      <c r="G586" s="169">
        <v>10.31</v>
      </c>
      <c r="H586" s="241"/>
      <c r="I586" s="319">
        <v>79.489999999999995</v>
      </c>
      <c r="J586" s="314"/>
      <c r="K586" s="314"/>
      <c r="L586" s="250">
        <v>819.54</v>
      </c>
      <c r="M586" s="172">
        <v>2.8E-3</v>
      </c>
      <c r="N586" s="145">
        <v>99.705500000000001</v>
      </c>
    </row>
    <row r="587" spans="1:14" ht="19.350000000000001" customHeight="1" x14ac:dyDescent="0.2">
      <c r="A587" s="240">
        <v>2050</v>
      </c>
      <c r="B587" s="288" t="s">
        <v>3105</v>
      </c>
      <c r="C587" s="288"/>
      <c r="D587" s="288"/>
      <c r="E587" s="288"/>
      <c r="F587" s="165" t="s">
        <v>7</v>
      </c>
      <c r="G587" s="169">
        <v>18</v>
      </c>
      <c r="H587" s="241"/>
      <c r="I587" s="319">
        <v>44.56</v>
      </c>
      <c r="J587" s="314"/>
      <c r="K587" s="314"/>
      <c r="L587" s="250">
        <v>802.08</v>
      </c>
      <c r="M587" s="172">
        <v>2.8E-3</v>
      </c>
      <c r="N587" s="145">
        <v>99.708299999999994</v>
      </c>
    </row>
    <row r="588" spans="1:14" ht="9.75" customHeight="1" x14ac:dyDescent="0.2">
      <c r="A588" s="240">
        <v>9459</v>
      </c>
      <c r="B588" s="288" t="s">
        <v>3057</v>
      </c>
      <c r="C588" s="288"/>
      <c r="D588" s="288"/>
      <c r="E588" s="288"/>
      <c r="F588" s="165" t="s">
        <v>7</v>
      </c>
      <c r="G588" s="172">
        <v>5</v>
      </c>
      <c r="H588" s="241"/>
      <c r="I588" s="317">
        <v>160</v>
      </c>
      <c r="J588" s="314"/>
      <c r="K588" s="314"/>
      <c r="L588" s="250">
        <v>800</v>
      </c>
      <c r="M588" s="172">
        <v>2.8E-3</v>
      </c>
      <c r="N588" s="145">
        <v>99.711100000000002</v>
      </c>
    </row>
    <row r="589" spans="1:14" ht="9.75" customHeight="1" x14ac:dyDescent="0.2">
      <c r="A589" s="240">
        <v>9483</v>
      </c>
      <c r="B589" s="288" t="s">
        <v>3566</v>
      </c>
      <c r="C589" s="288"/>
      <c r="D589" s="288"/>
      <c r="E589" s="288"/>
      <c r="F589" s="165" t="s">
        <v>7</v>
      </c>
      <c r="G589" s="172">
        <v>2</v>
      </c>
      <c r="H589" s="241"/>
      <c r="I589" s="317">
        <v>398.27</v>
      </c>
      <c r="J589" s="314"/>
      <c r="K589" s="314"/>
      <c r="L589" s="250">
        <v>796.54</v>
      </c>
      <c r="M589" s="172">
        <v>2.8E-3</v>
      </c>
      <c r="N589" s="145">
        <v>99.713899999999995</v>
      </c>
    </row>
    <row r="590" spans="1:14" ht="19.350000000000001" customHeight="1" x14ac:dyDescent="0.2">
      <c r="A590" s="240">
        <v>8949</v>
      </c>
      <c r="B590" s="288" t="s">
        <v>3098</v>
      </c>
      <c r="C590" s="288"/>
      <c r="D590" s="288"/>
      <c r="E590" s="288"/>
      <c r="F590" s="165" t="s">
        <v>7</v>
      </c>
      <c r="G590" s="169">
        <v>26</v>
      </c>
      <c r="H590" s="241"/>
      <c r="I590" s="319">
        <v>30.18</v>
      </c>
      <c r="J590" s="314"/>
      <c r="K590" s="314"/>
      <c r="L590" s="250">
        <v>784.68</v>
      </c>
      <c r="M590" s="172">
        <v>2.7000000000000001E-3</v>
      </c>
      <c r="N590" s="145">
        <v>99.7166</v>
      </c>
    </row>
    <row r="591" spans="1:14" ht="19.350000000000001" customHeight="1" x14ac:dyDescent="0.2">
      <c r="A591" s="240">
        <v>2323</v>
      </c>
      <c r="B591" s="288" t="s">
        <v>3049</v>
      </c>
      <c r="C591" s="288"/>
      <c r="D591" s="288"/>
      <c r="E591" s="288"/>
      <c r="F591" s="165" t="s">
        <v>7</v>
      </c>
      <c r="G591" s="172">
        <v>1</v>
      </c>
      <c r="H591" s="241"/>
      <c r="I591" s="317">
        <v>779.9</v>
      </c>
      <c r="J591" s="314"/>
      <c r="K591" s="314"/>
      <c r="L591" s="250">
        <v>779.9</v>
      </c>
      <c r="M591" s="172">
        <v>2.7000000000000001E-3</v>
      </c>
      <c r="N591" s="145">
        <v>99.719300000000004</v>
      </c>
    </row>
    <row r="592" spans="1:14" ht="9.75" customHeight="1" x14ac:dyDescent="0.2">
      <c r="A592" s="240">
        <v>2039</v>
      </c>
      <c r="B592" s="288" t="s">
        <v>3110</v>
      </c>
      <c r="C592" s="288"/>
      <c r="D592" s="288"/>
      <c r="E592" s="288"/>
      <c r="F592" s="165" t="s">
        <v>7</v>
      </c>
      <c r="G592" s="169">
        <v>53</v>
      </c>
      <c r="H592" s="241"/>
      <c r="I592" s="319">
        <v>14.66</v>
      </c>
      <c r="J592" s="314"/>
      <c r="K592" s="314"/>
      <c r="L592" s="250">
        <v>776.98</v>
      </c>
      <c r="M592" s="172">
        <v>2.7000000000000001E-3</v>
      </c>
      <c r="N592" s="145">
        <v>99.721999999999994</v>
      </c>
    </row>
    <row r="593" spans="1:14" ht="9.75" customHeight="1" x14ac:dyDescent="0.2">
      <c r="A593" s="240">
        <v>5413</v>
      </c>
      <c r="B593" s="288" t="s">
        <v>3703</v>
      </c>
      <c r="C593" s="288"/>
      <c r="D593" s="288"/>
      <c r="E593" s="288"/>
      <c r="F593" s="165" t="s">
        <v>7</v>
      </c>
      <c r="G593" s="169">
        <v>17</v>
      </c>
      <c r="H593" s="241"/>
      <c r="I593" s="319">
        <v>45.25</v>
      </c>
      <c r="J593" s="314"/>
      <c r="K593" s="314"/>
      <c r="L593" s="250">
        <v>769.25</v>
      </c>
      <c r="M593" s="172">
        <v>2.7000000000000001E-3</v>
      </c>
      <c r="N593" s="145">
        <v>99.724699999999999</v>
      </c>
    </row>
    <row r="594" spans="1:14" ht="9.75" customHeight="1" x14ac:dyDescent="0.2">
      <c r="A594" s="240">
        <v>5342</v>
      </c>
      <c r="B594" s="288" t="s">
        <v>3720</v>
      </c>
      <c r="C594" s="288"/>
      <c r="D594" s="288"/>
      <c r="E594" s="288"/>
      <c r="F594" s="165" t="s">
        <v>7</v>
      </c>
      <c r="G594" s="171">
        <v>149</v>
      </c>
      <c r="H594" s="241"/>
      <c r="I594" s="318">
        <v>5</v>
      </c>
      <c r="J594" s="314"/>
      <c r="K594" s="314"/>
      <c r="L594" s="250">
        <v>745</v>
      </c>
      <c r="M594" s="172">
        <v>2.5999999999999999E-3</v>
      </c>
      <c r="N594" s="145">
        <v>99.727199999999996</v>
      </c>
    </row>
    <row r="595" spans="1:14" ht="9.75" customHeight="1" x14ac:dyDescent="0.2">
      <c r="A595" s="240">
        <v>5564</v>
      </c>
      <c r="B595" s="288" t="s">
        <v>3676</v>
      </c>
      <c r="C595" s="288"/>
      <c r="D595" s="288"/>
      <c r="E595" s="288"/>
      <c r="F595" s="165" t="s">
        <v>7</v>
      </c>
      <c r="G595" s="171">
        <v>152</v>
      </c>
      <c r="H595" s="241"/>
      <c r="I595" s="318">
        <v>4.8600000000000003</v>
      </c>
      <c r="J595" s="314"/>
      <c r="K595" s="314"/>
      <c r="L595" s="250">
        <v>738.72</v>
      </c>
      <c r="M595" s="172">
        <v>2.5999999999999999E-3</v>
      </c>
      <c r="N595" s="145">
        <v>99.729799999999997</v>
      </c>
    </row>
    <row r="596" spans="1:14" ht="9.75" customHeight="1" x14ac:dyDescent="0.2">
      <c r="A596" s="240">
        <v>5414</v>
      </c>
      <c r="B596" s="288" t="s">
        <v>3702</v>
      </c>
      <c r="C596" s="288"/>
      <c r="D596" s="288"/>
      <c r="E596" s="288"/>
      <c r="F596" s="165" t="s">
        <v>7</v>
      </c>
      <c r="G596" s="172">
        <v>7</v>
      </c>
      <c r="H596" s="241"/>
      <c r="I596" s="317">
        <v>104.99</v>
      </c>
      <c r="J596" s="314"/>
      <c r="K596" s="314"/>
      <c r="L596" s="250">
        <v>734.93</v>
      </c>
      <c r="M596" s="172">
        <v>2.5999999999999999E-3</v>
      </c>
      <c r="N596" s="145">
        <v>99.732399999999998</v>
      </c>
    </row>
    <row r="597" spans="1:14" ht="9.75" customHeight="1" x14ac:dyDescent="0.2">
      <c r="A597" s="240">
        <v>9479</v>
      </c>
      <c r="B597" s="288" t="s">
        <v>3438</v>
      </c>
      <c r="C597" s="288"/>
      <c r="D597" s="288"/>
      <c r="E597" s="288"/>
      <c r="F597" s="165" t="s">
        <v>7</v>
      </c>
      <c r="G597" s="172">
        <v>1</v>
      </c>
      <c r="H597" s="241"/>
      <c r="I597" s="317">
        <v>730.8</v>
      </c>
      <c r="J597" s="314"/>
      <c r="K597" s="314"/>
      <c r="L597" s="250">
        <v>730.8</v>
      </c>
      <c r="M597" s="172">
        <v>2.5000000000000001E-3</v>
      </c>
      <c r="N597" s="145">
        <v>99.734899999999996</v>
      </c>
    </row>
    <row r="598" spans="1:14" ht="9.75" customHeight="1" x14ac:dyDescent="0.2">
      <c r="A598" s="240">
        <v>5417</v>
      </c>
      <c r="B598" s="288" t="s">
        <v>3700</v>
      </c>
      <c r="C598" s="288"/>
      <c r="D598" s="288"/>
      <c r="E598" s="288"/>
      <c r="F598" s="165" t="s">
        <v>7</v>
      </c>
      <c r="G598" s="169">
        <v>43</v>
      </c>
      <c r="H598" s="241"/>
      <c r="I598" s="319">
        <v>16.989999999999998</v>
      </c>
      <c r="J598" s="314"/>
      <c r="K598" s="314"/>
      <c r="L598" s="250">
        <v>730.57</v>
      </c>
      <c r="M598" s="172">
        <v>2.5000000000000001E-3</v>
      </c>
      <c r="N598" s="145">
        <v>99.737399999999994</v>
      </c>
    </row>
    <row r="599" spans="1:14" ht="9.75" customHeight="1" x14ac:dyDescent="0.2">
      <c r="A599" s="240">
        <v>5245</v>
      </c>
      <c r="B599" s="288" t="s">
        <v>3748</v>
      </c>
      <c r="C599" s="288"/>
      <c r="D599" s="288"/>
      <c r="E599" s="288"/>
      <c r="F599" s="165" t="s">
        <v>7</v>
      </c>
      <c r="G599" s="171">
        <v>242</v>
      </c>
      <c r="H599" s="241"/>
      <c r="I599" s="318">
        <v>3</v>
      </c>
      <c r="J599" s="314"/>
      <c r="K599" s="314"/>
      <c r="L599" s="250">
        <v>726</v>
      </c>
      <c r="M599" s="172">
        <v>2.5000000000000001E-3</v>
      </c>
      <c r="N599" s="145">
        <v>99.74</v>
      </c>
    </row>
    <row r="600" spans="1:14" ht="9.75" customHeight="1" x14ac:dyDescent="0.2">
      <c r="A600" s="240">
        <v>5612</v>
      </c>
      <c r="B600" s="288" t="s">
        <v>3663</v>
      </c>
      <c r="C600" s="288"/>
      <c r="D600" s="288"/>
      <c r="E600" s="288"/>
      <c r="F600" s="165" t="s">
        <v>7</v>
      </c>
      <c r="G600" s="169">
        <v>72</v>
      </c>
      <c r="H600" s="241"/>
      <c r="I600" s="318">
        <v>9.99</v>
      </c>
      <c r="J600" s="314"/>
      <c r="K600" s="314"/>
      <c r="L600" s="250">
        <v>719.28</v>
      </c>
      <c r="M600" s="172">
        <v>2.5000000000000001E-3</v>
      </c>
      <c r="N600" s="145">
        <v>99.742500000000007</v>
      </c>
    </row>
    <row r="601" spans="1:14" ht="9.75" customHeight="1" x14ac:dyDescent="0.2">
      <c r="A601" s="240">
        <v>6224</v>
      </c>
      <c r="B601" s="288" t="s">
        <v>3222</v>
      </c>
      <c r="C601" s="288"/>
      <c r="D601" s="288"/>
      <c r="E601" s="288"/>
      <c r="F601" s="165" t="s">
        <v>21</v>
      </c>
      <c r="G601" s="169">
        <v>18.71</v>
      </c>
      <c r="H601" s="241"/>
      <c r="I601" s="319">
        <v>38</v>
      </c>
      <c r="J601" s="314"/>
      <c r="K601" s="314"/>
      <c r="L601" s="250">
        <v>710.98</v>
      </c>
      <c r="M601" s="172">
        <v>2.5000000000000001E-3</v>
      </c>
      <c r="N601" s="145">
        <v>99.744900000000001</v>
      </c>
    </row>
    <row r="602" spans="1:14" ht="9.75" customHeight="1" x14ac:dyDescent="0.2">
      <c r="A602" s="243">
        <v>933</v>
      </c>
      <c r="B602" s="288" t="s">
        <v>3330</v>
      </c>
      <c r="C602" s="288"/>
      <c r="D602" s="288"/>
      <c r="E602" s="288"/>
      <c r="F602" s="165" t="s">
        <v>629</v>
      </c>
      <c r="G602" s="169">
        <v>15.057600000000001</v>
      </c>
      <c r="H602" s="241"/>
      <c r="I602" s="319">
        <v>47.1</v>
      </c>
      <c r="J602" s="314"/>
      <c r="K602" s="314"/>
      <c r="L602" s="250">
        <v>709.21</v>
      </c>
      <c r="M602" s="172">
        <v>2.5000000000000001E-3</v>
      </c>
      <c r="N602" s="145">
        <v>99.747399999999999</v>
      </c>
    </row>
    <row r="603" spans="1:14" ht="9.75" customHeight="1" x14ac:dyDescent="0.2">
      <c r="A603" s="240">
        <v>9411</v>
      </c>
      <c r="B603" s="288" t="s">
        <v>3593</v>
      </c>
      <c r="C603" s="288"/>
      <c r="D603" s="288"/>
      <c r="E603" s="288"/>
      <c r="F603" s="165" t="s">
        <v>7</v>
      </c>
      <c r="G603" s="169">
        <v>18</v>
      </c>
      <c r="H603" s="241"/>
      <c r="I603" s="319">
        <v>38.46</v>
      </c>
      <c r="J603" s="314"/>
      <c r="K603" s="314"/>
      <c r="L603" s="250">
        <v>692.28</v>
      </c>
      <c r="M603" s="172">
        <v>2.3999999999999998E-3</v>
      </c>
      <c r="N603" s="145">
        <v>99.749799999999993</v>
      </c>
    </row>
    <row r="604" spans="1:14" ht="9.75" customHeight="1" x14ac:dyDescent="0.2">
      <c r="A604" s="240">
        <v>5412</v>
      </c>
      <c r="B604" s="288" t="s">
        <v>3704</v>
      </c>
      <c r="C604" s="288"/>
      <c r="D604" s="288"/>
      <c r="E604" s="288"/>
      <c r="F604" s="165" t="s">
        <v>7</v>
      </c>
      <c r="G604" s="169">
        <v>34</v>
      </c>
      <c r="H604" s="241"/>
      <c r="I604" s="319">
        <v>20</v>
      </c>
      <c r="J604" s="314"/>
      <c r="K604" s="314"/>
      <c r="L604" s="250">
        <v>680</v>
      </c>
      <c r="M604" s="172">
        <v>2.3999999999999998E-3</v>
      </c>
      <c r="N604" s="145">
        <v>99.752200000000002</v>
      </c>
    </row>
    <row r="605" spans="1:14" ht="9.75" customHeight="1" x14ac:dyDescent="0.2">
      <c r="A605" s="240">
        <v>9473</v>
      </c>
      <c r="B605" s="288" t="s">
        <v>3463</v>
      </c>
      <c r="C605" s="288"/>
      <c r="D605" s="288"/>
      <c r="E605" s="288"/>
      <c r="F605" s="165" t="s">
        <v>7</v>
      </c>
      <c r="G605" s="172">
        <v>4</v>
      </c>
      <c r="H605" s="241"/>
      <c r="I605" s="317">
        <v>170</v>
      </c>
      <c r="J605" s="314"/>
      <c r="K605" s="314"/>
      <c r="L605" s="250">
        <v>680</v>
      </c>
      <c r="M605" s="172">
        <v>2.3999999999999998E-3</v>
      </c>
      <c r="N605" s="145">
        <v>99.754499999999993</v>
      </c>
    </row>
    <row r="606" spans="1:14" ht="9.75" customHeight="1" x14ac:dyDescent="0.2">
      <c r="A606" s="240">
        <v>9396</v>
      </c>
      <c r="B606" s="288" t="s">
        <v>3600</v>
      </c>
      <c r="C606" s="288"/>
      <c r="D606" s="288"/>
      <c r="E606" s="288"/>
      <c r="F606" s="165" t="s">
        <v>7</v>
      </c>
      <c r="G606" s="169">
        <v>72</v>
      </c>
      <c r="H606" s="241"/>
      <c r="I606" s="318">
        <v>9.44</v>
      </c>
      <c r="J606" s="314"/>
      <c r="K606" s="314"/>
      <c r="L606" s="250">
        <v>679.68</v>
      </c>
      <c r="M606" s="172">
        <v>2.3999999999999998E-3</v>
      </c>
      <c r="N606" s="145">
        <v>99.756900000000002</v>
      </c>
    </row>
    <row r="607" spans="1:14" ht="9.75" customHeight="1" x14ac:dyDescent="0.2">
      <c r="A607" s="240">
        <v>5353</v>
      </c>
      <c r="B607" s="288" t="s">
        <v>3715</v>
      </c>
      <c r="C607" s="288"/>
      <c r="D607" s="288"/>
      <c r="E607" s="288"/>
      <c r="F607" s="165" t="s">
        <v>7</v>
      </c>
      <c r="G607" s="171">
        <v>209</v>
      </c>
      <c r="H607" s="241"/>
      <c r="I607" s="318">
        <v>3.23</v>
      </c>
      <c r="J607" s="314"/>
      <c r="K607" s="314"/>
      <c r="L607" s="250">
        <v>675.07</v>
      </c>
      <c r="M607" s="172">
        <v>2.3E-3</v>
      </c>
      <c r="N607" s="145">
        <v>99.759200000000007</v>
      </c>
    </row>
    <row r="608" spans="1:14" ht="9.75" customHeight="1" x14ac:dyDescent="0.2">
      <c r="A608" s="240">
        <v>5498</v>
      </c>
      <c r="B608" s="288" t="s">
        <v>3686</v>
      </c>
      <c r="C608" s="288"/>
      <c r="D608" s="288"/>
      <c r="E608" s="288"/>
      <c r="F608" s="165" t="s">
        <v>7</v>
      </c>
      <c r="G608" s="171">
        <v>316</v>
      </c>
      <c r="H608" s="241"/>
      <c r="I608" s="318">
        <v>2.13</v>
      </c>
      <c r="J608" s="314"/>
      <c r="K608" s="314"/>
      <c r="L608" s="250">
        <v>673.08</v>
      </c>
      <c r="M608" s="172">
        <v>2.3E-3</v>
      </c>
      <c r="N608" s="145">
        <v>99.761600000000001</v>
      </c>
    </row>
    <row r="609" spans="1:14" ht="9.75" customHeight="1" x14ac:dyDescent="0.2">
      <c r="A609" s="240">
        <v>2005</v>
      </c>
      <c r="B609" s="288" t="s">
        <v>3115</v>
      </c>
      <c r="C609" s="288"/>
      <c r="D609" s="288"/>
      <c r="E609" s="288"/>
      <c r="F609" s="165" t="s">
        <v>19</v>
      </c>
      <c r="G609" s="171">
        <v>169.39</v>
      </c>
      <c r="H609" s="241"/>
      <c r="I609" s="318">
        <v>3.9550999999999998</v>
      </c>
      <c r="J609" s="314"/>
      <c r="K609" s="314"/>
      <c r="L609" s="250">
        <v>669.95</v>
      </c>
      <c r="M609" s="172">
        <v>2.3E-3</v>
      </c>
      <c r="N609" s="145">
        <v>99.763900000000007</v>
      </c>
    </row>
    <row r="610" spans="1:14" ht="19.350000000000001" customHeight="1" x14ac:dyDescent="0.2">
      <c r="A610" s="240">
        <v>9321</v>
      </c>
      <c r="B610" s="288" t="s">
        <v>3092</v>
      </c>
      <c r="C610" s="288"/>
      <c r="D610" s="288"/>
      <c r="E610" s="288"/>
      <c r="F610" s="165" t="s">
        <v>7</v>
      </c>
      <c r="G610" s="169">
        <v>38</v>
      </c>
      <c r="H610" s="241"/>
      <c r="I610" s="319">
        <v>17.420000000000002</v>
      </c>
      <c r="J610" s="314"/>
      <c r="K610" s="314"/>
      <c r="L610" s="250">
        <v>661.96</v>
      </c>
      <c r="M610" s="172">
        <v>2.3E-3</v>
      </c>
      <c r="N610" s="145">
        <v>99.766199999999998</v>
      </c>
    </row>
    <row r="611" spans="1:14" ht="9.75" customHeight="1" x14ac:dyDescent="0.2">
      <c r="A611" s="240">
        <v>5208</v>
      </c>
      <c r="B611" s="288" t="s">
        <v>3751</v>
      </c>
      <c r="C611" s="288"/>
      <c r="D611" s="288"/>
      <c r="E611" s="288"/>
      <c r="F611" s="165" t="s">
        <v>7</v>
      </c>
      <c r="G611" s="169">
        <v>15</v>
      </c>
      <c r="H611" s="241"/>
      <c r="I611" s="319">
        <v>43.53</v>
      </c>
      <c r="J611" s="314"/>
      <c r="K611" s="314"/>
      <c r="L611" s="250">
        <v>652.95000000000005</v>
      </c>
      <c r="M611" s="172">
        <v>2.3E-3</v>
      </c>
      <c r="N611" s="145">
        <v>99.768500000000003</v>
      </c>
    </row>
    <row r="612" spans="1:14" ht="9.75" customHeight="1" x14ac:dyDescent="0.2">
      <c r="A612" s="240">
        <v>9419</v>
      </c>
      <c r="B612" s="288" t="s">
        <v>3586</v>
      </c>
      <c r="C612" s="288"/>
      <c r="D612" s="288"/>
      <c r="E612" s="288"/>
      <c r="F612" s="165" t="s">
        <v>19</v>
      </c>
      <c r="G612" s="169">
        <v>44.09</v>
      </c>
      <c r="H612" s="241"/>
      <c r="I612" s="319">
        <v>14.42</v>
      </c>
      <c r="J612" s="314"/>
      <c r="K612" s="314"/>
      <c r="L612" s="250">
        <v>635.78</v>
      </c>
      <c r="M612" s="172">
        <v>2.2000000000000001E-3</v>
      </c>
      <c r="N612" s="145">
        <v>99.770700000000005</v>
      </c>
    </row>
    <row r="613" spans="1:14" ht="9.75" customHeight="1" x14ac:dyDescent="0.2">
      <c r="A613" s="240">
        <v>9562</v>
      </c>
      <c r="B613" s="288" t="s">
        <v>3542</v>
      </c>
      <c r="C613" s="288"/>
      <c r="D613" s="288"/>
      <c r="E613" s="288"/>
      <c r="F613" s="165" t="s">
        <v>7</v>
      </c>
      <c r="G613" s="169">
        <v>22</v>
      </c>
      <c r="H613" s="241"/>
      <c r="I613" s="319">
        <v>28.61</v>
      </c>
      <c r="J613" s="314"/>
      <c r="K613" s="314"/>
      <c r="L613" s="250">
        <v>629.41999999999996</v>
      </c>
      <c r="M613" s="172">
        <v>2.2000000000000001E-3</v>
      </c>
      <c r="N613" s="145">
        <v>99.772900000000007</v>
      </c>
    </row>
    <row r="614" spans="1:14" ht="9.75" customHeight="1" x14ac:dyDescent="0.2">
      <c r="A614" s="240">
        <v>1042</v>
      </c>
      <c r="B614" s="288" t="s">
        <v>3299</v>
      </c>
      <c r="C614" s="288"/>
      <c r="D614" s="288"/>
      <c r="E614" s="288"/>
      <c r="F614" s="165" t="s">
        <v>629</v>
      </c>
      <c r="G614" s="171">
        <v>182.2157</v>
      </c>
      <c r="H614" s="241"/>
      <c r="I614" s="318">
        <v>3.42</v>
      </c>
      <c r="J614" s="314"/>
      <c r="K614" s="314"/>
      <c r="L614" s="250">
        <v>623.17999999999995</v>
      </c>
      <c r="M614" s="172">
        <v>2.2000000000000001E-3</v>
      </c>
      <c r="N614" s="145">
        <v>99.775000000000006</v>
      </c>
    </row>
    <row r="615" spans="1:14" ht="9.75" customHeight="1" x14ac:dyDescent="0.2">
      <c r="A615" s="240">
        <v>9361</v>
      </c>
      <c r="B615" s="288" t="s">
        <v>3628</v>
      </c>
      <c r="C615" s="288"/>
      <c r="D615" s="288"/>
      <c r="E615" s="288"/>
      <c r="F615" s="165" t="s">
        <v>7</v>
      </c>
      <c r="G615" s="172">
        <v>5</v>
      </c>
      <c r="H615" s="241"/>
      <c r="I615" s="317">
        <v>124.25</v>
      </c>
      <c r="J615" s="314"/>
      <c r="K615" s="314"/>
      <c r="L615" s="250">
        <v>621.25</v>
      </c>
      <c r="M615" s="172">
        <v>2.2000000000000001E-3</v>
      </c>
      <c r="N615" s="145">
        <v>99.777199999999993</v>
      </c>
    </row>
    <row r="616" spans="1:14" ht="9.75" customHeight="1" x14ac:dyDescent="0.2">
      <c r="A616" s="240">
        <v>9545</v>
      </c>
      <c r="B616" s="288" t="s">
        <v>3559</v>
      </c>
      <c r="C616" s="288"/>
      <c r="D616" s="288"/>
      <c r="E616" s="288"/>
      <c r="F616" s="165" t="s">
        <v>7</v>
      </c>
      <c r="G616" s="169">
        <v>11</v>
      </c>
      <c r="H616" s="241"/>
      <c r="I616" s="319">
        <v>56.23</v>
      </c>
      <c r="J616" s="314"/>
      <c r="K616" s="314"/>
      <c r="L616" s="250">
        <v>618.53</v>
      </c>
      <c r="M616" s="172">
        <v>2.0999999999999999E-3</v>
      </c>
      <c r="N616" s="145">
        <v>99.779300000000006</v>
      </c>
    </row>
    <row r="617" spans="1:14" ht="9.75" customHeight="1" x14ac:dyDescent="0.2">
      <c r="A617" s="240">
        <v>4997</v>
      </c>
      <c r="B617" s="288" t="s">
        <v>3771</v>
      </c>
      <c r="C617" s="288"/>
      <c r="D617" s="288"/>
      <c r="E617" s="288"/>
      <c r="F617" s="165" t="s">
        <v>7</v>
      </c>
      <c r="G617" s="172">
        <v>9</v>
      </c>
      <c r="H617" s="241"/>
      <c r="I617" s="319">
        <v>67.930000000000007</v>
      </c>
      <c r="J617" s="314"/>
      <c r="K617" s="314"/>
      <c r="L617" s="250">
        <v>611.37</v>
      </c>
      <c r="M617" s="172">
        <v>2.0999999999999999E-3</v>
      </c>
      <c r="N617" s="145">
        <v>99.781400000000005</v>
      </c>
    </row>
    <row r="618" spans="1:14" ht="9.75" customHeight="1" x14ac:dyDescent="0.2">
      <c r="A618" s="240">
        <v>5250</v>
      </c>
      <c r="B618" s="288" t="s">
        <v>3744</v>
      </c>
      <c r="C618" s="288"/>
      <c r="D618" s="288"/>
      <c r="E618" s="288"/>
      <c r="F618" s="165" t="s">
        <v>7</v>
      </c>
      <c r="G618" s="172">
        <v>8</v>
      </c>
      <c r="H618" s="241"/>
      <c r="I618" s="319">
        <v>75.02</v>
      </c>
      <c r="J618" s="314"/>
      <c r="K618" s="314"/>
      <c r="L618" s="250">
        <v>600.16</v>
      </c>
      <c r="M618" s="172">
        <v>2.0999999999999999E-3</v>
      </c>
      <c r="N618" s="145">
        <v>99.783500000000004</v>
      </c>
    </row>
    <row r="619" spans="1:14" ht="9.75" customHeight="1" x14ac:dyDescent="0.2">
      <c r="A619" s="240">
        <v>4454</v>
      </c>
      <c r="B619" s="288" t="s">
        <v>3390</v>
      </c>
      <c r="C619" s="288"/>
      <c r="D619" s="288"/>
      <c r="E619" s="288"/>
      <c r="F619" s="165" t="s">
        <v>7</v>
      </c>
      <c r="G619" s="172">
        <v>4</v>
      </c>
      <c r="H619" s="241"/>
      <c r="I619" s="317">
        <v>149.31</v>
      </c>
      <c r="J619" s="314"/>
      <c r="K619" s="314"/>
      <c r="L619" s="250">
        <v>597.24</v>
      </c>
      <c r="M619" s="172">
        <v>2.0999999999999999E-3</v>
      </c>
      <c r="N619" s="145">
        <v>99.785600000000002</v>
      </c>
    </row>
    <row r="620" spans="1:14" ht="9.75" customHeight="1" x14ac:dyDescent="0.2">
      <c r="A620" s="240">
        <v>5610</v>
      </c>
      <c r="B620" s="288" t="s">
        <v>3665</v>
      </c>
      <c r="C620" s="288"/>
      <c r="D620" s="288"/>
      <c r="E620" s="288"/>
      <c r="F620" s="165" t="s">
        <v>7</v>
      </c>
      <c r="G620" s="172">
        <v>3</v>
      </c>
      <c r="H620" s="241"/>
      <c r="I620" s="317">
        <v>198.08</v>
      </c>
      <c r="J620" s="314"/>
      <c r="K620" s="314"/>
      <c r="L620" s="250">
        <v>594.24</v>
      </c>
      <c r="M620" s="172">
        <v>2.0999999999999999E-3</v>
      </c>
      <c r="N620" s="145">
        <v>99.787700000000001</v>
      </c>
    </row>
    <row r="621" spans="1:14" ht="9.75" customHeight="1" x14ac:dyDescent="0.2">
      <c r="A621" s="240">
        <v>1903</v>
      </c>
      <c r="B621" s="288" t="s">
        <v>3173</v>
      </c>
      <c r="C621" s="288"/>
      <c r="D621" s="288"/>
      <c r="E621" s="288"/>
      <c r="F621" s="165" t="s">
        <v>19</v>
      </c>
      <c r="G621" s="171">
        <v>227.68</v>
      </c>
      <c r="H621" s="241"/>
      <c r="I621" s="318">
        <v>2.5867</v>
      </c>
      <c r="J621" s="314"/>
      <c r="K621" s="314"/>
      <c r="L621" s="250">
        <v>588.94000000000005</v>
      </c>
      <c r="M621" s="172">
        <v>2E-3</v>
      </c>
      <c r="N621" s="145">
        <v>99.789699999999996</v>
      </c>
    </row>
    <row r="622" spans="1:14" ht="9.75" customHeight="1" x14ac:dyDescent="0.2">
      <c r="A622" s="240">
        <v>5599</v>
      </c>
      <c r="B622" s="288" t="s">
        <v>3667</v>
      </c>
      <c r="C622" s="288"/>
      <c r="D622" s="288"/>
      <c r="E622" s="288"/>
      <c r="F622" s="165" t="s">
        <v>7</v>
      </c>
      <c r="G622" s="171">
        <v>273</v>
      </c>
      <c r="H622" s="241"/>
      <c r="I622" s="318">
        <v>2.15</v>
      </c>
      <c r="J622" s="314"/>
      <c r="K622" s="314"/>
      <c r="L622" s="250">
        <v>586.95000000000005</v>
      </c>
      <c r="M622" s="172">
        <v>2E-3</v>
      </c>
      <c r="N622" s="145">
        <v>99.791799999999995</v>
      </c>
    </row>
    <row r="623" spans="1:14" ht="9.75" customHeight="1" x14ac:dyDescent="0.2">
      <c r="A623" s="240">
        <v>9506</v>
      </c>
      <c r="B623" s="288" t="s">
        <v>3903</v>
      </c>
      <c r="C623" s="288"/>
      <c r="D623" s="288"/>
      <c r="E623" s="288"/>
      <c r="F623" s="165" t="s">
        <v>7</v>
      </c>
      <c r="G623" s="172">
        <v>9</v>
      </c>
      <c r="H623" s="241"/>
      <c r="I623" s="319">
        <v>65</v>
      </c>
      <c r="J623" s="314"/>
      <c r="K623" s="314"/>
      <c r="L623" s="250">
        <v>585</v>
      </c>
      <c r="M623" s="172">
        <v>2E-3</v>
      </c>
      <c r="N623" s="145">
        <v>99.793800000000005</v>
      </c>
    </row>
    <row r="624" spans="1:14" ht="9.75" customHeight="1" x14ac:dyDescent="0.2">
      <c r="A624" s="240">
        <v>1015</v>
      </c>
      <c r="B624" s="288" t="s">
        <v>3305</v>
      </c>
      <c r="C624" s="288"/>
      <c r="D624" s="288"/>
      <c r="E624" s="288"/>
      <c r="F624" s="165" t="s">
        <v>629</v>
      </c>
      <c r="G624" s="171">
        <v>243.47239999999999</v>
      </c>
      <c r="H624" s="241"/>
      <c r="I624" s="318">
        <v>2.4</v>
      </c>
      <c r="J624" s="314"/>
      <c r="K624" s="314"/>
      <c r="L624" s="250">
        <v>584.33000000000004</v>
      </c>
      <c r="M624" s="172">
        <v>2E-3</v>
      </c>
      <c r="N624" s="145">
        <v>99.7958</v>
      </c>
    </row>
    <row r="625" spans="1:14" ht="9.75" customHeight="1" x14ac:dyDescent="0.2">
      <c r="A625" s="240">
        <v>5669</v>
      </c>
      <c r="B625" s="288" t="s">
        <v>3651</v>
      </c>
      <c r="C625" s="288"/>
      <c r="D625" s="288"/>
      <c r="E625" s="288"/>
      <c r="F625" s="165" t="s">
        <v>7</v>
      </c>
      <c r="G625" s="172">
        <v>5</v>
      </c>
      <c r="H625" s="241"/>
      <c r="I625" s="317">
        <v>116.43</v>
      </c>
      <c r="J625" s="314"/>
      <c r="K625" s="314"/>
      <c r="L625" s="250">
        <v>582.15</v>
      </c>
      <c r="M625" s="172">
        <v>2E-3</v>
      </c>
      <c r="N625" s="145">
        <v>99.797799999999995</v>
      </c>
    </row>
    <row r="626" spans="1:14" ht="9.75" customHeight="1" x14ac:dyDescent="0.2">
      <c r="A626" s="240">
        <v>3460</v>
      </c>
      <c r="B626" s="288" t="s">
        <v>3471</v>
      </c>
      <c r="C626" s="288"/>
      <c r="D626" s="288"/>
      <c r="E626" s="288"/>
      <c r="F626" s="165" t="s">
        <v>7</v>
      </c>
      <c r="G626" s="172">
        <v>8</v>
      </c>
      <c r="H626" s="241"/>
      <c r="I626" s="319">
        <v>71.5</v>
      </c>
      <c r="J626" s="314"/>
      <c r="K626" s="314"/>
      <c r="L626" s="250">
        <v>572</v>
      </c>
      <c r="M626" s="172">
        <v>2E-3</v>
      </c>
      <c r="N626" s="145">
        <v>99.799800000000005</v>
      </c>
    </row>
    <row r="627" spans="1:14" ht="9.75" customHeight="1" x14ac:dyDescent="0.2">
      <c r="A627" s="240">
        <v>4389</v>
      </c>
      <c r="B627" s="288" t="s">
        <v>3511</v>
      </c>
      <c r="C627" s="288"/>
      <c r="D627" s="288"/>
      <c r="E627" s="288"/>
      <c r="F627" s="165" t="s">
        <v>629</v>
      </c>
      <c r="G627" s="172">
        <v>6</v>
      </c>
      <c r="H627" s="241"/>
      <c r="I627" s="319">
        <v>93.72</v>
      </c>
      <c r="J627" s="314"/>
      <c r="K627" s="314"/>
      <c r="L627" s="250">
        <v>562.32000000000005</v>
      </c>
      <c r="M627" s="172">
        <v>2E-3</v>
      </c>
      <c r="N627" s="145">
        <v>99.8018</v>
      </c>
    </row>
    <row r="628" spans="1:14" ht="9.75" customHeight="1" x14ac:dyDescent="0.2">
      <c r="A628" s="240">
        <v>9373</v>
      </c>
      <c r="B628" s="288" t="s">
        <v>3618</v>
      </c>
      <c r="C628" s="288"/>
      <c r="D628" s="288"/>
      <c r="E628" s="288"/>
      <c r="F628" s="165" t="s">
        <v>7</v>
      </c>
      <c r="G628" s="169">
        <v>32</v>
      </c>
      <c r="H628" s="241"/>
      <c r="I628" s="319">
        <v>17.559999999999999</v>
      </c>
      <c r="J628" s="314"/>
      <c r="K628" s="314"/>
      <c r="L628" s="250">
        <v>561.91999999999996</v>
      </c>
      <c r="M628" s="172">
        <v>2E-3</v>
      </c>
      <c r="N628" s="145">
        <v>99.803700000000006</v>
      </c>
    </row>
    <row r="629" spans="1:14" ht="9.75" customHeight="1" x14ac:dyDescent="0.2">
      <c r="A629" s="240">
        <v>9414</v>
      </c>
      <c r="B629" s="288" t="s">
        <v>3590</v>
      </c>
      <c r="C629" s="288"/>
      <c r="D629" s="288"/>
      <c r="E629" s="288"/>
      <c r="F629" s="165" t="s">
        <v>7</v>
      </c>
      <c r="G629" s="169">
        <v>12</v>
      </c>
      <c r="H629" s="241"/>
      <c r="I629" s="319">
        <v>46.77</v>
      </c>
      <c r="J629" s="314"/>
      <c r="K629" s="314"/>
      <c r="L629" s="250">
        <v>561.24</v>
      </c>
      <c r="M629" s="172">
        <v>1.9E-3</v>
      </c>
      <c r="N629" s="145">
        <v>99.805700000000002</v>
      </c>
    </row>
    <row r="630" spans="1:14" ht="9.75" customHeight="1" x14ac:dyDescent="0.2">
      <c r="A630" s="240">
        <v>9374</v>
      </c>
      <c r="B630" s="288" t="s">
        <v>3617</v>
      </c>
      <c r="C630" s="288"/>
      <c r="D630" s="288"/>
      <c r="E630" s="288"/>
      <c r="F630" s="165" t="s">
        <v>7</v>
      </c>
      <c r="G630" s="169">
        <v>24</v>
      </c>
      <c r="H630" s="241"/>
      <c r="I630" s="319">
        <v>23.31</v>
      </c>
      <c r="J630" s="314"/>
      <c r="K630" s="314"/>
      <c r="L630" s="250">
        <v>559.44000000000005</v>
      </c>
      <c r="M630" s="172">
        <v>1.9E-3</v>
      </c>
      <c r="N630" s="145">
        <v>99.807599999999994</v>
      </c>
    </row>
    <row r="631" spans="1:14" ht="9.75" customHeight="1" x14ac:dyDescent="0.2">
      <c r="A631" s="240">
        <v>9495</v>
      </c>
      <c r="B631" s="288" t="s">
        <v>3428</v>
      </c>
      <c r="C631" s="288"/>
      <c r="D631" s="288"/>
      <c r="E631" s="288"/>
      <c r="F631" s="165" t="s">
        <v>7</v>
      </c>
      <c r="G631" s="172">
        <v>1</v>
      </c>
      <c r="H631" s="241"/>
      <c r="I631" s="317">
        <v>553.45000000000005</v>
      </c>
      <c r="J631" s="314"/>
      <c r="K631" s="314"/>
      <c r="L631" s="250">
        <v>553.45000000000005</v>
      </c>
      <c r="M631" s="172">
        <v>1.9E-3</v>
      </c>
      <c r="N631" s="145">
        <v>99.8095</v>
      </c>
    </row>
    <row r="632" spans="1:14" ht="9.75" customHeight="1" x14ac:dyDescent="0.2">
      <c r="A632" s="240">
        <v>4650</v>
      </c>
      <c r="B632" s="288" t="s">
        <v>3844</v>
      </c>
      <c r="C632" s="288"/>
      <c r="D632" s="288"/>
      <c r="E632" s="288"/>
      <c r="F632" s="165" t="s">
        <v>7</v>
      </c>
      <c r="G632" s="172">
        <v>6</v>
      </c>
      <c r="H632" s="241"/>
      <c r="I632" s="319">
        <v>92.15</v>
      </c>
      <c r="J632" s="314"/>
      <c r="K632" s="314"/>
      <c r="L632" s="250">
        <v>552.9</v>
      </c>
      <c r="M632" s="172">
        <v>1.9E-3</v>
      </c>
      <c r="N632" s="145">
        <v>99.811499999999995</v>
      </c>
    </row>
    <row r="633" spans="1:14" ht="9.75" customHeight="1" x14ac:dyDescent="0.2">
      <c r="A633" s="240">
        <v>9437</v>
      </c>
      <c r="B633" s="288" t="s">
        <v>2995</v>
      </c>
      <c r="C633" s="288"/>
      <c r="D633" s="288"/>
      <c r="E633" s="288"/>
      <c r="F633" s="165" t="s">
        <v>7</v>
      </c>
      <c r="G633" s="172">
        <v>1</v>
      </c>
      <c r="H633" s="241"/>
      <c r="I633" s="317">
        <v>548.95000000000005</v>
      </c>
      <c r="J633" s="314"/>
      <c r="K633" s="314"/>
      <c r="L633" s="250">
        <v>548.95000000000005</v>
      </c>
      <c r="M633" s="172">
        <v>1.9E-3</v>
      </c>
      <c r="N633" s="145">
        <v>99.813400000000001</v>
      </c>
    </row>
    <row r="634" spans="1:14" ht="9.75" customHeight="1" x14ac:dyDescent="0.2">
      <c r="A634" s="240">
        <v>9563</v>
      </c>
      <c r="B634" s="288" t="s">
        <v>3541</v>
      </c>
      <c r="C634" s="288"/>
      <c r="D634" s="288"/>
      <c r="E634" s="288"/>
      <c r="F634" s="165" t="s">
        <v>7</v>
      </c>
      <c r="G634" s="169">
        <v>21</v>
      </c>
      <c r="H634" s="241"/>
      <c r="I634" s="319">
        <v>26.04</v>
      </c>
      <c r="J634" s="314"/>
      <c r="K634" s="314"/>
      <c r="L634" s="250">
        <v>546.84</v>
      </c>
      <c r="M634" s="172">
        <v>1.9E-3</v>
      </c>
      <c r="N634" s="145">
        <v>99.815299999999993</v>
      </c>
    </row>
    <row r="635" spans="1:14" ht="9.75" customHeight="1" x14ac:dyDescent="0.2">
      <c r="A635" s="240">
        <v>4661</v>
      </c>
      <c r="B635" s="288" t="s">
        <v>3837</v>
      </c>
      <c r="C635" s="288"/>
      <c r="D635" s="288"/>
      <c r="E635" s="288"/>
      <c r="F635" s="165" t="s">
        <v>7</v>
      </c>
      <c r="G635" s="172">
        <v>5</v>
      </c>
      <c r="H635" s="241"/>
      <c r="I635" s="317">
        <v>109.26</v>
      </c>
      <c r="J635" s="314"/>
      <c r="K635" s="314"/>
      <c r="L635" s="250">
        <v>546.29999999999995</v>
      </c>
      <c r="M635" s="172">
        <v>1.9E-3</v>
      </c>
      <c r="N635" s="145">
        <v>99.8172</v>
      </c>
    </row>
    <row r="636" spans="1:14" ht="9.75" customHeight="1" x14ac:dyDescent="0.2">
      <c r="A636" s="240">
        <v>5204</v>
      </c>
      <c r="B636" s="288" t="s">
        <v>3755</v>
      </c>
      <c r="C636" s="288"/>
      <c r="D636" s="288"/>
      <c r="E636" s="288"/>
      <c r="F636" s="165" t="s">
        <v>7</v>
      </c>
      <c r="G636" s="171">
        <v>114</v>
      </c>
      <c r="H636" s="241"/>
      <c r="I636" s="318">
        <v>4.7699999999999996</v>
      </c>
      <c r="J636" s="314"/>
      <c r="K636" s="314"/>
      <c r="L636" s="250">
        <v>543.78</v>
      </c>
      <c r="M636" s="172">
        <v>1.9E-3</v>
      </c>
      <c r="N636" s="145">
        <v>99.819100000000006</v>
      </c>
    </row>
    <row r="637" spans="1:14" ht="19.350000000000001" customHeight="1" x14ac:dyDescent="0.2">
      <c r="A637" s="240">
        <v>9333</v>
      </c>
      <c r="B637" s="288" t="s">
        <v>3080</v>
      </c>
      <c r="C637" s="288"/>
      <c r="D637" s="288"/>
      <c r="E637" s="288"/>
      <c r="F637" s="165" t="s">
        <v>7</v>
      </c>
      <c r="G637" s="172">
        <v>3</v>
      </c>
      <c r="H637" s="241"/>
      <c r="I637" s="317">
        <v>175.53</v>
      </c>
      <c r="J637" s="314"/>
      <c r="K637" s="314"/>
      <c r="L637" s="250">
        <v>526.59</v>
      </c>
      <c r="M637" s="172">
        <v>1.8E-3</v>
      </c>
      <c r="N637" s="145">
        <v>99.820899999999995</v>
      </c>
    </row>
    <row r="638" spans="1:14" ht="19.350000000000001" customHeight="1" x14ac:dyDescent="0.2">
      <c r="A638" s="240">
        <v>2356</v>
      </c>
      <c r="B638" s="288" t="s">
        <v>3046</v>
      </c>
      <c r="C638" s="288"/>
      <c r="D638" s="288"/>
      <c r="E638" s="288"/>
      <c r="F638" s="165" t="s">
        <v>7</v>
      </c>
      <c r="G638" s="172">
        <v>4</v>
      </c>
      <c r="H638" s="241"/>
      <c r="I638" s="317">
        <v>131.44</v>
      </c>
      <c r="J638" s="314"/>
      <c r="K638" s="314"/>
      <c r="L638" s="250">
        <v>525.76</v>
      </c>
      <c r="M638" s="172">
        <v>1.8E-3</v>
      </c>
      <c r="N638" s="145">
        <v>99.822699999999998</v>
      </c>
    </row>
    <row r="639" spans="1:14" ht="9.75" customHeight="1" x14ac:dyDescent="0.2">
      <c r="A639" s="240">
        <v>1904</v>
      </c>
      <c r="B639" s="288" t="s">
        <v>3172</v>
      </c>
      <c r="C639" s="288"/>
      <c r="D639" s="288"/>
      <c r="E639" s="288"/>
      <c r="F639" s="165" t="s">
        <v>19</v>
      </c>
      <c r="G639" s="171">
        <v>185.7</v>
      </c>
      <c r="H639" s="241"/>
      <c r="I639" s="318">
        <v>2.82</v>
      </c>
      <c r="J639" s="314"/>
      <c r="K639" s="314"/>
      <c r="L639" s="250">
        <v>523.66999999999996</v>
      </c>
      <c r="M639" s="172">
        <v>1.8E-3</v>
      </c>
      <c r="N639" s="145">
        <v>99.8245</v>
      </c>
    </row>
    <row r="640" spans="1:14" ht="9.75" customHeight="1" x14ac:dyDescent="0.2">
      <c r="A640" s="240">
        <v>5257</v>
      </c>
      <c r="B640" s="288" t="s">
        <v>3739</v>
      </c>
      <c r="C640" s="288"/>
      <c r="D640" s="288"/>
      <c r="E640" s="288"/>
      <c r="F640" s="165" t="s">
        <v>7</v>
      </c>
      <c r="G640" s="169">
        <v>68</v>
      </c>
      <c r="H640" s="241"/>
      <c r="I640" s="318">
        <v>7.69</v>
      </c>
      <c r="J640" s="314"/>
      <c r="K640" s="314"/>
      <c r="L640" s="250">
        <v>522.91999999999996</v>
      </c>
      <c r="M640" s="172">
        <v>1.8E-3</v>
      </c>
      <c r="N640" s="145">
        <v>99.826300000000003</v>
      </c>
    </row>
    <row r="641" spans="1:14" ht="9.75" customHeight="1" x14ac:dyDescent="0.2">
      <c r="A641" s="240">
        <v>9460</v>
      </c>
      <c r="B641" s="288" t="s">
        <v>3026</v>
      </c>
      <c r="C641" s="288"/>
      <c r="D641" s="288"/>
      <c r="E641" s="288"/>
      <c r="F641" s="165" t="s">
        <v>7</v>
      </c>
      <c r="G641" s="172">
        <v>6</v>
      </c>
      <c r="H641" s="241"/>
      <c r="I641" s="319">
        <v>86.79</v>
      </c>
      <c r="J641" s="314"/>
      <c r="K641" s="314"/>
      <c r="L641" s="250">
        <v>520.74</v>
      </c>
      <c r="M641" s="172">
        <v>1.8E-3</v>
      </c>
      <c r="N641" s="145">
        <v>99.828199999999995</v>
      </c>
    </row>
    <row r="642" spans="1:14" ht="9.75" customHeight="1" x14ac:dyDescent="0.2">
      <c r="A642" s="240">
        <v>9504</v>
      </c>
      <c r="B642" s="288" t="s">
        <v>3905</v>
      </c>
      <c r="C642" s="288"/>
      <c r="D642" s="288"/>
      <c r="E642" s="288"/>
      <c r="F642" s="165" t="s">
        <v>7</v>
      </c>
      <c r="G642" s="172">
        <v>1</v>
      </c>
      <c r="H642" s="241"/>
      <c r="I642" s="317">
        <v>520</v>
      </c>
      <c r="J642" s="314"/>
      <c r="K642" s="314"/>
      <c r="L642" s="250">
        <v>520</v>
      </c>
      <c r="M642" s="172">
        <v>1.8E-3</v>
      </c>
      <c r="N642" s="145">
        <v>99.83</v>
      </c>
    </row>
    <row r="643" spans="1:14" ht="9.75" customHeight="1" x14ac:dyDescent="0.2">
      <c r="A643" s="240">
        <v>4996</v>
      </c>
      <c r="B643" s="288" t="s">
        <v>3772</v>
      </c>
      <c r="C643" s="288"/>
      <c r="D643" s="288"/>
      <c r="E643" s="288"/>
      <c r="F643" s="165" t="s">
        <v>7</v>
      </c>
      <c r="G643" s="169">
        <v>47</v>
      </c>
      <c r="H643" s="241"/>
      <c r="I643" s="319">
        <v>10.98</v>
      </c>
      <c r="J643" s="314"/>
      <c r="K643" s="314"/>
      <c r="L643" s="250">
        <v>516.05999999999995</v>
      </c>
      <c r="M643" s="172">
        <v>1.8E-3</v>
      </c>
      <c r="N643" s="145">
        <v>99.831800000000001</v>
      </c>
    </row>
    <row r="644" spans="1:14" ht="9.75" customHeight="1" x14ac:dyDescent="0.2">
      <c r="A644" s="240">
        <v>1172</v>
      </c>
      <c r="B644" s="288" t="s">
        <v>3371</v>
      </c>
      <c r="C644" s="288"/>
      <c r="D644" s="288"/>
      <c r="E644" s="288"/>
      <c r="F644" s="165" t="s">
        <v>629</v>
      </c>
      <c r="G644" s="169">
        <v>25.076899999999998</v>
      </c>
      <c r="H644" s="241"/>
      <c r="I644" s="319">
        <v>20.43</v>
      </c>
      <c r="J644" s="314"/>
      <c r="K644" s="314"/>
      <c r="L644" s="250">
        <v>512.32000000000005</v>
      </c>
      <c r="M644" s="172">
        <v>1.8E-3</v>
      </c>
      <c r="N644" s="145">
        <v>99.833500000000001</v>
      </c>
    </row>
    <row r="645" spans="1:14" ht="9.75" customHeight="1" x14ac:dyDescent="0.2">
      <c r="A645" s="240">
        <v>1938</v>
      </c>
      <c r="B645" s="288" t="s">
        <v>3165</v>
      </c>
      <c r="C645" s="288"/>
      <c r="D645" s="288"/>
      <c r="E645" s="288"/>
      <c r="F645" s="165" t="s">
        <v>7</v>
      </c>
      <c r="G645" s="171">
        <v>212</v>
      </c>
      <c r="H645" s="241"/>
      <c r="I645" s="318">
        <v>2.41</v>
      </c>
      <c r="J645" s="314"/>
      <c r="K645" s="314"/>
      <c r="L645" s="250">
        <v>510.92</v>
      </c>
      <c r="M645" s="172">
        <v>1.8E-3</v>
      </c>
      <c r="N645" s="145">
        <v>99.835300000000004</v>
      </c>
    </row>
    <row r="646" spans="1:14" ht="9.75" customHeight="1" x14ac:dyDescent="0.2">
      <c r="A646" s="240">
        <v>4777</v>
      </c>
      <c r="B646" s="288" t="s">
        <v>3802</v>
      </c>
      <c r="C646" s="288"/>
      <c r="D646" s="288"/>
      <c r="E646" s="288"/>
      <c r="F646" s="165" t="s">
        <v>19</v>
      </c>
      <c r="G646" s="171">
        <v>490.21</v>
      </c>
      <c r="H646" s="241"/>
      <c r="I646" s="318">
        <v>1.03</v>
      </c>
      <c r="J646" s="314"/>
      <c r="K646" s="314"/>
      <c r="L646" s="250">
        <v>504.92</v>
      </c>
      <c r="M646" s="172">
        <v>1.8E-3</v>
      </c>
      <c r="N646" s="145">
        <v>99.837100000000007</v>
      </c>
    </row>
    <row r="647" spans="1:14" ht="9.75" customHeight="1" x14ac:dyDescent="0.2">
      <c r="A647" s="240">
        <v>4776</v>
      </c>
      <c r="B647" s="288" t="s">
        <v>3803</v>
      </c>
      <c r="C647" s="288"/>
      <c r="D647" s="288"/>
      <c r="E647" s="288"/>
      <c r="F647" s="165" t="s">
        <v>19</v>
      </c>
      <c r="G647" s="169">
        <v>35.24</v>
      </c>
      <c r="H647" s="241"/>
      <c r="I647" s="319">
        <v>14.25</v>
      </c>
      <c r="J647" s="314"/>
      <c r="K647" s="314"/>
      <c r="L647" s="250">
        <v>502.17</v>
      </c>
      <c r="M647" s="172">
        <v>1.6999999999999999E-3</v>
      </c>
      <c r="N647" s="145">
        <v>99.838800000000006</v>
      </c>
    </row>
    <row r="648" spans="1:14" ht="9.75" customHeight="1" x14ac:dyDescent="0.2">
      <c r="A648" s="240">
        <v>9433</v>
      </c>
      <c r="B648" s="288" t="s">
        <v>3572</v>
      </c>
      <c r="C648" s="288"/>
      <c r="D648" s="288"/>
      <c r="E648" s="288"/>
      <c r="F648" s="165" t="s">
        <v>7</v>
      </c>
      <c r="G648" s="172">
        <v>2</v>
      </c>
      <c r="H648" s="241"/>
      <c r="I648" s="317">
        <v>249.99</v>
      </c>
      <c r="J648" s="314"/>
      <c r="K648" s="314"/>
      <c r="L648" s="250">
        <v>499.98</v>
      </c>
      <c r="M648" s="172">
        <v>1.6999999999999999E-3</v>
      </c>
      <c r="N648" s="145">
        <v>99.840500000000006</v>
      </c>
    </row>
    <row r="649" spans="1:14" ht="19.350000000000001" customHeight="1" x14ac:dyDescent="0.2">
      <c r="A649" s="240">
        <v>9485</v>
      </c>
      <c r="B649" s="288" t="s">
        <v>3436</v>
      </c>
      <c r="C649" s="288"/>
      <c r="D649" s="288"/>
      <c r="E649" s="288"/>
      <c r="F649" s="165" t="s">
        <v>7</v>
      </c>
      <c r="G649" s="172">
        <v>2</v>
      </c>
      <c r="H649" s="241"/>
      <c r="I649" s="317">
        <v>248.46</v>
      </c>
      <c r="J649" s="314"/>
      <c r="K649" s="314"/>
      <c r="L649" s="250">
        <v>496.92</v>
      </c>
      <c r="M649" s="172">
        <v>1.6999999999999999E-3</v>
      </c>
      <c r="N649" s="145">
        <v>99.842299999999994</v>
      </c>
    </row>
    <row r="650" spans="1:14" ht="9.75" customHeight="1" x14ac:dyDescent="0.2">
      <c r="A650" s="240">
        <v>9499</v>
      </c>
      <c r="B650" s="288" t="s">
        <v>3910</v>
      </c>
      <c r="C650" s="288"/>
      <c r="D650" s="288"/>
      <c r="E650" s="288"/>
      <c r="F650" s="165" t="s">
        <v>7</v>
      </c>
      <c r="G650" s="172">
        <v>1</v>
      </c>
      <c r="H650" s="241"/>
      <c r="I650" s="317">
        <v>492</v>
      </c>
      <c r="J650" s="314"/>
      <c r="K650" s="314"/>
      <c r="L650" s="250">
        <v>492</v>
      </c>
      <c r="M650" s="172">
        <v>1.6999999999999999E-3</v>
      </c>
      <c r="N650" s="145">
        <v>99.843999999999994</v>
      </c>
    </row>
    <row r="651" spans="1:14" ht="9.75" customHeight="1" x14ac:dyDescent="0.2">
      <c r="A651" s="240">
        <v>9297</v>
      </c>
      <c r="B651" s="288" t="s">
        <v>3031</v>
      </c>
      <c r="C651" s="288"/>
      <c r="D651" s="288"/>
      <c r="E651" s="288"/>
      <c r="F651" s="165" t="s">
        <v>7</v>
      </c>
      <c r="G651" s="172">
        <v>5</v>
      </c>
      <c r="H651" s="241"/>
      <c r="I651" s="319">
        <v>97.73</v>
      </c>
      <c r="J651" s="314"/>
      <c r="K651" s="314"/>
      <c r="L651" s="250">
        <v>488.65</v>
      </c>
      <c r="M651" s="172">
        <v>1.6999999999999999E-3</v>
      </c>
      <c r="N651" s="145">
        <v>99.845699999999994</v>
      </c>
    </row>
    <row r="652" spans="1:14" ht="9.75" customHeight="1" x14ac:dyDescent="0.2">
      <c r="A652" s="240">
        <v>4918</v>
      </c>
      <c r="B652" s="288" t="s">
        <v>3787</v>
      </c>
      <c r="C652" s="288"/>
      <c r="D652" s="288"/>
      <c r="E652" s="288"/>
      <c r="F652" s="165" t="s">
        <v>7</v>
      </c>
      <c r="G652" s="171">
        <v>241</v>
      </c>
      <c r="H652" s="241"/>
      <c r="I652" s="318">
        <v>1.99</v>
      </c>
      <c r="J652" s="314"/>
      <c r="K652" s="314"/>
      <c r="L652" s="250">
        <v>479.59</v>
      </c>
      <c r="M652" s="172">
        <v>1.6999999999999999E-3</v>
      </c>
      <c r="N652" s="145">
        <v>99.847300000000004</v>
      </c>
    </row>
    <row r="653" spans="1:14" ht="9.75" customHeight="1" x14ac:dyDescent="0.2">
      <c r="A653" s="240">
        <v>5210</v>
      </c>
      <c r="B653" s="288" t="s">
        <v>3749</v>
      </c>
      <c r="C653" s="288"/>
      <c r="D653" s="288"/>
      <c r="E653" s="288"/>
      <c r="F653" s="165" t="s">
        <v>7</v>
      </c>
      <c r="G653" s="172">
        <v>3</v>
      </c>
      <c r="H653" s="241"/>
      <c r="I653" s="317">
        <v>159.22999999999999</v>
      </c>
      <c r="J653" s="314"/>
      <c r="K653" s="314"/>
      <c r="L653" s="250">
        <v>477.69</v>
      </c>
      <c r="M653" s="172">
        <v>1.6999999999999999E-3</v>
      </c>
      <c r="N653" s="145">
        <v>99.849000000000004</v>
      </c>
    </row>
    <row r="654" spans="1:14" ht="9.75" customHeight="1" x14ac:dyDescent="0.2">
      <c r="A654" s="240">
        <v>4667</v>
      </c>
      <c r="B654" s="288" t="s">
        <v>3835</v>
      </c>
      <c r="C654" s="288"/>
      <c r="D654" s="288"/>
      <c r="E654" s="288"/>
      <c r="F654" s="165" t="s">
        <v>7</v>
      </c>
      <c r="G654" s="169">
        <v>41</v>
      </c>
      <c r="H654" s="241"/>
      <c r="I654" s="319">
        <v>11.49</v>
      </c>
      <c r="J654" s="314"/>
      <c r="K654" s="314"/>
      <c r="L654" s="250">
        <v>471.09</v>
      </c>
      <c r="M654" s="172">
        <v>1.6000000000000001E-3</v>
      </c>
      <c r="N654" s="145">
        <v>99.8506</v>
      </c>
    </row>
    <row r="655" spans="1:14" ht="9.75" customHeight="1" x14ac:dyDescent="0.2">
      <c r="A655" s="240">
        <v>2503</v>
      </c>
      <c r="B655" s="288" t="s">
        <v>3293</v>
      </c>
      <c r="C655" s="288"/>
      <c r="D655" s="288"/>
      <c r="E655" s="288"/>
      <c r="F655" s="165" t="s">
        <v>7</v>
      </c>
      <c r="G655" s="167">
        <v>1091.3177000000001</v>
      </c>
      <c r="H655" s="241"/>
      <c r="I655" s="318">
        <v>0.43</v>
      </c>
      <c r="J655" s="314"/>
      <c r="K655" s="314"/>
      <c r="L655" s="250">
        <v>469.27</v>
      </c>
      <c r="M655" s="172">
        <v>1.6000000000000001E-3</v>
      </c>
      <c r="N655" s="145">
        <v>99.8523</v>
      </c>
    </row>
    <row r="656" spans="1:14" ht="9.75" customHeight="1" x14ac:dyDescent="0.2">
      <c r="A656" s="240">
        <v>4355</v>
      </c>
      <c r="B656" s="288" t="s">
        <v>3319</v>
      </c>
      <c r="C656" s="288"/>
      <c r="D656" s="288"/>
      <c r="E656" s="288"/>
      <c r="F656" s="165" t="s">
        <v>7</v>
      </c>
      <c r="G656" s="172">
        <v>4</v>
      </c>
      <c r="H656" s="241"/>
      <c r="I656" s="317">
        <v>116.9</v>
      </c>
      <c r="J656" s="314"/>
      <c r="K656" s="314"/>
      <c r="L656" s="250">
        <v>467.6</v>
      </c>
      <c r="M656" s="172">
        <v>1.6000000000000001E-3</v>
      </c>
      <c r="N656" s="145">
        <v>99.853899999999996</v>
      </c>
    </row>
    <row r="657" spans="1:14" ht="9.75" customHeight="1" x14ac:dyDescent="0.2">
      <c r="A657" s="240">
        <v>2379</v>
      </c>
      <c r="B657" s="288" t="s">
        <v>3257</v>
      </c>
      <c r="C657" s="288"/>
      <c r="D657" s="288"/>
      <c r="E657" s="288"/>
      <c r="F657" s="165" t="s">
        <v>7</v>
      </c>
      <c r="G657" s="171">
        <v>160.51750000000001</v>
      </c>
      <c r="H657" s="241"/>
      <c r="I657" s="318">
        <v>2.8</v>
      </c>
      <c r="J657" s="314"/>
      <c r="K657" s="314"/>
      <c r="L657" s="250">
        <v>449.45</v>
      </c>
      <c r="M657" s="172">
        <v>1.6000000000000001E-3</v>
      </c>
      <c r="N657" s="145">
        <v>99.855400000000003</v>
      </c>
    </row>
    <row r="658" spans="1:14" ht="9.75" customHeight="1" x14ac:dyDescent="0.2">
      <c r="A658" s="240">
        <v>5603</v>
      </c>
      <c r="B658" s="288" t="s">
        <v>3666</v>
      </c>
      <c r="C658" s="288"/>
      <c r="D658" s="288"/>
      <c r="E658" s="288"/>
      <c r="F658" s="165" t="s">
        <v>7</v>
      </c>
      <c r="G658" s="169">
        <v>48</v>
      </c>
      <c r="H658" s="241"/>
      <c r="I658" s="318">
        <v>9.34</v>
      </c>
      <c r="J658" s="314"/>
      <c r="K658" s="314"/>
      <c r="L658" s="250">
        <v>448.32</v>
      </c>
      <c r="M658" s="172">
        <v>1.6000000000000001E-3</v>
      </c>
      <c r="N658" s="145">
        <v>99.856999999999999</v>
      </c>
    </row>
    <row r="659" spans="1:14" ht="9.75" customHeight="1" x14ac:dyDescent="0.2">
      <c r="A659" s="240">
        <v>9491</v>
      </c>
      <c r="B659" s="288" t="s">
        <v>3430</v>
      </c>
      <c r="C659" s="288"/>
      <c r="D659" s="288"/>
      <c r="E659" s="288"/>
      <c r="F659" s="165" t="s">
        <v>7</v>
      </c>
      <c r="G659" s="169">
        <v>13</v>
      </c>
      <c r="H659" s="241"/>
      <c r="I659" s="319">
        <v>34.479999999999997</v>
      </c>
      <c r="J659" s="314"/>
      <c r="K659" s="314"/>
      <c r="L659" s="250">
        <v>448.24</v>
      </c>
      <c r="M659" s="172">
        <v>1.6000000000000001E-3</v>
      </c>
      <c r="N659" s="145">
        <v>99.858599999999996</v>
      </c>
    </row>
    <row r="660" spans="1:14" ht="9.75" customHeight="1" x14ac:dyDescent="0.2">
      <c r="A660" s="240">
        <v>9564</v>
      </c>
      <c r="B660" s="288" t="s">
        <v>3540</v>
      </c>
      <c r="C660" s="288"/>
      <c r="D660" s="288"/>
      <c r="E660" s="288"/>
      <c r="F660" s="165" t="s">
        <v>7</v>
      </c>
      <c r="G660" s="169">
        <v>14</v>
      </c>
      <c r="H660" s="241"/>
      <c r="I660" s="319">
        <v>31.75</v>
      </c>
      <c r="J660" s="314"/>
      <c r="K660" s="314"/>
      <c r="L660" s="250">
        <v>444.5</v>
      </c>
      <c r="M660" s="172">
        <v>1.5E-3</v>
      </c>
      <c r="N660" s="145">
        <v>99.860100000000003</v>
      </c>
    </row>
    <row r="661" spans="1:14" ht="9.75" customHeight="1" x14ac:dyDescent="0.2">
      <c r="A661" s="240">
        <v>1979</v>
      </c>
      <c r="B661" s="288" t="s">
        <v>3125</v>
      </c>
      <c r="C661" s="288"/>
      <c r="D661" s="288"/>
      <c r="E661" s="288"/>
      <c r="F661" s="165" t="s">
        <v>19</v>
      </c>
      <c r="G661" s="171">
        <v>201.17500000000001</v>
      </c>
      <c r="H661" s="241"/>
      <c r="I661" s="318">
        <v>2.1598999999999999</v>
      </c>
      <c r="J661" s="314"/>
      <c r="K661" s="314"/>
      <c r="L661" s="250">
        <v>434.52</v>
      </c>
      <c r="M661" s="172">
        <v>1.5E-3</v>
      </c>
      <c r="N661" s="145">
        <v>99.861599999999996</v>
      </c>
    </row>
    <row r="662" spans="1:14" ht="9.75" customHeight="1" x14ac:dyDescent="0.2">
      <c r="A662" s="240">
        <v>4680</v>
      </c>
      <c r="B662" s="288" t="s">
        <v>3827</v>
      </c>
      <c r="C662" s="288"/>
      <c r="D662" s="288"/>
      <c r="E662" s="288"/>
      <c r="F662" s="165" t="s">
        <v>7</v>
      </c>
      <c r="G662" s="169">
        <v>15</v>
      </c>
      <c r="H662" s="241"/>
      <c r="I662" s="319">
        <v>28.91</v>
      </c>
      <c r="J662" s="314"/>
      <c r="K662" s="314"/>
      <c r="L662" s="250">
        <v>433.65</v>
      </c>
      <c r="M662" s="172">
        <v>1.5E-3</v>
      </c>
      <c r="N662" s="145">
        <v>99.863100000000003</v>
      </c>
    </row>
    <row r="663" spans="1:14" ht="9.75" customHeight="1" x14ac:dyDescent="0.2">
      <c r="A663" s="240">
        <v>9403</v>
      </c>
      <c r="B663" s="288" t="s">
        <v>3381</v>
      </c>
      <c r="C663" s="288"/>
      <c r="D663" s="288"/>
      <c r="E663" s="288"/>
      <c r="F663" s="165" t="s">
        <v>7</v>
      </c>
      <c r="G663" s="172">
        <v>4</v>
      </c>
      <c r="H663" s="241"/>
      <c r="I663" s="317">
        <v>105.9</v>
      </c>
      <c r="J663" s="314"/>
      <c r="K663" s="314"/>
      <c r="L663" s="250">
        <v>423.6</v>
      </c>
      <c r="M663" s="172">
        <v>1.5E-3</v>
      </c>
      <c r="N663" s="145">
        <v>99.864599999999996</v>
      </c>
    </row>
    <row r="664" spans="1:14" ht="9.75" customHeight="1" x14ac:dyDescent="0.2">
      <c r="A664" s="240">
        <v>9367</v>
      </c>
      <c r="B664" s="288" t="s">
        <v>3623</v>
      </c>
      <c r="C664" s="288"/>
      <c r="D664" s="288"/>
      <c r="E664" s="288"/>
      <c r="F664" s="165" t="s">
        <v>7</v>
      </c>
      <c r="G664" s="169">
        <v>16</v>
      </c>
      <c r="H664" s="241"/>
      <c r="I664" s="319">
        <v>26.42</v>
      </c>
      <c r="J664" s="314"/>
      <c r="K664" s="314"/>
      <c r="L664" s="250">
        <v>422.72</v>
      </c>
      <c r="M664" s="172">
        <v>1.5E-3</v>
      </c>
      <c r="N664" s="145">
        <v>99.866100000000003</v>
      </c>
    </row>
    <row r="665" spans="1:14" ht="9.75" customHeight="1" x14ac:dyDescent="0.2">
      <c r="A665" s="240">
        <v>4785</v>
      </c>
      <c r="B665" s="288" t="s">
        <v>3795</v>
      </c>
      <c r="C665" s="288"/>
      <c r="D665" s="288"/>
      <c r="E665" s="288"/>
      <c r="F665" s="165" t="s">
        <v>19</v>
      </c>
      <c r="G665" s="169">
        <v>21.08</v>
      </c>
      <c r="H665" s="241"/>
      <c r="I665" s="319">
        <v>19.920000000000002</v>
      </c>
      <c r="J665" s="314"/>
      <c r="K665" s="314"/>
      <c r="L665" s="250">
        <v>419.91</v>
      </c>
      <c r="M665" s="172">
        <v>1.5E-3</v>
      </c>
      <c r="N665" s="145">
        <v>99.867500000000007</v>
      </c>
    </row>
    <row r="666" spans="1:14" ht="9.75" customHeight="1" x14ac:dyDescent="0.2">
      <c r="A666" s="240">
        <v>5715</v>
      </c>
      <c r="B666" s="288" t="s">
        <v>3643</v>
      </c>
      <c r="C666" s="288"/>
      <c r="D666" s="288"/>
      <c r="E666" s="288"/>
      <c r="F666" s="165" t="s">
        <v>7</v>
      </c>
      <c r="G666" s="169">
        <v>13</v>
      </c>
      <c r="H666" s="241"/>
      <c r="I666" s="319">
        <v>32.299999999999997</v>
      </c>
      <c r="J666" s="314"/>
      <c r="K666" s="314"/>
      <c r="L666" s="250">
        <v>419.9</v>
      </c>
      <c r="M666" s="172">
        <v>1.5E-3</v>
      </c>
      <c r="N666" s="145">
        <v>99.869</v>
      </c>
    </row>
    <row r="667" spans="1:14" ht="9.75" customHeight="1" x14ac:dyDescent="0.2">
      <c r="A667" s="240">
        <v>9543</v>
      </c>
      <c r="B667" s="288" t="s">
        <v>3561</v>
      </c>
      <c r="C667" s="288"/>
      <c r="D667" s="288"/>
      <c r="E667" s="288"/>
      <c r="F667" s="165" t="s">
        <v>19</v>
      </c>
      <c r="G667" s="169">
        <v>28.43</v>
      </c>
      <c r="H667" s="241"/>
      <c r="I667" s="319">
        <v>14.56</v>
      </c>
      <c r="J667" s="314"/>
      <c r="K667" s="314"/>
      <c r="L667" s="250">
        <v>413.94</v>
      </c>
      <c r="M667" s="172">
        <v>1.4E-3</v>
      </c>
      <c r="N667" s="145">
        <v>99.870400000000004</v>
      </c>
    </row>
    <row r="668" spans="1:14" ht="9.75" customHeight="1" x14ac:dyDescent="0.2">
      <c r="A668" s="240">
        <v>9390</v>
      </c>
      <c r="B668" s="288" t="s">
        <v>3604</v>
      </c>
      <c r="C668" s="288"/>
      <c r="D668" s="288"/>
      <c r="E668" s="288"/>
      <c r="F668" s="165" t="s">
        <v>7</v>
      </c>
      <c r="G668" s="172">
        <v>8</v>
      </c>
      <c r="H668" s="241"/>
      <c r="I668" s="319">
        <v>51.74</v>
      </c>
      <c r="J668" s="314"/>
      <c r="K668" s="314"/>
      <c r="L668" s="250">
        <v>413.92</v>
      </c>
      <c r="M668" s="172">
        <v>1.4E-3</v>
      </c>
      <c r="N668" s="145">
        <v>99.871899999999997</v>
      </c>
    </row>
    <row r="669" spans="1:14" ht="9.75" customHeight="1" x14ac:dyDescent="0.2">
      <c r="A669" s="240">
        <v>1817</v>
      </c>
      <c r="B669" s="288" t="s">
        <v>3138</v>
      </c>
      <c r="C669" s="288"/>
      <c r="D669" s="288"/>
      <c r="E669" s="288"/>
      <c r="F669" s="165" t="s">
        <v>7</v>
      </c>
      <c r="G669" s="169">
        <v>52</v>
      </c>
      <c r="H669" s="241"/>
      <c r="I669" s="318">
        <v>7.95</v>
      </c>
      <c r="J669" s="314"/>
      <c r="K669" s="314"/>
      <c r="L669" s="250">
        <v>413.4</v>
      </c>
      <c r="M669" s="172">
        <v>1.4E-3</v>
      </c>
      <c r="N669" s="145">
        <v>99.8733</v>
      </c>
    </row>
    <row r="670" spans="1:14" ht="9.75" customHeight="1" x14ac:dyDescent="0.2">
      <c r="A670" s="240">
        <v>9567</v>
      </c>
      <c r="B670" s="288" t="s">
        <v>3537</v>
      </c>
      <c r="C670" s="288"/>
      <c r="D670" s="288"/>
      <c r="E670" s="288"/>
      <c r="F670" s="165" t="s">
        <v>7</v>
      </c>
      <c r="G670" s="169">
        <v>14</v>
      </c>
      <c r="H670" s="241"/>
      <c r="I670" s="319">
        <v>29.06</v>
      </c>
      <c r="J670" s="314"/>
      <c r="K670" s="314"/>
      <c r="L670" s="250">
        <v>406.84</v>
      </c>
      <c r="M670" s="172">
        <v>1.4E-3</v>
      </c>
      <c r="N670" s="145">
        <v>99.874700000000004</v>
      </c>
    </row>
    <row r="671" spans="1:14" ht="9.75" customHeight="1" x14ac:dyDescent="0.2">
      <c r="A671" s="240">
        <v>9434</v>
      </c>
      <c r="B671" s="288" t="s">
        <v>3571</v>
      </c>
      <c r="C671" s="288"/>
      <c r="D671" s="288"/>
      <c r="E671" s="288"/>
      <c r="F671" s="165" t="s">
        <v>7</v>
      </c>
      <c r="G671" s="172">
        <v>1</v>
      </c>
      <c r="H671" s="241"/>
      <c r="I671" s="317">
        <v>400.19</v>
      </c>
      <c r="J671" s="314"/>
      <c r="K671" s="314"/>
      <c r="L671" s="250">
        <v>400.19</v>
      </c>
      <c r="M671" s="172">
        <v>1.4E-3</v>
      </c>
      <c r="N671" s="145">
        <v>99.876099999999994</v>
      </c>
    </row>
    <row r="672" spans="1:14" ht="9.75" customHeight="1" x14ac:dyDescent="0.2">
      <c r="A672" s="240">
        <v>9510</v>
      </c>
      <c r="B672" s="288" t="s">
        <v>3899</v>
      </c>
      <c r="C672" s="288"/>
      <c r="D672" s="288"/>
      <c r="E672" s="288"/>
      <c r="F672" s="165" t="s">
        <v>7</v>
      </c>
      <c r="G672" s="172">
        <v>1</v>
      </c>
      <c r="H672" s="241"/>
      <c r="I672" s="317">
        <v>399</v>
      </c>
      <c r="J672" s="314"/>
      <c r="K672" s="314"/>
      <c r="L672" s="250">
        <v>399</v>
      </c>
      <c r="M672" s="172">
        <v>1.4E-3</v>
      </c>
      <c r="N672" s="145">
        <v>99.877499999999998</v>
      </c>
    </row>
    <row r="673" spans="1:14" ht="9.75" customHeight="1" x14ac:dyDescent="0.2">
      <c r="A673" s="240">
        <v>9215</v>
      </c>
      <c r="B673" s="288" t="s">
        <v>3356</v>
      </c>
      <c r="C673" s="288"/>
      <c r="D673" s="288"/>
      <c r="E673" s="288"/>
      <c r="F673" s="165" t="s">
        <v>7</v>
      </c>
      <c r="G673" s="169">
        <v>31.501999999999999</v>
      </c>
      <c r="H673" s="241"/>
      <c r="I673" s="319">
        <v>12.59</v>
      </c>
      <c r="J673" s="314"/>
      <c r="K673" s="314"/>
      <c r="L673" s="250">
        <v>396.61</v>
      </c>
      <c r="M673" s="172">
        <v>1.4E-3</v>
      </c>
      <c r="N673" s="145">
        <v>99.878900000000002</v>
      </c>
    </row>
    <row r="674" spans="1:14" ht="9.75" customHeight="1" x14ac:dyDescent="0.2">
      <c r="A674" s="240">
        <v>9480</v>
      </c>
      <c r="B674" s="288" t="s">
        <v>3437</v>
      </c>
      <c r="C674" s="288"/>
      <c r="D674" s="288"/>
      <c r="E674" s="288"/>
      <c r="F674" s="165" t="s">
        <v>7</v>
      </c>
      <c r="G674" s="172">
        <v>1</v>
      </c>
      <c r="H674" s="241"/>
      <c r="I674" s="317">
        <v>394</v>
      </c>
      <c r="J674" s="314"/>
      <c r="K674" s="314"/>
      <c r="L674" s="250">
        <v>394</v>
      </c>
      <c r="M674" s="172">
        <v>1.4E-3</v>
      </c>
      <c r="N674" s="145">
        <v>99.880200000000002</v>
      </c>
    </row>
    <row r="675" spans="1:14" ht="9.75" customHeight="1" x14ac:dyDescent="0.2">
      <c r="A675" s="240">
        <v>5615</v>
      </c>
      <c r="B675" s="288" t="s">
        <v>3660</v>
      </c>
      <c r="C675" s="288"/>
      <c r="D675" s="288"/>
      <c r="E675" s="288"/>
      <c r="F675" s="165" t="s">
        <v>7</v>
      </c>
      <c r="G675" s="169">
        <v>16</v>
      </c>
      <c r="H675" s="241"/>
      <c r="I675" s="319">
        <v>24.25</v>
      </c>
      <c r="J675" s="314"/>
      <c r="K675" s="314"/>
      <c r="L675" s="250">
        <v>388</v>
      </c>
      <c r="M675" s="172">
        <v>1.2999999999999999E-3</v>
      </c>
      <c r="N675" s="145">
        <v>99.881600000000006</v>
      </c>
    </row>
    <row r="676" spans="1:14" ht="9.75" customHeight="1" x14ac:dyDescent="0.2">
      <c r="A676" s="240">
        <v>9441</v>
      </c>
      <c r="B676" s="288" t="s">
        <v>3147</v>
      </c>
      <c r="C676" s="288"/>
      <c r="D676" s="288"/>
      <c r="E676" s="288"/>
      <c r="F676" s="165" t="s">
        <v>19</v>
      </c>
      <c r="G676" s="169">
        <v>98.22</v>
      </c>
      <c r="H676" s="241"/>
      <c r="I676" s="318">
        <v>3.92</v>
      </c>
      <c r="J676" s="314"/>
      <c r="K676" s="314"/>
      <c r="L676" s="250">
        <v>385.02</v>
      </c>
      <c r="M676" s="172">
        <v>1.2999999999999999E-3</v>
      </c>
      <c r="N676" s="145">
        <v>99.882900000000006</v>
      </c>
    </row>
    <row r="677" spans="1:14" ht="19.350000000000001" customHeight="1" x14ac:dyDescent="0.2">
      <c r="A677" s="240">
        <v>2276</v>
      </c>
      <c r="B677" s="288" t="s">
        <v>3051</v>
      </c>
      <c r="C677" s="288"/>
      <c r="D677" s="288"/>
      <c r="E677" s="288"/>
      <c r="F677" s="165" t="s">
        <v>7</v>
      </c>
      <c r="G677" s="172">
        <v>3</v>
      </c>
      <c r="H677" s="241"/>
      <c r="I677" s="317">
        <v>125.26</v>
      </c>
      <c r="J677" s="314"/>
      <c r="K677" s="314"/>
      <c r="L677" s="250">
        <v>375.78</v>
      </c>
      <c r="M677" s="172">
        <v>1.2999999999999999E-3</v>
      </c>
      <c r="N677" s="145">
        <v>99.884200000000007</v>
      </c>
    </row>
    <row r="678" spans="1:14" ht="19.350000000000001" customHeight="1" x14ac:dyDescent="0.2">
      <c r="A678" s="240">
        <v>4659</v>
      </c>
      <c r="B678" s="288" t="s">
        <v>3838</v>
      </c>
      <c r="C678" s="288"/>
      <c r="D678" s="288"/>
      <c r="E678" s="288"/>
      <c r="F678" s="165" t="s">
        <v>7</v>
      </c>
      <c r="G678" s="169">
        <v>25</v>
      </c>
      <c r="H678" s="241"/>
      <c r="I678" s="319">
        <v>14.99</v>
      </c>
      <c r="J678" s="314"/>
      <c r="K678" s="314"/>
      <c r="L678" s="250">
        <v>374.75</v>
      </c>
      <c r="M678" s="172">
        <v>1.2999999999999999E-3</v>
      </c>
      <c r="N678" s="145">
        <v>99.885499999999993</v>
      </c>
    </row>
    <row r="679" spans="1:14" ht="9.75" customHeight="1" x14ac:dyDescent="0.2">
      <c r="A679" s="240">
        <v>9384</v>
      </c>
      <c r="B679" s="288" t="s">
        <v>3610</v>
      </c>
      <c r="C679" s="288"/>
      <c r="D679" s="288"/>
      <c r="E679" s="288"/>
      <c r="F679" s="165" t="s">
        <v>7</v>
      </c>
      <c r="G679" s="169">
        <v>18</v>
      </c>
      <c r="H679" s="241"/>
      <c r="I679" s="319">
        <v>20.22</v>
      </c>
      <c r="J679" s="314"/>
      <c r="K679" s="314"/>
      <c r="L679" s="250">
        <v>363.96</v>
      </c>
      <c r="M679" s="172">
        <v>1.2999999999999999E-3</v>
      </c>
      <c r="N679" s="145">
        <v>99.886799999999994</v>
      </c>
    </row>
    <row r="680" spans="1:14" ht="9.75" customHeight="1" x14ac:dyDescent="0.2">
      <c r="A680" s="240">
        <v>5582</v>
      </c>
      <c r="B680" s="288" t="s">
        <v>3670</v>
      </c>
      <c r="C680" s="288"/>
      <c r="D680" s="288"/>
      <c r="E680" s="288"/>
      <c r="F680" s="165" t="s">
        <v>7</v>
      </c>
      <c r="G680" s="171">
        <v>327</v>
      </c>
      <c r="H680" s="241"/>
      <c r="I680" s="318">
        <v>1.1100000000000001</v>
      </c>
      <c r="J680" s="314"/>
      <c r="K680" s="314"/>
      <c r="L680" s="250">
        <v>362.97</v>
      </c>
      <c r="M680" s="172">
        <v>1.2999999999999999E-3</v>
      </c>
      <c r="N680" s="145">
        <v>99.888000000000005</v>
      </c>
    </row>
    <row r="681" spans="1:14" ht="9.75" customHeight="1" x14ac:dyDescent="0.2">
      <c r="A681" s="240">
        <v>9358</v>
      </c>
      <c r="B681" s="288" t="s">
        <v>3631</v>
      </c>
      <c r="C681" s="288"/>
      <c r="D681" s="288"/>
      <c r="E681" s="288"/>
      <c r="F681" s="165" t="s">
        <v>7</v>
      </c>
      <c r="G681" s="169">
        <v>22</v>
      </c>
      <c r="H681" s="241"/>
      <c r="I681" s="319">
        <v>16.059999999999999</v>
      </c>
      <c r="J681" s="314"/>
      <c r="K681" s="314"/>
      <c r="L681" s="250">
        <v>353.32</v>
      </c>
      <c r="M681" s="172">
        <v>1.1999999999999999E-3</v>
      </c>
      <c r="N681" s="145">
        <v>99.889300000000006</v>
      </c>
    </row>
    <row r="682" spans="1:14" ht="9.75" customHeight="1" x14ac:dyDescent="0.2">
      <c r="A682" s="240">
        <v>4390</v>
      </c>
      <c r="B682" s="288" t="s">
        <v>3397</v>
      </c>
      <c r="C682" s="288"/>
      <c r="D682" s="288"/>
      <c r="E682" s="288"/>
      <c r="F682" s="165" t="s">
        <v>3396</v>
      </c>
      <c r="G682" s="172">
        <v>2</v>
      </c>
      <c r="H682" s="241"/>
      <c r="I682" s="317">
        <v>175.9</v>
      </c>
      <c r="J682" s="314"/>
      <c r="K682" s="314"/>
      <c r="L682" s="250">
        <v>351.8</v>
      </c>
      <c r="M682" s="172">
        <v>1.1999999999999999E-3</v>
      </c>
      <c r="N682" s="145">
        <v>99.890500000000003</v>
      </c>
    </row>
    <row r="683" spans="1:14" ht="9.75" customHeight="1" x14ac:dyDescent="0.2">
      <c r="A683" s="240">
        <v>9484</v>
      </c>
      <c r="B683" s="288" t="s">
        <v>3565</v>
      </c>
      <c r="C683" s="288"/>
      <c r="D683" s="288"/>
      <c r="E683" s="288"/>
      <c r="F683" s="165" t="s">
        <v>7</v>
      </c>
      <c r="G683" s="169">
        <v>12</v>
      </c>
      <c r="H683" s="241"/>
      <c r="I683" s="319">
        <v>29.17</v>
      </c>
      <c r="J683" s="314"/>
      <c r="K683" s="314"/>
      <c r="L683" s="250">
        <v>350.04</v>
      </c>
      <c r="M683" s="172">
        <v>1.1999999999999999E-3</v>
      </c>
      <c r="N683" s="145">
        <v>99.8917</v>
      </c>
    </row>
    <row r="684" spans="1:14" ht="9.75" customHeight="1" x14ac:dyDescent="0.2">
      <c r="A684" s="240">
        <v>4408</v>
      </c>
      <c r="B684" s="288" t="s">
        <v>342</v>
      </c>
      <c r="C684" s="288"/>
      <c r="D684" s="288"/>
      <c r="E684" s="288"/>
      <c r="F684" s="165" t="s">
        <v>7</v>
      </c>
      <c r="G684" s="172">
        <v>2</v>
      </c>
      <c r="H684" s="241"/>
      <c r="I684" s="317">
        <v>174.5</v>
      </c>
      <c r="J684" s="314"/>
      <c r="K684" s="314"/>
      <c r="L684" s="250">
        <v>349</v>
      </c>
      <c r="M684" s="172">
        <v>1.1999999999999999E-3</v>
      </c>
      <c r="N684" s="145">
        <v>99.892899999999997</v>
      </c>
    </row>
    <row r="685" spans="1:14" ht="9.75" customHeight="1" x14ac:dyDescent="0.2">
      <c r="A685" s="240">
        <v>9442</v>
      </c>
      <c r="B685" s="288" t="s">
        <v>3027</v>
      </c>
      <c r="C685" s="288"/>
      <c r="D685" s="288"/>
      <c r="E685" s="288"/>
      <c r="F685" s="165" t="s">
        <v>7</v>
      </c>
      <c r="G685" s="172">
        <v>2</v>
      </c>
      <c r="H685" s="241"/>
      <c r="I685" s="317">
        <v>172.67</v>
      </c>
      <c r="J685" s="314"/>
      <c r="K685" s="314"/>
      <c r="L685" s="250">
        <v>345.34</v>
      </c>
      <c r="M685" s="172">
        <v>1.1999999999999999E-3</v>
      </c>
      <c r="N685" s="145">
        <v>99.894099999999995</v>
      </c>
    </row>
    <row r="686" spans="1:14" ht="9.75" customHeight="1" x14ac:dyDescent="0.2">
      <c r="A686" s="240">
        <v>9507</v>
      </c>
      <c r="B686" s="288" t="s">
        <v>3902</v>
      </c>
      <c r="C686" s="288"/>
      <c r="D686" s="288"/>
      <c r="E686" s="288"/>
      <c r="F686" s="165" t="s">
        <v>7</v>
      </c>
      <c r="G686" s="171">
        <v>156</v>
      </c>
      <c r="H686" s="241"/>
      <c r="I686" s="318">
        <v>2.2000000000000002</v>
      </c>
      <c r="J686" s="314"/>
      <c r="K686" s="314"/>
      <c r="L686" s="250">
        <v>343.2</v>
      </c>
      <c r="M686" s="172">
        <v>1.1999999999999999E-3</v>
      </c>
      <c r="N686" s="145">
        <v>99.895300000000006</v>
      </c>
    </row>
    <row r="687" spans="1:14" ht="9.75" customHeight="1" x14ac:dyDescent="0.2">
      <c r="A687" s="240">
        <v>1890</v>
      </c>
      <c r="B687" s="288" t="s">
        <v>3178</v>
      </c>
      <c r="C687" s="288"/>
      <c r="D687" s="288"/>
      <c r="E687" s="288"/>
      <c r="F687" s="165" t="s">
        <v>19</v>
      </c>
      <c r="G687" s="169">
        <v>70.73</v>
      </c>
      <c r="H687" s="241"/>
      <c r="I687" s="318">
        <v>4.84</v>
      </c>
      <c r="J687" s="314"/>
      <c r="K687" s="314"/>
      <c r="L687" s="250">
        <v>342.33</v>
      </c>
      <c r="M687" s="172">
        <v>1.1999999999999999E-3</v>
      </c>
      <c r="N687" s="145">
        <v>99.896500000000003</v>
      </c>
    </row>
    <row r="688" spans="1:14" ht="9.75" customHeight="1" x14ac:dyDescent="0.2">
      <c r="A688" s="240">
        <v>9464</v>
      </c>
      <c r="B688" s="288" t="s">
        <v>3022</v>
      </c>
      <c r="C688" s="288"/>
      <c r="D688" s="288"/>
      <c r="E688" s="288"/>
      <c r="F688" s="165" t="s">
        <v>7</v>
      </c>
      <c r="G688" s="172">
        <v>1</v>
      </c>
      <c r="H688" s="241"/>
      <c r="I688" s="317">
        <v>341.37</v>
      </c>
      <c r="J688" s="314"/>
      <c r="K688" s="314"/>
      <c r="L688" s="250">
        <v>341.37</v>
      </c>
      <c r="M688" s="172">
        <v>1.1999999999999999E-3</v>
      </c>
      <c r="N688" s="145">
        <v>99.8977</v>
      </c>
    </row>
    <row r="689" spans="1:14" ht="9.75" customHeight="1" x14ac:dyDescent="0.2">
      <c r="A689" s="240">
        <v>4651</v>
      </c>
      <c r="B689" s="288" t="s">
        <v>3843</v>
      </c>
      <c r="C689" s="288"/>
      <c r="D689" s="288"/>
      <c r="E689" s="288"/>
      <c r="F689" s="165" t="s">
        <v>7</v>
      </c>
      <c r="G689" s="169">
        <v>84</v>
      </c>
      <c r="H689" s="241"/>
      <c r="I689" s="318">
        <v>4.0199999999999996</v>
      </c>
      <c r="J689" s="314"/>
      <c r="K689" s="314"/>
      <c r="L689" s="250">
        <v>337.68</v>
      </c>
      <c r="M689" s="172">
        <v>1.1999999999999999E-3</v>
      </c>
      <c r="N689" s="145">
        <v>99.898899999999998</v>
      </c>
    </row>
    <row r="690" spans="1:14" ht="9.75" customHeight="1" x14ac:dyDescent="0.2">
      <c r="A690" s="240">
        <v>9365</v>
      </c>
      <c r="B690" s="288" t="s">
        <v>3625</v>
      </c>
      <c r="C690" s="288"/>
      <c r="D690" s="288"/>
      <c r="E690" s="288"/>
      <c r="F690" s="165" t="s">
        <v>7</v>
      </c>
      <c r="G690" s="169">
        <v>15</v>
      </c>
      <c r="H690" s="241"/>
      <c r="I690" s="319">
        <v>22.33</v>
      </c>
      <c r="J690" s="314"/>
      <c r="K690" s="314"/>
      <c r="L690" s="250">
        <v>334.95</v>
      </c>
      <c r="M690" s="172">
        <v>1.1999999999999999E-3</v>
      </c>
      <c r="N690" s="145">
        <v>99.9</v>
      </c>
    </row>
    <row r="691" spans="1:14" ht="9.75" customHeight="1" x14ac:dyDescent="0.2">
      <c r="A691" s="240">
        <v>9319</v>
      </c>
      <c r="B691" s="288" t="s">
        <v>3094</v>
      </c>
      <c r="C691" s="288"/>
      <c r="D691" s="288"/>
      <c r="E691" s="288"/>
      <c r="F691" s="165" t="s">
        <v>7</v>
      </c>
      <c r="G691" s="169">
        <v>45</v>
      </c>
      <c r="H691" s="241"/>
      <c r="I691" s="318">
        <v>7.34</v>
      </c>
      <c r="J691" s="314"/>
      <c r="K691" s="314"/>
      <c r="L691" s="250">
        <v>330.3</v>
      </c>
      <c r="M691" s="172">
        <v>1.1000000000000001E-3</v>
      </c>
      <c r="N691" s="145">
        <v>99.901200000000003</v>
      </c>
    </row>
    <row r="692" spans="1:14" ht="9.75" customHeight="1" x14ac:dyDescent="0.2">
      <c r="A692" s="240">
        <v>4769</v>
      </c>
      <c r="B692" s="288" t="s">
        <v>3809</v>
      </c>
      <c r="C692" s="288"/>
      <c r="D692" s="288"/>
      <c r="E692" s="288"/>
      <c r="F692" s="165" t="s">
        <v>19</v>
      </c>
      <c r="G692" s="169">
        <v>24.19</v>
      </c>
      <c r="H692" s="241"/>
      <c r="I692" s="319">
        <v>13.47</v>
      </c>
      <c r="J692" s="314"/>
      <c r="K692" s="314"/>
      <c r="L692" s="250">
        <v>325.83999999999997</v>
      </c>
      <c r="M692" s="172">
        <v>1.1000000000000001E-3</v>
      </c>
      <c r="N692" s="145">
        <v>99.902299999999997</v>
      </c>
    </row>
    <row r="693" spans="1:14" ht="9.75" customHeight="1" x14ac:dyDescent="0.2">
      <c r="A693" s="240">
        <v>9552</v>
      </c>
      <c r="B693" s="288" t="s">
        <v>3552</v>
      </c>
      <c r="C693" s="288"/>
      <c r="D693" s="288"/>
      <c r="E693" s="288"/>
      <c r="F693" s="165" t="s">
        <v>7</v>
      </c>
      <c r="G693" s="169">
        <v>28</v>
      </c>
      <c r="H693" s="241"/>
      <c r="I693" s="319">
        <v>11.45</v>
      </c>
      <c r="J693" s="314"/>
      <c r="K693" s="314"/>
      <c r="L693" s="250">
        <v>320.60000000000002</v>
      </c>
      <c r="M693" s="172">
        <v>1.1000000000000001E-3</v>
      </c>
      <c r="N693" s="145">
        <v>99.903400000000005</v>
      </c>
    </row>
    <row r="694" spans="1:14" ht="19.350000000000001" customHeight="1" x14ac:dyDescent="0.2">
      <c r="A694" s="240">
        <v>9476</v>
      </c>
      <c r="B694" s="288" t="s">
        <v>3441</v>
      </c>
      <c r="C694" s="288"/>
      <c r="D694" s="288"/>
      <c r="E694" s="288"/>
      <c r="F694" s="165" t="s">
        <v>7</v>
      </c>
      <c r="G694" s="172">
        <v>1</v>
      </c>
      <c r="H694" s="241"/>
      <c r="I694" s="317">
        <v>320</v>
      </c>
      <c r="J694" s="314"/>
      <c r="K694" s="314"/>
      <c r="L694" s="250">
        <v>320</v>
      </c>
      <c r="M694" s="172">
        <v>1.1000000000000001E-3</v>
      </c>
      <c r="N694" s="145">
        <v>99.904499999999999</v>
      </c>
    </row>
    <row r="695" spans="1:14" ht="9.75" customHeight="1" x14ac:dyDescent="0.2">
      <c r="A695" s="240">
        <v>4356</v>
      </c>
      <c r="B695" s="288" t="s">
        <v>3318</v>
      </c>
      <c r="C695" s="288"/>
      <c r="D695" s="288"/>
      <c r="E695" s="288"/>
      <c r="F695" s="165" t="s">
        <v>7</v>
      </c>
      <c r="G695" s="172">
        <v>1</v>
      </c>
      <c r="H695" s="241"/>
      <c r="I695" s="317">
        <v>309.89999999999998</v>
      </c>
      <c r="J695" s="314"/>
      <c r="K695" s="314"/>
      <c r="L695" s="250">
        <v>309.89999999999998</v>
      </c>
      <c r="M695" s="172">
        <v>1.1000000000000001E-3</v>
      </c>
      <c r="N695" s="145">
        <v>99.905600000000007</v>
      </c>
    </row>
    <row r="696" spans="1:14" ht="9.75" customHeight="1" x14ac:dyDescent="0.2">
      <c r="A696" s="240">
        <v>9346</v>
      </c>
      <c r="B696" s="288" t="s">
        <v>3067</v>
      </c>
      <c r="C696" s="288"/>
      <c r="D696" s="288"/>
      <c r="E696" s="288"/>
      <c r="F696" s="165" t="s">
        <v>7</v>
      </c>
      <c r="G696" s="172">
        <v>2</v>
      </c>
      <c r="H696" s="241"/>
      <c r="I696" s="317">
        <v>153.9</v>
      </c>
      <c r="J696" s="314"/>
      <c r="K696" s="314"/>
      <c r="L696" s="250">
        <v>307.8</v>
      </c>
      <c r="M696" s="172">
        <v>1.1000000000000001E-3</v>
      </c>
      <c r="N696" s="145">
        <v>99.906700000000001</v>
      </c>
    </row>
    <row r="697" spans="1:14" ht="9.75" customHeight="1" x14ac:dyDescent="0.2">
      <c r="A697" s="240">
        <v>9382</v>
      </c>
      <c r="B697" s="288" t="s">
        <v>3502</v>
      </c>
      <c r="C697" s="288"/>
      <c r="D697" s="288"/>
      <c r="E697" s="288"/>
      <c r="F697" s="165" t="s">
        <v>7</v>
      </c>
      <c r="G697" s="172">
        <v>2</v>
      </c>
      <c r="H697" s="241"/>
      <c r="I697" s="317">
        <v>151.9</v>
      </c>
      <c r="J697" s="314"/>
      <c r="K697" s="314"/>
      <c r="L697" s="250">
        <v>303.8</v>
      </c>
      <c r="M697" s="172">
        <v>1.1000000000000001E-3</v>
      </c>
      <c r="N697" s="145">
        <v>99.907700000000006</v>
      </c>
    </row>
    <row r="698" spans="1:14" ht="9.75" customHeight="1" x14ac:dyDescent="0.2">
      <c r="A698" s="240">
        <v>3504</v>
      </c>
      <c r="B698" s="288" t="s">
        <v>3469</v>
      </c>
      <c r="C698" s="288"/>
      <c r="D698" s="288"/>
      <c r="E698" s="288"/>
      <c r="F698" s="165" t="s">
        <v>7</v>
      </c>
      <c r="G698" s="169">
        <v>11</v>
      </c>
      <c r="H698" s="241"/>
      <c r="I698" s="319">
        <v>27.56</v>
      </c>
      <c r="J698" s="314"/>
      <c r="K698" s="314"/>
      <c r="L698" s="250">
        <v>303.16000000000003</v>
      </c>
      <c r="M698" s="172">
        <v>1.1000000000000001E-3</v>
      </c>
      <c r="N698" s="145">
        <v>99.908799999999999</v>
      </c>
    </row>
    <row r="699" spans="1:14" ht="9.75" customHeight="1" x14ac:dyDescent="0.2">
      <c r="A699" s="240">
        <v>2755</v>
      </c>
      <c r="B699" s="288" t="s">
        <v>3254</v>
      </c>
      <c r="C699" s="288"/>
      <c r="D699" s="288"/>
      <c r="E699" s="288"/>
      <c r="F699" s="165" t="s">
        <v>19</v>
      </c>
      <c r="G699" s="169">
        <v>11.78</v>
      </c>
      <c r="H699" s="241"/>
      <c r="I699" s="319">
        <v>24.87</v>
      </c>
      <c r="J699" s="314"/>
      <c r="K699" s="314"/>
      <c r="L699" s="250">
        <v>292.97000000000003</v>
      </c>
      <c r="M699" s="172">
        <v>1E-3</v>
      </c>
      <c r="N699" s="145">
        <v>99.909800000000004</v>
      </c>
    </row>
    <row r="700" spans="1:14" ht="9.75" customHeight="1" x14ac:dyDescent="0.2">
      <c r="A700" s="240">
        <v>9461</v>
      </c>
      <c r="B700" s="288" t="s">
        <v>3025</v>
      </c>
      <c r="C700" s="288"/>
      <c r="D700" s="288"/>
      <c r="E700" s="288"/>
      <c r="F700" s="165" t="s">
        <v>7</v>
      </c>
      <c r="G700" s="172">
        <v>1</v>
      </c>
      <c r="H700" s="241"/>
      <c r="I700" s="317">
        <v>289.39999999999998</v>
      </c>
      <c r="J700" s="314"/>
      <c r="K700" s="314"/>
      <c r="L700" s="250">
        <v>289.39999999999998</v>
      </c>
      <c r="M700" s="172">
        <v>1E-3</v>
      </c>
      <c r="N700" s="145">
        <v>99.910799999999995</v>
      </c>
    </row>
    <row r="701" spans="1:14" ht="9.75" customHeight="1" x14ac:dyDescent="0.2">
      <c r="A701" s="240">
        <v>9466</v>
      </c>
      <c r="B701" s="288" t="s">
        <v>3020</v>
      </c>
      <c r="C701" s="288"/>
      <c r="D701" s="288"/>
      <c r="E701" s="288"/>
      <c r="F701" s="165" t="s">
        <v>7</v>
      </c>
      <c r="G701" s="172">
        <v>1</v>
      </c>
      <c r="H701" s="241"/>
      <c r="I701" s="317">
        <v>289.39999999999998</v>
      </c>
      <c r="J701" s="314"/>
      <c r="K701" s="314"/>
      <c r="L701" s="250">
        <v>289.39999999999998</v>
      </c>
      <c r="M701" s="172">
        <v>1E-3</v>
      </c>
      <c r="N701" s="145">
        <v>99.911799999999999</v>
      </c>
    </row>
    <row r="702" spans="1:14" ht="9.75" customHeight="1" x14ac:dyDescent="0.2">
      <c r="A702" s="240">
        <v>9455</v>
      </c>
      <c r="B702" s="288" t="s">
        <v>3061</v>
      </c>
      <c r="C702" s="288"/>
      <c r="D702" s="288"/>
      <c r="E702" s="288"/>
      <c r="F702" s="165" t="s">
        <v>7</v>
      </c>
      <c r="G702" s="169">
        <v>69</v>
      </c>
      <c r="H702" s="241"/>
      <c r="I702" s="318">
        <v>4.17</v>
      </c>
      <c r="J702" s="314"/>
      <c r="K702" s="314"/>
      <c r="L702" s="250">
        <v>287.73</v>
      </c>
      <c r="M702" s="172">
        <v>1E-3</v>
      </c>
      <c r="N702" s="145">
        <v>99.912800000000004</v>
      </c>
    </row>
    <row r="703" spans="1:14" ht="9.75" customHeight="1" x14ac:dyDescent="0.2">
      <c r="A703" s="240">
        <v>9556</v>
      </c>
      <c r="B703" s="288" t="s">
        <v>3548</v>
      </c>
      <c r="C703" s="288"/>
      <c r="D703" s="288"/>
      <c r="E703" s="288"/>
      <c r="F703" s="165" t="s">
        <v>7</v>
      </c>
      <c r="G703" s="172">
        <v>6</v>
      </c>
      <c r="H703" s="241"/>
      <c r="I703" s="319">
        <v>47.08</v>
      </c>
      <c r="J703" s="314"/>
      <c r="K703" s="314"/>
      <c r="L703" s="250">
        <v>282.48</v>
      </c>
      <c r="M703" s="172">
        <v>1E-3</v>
      </c>
      <c r="N703" s="145">
        <v>99.913799999999995</v>
      </c>
    </row>
    <row r="704" spans="1:14" ht="9.75" customHeight="1" x14ac:dyDescent="0.2">
      <c r="A704" s="243">
        <v>579</v>
      </c>
      <c r="B704" s="288" t="s">
        <v>1513</v>
      </c>
      <c r="C704" s="288"/>
      <c r="D704" s="288"/>
      <c r="E704" s="288"/>
      <c r="F704" s="165" t="s">
        <v>21</v>
      </c>
      <c r="G704" s="169">
        <v>18.71</v>
      </c>
      <c r="H704" s="241"/>
      <c r="I704" s="319">
        <v>15</v>
      </c>
      <c r="J704" s="314"/>
      <c r="K704" s="314"/>
      <c r="L704" s="250">
        <v>280.64999999999998</v>
      </c>
      <c r="M704" s="172">
        <v>1E-3</v>
      </c>
      <c r="N704" s="145">
        <v>99.9148</v>
      </c>
    </row>
    <row r="705" spans="1:14" ht="9.75" customHeight="1" x14ac:dyDescent="0.2">
      <c r="A705" s="240">
        <v>1935</v>
      </c>
      <c r="B705" s="288" t="s">
        <v>3168</v>
      </c>
      <c r="C705" s="288"/>
      <c r="D705" s="288"/>
      <c r="E705" s="288"/>
      <c r="F705" s="165" t="s">
        <v>7</v>
      </c>
      <c r="G705" s="171">
        <v>328</v>
      </c>
      <c r="H705" s="241"/>
      <c r="I705" s="318">
        <v>0.84</v>
      </c>
      <c r="J705" s="314"/>
      <c r="K705" s="314"/>
      <c r="L705" s="250">
        <v>275.52</v>
      </c>
      <c r="M705" s="172">
        <v>1E-3</v>
      </c>
      <c r="N705" s="145">
        <v>99.915700000000001</v>
      </c>
    </row>
    <row r="706" spans="1:14" ht="19.350000000000001" customHeight="1" x14ac:dyDescent="0.2">
      <c r="A706" s="240">
        <v>4537</v>
      </c>
      <c r="B706" s="288" t="s">
        <v>3862</v>
      </c>
      <c r="C706" s="288"/>
      <c r="D706" s="288"/>
      <c r="E706" s="288"/>
      <c r="F706" s="165" t="s">
        <v>7</v>
      </c>
      <c r="G706" s="171">
        <v>362</v>
      </c>
      <c r="H706" s="241"/>
      <c r="I706" s="318">
        <v>0.76</v>
      </c>
      <c r="J706" s="314"/>
      <c r="K706" s="314"/>
      <c r="L706" s="250">
        <v>275.12</v>
      </c>
      <c r="M706" s="172">
        <v>1E-3</v>
      </c>
      <c r="N706" s="145">
        <v>99.916700000000006</v>
      </c>
    </row>
    <row r="707" spans="1:14" ht="9.75" customHeight="1" x14ac:dyDescent="0.2">
      <c r="A707" s="240">
        <v>4703</v>
      </c>
      <c r="B707" s="288" t="s">
        <v>3821</v>
      </c>
      <c r="C707" s="288"/>
      <c r="D707" s="288"/>
      <c r="E707" s="288"/>
      <c r="F707" s="165" t="s">
        <v>7</v>
      </c>
      <c r="G707" s="169">
        <v>16</v>
      </c>
      <c r="H707" s="241"/>
      <c r="I707" s="319">
        <v>17.14</v>
      </c>
      <c r="J707" s="314"/>
      <c r="K707" s="314"/>
      <c r="L707" s="250">
        <v>274.24</v>
      </c>
      <c r="M707" s="172">
        <v>1E-3</v>
      </c>
      <c r="N707" s="145">
        <v>99.917599999999993</v>
      </c>
    </row>
    <row r="708" spans="1:14" ht="9.75" customHeight="1" x14ac:dyDescent="0.2">
      <c r="A708" s="240">
        <v>9008</v>
      </c>
      <c r="B708" s="288" t="s">
        <v>3247</v>
      </c>
      <c r="C708" s="288"/>
      <c r="D708" s="288"/>
      <c r="E708" s="288"/>
      <c r="F708" s="165" t="s">
        <v>7</v>
      </c>
      <c r="G708" s="172">
        <v>9</v>
      </c>
      <c r="H708" s="241"/>
      <c r="I708" s="319">
        <v>30</v>
      </c>
      <c r="J708" s="314"/>
      <c r="K708" s="314"/>
      <c r="L708" s="250">
        <v>270</v>
      </c>
      <c r="M708" s="172">
        <v>8.9999999999999998E-4</v>
      </c>
      <c r="N708" s="145">
        <v>99.918599999999998</v>
      </c>
    </row>
    <row r="709" spans="1:14" ht="9.75" customHeight="1" x14ac:dyDescent="0.2">
      <c r="A709" s="243">
        <v>871</v>
      </c>
      <c r="B709" s="288" t="s">
        <v>3337</v>
      </c>
      <c r="C709" s="288"/>
      <c r="D709" s="288"/>
      <c r="E709" s="288"/>
      <c r="F709" s="165" t="s">
        <v>629</v>
      </c>
      <c r="G709" s="172">
        <v>8.5</v>
      </c>
      <c r="H709" s="241"/>
      <c r="I709" s="319">
        <v>31.5</v>
      </c>
      <c r="J709" s="314"/>
      <c r="K709" s="314"/>
      <c r="L709" s="250">
        <v>267.75</v>
      </c>
      <c r="M709" s="172">
        <v>8.9999999999999998E-4</v>
      </c>
      <c r="N709" s="145">
        <v>99.919499999999999</v>
      </c>
    </row>
    <row r="710" spans="1:14" ht="9.75" customHeight="1" x14ac:dyDescent="0.2">
      <c r="A710" s="240">
        <v>1862</v>
      </c>
      <c r="B710" s="288" t="s">
        <v>3184</v>
      </c>
      <c r="C710" s="288"/>
      <c r="D710" s="288"/>
      <c r="E710" s="288"/>
      <c r="F710" s="165" t="s">
        <v>7</v>
      </c>
      <c r="G710" s="171">
        <v>106</v>
      </c>
      <c r="H710" s="241"/>
      <c r="I710" s="318">
        <v>2.4500000000000002</v>
      </c>
      <c r="J710" s="314"/>
      <c r="K710" s="314"/>
      <c r="L710" s="250">
        <v>259.7</v>
      </c>
      <c r="M710" s="172">
        <v>8.9999999999999998E-4</v>
      </c>
      <c r="N710" s="145">
        <v>99.920400000000001</v>
      </c>
    </row>
    <row r="711" spans="1:14" ht="9.75" customHeight="1" x14ac:dyDescent="0.2">
      <c r="A711" s="240">
        <v>9343</v>
      </c>
      <c r="B711" s="288" t="s">
        <v>3070</v>
      </c>
      <c r="C711" s="288"/>
      <c r="D711" s="288"/>
      <c r="E711" s="288"/>
      <c r="F711" s="165" t="s">
        <v>7</v>
      </c>
      <c r="G711" s="169">
        <v>13</v>
      </c>
      <c r="H711" s="241"/>
      <c r="I711" s="319">
        <v>19.29</v>
      </c>
      <c r="J711" s="314"/>
      <c r="K711" s="314"/>
      <c r="L711" s="250">
        <v>250.77</v>
      </c>
      <c r="M711" s="172">
        <v>8.9999999999999998E-4</v>
      </c>
      <c r="N711" s="145">
        <v>99.921300000000002</v>
      </c>
    </row>
    <row r="712" spans="1:14" ht="9.75" customHeight="1" x14ac:dyDescent="0.2">
      <c r="A712" s="240">
        <v>4790</v>
      </c>
      <c r="B712" s="288" t="s">
        <v>3793</v>
      </c>
      <c r="C712" s="288"/>
      <c r="D712" s="288"/>
      <c r="E712" s="288"/>
      <c r="F712" s="165" t="s">
        <v>7</v>
      </c>
      <c r="G712" s="172">
        <v>6</v>
      </c>
      <c r="H712" s="241"/>
      <c r="I712" s="319">
        <v>41.07</v>
      </c>
      <c r="J712" s="314"/>
      <c r="K712" s="314"/>
      <c r="L712" s="250">
        <v>246.42</v>
      </c>
      <c r="M712" s="172">
        <v>8.9999999999999998E-4</v>
      </c>
      <c r="N712" s="145">
        <v>99.9221</v>
      </c>
    </row>
    <row r="713" spans="1:14" ht="19.350000000000001" customHeight="1" x14ac:dyDescent="0.2">
      <c r="A713" s="240">
        <v>9463</v>
      </c>
      <c r="B713" s="288" t="s">
        <v>3023</v>
      </c>
      <c r="C713" s="288"/>
      <c r="D713" s="288"/>
      <c r="E713" s="288"/>
      <c r="F713" s="165" t="s">
        <v>7</v>
      </c>
      <c r="G713" s="172">
        <v>2</v>
      </c>
      <c r="H713" s="241"/>
      <c r="I713" s="317">
        <v>121</v>
      </c>
      <c r="J713" s="314"/>
      <c r="K713" s="314"/>
      <c r="L713" s="250">
        <v>242</v>
      </c>
      <c r="M713" s="172">
        <v>8.0000000000000004E-4</v>
      </c>
      <c r="N713" s="145">
        <v>99.923000000000002</v>
      </c>
    </row>
    <row r="714" spans="1:14" ht="9.75" customHeight="1" x14ac:dyDescent="0.2">
      <c r="A714" s="240">
        <v>9284</v>
      </c>
      <c r="B714" s="288" t="s">
        <v>3041</v>
      </c>
      <c r="C714" s="288"/>
      <c r="D714" s="288"/>
      <c r="E714" s="288"/>
      <c r="F714" s="165" t="s">
        <v>7</v>
      </c>
      <c r="G714" s="172">
        <v>1</v>
      </c>
      <c r="H714" s="241"/>
      <c r="I714" s="317">
        <v>241.04</v>
      </c>
      <c r="J714" s="314"/>
      <c r="K714" s="314"/>
      <c r="L714" s="250">
        <v>241.04</v>
      </c>
      <c r="M714" s="172">
        <v>8.0000000000000004E-4</v>
      </c>
      <c r="N714" s="145">
        <v>99.9238</v>
      </c>
    </row>
    <row r="715" spans="1:14" ht="9.75" customHeight="1" x14ac:dyDescent="0.2">
      <c r="A715" s="240">
        <v>4668</v>
      </c>
      <c r="B715" s="288" t="s">
        <v>3834</v>
      </c>
      <c r="C715" s="288"/>
      <c r="D715" s="288"/>
      <c r="E715" s="288"/>
      <c r="F715" s="165" t="s">
        <v>7</v>
      </c>
      <c r="G715" s="169">
        <v>17</v>
      </c>
      <c r="H715" s="241"/>
      <c r="I715" s="319">
        <v>13.74</v>
      </c>
      <c r="J715" s="314"/>
      <c r="K715" s="314"/>
      <c r="L715" s="250">
        <v>233.58</v>
      </c>
      <c r="M715" s="172">
        <v>8.0000000000000004E-4</v>
      </c>
      <c r="N715" s="145">
        <v>99.924599999999998</v>
      </c>
    </row>
    <row r="716" spans="1:14" ht="9.75" customHeight="1" x14ac:dyDescent="0.2">
      <c r="A716" s="240">
        <v>9482</v>
      </c>
      <c r="B716" s="288" t="s">
        <v>3567</v>
      </c>
      <c r="C716" s="288"/>
      <c r="D716" s="288"/>
      <c r="E716" s="288"/>
      <c r="F716" s="165" t="s">
        <v>7</v>
      </c>
      <c r="G716" s="172">
        <v>1</v>
      </c>
      <c r="H716" s="241"/>
      <c r="I716" s="317">
        <v>232.81</v>
      </c>
      <c r="J716" s="314"/>
      <c r="K716" s="314"/>
      <c r="L716" s="250">
        <v>232.81</v>
      </c>
      <c r="M716" s="172">
        <v>8.0000000000000004E-4</v>
      </c>
      <c r="N716" s="145">
        <v>99.925399999999996</v>
      </c>
    </row>
    <row r="717" spans="1:14" ht="9.75" customHeight="1" x14ac:dyDescent="0.2">
      <c r="A717" s="240">
        <v>5015</v>
      </c>
      <c r="B717" s="288" t="s">
        <v>3767</v>
      </c>
      <c r="C717" s="288"/>
      <c r="D717" s="288"/>
      <c r="E717" s="288"/>
      <c r="F717" s="165" t="s">
        <v>7</v>
      </c>
      <c r="G717" s="169">
        <v>10</v>
      </c>
      <c r="H717" s="241"/>
      <c r="I717" s="319">
        <v>23.21</v>
      </c>
      <c r="J717" s="314"/>
      <c r="K717" s="314"/>
      <c r="L717" s="250">
        <v>232.1</v>
      </c>
      <c r="M717" s="172">
        <v>8.0000000000000004E-4</v>
      </c>
      <c r="N717" s="145">
        <v>99.926199999999994</v>
      </c>
    </row>
    <row r="718" spans="1:14" ht="9.75" customHeight="1" x14ac:dyDescent="0.2">
      <c r="A718" s="240">
        <v>9386</v>
      </c>
      <c r="B718" s="288" t="s">
        <v>3608</v>
      </c>
      <c r="C718" s="288"/>
      <c r="D718" s="288"/>
      <c r="E718" s="288"/>
      <c r="F718" s="165" t="s">
        <v>7</v>
      </c>
      <c r="G718" s="172">
        <v>2</v>
      </c>
      <c r="H718" s="241"/>
      <c r="I718" s="317">
        <v>111.76</v>
      </c>
      <c r="J718" s="314"/>
      <c r="K718" s="314"/>
      <c r="L718" s="250">
        <v>223.52</v>
      </c>
      <c r="M718" s="172">
        <v>8.0000000000000004E-4</v>
      </c>
      <c r="N718" s="145">
        <v>99.927000000000007</v>
      </c>
    </row>
    <row r="719" spans="1:14" ht="9.75" customHeight="1" x14ac:dyDescent="0.2">
      <c r="A719" s="240">
        <v>2338</v>
      </c>
      <c r="B719" s="288" t="s">
        <v>3047</v>
      </c>
      <c r="C719" s="288"/>
      <c r="D719" s="288"/>
      <c r="E719" s="288"/>
      <c r="F719" s="165" t="s">
        <v>7</v>
      </c>
      <c r="G719" s="172">
        <v>1</v>
      </c>
      <c r="H719" s="241"/>
      <c r="I719" s="317">
        <v>220.33</v>
      </c>
      <c r="J719" s="314"/>
      <c r="K719" s="314"/>
      <c r="L719" s="250">
        <v>220.33</v>
      </c>
      <c r="M719" s="172">
        <v>8.0000000000000004E-4</v>
      </c>
      <c r="N719" s="145">
        <v>99.927800000000005</v>
      </c>
    </row>
    <row r="720" spans="1:14" ht="9.75" customHeight="1" x14ac:dyDescent="0.2">
      <c r="A720" s="240">
        <v>9513</v>
      </c>
      <c r="B720" s="288" t="s">
        <v>3896</v>
      </c>
      <c r="C720" s="288"/>
      <c r="D720" s="288"/>
      <c r="E720" s="288"/>
      <c r="F720" s="165" t="s">
        <v>7</v>
      </c>
      <c r="G720" s="172">
        <v>1</v>
      </c>
      <c r="H720" s="241"/>
      <c r="I720" s="317">
        <v>220</v>
      </c>
      <c r="J720" s="314"/>
      <c r="K720" s="314"/>
      <c r="L720" s="250">
        <v>220</v>
      </c>
      <c r="M720" s="172">
        <v>8.0000000000000004E-4</v>
      </c>
      <c r="N720" s="145">
        <v>99.9285</v>
      </c>
    </row>
    <row r="721" spans="1:14" ht="9.75" customHeight="1" x14ac:dyDescent="0.2">
      <c r="A721" s="240">
        <v>5423</v>
      </c>
      <c r="B721" s="288" t="s">
        <v>3694</v>
      </c>
      <c r="C721" s="288"/>
      <c r="D721" s="288"/>
      <c r="E721" s="288"/>
      <c r="F721" s="165" t="s">
        <v>7</v>
      </c>
      <c r="G721" s="172">
        <v>2</v>
      </c>
      <c r="H721" s="241"/>
      <c r="I721" s="317">
        <v>109.89</v>
      </c>
      <c r="J721" s="314"/>
      <c r="K721" s="314"/>
      <c r="L721" s="250">
        <v>219.78</v>
      </c>
      <c r="M721" s="172">
        <v>8.0000000000000004E-4</v>
      </c>
      <c r="N721" s="145">
        <v>99.929299999999998</v>
      </c>
    </row>
    <row r="722" spans="1:14" ht="9.75" customHeight="1" x14ac:dyDescent="0.2">
      <c r="A722" s="240">
        <v>4672</v>
      </c>
      <c r="B722" s="288" t="s">
        <v>3831</v>
      </c>
      <c r="C722" s="288"/>
      <c r="D722" s="288"/>
      <c r="E722" s="288"/>
      <c r="F722" s="165" t="s">
        <v>7</v>
      </c>
      <c r="G722" s="172">
        <v>2</v>
      </c>
      <c r="H722" s="241"/>
      <c r="I722" s="317">
        <v>109.26</v>
      </c>
      <c r="J722" s="314"/>
      <c r="K722" s="314"/>
      <c r="L722" s="250">
        <v>218.52</v>
      </c>
      <c r="M722" s="172">
        <v>8.0000000000000004E-4</v>
      </c>
      <c r="N722" s="145">
        <v>99.93</v>
      </c>
    </row>
    <row r="723" spans="1:14" ht="9.75" customHeight="1" x14ac:dyDescent="0.2">
      <c r="A723" s="240">
        <v>1850</v>
      </c>
      <c r="B723" s="288" t="s">
        <v>3187</v>
      </c>
      <c r="C723" s="288"/>
      <c r="D723" s="288"/>
      <c r="E723" s="288"/>
      <c r="F723" s="165" t="s">
        <v>7</v>
      </c>
      <c r="G723" s="171">
        <v>158</v>
      </c>
      <c r="H723" s="241"/>
      <c r="I723" s="318">
        <v>1.37</v>
      </c>
      <c r="J723" s="314"/>
      <c r="K723" s="314"/>
      <c r="L723" s="250">
        <v>216.46</v>
      </c>
      <c r="M723" s="172">
        <v>8.0000000000000004E-4</v>
      </c>
      <c r="N723" s="145">
        <v>99.930800000000005</v>
      </c>
    </row>
    <row r="724" spans="1:14" ht="9.75" customHeight="1" x14ac:dyDescent="0.2">
      <c r="A724" s="240">
        <v>9418</v>
      </c>
      <c r="B724" s="288" t="s">
        <v>3587</v>
      </c>
      <c r="C724" s="288"/>
      <c r="D724" s="288"/>
      <c r="E724" s="288"/>
      <c r="F724" s="165" t="s">
        <v>19</v>
      </c>
      <c r="G724" s="169">
        <v>14.99</v>
      </c>
      <c r="H724" s="241"/>
      <c r="I724" s="319">
        <v>14.16</v>
      </c>
      <c r="J724" s="314"/>
      <c r="K724" s="314"/>
      <c r="L724" s="250">
        <v>212.26</v>
      </c>
      <c r="M724" s="172">
        <v>6.9999999999999999E-4</v>
      </c>
      <c r="N724" s="145">
        <v>99.9315</v>
      </c>
    </row>
    <row r="725" spans="1:14" ht="9.75" customHeight="1" x14ac:dyDescent="0.2">
      <c r="A725" s="240">
        <v>4991</v>
      </c>
      <c r="B725" s="288" t="s">
        <v>3775</v>
      </c>
      <c r="C725" s="288"/>
      <c r="D725" s="288"/>
      <c r="E725" s="288"/>
      <c r="F725" s="165" t="s">
        <v>7</v>
      </c>
      <c r="G725" s="172">
        <v>4</v>
      </c>
      <c r="H725" s="241"/>
      <c r="I725" s="319">
        <v>52.72</v>
      </c>
      <c r="J725" s="314"/>
      <c r="K725" s="314"/>
      <c r="L725" s="250">
        <v>210.88</v>
      </c>
      <c r="M725" s="172">
        <v>6.9999999999999999E-4</v>
      </c>
      <c r="N725" s="145">
        <v>99.932299999999998</v>
      </c>
    </row>
    <row r="726" spans="1:14" ht="9.75" customHeight="1" x14ac:dyDescent="0.2">
      <c r="A726" s="240">
        <v>5291</v>
      </c>
      <c r="B726" s="288" t="s">
        <v>3730</v>
      </c>
      <c r="C726" s="288"/>
      <c r="D726" s="288"/>
      <c r="E726" s="288"/>
      <c r="F726" s="165" t="s">
        <v>7</v>
      </c>
      <c r="G726" s="169">
        <v>16</v>
      </c>
      <c r="H726" s="241"/>
      <c r="I726" s="319">
        <v>13.15</v>
      </c>
      <c r="J726" s="314"/>
      <c r="K726" s="314"/>
      <c r="L726" s="250">
        <v>210.4</v>
      </c>
      <c r="M726" s="172">
        <v>6.9999999999999999E-4</v>
      </c>
      <c r="N726" s="145">
        <v>99.933000000000007</v>
      </c>
    </row>
    <row r="727" spans="1:14" ht="9.75" customHeight="1" x14ac:dyDescent="0.2">
      <c r="A727" s="240">
        <v>4951</v>
      </c>
      <c r="B727" s="288" t="s">
        <v>3780</v>
      </c>
      <c r="C727" s="288"/>
      <c r="D727" s="288"/>
      <c r="E727" s="288"/>
      <c r="F727" s="165" t="s">
        <v>7</v>
      </c>
      <c r="G727" s="169">
        <v>24</v>
      </c>
      <c r="H727" s="241"/>
      <c r="I727" s="318">
        <v>8.75</v>
      </c>
      <c r="J727" s="314"/>
      <c r="K727" s="314"/>
      <c r="L727" s="250">
        <v>210</v>
      </c>
      <c r="M727" s="172">
        <v>6.9999999999999999E-4</v>
      </c>
      <c r="N727" s="145">
        <v>99.933700000000002</v>
      </c>
    </row>
    <row r="728" spans="1:14" ht="9.75" customHeight="1" x14ac:dyDescent="0.2">
      <c r="A728" s="240">
        <v>1753</v>
      </c>
      <c r="B728" s="288" t="s">
        <v>3261</v>
      </c>
      <c r="C728" s="288"/>
      <c r="D728" s="288"/>
      <c r="E728" s="288"/>
      <c r="F728" s="165" t="s">
        <v>7</v>
      </c>
      <c r="G728" s="169">
        <v>89.136200000000002</v>
      </c>
      <c r="H728" s="241"/>
      <c r="I728" s="318">
        <v>2.35</v>
      </c>
      <c r="J728" s="314"/>
      <c r="K728" s="314"/>
      <c r="L728" s="250">
        <v>209.47</v>
      </c>
      <c r="M728" s="172">
        <v>6.9999999999999999E-4</v>
      </c>
      <c r="N728" s="145">
        <v>99.9345</v>
      </c>
    </row>
    <row r="729" spans="1:14" ht="9.75" customHeight="1" x14ac:dyDescent="0.2">
      <c r="A729" s="240">
        <v>5668</v>
      </c>
      <c r="B729" s="288" t="s">
        <v>3652</v>
      </c>
      <c r="C729" s="288"/>
      <c r="D729" s="288"/>
      <c r="E729" s="288"/>
      <c r="F729" s="165" t="s">
        <v>7</v>
      </c>
      <c r="G729" s="172">
        <v>3</v>
      </c>
      <c r="H729" s="241"/>
      <c r="I729" s="319">
        <v>69.19</v>
      </c>
      <c r="J729" s="314"/>
      <c r="K729" s="314"/>
      <c r="L729" s="250">
        <v>207.57</v>
      </c>
      <c r="M729" s="172">
        <v>6.9999999999999999E-4</v>
      </c>
      <c r="N729" s="145">
        <v>99.935199999999995</v>
      </c>
    </row>
    <row r="730" spans="1:14" ht="9.75" customHeight="1" x14ac:dyDescent="0.2">
      <c r="A730" s="240">
        <v>9561</v>
      </c>
      <c r="B730" s="288" t="s">
        <v>3543</v>
      </c>
      <c r="C730" s="288"/>
      <c r="D730" s="288"/>
      <c r="E730" s="288"/>
      <c r="F730" s="165" t="s">
        <v>7</v>
      </c>
      <c r="G730" s="169">
        <v>39</v>
      </c>
      <c r="H730" s="241"/>
      <c r="I730" s="318">
        <v>5.28</v>
      </c>
      <c r="J730" s="314"/>
      <c r="K730" s="314"/>
      <c r="L730" s="250">
        <v>205.92</v>
      </c>
      <c r="M730" s="172">
        <v>6.9999999999999999E-4</v>
      </c>
      <c r="N730" s="145">
        <v>99.935900000000004</v>
      </c>
    </row>
    <row r="731" spans="1:14" ht="9.75" customHeight="1" x14ac:dyDescent="0.2">
      <c r="A731" s="240">
        <v>9475</v>
      </c>
      <c r="B731" s="288" t="s">
        <v>3442</v>
      </c>
      <c r="C731" s="288"/>
      <c r="D731" s="288"/>
      <c r="E731" s="288"/>
      <c r="F731" s="165" t="s">
        <v>7</v>
      </c>
      <c r="G731" s="172">
        <v>1</v>
      </c>
      <c r="H731" s="241"/>
      <c r="I731" s="317">
        <v>205</v>
      </c>
      <c r="J731" s="314"/>
      <c r="K731" s="314"/>
      <c r="L731" s="250">
        <v>205</v>
      </c>
      <c r="M731" s="172">
        <v>6.9999999999999999E-4</v>
      </c>
      <c r="N731" s="145">
        <v>99.936599999999999</v>
      </c>
    </row>
    <row r="732" spans="1:14" ht="9.75" customHeight="1" x14ac:dyDescent="0.2">
      <c r="A732" s="240">
        <v>5262</v>
      </c>
      <c r="B732" s="288" t="s">
        <v>3734</v>
      </c>
      <c r="C732" s="288"/>
      <c r="D732" s="288"/>
      <c r="E732" s="288"/>
      <c r="F732" s="165" t="s">
        <v>7</v>
      </c>
      <c r="G732" s="172">
        <v>8</v>
      </c>
      <c r="H732" s="241"/>
      <c r="I732" s="319">
        <v>25.28</v>
      </c>
      <c r="J732" s="314"/>
      <c r="K732" s="314"/>
      <c r="L732" s="250">
        <v>202.24</v>
      </c>
      <c r="M732" s="172">
        <v>6.9999999999999999E-4</v>
      </c>
      <c r="N732" s="145">
        <v>99.937299999999993</v>
      </c>
    </row>
    <row r="733" spans="1:14" ht="9.75" customHeight="1" x14ac:dyDescent="0.2">
      <c r="A733" s="240">
        <v>4791</v>
      </c>
      <c r="B733" s="288" t="s">
        <v>3792</v>
      </c>
      <c r="C733" s="288"/>
      <c r="D733" s="288"/>
      <c r="E733" s="288"/>
      <c r="F733" s="165" t="s">
        <v>7</v>
      </c>
      <c r="G733" s="172">
        <v>2</v>
      </c>
      <c r="H733" s="241"/>
      <c r="I733" s="319">
        <v>99.2</v>
      </c>
      <c r="J733" s="314"/>
      <c r="K733" s="314"/>
      <c r="L733" s="250">
        <v>198.4</v>
      </c>
      <c r="M733" s="172">
        <v>6.9999999999999999E-4</v>
      </c>
      <c r="N733" s="145">
        <v>99.938000000000002</v>
      </c>
    </row>
    <row r="734" spans="1:14" ht="9.75" customHeight="1" x14ac:dyDescent="0.2">
      <c r="A734" s="240">
        <v>9410</v>
      </c>
      <c r="B734" s="288" t="s">
        <v>3594</v>
      </c>
      <c r="C734" s="288"/>
      <c r="D734" s="288"/>
      <c r="E734" s="288"/>
      <c r="F734" s="165" t="s">
        <v>7</v>
      </c>
      <c r="G734" s="172">
        <v>9</v>
      </c>
      <c r="H734" s="241"/>
      <c r="I734" s="319">
        <v>21.85</v>
      </c>
      <c r="J734" s="314"/>
      <c r="K734" s="314"/>
      <c r="L734" s="250">
        <v>196.65</v>
      </c>
      <c r="M734" s="172">
        <v>6.9999999999999999E-4</v>
      </c>
      <c r="N734" s="145">
        <v>99.938699999999997</v>
      </c>
    </row>
    <row r="735" spans="1:14" ht="9.75" customHeight="1" x14ac:dyDescent="0.2">
      <c r="A735" s="240">
        <v>9395</v>
      </c>
      <c r="B735" s="288" t="s">
        <v>3601</v>
      </c>
      <c r="C735" s="288"/>
      <c r="D735" s="288"/>
      <c r="E735" s="288"/>
      <c r="F735" s="165" t="s">
        <v>7</v>
      </c>
      <c r="G735" s="169">
        <v>12</v>
      </c>
      <c r="H735" s="241"/>
      <c r="I735" s="319">
        <v>16.34</v>
      </c>
      <c r="J735" s="314"/>
      <c r="K735" s="314"/>
      <c r="L735" s="250">
        <v>196.08</v>
      </c>
      <c r="M735" s="172">
        <v>6.9999999999999999E-4</v>
      </c>
      <c r="N735" s="145">
        <v>99.939400000000006</v>
      </c>
    </row>
    <row r="736" spans="1:14" ht="9.75" customHeight="1" x14ac:dyDescent="0.2">
      <c r="A736" s="240">
        <v>9568</v>
      </c>
      <c r="B736" s="288" t="s">
        <v>3536</v>
      </c>
      <c r="C736" s="288"/>
      <c r="D736" s="288"/>
      <c r="E736" s="288"/>
      <c r="F736" s="165" t="s">
        <v>7</v>
      </c>
      <c r="G736" s="169">
        <v>11</v>
      </c>
      <c r="H736" s="241"/>
      <c r="I736" s="319">
        <v>17.79</v>
      </c>
      <c r="J736" s="314"/>
      <c r="K736" s="314"/>
      <c r="L736" s="250">
        <v>195.69</v>
      </c>
      <c r="M736" s="172">
        <v>6.9999999999999999E-4</v>
      </c>
      <c r="N736" s="145">
        <v>99.94</v>
      </c>
    </row>
    <row r="737" spans="1:14" ht="9.75" customHeight="1" x14ac:dyDescent="0.2">
      <c r="A737" s="240">
        <v>5696</v>
      </c>
      <c r="B737" s="288" t="s">
        <v>3649</v>
      </c>
      <c r="C737" s="288"/>
      <c r="D737" s="288"/>
      <c r="E737" s="288"/>
      <c r="F737" s="165" t="s">
        <v>7</v>
      </c>
      <c r="G737" s="172">
        <v>6</v>
      </c>
      <c r="H737" s="241"/>
      <c r="I737" s="319">
        <v>32.44</v>
      </c>
      <c r="J737" s="314"/>
      <c r="K737" s="314"/>
      <c r="L737" s="250">
        <v>194.64</v>
      </c>
      <c r="M737" s="172">
        <v>6.9999999999999999E-4</v>
      </c>
      <c r="N737" s="145">
        <v>99.940700000000007</v>
      </c>
    </row>
    <row r="738" spans="1:14" ht="9.75" customHeight="1" x14ac:dyDescent="0.2">
      <c r="A738" s="240">
        <v>5418</v>
      </c>
      <c r="B738" s="288" t="s">
        <v>3699</v>
      </c>
      <c r="C738" s="288"/>
      <c r="D738" s="288"/>
      <c r="E738" s="288"/>
      <c r="F738" s="165" t="s">
        <v>7</v>
      </c>
      <c r="G738" s="169">
        <v>14</v>
      </c>
      <c r="H738" s="241"/>
      <c r="I738" s="319">
        <v>13.82</v>
      </c>
      <c r="J738" s="314"/>
      <c r="K738" s="314"/>
      <c r="L738" s="250">
        <v>193.48</v>
      </c>
      <c r="M738" s="172">
        <v>6.9999999999999999E-4</v>
      </c>
      <c r="N738" s="145">
        <v>99.941400000000002</v>
      </c>
    </row>
    <row r="739" spans="1:14" ht="19.350000000000001" customHeight="1" x14ac:dyDescent="0.2">
      <c r="A739" s="240">
        <v>9330</v>
      </c>
      <c r="B739" s="288" t="s">
        <v>3083</v>
      </c>
      <c r="C739" s="288"/>
      <c r="D739" s="288"/>
      <c r="E739" s="288"/>
      <c r="F739" s="165" t="s">
        <v>7</v>
      </c>
      <c r="G739" s="172">
        <v>1</v>
      </c>
      <c r="H739" s="241"/>
      <c r="I739" s="317">
        <v>191.4</v>
      </c>
      <c r="J739" s="314"/>
      <c r="K739" s="314"/>
      <c r="L739" s="250">
        <v>191.4</v>
      </c>
      <c r="M739" s="172">
        <v>6.9999999999999999E-4</v>
      </c>
      <c r="N739" s="145">
        <v>99.942099999999996</v>
      </c>
    </row>
    <row r="740" spans="1:14" ht="9.75" customHeight="1" x14ac:dyDescent="0.2">
      <c r="A740" s="240">
        <v>9572</v>
      </c>
      <c r="B740" s="288" t="s">
        <v>3532</v>
      </c>
      <c r="C740" s="288"/>
      <c r="D740" s="288"/>
      <c r="E740" s="288"/>
      <c r="F740" s="165" t="s">
        <v>19</v>
      </c>
      <c r="G740" s="172">
        <v>7.22</v>
      </c>
      <c r="H740" s="241"/>
      <c r="I740" s="319">
        <v>26.34</v>
      </c>
      <c r="J740" s="314"/>
      <c r="K740" s="314"/>
      <c r="L740" s="250">
        <v>190.17</v>
      </c>
      <c r="M740" s="172">
        <v>6.9999999999999999E-4</v>
      </c>
      <c r="N740" s="145">
        <v>99.942700000000002</v>
      </c>
    </row>
    <row r="741" spans="1:14" ht="9.75" customHeight="1" x14ac:dyDescent="0.2">
      <c r="A741" s="240">
        <v>9503</v>
      </c>
      <c r="B741" s="288" t="s">
        <v>3906</v>
      </c>
      <c r="C741" s="288"/>
      <c r="D741" s="288"/>
      <c r="E741" s="288"/>
      <c r="F741" s="165" t="s">
        <v>7</v>
      </c>
      <c r="G741" s="172">
        <v>1</v>
      </c>
      <c r="H741" s="241"/>
      <c r="I741" s="317">
        <v>188</v>
      </c>
      <c r="J741" s="314"/>
      <c r="K741" s="314"/>
      <c r="L741" s="250">
        <v>188</v>
      </c>
      <c r="M741" s="172">
        <v>6.9999999999999999E-4</v>
      </c>
      <c r="N741" s="145">
        <v>99.943399999999997</v>
      </c>
    </row>
    <row r="742" spans="1:14" ht="9.75" customHeight="1" x14ac:dyDescent="0.2">
      <c r="A742" s="240">
        <v>4617</v>
      </c>
      <c r="B742" s="288" t="s">
        <v>3846</v>
      </c>
      <c r="C742" s="288"/>
      <c r="D742" s="288"/>
      <c r="E742" s="288"/>
      <c r="F742" s="165" t="s">
        <v>7</v>
      </c>
      <c r="G742" s="172">
        <v>7</v>
      </c>
      <c r="H742" s="241"/>
      <c r="I742" s="319">
        <v>26.62</v>
      </c>
      <c r="J742" s="314"/>
      <c r="K742" s="314"/>
      <c r="L742" s="250">
        <v>186.34</v>
      </c>
      <c r="M742" s="172">
        <v>5.9999999999999995E-4</v>
      </c>
      <c r="N742" s="145">
        <v>99.944000000000003</v>
      </c>
    </row>
    <row r="743" spans="1:14" ht="9.75" customHeight="1" x14ac:dyDescent="0.2">
      <c r="A743" s="240">
        <v>9369</v>
      </c>
      <c r="B743" s="288" t="s">
        <v>3621</v>
      </c>
      <c r="C743" s="288"/>
      <c r="D743" s="288"/>
      <c r="E743" s="288"/>
      <c r="F743" s="165" t="s">
        <v>7</v>
      </c>
      <c r="G743" s="172">
        <v>2</v>
      </c>
      <c r="H743" s="241"/>
      <c r="I743" s="319">
        <v>92.15</v>
      </c>
      <c r="J743" s="314"/>
      <c r="K743" s="314"/>
      <c r="L743" s="250">
        <v>184.3</v>
      </c>
      <c r="M743" s="172">
        <v>5.9999999999999995E-4</v>
      </c>
      <c r="N743" s="145">
        <v>99.944699999999997</v>
      </c>
    </row>
    <row r="744" spans="1:14" ht="9.75" customHeight="1" x14ac:dyDescent="0.2">
      <c r="A744" s="240">
        <v>5290</v>
      </c>
      <c r="B744" s="288" t="s">
        <v>3731</v>
      </c>
      <c r="C744" s="288"/>
      <c r="D744" s="288"/>
      <c r="E744" s="288"/>
      <c r="F744" s="165" t="s">
        <v>7</v>
      </c>
      <c r="G744" s="169">
        <v>25</v>
      </c>
      <c r="H744" s="241"/>
      <c r="I744" s="318">
        <v>7.27</v>
      </c>
      <c r="J744" s="314"/>
      <c r="K744" s="314"/>
      <c r="L744" s="250">
        <v>181.75</v>
      </c>
      <c r="M744" s="172">
        <v>5.9999999999999995E-4</v>
      </c>
      <c r="N744" s="145">
        <v>99.945300000000003</v>
      </c>
    </row>
    <row r="745" spans="1:14" ht="19.350000000000001" customHeight="1" x14ac:dyDescent="0.2">
      <c r="A745" s="240">
        <v>9309</v>
      </c>
      <c r="B745" s="288" t="s">
        <v>3155</v>
      </c>
      <c r="C745" s="288"/>
      <c r="D745" s="288"/>
      <c r="E745" s="288"/>
      <c r="F745" s="165" t="s">
        <v>19</v>
      </c>
      <c r="G745" s="172">
        <v>1.5</v>
      </c>
      <c r="H745" s="241"/>
      <c r="I745" s="317">
        <v>120.9933</v>
      </c>
      <c r="J745" s="314"/>
      <c r="K745" s="314"/>
      <c r="L745" s="250">
        <v>181.49</v>
      </c>
      <c r="M745" s="172">
        <v>5.9999999999999995E-4</v>
      </c>
      <c r="N745" s="145">
        <v>99.945899999999995</v>
      </c>
    </row>
    <row r="746" spans="1:14" ht="9.75" customHeight="1" x14ac:dyDescent="0.2">
      <c r="A746" s="240">
        <v>9549</v>
      </c>
      <c r="B746" s="288" t="s">
        <v>3555</v>
      </c>
      <c r="C746" s="288"/>
      <c r="D746" s="288"/>
      <c r="E746" s="288"/>
      <c r="F746" s="165" t="s">
        <v>7</v>
      </c>
      <c r="G746" s="172">
        <v>9</v>
      </c>
      <c r="H746" s="241"/>
      <c r="I746" s="319">
        <v>20.149999999999999</v>
      </c>
      <c r="J746" s="314"/>
      <c r="K746" s="314"/>
      <c r="L746" s="250">
        <v>181.35</v>
      </c>
      <c r="M746" s="172">
        <v>5.9999999999999995E-4</v>
      </c>
      <c r="N746" s="145">
        <v>99.9465</v>
      </c>
    </row>
    <row r="747" spans="1:14" ht="9.75" customHeight="1" x14ac:dyDescent="0.2">
      <c r="A747" s="240">
        <v>9347</v>
      </c>
      <c r="B747" s="288" t="s">
        <v>3066</v>
      </c>
      <c r="C747" s="288"/>
      <c r="D747" s="288"/>
      <c r="E747" s="288"/>
      <c r="F747" s="165" t="s">
        <v>7</v>
      </c>
      <c r="G747" s="172">
        <v>3</v>
      </c>
      <c r="H747" s="241"/>
      <c r="I747" s="319">
        <v>60</v>
      </c>
      <c r="J747" s="314"/>
      <c r="K747" s="314"/>
      <c r="L747" s="250">
        <v>180</v>
      </c>
      <c r="M747" s="172">
        <v>5.9999999999999995E-4</v>
      </c>
      <c r="N747" s="145">
        <v>99.947199999999995</v>
      </c>
    </row>
    <row r="748" spans="1:14" ht="9.75" customHeight="1" x14ac:dyDescent="0.2">
      <c r="A748" s="240">
        <v>9502</v>
      </c>
      <c r="B748" s="288" t="s">
        <v>3907</v>
      </c>
      <c r="C748" s="288"/>
      <c r="D748" s="288"/>
      <c r="E748" s="288"/>
      <c r="F748" s="165" t="s">
        <v>7</v>
      </c>
      <c r="G748" s="172">
        <v>1</v>
      </c>
      <c r="H748" s="241"/>
      <c r="I748" s="317">
        <v>179</v>
      </c>
      <c r="J748" s="314"/>
      <c r="K748" s="314"/>
      <c r="L748" s="250">
        <v>179</v>
      </c>
      <c r="M748" s="172">
        <v>5.9999999999999995E-4</v>
      </c>
      <c r="N748" s="145">
        <v>99.947800000000001</v>
      </c>
    </row>
    <row r="749" spans="1:14" ht="9.75" customHeight="1" x14ac:dyDescent="0.2">
      <c r="A749" s="240">
        <v>9412</v>
      </c>
      <c r="B749" s="288" t="s">
        <v>3592</v>
      </c>
      <c r="C749" s="288"/>
      <c r="D749" s="288"/>
      <c r="E749" s="288"/>
      <c r="F749" s="165" t="s">
        <v>7</v>
      </c>
      <c r="G749" s="172">
        <v>6</v>
      </c>
      <c r="H749" s="241"/>
      <c r="I749" s="319">
        <v>29.32</v>
      </c>
      <c r="J749" s="314"/>
      <c r="K749" s="314"/>
      <c r="L749" s="250">
        <v>175.92</v>
      </c>
      <c r="M749" s="172">
        <v>5.9999999999999995E-4</v>
      </c>
      <c r="N749" s="145">
        <v>99.948400000000007</v>
      </c>
    </row>
    <row r="750" spans="1:14" ht="19.350000000000001" customHeight="1" x14ac:dyDescent="0.2">
      <c r="A750" s="240">
        <v>9332</v>
      </c>
      <c r="B750" s="288" t="s">
        <v>3081</v>
      </c>
      <c r="C750" s="288"/>
      <c r="D750" s="288"/>
      <c r="E750" s="288"/>
      <c r="F750" s="165" t="s">
        <v>7</v>
      </c>
      <c r="G750" s="172">
        <v>1</v>
      </c>
      <c r="H750" s="241"/>
      <c r="I750" s="317">
        <v>175.53</v>
      </c>
      <c r="J750" s="314"/>
      <c r="K750" s="314"/>
      <c r="L750" s="250">
        <v>175.53</v>
      </c>
      <c r="M750" s="172">
        <v>5.9999999999999995E-4</v>
      </c>
      <c r="N750" s="145">
        <v>99.948999999999998</v>
      </c>
    </row>
    <row r="751" spans="1:14" ht="19.350000000000001" customHeight="1" x14ac:dyDescent="0.2">
      <c r="A751" s="240">
        <v>9344</v>
      </c>
      <c r="B751" s="288" t="s">
        <v>3069</v>
      </c>
      <c r="C751" s="288"/>
      <c r="D751" s="288"/>
      <c r="E751" s="288"/>
      <c r="F751" s="165" t="s">
        <v>7</v>
      </c>
      <c r="G751" s="172">
        <v>1</v>
      </c>
      <c r="H751" s="241"/>
      <c r="I751" s="317">
        <v>175.53</v>
      </c>
      <c r="J751" s="314"/>
      <c r="K751" s="314"/>
      <c r="L751" s="250">
        <v>175.53</v>
      </c>
      <c r="M751" s="172">
        <v>5.9999999999999995E-4</v>
      </c>
      <c r="N751" s="145">
        <v>99.949600000000004</v>
      </c>
    </row>
    <row r="752" spans="1:14" ht="9.75" customHeight="1" x14ac:dyDescent="0.2">
      <c r="A752" s="240">
        <v>9468</v>
      </c>
      <c r="B752" s="288" t="s">
        <v>3018</v>
      </c>
      <c r="C752" s="288"/>
      <c r="D752" s="288"/>
      <c r="E752" s="288"/>
      <c r="F752" s="165" t="s">
        <v>7</v>
      </c>
      <c r="G752" s="172">
        <v>2</v>
      </c>
      <c r="H752" s="241"/>
      <c r="I752" s="319">
        <v>86.78</v>
      </c>
      <c r="J752" s="314"/>
      <c r="K752" s="314"/>
      <c r="L752" s="250">
        <v>173.56</v>
      </c>
      <c r="M752" s="172">
        <v>5.9999999999999995E-4</v>
      </c>
      <c r="N752" s="145">
        <v>99.950199999999995</v>
      </c>
    </row>
    <row r="753" spans="1:14" ht="9.75" customHeight="1" x14ac:dyDescent="0.2">
      <c r="A753" s="240">
        <v>9300</v>
      </c>
      <c r="B753" s="288" t="s">
        <v>3028</v>
      </c>
      <c r="C753" s="288"/>
      <c r="D753" s="288"/>
      <c r="E753" s="288"/>
      <c r="F753" s="165" t="s">
        <v>7</v>
      </c>
      <c r="G753" s="172">
        <v>3</v>
      </c>
      <c r="H753" s="241"/>
      <c r="I753" s="319">
        <v>57.62</v>
      </c>
      <c r="J753" s="314"/>
      <c r="K753" s="314"/>
      <c r="L753" s="250">
        <v>172.86</v>
      </c>
      <c r="M753" s="172">
        <v>5.9999999999999995E-4</v>
      </c>
      <c r="N753" s="145">
        <v>99.950800000000001</v>
      </c>
    </row>
    <row r="754" spans="1:14" ht="9.75" customHeight="1" x14ac:dyDescent="0.2">
      <c r="A754" s="240">
        <v>5569</v>
      </c>
      <c r="B754" s="288" t="s">
        <v>3672</v>
      </c>
      <c r="C754" s="288"/>
      <c r="D754" s="288"/>
      <c r="E754" s="288"/>
      <c r="F754" s="165" t="s">
        <v>7</v>
      </c>
      <c r="G754" s="169">
        <v>17</v>
      </c>
      <c r="H754" s="241"/>
      <c r="I754" s="319">
        <v>10.130000000000001</v>
      </c>
      <c r="J754" s="314"/>
      <c r="K754" s="314"/>
      <c r="L754" s="250">
        <v>172.21</v>
      </c>
      <c r="M754" s="172">
        <v>5.9999999999999995E-4</v>
      </c>
      <c r="N754" s="145">
        <v>99.951400000000007</v>
      </c>
    </row>
    <row r="755" spans="1:14" ht="9.75" customHeight="1" x14ac:dyDescent="0.2">
      <c r="A755" s="240">
        <v>8854</v>
      </c>
      <c r="B755" s="288" t="s">
        <v>3642</v>
      </c>
      <c r="C755" s="288"/>
      <c r="D755" s="288"/>
      <c r="E755" s="288"/>
      <c r="F755" s="165" t="s">
        <v>7</v>
      </c>
      <c r="G755" s="172">
        <v>2</v>
      </c>
      <c r="H755" s="241"/>
      <c r="I755" s="319">
        <v>85.36</v>
      </c>
      <c r="J755" s="314"/>
      <c r="K755" s="314"/>
      <c r="L755" s="250">
        <v>170.72</v>
      </c>
      <c r="M755" s="172">
        <v>5.9999999999999995E-4</v>
      </c>
      <c r="N755" s="145">
        <v>99.951999999999998</v>
      </c>
    </row>
    <row r="756" spans="1:14" ht="9.75" customHeight="1" x14ac:dyDescent="0.2">
      <c r="A756" s="240">
        <v>2522</v>
      </c>
      <c r="B756" s="288" t="s">
        <v>3288</v>
      </c>
      <c r="C756" s="288"/>
      <c r="D756" s="288"/>
      <c r="E756" s="288"/>
      <c r="F756" s="165" t="s">
        <v>7</v>
      </c>
      <c r="G756" s="171">
        <v>118.86</v>
      </c>
      <c r="H756" s="241"/>
      <c r="I756" s="318">
        <v>1.42</v>
      </c>
      <c r="J756" s="314"/>
      <c r="K756" s="314"/>
      <c r="L756" s="250">
        <v>168.78</v>
      </c>
      <c r="M756" s="172">
        <v>5.9999999999999995E-4</v>
      </c>
      <c r="N756" s="145">
        <v>99.952600000000004</v>
      </c>
    </row>
    <row r="757" spans="1:14" ht="9.75" customHeight="1" x14ac:dyDescent="0.2">
      <c r="A757" s="240">
        <v>9216</v>
      </c>
      <c r="B757" s="288" t="s">
        <v>3355</v>
      </c>
      <c r="C757" s="288"/>
      <c r="D757" s="288"/>
      <c r="E757" s="288"/>
      <c r="F757" s="165" t="s">
        <v>3284</v>
      </c>
      <c r="G757" s="172">
        <v>3.8342999999999998</v>
      </c>
      <c r="H757" s="241"/>
      <c r="I757" s="319">
        <v>43.583300000000001</v>
      </c>
      <c r="J757" s="314"/>
      <c r="K757" s="314"/>
      <c r="L757" s="250">
        <v>167.11</v>
      </c>
      <c r="M757" s="172">
        <v>5.9999999999999995E-4</v>
      </c>
      <c r="N757" s="145">
        <v>99.953199999999995</v>
      </c>
    </row>
    <row r="758" spans="1:14" ht="9.75" customHeight="1" x14ac:dyDescent="0.2">
      <c r="A758" s="240">
        <v>5354</v>
      </c>
      <c r="B758" s="288" t="s">
        <v>3714</v>
      </c>
      <c r="C758" s="288"/>
      <c r="D758" s="288"/>
      <c r="E758" s="288"/>
      <c r="F758" s="165" t="s">
        <v>7</v>
      </c>
      <c r="G758" s="169">
        <v>24</v>
      </c>
      <c r="H758" s="241"/>
      <c r="I758" s="318">
        <v>6.89</v>
      </c>
      <c r="J758" s="314"/>
      <c r="K758" s="314"/>
      <c r="L758" s="250">
        <v>165.36</v>
      </c>
      <c r="M758" s="172">
        <v>5.9999999999999995E-4</v>
      </c>
      <c r="N758" s="145">
        <v>99.953800000000001</v>
      </c>
    </row>
    <row r="759" spans="1:14" ht="19.350000000000001" customHeight="1" x14ac:dyDescent="0.2">
      <c r="A759" s="240">
        <v>9334</v>
      </c>
      <c r="B759" s="288" t="s">
        <v>3079</v>
      </c>
      <c r="C759" s="288"/>
      <c r="D759" s="288"/>
      <c r="E759" s="288"/>
      <c r="F759" s="165" t="s">
        <v>7</v>
      </c>
      <c r="G759" s="172">
        <v>5</v>
      </c>
      <c r="H759" s="241"/>
      <c r="I759" s="319">
        <v>32.64</v>
      </c>
      <c r="J759" s="314"/>
      <c r="K759" s="314"/>
      <c r="L759" s="250">
        <v>163.19999999999999</v>
      </c>
      <c r="M759" s="172">
        <v>5.9999999999999995E-4</v>
      </c>
      <c r="N759" s="145">
        <v>99.954300000000003</v>
      </c>
    </row>
    <row r="760" spans="1:14" ht="9.75" customHeight="1" x14ac:dyDescent="0.2">
      <c r="A760" s="240">
        <v>4948</v>
      </c>
      <c r="B760" s="288" t="s">
        <v>3782</v>
      </c>
      <c r="C760" s="288"/>
      <c r="D760" s="288"/>
      <c r="E760" s="288"/>
      <c r="F760" s="165" t="s">
        <v>7</v>
      </c>
      <c r="G760" s="169">
        <v>78</v>
      </c>
      <c r="H760" s="241"/>
      <c r="I760" s="318">
        <v>2.09</v>
      </c>
      <c r="J760" s="314"/>
      <c r="K760" s="314"/>
      <c r="L760" s="250">
        <v>163.02000000000001</v>
      </c>
      <c r="M760" s="172">
        <v>5.9999999999999995E-4</v>
      </c>
      <c r="N760" s="145">
        <v>99.954899999999995</v>
      </c>
    </row>
    <row r="761" spans="1:14" ht="9.75" customHeight="1" x14ac:dyDescent="0.2">
      <c r="A761" s="240">
        <v>5207</v>
      </c>
      <c r="B761" s="288" t="s">
        <v>3752</v>
      </c>
      <c r="C761" s="288"/>
      <c r="D761" s="288"/>
      <c r="E761" s="288"/>
      <c r="F761" s="165" t="s">
        <v>7</v>
      </c>
      <c r="G761" s="172">
        <v>8</v>
      </c>
      <c r="H761" s="241"/>
      <c r="I761" s="319">
        <v>20.22</v>
      </c>
      <c r="J761" s="314"/>
      <c r="K761" s="314"/>
      <c r="L761" s="250">
        <v>161.76</v>
      </c>
      <c r="M761" s="172">
        <v>5.9999999999999995E-4</v>
      </c>
      <c r="N761" s="145">
        <v>99.955500000000001</v>
      </c>
    </row>
    <row r="762" spans="1:14" ht="9.75" customHeight="1" x14ac:dyDescent="0.2">
      <c r="A762" s="240">
        <v>4930</v>
      </c>
      <c r="B762" s="288" t="s">
        <v>3786</v>
      </c>
      <c r="C762" s="288"/>
      <c r="D762" s="288"/>
      <c r="E762" s="288"/>
      <c r="F762" s="165" t="s">
        <v>7</v>
      </c>
      <c r="G762" s="169">
        <v>23</v>
      </c>
      <c r="H762" s="241"/>
      <c r="I762" s="318">
        <v>7</v>
      </c>
      <c r="J762" s="314"/>
      <c r="K762" s="314"/>
      <c r="L762" s="250">
        <v>161</v>
      </c>
      <c r="M762" s="172">
        <v>5.9999999999999995E-4</v>
      </c>
      <c r="N762" s="145">
        <v>99.956000000000003</v>
      </c>
    </row>
    <row r="763" spans="1:14" ht="9.75" customHeight="1" x14ac:dyDescent="0.2">
      <c r="A763" s="240">
        <v>9566</v>
      </c>
      <c r="B763" s="288" t="s">
        <v>3538</v>
      </c>
      <c r="C763" s="288"/>
      <c r="D763" s="288"/>
      <c r="E763" s="288"/>
      <c r="F763" s="165" t="s">
        <v>7</v>
      </c>
      <c r="G763" s="169">
        <v>11</v>
      </c>
      <c r="H763" s="241"/>
      <c r="I763" s="319">
        <v>14.47</v>
      </c>
      <c r="J763" s="314"/>
      <c r="K763" s="314"/>
      <c r="L763" s="250">
        <v>159.16999999999999</v>
      </c>
      <c r="M763" s="172">
        <v>5.9999999999999995E-4</v>
      </c>
      <c r="N763" s="145">
        <v>99.956599999999995</v>
      </c>
    </row>
    <row r="764" spans="1:14" ht="9.75" customHeight="1" x14ac:dyDescent="0.2">
      <c r="A764" s="240">
        <v>6106</v>
      </c>
      <c r="B764" s="288" t="s">
        <v>3274</v>
      </c>
      <c r="C764" s="288"/>
      <c r="D764" s="288"/>
      <c r="E764" s="288"/>
      <c r="F764" s="165" t="s">
        <v>7</v>
      </c>
      <c r="G764" s="171">
        <v>489.24180000000001</v>
      </c>
      <c r="H764" s="241"/>
      <c r="I764" s="318">
        <v>0.32</v>
      </c>
      <c r="J764" s="314"/>
      <c r="K764" s="314"/>
      <c r="L764" s="250">
        <v>156.56</v>
      </c>
      <c r="M764" s="172">
        <v>5.0000000000000001E-4</v>
      </c>
      <c r="N764" s="145">
        <v>99.957099999999997</v>
      </c>
    </row>
    <row r="765" spans="1:14" ht="19.350000000000001" customHeight="1" x14ac:dyDescent="0.2">
      <c r="A765" s="240">
        <v>9331</v>
      </c>
      <c r="B765" s="288" t="s">
        <v>3082</v>
      </c>
      <c r="C765" s="288"/>
      <c r="D765" s="288"/>
      <c r="E765" s="288"/>
      <c r="F765" s="165" t="s">
        <v>7</v>
      </c>
      <c r="G765" s="172">
        <v>6</v>
      </c>
      <c r="H765" s="241"/>
      <c r="I765" s="319">
        <v>25.81</v>
      </c>
      <c r="J765" s="314"/>
      <c r="K765" s="314"/>
      <c r="L765" s="250">
        <v>154.86000000000001</v>
      </c>
      <c r="M765" s="172">
        <v>5.0000000000000001E-4</v>
      </c>
      <c r="N765" s="145">
        <v>99.957599999999999</v>
      </c>
    </row>
    <row r="766" spans="1:14" ht="9.75" customHeight="1" x14ac:dyDescent="0.2">
      <c r="A766" s="240">
        <v>5161</v>
      </c>
      <c r="B766" s="288" t="s">
        <v>3757</v>
      </c>
      <c r="C766" s="288"/>
      <c r="D766" s="288"/>
      <c r="E766" s="288"/>
      <c r="F766" s="165" t="s">
        <v>7</v>
      </c>
      <c r="G766" s="172">
        <v>2</v>
      </c>
      <c r="H766" s="241"/>
      <c r="I766" s="319">
        <v>76.989999999999995</v>
      </c>
      <c r="J766" s="314"/>
      <c r="K766" s="314"/>
      <c r="L766" s="250">
        <v>153.97999999999999</v>
      </c>
      <c r="M766" s="172">
        <v>5.0000000000000001E-4</v>
      </c>
      <c r="N766" s="145">
        <v>99.958200000000005</v>
      </c>
    </row>
    <row r="767" spans="1:14" ht="9.75" customHeight="1" x14ac:dyDescent="0.2">
      <c r="A767" s="240">
        <v>4595</v>
      </c>
      <c r="B767" s="288" t="s">
        <v>3852</v>
      </c>
      <c r="C767" s="288"/>
      <c r="D767" s="288"/>
      <c r="E767" s="288"/>
      <c r="F767" s="165" t="s">
        <v>7</v>
      </c>
      <c r="G767" s="172">
        <v>4</v>
      </c>
      <c r="H767" s="241"/>
      <c r="I767" s="319">
        <v>38.33</v>
      </c>
      <c r="J767" s="314"/>
      <c r="K767" s="314"/>
      <c r="L767" s="250">
        <v>153.32</v>
      </c>
      <c r="M767" s="172">
        <v>5.0000000000000001E-4</v>
      </c>
      <c r="N767" s="145">
        <v>99.958699999999993</v>
      </c>
    </row>
    <row r="768" spans="1:14" ht="9.75" customHeight="1" x14ac:dyDescent="0.2">
      <c r="A768" s="240">
        <v>5699</v>
      </c>
      <c r="B768" s="288" t="s">
        <v>3646</v>
      </c>
      <c r="C768" s="288"/>
      <c r="D768" s="288"/>
      <c r="E768" s="288"/>
      <c r="F768" s="165" t="s">
        <v>7</v>
      </c>
      <c r="G768" s="172">
        <v>1</v>
      </c>
      <c r="H768" s="241"/>
      <c r="I768" s="317">
        <v>153.04</v>
      </c>
      <c r="J768" s="314"/>
      <c r="K768" s="314"/>
      <c r="L768" s="250">
        <v>153.04</v>
      </c>
      <c r="M768" s="172">
        <v>5.0000000000000001E-4</v>
      </c>
      <c r="N768" s="145">
        <v>99.959199999999996</v>
      </c>
    </row>
    <row r="769" spans="1:14" ht="9.75" customHeight="1" x14ac:dyDescent="0.2">
      <c r="A769" s="240">
        <v>9415</v>
      </c>
      <c r="B769" s="288" t="s">
        <v>3589</v>
      </c>
      <c r="C769" s="288"/>
      <c r="D769" s="288"/>
      <c r="E769" s="288"/>
      <c r="F769" s="165" t="s">
        <v>7</v>
      </c>
      <c r="G769" s="172">
        <v>1</v>
      </c>
      <c r="H769" s="241"/>
      <c r="I769" s="317">
        <v>150.85</v>
      </c>
      <c r="J769" s="314"/>
      <c r="K769" s="314"/>
      <c r="L769" s="250">
        <v>150.85</v>
      </c>
      <c r="M769" s="172">
        <v>5.0000000000000001E-4</v>
      </c>
      <c r="N769" s="145">
        <v>99.959800000000001</v>
      </c>
    </row>
    <row r="770" spans="1:14" ht="9.75" customHeight="1" x14ac:dyDescent="0.2">
      <c r="A770" s="240">
        <v>9420</v>
      </c>
      <c r="B770" s="288" t="s">
        <v>3585</v>
      </c>
      <c r="C770" s="288"/>
      <c r="D770" s="288"/>
      <c r="E770" s="288"/>
      <c r="F770" s="165" t="s">
        <v>19</v>
      </c>
      <c r="G770" s="172">
        <v>6.06</v>
      </c>
      <c r="H770" s="241"/>
      <c r="I770" s="319">
        <v>24.85</v>
      </c>
      <c r="J770" s="314"/>
      <c r="K770" s="314"/>
      <c r="L770" s="250">
        <v>150.59</v>
      </c>
      <c r="M770" s="172">
        <v>5.0000000000000001E-4</v>
      </c>
      <c r="N770" s="145">
        <v>99.960300000000004</v>
      </c>
    </row>
    <row r="771" spans="1:14" ht="19.350000000000001" customHeight="1" x14ac:dyDescent="0.2">
      <c r="A771" s="240">
        <v>9449</v>
      </c>
      <c r="B771" s="288" t="s">
        <v>2991</v>
      </c>
      <c r="C771" s="288"/>
      <c r="D771" s="288"/>
      <c r="E771" s="288"/>
      <c r="F771" s="165" t="s">
        <v>7</v>
      </c>
      <c r="G771" s="169">
        <v>10</v>
      </c>
      <c r="H771" s="241"/>
      <c r="I771" s="319">
        <v>15.01</v>
      </c>
      <c r="J771" s="314"/>
      <c r="K771" s="314"/>
      <c r="L771" s="250">
        <v>150.1</v>
      </c>
      <c r="M771" s="172">
        <v>5.0000000000000001E-4</v>
      </c>
      <c r="N771" s="145">
        <v>99.960800000000006</v>
      </c>
    </row>
    <row r="772" spans="1:14" ht="9.75" customHeight="1" x14ac:dyDescent="0.2">
      <c r="A772" s="240">
        <v>9362</v>
      </c>
      <c r="B772" s="288" t="s">
        <v>3507</v>
      </c>
      <c r="C772" s="288"/>
      <c r="D772" s="288"/>
      <c r="E772" s="288"/>
      <c r="F772" s="165" t="s">
        <v>7</v>
      </c>
      <c r="G772" s="172">
        <v>4</v>
      </c>
      <c r="H772" s="241"/>
      <c r="I772" s="319">
        <v>36.880000000000003</v>
      </c>
      <c r="J772" s="314"/>
      <c r="K772" s="314"/>
      <c r="L772" s="250">
        <v>147.52000000000001</v>
      </c>
      <c r="M772" s="172">
        <v>5.0000000000000001E-4</v>
      </c>
      <c r="N772" s="145">
        <v>99.961299999999994</v>
      </c>
    </row>
    <row r="773" spans="1:14" ht="9.75" customHeight="1" x14ac:dyDescent="0.2">
      <c r="A773" s="240">
        <v>9472</v>
      </c>
      <c r="B773" s="288" t="s">
        <v>3464</v>
      </c>
      <c r="C773" s="288"/>
      <c r="D773" s="288"/>
      <c r="E773" s="288"/>
      <c r="F773" s="165" t="s">
        <v>7</v>
      </c>
      <c r="G773" s="172">
        <v>1</v>
      </c>
      <c r="H773" s="241"/>
      <c r="I773" s="317">
        <v>146.93</v>
      </c>
      <c r="J773" s="314"/>
      <c r="K773" s="314"/>
      <c r="L773" s="250">
        <v>146.93</v>
      </c>
      <c r="M773" s="172">
        <v>5.0000000000000001E-4</v>
      </c>
      <c r="N773" s="145">
        <v>99.961799999999997</v>
      </c>
    </row>
    <row r="774" spans="1:14" ht="9.75" customHeight="1" x14ac:dyDescent="0.2">
      <c r="A774" s="240">
        <v>3204</v>
      </c>
      <c r="B774" s="288" t="s">
        <v>3475</v>
      </c>
      <c r="C774" s="288"/>
      <c r="D774" s="288"/>
      <c r="E774" s="288"/>
      <c r="F774" s="165" t="s">
        <v>19</v>
      </c>
      <c r="G774" s="172">
        <v>5.05</v>
      </c>
      <c r="H774" s="241"/>
      <c r="I774" s="319">
        <v>29</v>
      </c>
      <c r="J774" s="314"/>
      <c r="K774" s="314"/>
      <c r="L774" s="250">
        <v>146.44999999999999</v>
      </c>
      <c r="M774" s="172">
        <v>5.0000000000000001E-4</v>
      </c>
      <c r="N774" s="145">
        <v>99.962299999999999</v>
      </c>
    </row>
    <row r="775" spans="1:14" ht="9.75" customHeight="1" x14ac:dyDescent="0.2">
      <c r="A775" s="240">
        <v>2779</v>
      </c>
      <c r="B775" s="288" t="s">
        <v>3251</v>
      </c>
      <c r="C775" s="288"/>
      <c r="D775" s="288"/>
      <c r="E775" s="288"/>
      <c r="F775" s="165" t="s">
        <v>7</v>
      </c>
      <c r="G775" s="172">
        <v>5</v>
      </c>
      <c r="H775" s="241"/>
      <c r="I775" s="319">
        <v>29.27</v>
      </c>
      <c r="J775" s="314"/>
      <c r="K775" s="314"/>
      <c r="L775" s="250">
        <v>146.35</v>
      </c>
      <c r="M775" s="172">
        <v>5.0000000000000001E-4</v>
      </c>
      <c r="N775" s="145">
        <v>99.962900000000005</v>
      </c>
    </row>
    <row r="776" spans="1:14" ht="19.350000000000001" customHeight="1" x14ac:dyDescent="0.2">
      <c r="A776" s="240">
        <v>2114</v>
      </c>
      <c r="B776" s="288" t="s">
        <v>3055</v>
      </c>
      <c r="C776" s="288"/>
      <c r="D776" s="288"/>
      <c r="E776" s="288"/>
      <c r="F776" s="165" t="s">
        <v>7</v>
      </c>
      <c r="G776" s="172">
        <v>5</v>
      </c>
      <c r="H776" s="241"/>
      <c r="I776" s="319">
        <v>29.27</v>
      </c>
      <c r="J776" s="314"/>
      <c r="K776" s="314"/>
      <c r="L776" s="250">
        <v>146.35</v>
      </c>
      <c r="M776" s="172">
        <v>5.0000000000000001E-4</v>
      </c>
      <c r="N776" s="145">
        <v>99.963399999999993</v>
      </c>
    </row>
    <row r="777" spans="1:14" ht="9.75" customHeight="1" x14ac:dyDescent="0.2">
      <c r="A777" s="240">
        <v>4953</v>
      </c>
      <c r="B777" s="288" t="s">
        <v>3778</v>
      </c>
      <c r="C777" s="288"/>
      <c r="D777" s="288"/>
      <c r="E777" s="288"/>
      <c r="F777" s="165" t="s">
        <v>7</v>
      </c>
      <c r="G777" s="172">
        <v>1</v>
      </c>
      <c r="H777" s="241"/>
      <c r="I777" s="317">
        <v>145.21</v>
      </c>
      <c r="J777" s="314"/>
      <c r="K777" s="314"/>
      <c r="L777" s="250">
        <v>145.21</v>
      </c>
      <c r="M777" s="172">
        <v>5.0000000000000001E-4</v>
      </c>
      <c r="N777" s="145">
        <v>99.963899999999995</v>
      </c>
    </row>
    <row r="778" spans="1:14" ht="9.75" customHeight="1" x14ac:dyDescent="0.2">
      <c r="A778" s="240">
        <v>9377</v>
      </c>
      <c r="B778" s="288" t="s">
        <v>3614</v>
      </c>
      <c r="C778" s="288"/>
      <c r="D778" s="288"/>
      <c r="E778" s="288"/>
      <c r="F778" s="165" t="s">
        <v>7</v>
      </c>
      <c r="G778" s="172">
        <v>2</v>
      </c>
      <c r="H778" s="241"/>
      <c r="I778" s="319">
        <v>72.3</v>
      </c>
      <c r="J778" s="314"/>
      <c r="K778" s="314"/>
      <c r="L778" s="250">
        <v>144.6</v>
      </c>
      <c r="M778" s="172">
        <v>5.0000000000000001E-4</v>
      </c>
      <c r="N778" s="145">
        <v>99.964399999999998</v>
      </c>
    </row>
    <row r="779" spans="1:14" ht="9.75" customHeight="1" x14ac:dyDescent="0.2">
      <c r="A779" s="240">
        <v>4994</v>
      </c>
      <c r="B779" s="288" t="s">
        <v>3774</v>
      </c>
      <c r="C779" s="288"/>
      <c r="D779" s="288"/>
      <c r="E779" s="288"/>
      <c r="F779" s="165" t="s">
        <v>7</v>
      </c>
      <c r="G779" s="169">
        <v>28</v>
      </c>
      <c r="H779" s="241"/>
      <c r="I779" s="318">
        <v>5.09</v>
      </c>
      <c r="J779" s="314"/>
      <c r="K779" s="314"/>
      <c r="L779" s="250">
        <v>142.52000000000001</v>
      </c>
      <c r="M779" s="172">
        <v>5.0000000000000001E-4</v>
      </c>
      <c r="N779" s="145">
        <v>99.9649</v>
      </c>
    </row>
    <row r="780" spans="1:14" ht="9.75" customHeight="1" x14ac:dyDescent="0.2">
      <c r="A780" s="240">
        <v>9555</v>
      </c>
      <c r="B780" s="288" t="s">
        <v>3549</v>
      </c>
      <c r="C780" s="288"/>
      <c r="D780" s="288"/>
      <c r="E780" s="288"/>
      <c r="F780" s="165" t="s">
        <v>7</v>
      </c>
      <c r="G780" s="172">
        <v>3</v>
      </c>
      <c r="H780" s="241"/>
      <c r="I780" s="319">
        <v>45.05</v>
      </c>
      <c r="J780" s="314"/>
      <c r="K780" s="314"/>
      <c r="L780" s="250">
        <v>135.15</v>
      </c>
      <c r="M780" s="172">
        <v>5.0000000000000001E-4</v>
      </c>
      <c r="N780" s="145">
        <v>99.965299999999999</v>
      </c>
    </row>
    <row r="781" spans="1:14" ht="19.350000000000001" customHeight="1" x14ac:dyDescent="0.2">
      <c r="A781" s="240">
        <v>4544</v>
      </c>
      <c r="B781" s="288" t="s">
        <v>3858</v>
      </c>
      <c r="C781" s="288"/>
      <c r="D781" s="288"/>
      <c r="E781" s="288"/>
      <c r="F781" s="165" t="s">
        <v>7</v>
      </c>
      <c r="G781" s="172">
        <v>6</v>
      </c>
      <c r="H781" s="241"/>
      <c r="I781" s="319">
        <v>22.44</v>
      </c>
      <c r="J781" s="314"/>
      <c r="K781" s="314"/>
      <c r="L781" s="250">
        <v>134.63999999999999</v>
      </c>
      <c r="M781" s="172">
        <v>5.0000000000000001E-4</v>
      </c>
      <c r="N781" s="145">
        <v>99.965800000000002</v>
      </c>
    </row>
    <row r="782" spans="1:14" ht="9.75" customHeight="1" x14ac:dyDescent="0.2">
      <c r="A782" s="240">
        <v>5424</v>
      </c>
      <c r="B782" s="288" t="s">
        <v>3693</v>
      </c>
      <c r="C782" s="288"/>
      <c r="D782" s="288"/>
      <c r="E782" s="288"/>
      <c r="F782" s="165" t="s">
        <v>7</v>
      </c>
      <c r="G782" s="172">
        <v>1</v>
      </c>
      <c r="H782" s="241"/>
      <c r="I782" s="317">
        <v>133.62</v>
      </c>
      <c r="J782" s="314"/>
      <c r="K782" s="314"/>
      <c r="L782" s="250">
        <v>133.62</v>
      </c>
      <c r="M782" s="172">
        <v>5.0000000000000001E-4</v>
      </c>
      <c r="N782" s="145">
        <v>99.966300000000004</v>
      </c>
    </row>
    <row r="783" spans="1:14" ht="9.75" customHeight="1" x14ac:dyDescent="0.2">
      <c r="A783" s="240">
        <v>9298</v>
      </c>
      <c r="B783" s="288" t="s">
        <v>3030</v>
      </c>
      <c r="C783" s="288"/>
      <c r="D783" s="288"/>
      <c r="E783" s="288"/>
      <c r="F783" s="165" t="s">
        <v>7</v>
      </c>
      <c r="G783" s="172">
        <v>9</v>
      </c>
      <c r="H783" s="241"/>
      <c r="I783" s="319">
        <v>14.76</v>
      </c>
      <c r="J783" s="314"/>
      <c r="K783" s="314"/>
      <c r="L783" s="250">
        <v>132.84</v>
      </c>
      <c r="M783" s="172">
        <v>5.0000000000000001E-4</v>
      </c>
      <c r="N783" s="145">
        <v>99.966700000000003</v>
      </c>
    </row>
    <row r="784" spans="1:14" ht="9.75" customHeight="1" x14ac:dyDescent="0.2">
      <c r="A784" s="240">
        <v>1830</v>
      </c>
      <c r="B784" s="288" t="s">
        <v>3189</v>
      </c>
      <c r="C784" s="288"/>
      <c r="D784" s="288"/>
      <c r="E784" s="288"/>
      <c r="F784" s="165" t="s">
        <v>7</v>
      </c>
      <c r="G784" s="171">
        <v>207</v>
      </c>
      <c r="H784" s="241"/>
      <c r="I784" s="318">
        <v>0.64</v>
      </c>
      <c r="J784" s="314"/>
      <c r="K784" s="314"/>
      <c r="L784" s="250">
        <v>132.47999999999999</v>
      </c>
      <c r="M784" s="172">
        <v>5.0000000000000001E-4</v>
      </c>
      <c r="N784" s="145">
        <v>99.967200000000005</v>
      </c>
    </row>
    <row r="785" spans="1:14" ht="9.75" customHeight="1" x14ac:dyDescent="0.2">
      <c r="A785" s="240">
        <v>4677</v>
      </c>
      <c r="B785" s="288" t="s">
        <v>3829</v>
      </c>
      <c r="C785" s="288"/>
      <c r="D785" s="288"/>
      <c r="E785" s="288"/>
      <c r="F785" s="165" t="s">
        <v>7</v>
      </c>
      <c r="G785" s="169">
        <v>22</v>
      </c>
      <c r="H785" s="241"/>
      <c r="I785" s="318">
        <v>6.02</v>
      </c>
      <c r="J785" s="314"/>
      <c r="K785" s="314"/>
      <c r="L785" s="250">
        <v>132.44</v>
      </c>
      <c r="M785" s="172">
        <v>5.0000000000000001E-4</v>
      </c>
      <c r="N785" s="145">
        <v>99.967600000000004</v>
      </c>
    </row>
    <row r="786" spans="1:14" ht="9.75" customHeight="1" x14ac:dyDescent="0.2">
      <c r="A786" s="240">
        <v>9341</v>
      </c>
      <c r="B786" s="288" t="s">
        <v>3072</v>
      </c>
      <c r="C786" s="288"/>
      <c r="D786" s="288"/>
      <c r="E786" s="288"/>
      <c r="F786" s="165" t="s">
        <v>7</v>
      </c>
      <c r="G786" s="172">
        <v>5</v>
      </c>
      <c r="H786" s="241"/>
      <c r="I786" s="319">
        <v>26.3</v>
      </c>
      <c r="J786" s="314"/>
      <c r="K786" s="314"/>
      <c r="L786" s="250">
        <v>131.5</v>
      </c>
      <c r="M786" s="172">
        <v>5.0000000000000001E-4</v>
      </c>
      <c r="N786" s="145">
        <v>99.968100000000007</v>
      </c>
    </row>
    <row r="787" spans="1:14" ht="9.75" customHeight="1" x14ac:dyDescent="0.2">
      <c r="A787" s="240">
        <v>9296</v>
      </c>
      <c r="B787" s="288" t="s">
        <v>3032</v>
      </c>
      <c r="C787" s="288"/>
      <c r="D787" s="288"/>
      <c r="E787" s="288"/>
      <c r="F787" s="165" t="s">
        <v>7</v>
      </c>
      <c r="G787" s="172">
        <v>1</v>
      </c>
      <c r="H787" s="241"/>
      <c r="I787" s="317">
        <v>131.44</v>
      </c>
      <c r="J787" s="314"/>
      <c r="K787" s="314"/>
      <c r="L787" s="250">
        <v>131.44</v>
      </c>
      <c r="M787" s="172">
        <v>5.0000000000000001E-4</v>
      </c>
      <c r="N787" s="145">
        <v>99.968599999999995</v>
      </c>
    </row>
    <row r="788" spans="1:14" ht="9.75" customHeight="1" x14ac:dyDescent="0.2">
      <c r="A788" s="240">
        <v>9370</v>
      </c>
      <c r="B788" s="288" t="s">
        <v>3620</v>
      </c>
      <c r="C788" s="288"/>
      <c r="D788" s="288"/>
      <c r="E788" s="288"/>
      <c r="F788" s="165" t="s">
        <v>7</v>
      </c>
      <c r="G788" s="169">
        <v>24</v>
      </c>
      <c r="H788" s="241"/>
      <c r="I788" s="318">
        <v>5.44</v>
      </c>
      <c r="J788" s="314"/>
      <c r="K788" s="314"/>
      <c r="L788" s="250">
        <v>130.56</v>
      </c>
      <c r="M788" s="172">
        <v>5.0000000000000001E-4</v>
      </c>
      <c r="N788" s="145">
        <v>99.968999999999994</v>
      </c>
    </row>
    <row r="789" spans="1:14" ht="9.75" customHeight="1" x14ac:dyDescent="0.2">
      <c r="A789" s="240">
        <v>6105</v>
      </c>
      <c r="B789" s="288" t="s">
        <v>3275</v>
      </c>
      <c r="C789" s="288"/>
      <c r="D789" s="288"/>
      <c r="E789" s="288"/>
      <c r="F789" s="165" t="s">
        <v>7</v>
      </c>
      <c r="G789" s="171">
        <v>383.41289999999998</v>
      </c>
      <c r="H789" s="241"/>
      <c r="I789" s="318">
        <v>0.34</v>
      </c>
      <c r="J789" s="314"/>
      <c r="K789" s="314"/>
      <c r="L789" s="250">
        <v>130.36000000000001</v>
      </c>
      <c r="M789" s="172">
        <v>5.0000000000000001E-4</v>
      </c>
      <c r="N789" s="145">
        <v>99.969499999999996</v>
      </c>
    </row>
    <row r="790" spans="1:14" ht="9.75" customHeight="1" x14ac:dyDescent="0.2">
      <c r="A790" s="240">
        <v>4686</v>
      </c>
      <c r="B790" s="288" t="s">
        <v>3823</v>
      </c>
      <c r="C790" s="288"/>
      <c r="D790" s="288"/>
      <c r="E790" s="288"/>
      <c r="F790" s="165" t="s">
        <v>7</v>
      </c>
      <c r="G790" s="169">
        <v>11</v>
      </c>
      <c r="H790" s="241"/>
      <c r="I790" s="319">
        <v>11.67</v>
      </c>
      <c r="J790" s="314"/>
      <c r="K790" s="314"/>
      <c r="L790" s="250">
        <v>128.37</v>
      </c>
      <c r="M790" s="172">
        <v>4.0000000000000002E-4</v>
      </c>
      <c r="N790" s="145">
        <v>99.969899999999996</v>
      </c>
    </row>
    <row r="791" spans="1:14" ht="9.75" customHeight="1" x14ac:dyDescent="0.2">
      <c r="A791" s="240">
        <v>9413</v>
      </c>
      <c r="B791" s="288" t="s">
        <v>3591</v>
      </c>
      <c r="C791" s="288"/>
      <c r="D791" s="288"/>
      <c r="E791" s="288"/>
      <c r="F791" s="165" t="s">
        <v>7</v>
      </c>
      <c r="G791" s="172">
        <v>2</v>
      </c>
      <c r="H791" s="241"/>
      <c r="I791" s="319">
        <v>63.18</v>
      </c>
      <c r="J791" s="314"/>
      <c r="K791" s="314"/>
      <c r="L791" s="250">
        <v>126.36</v>
      </c>
      <c r="M791" s="172">
        <v>4.0000000000000002E-4</v>
      </c>
      <c r="N791" s="145">
        <v>99.970399999999998</v>
      </c>
    </row>
    <row r="792" spans="1:14" ht="9.75" customHeight="1" x14ac:dyDescent="0.2">
      <c r="A792" s="240">
        <v>9571</v>
      </c>
      <c r="B792" s="288" t="s">
        <v>3533</v>
      </c>
      <c r="C792" s="288"/>
      <c r="D792" s="288"/>
      <c r="E792" s="288"/>
      <c r="F792" s="165" t="s">
        <v>19</v>
      </c>
      <c r="G792" s="172">
        <v>2.42</v>
      </c>
      <c r="H792" s="241"/>
      <c r="I792" s="319">
        <v>51.79</v>
      </c>
      <c r="J792" s="314"/>
      <c r="K792" s="314"/>
      <c r="L792" s="250">
        <v>125.33</v>
      </c>
      <c r="M792" s="172">
        <v>4.0000000000000002E-4</v>
      </c>
      <c r="N792" s="145">
        <v>99.970799999999997</v>
      </c>
    </row>
    <row r="793" spans="1:14" ht="9.75" customHeight="1" x14ac:dyDescent="0.2">
      <c r="A793" s="240">
        <v>5206</v>
      </c>
      <c r="B793" s="288" t="s">
        <v>3753</v>
      </c>
      <c r="C793" s="288"/>
      <c r="D793" s="288"/>
      <c r="E793" s="288"/>
      <c r="F793" s="165" t="s">
        <v>7</v>
      </c>
      <c r="G793" s="169">
        <v>10</v>
      </c>
      <c r="H793" s="241"/>
      <c r="I793" s="319">
        <v>12.23</v>
      </c>
      <c r="J793" s="314"/>
      <c r="K793" s="314"/>
      <c r="L793" s="250">
        <v>122.3</v>
      </c>
      <c r="M793" s="172">
        <v>4.0000000000000002E-4</v>
      </c>
      <c r="N793" s="145">
        <v>99.971199999999996</v>
      </c>
    </row>
    <row r="794" spans="1:14" ht="9.75" customHeight="1" x14ac:dyDescent="0.2">
      <c r="A794" s="240">
        <v>5246</v>
      </c>
      <c r="B794" s="288" t="s">
        <v>3747</v>
      </c>
      <c r="C794" s="288"/>
      <c r="D794" s="288"/>
      <c r="E794" s="288"/>
      <c r="F794" s="165" t="s">
        <v>7</v>
      </c>
      <c r="G794" s="169">
        <v>25</v>
      </c>
      <c r="H794" s="241"/>
      <c r="I794" s="318">
        <v>4.8099999999999996</v>
      </c>
      <c r="J794" s="314"/>
      <c r="K794" s="314"/>
      <c r="L794" s="250">
        <v>120.25</v>
      </c>
      <c r="M794" s="172">
        <v>4.0000000000000002E-4</v>
      </c>
      <c r="N794" s="145">
        <v>99.971599999999995</v>
      </c>
    </row>
    <row r="795" spans="1:14" ht="19.350000000000001" customHeight="1" x14ac:dyDescent="0.2">
      <c r="A795" s="240">
        <v>2046</v>
      </c>
      <c r="B795" s="288" t="s">
        <v>3106</v>
      </c>
      <c r="C795" s="288"/>
      <c r="D795" s="288"/>
      <c r="E795" s="288"/>
      <c r="F795" s="165" t="s">
        <v>7</v>
      </c>
      <c r="G795" s="172">
        <v>5</v>
      </c>
      <c r="H795" s="241"/>
      <c r="I795" s="319">
        <v>23.78</v>
      </c>
      <c r="J795" s="314"/>
      <c r="K795" s="314"/>
      <c r="L795" s="250">
        <v>118.9</v>
      </c>
      <c r="M795" s="172">
        <v>4.0000000000000002E-4</v>
      </c>
      <c r="N795" s="145">
        <v>99.971999999999994</v>
      </c>
    </row>
    <row r="796" spans="1:14" ht="9.75" customHeight="1" x14ac:dyDescent="0.2">
      <c r="A796" s="240">
        <v>4418</v>
      </c>
      <c r="B796" s="288" t="s">
        <v>3392</v>
      </c>
      <c r="C796" s="288"/>
      <c r="D796" s="288"/>
      <c r="E796" s="288"/>
      <c r="F796" s="165" t="s">
        <v>7</v>
      </c>
      <c r="G796" s="172">
        <v>8</v>
      </c>
      <c r="H796" s="241"/>
      <c r="I796" s="319">
        <v>14.79</v>
      </c>
      <c r="J796" s="314"/>
      <c r="K796" s="314"/>
      <c r="L796" s="250">
        <v>118.32</v>
      </c>
      <c r="M796" s="172">
        <v>4.0000000000000002E-4</v>
      </c>
      <c r="N796" s="145">
        <v>99.972499999999997</v>
      </c>
    </row>
    <row r="797" spans="1:14" ht="9.75" customHeight="1" x14ac:dyDescent="0.2">
      <c r="A797" s="240">
        <v>9511</v>
      </c>
      <c r="B797" s="288" t="s">
        <v>3898</v>
      </c>
      <c r="C797" s="288"/>
      <c r="D797" s="288"/>
      <c r="E797" s="288"/>
      <c r="F797" s="165" t="s">
        <v>7</v>
      </c>
      <c r="G797" s="172">
        <v>1</v>
      </c>
      <c r="H797" s="241"/>
      <c r="I797" s="317">
        <v>115</v>
      </c>
      <c r="J797" s="314"/>
      <c r="K797" s="314"/>
      <c r="L797" s="250">
        <v>115</v>
      </c>
      <c r="M797" s="172">
        <v>4.0000000000000002E-4</v>
      </c>
      <c r="N797" s="145">
        <v>99.972899999999996</v>
      </c>
    </row>
    <row r="798" spans="1:14" ht="9.75" customHeight="1" x14ac:dyDescent="0.2">
      <c r="A798" s="240">
        <v>5416</v>
      </c>
      <c r="B798" s="288" t="s">
        <v>3701</v>
      </c>
      <c r="C798" s="288"/>
      <c r="D798" s="288"/>
      <c r="E798" s="288"/>
      <c r="F798" s="165" t="s">
        <v>7</v>
      </c>
      <c r="G798" s="169">
        <v>26</v>
      </c>
      <c r="H798" s="241"/>
      <c r="I798" s="318">
        <v>4.41</v>
      </c>
      <c r="J798" s="314"/>
      <c r="K798" s="314"/>
      <c r="L798" s="250">
        <v>114.66</v>
      </c>
      <c r="M798" s="172">
        <v>4.0000000000000002E-4</v>
      </c>
      <c r="N798" s="145">
        <v>99.973299999999995</v>
      </c>
    </row>
    <row r="799" spans="1:14" ht="9.75" customHeight="1" x14ac:dyDescent="0.2">
      <c r="A799" s="240">
        <v>4983</v>
      </c>
      <c r="B799" s="288" t="s">
        <v>3777</v>
      </c>
      <c r="C799" s="288"/>
      <c r="D799" s="288"/>
      <c r="E799" s="288"/>
      <c r="F799" s="165" t="s">
        <v>7</v>
      </c>
      <c r="G799" s="169">
        <v>79</v>
      </c>
      <c r="H799" s="241"/>
      <c r="I799" s="318">
        <v>1.44</v>
      </c>
      <c r="J799" s="314"/>
      <c r="K799" s="314"/>
      <c r="L799" s="250">
        <v>113.76</v>
      </c>
      <c r="M799" s="172">
        <v>4.0000000000000002E-4</v>
      </c>
      <c r="N799" s="145">
        <v>99.973600000000005</v>
      </c>
    </row>
    <row r="800" spans="1:14" ht="9.75" customHeight="1" x14ac:dyDescent="0.2">
      <c r="A800" s="240">
        <v>9471</v>
      </c>
      <c r="B800" s="288" t="s">
        <v>3465</v>
      </c>
      <c r="C800" s="288"/>
      <c r="D800" s="288"/>
      <c r="E800" s="288"/>
      <c r="F800" s="165" t="s">
        <v>7</v>
      </c>
      <c r="G800" s="172">
        <v>1</v>
      </c>
      <c r="H800" s="241"/>
      <c r="I800" s="317">
        <v>113.62</v>
      </c>
      <c r="J800" s="314"/>
      <c r="K800" s="314"/>
      <c r="L800" s="250">
        <v>113.62</v>
      </c>
      <c r="M800" s="172">
        <v>4.0000000000000002E-4</v>
      </c>
      <c r="N800" s="145">
        <v>99.974000000000004</v>
      </c>
    </row>
    <row r="801" spans="1:14" ht="9.75" customHeight="1" x14ac:dyDescent="0.2">
      <c r="A801" s="240">
        <v>1937</v>
      </c>
      <c r="B801" s="288" t="s">
        <v>3166</v>
      </c>
      <c r="C801" s="288"/>
      <c r="D801" s="288"/>
      <c r="E801" s="288"/>
      <c r="F801" s="165" t="s">
        <v>7</v>
      </c>
      <c r="G801" s="169">
        <v>66</v>
      </c>
      <c r="H801" s="241"/>
      <c r="I801" s="318">
        <v>1.72</v>
      </c>
      <c r="J801" s="314"/>
      <c r="K801" s="314"/>
      <c r="L801" s="250">
        <v>113.52</v>
      </c>
      <c r="M801" s="172">
        <v>4.0000000000000002E-4</v>
      </c>
      <c r="N801" s="145">
        <v>99.974400000000003</v>
      </c>
    </row>
    <row r="802" spans="1:14" ht="9.75" customHeight="1" x14ac:dyDescent="0.2">
      <c r="A802" s="240">
        <v>5426</v>
      </c>
      <c r="B802" s="288" t="s">
        <v>3692</v>
      </c>
      <c r="C802" s="288"/>
      <c r="D802" s="288"/>
      <c r="E802" s="288"/>
      <c r="F802" s="165" t="s">
        <v>7</v>
      </c>
      <c r="G802" s="172">
        <v>4</v>
      </c>
      <c r="H802" s="241"/>
      <c r="I802" s="319">
        <v>27.99</v>
      </c>
      <c r="J802" s="314"/>
      <c r="K802" s="314"/>
      <c r="L802" s="250">
        <v>111.96</v>
      </c>
      <c r="M802" s="172">
        <v>4.0000000000000002E-4</v>
      </c>
      <c r="N802" s="145">
        <v>99.974800000000002</v>
      </c>
    </row>
    <row r="803" spans="1:14" ht="9.75" customHeight="1" x14ac:dyDescent="0.2">
      <c r="A803" s="240">
        <v>5016</v>
      </c>
      <c r="B803" s="288" t="s">
        <v>3766</v>
      </c>
      <c r="C803" s="288"/>
      <c r="D803" s="288"/>
      <c r="E803" s="288"/>
      <c r="F803" s="165" t="s">
        <v>7</v>
      </c>
      <c r="G803" s="172">
        <v>3</v>
      </c>
      <c r="H803" s="241"/>
      <c r="I803" s="319">
        <v>36.72</v>
      </c>
      <c r="J803" s="314"/>
      <c r="K803" s="314"/>
      <c r="L803" s="250">
        <v>110.16</v>
      </c>
      <c r="M803" s="172">
        <v>4.0000000000000002E-4</v>
      </c>
      <c r="N803" s="145">
        <v>99.975200000000001</v>
      </c>
    </row>
    <row r="804" spans="1:14" ht="9.75" customHeight="1" x14ac:dyDescent="0.2">
      <c r="A804" s="240">
        <v>9560</v>
      </c>
      <c r="B804" s="288" t="s">
        <v>3544</v>
      </c>
      <c r="C804" s="288"/>
      <c r="D804" s="288"/>
      <c r="E804" s="288"/>
      <c r="F804" s="165" t="s">
        <v>7</v>
      </c>
      <c r="G804" s="169">
        <v>13</v>
      </c>
      <c r="H804" s="241"/>
      <c r="I804" s="318">
        <v>8.42</v>
      </c>
      <c r="J804" s="314"/>
      <c r="K804" s="314"/>
      <c r="L804" s="250">
        <v>109.46</v>
      </c>
      <c r="M804" s="172">
        <v>4.0000000000000002E-4</v>
      </c>
      <c r="N804" s="145">
        <v>99.9756</v>
      </c>
    </row>
    <row r="805" spans="1:14" ht="9.75" customHeight="1" x14ac:dyDescent="0.2">
      <c r="A805" s="240">
        <v>9356</v>
      </c>
      <c r="B805" s="288" t="s">
        <v>3633</v>
      </c>
      <c r="C805" s="288"/>
      <c r="D805" s="288"/>
      <c r="E805" s="288"/>
      <c r="F805" s="165" t="s">
        <v>7</v>
      </c>
      <c r="G805" s="169">
        <v>11</v>
      </c>
      <c r="H805" s="241"/>
      <c r="I805" s="318">
        <v>9.67</v>
      </c>
      <c r="J805" s="314"/>
      <c r="K805" s="314"/>
      <c r="L805" s="250">
        <v>106.37</v>
      </c>
      <c r="M805" s="172">
        <v>4.0000000000000002E-4</v>
      </c>
      <c r="N805" s="145">
        <v>99.975999999999999</v>
      </c>
    </row>
    <row r="806" spans="1:14" ht="19.350000000000001" customHeight="1" x14ac:dyDescent="0.2">
      <c r="A806" s="243">
        <v>468</v>
      </c>
      <c r="B806" s="288" t="s">
        <v>266</v>
      </c>
      <c r="C806" s="288"/>
      <c r="D806" s="288"/>
      <c r="E806" s="288"/>
      <c r="F806" s="165" t="s">
        <v>21</v>
      </c>
      <c r="G806" s="172">
        <v>2.06</v>
      </c>
      <c r="H806" s="241"/>
      <c r="I806" s="319">
        <v>50</v>
      </c>
      <c r="J806" s="314"/>
      <c r="K806" s="314"/>
      <c r="L806" s="250">
        <v>103</v>
      </c>
      <c r="M806" s="172">
        <v>4.0000000000000002E-4</v>
      </c>
      <c r="N806" s="145">
        <v>99.976299999999995</v>
      </c>
    </row>
    <row r="807" spans="1:14" ht="19.350000000000001" customHeight="1" x14ac:dyDescent="0.2">
      <c r="A807" s="240">
        <v>9308</v>
      </c>
      <c r="B807" s="288" t="s">
        <v>2998</v>
      </c>
      <c r="C807" s="288"/>
      <c r="D807" s="288"/>
      <c r="E807" s="288"/>
      <c r="F807" s="165" t="s">
        <v>7</v>
      </c>
      <c r="G807" s="169">
        <v>52</v>
      </c>
      <c r="H807" s="241"/>
      <c r="I807" s="318">
        <v>1.97</v>
      </c>
      <c r="J807" s="314"/>
      <c r="K807" s="314"/>
      <c r="L807" s="250">
        <v>102.44</v>
      </c>
      <c r="M807" s="172">
        <v>4.0000000000000002E-4</v>
      </c>
      <c r="N807" s="145">
        <v>99.976699999999994</v>
      </c>
    </row>
    <row r="808" spans="1:14" ht="9.75" customHeight="1" x14ac:dyDescent="0.2">
      <c r="A808" s="240">
        <v>4669</v>
      </c>
      <c r="B808" s="288" t="s">
        <v>3833</v>
      </c>
      <c r="C808" s="288"/>
      <c r="D808" s="288"/>
      <c r="E808" s="288"/>
      <c r="F808" s="165" t="s">
        <v>7</v>
      </c>
      <c r="G808" s="172">
        <v>3</v>
      </c>
      <c r="H808" s="241"/>
      <c r="I808" s="319">
        <v>33.76</v>
      </c>
      <c r="J808" s="314"/>
      <c r="K808" s="314"/>
      <c r="L808" s="250">
        <v>101.28</v>
      </c>
      <c r="M808" s="172">
        <v>4.0000000000000002E-4</v>
      </c>
      <c r="N808" s="145">
        <v>99.977000000000004</v>
      </c>
    </row>
    <row r="809" spans="1:14" ht="9.75" customHeight="1" x14ac:dyDescent="0.2">
      <c r="A809" s="240">
        <v>4882</v>
      </c>
      <c r="B809" s="288" t="s">
        <v>3789</v>
      </c>
      <c r="C809" s="288"/>
      <c r="D809" s="288"/>
      <c r="E809" s="288"/>
      <c r="F809" s="165" t="s">
        <v>7</v>
      </c>
      <c r="G809" s="169">
        <v>20</v>
      </c>
      <c r="H809" s="241"/>
      <c r="I809" s="318">
        <v>5</v>
      </c>
      <c r="J809" s="314"/>
      <c r="K809" s="314"/>
      <c r="L809" s="250">
        <v>100</v>
      </c>
      <c r="M809" s="172">
        <v>2.9999999999999997E-4</v>
      </c>
      <c r="N809" s="145">
        <v>99.977400000000003</v>
      </c>
    </row>
    <row r="810" spans="1:14" ht="9.75" customHeight="1" x14ac:dyDescent="0.2">
      <c r="A810" s="240">
        <v>5549</v>
      </c>
      <c r="B810" s="288" t="s">
        <v>3681</v>
      </c>
      <c r="C810" s="288"/>
      <c r="D810" s="288"/>
      <c r="E810" s="288"/>
      <c r="F810" s="165" t="s">
        <v>7</v>
      </c>
      <c r="G810" s="169">
        <v>10</v>
      </c>
      <c r="H810" s="241"/>
      <c r="I810" s="318">
        <v>9.9</v>
      </c>
      <c r="J810" s="314"/>
      <c r="K810" s="314"/>
      <c r="L810" s="251">
        <v>99</v>
      </c>
      <c r="M810" s="172">
        <v>2.9999999999999997E-4</v>
      </c>
      <c r="N810" s="145">
        <v>99.977699999999999</v>
      </c>
    </row>
    <row r="811" spans="1:14" ht="9.75" customHeight="1" x14ac:dyDescent="0.2">
      <c r="A811" s="240">
        <v>4655</v>
      </c>
      <c r="B811" s="288" t="s">
        <v>3840</v>
      </c>
      <c r="C811" s="288"/>
      <c r="D811" s="288"/>
      <c r="E811" s="288"/>
      <c r="F811" s="165" t="s">
        <v>7</v>
      </c>
      <c r="G811" s="172">
        <v>3</v>
      </c>
      <c r="H811" s="241"/>
      <c r="I811" s="319">
        <v>32.9</v>
      </c>
      <c r="J811" s="314"/>
      <c r="K811" s="314"/>
      <c r="L811" s="251">
        <v>98.7</v>
      </c>
      <c r="M811" s="172">
        <v>2.9999999999999997E-4</v>
      </c>
      <c r="N811" s="145">
        <v>99.978099999999998</v>
      </c>
    </row>
    <row r="812" spans="1:14" ht="9.75" customHeight="1" x14ac:dyDescent="0.2">
      <c r="A812" s="240">
        <v>9427</v>
      </c>
      <c r="B812" s="288" t="s">
        <v>3578</v>
      </c>
      <c r="C812" s="288"/>
      <c r="D812" s="288"/>
      <c r="E812" s="288"/>
      <c r="F812" s="165" t="s">
        <v>7</v>
      </c>
      <c r="G812" s="172">
        <v>1</v>
      </c>
      <c r="H812" s="241"/>
      <c r="I812" s="319">
        <v>98.15</v>
      </c>
      <c r="J812" s="314"/>
      <c r="K812" s="314"/>
      <c r="L812" s="251">
        <v>98.15</v>
      </c>
      <c r="M812" s="172">
        <v>2.9999999999999997E-4</v>
      </c>
      <c r="N812" s="145">
        <v>99.978399999999993</v>
      </c>
    </row>
    <row r="813" spans="1:14" ht="9.75" customHeight="1" x14ac:dyDescent="0.2">
      <c r="A813" s="240">
        <v>9548</v>
      </c>
      <c r="B813" s="288" t="s">
        <v>3556</v>
      </c>
      <c r="C813" s="288"/>
      <c r="D813" s="288"/>
      <c r="E813" s="288"/>
      <c r="F813" s="165" t="s">
        <v>7</v>
      </c>
      <c r="G813" s="169">
        <v>19</v>
      </c>
      <c r="H813" s="241"/>
      <c r="I813" s="318">
        <v>5.16</v>
      </c>
      <c r="J813" s="314"/>
      <c r="K813" s="314"/>
      <c r="L813" s="251">
        <v>98.04</v>
      </c>
      <c r="M813" s="172">
        <v>2.9999999999999997E-4</v>
      </c>
      <c r="N813" s="145">
        <v>99.978700000000003</v>
      </c>
    </row>
    <row r="814" spans="1:14" ht="9.75" customHeight="1" x14ac:dyDescent="0.2">
      <c r="A814" s="240">
        <v>9295</v>
      </c>
      <c r="B814" s="288" t="s">
        <v>3033</v>
      </c>
      <c r="C814" s="288"/>
      <c r="D814" s="288"/>
      <c r="E814" s="288"/>
      <c r="F814" s="165" t="s">
        <v>7</v>
      </c>
      <c r="G814" s="172">
        <v>1</v>
      </c>
      <c r="H814" s="241"/>
      <c r="I814" s="319">
        <v>95.5</v>
      </c>
      <c r="J814" s="314"/>
      <c r="K814" s="314"/>
      <c r="L814" s="251">
        <v>95.5</v>
      </c>
      <c r="M814" s="172">
        <v>2.9999999999999997E-4</v>
      </c>
      <c r="N814" s="145">
        <v>99.979100000000003</v>
      </c>
    </row>
    <row r="815" spans="1:14" ht="9.75" customHeight="1" x14ac:dyDescent="0.2">
      <c r="A815" s="240">
        <v>9505</v>
      </c>
      <c r="B815" s="288" t="s">
        <v>3904</v>
      </c>
      <c r="C815" s="288"/>
      <c r="D815" s="288"/>
      <c r="E815" s="288"/>
      <c r="F815" s="165" t="s">
        <v>7</v>
      </c>
      <c r="G815" s="172">
        <v>1</v>
      </c>
      <c r="H815" s="241"/>
      <c r="I815" s="319">
        <v>95</v>
      </c>
      <c r="J815" s="314"/>
      <c r="K815" s="314"/>
      <c r="L815" s="251">
        <v>95</v>
      </c>
      <c r="M815" s="172">
        <v>2.9999999999999997E-4</v>
      </c>
      <c r="N815" s="145">
        <v>99.979399999999998</v>
      </c>
    </row>
    <row r="816" spans="1:14" ht="19.350000000000001" customHeight="1" x14ac:dyDescent="0.2">
      <c r="A816" s="240">
        <v>4658</v>
      </c>
      <c r="B816" s="288" t="s">
        <v>3839</v>
      </c>
      <c r="C816" s="288"/>
      <c r="D816" s="288"/>
      <c r="E816" s="288"/>
      <c r="F816" s="165" t="s">
        <v>7</v>
      </c>
      <c r="G816" s="172">
        <v>9</v>
      </c>
      <c r="H816" s="241"/>
      <c r="I816" s="319">
        <v>10.45</v>
      </c>
      <c r="J816" s="314"/>
      <c r="K816" s="314"/>
      <c r="L816" s="251">
        <v>94.05</v>
      </c>
      <c r="M816" s="172">
        <v>2.9999999999999997E-4</v>
      </c>
      <c r="N816" s="145">
        <v>99.979699999999994</v>
      </c>
    </row>
    <row r="817" spans="1:14" ht="19.350000000000001" customHeight="1" x14ac:dyDescent="0.2">
      <c r="A817" s="240">
        <v>2275</v>
      </c>
      <c r="B817" s="288" t="s">
        <v>3052</v>
      </c>
      <c r="C817" s="288"/>
      <c r="D817" s="288"/>
      <c r="E817" s="288"/>
      <c r="F817" s="165" t="s">
        <v>7</v>
      </c>
      <c r="G817" s="172">
        <v>1</v>
      </c>
      <c r="H817" s="241"/>
      <c r="I817" s="319">
        <v>93.08</v>
      </c>
      <c r="J817" s="314"/>
      <c r="K817" s="314"/>
      <c r="L817" s="251">
        <v>93.08</v>
      </c>
      <c r="M817" s="172">
        <v>2.9999999999999997E-4</v>
      </c>
      <c r="N817" s="145">
        <v>99.98</v>
      </c>
    </row>
    <row r="818" spans="1:14" ht="9.75" customHeight="1" x14ac:dyDescent="0.2">
      <c r="A818" s="240">
        <v>9428</v>
      </c>
      <c r="B818" s="288" t="s">
        <v>3577</v>
      </c>
      <c r="C818" s="288"/>
      <c r="D818" s="288"/>
      <c r="E818" s="288"/>
      <c r="F818" s="165" t="s">
        <v>7</v>
      </c>
      <c r="G818" s="172">
        <v>2</v>
      </c>
      <c r="H818" s="241"/>
      <c r="I818" s="319">
        <v>46.04</v>
      </c>
      <c r="J818" s="314"/>
      <c r="K818" s="314"/>
      <c r="L818" s="251">
        <v>92.08</v>
      </c>
      <c r="M818" s="172">
        <v>2.9999999999999997E-4</v>
      </c>
      <c r="N818" s="145">
        <v>99.980400000000003</v>
      </c>
    </row>
    <row r="819" spans="1:14" ht="9.75" customHeight="1" x14ac:dyDescent="0.2">
      <c r="A819" s="240">
        <v>9131</v>
      </c>
      <c r="B819" s="288" t="s">
        <v>3005</v>
      </c>
      <c r="C819" s="288"/>
      <c r="D819" s="288"/>
      <c r="E819" s="288"/>
      <c r="F819" s="165" t="s">
        <v>7</v>
      </c>
      <c r="G819" s="169">
        <v>44</v>
      </c>
      <c r="H819" s="241"/>
      <c r="I819" s="318">
        <v>2.09</v>
      </c>
      <c r="J819" s="314"/>
      <c r="K819" s="314"/>
      <c r="L819" s="251">
        <v>91.96</v>
      </c>
      <c r="M819" s="172">
        <v>2.9999999999999997E-4</v>
      </c>
      <c r="N819" s="145">
        <v>99.980699999999999</v>
      </c>
    </row>
    <row r="820" spans="1:14" ht="9.75" customHeight="1" x14ac:dyDescent="0.2">
      <c r="A820" s="240">
        <v>9376</v>
      </c>
      <c r="B820" s="288" t="s">
        <v>3615</v>
      </c>
      <c r="C820" s="288"/>
      <c r="D820" s="288"/>
      <c r="E820" s="288"/>
      <c r="F820" s="165" t="s">
        <v>7</v>
      </c>
      <c r="G820" s="172">
        <v>2</v>
      </c>
      <c r="H820" s="241"/>
      <c r="I820" s="319">
        <v>44.75</v>
      </c>
      <c r="J820" s="314"/>
      <c r="K820" s="314"/>
      <c r="L820" s="251">
        <v>89.5</v>
      </c>
      <c r="M820" s="172">
        <v>2.9999999999999997E-4</v>
      </c>
      <c r="N820" s="145">
        <v>99.980999999999995</v>
      </c>
    </row>
    <row r="821" spans="1:14" ht="9.75" customHeight="1" x14ac:dyDescent="0.2">
      <c r="A821" s="240">
        <v>9553</v>
      </c>
      <c r="B821" s="288" t="s">
        <v>3551</v>
      </c>
      <c r="C821" s="288"/>
      <c r="D821" s="288"/>
      <c r="E821" s="288"/>
      <c r="F821" s="165" t="s">
        <v>7</v>
      </c>
      <c r="G821" s="169">
        <v>21</v>
      </c>
      <c r="H821" s="241"/>
      <c r="I821" s="318">
        <v>4.1900000000000004</v>
      </c>
      <c r="J821" s="314"/>
      <c r="K821" s="314"/>
      <c r="L821" s="251">
        <v>87.99</v>
      </c>
      <c r="M821" s="172">
        <v>2.9999999999999997E-4</v>
      </c>
      <c r="N821" s="145">
        <v>99.981300000000005</v>
      </c>
    </row>
    <row r="822" spans="1:14" ht="9.75" customHeight="1" x14ac:dyDescent="0.2">
      <c r="A822" s="240">
        <v>9320</v>
      </c>
      <c r="B822" s="288" t="s">
        <v>3093</v>
      </c>
      <c r="C822" s="288"/>
      <c r="D822" s="288"/>
      <c r="E822" s="288"/>
      <c r="F822" s="165" t="s">
        <v>7</v>
      </c>
      <c r="G822" s="172">
        <v>6</v>
      </c>
      <c r="H822" s="241"/>
      <c r="I822" s="319">
        <v>14.56</v>
      </c>
      <c r="J822" s="314"/>
      <c r="K822" s="314"/>
      <c r="L822" s="251">
        <v>87.36</v>
      </c>
      <c r="M822" s="172">
        <v>2.9999999999999997E-4</v>
      </c>
      <c r="N822" s="145">
        <v>99.9816</v>
      </c>
    </row>
    <row r="823" spans="1:14" ht="9.75" customHeight="1" x14ac:dyDescent="0.2">
      <c r="A823" s="240">
        <v>9385</v>
      </c>
      <c r="B823" s="288" t="s">
        <v>3609</v>
      </c>
      <c r="C823" s="288"/>
      <c r="D823" s="288"/>
      <c r="E823" s="288"/>
      <c r="F823" s="165" t="s">
        <v>7</v>
      </c>
      <c r="G823" s="172">
        <v>2</v>
      </c>
      <c r="H823" s="241"/>
      <c r="I823" s="319">
        <v>43.53</v>
      </c>
      <c r="J823" s="314"/>
      <c r="K823" s="314"/>
      <c r="L823" s="251">
        <v>87.06</v>
      </c>
      <c r="M823" s="172">
        <v>2.9999999999999997E-4</v>
      </c>
      <c r="N823" s="145">
        <v>99.981899999999996</v>
      </c>
    </row>
    <row r="824" spans="1:14" ht="9.75" customHeight="1" x14ac:dyDescent="0.2">
      <c r="A824" s="240">
        <v>9547</v>
      </c>
      <c r="B824" s="288" t="s">
        <v>3557</v>
      </c>
      <c r="C824" s="288"/>
      <c r="D824" s="288"/>
      <c r="E824" s="288"/>
      <c r="F824" s="165" t="s">
        <v>7</v>
      </c>
      <c r="G824" s="169">
        <v>23</v>
      </c>
      <c r="H824" s="241"/>
      <c r="I824" s="318">
        <v>3.75</v>
      </c>
      <c r="J824" s="314"/>
      <c r="K824" s="314"/>
      <c r="L824" s="251">
        <v>86.25</v>
      </c>
      <c r="M824" s="172">
        <v>2.9999999999999997E-4</v>
      </c>
      <c r="N824" s="145">
        <v>99.982200000000006</v>
      </c>
    </row>
    <row r="825" spans="1:14" ht="9.75" customHeight="1" x14ac:dyDescent="0.2">
      <c r="A825" s="240">
        <v>1851</v>
      </c>
      <c r="B825" s="288" t="s">
        <v>3186</v>
      </c>
      <c r="C825" s="288"/>
      <c r="D825" s="288"/>
      <c r="E825" s="288"/>
      <c r="F825" s="165" t="s">
        <v>7</v>
      </c>
      <c r="G825" s="169">
        <v>39</v>
      </c>
      <c r="H825" s="241"/>
      <c r="I825" s="318">
        <v>2.2000000000000002</v>
      </c>
      <c r="J825" s="314"/>
      <c r="K825" s="314"/>
      <c r="L825" s="251">
        <v>85.8</v>
      </c>
      <c r="M825" s="172">
        <v>2.9999999999999997E-4</v>
      </c>
      <c r="N825" s="145">
        <v>99.982500000000002</v>
      </c>
    </row>
    <row r="826" spans="1:14" ht="9.75" customHeight="1" x14ac:dyDescent="0.2">
      <c r="A826" s="240">
        <v>5614</v>
      </c>
      <c r="B826" s="288" t="s">
        <v>3661</v>
      </c>
      <c r="C826" s="288"/>
      <c r="D826" s="288"/>
      <c r="E826" s="288"/>
      <c r="F826" s="165" t="s">
        <v>7</v>
      </c>
      <c r="G826" s="172">
        <v>8</v>
      </c>
      <c r="H826" s="241"/>
      <c r="I826" s="319">
        <v>10.55</v>
      </c>
      <c r="J826" s="314"/>
      <c r="K826" s="314"/>
      <c r="L826" s="251">
        <v>84.4</v>
      </c>
      <c r="M826" s="172">
        <v>2.9999999999999997E-4</v>
      </c>
      <c r="N826" s="145">
        <v>99.982799999999997</v>
      </c>
    </row>
    <row r="827" spans="1:14" ht="9.75" customHeight="1" x14ac:dyDescent="0.2">
      <c r="A827" s="240">
        <v>5422</v>
      </c>
      <c r="B827" s="288" t="s">
        <v>3695</v>
      </c>
      <c r="C827" s="288"/>
      <c r="D827" s="288"/>
      <c r="E827" s="288"/>
      <c r="F827" s="165" t="s">
        <v>7</v>
      </c>
      <c r="G827" s="172">
        <v>2</v>
      </c>
      <c r="H827" s="241"/>
      <c r="I827" s="319">
        <v>41.5</v>
      </c>
      <c r="J827" s="314"/>
      <c r="K827" s="314"/>
      <c r="L827" s="251">
        <v>83</v>
      </c>
      <c r="M827" s="172">
        <v>2.9999999999999997E-4</v>
      </c>
      <c r="N827" s="145">
        <v>99.983099999999993</v>
      </c>
    </row>
    <row r="828" spans="1:14" ht="9.75" customHeight="1" x14ac:dyDescent="0.2">
      <c r="A828" s="240">
        <v>1936</v>
      </c>
      <c r="B828" s="288" t="s">
        <v>3167</v>
      </c>
      <c r="C828" s="288"/>
      <c r="D828" s="288"/>
      <c r="E828" s="288"/>
      <c r="F828" s="165" t="s">
        <v>7</v>
      </c>
      <c r="G828" s="169">
        <v>78</v>
      </c>
      <c r="H828" s="241"/>
      <c r="I828" s="318">
        <v>1.02</v>
      </c>
      <c r="J828" s="314"/>
      <c r="K828" s="314"/>
      <c r="L828" s="251">
        <v>79.56</v>
      </c>
      <c r="M828" s="172">
        <v>2.9999999999999997E-4</v>
      </c>
      <c r="N828" s="145">
        <v>99.983400000000003</v>
      </c>
    </row>
    <row r="829" spans="1:14" ht="9.75" customHeight="1" x14ac:dyDescent="0.2">
      <c r="A829" s="240">
        <v>9392</v>
      </c>
      <c r="B829" s="288" t="s">
        <v>3602</v>
      </c>
      <c r="C829" s="288"/>
      <c r="D829" s="288"/>
      <c r="E829" s="288"/>
      <c r="F829" s="165" t="s">
        <v>7</v>
      </c>
      <c r="G829" s="172">
        <v>9</v>
      </c>
      <c r="H829" s="241"/>
      <c r="I829" s="318">
        <v>8.82</v>
      </c>
      <c r="J829" s="314"/>
      <c r="K829" s="314"/>
      <c r="L829" s="251">
        <v>79.38</v>
      </c>
      <c r="M829" s="172">
        <v>2.9999999999999997E-4</v>
      </c>
      <c r="N829" s="145">
        <v>99.983599999999996</v>
      </c>
    </row>
    <row r="830" spans="1:14" ht="9.75" customHeight="1" x14ac:dyDescent="0.2">
      <c r="A830" s="240">
        <v>9368</v>
      </c>
      <c r="B830" s="288" t="s">
        <v>3622</v>
      </c>
      <c r="C830" s="288"/>
      <c r="D830" s="288"/>
      <c r="E830" s="288"/>
      <c r="F830" s="165" t="s">
        <v>7</v>
      </c>
      <c r="G830" s="172">
        <v>3</v>
      </c>
      <c r="H830" s="241"/>
      <c r="I830" s="319">
        <v>26.2</v>
      </c>
      <c r="J830" s="314"/>
      <c r="K830" s="314"/>
      <c r="L830" s="251">
        <v>78.599999999999994</v>
      </c>
      <c r="M830" s="172">
        <v>2.9999999999999997E-4</v>
      </c>
      <c r="N830" s="145">
        <v>99.983900000000006</v>
      </c>
    </row>
    <row r="831" spans="1:14" ht="9.75" customHeight="1" x14ac:dyDescent="0.2">
      <c r="A831" s="240">
        <v>5666</v>
      </c>
      <c r="B831" s="288" t="s">
        <v>3654</v>
      </c>
      <c r="C831" s="288"/>
      <c r="D831" s="288"/>
      <c r="E831" s="288"/>
      <c r="F831" s="165" t="s">
        <v>7</v>
      </c>
      <c r="G831" s="172">
        <v>6</v>
      </c>
      <c r="H831" s="241"/>
      <c r="I831" s="319">
        <v>12.44</v>
      </c>
      <c r="J831" s="314"/>
      <c r="K831" s="314"/>
      <c r="L831" s="251">
        <v>74.64</v>
      </c>
      <c r="M831" s="172">
        <v>2.9999999999999997E-4</v>
      </c>
      <c r="N831" s="145">
        <v>99.984200000000001</v>
      </c>
    </row>
    <row r="832" spans="1:14" ht="19.350000000000001" customHeight="1" x14ac:dyDescent="0.2">
      <c r="A832" s="240">
        <v>9345</v>
      </c>
      <c r="B832" s="288" t="s">
        <v>3068</v>
      </c>
      <c r="C832" s="288"/>
      <c r="D832" s="288"/>
      <c r="E832" s="288"/>
      <c r="F832" s="165" t="s">
        <v>7</v>
      </c>
      <c r="G832" s="172">
        <v>6</v>
      </c>
      <c r="H832" s="241"/>
      <c r="I832" s="319">
        <v>12.43</v>
      </c>
      <c r="J832" s="314"/>
      <c r="K832" s="314"/>
      <c r="L832" s="251">
        <v>74.58</v>
      </c>
      <c r="M832" s="172">
        <v>2.9999999999999997E-4</v>
      </c>
      <c r="N832" s="145">
        <v>99.984399999999994</v>
      </c>
    </row>
    <row r="833" spans="1:14" ht="9.75" customHeight="1" x14ac:dyDescent="0.2">
      <c r="A833" s="240">
        <v>9458</v>
      </c>
      <c r="B833" s="288" t="s">
        <v>3058</v>
      </c>
      <c r="C833" s="288"/>
      <c r="D833" s="288"/>
      <c r="E833" s="288"/>
      <c r="F833" s="165" t="s">
        <v>7</v>
      </c>
      <c r="G833" s="169">
        <v>13</v>
      </c>
      <c r="H833" s="241"/>
      <c r="I833" s="318">
        <v>5.68</v>
      </c>
      <c r="J833" s="314"/>
      <c r="K833" s="314"/>
      <c r="L833" s="251">
        <v>73.84</v>
      </c>
      <c r="M833" s="172">
        <v>2.9999999999999997E-4</v>
      </c>
      <c r="N833" s="145">
        <v>99.984700000000004</v>
      </c>
    </row>
    <row r="834" spans="1:14" ht="9.75" customHeight="1" x14ac:dyDescent="0.2">
      <c r="A834" s="240">
        <v>5594</v>
      </c>
      <c r="B834" s="288" t="s">
        <v>3668</v>
      </c>
      <c r="C834" s="288"/>
      <c r="D834" s="288"/>
      <c r="E834" s="288"/>
      <c r="F834" s="165" t="s">
        <v>7</v>
      </c>
      <c r="G834" s="169">
        <v>13</v>
      </c>
      <c r="H834" s="241"/>
      <c r="I834" s="318">
        <v>5.65</v>
      </c>
      <c r="J834" s="314"/>
      <c r="K834" s="314"/>
      <c r="L834" s="251">
        <v>73.45</v>
      </c>
      <c r="M834" s="172">
        <v>2.9999999999999997E-4</v>
      </c>
      <c r="N834" s="145">
        <v>99.984899999999996</v>
      </c>
    </row>
    <row r="835" spans="1:14" ht="9.75" customHeight="1" x14ac:dyDescent="0.2">
      <c r="A835" s="240">
        <v>5427</v>
      </c>
      <c r="B835" s="288" t="s">
        <v>3691</v>
      </c>
      <c r="C835" s="288"/>
      <c r="D835" s="288"/>
      <c r="E835" s="288"/>
      <c r="F835" s="165" t="s">
        <v>7</v>
      </c>
      <c r="G835" s="172">
        <v>1</v>
      </c>
      <c r="H835" s="241"/>
      <c r="I835" s="319">
        <v>72.59</v>
      </c>
      <c r="J835" s="314"/>
      <c r="K835" s="314"/>
      <c r="L835" s="251">
        <v>72.59</v>
      </c>
      <c r="M835" s="172">
        <v>2.9999999999999997E-4</v>
      </c>
      <c r="N835" s="145">
        <v>99.985200000000006</v>
      </c>
    </row>
    <row r="836" spans="1:14" ht="9.75" customHeight="1" x14ac:dyDescent="0.2">
      <c r="A836" s="240">
        <v>9397</v>
      </c>
      <c r="B836" s="288" t="s">
        <v>3599</v>
      </c>
      <c r="C836" s="288"/>
      <c r="D836" s="288"/>
      <c r="E836" s="288"/>
      <c r="F836" s="165" t="s">
        <v>7</v>
      </c>
      <c r="G836" s="172">
        <v>4</v>
      </c>
      <c r="H836" s="241"/>
      <c r="I836" s="319">
        <v>17.899999999999999</v>
      </c>
      <c r="J836" s="314"/>
      <c r="K836" s="314"/>
      <c r="L836" s="251">
        <v>71.599999999999994</v>
      </c>
      <c r="M836" s="172">
        <v>2.0000000000000001E-4</v>
      </c>
      <c r="N836" s="145">
        <v>99.985399999999998</v>
      </c>
    </row>
    <row r="837" spans="1:14" ht="9.75" customHeight="1" x14ac:dyDescent="0.2">
      <c r="A837" s="240">
        <v>9336</v>
      </c>
      <c r="B837" s="288" t="s">
        <v>3077</v>
      </c>
      <c r="C837" s="288"/>
      <c r="D837" s="288"/>
      <c r="E837" s="288"/>
      <c r="F837" s="165" t="s">
        <v>7</v>
      </c>
      <c r="G837" s="172">
        <v>2</v>
      </c>
      <c r="H837" s="241"/>
      <c r="I837" s="319">
        <v>33.44</v>
      </c>
      <c r="J837" s="314"/>
      <c r="K837" s="314"/>
      <c r="L837" s="251">
        <v>66.88</v>
      </c>
      <c r="M837" s="172">
        <v>2.0000000000000001E-4</v>
      </c>
      <c r="N837" s="145">
        <v>99.985699999999994</v>
      </c>
    </row>
    <row r="838" spans="1:14" ht="9.75" customHeight="1" x14ac:dyDescent="0.2">
      <c r="A838" s="240">
        <v>1900</v>
      </c>
      <c r="B838" s="288" t="s">
        <v>3175</v>
      </c>
      <c r="C838" s="288"/>
      <c r="D838" s="288"/>
      <c r="E838" s="288"/>
      <c r="F838" s="165" t="s">
        <v>19</v>
      </c>
      <c r="G838" s="172">
        <v>4.25</v>
      </c>
      <c r="H838" s="241"/>
      <c r="I838" s="319">
        <v>15.6767</v>
      </c>
      <c r="J838" s="314"/>
      <c r="K838" s="314"/>
      <c r="L838" s="251">
        <v>66.63</v>
      </c>
      <c r="M838" s="172">
        <v>2.0000000000000001E-4</v>
      </c>
      <c r="N838" s="145">
        <v>99.985900000000001</v>
      </c>
    </row>
    <row r="839" spans="1:14" ht="19.350000000000001" customHeight="1" x14ac:dyDescent="0.2">
      <c r="A839" s="240">
        <v>4524</v>
      </c>
      <c r="B839" s="288" t="s">
        <v>3866</v>
      </c>
      <c r="C839" s="288"/>
      <c r="D839" s="288"/>
      <c r="E839" s="288"/>
      <c r="F839" s="165" t="s">
        <v>7</v>
      </c>
      <c r="G839" s="172">
        <v>2</v>
      </c>
      <c r="H839" s="241"/>
      <c r="I839" s="319">
        <v>33</v>
      </c>
      <c r="J839" s="314"/>
      <c r="K839" s="314"/>
      <c r="L839" s="251">
        <v>66</v>
      </c>
      <c r="M839" s="172">
        <v>2.0000000000000001E-4</v>
      </c>
      <c r="N839" s="145">
        <v>99.986099999999993</v>
      </c>
    </row>
    <row r="840" spans="1:14" ht="9.75" customHeight="1" x14ac:dyDescent="0.2">
      <c r="A840" s="240">
        <v>5638</v>
      </c>
      <c r="B840" s="288" t="s">
        <v>3657</v>
      </c>
      <c r="C840" s="288"/>
      <c r="D840" s="288"/>
      <c r="E840" s="288"/>
      <c r="F840" s="165" t="s">
        <v>7</v>
      </c>
      <c r="G840" s="172">
        <v>3</v>
      </c>
      <c r="H840" s="241"/>
      <c r="I840" s="319">
        <v>21.9</v>
      </c>
      <c r="J840" s="314"/>
      <c r="K840" s="314"/>
      <c r="L840" s="251">
        <v>65.7</v>
      </c>
      <c r="M840" s="172">
        <v>2.0000000000000001E-4</v>
      </c>
      <c r="N840" s="145">
        <v>99.986400000000003</v>
      </c>
    </row>
    <row r="841" spans="1:14" ht="9.75" customHeight="1" x14ac:dyDescent="0.2">
      <c r="A841" s="240">
        <v>1848</v>
      </c>
      <c r="B841" s="288" t="s">
        <v>3188</v>
      </c>
      <c r="C841" s="288"/>
      <c r="D841" s="288"/>
      <c r="E841" s="288"/>
      <c r="F841" s="165" t="s">
        <v>7</v>
      </c>
      <c r="G841" s="172">
        <v>2</v>
      </c>
      <c r="H841" s="241"/>
      <c r="I841" s="319">
        <v>32.81</v>
      </c>
      <c r="J841" s="314"/>
      <c r="K841" s="314"/>
      <c r="L841" s="251">
        <v>65.62</v>
      </c>
      <c r="M841" s="172">
        <v>2.0000000000000001E-4</v>
      </c>
      <c r="N841" s="145">
        <v>99.986599999999996</v>
      </c>
    </row>
    <row r="842" spans="1:14" ht="9.75" customHeight="1" x14ac:dyDescent="0.2">
      <c r="A842" s="240">
        <v>9388</v>
      </c>
      <c r="B842" s="288" t="s">
        <v>3606</v>
      </c>
      <c r="C842" s="288"/>
      <c r="D842" s="288"/>
      <c r="E842" s="288"/>
      <c r="F842" s="165" t="s">
        <v>7</v>
      </c>
      <c r="G842" s="172">
        <v>9</v>
      </c>
      <c r="H842" s="241"/>
      <c r="I842" s="318">
        <v>7.27</v>
      </c>
      <c r="J842" s="314"/>
      <c r="K842" s="314"/>
      <c r="L842" s="251">
        <v>65.430000000000007</v>
      </c>
      <c r="M842" s="172">
        <v>2.0000000000000001E-4</v>
      </c>
      <c r="N842" s="145">
        <v>99.986800000000002</v>
      </c>
    </row>
    <row r="843" spans="1:14" ht="9.75" customHeight="1" x14ac:dyDescent="0.2">
      <c r="A843" s="240">
        <v>1973</v>
      </c>
      <c r="B843" s="288" t="s">
        <v>3129</v>
      </c>
      <c r="C843" s="288"/>
      <c r="D843" s="288"/>
      <c r="E843" s="288"/>
      <c r="F843" s="165" t="s">
        <v>19</v>
      </c>
      <c r="G843" s="169">
        <v>45.93</v>
      </c>
      <c r="H843" s="241"/>
      <c r="I843" s="318">
        <v>1.3885000000000001</v>
      </c>
      <c r="J843" s="314"/>
      <c r="K843" s="314"/>
      <c r="L843" s="251">
        <v>63.77</v>
      </c>
      <c r="M843" s="172">
        <v>2.0000000000000001E-4</v>
      </c>
      <c r="N843" s="145">
        <v>99.986999999999995</v>
      </c>
    </row>
    <row r="844" spans="1:14" ht="9.75" customHeight="1" x14ac:dyDescent="0.2">
      <c r="A844" s="240">
        <v>4817</v>
      </c>
      <c r="B844" s="288" t="s">
        <v>3790</v>
      </c>
      <c r="C844" s="288"/>
      <c r="D844" s="288"/>
      <c r="E844" s="288"/>
      <c r="F844" s="165" t="s">
        <v>7</v>
      </c>
      <c r="G844" s="172">
        <v>4</v>
      </c>
      <c r="H844" s="241"/>
      <c r="I844" s="319">
        <v>15.5</v>
      </c>
      <c r="J844" s="314"/>
      <c r="K844" s="314"/>
      <c r="L844" s="251">
        <v>62</v>
      </c>
      <c r="M844" s="172">
        <v>2.0000000000000001E-4</v>
      </c>
      <c r="N844" s="145">
        <v>99.987300000000005</v>
      </c>
    </row>
    <row r="845" spans="1:14" ht="9.75" customHeight="1" x14ac:dyDescent="0.2">
      <c r="A845" s="240">
        <v>1983</v>
      </c>
      <c r="B845" s="288" t="s">
        <v>3123</v>
      </c>
      <c r="C845" s="288"/>
      <c r="D845" s="288"/>
      <c r="E845" s="288"/>
      <c r="F845" s="165" t="s">
        <v>19</v>
      </c>
      <c r="G845" s="172">
        <v>2.35</v>
      </c>
      <c r="H845" s="241"/>
      <c r="I845" s="319">
        <v>25.82</v>
      </c>
      <c r="J845" s="314"/>
      <c r="K845" s="314"/>
      <c r="L845" s="251">
        <v>60.68</v>
      </c>
      <c r="M845" s="172">
        <v>2.0000000000000001E-4</v>
      </c>
      <c r="N845" s="145">
        <v>99.987499999999997</v>
      </c>
    </row>
    <row r="846" spans="1:14" ht="9.75" customHeight="1" x14ac:dyDescent="0.2">
      <c r="A846" s="240">
        <v>4684</v>
      </c>
      <c r="B846" s="288" t="s">
        <v>3824</v>
      </c>
      <c r="C846" s="288"/>
      <c r="D846" s="288"/>
      <c r="E846" s="288"/>
      <c r="F846" s="165" t="s">
        <v>7</v>
      </c>
      <c r="G846" s="172">
        <v>1</v>
      </c>
      <c r="H846" s="241"/>
      <c r="I846" s="319">
        <v>60.45</v>
      </c>
      <c r="J846" s="314"/>
      <c r="K846" s="314"/>
      <c r="L846" s="251">
        <v>60.45</v>
      </c>
      <c r="M846" s="172">
        <v>2.0000000000000001E-4</v>
      </c>
      <c r="N846" s="145">
        <v>99.987700000000004</v>
      </c>
    </row>
    <row r="847" spans="1:14" ht="9.75" customHeight="1" x14ac:dyDescent="0.2">
      <c r="A847" s="240">
        <v>9581</v>
      </c>
      <c r="B847" s="288" t="s">
        <v>3522</v>
      </c>
      <c r="C847" s="288"/>
      <c r="D847" s="288"/>
      <c r="E847" s="288"/>
      <c r="F847" s="165" t="s">
        <v>7</v>
      </c>
      <c r="G847" s="172">
        <v>2</v>
      </c>
      <c r="H847" s="241"/>
      <c r="I847" s="319">
        <v>30.16</v>
      </c>
      <c r="J847" s="314"/>
      <c r="K847" s="314"/>
      <c r="L847" s="251">
        <v>60.32</v>
      </c>
      <c r="M847" s="172">
        <v>2.0000000000000001E-4</v>
      </c>
      <c r="N847" s="145">
        <v>99.987899999999996</v>
      </c>
    </row>
    <row r="848" spans="1:14" ht="9.75" customHeight="1" x14ac:dyDescent="0.2">
      <c r="A848" s="240">
        <v>9445</v>
      </c>
      <c r="B848" s="288" t="s">
        <v>3062</v>
      </c>
      <c r="C848" s="288"/>
      <c r="D848" s="288"/>
      <c r="E848" s="288"/>
      <c r="F848" s="165" t="s">
        <v>7</v>
      </c>
      <c r="G848" s="169">
        <v>56</v>
      </c>
      <c r="H848" s="241"/>
      <c r="I848" s="318">
        <v>1.07</v>
      </c>
      <c r="J848" s="314"/>
      <c r="K848" s="314"/>
      <c r="L848" s="251">
        <v>59.92</v>
      </c>
      <c r="M848" s="172">
        <v>2.0000000000000001E-4</v>
      </c>
      <c r="N848" s="145">
        <v>99.988100000000003</v>
      </c>
    </row>
    <row r="849" spans="1:14" ht="9.75" customHeight="1" x14ac:dyDescent="0.2">
      <c r="A849" s="240">
        <v>1861</v>
      </c>
      <c r="B849" s="288" t="s">
        <v>3185</v>
      </c>
      <c r="C849" s="288"/>
      <c r="D849" s="288"/>
      <c r="E849" s="288"/>
      <c r="F849" s="165" t="s">
        <v>7</v>
      </c>
      <c r="G849" s="169">
        <v>31</v>
      </c>
      <c r="H849" s="241"/>
      <c r="I849" s="318">
        <v>1.91</v>
      </c>
      <c r="J849" s="314"/>
      <c r="K849" s="314"/>
      <c r="L849" s="251">
        <v>59.21</v>
      </c>
      <c r="M849" s="172">
        <v>2.0000000000000001E-4</v>
      </c>
      <c r="N849" s="145">
        <v>99.988299999999995</v>
      </c>
    </row>
    <row r="850" spans="1:14" ht="9.75" customHeight="1" x14ac:dyDescent="0.2">
      <c r="A850" s="240">
        <v>9512</v>
      </c>
      <c r="B850" s="288" t="s">
        <v>3897</v>
      </c>
      <c r="C850" s="288"/>
      <c r="D850" s="288"/>
      <c r="E850" s="288"/>
      <c r="F850" s="165" t="s">
        <v>7</v>
      </c>
      <c r="G850" s="172">
        <v>1</v>
      </c>
      <c r="H850" s="241"/>
      <c r="I850" s="319">
        <v>59</v>
      </c>
      <c r="J850" s="314"/>
      <c r="K850" s="314"/>
      <c r="L850" s="251">
        <v>59</v>
      </c>
      <c r="M850" s="172">
        <v>2.0000000000000001E-4</v>
      </c>
      <c r="N850" s="145">
        <v>99.988500000000002</v>
      </c>
    </row>
    <row r="851" spans="1:14" ht="9.75" customHeight="1" x14ac:dyDescent="0.2">
      <c r="A851" s="240">
        <v>5419</v>
      </c>
      <c r="B851" s="288" t="s">
        <v>3698</v>
      </c>
      <c r="C851" s="288"/>
      <c r="D851" s="288"/>
      <c r="E851" s="288"/>
      <c r="F851" s="165" t="s">
        <v>7</v>
      </c>
      <c r="G851" s="172">
        <v>2</v>
      </c>
      <c r="H851" s="241"/>
      <c r="I851" s="319">
        <v>28.3</v>
      </c>
      <c r="J851" s="314"/>
      <c r="K851" s="314"/>
      <c r="L851" s="251">
        <v>56.6</v>
      </c>
      <c r="M851" s="172">
        <v>2.0000000000000001E-4</v>
      </c>
      <c r="N851" s="145">
        <v>99.988699999999994</v>
      </c>
    </row>
    <row r="852" spans="1:14" ht="9.75" customHeight="1" x14ac:dyDescent="0.2">
      <c r="A852" s="240">
        <v>1933</v>
      </c>
      <c r="B852" s="288" t="s">
        <v>3169</v>
      </c>
      <c r="C852" s="288"/>
      <c r="D852" s="288"/>
      <c r="E852" s="288"/>
      <c r="F852" s="165" t="s">
        <v>7</v>
      </c>
      <c r="G852" s="172">
        <v>4</v>
      </c>
      <c r="H852" s="241"/>
      <c r="I852" s="319">
        <v>14.11</v>
      </c>
      <c r="J852" s="314"/>
      <c r="K852" s="314"/>
      <c r="L852" s="251">
        <v>56.44</v>
      </c>
      <c r="M852" s="172">
        <v>2.0000000000000001E-4</v>
      </c>
      <c r="N852" s="145">
        <v>99.988900000000001</v>
      </c>
    </row>
    <row r="853" spans="1:14" ht="9.75" customHeight="1" x14ac:dyDescent="0.2">
      <c r="A853" s="240">
        <v>9398</v>
      </c>
      <c r="B853" s="288" t="s">
        <v>3598</v>
      </c>
      <c r="C853" s="288"/>
      <c r="D853" s="288"/>
      <c r="E853" s="288"/>
      <c r="F853" s="165" t="s">
        <v>7</v>
      </c>
      <c r="G853" s="172">
        <v>2</v>
      </c>
      <c r="H853" s="241"/>
      <c r="I853" s="319">
        <v>28.19</v>
      </c>
      <c r="J853" s="314"/>
      <c r="K853" s="314"/>
      <c r="L853" s="251">
        <v>56.38</v>
      </c>
      <c r="M853" s="172">
        <v>2.0000000000000001E-4</v>
      </c>
      <c r="N853" s="145">
        <v>99.989099999999993</v>
      </c>
    </row>
    <row r="854" spans="1:14" ht="9.75" customHeight="1" x14ac:dyDescent="0.2">
      <c r="A854" s="240">
        <v>5112</v>
      </c>
      <c r="B854" s="288" t="s">
        <v>3761</v>
      </c>
      <c r="C854" s="288"/>
      <c r="D854" s="288"/>
      <c r="E854" s="288"/>
      <c r="F854" s="165" t="s">
        <v>7</v>
      </c>
      <c r="G854" s="172">
        <v>2</v>
      </c>
      <c r="H854" s="241"/>
      <c r="I854" s="319">
        <v>28</v>
      </c>
      <c r="J854" s="314"/>
      <c r="K854" s="314"/>
      <c r="L854" s="251">
        <v>56</v>
      </c>
      <c r="M854" s="172">
        <v>2.0000000000000001E-4</v>
      </c>
      <c r="N854" s="145">
        <v>99.9893</v>
      </c>
    </row>
    <row r="855" spans="1:14" ht="9.75" customHeight="1" x14ac:dyDescent="0.2">
      <c r="A855" s="240">
        <v>5205</v>
      </c>
      <c r="B855" s="288" t="s">
        <v>3754</v>
      </c>
      <c r="C855" s="288"/>
      <c r="D855" s="288"/>
      <c r="E855" s="288"/>
      <c r="F855" s="165" t="s">
        <v>7</v>
      </c>
      <c r="G855" s="172">
        <v>8</v>
      </c>
      <c r="H855" s="241"/>
      <c r="I855" s="318">
        <v>6.86</v>
      </c>
      <c r="J855" s="314"/>
      <c r="K855" s="314"/>
      <c r="L855" s="251">
        <v>54.88</v>
      </c>
      <c r="M855" s="172">
        <v>2.0000000000000001E-4</v>
      </c>
      <c r="N855" s="145">
        <v>99.989500000000007</v>
      </c>
    </row>
    <row r="856" spans="1:14" ht="9.75" customHeight="1" x14ac:dyDescent="0.2">
      <c r="A856" s="240">
        <v>4608</v>
      </c>
      <c r="B856" s="288" t="s">
        <v>3847</v>
      </c>
      <c r="C856" s="288"/>
      <c r="D856" s="288"/>
      <c r="E856" s="288"/>
      <c r="F856" s="165" t="s">
        <v>7</v>
      </c>
      <c r="G856" s="172">
        <v>1</v>
      </c>
      <c r="H856" s="241"/>
      <c r="I856" s="319">
        <v>54.32</v>
      </c>
      <c r="J856" s="314"/>
      <c r="K856" s="314"/>
      <c r="L856" s="251">
        <v>54.32</v>
      </c>
      <c r="M856" s="172">
        <v>2.0000000000000001E-4</v>
      </c>
      <c r="N856" s="145">
        <v>99.989699999999999</v>
      </c>
    </row>
    <row r="857" spans="1:14" ht="9.75" customHeight="1" x14ac:dyDescent="0.2">
      <c r="A857" s="240">
        <v>3880</v>
      </c>
      <c r="B857" s="288" t="s">
        <v>3467</v>
      </c>
      <c r="C857" s="288"/>
      <c r="D857" s="288"/>
      <c r="E857" s="288"/>
      <c r="F857" s="165" t="s">
        <v>7</v>
      </c>
      <c r="G857" s="172">
        <v>1</v>
      </c>
      <c r="H857" s="241"/>
      <c r="I857" s="319">
        <v>54.09</v>
      </c>
      <c r="J857" s="314"/>
      <c r="K857" s="314"/>
      <c r="L857" s="251">
        <v>54.09</v>
      </c>
      <c r="M857" s="172">
        <v>2.0000000000000001E-4</v>
      </c>
      <c r="N857" s="145">
        <v>99.989900000000006</v>
      </c>
    </row>
    <row r="858" spans="1:14" ht="9.75" customHeight="1" x14ac:dyDescent="0.2">
      <c r="A858" s="240">
        <v>5359</v>
      </c>
      <c r="B858" s="288" t="s">
        <v>3709</v>
      </c>
      <c r="C858" s="288"/>
      <c r="D858" s="288"/>
      <c r="E858" s="288"/>
      <c r="F858" s="165" t="s">
        <v>7</v>
      </c>
      <c r="G858" s="172">
        <v>3</v>
      </c>
      <c r="H858" s="241"/>
      <c r="I858" s="319">
        <v>17.97</v>
      </c>
      <c r="J858" s="314"/>
      <c r="K858" s="314"/>
      <c r="L858" s="251">
        <v>53.91</v>
      </c>
      <c r="M858" s="172">
        <v>2.0000000000000001E-4</v>
      </c>
      <c r="N858" s="145">
        <v>99.99</v>
      </c>
    </row>
    <row r="859" spans="1:14" ht="19.350000000000001" customHeight="1" x14ac:dyDescent="0.2">
      <c r="A859" s="240">
        <v>4525</v>
      </c>
      <c r="B859" s="288" t="s">
        <v>3865</v>
      </c>
      <c r="C859" s="288"/>
      <c r="D859" s="288"/>
      <c r="E859" s="288"/>
      <c r="F859" s="165" t="s">
        <v>7</v>
      </c>
      <c r="G859" s="172">
        <v>2</v>
      </c>
      <c r="H859" s="241"/>
      <c r="I859" s="319">
        <v>26.9</v>
      </c>
      <c r="J859" s="314"/>
      <c r="K859" s="314"/>
      <c r="L859" s="251">
        <v>53.8</v>
      </c>
      <c r="M859" s="172">
        <v>2.0000000000000001E-4</v>
      </c>
      <c r="N859" s="145">
        <v>99.990200000000002</v>
      </c>
    </row>
    <row r="860" spans="1:14" ht="9.75" customHeight="1" x14ac:dyDescent="0.2">
      <c r="A860" s="240">
        <v>4394</v>
      </c>
      <c r="B860" s="288" t="s">
        <v>3394</v>
      </c>
      <c r="C860" s="288"/>
      <c r="D860" s="288"/>
      <c r="E860" s="288"/>
      <c r="F860" s="165" t="s">
        <v>7</v>
      </c>
      <c r="G860" s="172">
        <v>2</v>
      </c>
      <c r="H860" s="241"/>
      <c r="I860" s="319">
        <v>26.9</v>
      </c>
      <c r="J860" s="314"/>
      <c r="K860" s="314"/>
      <c r="L860" s="251">
        <v>53.8</v>
      </c>
      <c r="M860" s="172">
        <v>2.0000000000000001E-4</v>
      </c>
      <c r="N860" s="145">
        <v>99.990399999999994</v>
      </c>
    </row>
    <row r="861" spans="1:14" ht="9.75" customHeight="1" x14ac:dyDescent="0.2">
      <c r="A861" s="240">
        <v>5200</v>
      </c>
      <c r="B861" s="288" t="s">
        <v>3756</v>
      </c>
      <c r="C861" s="288"/>
      <c r="D861" s="288"/>
      <c r="E861" s="288"/>
      <c r="F861" s="165" t="s">
        <v>7</v>
      </c>
      <c r="G861" s="169">
        <v>19</v>
      </c>
      <c r="H861" s="241"/>
      <c r="I861" s="318">
        <v>2.79</v>
      </c>
      <c r="J861" s="314"/>
      <c r="K861" s="314"/>
      <c r="L861" s="251">
        <v>53.01</v>
      </c>
      <c r="M861" s="172">
        <v>2.0000000000000001E-4</v>
      </c>
      <c r="N861" s="145">
        <v>99.990600000000001</v>
      </c>
    </row>
    <row r="862" spans="1:14" ht="9.75" customHeight="1" x14ac:dyDescent="0.2">
      <c r="A862" s="240">
        <v>9557</v>
      </c>
      <c r="B862" s="288" t="s">
        <v>3547</v>
      </c>
      <c r="C862" s="288"/>
      <c r="D862" s="288"/>
      <c r="E862" s="288"/>
      <c r="F862" s="165" t="s">
        <v>7</v>
      </c>
      <c r="G862" s="172">
        <v>3</v>
      </c>
      <c r="H862" s="241"/>
      <c r="I862" s="319">
        <v>17.5</v>
      </c>
      <c r="J862" s="314"/>
      <c r="K862" s="314"/>
      <c r="L862" s="251">
        <v>52.5</v>
      </c>
      <c r="M862" s="172">
        <v>2.0000000000000001E-4</v>
      </c>
      <c r="N862" s="145">
        <v>99.990799999999993</v>
      </c>
    </row>
    <row r="863" spans="1:14" ht="19.350000000000001" customHeight="1" x14ac:dyDescent="0.2">
      <c r="A863" s="240">
        <v>9456</v>
      </c>
      <c r="B863" s="288" t="s">
        <v>3060</v>
      </c>
      <c r="C863" s="288"/>
      <c r="D863" s="288"/>
      <c r="E863" s="288"/>
      <c r="F863" s="165" t="s">
        <v>7</v>
      </c>
      <c r="G863" s="172">
        <v>9</v>
      </c>
      <c r="H863" s="241"/>
      <c r="I863" s="318">
        <v>5.68</v>
      </c>
      <c r="J863" s="314"/>
      <c r="K863" s="314"/>
      <c r="L863" s="251">
        <v>51.12</v>
      </c>
      <c r="M863" s="172">
        <v>2.0000000000000001E-4</v>
      </c>
      <c r="N863" s="145">
        <v>99.991</v>
      </c>
    </row>
    <row r="864" spans="1:14" ht="9.75" customHeight="1" x14ac:dyDescent="0.2">
      <c r="A864" s="240">
        <v>9366</v>
      </c>
      <c r="B864" s="288" t="s">
        <v>3624</v>
      </c>
      <c r="C864" s="288"/>
      <c r="D864" s="288"/>
      <c r="E864" s="288"/>
      <c r="F864" s="165" t="s">
        <v>7</v>
      </c>
      <c r="G864" s="172">
        <v>1</v>
      </c>
      <c r="H864" s="241"/>
      <c r="I864" s="319">
        <v>50.3</v>
      </c>
      <c r="J864" s="314"/>
      <c r="K864" s="314"/>
      <c r="L864" s="251">
        <v>50.3</v>
      </c>
      <c r="M864" s="172">
        <v>2.0000000000000001E-4</v>
      </c>
      <c r="N864" s="145">
        <v>99.991100000000003</v>
      </c>
    </row>
    <row r="865" spans="1:14" ht="9.75" customHeight="1" x14ac:dyDescent="0.2">
      <c r="A865" s="240">
        <v>9387</v>
      </c>
      <c r="B865" s="288" t="s">
        <v>3607</v>
      </c>
      <c r="C865" s="288"/>
      <c r="D865" s="288"/>
      <c r="E865" s="288"/>
      <c r="F865" s="165" t="s">
        <v>7</v>
      </c>
      <c r="G865" s="169">
        <v>14</v>
      </c>
      <c r="H865" s="241"/>
      <c r="I865" s="318">
        <v>3.55</v>
      </c>
      <c r="J865" s="314"/>
      <c r="K865" s="314"/>
      <c r="L865" s="251">
        <v>49.7</v>
      </c>
      <c r="M865" s="172">
        <v>2.0000000000000001E-4</v>
      </c>
      <c r="N865" s="145">
        <v>99.991299999999995</v>
      </c>
    </row>
    <row r="866" spans="1:14" ht="19.350000000000001" customHeight="1" x14ac:dyDescent="0.2">
      <c r="A866" s="240">
        <v>9490</v>
      </c>
      <c r="B866" s="288" t="s">
        <v>3431</v>
      </c>
      <c r="C866" s="288"/>
      <c r="D866" s="288"/>
      <c r="E866" s="288"/>
      <c r="F866" s="165" t="s">
        <v>7</v>
      </c>
      <c r="G866" s="169">
        <v>13</v>
      </c>
      <c r="H866" s="241"/>
      <c r="I866" s="318">
        <v>3.8</v>
      </c>
      <c r="J866" s="314"/>
      <c r="K866" s="314"/>
      <c r="L866" s="251">
        <v>49.4</v>
      </c>
      <c r="M866" s="172">
        <v>2.0000000000000001E-4</v>
      </c>
      <c r="N866" s="145">
        <v>99.991500000000002</v>
      </c>
    </row>
    <row r="867" spans="1:14" ht="9.75" customHeight="1" x14ac:dyDescent="0.2">
      <c r="A867" s="240">
        <v>5260</v>
      </c>
      <c r="B867" s="288" t="s">
        <v>3736</v>
      </c>
      <c r="C867" s="288"/>
      <c r="D867" s="288"/>
      <c r="E867" s="288"/>
      <c r="F867" s="165" t="s">
        <v>7</v>
      </c>
      <c r="G867" s="172">
        <v>9</v>
      </c>
      <c r="H867" s="241"/>
      <c r="I867" s="318">
        <v>5.3</v>
      </c>
      <c r="J867" s="314"/>
      <c r="K867" s="314"/>
      <c r="L867" s="251">
        <v>47.7</v>
      </c>
      <c r="M867" s="172">
        <v>2.0000000000000001E-4</v>
      </c>
      <c r="N867" s="145">
        <v>99.991600000000005</v>
      </c>
    </row>
    <row r="868" spans="1:14" ht="19.350000000000001" customHeight="1" x14ac:dyDescent="0.2">
      <c r="A868" s="240">
        <v>9440</v>
      </c>
      <c r="B868" s="288" t="s">
        <v>3065</v>
      </c>
      <c r="C868" s="288"/>
      <c r="D868" s="288"/>
      <c r="E868" s="288"/>
      <c r="F868" s="165" t="s">
        <v>7</v>
      </c>
      <c r="G868" s="172">
        <v>2</v>
      </c>
      <c r="H868" s="241"/>
      <c r="I868" s="319">
        <v>23.51</v>
      </c>
      <c r="J868" s="314"/>
      <c r="K868" s="314"/>
      <c r="L868" s="251">
        <v>47.02</v>
      </c>
      <c r="M868" s="172">
        <v>2.0000000000000001E-4</v>
      </c>
      <c r="N868" s="145">
        <v>99.991799999999998</v>
      </c>
    </row>
    <row r="869" spans="1:14" ht="9.75" customHeight="1" x14ac:dyDescent="0.2">
      <c r="A869" s="240">
        <v>9360</v>
      </c>
      <c r="B869" s="288" t="s">
        <v>3629</v>
      </c>
      <c r="C869" s="288"/>
      <c r="D869" s="288"/>
      <c r="E869" s="288"/>
      <c r="F869" s="165" t="s">
        <v>7</v>
      </c>
      <c r="G869" s="172">
        <v>1</v>
      </c>
      <c r="H869" s="241"/>
      <c r="I869" s="319">
        <v>46.77</v>
      </c>
      <c r="J869" s="314"/>
      <c r="K869" s="314"/>
      <c r="L869" s="251">
        <v>46.77</v>
      </c>
      <c r="M869" s="172">
        <v>2.0000000000000001E-4</v>
      </c>
      <c r="N869" s="145">
        <v>99.992000000000004</v>
      </c>
    </row>
    <row r="870" spans="1:14" ht="9.75" customHeight="1" x14ac:dyDescent="0.2">
      <c r="A870" s="240">
        <v>9303</v>
      </c>
      <c r="B870" s="288" t="s">
        <v>3157</v>
      </c>
      <c r="C870" s="288"/>
      <c r="D870" s="288"/>
      <c r="E870" s="288"/>
      <c r="F870" s="165" t="s">
        <v>7</v>
      </c>
      <c r="G870" s="172">
        <v>9</v>
      </c>
      <c r="H870" s="241"/>
      <c r="I870" s="318">
        <v>5.0599999999999996</v>
      </c>
      <c r="J870" s="314"/>
      <c r="K870" s="314"/>
      <c r="L870" s="251">
        <v>45.54</v>
      </c>
      <c r="M870" s="172">
        <v>2.0000000000000001E-4</v>
      </c>
      <c r="N870" s="145">
        <v>99.992099999999994</v>
      </c>
    </row>
    <row r="871" spans="1:14" ht="9.75" customHeight="1" x14ac:dyDescent="0.2">
      <c r="A871" s="240">
        <v>4783</v>
      </c>
      <c r="B871" s="288" t="s">
        <v>3797</v>
      </c>
      <c r="C871" s="288"/>
      <c r="D871" s="288"/>
      <c r="E871" s="288"/>
      <c r="F871" s="165" t="s">
        <v>19</v>
      </c>
      <c r="G871" s="172">
        <v>5.28</v>
      </c>
      <c r="H871" s="241"/>
      <c r="I871" s="318">
        <v>8.59</v>
      </c>
      <c r="J871" s="314"/>
      <c r="K871" s="314"/>
      <c r="L871" s="251">
        <v>45.36</v>
      </c>
      <c r="M871" s="172">
        <v>2.0000000000000001E-4</v>
      </c>
      <c r="N871" s="145">
        <v>99.9923</v>
      </c>
    </row>
    <row r="872" spans="1:14" ht="9.75" customHeight="1" x14ac:dyDescent="0.2">
      <c r="A872" s="240">
        <v>5613</v>
      </c>
      <c r="B872" s="288" t="s">
        <v>3662</v>
      </c>
      <c r="C872" s="288"/>
      <c r="D872" s="288"/>
      <c r="E872" s="288"/>
      <c r="F872" s="165" t="s">
        <v>7</v>
      </c>
      <c r="G872" s="172">
        <v>5</v>
      </c>
      <c r="H872" s="241"/>
      <c r="I872" s="318">
        <v>9.06</v>
      </c>
      <c r="J872" s="314"/>
      <c r="K872" s="314"/>
      <c r="L872" s="251">
        <v>45.3</v>
      </c>
      <c r="M872" s="172">
        <v>2.0000000000000001E-4</v>
      </c>
      <c r="N872" s="145">
        <v>99.992400000000004</v>
      </c>
    </row>
    <row r="873" spans="1:14" ht="9.75" customHeight="1" x14ac:dyDescent="0.2">
      <c r="A873" s="240">
        <v>5336</v>
      </c>
      <c r="B873" s="288" t="s">
        <v>3723</v>
      </c>
      <c r="C873" s="288"/>
      <c r="D873" s="288"/>
      <c r="E873" s="288"/>
      <c r="F873" s="165" t="s">
        <v>7</v>
      </c>
      <c r="G873" s="172">
        <v>7</v>
      </c>
      <c r="H873" s="241"/>
      <c r="I873" s="318">
        <v>6.46</v>
      </c>
      <c r="J873" s="314"/>
      <c r="K873" s="314"/>
      <c r="L873" s="251">
        <v>45.22</v>
      </c>
      <c r="M873" s="172">
        <v>2.0000000000000001E-4</v>
      </c>
      <c r="N873" s="145">
        <v>99.992599999999996</v>
      </c>
    </row>
    <row r="874" spans="1:14" ht="19.350000000000001" customHeight="1" x14ac:dyDescent="0.2">
      <c r="A874" s="240">
        <v>4523</v>
      </c>
      <c r="B874" s="288" t="s">
        <v>3867</v>
      </c>
      <c r="C874" s="288"/>
      <c r="D874" s="288"/>
      <c r="E874" s="288"/>
      <c r="F874" s="165" t="s">
        <v>7</v>
      </c>
      <c r="G874" s="172">
        <v>2</v>
      </c>
      <c r="H874" s="241"/>
      <c r="I874" s="319">
        <v>22.2</v>
      </c>
      <c r="J874" s="314"/>
      <c r="K874" s="314"/>
      <c r="L874" s="251">
        <v>44.4</v>
      </c>
      <c r="M874" s="172">
        <v>2.0000000000000001E-4</v>
      </c>
      <c r="N874" s="145">
        <v>99.992800000000003</v>
      </c>
    </row>
    <row r="875" spans="1:14" ht="9.75" customHeight="1" x14ac:dyDescent="0.2">
      <c r="A875" s="240">
        <v>1014</v>
      </c>
      <c r="B875" s="288" t="s">
        <v>3306</v>
      </c>
      <c r="C875" s="288"/>
      <c r="D875" s="288"/>
      <c r="E875" s="288"/>
      <c r="F875" s="165" t="s">
        <v>629</v>
      </c>
      <c r="G875" s="169">
        <v>26.821200000000001</v>
      </c>
      <c r="H875" s="241"/>
      <c r="I875" s="318">
        <v>1.59</v>
      </c>
      <c r="J875" s="314"/>
      <c r="K875" s="314"/>
      <c r="L875" s="251">
        <v>42.65</v>
      </c>
      <c r="M875" s="172">
        <v>1E-4</v>
      </c>
      <c r="N875" s="145">
        <v>99.992900000000006</v>
      </c>
    </row>
    <row r="876" spans="1:14" ht="9.75" customHeight="1" x14ac:dyDescent="0.2">
      <c r="A876" s="240">
        <v>9311</v>
      </c>
      <c r="B876" s="288" t="s">
        <v>3153</v>
      </c>
      <c r="C876" s="288"/>
      <c r="D876" s="288"/>
      <c r="E876" s="288"/>
      <c r="F876" s="165" t="s">
        <v>19</v>
      </c>
      <c r="G876" s="171">
        <v>213.01</v>
      </c>
      <c r="H876" s="241"/>
      <c r="I876" s="318">
        <v>0.2</v>
      </c>
      <c r="J876" s="314"/>
      <c r="K876" s="314"/>
      <c r="L876" s="251">
        <v>42.6</v>
      </c>
      <c r="M876" s="172">
        <v>1E-4</v>
      </c>
      <c r="N876" s="145">
        <v>99.993099999999998</v>
      </c>
    </row>
    <row r="877" spans="1:14" ht="9.75" customHeight="1" x14ac:dyDescent="0.2">
      <c r="A877" s="240">
        <v>9489</v>
      </c>
      <c r="B877" s="288" t="s">
        <v>3432</v>
      </c>
      <c r="C877" s="288"/>
      <c r="D877" s="288"/>
      <c r="E877" s="288"/>
      <c r="F877" s="165" t="s">
        <v>7</v>
      </c>
      <c r="G877" s="169">
        <v>11</v>
      </c>
      <c r="H877" s="241"/>
      <c r="I877" s="318">
        <v>3.8</v>
      </c>
      <c r="J877" s="314"/>
      <c r="K877" s="314"/>
      <c r="L877" s="251">
        <v>41.8</v>
      </c>
      <c r="M877" s="172">
        <v>1E-4</v>
      </c>
      <c r="N877" s="145">
        <v>99.993200000000002</v>
      </c>
    </row>
    <row r="878" spans="1:14" ht="9.75" customHeight="1" x14ac:dyDescent="0.2">
      <c r="A878" s="240">
        <v>2760</v>
      </c>
      <c r="B878" s="288" t="s">
        <v>3253</v>
      </c>
      <c r="C878" s="288"/>
      <c r="D878" s="288"/>
      <c r="E878" s="288"/>
      <c r="F878" s="165" t="s">
        <v>7</v>
      </c>
      <c r="G878" s="172">
        <v>1</v>
      </c>
      <c r="H878" s="241"/>
      <c r="I878" s="319">
        <v>40.049999999999997</v>
      </c>
      <c r="J878" s="314"/>
      <c r="K878" s="314"/>
      <c r="L878" s="251">
        <v>40.049999999999997</v>
      </c>
      <c r="M878" s="172">
        <v>1E-4</v>
      </c>
      <c r="N878" s="145">
        <v>99.993300000000005</v>
      </c>
    </row>
    <row r="879" spans="1:14" ht="9.75" customHeight="1" x14ac:dyDescent="0.2">
      <c r="A879" s="240">
        <v>9582</v>
      </c>
      <c r="B879" s="288" t="s">
        <v>3521</v>
      </c>
      <c r="C879" s="288"/>
      <c r="D879" s="288"/>
      <c r="E879" s="288"/>
      <c r="F879" s="165" t="s">
        <v>7</v>
      </c>
      <c r="G879" s="172">
        <v>1</v>
      </c>
      <c r="H879" s="241"/>
      <c r="I879" s="319">
        <v>39.78</v>
      </c>
      <c r="J879" s="314"/>
      <c r="K879" s="314"/>
      <c r="L879" s="251">
        <v>39.78</v>
      </c>
      <c r="M879" s="172">
        <v>1E-4</v>
      </c>
      <c r="N879" s="145">
        <v>99.993499999999997</v>
      </c>
    </row>
    <row r="880" spans="1:14" ht="9.75" customHeight="1" x14ac:dyDescent="0.2">
      <c r="A880" s="240">
        <v>9551</v>
      </c>
      <c r="B880" s="288" t="s">
        <v>3553</v>
      </c>
      <c r="C880" s="288"/>
      <c r="D880" s="288"/>
      <c r="E880" s="288"/>
      <c r="F880" s="165" t="s">
        <v>7</v>
      </c>
      <c r="G880" s="172">
        <v>3</v>
      </c>
      <c r="H880" s="241"/>
      <c r="I880" s="319">
        <v>13.2</v>
      </c>
      <c r="J880" s="314"/>
      <c r="K880" s="314"/>
      <c r="L880" s="251">
        <v>39.6</v>
      </c>
      <c r="M880" s="172">
        <v>1E-4</v>
      </c>
      <c r="N880" s="145">
        <v>99.993600000000001</v>
      </c>
    </row>
    <row r="881" spans="1:14" ht="9.75" customHeight="1" x14ac:dyDescent="0.2">
      <c r="A881" s="240">
        <v>9558</v>
      </c>
      <c r="B881" s="288" t="s">
        <v>3546</v>
      </c>
      <c r="C881" s="288"/>
      <c r="D881" s="288"/>
      <c r="E881" s="288"/>
      <c r="F881" s="165" t="s">
        <v>7</v>
      </c>
      <c r="G881" s="172">
        <v>4</v>
      </c>
      <c r="H881" s="241"/>
      <c r="I881" s="318">
        <v>9.85</v>
      </c>
      <c r="J881" s="314"/>
      <c r="K881" s="314"/>
      <c r="L881" s="251">
        <v>39.4</v>
      </c>
      <c r="M881" s="172">
        <v>1E-4</v>
      </c>
      <c r="N881" s="145">
        <v>99.993700000000004</v>
      </c>
    </row>
    <row r="882" spans="1:14" ht="9.75" customHeight="1" x14ac:dyDescent="0.2">
      <c r="A882" s="240">
        <v>4479</v>
      </c>
      <c r="B882" s="288" t="s">
        <v>3385</v>
      </c>
      <c r="C882" s="288"/>
      <c r="D882" s="288"/>
      <c r="E882" s="288"/>
      <c r="F882" s="165" t="s">
        <v>7</v>
      </c>
      <c r="G882" s="172">
        <v>1</v>
      </c>
      <c r="H882" s="241"/>
      <c r="I882" s="319">
        <v>38.9</v>
      </c>
      <c r="J882" s="314"/>
      <c r="K882" s="314"/>
      <c r="L882" s="251">
        <v>38.9</v>
      </c>
      <c r="M882" s="172">
        <v>1E-4</v>
      </c>
      <c r="N882" s="145">
        <v>99.993899999999996</v>
      </c>
    </row>
    <row r="883" spans="1:14" ht="9.75" customHeight="1" x14ac:dyDescent="0.2">
      <c r="A883" s="240">
        <v>9314</v>
      </c>
      <c r="B883" s="288" t="s">
        <v>3150</v>
      </c>
      <c r="C883" s="288"/>
      <c r="D883" s="288"/>
      <c r="E883" s="288"/>
      <c r="F883" s="165" t="s">
        <v>7</v>
      </c>
      <c r="G883" s="172">
        <v>8</v>
      </c>
      <c r="H883" s="241"/>
      <c r="I883" s="318">
        <v>4.75</v>
      </c>
      <c r="J883" s="314"/>
      <c r="K883" s="314"/>
      <c r="L883" s="251">
        <v>38</v>
      </c>
      <c r="M883" s="172">
        <v>1E-4</v>
      </c>
      <c r="N883" s="145">
        <v>99.994</v>
      </c>
    </row>
    <row r="884" spans="1:14" ht="9.75" customHeight="1" x14ac:dyDescent="0.2">
      <c r="A884" s="240">
        <v>1828</v>
      </c>
      <c r="B884" s="288" t="s">
        <v>3190</v>
      </c>
      <c r="C884" s="288"/>
      <c r="D884" s="288"/>
      <c r="E884" s="288"/>
      <c r="F884" s="165" t="s">
        <v>7</v>
      </c>
      <c r="G884" s="169">
        <v>50</v>
      </c>
      <c r="H884" s="241"/>
      <c r="I884" s="318">
        <v>0.75</v>
      </c>
      <c r="J884" s="314"/>
      <c r="K884" s="314"/>
      <c r="L884" s="251">
        <v>37.5</v>
      </c>
      <c r="M884" s="172">
        <v>1E-4</v>
      </c>
      <c r="N884" s="145">
        <v>99.994100000000003</v>
      </c>
    </row>
    <row r="885" spans="1:14" ht="9.75" customHeight="1" x14ac:dyDescent="0.2">
      <c r="A885" s="240">
        <v>9481</v>
      </c>
      <c r="B885" s="288" t="s">
        <v>3377</v>
      </c>
      <c r="C885" s="288"/>
      <c r="D885" s="288"/>
      <c r="E885" s="288"/>
      <c r="F885" s="165" t="s">
        <v>7</v>
      </c>
      <c r="G885" s="172">
        <v>1</v>
      </c>
      <c r="H885" s="241"/>
      <c r="I885" s="319">
        <v>36.9</v>
      </c>
      <c r="J885" s="314"/>
      <c r="K885" s="314"/>
      <c r="L885" s="251">
        <v>36.9</v>
      </c>
      <c r="M885" s="172">
        <v>1E-4</v>
      </c>
      <c r="N885" s="145">
        <v>99.994299999999996</v>
      </c>
    </row>
    <row r="886" spans="1:14" ht="9.75" customHeight="1" x14ac:dyDescent="0.2">
      <c r="A886" s="240">
        <v>4952</v>
      </c>
      <c r="B886" s="288" t="s">
        <v>3779</v>
      </c>
      <c r="C886" s="288"/>
      <c r="D886" s="288"/>
      <c r="E886" s="288"/>
      <c r="F886" s="165" t="s">
        <v>7</v>
      </c>
      <c r="G886" s="172">
        <v>2</v>
      </c>
      <c r="H886" s="241"/>
      <c r="I886" s="319">
        <v>17.89</v>
      </c>
      <c r="J886" s="314"/>
      <c r="K886" s="314"/>
      <c r="L886" s="251">
        <v>35.78</v>
      </c>
      <c r="M886" s="172">
        <v>1E-4</v>
      </c>
      <c r="N886" s="145">
        <v>99.994399999999999</v>
      </c>
    </row>
    <row r="887" spans="1:14" ht="9.75" customHeight="1" x14ac:dyDescent="0.2">
      <c r="A887" s="240">
        <v>9371</v>
      </c>
      <c r="B887" s="288" t="s">
        <v>3619</v>
      </c>
      <c r="C887" s="288"/>
      <c r="D887" s="288"/>
      <c r="E887" s="288"/>
      <c r="F887" s="165" t="s">
        <v>7</v>
      </c>
      <c r="G887" s="172">
        <v>2</v>
      </c>
      <c r="H887" s="241"/>
      <c r="I887" s="319">
        <v>17.89</v>
      </c>
      <c r="J887" s="314"/>
      <c r="K887" s="314"/>
      <c r="L887" s="251">
        <v>35.78</v>
      </c>
      <c r="M887" s="172">
        <v>1E-4</v>
      </c>
      <c r="N887" s="145">
        <v>99.994500000000002</v>
      </c>
    </row>
    <row r="888" spans="1:14" ht="9.75" customHeight="1" x14ac:dyDescent="0.2">
      <c r="A888" s="240">
        <v>4770</v>
      </c>
      <c r="B888" s="288" t="s">
        <v>3808</v>
      </c>
      <c r="C888" s="288"/>
      <c r="D888" s="288"/>
      <c r="E888" s="288"/>
      <c r="F888" s="165" t="s">
        <v>19</v>
      </c>
      <c r="G888" s="172">
        <v>2.5099999999999998</v>
      </c>
      <c r="H888" s="241"/>
      <c r="I888" s="319">
        <v>14.16</v>
      </c>
      <c r="J888" s="314"/>
      <c r="K888" s="314"/>
      <c r="L888" s="251">
        <v>35.54</v>
      </c>
      <c r="M888" s="172">
        <v>1E-4</v>
      </c>
      <c r="N888" s="145">
        <v>99.994600000000005</v>
      </c>
    </row>
    <row r="889" spans="1:14" ht="9.75" customHeight="1" x14ac:dyDescent="0.2">
      <c r="A889" s="240">
        <v>5337</v>
      </c>
      <c r="B889" s="288" t="s">
        <v>3722</v>
      </c>
      <c r="C889" s="288"/>
      <c r="D889" s="288"/>
      <c r="E889" s="288"/>
      <c r="F889" s="165" t="s">
        <v>7</v>
      </c>
      <c r="G889" s="172">
        <v>5</v>
      </c>
      <c r="H889" s="241"/>
      <c r="I889" s="318">
        <v>6.99</v>
      </c>
      <c r="J889" s="314"/>
      <c r="K889" s="314"/>
      <c r="L889" s="251">
        <v>34.950000000000003</v>
      </c>
      <c r="M889" s="172">
        <v>1E-4</v>
      </c>
      <c r="N889" s="145">
        <v>99.994799999999998</v>
      </c>
    </row>
    <row r="890" spans="1:14" ht="9.75" customHeight="1" x14ac:dyDescent="0.2">
      <c r="A890" s="240">
        <v>4681</v>
      </c>
      <c r="B890" s="288" t="s">
        <v>3826</v>
      </c>
      <c r="C890" s="288"/>
      <c r="D890" s="288"/>
      <c r="E890" s="288"/>
      <c r="F890" s="165" t="s">
        <v>7</v>
      </c>
      <c r="G890" s="172">
        <v>1</v>
      </c>
      <c r="H890" s="241"/>
      <c r="I890" s="319">
        <v>34.75</v>
      </c>
      <c r="J890" s="314"/>
      <c r="K890" s="314"/>
      <c r="L890" s="251">
        <v>34.75</v>
      </c>
      <c r="M890" s="172">
        <v>1E-4</v>
      </c>
      <c r="N890" s="145">
        <v>99.994900000000001</v>
      </c>
    </row>
    <row r="891" spans="1:14" ht="9.75" customHeight="1" x14ac:dyDescent="0.2">
      <c r="A891" s="240">
        <v>5665</v>
      </c>
      <c r="B891" s="288" t="s">
        <v>3655</v>
      </c>
      <c r="C891" s="288"/>
      <c r="D891" s="288"/>
      <c r="E891" s="288"/>
      <c r="F891" s="165" t="s">
        <v>7</v>
      </c>
      <c r="G891" s="172">
        <v>4</v>
      </c>
      <c r="H891" s="241"/>
      <c r="I891" s="318">
        <v>8.66</v>
      </c>
      <c r="J891" s="314"/>
      <c r="K891" s="314"/>
      <c r="L891" s="251">
        <v>34.64</v>
      </c>
      <c r="M891" s="172">
        <v>1E-4</v>
      </c>
      <c r="N891" s="145">
        <v>99.995000000000005</v>
      </c>
    </row>
    <row r="892" spans="1:14" ht="19.350000000000001" customHeight="1" x14ac:dyDescent="0.2">
      <c r="A892" s="240">
        <v>2581</v>
      </c>
      <c r="B892" s="288" t="s">
        <v>3459</v>
      </c>
      <c r="C892" s="288"/>
      <c r="D892" s="288"/>
      <c r="E892" s="288"/>
      <c r="F892" s="165" t="s">
        <v>7</v>
      </c>
      <c r="G892" s="172">
        <v>1</v>
      </c>
      <c r="H892" s="241"/>
      <c r="I892" s="319">
        <v>34.479999999999997</v>
      </c>
      <c r="J892" s="314"/>
      <c r="K892" s="314"/>
      <c r="L892" s="251">
        <v>34.479999999999997</v>
      </c>
      <c r="M892" s="172">
        <v>1E-4</v>
      </c>
      <c r="N892" s="145">
        <v>99.995099999999994</v>
      </c>
    </row>
    <row r="893" spans="1:14" ht="19.350000000000001" customHeight="1" x14ac:dyDescent="0.2">
      <c r="A893" s="240">
        <v>9453</v>
      </c>
      <c r="B893" s="288" t="s">
        <v>3144</v>
      </c>
      <c r="C893" s="288"/>
      <c r="D893" s="288"/>
      <c r="E893" s="288"/>
      <c r="F893" s="165" t="s">
        <v>7</v>
      </c>
      <c r="G893" s="169">
        <v>30</v>
      </c>
      <c r="H893" s="241"/>
      <c r="I893" s="318">
        <v>1.1399999999999999</v>
      </c>
      <c r="J893" s="314"/>
      <c r="K893" s="314"/>
      <c r="L893" s="251">
        <v>34.200000000000003</v>
      </c>
      <c r="M893" s="172">
        <v>1E-4</v>
      </c>
      <c r="N893" s="145">
        <v>99.995199999999997</v>
      </c>
    </row>
    <row r="894" spans="1:14" ht="9.75" customHeight="1" x14ac:dyDescent="0.2">
      <c r="A894" s="240">
        <v>5357</v>
      </c>
      <c r="B894" s="288" t="s">
        <v>3711</v>
      </c>
      <c r="C894" s="288"/>
      <c r="D894" s="288"/>
      <c r="E894" s="288"/>
      <c r="F894" s="165" t="s">
        <v>7</v>
      </c>
      <c r="G894" s="172">
        <v>5</v>
      </c>
      <c r="H894" s="241"/>
      <c r="I894" s="318">
        <v>6.8</v>
      </c>
      <c r="J894" s="314"/>
      <c r="K894" s="314"/>
      <c r="L894" s="251">
        <v>34</v>
      </c>
      <c r="M894" s="172">
        <v>1E-4</v>
      </c>
      <c r="N894" s="145">
        <v>99.995400000000004</v>
      </c>
    </row>
    <row r="895" spans="1:14" ht="9.75" customHeight="1" x14ac:dyDescent="0.2">
      <c r="A895" s="240">
        <v>4936</v>
      </c>
      <c r="B895" s="288" t="s">
        <v>3785</v>
      </c>
      <c r="C895" s="288"/>
      <c r="D895" s="288"/>
      <c r="E895" s="288"/>
      <c r="F895" s="165" t="s">
        <v>7</v>
      </c>
      <c r="G895" s="172">
        <v>2</v>
      </c>
      <c r="H895" s="241"/>
      <c r="I895" s="319">
        <v>16.88</v>
      </c>
      <c r="J895" s="314"/>
      <c r="K895" s="314"/>
      <c r="L895" s="251">
        <v>33.76</v>
      </c>
      <c r="M895" s="172">
        <v>1E-4</v>
      </c>
      <c r="N895" s="145">
        <v>99.995500000000007</v>
      </c>
    </row>
    <row r="896" spans="1:14" ht="9.75" customHeight="1" x14ac:dyDescent="0.2">
      <c r="A896" s="240">
        <v>4687</v>
      </c>
      <c r="B896" s="288" t="s">
        <v>3822</v>
      </c>
      <c r="C896" s="288"/>
      <c r="D896" s="288"/>
      <c r="E896" s="288"/>
      <c r="F896" s="165" t="s">
        <v>7</v>
      </c>
      <c r="G896" s="172">
        <v>2</v>
      </c>
      <c r="H896" s="241"/>
      <c r="I896" s="319">
        <v>16.86</v>
      </c>
      <c r="J896" s="314"/>
      <c r="K896" s="314"/>
      <c r="L896" s="251">
        <v>33.72</v>
      </c>
      <c r="M896" s="172">
        <v>1E-4</v>
      </c>
      <c r="N896" s="145">
        <v>99.995599999999996</v>
      </c>
    </row>
    <row r="897" spans="1:14" ht="9.75" customHeight="1" x14ac:dyDescent="0.2">
      <c r="A897" s="240">
        <v>4470</v>
      </c>
      <c r="B897" s="288" t="s">
        <v>352</v>
      </c>
      <c r="C897" s="288"/>
      <c r="D897" s="288"/>
      <c r="E897" s="288"/>
      <c r="F897" s="165" t="s">
        <v>7</v>
      </c>
      <c r="G897" s="172">
        <v>1</v>
      </c>
      <c r="H897" s="241"/>
      <c r="I897" s="319">
        <v>33.340000000000003</v>
      </c>
      <c r="J897" s="314"/>
      <c r="K897" s="314"/>
      <c r="L897" s="251">
        <v>33.340000000000003</v>
      </c>
      <c r="M897" s="172">
        <v>1E-4</v>
      </c>
      <c r="N897" s="145">
        <v>99.995699999999999</v>
      </c>
    </row>
    <row r="898" spans="1:14" ht="19.350000000000001" customHeight="1" x14ac:dyDescent="0.2">
      <c r="A898" s="240">
        <v>9452</v>
      </c>
      <c r="B898" s="288" t="s">
        <v>3145</v>
      </c>
      <c r="C898" s="288"/>
      <c r="D898" s="288"/>
      <c r="E898" s="288"/>
      <c r="F898" s="165" t="s">
        <v>7</v>
      </c>
      <c r="G898" s="169">
        <v>58</v>
      </c>
      <c r="H898" s="241"/>
      <c r="I898" s="318">
        <v>0.56999999999999995</v>
      </c>
      <c r="J898" s="314"/>
      <c r="K898" s="314"/>
      <c r="L898" s="251">
        <v>33.06</v>
      </c>
      <c r="M898" s="172">
        <v>1E-4</v>
      </c>
      <c r="N898" s="145">
        <v>99.995800000000003</v>
      </c>
    </row>
    <row r="899" spans="1:14" ht="9.75" customHeight="1" x14ac:dyDescent="0.2">
      <c r="A899" s="240">
        <v>9496</v>
      </c>
      <c r="B899" s="288" t="s">
        <v>3564</v>
      </c>
      <c r="C899" s="288"/>
      <c r="D899" s="288"/>
      <c r="E899" s="288"/>
      <c r="F899" s="165" t="s">
        <v>7</v>
      </c>
      <c r="G899" s="172">
        <v>9</v>
      </c>
      <c r="H899" s="241"/>
      <c r="I899" s="318">
        <v>3.54</v>
      </c>
      <c r="J899" s="314"/>
      <c r="K899" s="314"/>
      <c r="L899" s="251">
        <v>31.86</v>
      </c>
      <c r="M899" s="172">
        <v>1E-4</v>
      </c>
      <c r="N899" s="145">
        <v>99.995900000000006</v>
      </c>
    </row>
    <row r="900" spans="1:14" ht="9.75" customHeight="1" x14ac:dyDescent="0.2">
      <c r="A900" s="240">
        <v>4606</v>
      </c>
      <c r="B900" s="288" t="s">
        <v>3848</v>
      </c>
      <c r="C900" s="288"/>
      <c r="D900" s="288"/>
      <c r="E900" s="288"/>
      <c r="F900" s="165" t="s">
        <v>7</v>
      </c>
      <c r="G900" s="172">
        <v>1</v>
      </c>
      <c r="H900" s="241"/>
      <c r="I900" s="319">
        <v>30.79</v>
      </c>
      <c r="J900" s="314"/>
      <c r="K900" s="314"/>
      <c r="L900" s="251">
        <v>30.79</v>
      </c>
      <c r="M900" s="172">
        <v>1E-4</v>
      </c>
      <c r="N900" s="145">
        <v>99.995999999999995</v>
      </c>
    </row>
    <row r="901" spans="1:14" ht="19.350000000000001" customHeight="1" x14ac:dyDescent="0.2">
      <c r="A901" s="240">
        <v>4538</v>
      </c>
      <c r="B901" s="288" t="s">
        <v>3861</v>
      </c>
      <c r="C901" s="288"/>
      <c r="D901" s="288"/>
      <c r="E901" s="288"/>
      <c r="F901" s="165" t="s">
        <v>7</v>
      </c>
      <c r="G901" s="169">
        <v>15</v>
      </c>
      <c r="H901" s="241"/>
      <c r="I901" s="318">
        <v>2.0499999999999998</v>
      </c>
      <c r="J901" s="314"/>
      <c r="K901" s="314"/>
      <c r="L901" s="251">
        <v>30.75</v>
      </c>
      <c r="M901" s="172">
        <v>1E-4</v>
      </c>
      <c r="N901" s="145">
        <v>99.996200000000002</v>
      </c>
    </row>
    <row r="902" spans="1:14" ht="9.75" customHeight="1" x14ac:dyDescent="0.2">
      <c r="A902" s="240">
        <v>9578</v>
      </c>
      <c r="B902" s="288" t="s">
        <v>3525</v>
      </c>
      <c r="C902" s="288"/>
      <c r="D902" s="288"/>
      <c r="E902" s="288"/>
      <c r="F902" s="165" t="s">
        <v>7</v>
      </c>
      <c r="G902" s="172">
        <v>1</v>
      </c>
      <c r="H902" s="241"/>
      <c r="I902" s="319">
        <v>30.56</v>
      </c>
      <c r="J902" s="314"/>
      <c r="K902" s="314"/>
      <c r="L902" s="251">
        <v>30.56</v>
      </c>
      <c r="M902" s="172">
        <v>1E-4</v>
      </c>
      <c r="N902" s="145">
        <v>99.996300000000005</v>
      </c>
    </row>
    <row r="903" spans="1:14" ht="9.75" customHeight="1" x14ac:dyDescent="0.2">
      <c r="A903" s="240">
        <v>5550</v>
      </c>
      <c r="B903" s="288" t="s">
        <v>3680</v>
      </c>
      <c r="C903" s="288"/>
      <c r="D903" s="288"/>
      <c r="E903" s="288"/>
      <c r="F903" s="165" t="s">
        <v>7</v>
      </c>
      <c r="G903" s="172">
        <v>2</v>
      </c>
      <c r="H903" s="241"/>
      <c r="I903" s="319">
        <v>14.9</v>
      </c>
      <c r="J903" s="314"/>
      <c r="K903" s="314"/>
      <c r="L903" s="251">
        <v>29.8</v>
      </c>
      <c r="M903" s="172">
        <v>1E-4</v>
      </c>
      <c r="N903" s="145">
        <v>99.996399999999994</v>
      </c>
    </row>
    <row r="904" spans="1:14" ht="9.75" customHeight="1" x14ac:dyDescent="0.2">
      <c r="A904" s="240">
        <v>9580</v>
      </c>
      <c r="B904" s="288" t="s">
        <v>3523</v>
      </c>
      <c r="C904" s="288"/>
      <c r="D904" s="288"/>
      <c r="E904" s="288"/>
      <c r="F904" s="165" t="s">
        <v>7</v>
      </c>
      <c r="G904" s="172">
        <v>7</v>
      </c>
      <c r="H904" s="241"/>
      <c r="I904" s="318">
        <v>4.24</v>
      </c>
      <c r="J904" s="314"/>
      <c r="K904" s="314"/>
      <c r="L904" s="251">
        <v>29.68</v>
      </c>
      <c r="M904" s="172">
        <v>1E-4</v>
      </c>
      <c r="N904" s="145">
        <v>99.996499999999997</v>
      </c>
    </row>
    <row r="905" spans="1:14" ht="9.75" customHeight="1" x14ac:dyDescent="0.2">
      <c r="A905" s="240">
        <v>9577</v>
      </c>
      <c r="B905" s="288" t="s">
        <v>3526</v>
      </c>
      <c r="C905" s="288"/>
      <c r="D905" s="288"/>
      <c r="E905" s="288"/>
      <c r="F905" s="165" t="s">
        <v>7</v>
      </c>
      <c r="G905" s="172">
        <v>1</v>
      </c>
      <c r="H905" s="241"/>
      <c r="I905" s="319">
        <v>29.38</v>
      </c>
      <c r="J905" s="314"/>
      <c r="K905" s="314"/>
      <c r="L905" s="251">
        <v>29.38</v>
      </c>
      <c r="M905" s="172">
        <v>1E-4</v>
      </c>
      <c r="N905" s="145">
        <v>99.996600000000001</v>
      </c>
    </row>
    <row r="906" spans="1:14" ht="9.75" customHeight="1" x14ac:dyDescent="0.2">
      <c r="A906" s="240">
        <v>5714</v>
      </c>
      <c r="B906" s="288" t="s">
        <v>3644</v>
      </c>
      <c r="C906" s="288"/>
      <c r="D906" s="288"/>
      <c r="E906" s="288"/>
      <c r="F906" s="165" t="s">
        <v>7</v>
      </c>
      <c r="G906" s="172">
        <v>1</v>
      </c>
      <c r="H906" s="241"/>
      <c r="I906" s="319">
        <v>29.32</v>
      </c>
      <c r="J906" s="314"/>
      <c r="K906" s="314"/>
      <c r="L906" s="251">
        <v>29.32</v>
      </c>
      <c r="M906" s="172">
        <v>1E-4</v>
      </c>
      <c r="N906" s="145">
        <v>99.996700000000004</v>
      </c>
    </row>
    <row r="907" spans="1:14" ht="9.75" customHeight="1" x14ac:dyDescent="0.2">
      <c r="A907" s="240">
        <v>1163</v>
      </c>
      <c r="B907" s="288" t="s">
        <v>3375</v>
      </c>
      <c r="C907" s="288"/>
      <c r="D907" s="288"/>
      <c r="E907" s="288"/>
      <c r="F907" s="165" t="s">
        <v>629</v>
      </c>
      <c r="G907" s="172">
        <v>1.9645999999999999</v>
      </c>
      <c r="H907" s="241"/>
      <c r="I907" s="319">
        <v>14.9</v>
      </c>
      <c r="J907" s="314"/>
      <c r="K907" s="314"/>
      <c r="L907" s="251">
        <v>29.27</v>
      </c>
      <c r="M907" s="172">
        <v>1E-4</v>
      </c>
      <c r="N907" s="145">
        <v>99.996799999999993</v>
      </c>
    </row>
    <row r="908" spans="1:14" ht="9.75" customHeight="1" x14ac:dyDescent="0.2">
      <c r="A908" s="240">
        <v>3499</v>
      </c>
      <c r="B908" s="288" t="s">
        <v>3470</v>
      </c>
      <c r="C908" s="288"/>
      <c r="D908" s="288"/>
      <c r="E908" s="288"/>
      <c r="F908" s="165" t="s">
        <v>7</v>
      </c>
      <c r="G908" s="172">
        <v>3</v>
      </c>
      <c r="H908" s="241"/>
      <c r="I908" s="318">
        <v>9.7100000000000009</v>
      </c>
      <c r="J908" s="314"/>
      <c r="K908" s="314"/>
      <c r="L908" s="251">
        <v>29.13</v>
      </c>
      <c r="M908" s="172">
        <v>1E-4</v>
      </c>
      <c r="N908" s="145">
        <v>99.996899999999997</v>
      </c>
    </row>
    <row r="909" spans="1:14" ht="19.350000000000001" customHeight="1" x14ac:dyDescent="0.2">
      <c r="A909" s="240">
        <v>9447</v>
      </c>
      <c r="B909" s="288" t="s">
        <v>3568</v>
      </c>
      <c r="C909" s="288"/>
      <c r="D909" s="288"/>
      <c r="E909" s="288"/>
      <c r="F909" s="165" t="s">
        <v>7</v>
      </c>
      <c r="G909" s="169">
        <v>29</v>
      </c>
      <c r="H909" s="241"/>
      <c r="I909" s="318">
        <v>0.95</v>
      </c>
      <c r="J909" s="314"/>
      <c r="K909" s="314"/>
      <c r="L909" s="251">
        <v>27.55</v>
      </c>
      <c r="M909" s="172">
        <v>1E-4</v>
      </c>
      <c r="N909" s="145">
        <v>99.997</v>
      </c>
    </row>
    <row r="910" spans="1:14" ht="9.75" customHeight="1" x14ac:dyDescent="0.2">
      <c r="A910" s="240">
        <v>4593</v>
      </c>
      <c r="B910" s="288" t="s">
        <v>3853</v>
      </c>
      <c r="C910" s="288"/>
      <c r="D910" s="288"/>
      <c r="E910" s="288"/>
      <c r="F910" s="165" t="s">
        <v>7</v>
      </c>
      <c r="G910" s="172">
        <v>1</v>
      </c>
      <c r="H910" s="241"/>
      <c r="I910" s="319">
        <v>26.92</v>
      </c>
      <c r="J910" s="314"/>
      <c r="K910" s="314"/>
      <c r="L910" s="251">
        <v>26.92</v>
      </c>
      <c r="M910" s="172">
        <v>1E-4</v>
      </c>
      <c r="N910" s="145">
        <v>99.997100000000003</v>
      </c>
    </row>
    <row r="911" spans="1:14" ht="9.75" customHeight="1" x14ac:dyDescent="0.2">
      <c r="A911" s="240">
        <v>4592</v>
      </c>
      <c r="B911" s="288" t="s">
        <v>3854</v>
      </c>
      <c r="C911" s="288"/>
      <c r="D911" s="288"/>
      <c r="E911" s="288"/>
      <c r="F911" s="165" t="s">
        <v>7</v>
      </c>
      <c r="G911" s="172">
        <v>1</v>
      </c>
      <c r="H911" s="241"/>
      <c r="I911" s="319">
        <v>26.79</v>
      </c>
      <c r="J911" s="314"/>
      <c r="K911" s="314"/>
      <c r="L911" s="251">
        <v>26.79</v>
      </c>
      <c r="M911" s="172">
        <v>1E-4</v>
      </c>
      <c r="N911" s="145">
        <v>99.997200000000007</v>
      </c>
    </row>
    <row r="912" spans="1:14" ht="9.75" customHeight="1" x14ac:dyDescent="0.2">
      <c r="A912" s="240">
        <v>9364</v>
      </c>
      <c r="B912" s="288" t="s">
        <v>3626</v>
      </c>
      <c r="C912" s="288"/>
      <c r="D912" s="288"/>
      <c r="E912" s="288"/>
      <c r="F912" s="165" t="s">
        <v>7</v>
      </c>
      <c r="G912" s="172">
        <v>1</v>
      </c>
      <c r="H912" s="241"/>
      <c r="I912" s="319">
        <v>26.79</v>
      </c>
      <c r="J912" s="314"/>
      <c r="K912" s="314"/>
      <c r="L912" s="251">
        <v>26.79</v>
      </c>
      <c r="M912" s="172">
        <v>1E-4</v>
      </c>
      <c r="N912" s="145">
        <v>99.997200000000007</v>
      </c>
    </row>
    <row r="913" spans="1:14" ht="9.75" customHeight="1" x14ac:dyDescent="0.2">
      <c r="A913" s="240">
        <v>1819</v>
      </c>
      <c r="B913" s="288" t="s">
        <v>3137</v>
      </c>
      <c r="C913" s="288"/>
      <c r="D913" s="288"/>
      <c r="E913" s="288"/>
      <c r="F913" s="165" t="s">
        <v>7</v>
      </c>
      <c r="G913" s="172">
        <v>9</v>
      </c>
      <c r="H913" s="241"/>
      <c r="I913" s="318">
        <v>2.9</v>
      </c>
      <c r="J913" s="314"/>
      <c r="K913" s="314"/>
      <c r="L913" s="251">
        <v>26.1</v>
      </c>
      <c r="M913" s="172">
        <v>1E-4</v>
      </c>
      <c r="N913" s="145">
        <v>99.997299999999996</v>
      </c>
    </row>
    <row r="914" spans="1:14" ht="9.75" customHeight="1" x14ac:dyDescent="0.2">
      <c r="A914" s="240">
        <v>9378</v>
      </c>
      <c r="B914" s="288" t="s">
        <v>3613</v>
      </c>
      <c r="C914" s="288"/>
      <c r="D914" s="288"/>
      <c r="E914" s="288"/>
      <c r="F914" s="165" t="s">
        <v>7</v>
      </c>
      <c r="G914" s="172">
        <v>3</v>
      </c>
      <c r="H914" s="241"/>
      <c r="I914" s="318">
        <v>8.5399999999999991</v>
      </c>
      <c r="J914" s="314"/>
      <c r="K914" s="314"/>
      <c r="L914" s="251">
        <v>25.62</v>
      </c>
      <c r="M914" s="172">
        <v>1E-4</v>
      </c>
      <c r="N914" s="145">
        <v>99.997399999999999</v>
      </c>
    </row>
    <row r="915" spans="1:14" ht="9.75" customHeight="1" x14ac:dyDescent="0.2">
      <c r="A915" s="240">
        <v>9357</v>
      </c>
      <c r="B915" s="288" t="s">
        <v>3632</v>
      </c>
      <c r="C915" s="288"/>
      <c r="D915" s="288"/>
      <c r="E915" s="288"/>
      <c r="F915" s="165" t="s">
        <v>7</v>
      </c>
      <c r="G915" s="172">
        <v>4</v>
      </c>
      <c r="H915" s="241"/>
      <c r="I915" s="318">
        <v>6.27</v>
      </c>
      <c r="J915" s="314"/>
      <c r="K915" s="314"/>
      <c r="L915" s="251">
        <v>25.08</v>
      </c>
      <c r="M915" s="172">
        <v>1E-4</v>
      </c>
      <c r="N915" s="145">
        <v>99.997500000000002</v>
      </c>
    </row>
    <row r="916" spans="1:14" ht="9.75" customHeight="1" x14ac:dyDescent="0.2">
      <c r="A916" s="240">
        <v>5118</v>
      </c>
      <c r="B916" s="288" t="s">
        <v>3760</v>
      </c>
      <c r="C916" s="288"/>
      <c r="D916" s="288"/>
      <c r="E916" s="288"/>
      <c r="F916" s="165" t="s">
        <v>7</v>
      </c>
      <c r="G916" s="172">
        <v>1</v>
      </c>
      <c r="H916" s="241"/>
      <c r="I916" s="319">
        <v>24.9</v>
      </c>
      <c r="J916" s="314"/>
      <c r="K916" s="314"/>
      <c r="L916" s="251">
        <v>24.9</v>
      </c>
      <c r="M916" s="172">
        <v>1E-4</v>
      </c>
      <c r="N916" s="145">
        <v>99.997600000000006</v>
      </c>
    </row>
    <row r="917" spans="1:14" ht="9.75" customHeight="1" x14ac:dyDescent="0.2">
      <c r="A917" s="240">
        <v>3881</v>
      </c>
      <c r="B917" s="288" t="s">
        <v>3466</v>
      </c>
      <c r="C917" s="288"/>
      <c r="D917" s="288"/>
      <c r="E917" s="288"/>
      <c r="F917" s="165" t="s">
        <v>7</v>
      </c>
      <c r="G917" s="172">
        <v>1</v>
      </c>
      <c r="H917" s="241"/>
      <c r="I917" s="319">
        <v>24.67</v>
      </c>
      <c r="J917" s="314"/>
      <c r="K917" s="314"/>
      <c r="L917" s="251">
        <v>24.67</v>
      </c>
      <c r="M917" s="172">
        <v>1E-4</v>
      </c>
      <c r="N917" s="145">
        <v>99.997699999999995</v>
      </c>
    </row>
    <row r="918" spans="1:14" ht="9.75" customHeight="1" x14ac:dyDescent="0.2">
      <c r="A918" s="240">
        <v>4590</v>
      </c>
      <c r="B918" s="288" t="s">
        <v>3856</v>
      </c>
      <c r="C918" s="288"/>
      <c r="D918" s="288"/>
      <c r="E918" s="288"/>
      <c r="F918" s="165" t="s">
        <v>7</v>
      </c>
      <c r="G918" s="172">
        <v>2</v>
      </c>
      <c r="H918" s="241"/>
      <c r="I918" s="319">
        <v>12.23</v>
      </c>
      <c r="J918" s="314"/>
      <c r="K918" s="314"/>
      <c r="L918" s="251">
        <v>24.46</v>
      </c>
      <c r="M918" s="172">
        <v>1E-4</v>
      </c>
      <c r="N918" s="145">
        <v>99.997799999999998</v>
      </c>
    </row>
    <row r="919" spans="1:14" ht="9.75" customHeight="1" x14ac:dyDescent="0.2">
      <c r="A919" s="240">
        <v>5619</v>
      </c>
      <c r="B919" s="288" t="s">
        <v>3658</v>
      </c>
      <c r="C919" s="288"/>
      <c r="D919" s="288"/>
      <c r="E919" s="288"/>
      <c r="F919" s="165" t="s">
        <v>7</v>
      </c>
      <c r="G919" s="172">
        <v>1</v>
      </c>
      <c r="H919" s="241"/>
      <c r="I919" s="319">
        <v>24.25</v>
      </c>
      <c r="J919" s="314"/>
      <c r="K919" s="314"/>
      <c r="L919" s="251">
        <v>24.25</v>
      </c>
      <c r="M919" s="172">
        <v>1E-4</v>
      </c>
      <c r="N919" s="145">
        <v>99.997900000000001</v>
      </c>
    </row>
    <row r="920" spans="1:14" ht="19.350000000000001" customHeight="1" x14ac:dyDescent="0.2">
      <c r="A920" s="240">
        <v>4541</v>
      </c>
      <c r="B920" s="288" t="s">
        <v>3859</v>
      </c>
      <c r="C920" s="288"/>
      <c r="D920" s="288"/>
      <c r="E920" s="288"/>
      <c r="F920" s="165" t="s">
        <v>7</v>
      </c>
      <c r="G920" s="172">
        <v>6</v>
      </c>
      <c r="H920" s="241"/>
      <c r="I920" s="318">
        <v>3.89</v>
      </c>
      <c r="J920" s="314"/>
      <c r="K920" s="314"/>
      <c r="L920" s="251">
        <v>23.34</v>
      </c>
      <c r="M920" s="172">
        <v>1E-4</v>
      </c>
      <c r="N920" s="145">
        <v>99.997900000000001</v>
      </c>
    </row>
    <row r="921" spans="1:14" ht="9.75" customHeight="1" x14ac:dyDescent="0.2">
      <c r="A921" s="240">
        <v>4599</v>
      </c>
      <c r="B921" s="288" t="s">
        <v>3851</v>
      </c>
      <c r="C921" s="288"/>
      <c r="D921" s="288"/>
      <c r="E921" s="288"/>
      <c r="F921" s="165" t="s">
        <v>7</v>
      </c>
      <c r="G921" s="172">
        <v>3</v>
      </c>
      <c r="H921" s="241"/>
      <c r="I921" s="318">
        <v>7.73</v>
      </c>
      <c r="J921" s="314"/>
      <c r="K921" s="314"/>
      <c r="L921" s="251">
        <v>23.19</v>
      </c>
      <c r="M921" s="172">
        <v>1E-4</v>
      </c>
      <c r="N921" s="145">
        <v>99.998000000000005</v>
      </c>
    </row>
    <row r="922" spans="1:14" ht="19.350000000000001" customHeight="1" x14ac:dyDescent="0.2">
      <c r="A922" s="240">
        <v>4539</v>
      </c>
      <c r="B922" s="288" t="s">
        <v>3860</v>
      </c>
      <c r="C922" s="288"/>
      <c r="D922" s="288"/>
      <c r="E922" s="288"/>
      <c r="F922" s="165" t="s">
        <v>7</v>
      </c>
      <c r="G922" s="172">
        <v>4</v>
      </c>
      <c r="H922" s="241"/>
      <c r="I922" s="318">
        <v>5.64</v>
      </c>
      <c r="J922" s="314"/>
      <c r="K922" s="314"/>
      <c r="L922" s="251">
        <v>22.56</v>
      </c>
      <c r="M922" s="172">
        <v>1E-4</v>
      </c>
      <c r="N922" s="145">
        <v>99.998099999999994</v>
      </c>
    </row>
    <row r="923" spans="1:14" ht="9.75" customHeight="1" x14ac:dyDescent="0.2">
      <c r="A923" s="240">
        <v>4591</v>
      </c>
      <c r="B923" s="288" t="s">
        <v>3855</v>
      </c>
      <c r="C923" s="288"/>
      <c r="D923" s="288"/>
      <c r="E923" s="288"/>
      <c r="F923" s="165" t="s">
        <v>7</v>
      </c>
      <c r="G923" s="172">
        <v>1</v>
      </c>
      <c r="H923" s="241"/>
      <c r="I923" s="319">
        <v>22.33</v>
      </c>
      <c r="J923" s="314"/>
      <c r="K923" s="314"/>
      <c r="L923" s="251">
        <v>22.33</v>
      </c>
      <c r="M923" s="172">
        <v>1E-4</v>
      </c>
      <c r="N923" s="145">
        <v>99.998199999999997</v>
      </c>
    </row>
    <row r="924" spans="1:14" ht="9.75" customHeight="1" x14ac:dyDescent="0.2">
      <c r="A924" s="240">
        <v>4995</v>
      </c>
      <c r="B924" s="288" t="s">
        <v>3773</v>
      </c>
      <c r="C924" s="288"/>
      <c r="D924" s="288"/>
      <c r="E924" s="288"/>
      <c r="F924" s="165" t="s">
        <v>7</v>
      </c>
      <c r="G924" s="172">
        <v>3</v>
      </c>
      <c r="H924" s="241"/>
      <c r="I924" s="318">
        <v>7.39</v>
      </c>
      <c r="J924" s="314"/>
      <c r="K924" s="314"/>
      <c r="L924" s="251">
        <v>22.17</v>
      </c>
      <c r="M924" s="172">
        <v>1E-4</v>
      </c>
      <c r="N924" s="145">
        <v>99.9983</v>
      </c>
    </row>
    <row r="925" spans="1:14" ht="9.75" customHeight="1" x14ac:dyDescent="0.2">
      <c r="A925" s="240">
        <v>5713</v>
      </c>
      <c r="B925" s="288" t="s">
        <v>3645</v>
      </c>
      <c r="C925" s="288"/>
      <c r="D925" s="288"/>
      <c r="E925" s="288"/>
      <c r="F925" s="165" t="s">
        <v>7</v>
      </c>
      <c r="G925" s="172">
        <v>1</v>
      </c>
      <c r="H925" s="241"/>
      <c r="I925" s="319">
        <v>21.85</v>
      </c>
      <c r="J925" s="314"/>
      <c r="K925" s="314"/>
      <c r="L925" s="251">
        <v>21.85</v>
      </c>
      <c r="M925" s="172">
        <v>1E-4</v>
      </c>
      <c r="N925" s="145">
        <v>99.9983</v>
      </c>
    </row>
    <row r="926" spans="1:14" ht="9.75" customHeight="1" x14ac:dyDescent="0.2">
      <c r="A926" s="240">
        <v>4950</v>
      </c>
      <c r="B926" s="288" t="s">
        <v>3781</v>
      </c>
      <c r="C926" s="288"/>
      <c r="D926" s="288"/>
      <c r="E926" s="288"/>
      <c r="F926" s="165" t="s">
        <v>7</v>
      </c>
      <c r="G926" s="172">
        <v>4</v>
      </c>
      <c r="H926" s="241"/>
      <c r="I926" s="318">
        <v>5.44</v>
      </c>
      <c r="J926" s="314"/>
      <c r="K926" s="314"/>
      <c r="L926" s="251">
        <v>21.76</v>
      </c>
      <c r="M926" s="172">
        <v>1E-4</v>
      </c>
      <c r="N926" s="145">
        <v>99.998400000000004</v>
      </c>
    </row>
    <row r="927" spans="1:14" ht="9.75" customHeight="1" x14ac:dyDescent="0.2">
      <c r="A927" s="240">
        <v>4588</v>
      </c>
      <c r="B927" s="288" t="s">
        <v>3857</v>
      </c>
      <c r="C927" s="288"/>
      <c r="D927" s="288"/>
      <c r="E927" s="288"/>
      <c r="F927" s="165" t="s">
        <v>7</v>
      </c>
      <c r="G927" s="172">
        <v>8</v>
      </c>
      <c r="H927" s="241"/>
      <c r="I927" s="318">
        <v>2.48</v>
      </c>
      <c r="J927" s="314"/>
      <c r="K927" s="314"/>
      <c r="L927" s="251">
        <v>19.84</v>
      </c>
      <c r="M927" s="172">
        <v>1E-4</v>
      </c>
      <c r="N927" s="145">
        <v>99.998500000000007</v>
      </c>
    </row>
    <row r="928" spans="1:14" ht="9.75" customHeight="1" x14ac:dyDescent="0.2">
      <c r="A928" s="240">
        <v>4359</v>
      </c>
      <c r="B928" s="288" t="s">
        <v>3317</v>
      </c>
      <c r="C928" s="288"/>
      <c r="D928" s="288"/>
      <c r="E928" s="288"/>
      <c r="F928" s="165" t="s">
        <v>7</v>
      </c>
      <c r="G928" s="172">
        <v>1</v>
      </c>
      <c r="H928" s="241"/>
      <c r="I928" s="319">
        <v>18.899999999999999</v>
      </c>
      <c r="J928" s="314"/>
      <c r="K928" s="314"/>
      <c r="L928" s="251">
        <v>18.899999999999999</v>
      </c>
      <c r="M928" s="172">
        <v>1E-4</v>
      </c>
      <c r="N928" s="145">
        <v>99.998500000000007</v>
      </c>
    </row>
    <row r="929" spans="1:14" ht="9.75" customHeight="1" x14ac:dyDescent="0.2">
      <c r="A929" s="240">
        <v>1810</v>
      </c>
      <c r="B929" s="288" t="s">
        <v>3139</v>
      </c>
      <c r="C929" s="288"/>
      <c r="D929" s="288"/>
      <c r="E929" s="288"/>
      <c r="F929" s="165" t="s">
        <v>7</v>
      </c>
      <c r="G929" s="172">
        <v>7</v>
      </c>
      <c r="H929" s="241"/>
      <c r="I929" s="318">
        <v>2.65</v>
      </c>
      <c r="J929" s="314"/>
      <c r="K929" s="314"/>
      <c r="L929" s="251">
        <v>18.55</v>
      </c>
      <c r="M929" s="172">
        <v>1E-4</v>
      </c>
      <c r="N929" s="145">
        <v>99.998599999999996</v>
      </c>
    </row>
    <row r="930" spans="1:14" ht="9.75" customHeight="1" x14ac:dyDescent="0.2">
      <c r="A930" s="240">
        <v>5000</v>
      </c>
      <c r="B930" s="288" t="s">
        <v>3769</v>
      </c>
      <c r="C930" s="288"/>
      <c r="D930" s="288"/>
      <c r="E930" s="288"/>
      <c r="F930" s="165" t="s">
        <v>7</v>
      </c>
      <c r="G930" s="172">
        <v>1</v>
      </c>
      <c r="H930" s="241"/>
      <c r="I930" s="319">
        <v>17.29</v>
      </c>
      <c r="J930" s="314"/>
      <c r="K930" s="314"/>
      <c r="L930" s="251">
        <v>17.29</v>
      </c>
      <c r="M930" s="172">
        <v>1E-4</v>
      </c>
      <c r="N930" s="145">
        <v>99.998699999999999</v>
      </c>
    </row>
    <row r="931" spans="1:14" ht="9.75" customHeight="1" x14ac:dyDescent="0.2">
      <c r="A931" s="240">
        <v>6086</v>
      </c>
      <c r="B931" s="288" t="s">
        <v>3280</v>
      </c>
      <c r="C931" s="288"/>
      <c r="D931" s="288"/>
      <c r="E931" s="288"/>
      <c r="F931" s="165" t="s">
        <v>7</v>
      </c>
      <c r="G931" s="171">
        <v>489.24180000000001</v>
      </c>
      <c r="H931" s="241"/>
      <c r="I931" s="318">
        <v>3.5000000000000003E-2</v>
      </c>
      <c r="J931" s="314"/>
      <c r="K931" s="314"/>
      <c r="L931" s="251">
        <v>17.12</v>
      </c>
      <c r="M931" s="172">
        <v>1E-4</v>
      </c>
      <c r="N931" s="145">
        <v>99.998699999999999</v>
      </c>
    </row>
    <row r="932" spans="1:14" ht="19.350000000000001" customHeight="1" x14ac:dyDescent="0.2">
      <c r="A932" s="240">
        <v>9457</v>
      </c>
      <c r="B932" s="288" t="s">
        <v>3059</v>
      </c>
      <c r="C932" s="288"/>
      <c r="D932" s="288"/>
      <c r="E932" s="288"/>
      <c r="F932" s="165" t="s">
        <v>7</v>
      </c>
      <c r="G932" s="172">
        <v>3</v>
      </c>
      <c r="H932" s="241"/>
      <c r="I932" s="318">
        <v>5.68</v>
      </c>
      <c r="J932" s="314"/>
      <c r="K932" s="314"/>
      <c r="L932" s="251">
        <v>17.04</v>
      </c>
      <c r="M932" s="172">
        <v>1E-4</v>
      </c>
      <c r="N932" s="145">
        <v>99.998800000000003</v>
      </c>
    </row>
    <row r="933" spans="1:14" ht="9.75" customHeight="1" x14ac:dyDescent="0.2">
      <c r="A933" s="240">
        <v>4653</v>
      </c>
      <c r="B933" s="288" t="s">
        <v>3841</v>
      </c>
      <c r="C933" s="288"/>
      <c r="D933" s="288"/>
      <c r="E933" s="288"/>
      <c r="F933" s="165" t="s">
        <v>7</v>
      </c>
      <c r="G933" s="172">
        <v>1</v>
      </c>
      <c r="H933" s="241"/>
      <c r="I933" s="319">
        <v>16.989999999999998</v>
      </c>
      <c r="J933" s="314"/>
      <c r="K933" s="314"/>
      <c r="L933" s="251">
        <v>16.989999999999998</v>
      </c>
      <c r="M933" s="172">
        <v>1E-4</v>
      </c>
      <c r="N933" s="145">
        <v>99.998800000000003</v>
      </c>
    </row>
    <row r="934" spans="1:14" ht="9.75" customHeight="1" x14ac:dyDescent="0.2">
      <c r="A934" s="240">
        <v>9565</v>
      </c>
      <c r="B934" s="288" t="s">
        <v>3539</v>
      </c>
      <c r="C934" s="288"/>
      <c r="D934" s="288"/>
      <c r="E934" s="288"/>
      <c r="F934" s="165" t="s">
        <v>7</v>
      </c>
      <c r="G934" s="172">
        <v>1</v>
      </c>
      <c r="H934" s="241"/>
      <c r="I934" s="319">
        <v>16.79</v>
      </c>
      <c r="J934" s="314"/>
      <c r="K934" s="314"/>
      <c r="L934" s="251">
        <v>16.79</v>
      </c>
      <c r="M934" s="172">
        <v>1E-4</v>
      </c>
      <c r="N934" s="145">
        <v>99.998900000000006</v>
      </c>
    </row>
    <row r="935" spans="1:14" ht="19.350000000000001" customHeight="1" x14ac:dyDescent="0.2">
      <c r="A935" s="240">
        <v>9448</v>
      </c>
      <c r="B935" s="288" t="s">
        <v>2992</v>
      </c>
      <c r="C935" s="288"/>
      <c r="D935" s="288"/>
      <c r="E935" s="288"/>
      <c r="F935" s="165" t="s">
        <v>7</v>
      </c>
      <c r="G935" s="169">
        <v>15</v>
      </c>
      <c r="H935" s="241"/>
      <c r="I935" s="318">
        <v>1.08</v>
      </c>
      <c r="J935" s="314"/>
      <c r="K935" s="314"/>
      <c r="L935" s="251">
        <v>16.2</v>
      </c>
      <c r="M935" s="172">
        <v>1E-4</v>
      </c>
      <c r="N935" s="145">
        <v>99.998999999999995</v>
      </c>
    </row>
    <row r="936" spans="1:14" ht="9.75" customHeight="1" x14ac:dyDescent="0.2">
      <c r="A936" s="240">
        <v>9494</v>
      </c>
      <c r="B936" s="288" t="s">
        <v>3016</v>
      </c>
      <c r="C936" s="288"/>
      <c r="D936" s="288"/>
      <c r="E936" s="288"/>
      <c r="F936" s="165" t="s">
        <v>7</v>
      </c>
      <c r="G936" s="172">
        <v>1</v>
      </c>
      <c r="H936" s="241"/>
      <c r="I936" s="319">
        <v>14.79</v>
      </c>
      <c r="J936" s="314"/>
      <c r="K936" s="314"/>
      <c r="L936" s="251">
        <v>14.79</v>
      </c>
      <c r="M936" s="172">
        <v>1E-4</v>
      </c>
      <c r="N936" s="145">
        <v>99.998999999999995</v>
      </c>
    </row>
    <row r="937" spans="1:14" ht="9.75" customHeight="1" x14ac:dyDescent="0.2">
      <c r="A937" s="240">
        <v>5466</v>
      </c>
      <c r="B937" s="288" t="s">
        <v>3687</v>
      </c>
      <c r="C937" s="288"/>
      <c r="D937" s="288"/>
      <c r="E937" s="288"/>
      <c r="F937" s="165" t="s">
        <v>7</v>
      </c>
      <c r="G937" s="172">
        <v>3</v>
      </c>
      <c r="H937" s="241"/>
      <c r="I937" s="318">
        <v>4.83</v>
      </c>
      <c r="J937" s="314"/>
      <c r="K937" s="314"/>
      <c r="L937" s="251">
        <v>14.49</v>
      </c>
      <c r="M937" s="172">
        <v>1E-4</v>
      </c>
      <c r="N937" s="145">
        <v>99.999099999999999</v>
      </c>
    </row>
    <row r="938" spans="1:14" ht="9.75" customHeight="1" x14ac:dyDescent="0.2">
      <c r="A938" s="240">
        <v>5247</v>
      </c>
      <c r="B938" s="288" t="s">
        <v>3746</v>
      </c>
      <c r="C938" s="288"/>
      <c r="D938" s="288"/>
      <c r="E938" s="288"/>
      <c r="F938" s="165" t="s">
        <v>7</v>
      </c>
      <c r="G938" s="172">
        <v>2</v>
      </c>
      <c r="H938" s="241"/>
      <c r="I938" s="318">
        <v>6.96</v>
      </c>
      <c r="J938" s="314"/>
      <c r="K938" s="314"/>
      <c r="L938" s="251">
        <v>13.92</v>
      </c>
      <c r="M938" s="172">
        <v>0</v>
      </c>
      <c r="N938" s="145">
        <v>99.999099999999999</v>
      </c>
    </row>
    <row r="939" spans="1:14" ht="9.75" customHeight="1" x14ac:dyDescent="0.2">
      <c r="A939" s="240">
        <v>4372</v>
      </c>
      <c r="B939" s="288" t="s">
        <v>3516</v>
      </c>
      <c r="C939" s="288"/>
      <c r="D939" s="288"/>
      <c r="E939" s="288"/>
      <c r="F939" s="165" t="s">
        <v>7</v>
      </c>
      <c r="G939" s="172">
        <v>3.2690000000000001</v>
      </c>
      <c r="H939" s="241"/>
      <c r="I939" s="318">
        <v>4.0199999999999996</v>
      </c>
      <c r="J939" s="314"/>
      <c r="K939" s="314"/>
      <c r="L939" s="251">
        <v>13.14</v>
      </c>
      <c r="M939" s="172">
        <v>0</v>
      </c>
      <c r="N939" s="145">
        <v>99.999200000000002</v>
      </c>
    </row>
    <row r="940" spans="1:14" ht="19.350000000000001" customHeight="1" x14ac:dyDescent="0.2">
      <c r="A940" s="240">
        <v>9306</v>
      </c>
      <c r="B940" s="288" t="s">
        <v>2999</v>
      </c>
      <c r="C940" s="288"/>
      <c r="D940" s="288"/>
      <c r="E940" s="288"/>
      <c r="F940" s="165" t="s">
        <v>7</v>
      </c>
      <c r="G940" s="172">
        <v>6</v>
      </c>
      <c r="H940" s="241"/>
      <c r="I940" s="318">
        <v>2.16</v>
      </c>
      <c r="J940" s="314"/>
      <c r="K940" s="314"/>
      <c r="L940" s="251">
        <v>12.96</v>
      </c>
      <c r="M940" s="172">
        <v>0</v>
      </c>
      <c r="N940" s="145">
        <v>99.999200000000002</v>
      </c>
    </row>
    <row r="941" spans="1:14" ht="9.75" customHeight="1" x14ac:dyDescent="0.2">
      <c r="A941" s="240">
        <v>4999</v>
      </c>
      <c r="B941" s="288" t="s">
        <v>3770</v>
      </c>
      <c r="C941" s="288"/>
      <c r="D941" s="288"/>
      <c r="E941" s="288"/>
      <c r="F941" s="165" t="s">
        <v>7</v>
      </c>
      <c r="G941" s="172">
        <v>4</v>
      </c>
      <c r="H941" s="241"/>
      <c r="I941" s="318">
        <v>3.19</v>
      </c>
      <c r="J941" s="314"/>
      <c r="K941" s="314"/>
      <c r="L941" s="251">
        <v>12.76</v>
      </c>
      <c r="M941" s="172">
        <v>0</v>
      </c>
      <c r="N941" s="145">
        <v>99.999200000000002</v>
      </c>
    </row>
    <row r="942" spans="1:14" ht="9.75" customHeight="1" x14ac:dyDescent="0.2">
      <c r="A942" s="240">
        <v>9583</v>
      </c>
      <c r="B942" s="288" t="s">
        <v>3520</v>
      </c>
      <c r="C942" s="288"/>
      <c r="D942" s="288"/>
      <c r="E942" s="288"/>
      <c r="F942" s="165" t="s">
        <v>7</v>
      </c>
      <c r="G942" s="172">
        <v>1</v>
      </c>
      <c r="H942" s="241"/>
      <c r="I942" s="319">
        <v>12.56</v>
      </c>
      <c r="J942" s="314"/>
      <c r="K942" s="314"/>
      <c r="L942" s="251">
        <v>12.56</v>
      </c>
      <c r="M942" s="172">
        <v>0</v>
      </c>
      <c r="N942" s="145">
        <v>99.999300000000005</v>
      </c>
    </row>
    <row r="943" spans="1:14" ht="9.75" customHeight="1" x14ac:dyDescent="0.2">
      <c r="A943" s="240">
        <v>1896</v>
      </c>
      <c r="B943" s="288" t="s">
        <v>3176</v>
      </c>
      <c r="C943" s="288"/>
      <c r="D943" s="288"/>
      <c r="E943" s="288"/>
      <c r="F943" s="165" t="s">
        <v>19</v>
      </c>
      <c r="G943" s="172">
        <v>4</v>
      </c>
      <c r="H943" s="241"/>
      <c r="I943" s="318">
        <v>2.94</v>
      </c>
      <c r="J943" s="314"/>
      <c r="K943" s="314"/>
      <c r="L943" s="251">
        <v>11.76</v>
      </c>
      <c r="M943" s="172">
        <v>0</v>
      </c>
      <c r="N943" s="145">
        <v>99.999300000000005</v>
      </c>
    </row>
    <row r="944" spans="1:14" ht="9.75" customHeight="1" x14ac:dyDescent="0.2">
      <c r="A944" s="240">
        <v>4652</v>
      </c>
      <c r="B944" s="288" t="s">
        <v>3842</v>
      </c>
      <c r="C944" s="288"/>
      <c r="D944" s="288"/>
      <c r="E944" s="288"/>
      <c r="F944" s="165" t="s">
        <v>7</v>
      </c>
      <c r="G944" s="172">
        <v>1</v>
      </c>
      <c r="H944" s="241"/>
      <c r="I944" s="319">
        <v>11.64</v>
      </c>
      <c r="J944" s="314"/>
      <c r="K944" s="314"/>
      <c r="L944" s="251">
        <v>11.64</v>
      </c>
      <c r="M944" s="172">
        <v>0</v>
      </c>
      <c r="N944" s="145">
        <v>99.999399999999994</v>
      </c>
    </row>
    <row r="945" spans="1:14" ht="9.75" customHeight="1" x14ac:dyDescent="0.2">
      <c r="A945" s="240">
        <v>9462</v>
      </c>
      <c r="B945" s="288" t="s">
        <v>3024</v>
      </c>
      <c r="C945" s="288"/>
      <c r="D945" s="288"/>
      <c r="E945" s="288"/>
      <c r="F945" s="165" t="s">
        <v>7</v>
      </c>
      <c r="G945" s="169">
        <v>11</v>
      </c>
      <c r="H945" s="241"/>
      <c r="I945" s="318">
        <v>1.02</v>
      </c>
      <c r="J945" s="314"/>
      <c r="K945" s="314"/>
      <c r="L945" s="251">
        <v>11.22</v>
      </c>
      <c r="M945" s="172">
        <v>0</v>
      </c>
      <c r="N945" s="145">
        <v>99.999399999999994</v>
      </c>
    </row>
    <row r="946" spans="1:14" ht="19.350000000000001" customHeight="1" x14ac:dyDescent="0.2">
      <c r="A946" s="240">
        <v>9302</v>
      </c>
      <c r="B946" s="288" t="s">
        <v>3158</v>
      </c>
      <c r="C946" s="288"/>
      <c r="D946" s="288"/>
      <c r="E946" s="288"/>
      <c r="F946" s="165" t="s">
        <v>7</v>
      </c>
      <c r="G946" s="172">
        <v>4</v>
      </c>
      <c r="H946" s="241"/>
      <c r="I946" s="318">
        <v>2.78</v>
      </c>
      <c r="J946" s="314"/>
      <c r="K946" s="314"/>
      <c r="L946" s="251">
        <v>11.12</v>
      </c>
      <c r="M946" s="172">
        <v>0</v>
      </c>
      <c r="N946" s="145">
        <v>99.999399999999994</v>
      </c>
    </row>
    <row r="947" spans="1:14" ht="19.350000000000001" customHeight="1" x14ac:dyDescent="0.2">
      <c r="A947" s="240">
        <v>9451</v>
      </c>
      <c r="B947" s="288" t="s">
        <v>3146</v>
      </c>
      <c r="C947" s="288"/>
      <c r="D947" s="288"/>
      <c r="E947" s="288"/>
      <c r="F947" s="165" t="s">
        <v>7</v>
      </c>
      <c r="G947" s="172">
        <v>6</v>
      </c>
      <c r="H947" s="241"/>
      <c r="I947" s="318">
        <v>1.78</v>
      </c>
      <c r="J947" s="314"/>
      <c r="K947" s="314"/>
      <c r="L947" s="251">
        <v>10.68</v>
      </c>
      <c r="M947" s="172">
        <v>0</v>
      </c>
      <c r="N947" s="145">
        <v>99.999499999999998</v>
      </c>
    </row>
    <row r="948" spans="1:14" ht="9.75" customHeight="1" x14ac:dyDescent="0.2">
      <c r="A948" s="240">
        <v>5573</v>
      </c>
      <c r="B948" s="288" t="s">
        <v>3671</v>
      </c>
      <c r="C948" s="288"/>
      <c r="D948" s="288"/>
      <c r="E948" s="288"/>
      <c r="F948" s="165" t="s">
        <v>7</v>
      </c>
      <c r="G948" s="172">
        <v>6</v>
      </c>
      <c r="H948" s="241"/>
      <c r="I948" s="318">
        <v>1.76</v>
      </c>
      <c r="J948" s="314"/>
      <c r="K948" s="314"/>
      <c r="L948" s="251">
        <v>10.56</v>
      </c>
      <c r="M948" s="172">
        <v>0</v>
      </c>
      <c r="N948" s="145">
        <v>99.999499999999998</v>
      </c>
    </row>
    <row r="949" spans="1:14" ht="9.75" customHeight="1" x14ac:dyDescent="0.2">
      <c r="A949" s="240">
        <v>1002</v>
      </c>
      <c r="B949" s="288" t="s">
        <v>3955</v>
      </c>
      <c r="C949" s="288"/>
      <c r="D949" s="288"/>
      <c r="E949" s="288"/>
      <c r="F949" s="165" t="s">
        <v>621</v>
      </c>
      <c r="G949" s="172">
        <v>0.1197</v>
      </c>
      <c r="H949" s="241"/>
      <c r="I949" s="319">
        <v>88</v>
      </c>
      <c r="J949" s="314"/>
      <c r="K949" s="314"/>
      <c r="L949" s="251">
        <v>10.53</v>
      </c>
      <c r="M949" s="172">
        <v>0</v>
      </c>
      <c r="N949" s="145">
        <v>99.999600000000001</v>
      </c>
    </row>
    <row r="950" spans="1:14" ht="9.75" customHeight="1" x14ac:dyDescent="0.2">
      <c r="A950" s="240">
        <v>9383</v>
      </c>
      <c r="B950" s="288" t="s">
        <v>3611</v>
      </c>
      <c r="C950" s="288"/>
      <c r="D950" s="288"/>
      <c r="E950" s="288"/>
      <c r="F950" s="165" t="s">
        <v>7</v>
      </c>
      <c r="G950" s="172">
        <v>2</v>
      </c>
      <c r="H950" s="241"/>
      <c r="I950" s="318">
        <v>4.7699999999999996</v>
      </c>
      <c r="J950" s="314"/>
      <c r="K950" s="314"/>
      <c r="L950" s="252">
        <v>9.5399999999999991</v>
      </c>
      <c r="M950" s="172">
        <v>0</v>
      </c>
      <c r="N950" s="145">
        <v>99.999600000000001</v>
      </c>
    </row>
    <row r="951" spans="1:14" ht="9.75" customHeight="1" x14ac:dyDescent="0.2">
      <c r="A951" s="240">
        <v>9313</v>
      </c>
      <c r="B951" s="288" t="s">
        <v>3151</v>
      </c>
      <c r="C951" s="288"/>
      <c r="D951" s="288"/>
      <c r="E951" s="288"/>
      <c r="F951" s="165" t="s">
        <v>7</v>
      </c>
      <c r="G951" s="169">
        <v>47</v>
      </c>
      <c r="H951" s="241"/>
      <c r="I951" s="318">
        <v>0.2</v>
      </c>
      <c r="J951" s="314"/>
      <c r="K951" s="314"/>
      <c r="L951" s="252">
        <v>9.4</v>
      </c>
      <c r="M951" s="172">
        <v>0</v>
      </c>
      <c r="N951" s="145">
        <v>99.999600000000001</v>
      </c>
    </row>
    <row r="952" spans="1:14" ht="9.75" customHeight="1" x14ac:dyDescent="0.2">
      <c r="A952" s="240">
        <v>4600</v>
      </c>
      <c r="B952" s="288" t="s">
        <v>3850</v>
      </c>
      <c r="C952" s="288"/>
      <c r="D952" s="288"/>
      <c r="E952" s="288"/>
      <c r="F952" s="165" t="s">
        <v>7</v>
      </c>
      <c r="G952" s="172">
        <v>1</v>
      </c>
      <c r="H952" s="241"/>
      <c r="I952" s="318">
        <v>9.2100000000000009</v>
      </c>
      <c r="J952" s="314"/>
      <c r="K952" s="314"/>
      <c r="L952" s="252">
        <v>9.2100000000000009</v>
      </c>
      <c r="M952" s="172">
        <v>0</v>
      </c>
      <c r="N952" s="145">
        <v>99.999600000000001</v>
      </c>
    </row>
    <row r="953" spans="1:14" ht="19.350000000000001" customHeight="1" x14ac:dyDescent="0.2">
      <c r="A953" s="240">
        <v>9600</v>
      </c>
      <c r="B953" s="288" t="s">
        <v>3326</v>
      </c>
      <c r="C953" s="288"/>
      <c r="D953" s="288"/>
      <c r="E953" s="288"/>
      <c r="F953" s="165" t="s">
        <v>21</v>
      </c>
      <c r="G953" s="172">
        <v>0.57650000000000001</v>
      </c>
      <c r="H953" s="241"/>
      <c r="I953" s="319">
        <v>15</v>
      </c>
      <c r="J953" s="314"/>
      <c r="K953" s="314"/>
      <c r="L953" s="252">
        <v>8.65</v>
      </c>
      <c r="M953" s="172">
        <v>0</v>
      </c>
      <c r="N953" s="145">
        <v>99.999700000000004</v>
      </c>
    </row>
    <row r="954" spans="1:14" ht="19.350000000000001" customHeight="1" x14ac:dyDescent="0.2">
      <c r="A954" s="240">
        <v>9301</v>
      </c>
      <c r="B954" s="288" t="s">
        <v>3159</v>
      </c>
      <c r="C954" s="288"/>
      <c r="D954" s="288"/>
      <c r="E954" s="288"/>
      <c r="F954" s="165" t="s">
        <v>7</v>
      </c>
      <c r="G954" s="172">
        <v>6</v>
      </c>
      <c r="H954" s="241"/>
      <c r="I954" s="318">
        <v>1.39</v>
      </c>
      <c r="J954" s="314"/>
      <c r="K954" s="314"/>
      <c r="L954" s="252">
        <v>8.34</v>
      </c>
      <c r="M954" s="172">
        <v>0</v>
      </c>
      <c r="N954" s="145">
        <v>99.999700000000004</v>
      </c>
    </row>
    <row r="955" spans="1:14" ht="19.350000000000001" customHeight="1" x14ac:dyDescent="0.2">
      <c r="A955" s="243">
        <v>453</v>
      </c>
      <c r="B955" s="288" t="s">
        <v>2800</v>
      </c>
      <c r="C955" s="288"/>
      <c r="D955" s="288"/>
      <c r="E955" s="288"/>
      <c r="F955" s="165" t="s">
        <v>21</v>
      </c>
      <c r="G955" s="172">
        <v>0.24</v>
      </c>
      <c r="H955" s="241"/>
      <c r="I955" s="319">
        <v>32</v>
      </c>
      <c r="J955" s="314"/>
      <c r="K955" s="314"/>
      <c r="L955" s="252">
        <v>7.68</v>
      </c>
      <c r="M955" s="172">
        <v>0</v>
      </c>
      <c r="N955" s="145">
        <v>99.999700000000004</v>
      </c>
    </row>
    <row r="956" spans="1:14" ht="9.75" customHeight="1" x14ac:dyDescent="0.2">
      <c r="A956" s="240">
        <v>2665</v>
      </c>
      <c r="B956" s="288" t="s">
        <v>3456</v>
      </c>
      <c r="C956" s="288"/>
      <c r="D956" s="288"/>
      <c r="E956" s="288"/>
      <c r="F956" s="165" t="s">
        <v>7</v>
      </c>
      <c r="G956" s="172">
        <v>2</v>
      </c>
      <c r="H956" s="241"/>
      <c r="I956" s="318">
        <v>3.8</v>
      </c>
      <c r="J956" s="314"/>
      <c r="K956" s="314"/>
      <c r="L956" s="252">
        <v>7.6</v>
      </c>
      <c r="M956" s="172">
        <v>0</v>
      </c>
      <c r="N956" s="145">
        <v>99.999799999999993</v>
      </c>
    </row>
    <row r="957" spans="1:14" ht="19.350000000000001" customHeight="1" x14ac:dyDescent="0.2">
      <c r="A957" s="240">
        <v>9349</v>
      </c>
      <c r="B957" s="288" t="s">
        <v>3010</v>
      </c>
      <c r="C957" s="288"/>
      <c r="D957" s="288"/>
      <c r="E957" s="288"/>
      <c r="F957" s="165" t="s">
        <v>7</v>
      </c>
      <c r="G957" s="172">
        <v>1</v>
      </c>
      <c r="H957" s="241"/>
      <c r="I957" s="318">
        <v>7.48</v>
      </c>
      <c r="J957" s="314"/>
      <c r="K957" s="314"/>
      <c r="L957" s="252">
        <v>7.48</v>
      </c>
      <c r="M957" s="172">
        <v>0</v>
      </c>
      <c r="N957" s="145">
        <v>99.999799999999993</v>
      </c>
    </row>
    <row r="958" spans="1:14" ht="9.75" customHeight="1" x14ac:dyDescent="0.2">
      <c r="A958" s="240">
        <v>4883</v>
      </c>
      <c r="B958" s="288" t="s">
        <v>3788</v>
      </c>
      <c r="C958" s="288"/>
      <c r="D958" s="288"/>
      <c r="E958" s="288"/>
      <c r="F958" s="165" t="s">
        <v>7</v>
      </c>
      <c r="G958" s="172">
        <v>1</v>
      </c>
      <c r="H958" s="241"/>
      <c r="I958" s="318">
        <v>7.2</v>
      </c>
      <c r="J958" s="314"/>
      <c r="K958" s="314"/>
      <c r="L958" s="252">
        <v>7.2</v>
      </c>
      <c r="M958" s="172">
        <v>0</v>
      </c>
      <c r="N958" s="145">
        <v>99.999799999999993</v>
      </c>
    </row>
    <row r="959" spans="1:14" ht="9.75" customHeight="1" x14ac:dyDescent="0.2">
      <c r="A959" s="240">
        <v>9312</v>
      </c>
      <c r="B959" s="288" t="s">
        <v>3152</v>
      </c>
      <c r="C959" s="288"/>
      <c r="D959" s="288"/>
      <c r="E959" s="288"/>
      <c r="F959" s="165" t="s">
        <v>7</v>
      </c>
      <c r="G959" s="172">
        <v>1</v>
      </c>
      <c r="H959" s="241"/>
      <c r="I959" s="318">
        <v>6.7</v>
      </c>
      <c r="J959" s="314"/>
      <c r="K959" s="314"/>
      <c r="L959" s="252">
        <v>6.7</v>
      </c>
      <c r="M959" s="172">
        <v>0</v>
      </c>
      <c r="N959" s="145">
        <v>99.999799999999993</v>
      </c>
    </row>
    <row r="960" spans="1:14" ht="9.75" customHeight="1" x14ac:dyDescent="0.2">
      <c r="A960" s="240">
        <v>4705</v>
      </c>
      <c r="B960" s="288" t="s">
        <v>3820</v>
      </c>
      <c r="C960" s="288"/>
      <c r="D960" s="288"/>
      <c r="E960" s="288"/>
      <c r="F960" s="165" t="s">
        <v>7</v>
      </c>
      <c r="G960" s="172">
        <v>1</v>
      </c>
      <c r="H960" s="241"/>
      <c r="I960" s="318">
        <v>6.61</v>
      </c>
      <c r="J960" s="314"/>
      <c r="K960" s="314"/>
      <c r="L960" s="252">
        <v>6.61</v>
      </c>
      <c r="M960" s="172">
        <v>0</v>
      </c>
      <c r="N960" s="145">
        <v>99.999899999999997</v>
      </c>
    </row>
    <row r="961" spans="1:14" ht="9.75" customHeight="1" x14ac:dyDescent="0.2">
      <c r="A961" s="240">
        <v>5617</v>
      </c>
      <c r="B961" s="288" t="s">
        <v>3659</v>
      </c>
      <c r="C961" s="288"/>
      <c r="D961" s="288"/>
      <c r="E961" s="288"/>
      <c r="F961" s="165" t="s">
        <v>7</v>
      </c>
      <c r="G961" s="172">
        <v>1</v>
      </c>
      <c r="H961" s="241"/>
      <c r="I961" s="318">
        <v>6.02</v>
      </c>
      <c r="J961" s="314"/>
      <c r="K961" s="314"/>
      <c r="L961" s="252">
        <v>6.02</v>
      </c>
      <c r="M961" s="172">
        <v>0</v>
      </c>
      <c r="N961" s="145">
        <v>99.999899999999997</v>
      </c>
    </row>
    <row r="962" spans="1:14" ht="9.75" customHeight="1" x14ac:dyDescent="0.2">
      <c r="A962" s="240">
        <v>9315</v>
      </c>
      <c r="B962" s="288" t="s">
        <v>3148</v>
      </c>
      <c r="C962" s="288"/>
      <c r="D962" s="288"/>
      <c r="E962" s="288"/>
      <c r="F962" s="165" t="s">
        <v>7</v>
      </c>
      <c r="G962" s="169">
        <v>22</v>
      </c>
      <c r="H962" s="241"/>
      <c r="I962" s="318">
        <v>0.2</v>
      </c>
      <c r="J962" s="314"/>
      <c r="K962" s="314"/>
      <c r="L962" s="252">
        <v>4.4000000000000004</v>
      </c>
      <c r="M962" s="172">
        <v>0</v>
      </c>
      <c r="N962" s="145">
        <v>99.999899999999997</v>
      </c>
    </row>
    <row r="963" spans="1:14" ht="9.75" customHeight="1" x14ac:dyDescent="0.2">
      <c r="A963" s="240">
        <v>9407</v>
      </c>
      <c r="B963" s="288" t="s">
        <v>3597</v>
      </c>
      <c r="C963" s="288"/>
      <c r="D963" s="288"/>
      <c r="E963" s="288"/>
      <c r="F963" s="165" t="s">
        <v>7</v>
      </c>
      <c r="G963" s="172">
        <v>1</v>
      </c>
      <c r="H963" s="241"/>
      <c r="I963" s="318">
        <v>4.03</v>
      </c>
      <c r="J963" s="314"/>
      <c r="K963" s="314"/>
      <c r="L963" s="252">
        <v>4.03</v>
      </c>
      <c r="M963" s="172">
        <v>0</v>
      </c>
      <c r="N963" s="145">
        <v>99.999899999999997</v>
      </c>
    </row>
    <row r="964" spans="1:14" ht="9.75" customHeight="1" x14ac:dyDescent="0.2">
      <c r="A964" s="240">
        <v>5435</v>
      </c>
      <c r="B964" s="288" t="s">
        <v>3690</v>
      </c>
      <c r="C964" s="288"/>
      <c r="D964" s="288"/>
      <c r="E964" s="288"/>
      <c r="F964" s="165" t="s">
        <v>7</v>
      </c>
      <c r="G964" s="172">
        <v>2</v>
      </c>
      <c r="H964" s="241"/>
      <c r="I964" s="318">
        <v>1.91</v>
      </c>
      <c r="J964" s="314"/>
      <c r="K964" s="314"/>
      <c r="L964" s="252">
        <v>3.82</v>
      </c>
      <c r="M964" s="172">
        <v>0</v>
      </c>
      <c r="N964" s="145">
        <v>99.999899999999997</v>
      </c>
    </row>
    <row r="965" spans="1:14" ht="9.75" customHeight="1" x14ac:dyDescent="0.2">
      <c r="A965" s="240">
        <v>9012</v>
      </c>
      <c r="B965" s="288" t="s">
        <v>3244</v>
      </c>
      <c r="C965" s="288"/>
      <c r="D965" s="288"/>
      <c r="E965" s="288"/>
      <c r="F965" s="165" t="s">
        <v>7</v>
      </c>
      <c r="G965" s="172">
        <v>1</v>
      </c>
      <c r="H965" s="241"/>
      <c r="I965" s="318">
        <v>3.8</v>
      </c>
      <c r="J965" s="314"/>
      <c r="K965" s="314"/>
      <c r="L965" s="252">
        <v>3.8</v>
      </c>
      <c r="M965" s="172">
        <v>0</v>
      </c>
      <c r="N965" s="145">
        <v>99.999899999999997</v>
      </c>
    </row>
    <row r="966" spans="1:14" ht="19.350000000000001" customHeight="1" x14ac:dyDescent="0.2">
      <c r="A966" s="240">
        <v>2666</v>
      </c>
      <c r="B966" s="288" t="s">
        <v>3455</v>
      </c>
      <c r="C966" s="288"/>
      <c r="D966" s="288"/>
      <c r="E966" s="288"/>
      <c r="F966" s="165" t="s">
        <v>7</v>
      </c>
      <c r="G966" s="172">
        <v>1</v>
      </c>
      <c r="H966" s="241"/>
      <c r="I966" s="318">
        <v>3.8</v>
      </c>
      <c r="J966" s="314"/>
      <c r="K966" s="314"/>
      <c r="L966" s="252">
        <v>3.8</v>
      </c>
      <c r="M966" s="172">
        <v>0</v>
      </c>
      <c r="N966" s="145">
        <v>99.999899999999997</v>
      </c>
    </row>
    <row r="967" spans="1:14" ht="9.75" customHeight="1" x14ac:dyDescent="0.2">
      <c r="A967" s="240">
        <v>2740</v>
      </c>
      <c r="B967" s="288" t="s">
        <v>3452</v>
      </c>
      <c r="C967" s="288"/>
      <c r="D967" s="288"/>
      <c r="E967" s="288"/>
      <c r="F967" s="165" t="s">
        <v>7</v>
      </c>
      <c r="G967" s="172">
        <v>1</v>
      </c>
      <c r="H967" s="241"/>
      <c r="I967" s="318">
        <v>3.8</v>
      </c>
      <c r="J967" s="314"/>
      <c r="K967" s="314"/>
      <c r="L967" s="252">
        <v>3.8</v>
      </c>
      <c r="M967" s="172">
        <v>0</v>
      </c>
      <c r="N967" s="145">
        <v>100</v>
      </c>
    </row>
    <row r="968" spans="1:14" ht="9.75" customHeight="1" x14ac:dyDescent="0.2">
      <c r="A968" s="240">
        <v>9363</v>
      </c>
      <c r="B968" s="288" t="s">
        <v>3627</v>
      </c>
      <c r="C968" s="288"/>
      <c r="D968" s="288"/>
      <c r="E968" s="288"/>
      <c r="F968" s="165" t="s">
        <v>7</v>
      </c>
      <c r="G968" s="172">
        <v>1</v>
      </c>
      <c r="H968" s="241"/>
      <c r="I968" s="318">
        <v>3.24</v>
      </c>
      <c r="J968" s="314"/>
      <c r="K968" s="314"/>
      <c r="L968" s="252">
        <v>3.24</v>
      </c>
      <c r="M968" s="172">
        <v>0</v>
      </c>
      <c r="N968" s="145">
        <v>100</v>
      </c>
    </row>
    <row r="969" spans="1:14" ht="9.75" customHeight="1" x14ac:dyDescent="0.2">
      <c r="A969" s="240">
        <v>9304</v>
      </c>
      <c r="B969" s="288" t="s">
        <v>3156</v>
      </c>
      <c r="C969" s="288"/>
      <c r="D969" s="288"/>
      <c r="E969" s="288"/>
      <c r="F969" s="165" t="s">
        <v>7</v>
      </c>
      <c r="G969" s="169">
        <v>12</v>
      </c>
      <c r="H969" s="241"/>
      <c r="I969" s="318">
        <v>0.2</v>
      </c>
      <c r="J969" s="314"/>
      <c r="K969" s="314"/>
      <c r="L969" s="252">
        <v>2.4</v>
      </c>
      <c r="M969" s="172">
        <v>0</v>
      </c>
      <c r="N969" s="145">
        <v>100</v>
      </c>
    </row>
    <row r="970" spans="1:14" ht="9.75" customHeight="1" x14ac:dyDescent="0.2">
      <c r="A970" s="240">
        <v>1895</v>
      </c>
      <c r="B970" s="288" t="s">
        <v>3177</v>
      </c>
      <c r="C970" s="288"/>
      <c r="D970" s="288"/>
      <c r="E970" s="288"/>
      <c r="F970" s="165" t="s">
        <v>19</v>
      </c>
      <c r="G970" s="172">
        <v>1.66</v>
      </c>
      <c r="H970" s="241"/>
      <c r="I970" s="318">
        <v>1.35</v>
      </c>
      <c r="J970" s="314"/>
      <c r="K970" s="314"/>
      <c r="L970" s="252">
        <v>2.2400000000000002</v>
      </c>
      <c r="M970" s="172">
        <v>0</v>
      </c>
      <c r="N970" s="145">
        <v>100</v>
      </c>
    </row>
    <row r="971" spans="1:14" ht="19.350000000000001" customHeight="1" x14ac:dyDescent="0.2">
      <c r="A971" s="240">
        <v>9446</v>
      </c>
      <c r="B971" s="288" t="s">
        <v>3569</v>
      </c>
      <c r="C971" s="288"/>
      <c r="D971" s="288"/>
      <c r="E971" s="288"/>
      <c r="F971" s="165" t="s">
        <v>7</v>
      </c>
      <c r="G971" s="172">
        <v>1</v>
      </c>
      <c r="H971" s="241"/>
      <c r="I971" s="318">
        <v>1.98</v>
      </c>
      <c r="J971" s="314"/>
      <c r="K971" s="314"/>
      <c r="L971" s="252">
        <v>1.98</v>
      </c>
      <c r="M971" s="172">
        <v>0</v>
      </c>
      <c r="N971" s="145">
        <v>100</v>
      </c>
    </row>
    <row r="972" spans="1:14" ht="9.75" customHeight="1" x14ac:dyDescent="0.2">
      <c r="A972" s="240">
        <v>9317</v>
      </c>
      <c r="B972" s="288" t="s">
        <v>3149</v>
      </c>
      <c r="C972" s="288"/>
      <c r="D972" s="288"/>
      <c r="E972" s="288"/>
      <c r="F972" s="165" t="s">
        <v>7</v>
      </c>
      <c r="G972" s="172">
        <v>3</v>
      </c>
      <c r="H972" s="241"/>
      <c r="I972" s="318">
        <v>0.2</v>
      </c>
      <c r="J972" s="314"/>
      <c r="K972" s="314"/>
      <c r="L972" s="252">
        <v>0.6</v>
      </c>
      <c r="M972" s="172">
        <v>0</v>
      </c>
      <c r="N972" s="145">
        <v>100</v>
      </c>
    </row>
    <row r="973" spans="1:14" ht="9.75" customHeight="1" x14ac:dyDescent="0.2">
      <c r="A973" s="240">
        <v>3210</v>
      </c>
      <c r="B973" s="288" t="s">
        <v>3474</v>
      </c>
      <c r="C973" s="288"/>
      <c r="D973" s="288"/>
      <c r="E973" s="288"/>
      <c r="F973" s="165" t="s">
        <v>19</v>
      </c>
      <c r="G973" s="172">
        <v>0.01</v>
      </c>
      <c r="H973" s="241"/>
      <c r="I973" s="319">
        <v>39</v>
      </c>
      <c r="J973" s="314"/>
      <c r="K973" s="314"/>
      <c r="L973" s="252">
        <v>0.39</v>
      </c>
      <c r="M973" s="172">
        <v>0</v>
      </c>
      <c r="N973" s="145">
        <v>100</v>
      </c>
    </row>
    <row r="974" spans="1:14" ht="9.75" customHeight="1" x14ac:dyDescent="0.2">
      <c r="A974" s="287" t="s">
        <v>4002</v>
      </c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53">
        <v>28792172.440000001</v>
      </c>
      <c r="M974" s="287"/>
      <c r="N974" s="287"/>
    </row>
    <row r="975" spans="1:14" ht="9.75" customHeight="1" x14ac:dyDescent="0.2">
      <c r="A975" s="287" t="s">
        <v>4001</v>
      </c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53">
        <v>34406869.490000002</v>
      </c>
      <c r="M975" s="287"/>
      <c r="N975" s="287"/>
    </row>
    <row r="976" spans="1:14" ht="2.25" customHeight="1" x14ac:dyDescent="0.2">
      <c r="A976" s="307"/>
      <c r="B976" s="307"/>
      <c r="C976" s="307"/>
      <c r="D976" s="307"/>
      <c r="E976" s="308"/>
      <c r="F976" s="308"/>
      <c r="G976" s="308"/>
      <c r="H976" s="308"/>
      <c r="I976" s="308"/>
      <c r="J976" s="309"/>
      <c r="K976" s="309"/>
      <c r="L976" s="309"/>
      <c r="M976" s="309"/>
      <c r="N976" s="309"/>
    </row>
    <row r="977" spans="1:14" ht="8.4499999999999993" customHeight="1" x14ac:dyDescent="0.2">
      <c r="A977" s="310" t="s">
        <v>4728</v>
      </c>
      <c r="B977" s="310"/>
      <c r="C977" s="310"/>
      <c r="D977" s="310"/>
      <c r="E977" s="311" t="s">
        <v>2870</v>
      </c>
      <c r="F977" s="311"/>
      <c r="G977" s="311"/>
      <c r="H977" s="311"/>
      <c r="I977" s="311"/>
      <c r="J977" s="312"/>
      <c r="K977" s="312"/>
      <c r="L977" s="312"/>
      <c r="M977" s="312"/>
      <c r="N977" s="312"/>
    </row>
  </sheetData>
  <mergeCells count="1956">
    <mergeCell ref="A8:C8"/>
    <mergeCell ref="D8:F8"/>
    <mergeCell ref="G8:J8"/>
    <mergeCell ref="K8:N8"/>
    <mergeCell ref="C4:N4"/>
    <mergeCell ref="A5:C5"/>
    <mergeCell ref="D5:N5"/>
    <mergeCell ref="A6:C6"/>
    <mergeCell ref="D6:N6"/>
    <mergeCell ref="A7:C7"/>
    <mergeCell ref="D7:N7"/>
    <mergeCell ref="B16:E16"/>
    <mergeCell ref="I16:K16"/>
    <mergeCell ref="B17:E17"/>
    <mergeCell ref="I17:K17"/>
    <mergeCell ref="A1:B2"/>
    <mergeCell ref="C1:N1"/>
    <mergeCell ref="C2:N2"/>
    <mergeCell ref="A3:B3"/>
    <mergeCell ref="C3:N3"/>
    <mergeCell ref="A4:B4"/>
    <mergeCell ref="B13:E13"/>
    <mergeCell ref="I13:K13"/>
    <mergeCell ref="B14:E14"/>
    <mergeCell ref="I14:K14"/>
    <mergeCell ref="B15:E15"/>
    <mergeCell ref="I15:K15"/>
    <mergeCell ref="A9:N9"/>
    <mergeCell ref="B10:E10"/>
    <mergeCell ref="H10:K10"/>
    <mergeCell ref="B11:E11"/>
    <mergeCell ref="I11:K11"/>
    <mergeCell ref="B12:E12"/>
    <mergeCell ref="I12:K12"/>
    <mergeCell ref="B24:E24"/>
    <mergeCell ref="I24:K24"/>
    <mergeCell ref="B25:E25"/>
    <mergeCell ref="I25:K25"/>
    <mergeCell ref="B26:E26"/>
    <mergeCell ref="I26:K26"/>
    <mergeCell ref="B21:E21"/>
    <mergeCell ref="I21:K21"/>
    <mergeCell ref="B22:E22"/>
    <mergeCell ref="I22:K22"/>
    <mergeCell ref="B23:E23"/>
    <mergeCell ref="I23:K23"/>
    <mergeCell ref="B18:E18"/>
    <mergeCell ref="I18:K18"/>
    <mergeCell ref="B19:E19"/>
    <mergeCell ref="I19:K19"/>
    <mergeCell ref="B20:E20"/>
    <mergeCell ref="I20:K20"/>
    <mergeCell ref="B33:E33"/>
    <mergeCell ref="I33:K33"/>
    <mergeCell ref="B34:E34"/>
    <mergeCell ref="I34:K34"/>
    <mergeCell ref="B35:E35"/>
    <mergeCell ref="I35:K35"/>
    <mergeCell ref="B30:E30"/>
    <mergeCell ref="I30:K30"/>
    <mergeCell ref="B31:E31"/>
    <mergeCell ref="I31:K31"/>
    <mergeCell ref="B32:E32"/>
    <mergeCell ref="I32:K32"/>
    <mergeCell ref="B27:E27"/>
    <mergeCell ref="I27:K27"/>
    <mergeCell ref="B28:E28"/>
    <mergeCell ref="I28:K28"/>
    <mergeCell ref="B29:E29"/>
    <mergeCell ref="I29:K29"/>
    <mergeCell ref="B42:E42"/>
    <mergeCell ref="I42:K42"/>
    <mergeCell ref="B43:E43"/>
    <mergeCell ref="I43:K43"/>
    <mergeCell ref="B44:E44"/>
    <mergeCell ref="I44:K44"/>
    <mergeCell ref="B39:E39"/>
    <mergeCell ref="I39:K39"/>
    <mergeCell ref="B40:E40"/>
    <mergeCell ref="I40:K40"/>
    <mergeCell ref="B41:E41"/>
    <mergeCell ref="I41:K41"/>
    <mergeCell ref="B36:E36"/>
    <mergeCell ref="I36:K36"/>
    <mergeCell ref="B37:E37"/>
    <mergeCell ref="I37:K37"/>
    <mergeCell ref="B38:E38"/>
    <mergeCell ref="I38:K38"/>
    <mergeCell ref="B51:E51"/>
    <mergeCell ref="I51:K51"/>
    <mergeCell ref="B52:E52"/>
    <mergeCell ref="I52:K52"/>
    <mergeCell ref="B53:E53"/>
    <mergeCell ref="I53:K53"/>
    <mergeCell ref="B48:E48"/>
    <mergeCell ref="I48:K48"/>
    <mergeCell ref="B49:E49"/>
    <mergeCell ref="I49:K49"/>
    <mergeCell ref="B50:E50"/>
    <mergeCell ref="I50:K50"/>
    <mergeCell ref="B45:E45"/>
    <mergeCell ref="I45:K45"/>
    <mergeCell ref="B46:E46"/>
    <mergeCell ref="I46:K46"/>
    <mergeCell ref="B47:E47"/>
    <mergeCell ref="I47:K47"/>
    <mergeCell ref="B60:E60"/>
    <mergeCell ref="I60:K60"/>
    <mergeCell ref="B61:E61"/>
    <mergeCell ref="I61:K61"/>
    <mergeCell ref="B62:E62"/>
    <mergeCell ref="I62:K62"/>
    <mergeCell ref="B57:E57"/>
    <mergeCell ref="I57:K57"/>
    <mergeCell ref="B58:E58"/>
    <mergeCell ref="I58:K58"/>
    <mergeCell ref="B59:E59"/>
    <mergeCell ref="I59:K59"/>
    <mergeCell ref="B54:E54"/>
    <mergeCell ref="I54:K54"/>
    <mergeCell ref="B55:E55"/>
    <mergeCell ref="I55:K55"/>
    <mergeCell ref="B56:E56"/>
    <mergeCell ref="I56:K56"/>
    <mergeCell ref="B69:E69"/>
    <mergeCell ref="I69:K69"/>
    <mergeCell ref="B70:E70"/>
    <mergeCell ref="I70:K70"/>
    <mergeCell ref="B71:E71"/>
    <mergeCell ref="I71:K71"/>
    <mergeCell ref="B66:E66"/>
    <mergeCell ref="I66:K66"/>
    <mergeCell ref="B67:E67"/>
    <mergeCell ref="I67:K67"/>
    <mergeCell ref="B68:E68"/>
    <mergeCell ref="I68:K68"/>
    <mergeCell ref="B63:E63"/>
    <mergeCell ref="I63:K63"/>
    <mergeCell ref="B64:E64"/>
    <mergeCell ref="I64:K64"/>
    <mergeCell ref="B65:E65"/>
    <mergeCell ref="I65:K65"/>
    <mergeCell ref="B78:E78"/>
    <mergeCell ref="I78:K78"/>
    <mergeCell ref="B79:E79"/>
    <mergeCell ref="I79:K79"/>
    <mergeCell ref="B80:E80"/>
    <mergeCell ref="I80:K80"/>
    <mergeCell ref="B75:E75"/>
    <mergeCell ref="I75:K75"/>
    <mergeCell ref="B76:E76"/>
    <mergeCell ref="I76:K76"/>
    <mergeCell ref="B77:E77"/>
    <mergeCell ref="I77:K77"/>
    <mergeCell ref="B72:E72"/>
    <mergeCell ref="I72:K72"/>
    <mergeCell ref="B73:E73"/>
    <mergeCell ref="I73:K73"/>
    <mergeCell ref="B74:E74"/>
    <mergeCell ref="I74:K74"/>
    <mergeCell ref="B87:E87"/>
    <mergeCell ref="I87:K87"/>
    <mergeCell ref="B88:E88"/>
    <mergeCell ref="I88:K88"/>
    <mergeCell ref="B89:E89"/>
    <mergeCell ref="I89:K89"/>
    <mergeCell ref="B84:E84"/>
    <mergeCell ref="I84:K84"/>
    <mergeCell ref="B85:E85"/>
    <mergeCell ref="I85:K85"/>
    <mergeCell ref="B86:E86"/>
    <mergeCell ref="I86:K86"/>
    <mergeCell ref="B81:E81"/>
    <mergeCell ref="I81:K81"/>
    <mergeCell ref="B82:E82"/>
    <mergeCell ref="I82:K82"/>
    <mergeCell ref="B83:E83"/>
    <mergeCell ref="I83:K83"/>
    <mergeCell ref="B96:E96"/>
    <mergeCell ref="I96:K96"/>
    <mergeCell ref="B97:E97"/>
    <mergeCell ref="I97:K97"/>
    <mergeCell ref="B98:E98"/>
    <mergeCell ref="I98:K98"/>
    <mergeCell ref="B93:E93"/>
    <mergeCell ref="I93:K93"/>
    <mergeCell ref="B94:E94"/>
    <mergeCell ref="I94:K94"/>
    <mergeCell ref="B95:E95"/>
    <mergeCell ref="I95:K95"/>
    <mergeCell ref="B90:E90"/>
    <mergeCell ref="I90:K90"/>
    <mergeCell ref="B91:E91"/>
    <mergeCell ref="I91:K91"/>
    <mergeCell ref="B92:E92"/>
    <mergeCell ref="I92:K92"/>
    <mergeCell ref="B105:E105"/>
    <mergeCell ref="I105:K105"/>
    <mergeCell ref="B106:E106"/>
    <mergeCell ref="I106:K106"/>
    <mergeCell ref="B107:E107"/>
    <mergeCell ref="I107:K107"/>
    <mergeCell ref="B102:E102"/>
    <mergeCell ref="I102:K102"/>
    <mergeCell ref="B103:E103"/>
    <mergeCell ref="I103:K103"/>
    <mergeCell ref="B104:E104"/>
    <mergeCell ref="I104:K104"/>
    <mergeCell ref="B99:E99"/>
    <mergeCell ref="I99:K99"/>
    <mergeCell ref="B100:E100"/>
    <mergeCell ref="I100:K100"/>
    <mergeCell ref="B101:E101"/>
    <mergeCell ref="I101:K101"/>
    <mergeCell ref="B114:E114"/>
    <mergeCell ref="I114:K114"/>
    <mergeCell ref="B115:E115"/>
    <mergeCell ref="I115:K115"/>
    <mergeCell ref="B116:E116"/>
    <mergeCell ref="I116:K116"/>
    <mergeCell ref="I110:K110"/>
    <mergeCell ref="B111:E111"/>
    <mergeCell ref="I111:K111"/>
    <mergeCell ref="B112:E112"/>
    <mergeCell ref="I112:K112"/>
    <mergeCell ref="B113:E113"/>
    <mergeCell ref="I113:K113"/>
    <mergeCell ref="B123:E123"/>
    <mergeCell ref="I123:K123"/>
    <mergeCell ref="B124:E124"/>
    <mergeCell ref="I124:K124"/>
    <mergeCell ref="A125:K125"/>
    <mergeCell ref="B108:E108"/>
    <mergeCell ref="I108:K108"/>
    <mergeCell ref="B109:E109"/>
    <mergeCell ref="I109:K109"/>
    <mergeCell ref="B110:E110"/>
    <mergeCell ref="I119:K119"/>
    <mergeCell ref="B120:E120"/>
    <mergeCell ref="I120:K120"/>
    <mergeCell ref="B121:E121"/>
    <mergeCell ref="I121:K121"/>
    <mergeCell ref="B122:E122"/>
    <mergeCell ref="I122:K122"/>
    <mergeCell ref="A131:N131"/>
    <mergeCell ref="B132:E132"/>
    <mergeCell ref="H132:K132"/>
    <mergeCell ref="B133:E133"/>
    <mergeCell ref="I133:K133"/>
    <mergeCell ref="B117:E117"/>
    <mergeCell ref="I117:K117"/>
    <mergeCell ref="B118:E118"/>
    <mergeCell ref="I118:K118"/>
    <mergeCell ref="B119:E119"/>
    <mergeCell ref="A129:C129"/>
    <mergeCell ref="D129:N129"/>
    <mergeCell ref="A130:C130"/>
    <mergeCell ref="D130:F130"/>
    <mergeCell ref="G130:J130"/>
    <mergeCell ref="K130:N130"/>
    <mergeCell ref="M125:N125"/>
    <mergeCell ref="A126:N126"/>
    <mergeCell ref="A127:C127"/>
    <mergeCell ref="D127:N127"/>
    <mergeCell ref="A128:C128"/>
    <mergeCell ref="D128:N128"/>
    <mergeCell ref="B140:E140"/>
    <mergeCell ref="I140:K140"/>
    <mergeCell ref="B141:E141"/>
    <mergeCell ref="I141:K141"/>
    <mergeCell ref="B142:E142"/>
    <mergeCell ref="I142:K142"/>
    <mergeCell ref="B137:E137"/>
    <mergeCell ref="I137:K137"/>
    <mergeCell ref="B138:E138"/>
    <mergeCell ref="I138:K138"/>
    <mergeCell ref="B139:E139"/>
    <mergeCell ref="I139:K139"/>
    <mergeCell ref="B134:E134"/>
    <mergeCell ref="I134:K134"/>
    <mergeCell ref="B135:E135"/>
    <mergeCell ref="I135:K135"/>
    <mergeCell ref="B136:E136"/>
    <mergeCell ref="I136:K136"/>
    <mergeCell ref="B149:E149"/>
    <mergeCell ref="I149:K149"/>
    <mergeCell ref="B150:E150"/>
    <mergeCell ref="I150:K150"/>
    <mergeCell ref="B151:E151"/>
    <mergeCell ref="I151:K151"/>
    <mergeCell ref="B146:E146"/>
    <mergeCell ref="I146:K146"/>
    <mergeCell ref="B147:E147"/>
    <mergeCell ref="I147:K147"/>
    <mergeCell ref="B148:E148"/>
    <mergeCell ref="I148:K148"/>
    <mergeCell ref="B143:E143"/>
    <mergeCell ref="I143:K143"/>
    <mergeCell ref="B144:E144"/>
    <mergeCell ref="I144:K144"/>
    <mergeCell ref="B145:E145"/>
    <mergeCell ref="I145:K145"/>
    <mergeCell ref="B158:E158"/>
    <mergeCell ref="I158:K158"/>
    <mergeCell ref="B159:E159"/>
    <mergeCell ref="I159:K159"/>
    <mergeCell ref="B160:E160"/>
    <mergeCell ref="I160:K160"/>
    <mergeCell ref="B155:E155"/>
    <mergeCell ref="I155:K155"/>
    <mergeCell ref="B156:E156"/>
    <mergeCell ref="I156:K156"/>
    <mergeCell ref="B157:E157"/>
    <mergeCell ref="I157:K157"/>
    <mergeCell ref="B152:E152"/>
    <mergeCell ref="I152:K152"/>
    <mergeCell ref="B153:E153"/>
    <mergeCell ref="I153:K153"/>
    <mergeCell ref="B154:E154"/>
    <mergeCell ref="I154:K154"/>
    <mergeCell ref="B167:E167"/>
    <mergeCell ref="I167:K167"/>
    <mergeCell ref="B168:E168"/>
    <mergeCell ref="I168:K168"/>
    <mergeCell ref="B169:E169"/>
    <mergeCell ref="I169:K169"/>
    <mergeCell ref="B164:E164"/>
    <mergeCell ref="I164:K164"/>
    <mergeCell ref="B165:E165"/>
    <mergeCell ref="I165:K165"/>
    <mergeCell ref="B166:E166"/>
    <mergeCell ref="I166:K166"/>
    <mergeCell ref="B161:E161"/>
    <mergeCell ref="I161:K161"/>
    <mergeCell ref="B162:E162"/>
    <mergeCell ref="I162:K162"/>
    <mergeCell ref="B163:E163"/>
    <mergeCell ref="I163:K163"/>
    <mergeCell ref="B176:E176"/>
    <mergeCell ref="I176:K176"/>
    <mergeCell ref="B177:E177"/>
    <mergeCell ref="I177:K177"/>
    <mergeCell ref="B178:E178"/>
    <mergeCell ref="I178:K178"/>
    <mergeCell ref="B173:E173"/>
    <mergeCell ref="I173:K173"/>
    <mergeCell ref="B174:E174"/>
    <mergeCell ref="I174:K174"/>
    <mergeCell ref="B175:E175"/>
    <mergeCell ref="I175:K175"/>
    <mergeCell ref="B170:E170"/>
    <mergeCell ref="I170:K170"/>
    <mergeCell ref="B171:E171"/>
    <mergeCell ref="I171:K171"/>
    <mergeCell ref="B172:E172"/>
    <mergeCell ref="I172:K172"/>
    <mergeCell ref="B185:E185"/>
    <mergeCell ref="I185:K185"/>
    <mergeCell ref="B186:E186"/>
    <mergeCell ref="I186:K186"/>
    <mergeCell ref="B187:E187"/>
    <mergeCell ref="I187:K187"/>
    <mergeCell ref="B182:E182"/>
    <mergeCell ref="I182:K182"/>
    <mergeCell ref="B183:E183"/>
    <mergeCell ref="I183:K183"/>
    <mergeCell ref="B184:E184"/>
    <mergeCell ref="I184:K184"/>
    <mergeCell ref="B179:E179"/>
    <mergeCell ref="I179:K179"/>
    <mergeCell ref="B180:E180"/>
    <mergeCell ref="I180:K180"/>
    <mergeCell ref="B181:E181"/>
    <mergeCell ref="I181:K181"/>
    <mergeCell ref="B194:E194"/>
    <mergeCell ref="I194:K194"/>
    <mergeCell ref="B195:E195"/>
    <mergeCell ref="I195:K195"/>
    <mergeCell ref="B196:E196"/>
    <mergeCell ref="I196:K196"/>
    <mergeCell ref="B191:E191"/>
    <mergeCell ref="I191:K191"/>
    <mergeCell ref="B192:E192"/>
    <mergeCell ref="I192:K192"/>
    <mergeCell ref="B193:E193"/>
    <mergeCell ref="I193:K193"/>
    <mergeCell ref="B188:E188"/>
    <mergeCell ref="I188:K188"/>
    <mergeCell ref="B189:E189"/>
    <mergeCell ref="I189:K189"/>
    <mergeCell ref="B190:E190"/>
    <mergeCell ref="I190:K190"/>
    <mergeCell ref="B203:E203"/>
    <mergeCell ref="I203:K203"/>
    <mergeCell ref="B204:E204"/>
    <mergeCell ref="I204:K204"/>
    <mergeCell ref="B205:E205"/>
    <mergeCell ref="I205:K205"/>
    <mergeCell ref="B200:E200"/>
    <mergeCell ref="I200:K200"/>
    <mergeCell ref="B201:E201"/>
    <mergeCell ref="I201:K201"/>
    <mergeCell ref="B202:E202"/>
    <mergeCell ref="I202:K202"/>
    <mergeCell ref="B197:E197"/>
    <mergeCell ref="I197:K197"/>
    <mergeCell ref="B198:E198"/>
    <mergeCell ref="I198:K198"/>
    <mergeCell ref="B199:E199"/>
    <mergeCell ref="I199:K199"/>
    <mergeCell ref="B212:E212"/>
    <mergeCell ref="I212:K212"/>
    <mergeCell ref="B213:E213"/>
    <mergeCell ref="I213:K213"/>
    <mergeCell ref="B214:E214"/>
    <mergeCell ref="I214:K214"/>
    <mergeCell ref="B209:E209"/>
    <mergeCell ref="I209:K209"/>
    <mergeCell ref="B210:E210"/>
    <mergeCell ref="I210:K210"/>
    <mergeCell ref="B211:E211"/>
    <mergeCell ref="I211:K211"/>
    <mergeCell ref="B206:E206"/>
    <mergeCell ref="I206:K206"/>
    <mergeCell ref="B207:E207"/>
    <mergeCell ref="I207:K207"/>
    <mergeCell ref="B208:E208"/>
    <mergeCell ref="I208:K208"/>
    <mergeCell ref="B221:E221"/>
    <mergeCell ref="I221:K221"/>
    <mergeCell ref="B222:E222"/>
    <mergeCell ref="I222:K222"/>
    <mergeCell ref="B223:E223"/>
    <mergeCell ref="I223:K223"/>
    <mergeCell ref="B218:E218"/>
    <mergeCell ref="I218:K218"/>
    <mergeCell ref="B219:E219"/>
    <mergeCell ref="I219:K219"/>
    <mergeCell ref="B220:E220"/>
    <mergeCell ref="I220:K220"/>
    <mergeCell ref="B215:E215"/>
    <mergeCell ref="I215:K215"/>
    <mergeCell ref="B216:E216"/>
    <mergeCell ref="I216:K216"/>
    <mergeCell ref="B217:E217"/>
    <mergeCell ref="I217:K217"/>
    <mergeCell ref="B230:E230"/>
    <mergeCell ref="I230:K230"/>
    <mergeCell ref="B231:E231"/>
    <mergeCell ref="I231:K231"/>
    <mergeCell ref="B232:E232"/>
    <mergeCell ref="I232:K232"/>
    <mergeCell ref="B227:E227"/>
    <mergeCell ref="I227:K227"/>
    <mergeCell ref="B228:E228"/>
    <mergeCell ref="I228:K228"/>
    <mergeCell ref="B229:E229"/>
    <mergeCell ref="I229:K229"/>
    <mergeCell ref="B224:E224"/>
    <mergeCell ref="I224:K224"/>
    <mergeCell ref="B225:E225"/>
    <mergeCell ref="I225:K225"/>
    <mergeCell ref="B226:E226"/>
    <mergeCell ref="I226:K226"/>
    <mergeCell ref="B239:E239"/>
    <mergeCell ref="I239:K239"/>
    <mergeCell ref="B240:E240"/>
    <mergeCell ref="I240:K240"/>
    <mergeCell ref="B241:E241"/>
    <mergeCell ref="I241:K241"/>
    <mergeCell ref="B236:E236"/>
    <mergeCell ref="I236:K236"/>
    <mergeCell ref="B237:E237"/>
    <mergeCell ref="I237:K237"/>
    <mergeCell ref="B238:E238"/>
    <mergeCell ref="I238:K238"/>
    <mergeCell ref="B233:E233"/>
    <mergeCell ref="I233:K233"/>
    <mergeCell ref="B234:E234"/>
    <mergeCell ref="I234:K234"/>
    <mergeCell ref="B235:E235"/>
    <mergeCell ref="I235:K235"/>
    <mergeCell ref="B248:E248"/>
    <mergeCell ref="I248:K248"/>
    <mergeCell ref="B249:E249"/>
    <mergeCell ref="I249:K249"/>
    <mergeCell ref="B250:E250"/>
    <mergeCell ref="I250:K250"/>
    <mergeCell ref="B245:E245"/>
    <mergeCell ref="I245:K245"/>
    <mergeCell ref="B246:E246"/>
    <mergeCell ref="I246:K246"/>
    <mergeCell ref="B247:E247"/>
    <mergeCell ref="I247:K247"/>
    <mergeCell ref="B242:E242"/>
    <mergeCell ref="I242:K242"/>
    <mergeCell ref="B243:E243"/>
    <mergeCell ref="I243:K243"/>
    <mergeCell ref="B244:E244"/>
    <mergeCell ref="I244:K244"/>
    <mergeCell ref="B257:E257"/>
    <mergeCell ref="I257:K257"/>
    <mergeCell ref="B258:E258"/>
    <mergeCell ref="I258:K258"/>
    <mergeCell ref="B259:E259"/>
    <mergeCell ref="I259:K259"/>
    <mergeCell ref="B254:E254"/>
    <mergeCell ref="I254:K254"/>
    <mergeCell ref="B255:E255"/>
    <mergeCell ref="I255:K255"/>
    <mergeCell ref="B256:E256"/>
    <mergeCell ref="I256:K256"/>
    <mergeCell ref="B251:E251"/>
    <mergeCell ref="I251:K251"/>
    <mergeCell ref="B252:E252"/>
    <mergeCell ref="I252:K252"/>
    <mergeCell ref="B253:E253"/>
    <mergeCell ref="I253:K253"/>
    <mergeCell ref="B266:E266"/>
    <mergeCell ref="I266:K266"/>
    <mergeCell ref="B267:E267"/>
    <mergeCell ref="I267:K267"/>
    <mergeCell ref="B268:E268"/>
    <mergeCell ref="I268:K268"/>
    <mergeCell ref="B263:E263"/>
    <mergeCell ref="I263:K263"/>
    <mergeCell ref="B264:E264"/>
    <mergeCell ref="I264:K264"/>
    <mergeCell ref="B265:E265"/>
    <mergeCell ref="I265:K265"/>
    <mergeCell ref="B260:E260"/>
    <mergeCell ref="I260:K260"/>
    <mergeCell ref="B261:E261"/>
    <mergeCell ref="I261:K261"/>
    <mergeCell ref="B262:E262"/>
    <mergeCell ref="I262:K262"/>
    <mergeCell ref="B275:E275"/>
    <mergeCell ref="I275:K275"/>
    <mergeCell ref="B276:E276"/>
    <mergeCell ref="I276:K276"/>
    <mergeCell ref="B277:E277"/>
    <mergeCell ref="I277:K277"/>
    <mergeCell ref="B272:E272"/>
    <mergeCell ref="I272:K272"/>
    <mergeCell ref="B273:E273"/>
    <mergeCell ref="I273:K273"/>
    <mergeCell ref="B274:E274"/>
    <mergeCell ref="I274:K274"/>
    <mergeCell ref="B269:E269"/>
    <mergeCell ref="I269:K269"/>
    <mergeCell ref="B270:E270"/>
    <mergeCell ref="I270:K270"/>
    <mergeCell ref="B271:E271"/>
    <mergeCell ref="I271:K271"/>
    <mergeCell ref="B284:E284"/>
    <mergeCell ref="I284:K284"/>
    <mergeCell ref="B285:E285"/>
    <mergeCell ref="I285:K285"/>
    <mergeCell ref="B286:E286"/>
    <mergeCell ref="I286:K286"/>
    <mergeCell ref="B281:E281"/>
    <mergeCell ref="I281:K281"/>
    <mergeCell ref="B282:E282"/>
    <mergeCell ref="I282:K282"/>
    <mergeCell ref="B283:E283"/>
    <mergeCell ref="I283:K283"/>
    <mergeCell ref="B278:E278"/>
    <mergeCell ref="I278:K278"/>
    <mergeCell ref="B279:E279"/>
    <mergeCell ref="I279:K279"/>
    <mergeCell ref="B280:E280"/>
    <mergeCell ref="I280:K280"/>
    <mergeCell ref="B293:E293"/>
    <mergeCell ref="I293:K293"/>
    <mergeCell ref="B294:E294"/>
    <mergeCell ref="I294:K294"/>
    <mergeCell ref="B295:E295"/>
    <mergeCell ref="I295:K295"/>
    <mergeCell ref="B290:E290"/>
    <mergeCell ref="I290:K290"/>
    <mergeCell ref="B291:E291"/>
    <mergeCell ref="I291:K291"/>
    <mergeCell ref="B292:E292"/>
    <mergeCell ref="I292:K292"/>
    <mergeCell ref="B287:E287"/>
    <mergeCell ref="I287:K287"/>
    <mergeCell ref="B288:E288"/>
    <mergeCell ref="I288:K288"/>
    <mergeCell ref="B289:E289"/>
    <mergeCell ref="I289:K289"/>
    <mergeCell ref="B302:E302"/>
    <mergeCell ref="I302:K302"/>
    <mergeCell ref="B303:E303"/>
    <mergeCell ref="I303:K303"/>
    <mergeCell ref="B304:E304"/>
    <mergeCell ref="I304:K304"/>
    <mergeCell ref="B299:E299"/>
    <mergeCell ref="I299:K299"/>
    <mergeCell ref="B300:E300"/>
    <mergeCell ref="I300:K300"/>
    <mergeCell ref="B301:E301"/>
    <mergeCell ref="I301:K301"/>
    <mergeCell ref="B296:E296"/>
    <mergeCell ref="I296:K296"/>
    <mergeCell ref="B297:E297"/>
    <mergeCell ref="I297:K297"/>
    <mergeCell ref="B298:E298"/>
    <mergeCell ref="I298:K298"/>
    <mergeCell ref="B311:E311"/>
    <mergeCell ref="I311:K311"/>
    <mergeCell ref="B312:E312"/>
    <mergeCell ref="I312:K312"/>
    <mergeCell ref="B313:E313"/>
    <mergeCell ref="I313:K313"/>
    <mergeCell ref="B308:E308"/>
    <mergeCell ref="I308:K308"/>
    <mergeCell ref="B309:E309"/>
    <mergeCell ref="I309:K309"/>
    <mergeCell ref="B310:E310"/>
    <mergeCell ref="I310:K310"/>
    <mergeCell ref="B305:E305"/>
    <mergeCell ref="I305:K305"/>
    <mergeCell ref="B306:E306"/>
    <mergeCell ref="I306:K306"/>
    <mergeCell ref="B307:E307"/>
    <mergeCell ref="I307:K307"/>
    <mergeCell ref="B320:E320"/>
    <mergeCell ref="I320:K320"/>
    <mergeCell ref="B321:E321"/>
    <mergeCell ref="I321:K321"/>
    <mergeCell ref="B322:E322"/>
    <mergeCell ref="I322:K322"/>
    <mergeCell ref="B317:E317"/>
    <mergeCell ref="I317:K317"/>
    <mergeCell ref="B318:E318"/>
    <mergeCell ref="I318:K318"/>
    <mergeCell ref="B319:E319"/>
    <mergeCell ref="I319:K319"/>
    <mergeCell ref="B314:E314"/>
    <mergeCell ref="I314:K314"/>
    <mergeCell ref="B315:E315"/>
    <mergeCell ref="I315:K315"/>
    <mergeCell ref="B316:E316"/>
    <mergeCell ref="I316:K316"/>
    <mergeCell ref="B329:E329"/>
    <mergeCell ref="I329:K329"/>
    <mergeCell ref="B330:E330"/>
    <mergeCell ref="I330:K330"/>
    <mergeCell ref="B331:E331"/>
    <mergeCell ref="I331:K331"/>
    <mergeCell ref="B326:E326"/>
    <mergeCell ref="I326:K326"/>
    <mergeCell ref="B327:E327"/>
    <mergeCell ref="I327:K327"/>
    <mergeCell ref="B328:E328"/>
    <mergeCell ref="I328:K328"/>
    <mergeCell ref="B323:E323"/>
    <mergeCell ref="I323:K323"/>
    <mergeCell ref="B324:E324"/>
    <mergeCell ref="I324:K324"/>
    <mergeCell ref="B325:E325"/>
    <mergeCell ref="I325:K325"/>
    <mergeCell ref="B338:E338"/>
    <mergeCell ref="I338:K338"/>
    <mergeCell ref="B339:E339"/>
    <mergeCell ref="I339:K339"/>
    <mergeCell ref="B340:E340"/>
    <mergeCell ref="I340:K340"/>
    <mergeCell ref="B335:E335"/>
    <mergeCell ref="I335:K335"/>
    <mergeCell ref="B336:E336"/>
    <mergeCell ref="I336:K336"/>
    <mergeCell ref="B337:E337"/>
    <mergeCell ref="I337:K337"/>
    <mergeCell ref="B332:E332"/>
    <mergeCell ref="I332:K332"/>
    <mergeCell ref="B333:E333"/>
    <mergeCell ref="I333:K333"/>
    <mergeCell ref="B334:E334"/>
    <mergeCell ref="I334:K334"/>
    <mergeCell ref="B347:E347"/>
    <mergeCell ref="I347:K347"/>
    <mergeCell ref="B348:E348"/>
    <mergeCell ref="I348:K348"/>
    <mergeCell ref="B349:E349"/>
    <mergeCell ref="I349:K349"/>
    <mergeCell ref="B344:E344"/>
    <mergeCell ref="I344:K344"/>
    <mergeCell ref="B345:E345"/>
    <mergeCell ref="I345:K345"/>
    <mergeCell ref="B346:E346"/>
    <mergeCell ref="I346:K346"/>
    <mergeCell ref="B341:E341"/>
    <mergeCell ref="I341:K341"/>
    <mergeCell ref="B342:E342"/>
    <mergeCell ref="I342:K342"/>
    <mergeCell ref="B343:E343"/>
    <mergeCell ref="I343:K343"/>
    <mergeCell ref="B356:E356"/>
    <mergeCell ref="I356:K356"/>
    <mergeCell ref="B357:E357"/>
    <mergeCell ref="I357:K357"/>
    <mergeCell ref="B358:E358"/>
    <mergeCell ref="I358:K358"/>
    <mergeCell ref="B353:E353"/>
    <mergeCell ref="I353:K353"/>
    <mergeCell ref="B354:E354"/>
    <mergeCell ref="I354:K354"/>
    <mergeCell ref="B355:E355"/>
    <mergeCell ref="I355:K355"/>
    <mergeCell ref="B350:E350"/>
    <mergeCell ref="I350:K350"/>
    <mergeCell ref="B351:E351"/>
    <mergeCell ref="I351:K351"/>
    <mergeCell ref="B352:E352"/>
    <mergeCell ref="I352:K352"/>
    <mergeCell ref="B365:E365"/>
    <mergeCell ref="I365:K365"/>
    <mergeCell ref="B366:E366"/>
    <mergeCell ref="I366:K366"/>
    <mergeCell ref="B367:E367"/>
    <mergeCell ref="I367:K367"/>
    <mergeCell ref="B362:E362"/>
    <mergeCell ref="I362:K362"/>
    <mergeCell ref="B363:E363"/>
    <mergeCell ref="I363:K363"/>
    <mergeCell ref="B364:E364"/>
    <mergeCell ref="I364:K364"/>
    <mergeCell ref="B359:E359"/>
    <mergeCell ref="I359:K359"/>
    <mergeCell ref="B360:E360"/>
    <mergeCell ref="I360:K360"/>
    <mergeCell ref="B361:E361"/>
    <mergeCell ref="I361:K361"/>
    <mergeCell ref="B374:E374"/>
    <mergeCell ref="I374:K374"/>
    <mergeCell ref="B375:E375"/>
    <mergeCell ref="I375:K375"/>
    <mergeCell ref="B376:E376"/>
    <mergeCell ref="I376:K376"/>
    <mergeCell ref="B371:E371"/>
    <mergeCell ref="I371:K371"/>
    <mergeCell ref="B372:E372"/>
    <mergeCell ref="I372:K372"/>
    <mergeCell ref="B373:E373"/>
    <mergeCell ref="I373:K373"/>
    <mergeCell ref="B368:E368"/>
    <mergeCell ref="I368:K368"/>
    <mergeCell ref="B369:E369"/>
    <mergeCell ref="I369:K369"/>
    <mergeCell ref="B370:E370"/>
    <mergeCell ref="I370:K370"/>
    <mergeCell ref="B383:E383"/>
    <mergeCell ref="I383:K383"/>
    <mergeCell ref="B384:E384"/>
    <mergeCell ref="I384:K384"/>
    <mergeCell ref="B385:E385"/>
    <mergeCell ref="I385:K385"/>
    <mergeCell ref="B380:E380"/>
    <mergeCell ref="I380:K380"/>
    <mergeCell ref="B381:E381"/>
    <mergeCell ref="I381:K381"/>
    <mergeCell ref="B382:E382"/>
    <mergeCell ref="I382:K382"/>
    <mergeCell ref="B377:E377"/>
    <mergeCell ref="I377:K377"/>
    <mergeCell ref="B378:E378"/>
    <mergeCell ref="I378:K378"/>
    <mergeCell ref="B379:E379"/>
    <mergeCell ref="I379:K379"/>
    <mergeCell ref="B392:E392"/>
    <mergeCell ref="I392:K392"/>
    <mergeCell ref="B393:E393"/>
    <mergeCell ref="I393:K393"/>
    <mergeCell ref="B394:E394"/>
    <mergeCell ref="I394:K394"/>
    <mergeCell ref="B389:E389"/>
    <mergeCell ref="I389:K389"/>
    <mergeCell ref="B390:E390"/>
    <mergeCell ref="I390:K390"/>
    <mergeCell ref="B391:E391"/>
    <mergeCell ref="I391:K391"/>
    <mergeCell ref="B386:E386"/>
    <mergeCell ref="I386:K386"/>
    <mergeCell ref="B387:E387"/>
    <mergeCell ref="I387:K387"/>
    <mergeCell ref="B388:E388"/>
    <mergeCell ref="I388:K388"/>
    <mergeCell ref="B401:E401"/>
    <mergeCell ref="I401:K401"/>
    <mergeCell ref="B402:E402"/>
    <mergeCell ref="I402:K402"/>
    <mergeCell ref="B403:E403"/>
    <mergeCell ref="I403:K403"/>
    <mergeCell ref="B398:E398"/>
    <mergeCell ref="I398:K398"/>
    <mergeCell ref="B399:E399"/>
    <mergeCell ref="I399:K399"/>
    <mergeCell ref="B400:E400"/>
    <mergeCell ref="I400:K400"/>
    <mergeCell ref="B395:E395"/>
    <mergeCell ref="I395:K395"/>
    <mergeCell ref="B396:E396"/>
    <mergeCell ref="I396:K396"/>
    <mergeCell ref="B397:E397"/>
    <mergeCell ref="I397:K397"/>
    <mergeCell ref="B410:E410"/>
    <mergeCell ref="I410:K410"/>
    <mergeCell ref="B411:E411"/>
    <mergeCell ref="I411:K411"/>
    <mergeCell ref="B412:E412"/>
    <mergeCell ref="I412:K412"/>
    <mergeCell ref="B407:E407"/>
    <mergeCell ref="I407:K407"/>
    <mergeCell ref="B408:E408"/>
    <mergeCell ref="I408:K408"/>
    <mergeCell ref="B409:E409"/>
    <mergeCell ref="I409:K409"/>
    <mergeCell ref="B404:E404"/>
    <mergeCell ref="I404:K404"/>
    <mergeCell ref="B405:E405"/>
    <mergeCell ref="I405:K405"/>
    <mergeCell ref="B406:E406"/>
    <mergeCell ref="I406:K406"/>
    <mergeCell ref="B419:E419"/>
    <mergeCell ref="I419:K419"/>
    <mergeCell ref="B420:E420"/>
    <mergeCell ref="I420:K420"/>
    <mergeCell ref="B421:E421"/>
    <mergeCell ref="I421:K421"/>
    <mergeCell ref="B416:E416"/>
    <mergeCell ref="I416:K416"/>
    <mergeCell ref="B417:E417"/>
    <mergeCell ref="I417:K417"/>
    <mergeCell ref="B418:E418"/>
    <mergeCell ref="I418:K418"/>
    <mergeCell ref="B413:E413"/>
    <mergeCell ref="I413:K413"/>
    <mergeCell ref="B414:E414"/>
    <mergeCell ref="I414:K414"/>
    <mergeCell ref="B415:E415"/>
    <mergeCell ref="I415:K415"/>
    <mergeCell ref="B428:E428"/>
    <mergeCell ref="I428:K428"/>
    <mergeCell ref="B429:E429"/>
    <mergeCell ref="I429:K429"/>
    <mergeCell ref="B430:E430"/>
    <mergeCell ref="I430:K430"/>
    <mergeCell ref="B425:E425"/>
    <mergeCell ref="I425:K425"/>
    <mergeCell ref="B426:E426"/>
    <mergeCell ref="I426:K426"/>
    <mergeCell ref="B427:E427"/>
    <mergeCell ref="I427:K427"/>
    <mergeCell ref="B422:E422"/>
    <mergeCell ref="I422:K422"/>
    <mergeCell ref="B423:E423"/>
    <mergeCell ref="I423:K423"/>
    <mergeCell ref="B424:E424"/>
    <mergeCell ref="I424:K424"/>
    <mergeCell ref="B437:E437"/>
    <mergeCell ref="I437:K437"/>
    <mergeCell ref="B438:E438"/>
    <mergeCell ref="I438:K438"/>
    <mergeCell ref="B439:E439"/>
    <mergeCell ref="I439:K439"/>
    <mergeCell ref="B434:E434"/>
    <mergeCell ref="I434:K434"/>
    <mergeCell ref="B435:E435"/>
    <mergeCell ref="I435:K435"/>
    <mergeCell ref="B436:E436"/>
    <mergeCell ref="I436:K436"/>
    <mergeCell ref="B431:E431"/>
    <mergeCell ref="I431:K431"/>
    <mergeCell ref="B432:E432"/>
    <mergeCell ref="I432:K432"/>
    <mergeCell ref="B433:E433"/>
    <mergeCell ref="I433:K433"/>
    <mergeCell ref="B446:E446"/>
    <mergeCell ref="I446:K446"/>
    <mergeCell ref="B447:E447"/>
    <mergeCell ref="I447:K447"/>
    <mergeCell ref="B448:E448"/>
    <mergeCell ref="I448:K448"/>
    <mergeCell ref="B443:E443"/>
    <mergeCell ref="I443:K443"/>
    <mergeCell ref="B444:E444"/>
    <mergeCell ref="I444:K444"/>
    <mergeCell ref="B445:E445"/>
    <mergeCell ref="I445:K445"/>
    <mergeCell ref="B440:E440"/>
    <mergeCell ref="I440:K440"/>
    <mergeCell ref="B441:E441"/>
    <mergeCell ref="I441:K441"/>
    <mergeCell ref="B442:E442"/>
    <mergeCell ref="I442:K442"/>
    <mergeCell ref="B455:E455"/>
    <mergeCell ref="I455:K455"/>
    <mergeCell ref="B456:E456"/>
    <mergeCell ref="I456:K456"/>
    <mergeCell ref="B457:E457"/>
    <mergeCell ref="I457:K457"/>
    <mergeCell ref="B452:E452"/>
    <mergeCell ref="I452:K452"/>
    <mergeCell ref="B453:E453"/>
    <mergeCell ref="I453:K453"/>
    <mergeCell ref="B454:E454"/>
    <mergeCell ref="I454:K454"/>
    <mergeCell ref="B449:E449"/>
    <mergeCell ref="I449:K449"/>
    <mergeCell ref="B450:E450"/>
    <mergeCell ref="I450:K450"/>
    <mergeCell ref="B451:E451"/>
    <mergeCell ref="I451:K451"/>
    <mergeCell ref="B464:E464"/>
    <mergeCell ref="I464:K464"/>
    <mergeCell ref="B465:E465"/>
    <mergeCell ref="I465:K465"/>
    <mergeCell ref="B466:E466"/>
    <mergeCell ref="I466:K466"/>
    <mergeCell ref="B461:E461"/>
    <mergeCell ref="I461:K461"/>
    <mergeCell ref="B462:E462"/>
    <mergeCell ref="I462:K462"/>
    <mergeCell ref="B463:E463"/>
    <mergeCell ref="I463:K463"/>
    <mergeCell ref="B458:E458"/>
    <mergeCell ref="I458:K458"/>
    <mergeCell ref="B459:E459"/>
    <mergeCell ref="I459:K459"/>
    <mergeCell ref="B460:E460"/>
    <mergeCell ref="I460:K460"/>
    <mergeCell ref="B473:E473"/>
    <mergeCell ref="I473:K473"/>
    <mergeCell ref="B474:E474"/>
    <mergeCell ref="I474:K474"/>
    <mergeCell ref="B475:E475"/>
    <mergeCell ref="I475:K475"/>
    <mergeCell ref="B470:E470"/>
    <mergeCell ref="I470:K470"/>
    <mergeCell ref="B471:E471"/>
    <mergeCell ref="I471:K471"/>
    <mergeCell ref="B472:E472"/>
    <mergeCell ref="I472:K472"/>
    <mergeCell ref="B467:E467"/>
    <mergeCell ref="I467:K467"/>
    <mergeCell ref="B468:E468"/>
    <mergeCell ref="I468:K468"/>
    <mergeCell ref="B469:E469"/>
    <mergeCell ref="I469:K469"/>
    <mergeCell ref="B482:E482"/>
    <mergeCell ref="I482:K482"/>
    <mergeCell ref="B483:E483"/>
    <mergeCell ref="I483:K483"/>
    <mergeCell ref="B484:E484"/>
    <mergeCell ref="I484:K484"/>
    <mergeCell ref="B479:E479"/>
    <mergeCell ref="I479:K479"/>
    <mergeCell ref="B480:E480"/>
    <mergeCell ref="I480:K480"/>
    <mergeCell ref="B481:E481"/>
    <mergeCell ref="I481:K481"/>
    <mergeCell ref="B476:E476"/>
    <mergeCell ref="I476:K476"/>
    <mergeCell ref="B477:E477"/>
    <mergeCell ref="I477:K477"/>
    <mergeCell ref="B478:E478"/>
    <mergeCell ref="I478:K478"/>
    <mergeCell ref="B491:E491"/>
    <mergeCell ref="I491:K491"/>
    <mergeCell ref="B492:E492"/>
    <mergeCell ref="I492:K492"/>
    <mergeCell ref="B493:E493"/>
    <mergeCell ref="I493:K493"/>
    <mergeCell ref="B488:E488"/>
    <mergeCell ref="I488:K488"/>
    <mergeCell ref="B489:E489"/>
    <mergeCell ref="I489:K489"/>
    <mergeCell ref="B490:E490"/>
    <mergeCell ref="I490:K490"/>
    <mergeCell ref="B485:E485"/>
    <mergeCell ref="I485:K485"/>
    <mergeCell ref="B486:E486"/>
    <mergeCell ref="I486:K486"/>
    <mergeCell ref="B487:E487"/>
    <mergeCell ref="I487:K487"/>
    <mergeCell ref="B500:E500"/>
    <mergeCell ref="I500:K500"/>
    <mergeCell ref="B501:E501"/>
    <mergeCell ref="I501:K501"/>
    <mergeCell ref="B502:E502"/>
    <mergeCell ref="I502:K502"/>
    <mergeCell ref="B497:E497"/>
    <mergeCell ref="I497:K497"/>
    <mergeCell ref="B498:E498"/>
    <mergeCell ref="I498:K498"/>
    <mergeCell ref="B499:E499"/>
    <mergeCell ref="I499:K499"/>
    <mergeCell ref="B494:E494"/>
    <mergeCell ref="I494:K494"/>
    <mergeCell ref="B495:E495"/>
    <mergeCell ref="I495:K495"/>
    <mergeCell ref="B496:E496"/>
    <mergeCell ref="I496:K496"/>
    <mergeCell ref="B509:E509"/>
    <mergeCell ref="I509:K509"/>
    <mergeCell ref="B510:E510"/>
    <mergeCell ref="I510:K510"/>
    <mergeCell ref="B511:E511"/>
    <mergeCell ref="I511:K511"/>
    <mergeCell ref="B506:E506"/>
    <mergeCell ref="I506:K506"/>
    <mergeCell ref="B507:E507"/>
    <mergeCell ref="I507:K507"/>
    <mergeCell ref="B508:E508"/>
    <mergeCell ref="I508:K508"/>
    <mergeCell ref="B503:E503"/>
    <mergeCell ref="I503:K503"/>
    <mergeCell ref="B504:E504"/>
    <mergeCell ref="I504:K504"/>
    <mergeCell ref="B505:E505"/>
    <mergeCell ref="I505:K505"/>
    <mergeCell ref="B518:E518"/>
    <mergeCell ref="I518:K518"/>
    <mergeCell ref="B519:E519"/>
    <mergeCell ref="I519:K519"/>
    <mergeCell ref="B520:E520"/>
    <mergeCell ref="I520:K520"/>
    <mergeCell ref="B515:E515"/>
    <mergeCell ref="I515:K515"/>
    <mergeCell ref="B516:E516"/>
    <mergeCell ref="I516:K516"/>
    <mergeCell ref="B517:E517"/>
    <mergeCell ref="I517:K517"/>
    <mergeCell ref="B512:E512"/>
    <mergeCell ref="I512:K512"/>
    <mergeCell ref="B513:E513"/>
    <mergeCell ref="I513:K513"/>
    <mergeCell ref="B514:E514"/>
    <mergeCell ref="I514:K514"/>
    <mergeCell ref="B527:E527"/>
    <mergeCell ref="I527:K527"/>
    <mergeCell ref="B528:E528"/>
    <mergeCell ref="I528:K528"/>
    <mergeCell ref="B529:E529"/>
    <mergeCell ref="I529:K529"/>
    <mergeCell ref="B524:E524"/>
    <mergeCell ref="I524:K524"/>
    <mergeCell ref="B525:E525"/>
    <mergeCell ref="I525:K525"/>
    <mergeCell ref="B526:E526"/>
    <mergeCell ref="I526:K526"/>
    <mergeCell ref="B521:E521"/>
    <mergeCell ref="I521:K521"/>
    <mergeCell ref="B522:E522"/>
    <mergeCell ref="I522:K522"/>
    <mergeCell ref="B523:E523"/>
    <mergeCell ref="I523:K523"/>
    <mergeCell ref="B536:E536"/>
    <mergeCell ref="I536:K536"/>
    <mergeCell ref="B537:E537"/>
    <mergeCell ref="I537:K537"/>
    <mergeCell ref="B538:E538"/>
    <mergeCell ref="I538:K538"/>
    <mergeCell ref="B533:E533"/>
    <mergeCell ref="I533:K533"/>
    <mergeCell ref="B534:E534"/>
    <mergeCell ref="I534:K534"/>
    <mergeCell ref="B535:E535"/>
    <mergeCell ref="I535:K535"/>
    <mergeCell ref="B530:E530"/>
    <mergeCell ref="I530:K530"/>
    <mergeCell ref="B531:E531"/>
    <mergeCell ref="I531:K531"/>
    <mergeCell ref="B532:E532"/>
    <mergeCell ref="I532:K532"/>
    <mergeCell ref="B545:E545"/>
    <mergeCell ref="I545:K545"/>
    <mergeCell ref="B546:E546"/>
    <mergeCell ref="I546:K546"/>
    <mergeCell ref="B547:E547"/>
    <mergeCell ref="I547:K547"/>
    <mergeCell ref="B542:E542"/>
    <mergeCell ref="I542:K542"/>
    <mergeCell ref="B543:E543"/>
    <mergeCell ref="I543:K543"/>
    <mergeCell ref="B544:E544"/>
    <mergeCell ref="I544:K544"/>
    <mergeCell ref="B539:E539"/>
    <mergeCell ref="I539:K539"/>
    <mergeCell ref="B540:E540"/>
    <mergeCell ref="I540:K540"/>
    <mergeCell ref="B541:E541"/>
    <mergeCell ref="I541:K541"/>
    <mergeCell ref="B554:E554"/>
    <mergeCell ref="I554:K554"/>
    <mergeCell ref="B555:E555"/>
    <mergeCell ref="I555:K555"/>
    <mergeCell ref="B556:E556"/>
    <mergeCell ref="I556:K556"/>
    <mergeCell ref="B551:E551"/>
    <mergeCell ref="I551:K551"/>
    <mergeCell ref="B552:E552"/>
    <mergeCell ref="I552:K552"/>
    <mergeCell ref="B553:E553"/>
    <mergeCell ref="I553:K553"/>
    <mergeCell ref="B548:E548"/>
    <mergeCell ref="I548:K548"/>
    <mergeCell ref="B549:E549"/>
    <mergeCell ref="I549:K549"/>
    <mergeCell ref="B550:E550"/>
    <mergeCell ref="I550:K550"/>
    <mergeCell ref="B563:E563"/>
    <mergeCell ref="I563:K563"/>
    <mergeCell ref="B564:E564"/>
    <mergeCell ref="I564:K564"/>
    <mergeCell ref="B565:E565"/>
    <mergeCell ref="I565:K565"/>
    <mergeCell ref="B560:E560"/>
    <mergeCell ref="I560:K560"/>
    <mergeCell ref="B561:E561"/>
    <mergeCell ref="I561:K561"/>
    <mergeCell ref="B562:E562"/>
    <mergeCell ref="I562:K562"/>
    <mergeCell ref="B557:E557"/>
    <mergeCell ref="I557:K557"/>
    <mergeCell ref="B558:E558"/>
    <mergeCell ref="I558:K558"/>
    <mergeCell ref="B559:E559"/>
    <mergeCell ref="I559:K559"/>
    <mergeCell ref="B572:E572"/>
    <mergeCell ref="I572:K572"/>
    <mergeCell ref="B573:E573"/>
    <mergeCell ref="I573:K573"/>
    <mergeCell ref="B574:E574"/>
    <mergeCell ref="I574:K574"/>
    <mergeCell ref="B569:E569"/>
    <mergeCell ref="I569:K569"/>
    <mergeCell ref="B570:E570"/>
    <mergeCell ref="I570:K570"/>
    <mergeCell ref="B571:E571"/>
    <mergeCell ref="I571:K571"/>
    <mergeCell ref="B566:E566"/>
    <mergeCell ref="I566:K566"/>
    <mergeCell ref="B567:E567"/>
    <mergeCell ref="I567:K567"/>
    <mergeCell ref="B568:E568"/>
    <mergeCell ref="I568:K568"/>
    <mergeCell ref="B581:E581"/>
    <mergeCell ref="I581:K581"/>
    <mergeCell ref="B582:E582"/>
    <mergeCell ref="I582:K582"/>
    <mergeCell ref="B583:E583"/>
    <mergeCell ref="I583:K583"/>
    <mergeCell ref="B578:E578"/>
    <mergeCell ref="I578:K578"/>
    <mergeCell ref="B579:E579"/>
    <mergeCell ref="I579:K579"/>
    <mergeCell ref="B580:E580"/>
    <mergeCell ref="I580:K580"/>
    <mergeCell ref="B575:E575"/>
    <mergeCell ref="I575:K575"/>
    <mergeCell ref="B576:E576"/>
    <mergeCell ref="I576:K576"/>
    <mergeCell ref="B577:E577"/>
    <mergeCell ref="I577:K577"/>
    <mergeCell ref="B590:E590"/>
    <mergeCell ref="I590:K590"/>
    <mergeCell ref="B591:E591"/>
    <mergeCell ref="I591:K591"/>
    <mergeCell ref="B592:E592"/>
    <mergeCell ref="I592:K592"/>
    <mergeCell ref="B587:E587"/>
    <mergeCell ref="I587:K587"/>
    <mergeCell ref="B588:E588"/>
    <mergeCell ref="I588:K588"/>
    <mergeCell ref="B589:E589"/>
    <mergeCell ref="I589:K589"/>
    <mergeCell ref="B584:E584"/>
    <mergeCell ref="I584:K584"/>
    <mergeCell ref="B585:E585"/>
    <mergeCell ref="I585:K585"/>
    <mergeCell ref="B586:E586"/>
    <mergeCell ref="I586:K586"/>
    <mergeCell ref="B599:E599"/>
    <mergeCell ref="I599:K599"/>
    <mergeCell ref="B600:E600"/>
    <mergeCell ref="I600:K600"/>
    <mergeCell ref="B601:E601"/>
    <mergeCell ref="I601:K601"/>
    <mergeCell ref="B596:E596"/>
    <mergeCell ref="I596:K596"/>
    <mergeCell ref="B597:E597"/>
    <mergeCell ref="I597:K597"/>
    <mergeCell ref="B598:E598"/>
    <mergeCell ref="I598:K598"/>
    <mergeCell ref="B593:E593"/>
    <mergeCell ref="I593:K593"/>
    <mergeCell ref="B594:E594"/>
    <mergeCell ref="I594:K594"/>
    <mergeCell ref="B595:E595"/>
    <mergeCell ref="I595:K595"/>
    <mergeCell ref="B608:E608"/>
    <mergeCell ref="I608:K608"/>
    <mergeCell ref="B609:E609"/>
    <mergeCell ref="I609:K609"/>
    <mergeCell ref="B610:E610"/>
    <mergeCell ref="I610:K610"/>
    <mergeCell ref="B605:E605"/>
    <mergeCell ref="I605:K605"/>
    <mergeCell ref="B606:E606"/>
    <mergeCell ref="I606:K606"/>
    <mergeCell ref="B607:E607"/>
    <mergeCell ref="I607:K607"/>
    <mergeCell ref="B602:E602"/>
    <mergeCell ref="I602:K602"/>
    <mergeCell ref="B603:E603"/>
    <mergeCell ref="I603:K603"/>
    <mergeCell ref="B604:E604"/>
    <mergeCell ref="I604:K604"/>
    <mergeCell ref="B617:E617"/>
    <mergeCell ref="I617:K617"/>
    <mergeCell ref="B618:E618"/>
    <mergeCell ref="I618:K618"/>
    <mergeCell ref="B619:E619"/>
    <mergeCell ref="I619:K619"/>
    <mergeCell ref="B614:E614"/>
    <mergeCell ref="I614:K614"/>
    <mergeCell ref="B615:E615"/>
    <mergeCell ref="I615:K615"/>
    <mergeCell ref="B616:E616"/>
    <mergeCell ref="I616:K616"/>
    <mergeCell ref="B611:E611"/>
    <mergeCell ref="I611:K611"/>
    <mergeCell ref="B612:E612"/>
    <mergeCell ref="I612:K612"/>
    <mergeCell ref="B613:E613"/>
    <mergeCell ref="I613:K613"/>
    <mergeCell ref="B626:E626"/>
    <mergeCell ref="I626:K626"/>
    <mergeCell ref="B627:E627"/>
    <mergeCell ref="I627:K627"/>
    <mergeCell ref="B628:E628"/>
    <mergeCell ref="I628:K628"/>
    <mergeCell ref="B623:E623"/>
    <mergeCell ref="I623:K623"/>
    <mergeCell ref="B624:E624"/>
    <mergeCell ref="I624:K624"/>
    <mergeCell ref="B625:E625"/>
    <mergeCell ref="I625:K625"/>
    <mergeCell ref="B620:E620"/>
    <mergeCell ref="I620:K620"/>
    <mergeCell ref="B621:E621"/>
    <mergeCell ref="I621:K621"/>
    <mergeCell ref="B622:E622"/>
    <mergeCell ref="I622:K622"/>
    <mergeCell ref="B635:E635"/>
    <mergeCell ref="I635:K635"/>
    <mergeCell ref="B636:E636"/>
    <mergeCell ref="I636:K636"/>
    <mergeCell ref="B637:E637"/>
    <mergeCell ref="I637:K637"/>
    <mergeCell ref="B632:E632"/>
    <mergeCell ref="I632:K632"/>
    <mergeCell ref="B633:E633"/>
    <mergeCell ref="I633:K633"/>
    <mergeCell ref="B634:E634"/>
    <mergeCell ref="I634:K634"/>
    <mergeCell ref="B629:E629"/>
    <mergeCell ref="I629:K629"/>
    <mergeCell ref="B630:E630"/>
    <mergeCell ref="I630:K630"/>
    <mergeCell ref="B631:E631"/>
    <mergeCell ref="I631:K631"/>
    <mergeCell ref="B644:E644"/>
    <mergeCell ref="I644:K644"/>
    <mergeCell ref="B645:E645"/>
    <mergeCell ref="I645:K645"/>
    <mergeCell ref="B646:E646"/>
    <mergeCell ref="I646:K646"/>
    <mergeCell ref="B641:E641"/>
    <mergeCell ref="I641:K641"/>
    <mergeCell ref="B642:E642"/>
    <mergeCell ref="I642:K642"/>
    <mergeCell ref="B643:E643"/>
    <mergeCell ref="I643:K643"/>
    <mergeCell ref="B638:E638"/>
    <mergeCell ref="I638:K638"/>
    <mergeCell ref="B639:E639"/>
    <mergeCell ref="I639:K639"/>
    <mergeCell ref="B640:E640"/>
    <mergeCell ref="I640:K640"/>
    <mergeCell ref="B653:E653"/>
    <mergeCell ref="I653:K653"/>
    <mergeCell ref="B654:E654"/>
    <mergeCell ref="I654:K654"/>
    <mergeCell ref="B655:E655"/>
    <mergeCell ref="I655:K655"/>
    <mergeCell ref="B650:E650"/>
    <mergeCell ref="I650:K650"/>
    <mergeCell ref="B651:E651"/>
    <mergeCell ref="I651:K651"/>
    <mergeCell ref="B652:E652"/>
    <mergeCell ref="I652:K652"/>
    <mergeCell ref="B647:E647"/>
    <mergeCell ref="I647:K647"/>
    <mergeCell ref="B648:E648"/>
    <mergeCell ref="I648:K648"/>
    <mergeCell ref="B649:E649"/>
    <mergeCell ref="I649:K649"/>
    <mergeCell ref="B662:E662"/>
    <mergeCell ref="I662:K662"/>
    <mergeCell ref="B663:E663"/>
    <mergeCell ref="I663:K663"/>
    <mergeCell ref="B664:E664"/>
    <mergeCell ref="I664:K664"/>
    <mergeCell ref="B659:E659"/>
    <mergeCell ref="I659:K659"/>
    <mergeCell ref="B660:E660"/>
    <mergeCell ref="I660:K660"/>
    <mergeCell ref="B661:E661"/>
    <mergeCell ref="I661:K661"/>
    <mergeCell ref="B656:E656"/>
    <mergeCell ref="I656:K656"/>
    <mergeCell ref="B657:E657"/>
    <mergeCell ref="I657:K657"/>
    <mergeCell ref="B658:E658"/>
    <mergeCell ref="I658:K658"/>
    <mergeCell ref="B671:E671"/>
    <mergeCell ref="I671:K671"/>
    <mergeCell ref="B672:E672"/>
    <mergeCell ref="I672:K672"/>
    <mergeCell ref="B673:E673"/>
    <mergeCell ref="I673:K673"/>
    <mergeCell ref="B668:E668"/>
    <mergeCell ref="I668:K668"/>
    <mergeCell ref="B669:E669"/>
    <mergeCell ref="I669:K669"/>
    <mergeCell ref="B670:E670"/>
    <mergeCell ref="I670:K670"/>
    <mergeCell ref="B665:E665"/>
    <mergeCell ref="I665:K665"/>
    <mergeCell ref="B666:E666"/>
    <mergeCell ref="I666:K666"/>
    <mergeCell ref="B667:E667"/>
    <mergeCell ref="I667:K667"/>
    <mergeCell ref="B680:E680"/>
    <mergeCell ref="I680:K680"/>
    <mergeCell ref="B681:E681"/>
    <mergeCell ref="I681:K681"/>
    <mergeCell ref="B682:E682"/>
    <mergeCell ref="I682:K682"/>
    <mergeCell ref="B677:E677"/>
    <mergeCell ref="I677:K677"/>
    <mergeCell ref="B678:E678"/>
    <mergeCell ref="I678:K678"/>
    <mergeCell ref="B679:E679"/>
    <mergeCell ref="I679:K679"/>
    <mergeCell ref="B674:E674"/>
    <mergeCell ref="I674:K674"/>
    <mergeCell ref="B675:E675"/>
    <mergeCell ref="I675:K675"/>
    <mergeCell ref="B676:E676"/>
    <mergeCell ref="I676:K676"/>
    <mergeCell ref="B689:E689"/>
    <mergeCell ref="I689:K689"/>
    <mergeCell ref="B690:E690"/>
    <mergeCell ref="I690:K690"/>
    <mergeCell ref="B691:E691"/>
    <mergeCell ref="I691:K691"/>
    <mergeCell ref="B686:E686"/>
    <mergeCell ref="I686:K686"/>
    <mergeCell ref="B687:E687"/>
    <mergeCell ref="I687:K687"/>
    <mergeCell ref="B688:E688"/>
    <mergeCell ref="I688:K688"/>
    <mergeCell ref="B683:E683"/>
    <mergeCell ref="I683:K683"/>
    <mergeCell ref="B684:E684"/>
    <mergeCell ref="I684:K684"/>
    <mergeCell ref="B685:E685"/>
    <mergeCell ref="I685:K685"/>
    <mergeCell ref="B698:E698"/>
    <mergeCell ref="I698:K698"/>
    <mergeCell ref="B699:E699"/>
    <mergeCell ref="I699:K699"/>
    <mergeCell ref="B700:E700"/>
    <mergeCell ref="I700:K700"/>
    <mergeCell ref="B695:E695"/>
    <mergeCell ref="I695:K695"/>
    <mergeCell ref="B696:E696"/>
    <mergeCell ref="I696:K696"/>
    <mergeCell ref="B697:E697"/>
    <mergeCell ref="I697:K697"/>
    <mergeCell ref="B692:E692"/>
    <mergeCell ref="I692:K692"/>
    <mergeCell ref="B693:E693"/>
    <mergeCell ref="I693:K693"/>
    <mergeCell ref="B694:E694"/>
    <mergeCell ref="I694:K694"/>
    <mergeCell ref="B707:E707"/>
    <mergeCell ref="I707:K707"/>
    <mergeCell ref="B708:E708"/>
    <mergeCell ref="I708:K708"/>
    <mergeCell ref="B709:E709"/>
    <mergeCell ref="I709:K709"/>
    <mergeCell ref="B704:E704"/>
    <mergeCell ref="I704:K704"/>
    <mergeCell ref="B705:E705"/>
    <mergeCell ref="I705:K705"/>
    <mergeCell ref="B706:E706"/>
    <mergeCell ref="I706:K706"/>
    <mergeCell ref="B701:E701"/>
    <mergeCell ref="I701:K701"/>
    <mergeCell ref="B702:E702"/>
    <mergeCell ref="I702:K702"/>
    <mergeCell ref="B703:E703"/>
    <mergeCell ref="I703:K703"/>
    <mergeCell ref="B716:E716"/>
    <mergeCell ref="I716:K716"/>
    <mergeCell ref="B717:E717"/>
    <mergeCell ref="I717:K717"/>
    <mergeCell ref="B718:E718"/>
    <mergeCell ref="I718:K718"/>
    <mergeCell ref="B713:E713"/>
    <mergeCell ref="I713:K713"/>
    <mergeCell ref="B714:E714"/>
    <mergeCell ref="I714:K714"/>
    <mergeCell ref="B715:E715"/>
    <mergeCell ref="I715:K715"/>
    <mergeCell ref="B710:E710"/>
    <mergeCell ref="I710:K710"/>
    <mergeCell ref="B711:E711"/>
    <mergeCell ref="I711:K711"/>
    <mergeCell ref="B712:E712"/>
    <mergeCell ref="I712:K712"/>
    <mergeCell ref="B725:E725"/>
    <mergeCell ref="I725:K725"/>
    <mergeCell ref="B726:E726"/>
    <mergeCell ref="I726:K726"/>
    <mergeCell ref="B727:E727"/>
    <mergeCell ref="I727:K727"/>
    <mergeCell ref="B722:E722"/>
    <mergeCell ref="I722:K722"/>
    <mergeCell ref="B723:E723"/>
    <mergeCell ref="I723:K723"/>
    <mergeCell ref="B724:E724"/>
    <mergeCell ref="I724:K724"/>
    <mergeCell ref="B719:E719"/>
    <mergeCell ref="I719:K719"/>
    <mergeCell ref="B720:E720"/>
    <mergeCell ref="I720:K720"/>
    <mergeCell ref="B721:E721"/>
    <mergeCell ref="I721:K721"/>
    <mergeCell ref="B734:E734"/>
    <mergeCell ref="I734:K734"/>
    <mergeCell ref="B735:E735"/>
    <mergeCell ref="I735:K735"/>
    <mergeCell ref="B736:E736"/>
    <mergeCell ref="I736:K736"/>
    <mergeCell ref="B731:E731"/>
    <mergeCell ref="I731:K731"/>
    <mergeCell ref="B732:E732"/>
    <mergeCell ref="I732:K732"/>
    <mergeCell ref="B733:E733"/>
    <mergeCell ref="I733:K733"/>
    <mergeCell ref="B728:E728"/>
    <mergeCell ref="I728:K728"/>
    <mergeCell ref="B729:E729"/>
    <mergeCell ref="I729:K729"/>
    <mergeCell ref="B730:E730"/>
    <mergeCell ref="I730:K730"/>
    <mergeCell ref="B743:E743"/>
    <mergeCell ref="I743:K743"/>
    <mergeCell ref="B744:E744"/>
    <mergeCell ref="I744:K744"/>
    <mergeCell ref="B745:E745"/>
    <mergeCell ref="I745:K745"/>
    <mergeCell ref="B740:E740"/>
    <mergeCell ref="I740:K740"/>
    <mergeCell ref="B741:E741"/>
    <mergeCell ref="I741:K741"/>
    <mergeCell ref="B742:E742"/>
    <mergeCell ref="I742:K742"/>
    <mergeCell ref="B737:E737"/>
    <mergeCell ref="I737:K737"/>
    <mergeCell ref="B738:E738"/>
    <mergeCell ref="I738:K738"/>
    <mergeCell ref="B739:E739"/>
    <mergeCell ref="I739:K739"/>
    <mergeCell ref="B752:E752"/>
    <mergeCell ref="I752:K752"/>
    <mergeCell ref="B753:E753"/>
    <mergeCell ref="I753:K753"/>
    <mergeCell ref="B754:E754"/>
    <mergeCell ref="I754:K754"/>
    <mergeCell ref="B749:E749"/>
    <mergeCell ref="I749:K749"/>
    <mergeCell ref="B750:E750"/>
    <mergeCell ref="I750:K750"/>
    <mergeCell ref="B751:E751"/>
    <mergeCell ref="I751:K751"/>
    <mergeCell ref="B746:E746"/>
    <mergeCell ref="I746:K746"/>
    <mergeCell ref="B747:E747"/>
    <mergeCell ref="I747:K747"/>
    <mergeCell ref="B748:E748"/>
    <mergeCell ref="I748:K748"/>
    <mergeCell ref="B761:E761"/>
    <mergeCell ref="I761:K761"/>
    <mergeCell ref="B762:E762"/>
    <mergeCell ref="I762:K762"/>
    <mergeCell ref="B763:E763"/>
    <mergeCell ref="I763:K763"/>
    <mergeCell ref="B758:E758"/>
    <mergeCell ref="I758:K758"/>
    <mergeCell ref="B759:E759"/>
    <mergeCell ref="I759:K759"/>
    <mergeCell ref="B760:E760"/>
    <mergeCell ref="I760:K760"/>
    <mergeCell ref="B755:E755"/>
    <mergeCell ref="I755:K755"/>
    <mergeCell ref="B756:E756"/>
    <mergeCell ref="I756:K756"/>
    <mergeCell ref="B757:E757"/>
    <mergeCell ref="I757:K757"/>
    <mergeCell ref="B770:E770"/>
    <mergeCell ref="I770:K770"/>
    <mergeCell ref="B771:E771"/>
    <mergeCell ref="I771:K771"/>
    <mergeCell ref="B772:E772"/>
    <mergeCell ref="I772:K772"/>
    <mergeCell ref="B767:E767"/>
    <mergeCell ref="I767:K767"/>
    <mergeCell ref="B768:E768"/>
    <mergeCell ref="I768:K768"/>
    <mergeCell ref="B769:E769"/>
    <mergeCell ref="I769:K769"/>
    <mergeCell ref="B764:E764"/>
    <mergeCell ref="I764:K764"/>
    <mergeCell ref="B765:E765"/>
    <mergeCell ref="I765:K765"/>
    <mergeCell ref="B766:E766"/>
    <mergeCell ref="I766:K766"/>
    <mergeCell ref="B779:E779"/>
    <mergeCell ref="I779:K779"/>
    <mergeCell ref="B780:E780"/>
    <mergeCell ref="I780:K780"/>
    <mergeCell ref="B781:E781"/>
    <mergeCell ref="I781:K781"/>
    <mergeCell ref="B776:E776"/>
    <mergeCell ref="I776:K776"/>
    <mergeCell ref="B777:E777"/>
    <mergeCell ref="I777:K777"/>
    <mergeCell ref="B778:E778"/>
    <mergeCell ref="I778:K778"/>
    <mergeCell ref="B773:E773"/>
    <mergeCell ref="I773:K773"/>
    <mergeCell ref="B774:E774"/>
    <mergeCell ref="I774:K774"/>
    <mergeCell ref="B775:E775"/>
    <mergeCell ref="I775:K775"/>
    <mergeCell ref="B788:E788"/>
    <mergeCell ref="I788:K788"/>
    <mergeCell ref="B789:E789"/>
    <mergeCell ref="I789:K789"/>
    <mergeCell ref="B790:E790"/>
    <mergeCell ref="I790:K790"/>
    <mergeCell ref="B785:E785"/>
    <mergeCell ref="I785:K785"/>
    <mergeCell ref="B786:E786"/>
    <mergeCell ref="I786:K786"/>
    <mergeCell ref="B787:E787"/>
    <mergeCell ref="I787:K787"/>
    <mergeCell ref="B782:E782"/>
    <mergeCell ref="I782:K782"/>
    <mergeCell ref="B783:E783"/>
    <mergeCell ref="I783:K783"/>
    <mergeCell ref="B784:E784"/>
    <mergeCell ref="I784:K784"/>
    <mergeCell ref="B797:E797"/>
    <mergeCell ref="I797:K797"/>
    <mergeCell ref="B798:E798"/>
    <mergeCell ref="I798:K798"/>
    <mergeCell ref="B799:E799"/>
    <mergeCell ref="I799:K799"/>
    <mergeCell ref="B794:E794"/>
    <mergeCell ref="I794:K794"/>
    <mergeCell ref="B795:E795"/>
    <mergeCell ref="I795:K795"/>
    <mergeCell ref="B796:E796"/>
    <mergeCell ref="I796:K796"/>
    <mergeCell ref="B791:E791"/>
    <mergeCell ref="I791:K791"/>
    <mergeCell ref="B792:E792"/>
    <mergeCell ref="I792:K792"/>
    <mergeCell ref="B793:E793"/>
    <mergeCell ref="I793:K793"/>
    <mergeCell ref="B806:E806"/>
    <mergeCell ref="I806:K806"/>
    <mergeCell ref="B807:E807"/>
    <mergeCell ref="I807:K807"/>
    <mergeCell ref="B808:E808"/>
    <mergeCell ref="I808:K808"/>
    <mergeCell ref="B803:E803"/>
    <mergeCell ref="I803:K803"/>
    <mergeCell ref="B804:E804"/>
    <mergeCell ref="I804:K804"/>
    <mergeCell ref="B805:E805"/>
    <mergeCell ref="I805:K805"/>
    <mergeCell ref="B800:E800"/>
    <mergeCell ref="I800:K800"/>
    <mergeCell ref="B801:E801"/>
    <mergeCell ref="I801:K801"/>
    <mergeCell ref="B802:E802"/>
    <mergeCell ref="I802:K802"/>
    <mergeCell ref="B815:E815"/>
    <mergeCell ref="I815:K815"/>
    <mergeCell ref="B816:E816"/>
    <mergeCell ref="I816:K816"/>
    <mergeCell ref="B817:E817"/>
    <mergeCell ref="I817:K817"/>
    <mergeCell ref="B812:E812"/>
    <mergeCell ref="I812:K812"/>
    <mergeCell ref="B813:E813"/>
    <mergeCell ref="I813:K813"/>
    <mergeCell ref="B814:E814"/>
    <mergeCell ref="I814:K814"/>
    <mergeCell ref="B809:E809"/>
    <mergeCell ref="I809:K809"/>
    <mergeCell ref="B810:E810"/>
    <mergeCell ref="I810:K810"/>
    <mergeCell ref="B811:E811"/>
    <mergeCell ref="I811:K811"/>
    <mergeCell ref="B824:E824"/>
    <mergeCell ref="I824:K824"/>
    <mergeCell ref="B825:E825"/>
    <mergeCell ref="I825:K825"/>
    <mergeCell ref="B826:E826"/>
    <mergeCell ref="I826:K826"/>
    <mergeCell ref="B821:E821"/>
    <mergeCell ref="I821:K821"/>
    <mergeCell ref="B822:E822"/>
    <mergeCell ref="I822:K822"/>
    <mergeCell ref="B823:E823"/>
    <mergeCell ref="I823:K823"/>
    <mergeCell ref="B818:E818"/>
    <mergeCell ref="I818:K818"/>
    <mergeCell ref="B819:E819"/>
    <mergeCell ref="I819:K819"/>
    <mergeCell ref="B820:E820"/>
    <mergeCell ref="I820:K820"/>
    <mergeCell ref="B833:E833"/>
    <mergeCell ref="I833:K833"/>
    <mergeCell ref="B834:E834"/>
    <mergeCell ref="I834:K834"/>
    <mergeCell ref="B835:E835"/>
    <mergeCell ref="I835:K835"/>
    <mergeCell ref="B830:E830"/>
    <mergeCell ref="I830:K830"/>
    <mergeCell ref="B831:E831"/>
    <mergeCell ref="I831:K831"/>
    <mergeCell ref="B832:E832"/>
    <mergeCell ref="I832:K832"/>
    <mergeCell ref="B827:E827"/>
    <mergeCell ref="I827:K827"/>
    <mergeCell ref="B828:E828"/>
    <mergeCell ref="I828:K828"/>
    <mergeCell ref="B829:E829"/>
    <mergeCell ref="I829:K829"/>
    <mergeCell ref="B842:E842"/>
    <mergeCell ref="I842:K842"/>
    <mergeCell ref="B843:E843"/>
    <mergeCell ref="I843:K843"/>
    <mergeCell ref="B844:E844"/>
    <mergeCell ref="I844:K844"/>
    <mergeCell ref="B839:E839"/>
    <mergeCell ref="I839:K839"/>
    <mergeCell ref="B840:E840"/>
    <mergeCell ref="I840:K840"/>
    <mergeCell ref="B841:E841"/>
    <mergeCell ref="I841:K841"/>
    <mergeCell ref="B836:E836"/>
    <mergeCell ref="I836:K836"/>
    <mergeCell ref="B837:E837"/>
    <mergeCell ref="I837:K837"/>
    <mergeCell ref="B838:E838"/>
    <mergeCell ref="I838:K838"/>
    <mergeCell ref="B851:E851"/>
    <mergeCell ref="I851:K851"/>
    <mergeCell ref="B852:E852"/>
    <mergeCell ref="I852:K852"/>
    <mergeCell ref="B853:E853"/>
    <mergeCell ref="I853:K853"/>
    <mergeCell ref="B848:E848"/>
    <mergeCell ref="I848:K848"/>
    <mergeCell ref="B849:E849"/>
    <mergeCell ref="I849:K849"/>
    <mergeCell ref="B850:E850"/>
    <mergeCell ref="I850:K850"/>
    <mergeCell ref="B845:E845"/>
    <mergeCell ref="I845:K845"/>
    <mergeCell ref="B846:E846"/>
    <mergeCell ref="I846:K846"/>
    <mergeCell ref="B847:E847"/>
    <mergeCell ref="I847:K847"/>
    <mergeCell ref="B860:E860"/>
    <mergeCell ref="I860:K860"/>
    <mergeCell ref="B861:E861"/>
    <mergeCell ref="I861:K861"/>
    <mergeCell ref="B862:E862"/>
    <mergeCell ref="I862:K862"/>
    <mergeCell ref="B857:E857"/>
    <mergeCell ref="I857:K857"/>
    <mergeCell ref="B858:E858"/>
    <mergeCell ref="I858:K858"/>
    <mergeCell ref="B859:E859"/>
    <mergeCell ref="I859:K859"/>
    <mergeCell ref="B854:E854"/>
    <mergeCell ref="I854:K854"/>
    <mergeCell ref="B855:E855"/>
    <mergeCell ref="I855:K855"/>
    <mergeCell ref="B856:E856"/>
    <mergeCell ref="I856:K856"/>
    <mergeCell ref="B869:E869"/>
    <mergeCell ref="I869:K869"/>
    <mergeCell ref="B870:E870"/>
    <mergeCell ref="I870:K870"/>
    <mergeCell ref="B871:E871"/>
    <mergeCell ref="I871:K871"/>
    <mergeCell ref="B866:E866"/>
    <mergeCell ref="I866:K866"/>
    <mergeCell ref="B867:E867"/>
    <mergeCell ref="I867:K867"/>
    <mergeCell ref="B868:E868"/>
    <mergeCell ref="I868:K868"/>
    <mergeCell ref="B863:E863"/>
    <mergeCell ref="I863:K863"/>
    <mergeCell ref="B864:E864"/>
    <mergeCell ref="I864:K864"/>
    <mergeCell ref="B865:E865"/>
    <mergeCell ref="I865:K865"/>
    <mergeCell ref="B878:E878"/>
    <mergeCell ref="I878:K878"/>
    <mergeCell ref="B879:E879"/>
    <mergeCell ref="I879:K879"/>
    <mergeCell ref="B880:E880"/>
    <mergeCell ref="I880:K880"/>
    <mergeCell ref="B875:E875"/>
    <mergeCell ref="I875:K875"/>
    <mergeCell ref="B876:E876"/>
    <mergeCell ref="I876:K876"/>
    <mergeCell ref="B877:E877"/>
    <mergeCell ref="I877:K877"/>
    <mergeCell ref="B872:E872"/>
    <mergeCell ref="I872:K872"/>
    <mergeCell ref="B873:E873"/>
    <mergeCell ref="I873:K873"/>
    <mergeCell ref="B874:E874"/>
    <mergeCell ref="I874:K874"/>
    <mergeCell ref="B887:E887"/>
    <mergeCell ref="I887:K887"/>
    <mergeCell ref="B888:E888"/>
    <mergeCell ref="I888:K888"/>
    <mergeCell ref="B889:E889"/>
    <mergeCell ref="I889:K889"/>
    <mergeCell ref="B884:E884"/>
    <mergeCell ref="I884:K884"/>
    <mergeCell ref="B885:E885"/>
    <mergeCell ref="I885:K885"/>
    <mergeCell ref="B886:E886"/>
    <mergeCell ref="I886:K886"/>
    <mergeCell ref="B881:E881"/>
    <mergeCell ref="I881:K881"/>
    <mergeCell ref="B882:E882"/>
    <mergeCell ref="I882:K882"/>
    <mergeCell ref="B883:E883"/>
    <mergeCell ref="I883:K883"/>
    <mergeCell ref="B896:E896"/>
    <mergeCell ref="I896:K896"/>
    <mergeCell ref="B897:E897"/>
    <mergeCell ref="I897:K897"/>
    <mergeCell ref="B898:E898"/>
    <mergeCell ref="I898:K898"/>
    <mergeCell ref="B893:E893"/>
    <mergeCell ref="I893:K893"/>
    <mergeCell ref="B894:E894"/>
    <mergeCell ref="I894:K894"/>
    <mergeCell ref="B895:E895"/>
    <mergeCell ref="I895:K895"/>
    <mergeCell ref="B890:E890"/>
    <mergeCell ref="I890:K890"/>
    <mergeCell ref="B891:E891"/>
    <mergeCell ref="I891:K891"/>
    <mergeCell ref="B892:E892"/>
    <mergeCell ref="I892:K892"/>
    <mergeCell ref="B905:E905"/>
    <mergeCell ref="I905:K905"/>
    <mergeCell ref="B906:E906"/>
    <mergeCell ref="I906:K906"/>
    <mergeCell ref="B907:E907"/>
    <mergeCell ref="I907:K907"/>
    <mergeCell ref="B902:E902"/>
    <mergeCell ref="I902:K902"/>
    <mergeCell ref="B903:E903"/>
    <mergeCell ref="I903:K903"/>
    <mergeCell ref="B904:E904"/>
    <mergeCell ref="I904:K904"/>
    <mergeCell ref="B899:E899"/>
    <mergeCell ref="I899:K899"/>
    <mergeCell ref="B900:E900"/>
    <mergeCell ref="I900:K900"/>
    <mergeCell ref="B901:E901"/>
    <mergeCell ref="I901:K901"/>
    <mergeCell ref="B914:E914"/>
    <mergeCell ref="I914:K914"/>
    <mergeCell ref="B915:E915"/>
    <mergeCell ref="I915:K915"/>
    <mergeCell ref="B916:E916"/>
    <mergeCell ref="I916:K916"/>
    <mergeCell ref="B911:E911"/>
    <mergeCell ref="I911:K911"/>
    <mergeCell ref="B912:E912"/>
    <mergeCell ref="I912:K912"/>
    <mergeCell ref="B913:E913"/>
    <mergeCell ref="I913:K913"/>
    <mergeCell ref="B908:E908"/>
    <mergeCell ref="I908:K908"/>
    <mergeCell ref="B909:E909"/>
    <mergeCell ref="I909:K909"/>
    <mergeCell ref="B910:E910"/>
    <mergeCell ref="I910:K910"/>
    <mergeCell ref="B923:E923"/>
    <mergeCell ref="I923:K923"/>
    <mergeCell ref="B924:E924"/>
    <mergeCell ref="I924:K924"/>
    <mergeCell ref="B925:E925"/>
    <mergeCell ref="I925:K925"/>
    <mergeCell ref="B920:E920"/>
    <mergeCell ref="I920:K920"/>
    <mergeCell ref="B921:E921"/>
    <mergeCell ref="I921:K921"/>
    <mergeCell ref="B922:E922"/>
    <mergeCell ref="I922:K922"/>
    <mergeCell ref="B917:E917"/>
    <mergeCell ref="I917:K917"/>
    <mergeCell ref="B918:E918"/>
    <mergeCell ref="I918:K918"/>
    <mergeCell ref="B919:E919"/>
    <mergeCell ref="I919:K919"/>
    <mergeCell ref="B932:E932"/>
    <mergeCell ref="I932:K932"/>
    <mergeCell ref="B933:E933"/>
    <mergeCell ref="I933:K933"/>
    <mergeCell ref="B934:E934"/>
    <mergeCell ref="I934:K934"/>
    <mergeCell ref="B929:E929"/>
    <mergeCell ref="I929:K929"/>
    <mergeCell ref="B930:E930"/>
    <mergeCell ref="I930:K930"/>
    <mergeCell ref="B931:E931"/>
    <mergeCell ref="I931:K931"/>
    <mergeCell ref="B926:E926"/>
    <mergeCell ref="I926:K926"/>
    <mergeCell ref="B927:E927"/>
    <mergeCell ref="I927:K927"/>
    <mergeCell ref="B928:E928"/>
    <mergeCell ref="I928:K928"/>
    <mergeCell ref="B941:E941"/>
    <mergeCell ref="I941:K941"/>
    <mergeCell ref="B942:E942"/>
    <mergeCell ref="I942:K942"/>
    <mergeCell ref="B943:E943"/>
    <mergeCell ref="I943:K943"/>
    <mergeCell ref="B938:E938"/>
    <mergeCell ref="I938:K938"/>
    <mergeCell ref="B939:E939"/>
    <mergeCell ref="I939:K939"/>
    <mergeCell ref="B940:E940"/>
    <mergeCell ref="I940:K940"/>
    <mergeCell ref="B935:E935"/>
    <mergeCell ref="I935:K935"/>
    <mergeCell ref="B936:E936"/>
    <mergeCell ref="I936:K936"/>
    <mergeCell ref="B937:E937"/>
    <mergeCell ref="I937:K937"/>
    <mergeCell ref="B950:E950"/>
    <mergeCell ref="I950:K950"/>
    <mergeCell ref="B951:E951"/>
    <mergeCell ref="I951:K951"/>
    <mergeCell ref="B952:E952"/>
    <mergeCell ref="I952:K952"/>
    <mergeCell ref="B947:E947"/>
    <mergeCell ref="I947:K947"/>
    <mergeCell ref="B948:E948"/>
    <mergeCell ref="I948:K948"/>
    <mergeCell ref="B949:E949"/>
    <mergeCell ref="I949:K949"/>
    <mergeCell ref="B944:E944"/>
    <mergeCell ref="I944:K944"/>
    <mergeCell ref="B945:E945"/>
    <mergeCell ref="I945:K945"/>
    <mergeCell ref="B946:E946"/>
    <mergeCell ref="I946:K946"/>
    <mergeCell ref="B959:E959"/>
    <mergeCell ref="I959:K959"/>
    <mergeCell ref="B960:E960"/>
    <mergeCell ref="I960:K960"/>
    <mergeCell ref="B961:E961"/>
    <mergeCell ref="I961:K961"/>
    <mergeCell ref="B956:E956"/>
    <mergeCell ref="I956:K956"/>
    <mergeCell ref="B957:E957"/>
    <mergeCell ref="I957:K957"/>
    <mergeCell ref="B958:E958"/>
    <mergeCell ref="I958:K958"/>
    <mergeCell ref="B969:E969"/>
    <mergeCell ref="I969:K969"/>
    <mergeCell ref="B970:E970"/>
    <mergeCell ref="I970:K970"/>
    <mergeCell ref="B953:E953"/>
    <mergeCell ref="I953:K953"/>
    <mergeCell ref="B954:E954"/>
    <mergeCell ref="I954:K954"/>
    <mergeCell ref="B955:E955"/>
    <mergeCell ref="I955:K955"/>
    <mergeCell ref="I965:K965"/>
    <mergeCell ref="B966:E966"/>
    <mergeCell ref="I966:K966"/>
    <mergeCell ref="B967:E967"/>
    <mergeCell ref="I967:K967"/>
    <mergeCell ref="B968:E968"/>
    <mergeCell ref="I968:K968"/>
    <mergeCell ref="A977:D977"/>
    <mergeCell ref="E977:I977"/>
    <mergeCell ref="J977:N977"/>
    <mergeCell ref="B962:E962"/>
    <mergeCell ref="I962:K962"/>
    <mergeCell ref="B963:E963"/>
    <mergeCell ref="I963:K963"/>
    <mergeCell ref="B964:E964"/>
    <mergeCell ref="I964:K964"/>
    <mergeCell ref="B965:E965"/>
    <mergeCell ref="A974:K974"/>
    <mergeCell ref="M974:N974"/>
    <mergeCell ref="A975:K975"/>
    <mergeCell ref="M975:N975"/>
    <mergeCell ref="A976:D976"/>
    <mergeCell ref="E976:I976"/>
    <mergeCell ref="J976:N976"/>
    <mergeCell ref="B971:E971"/>
    <mergeCell ref="I971:K971"/>
    <mergeCell ref="B972:E972"/>
    <mergeCell ref="I972:K972"/>
    <mergeCell ref="B973:E973"/>
    <mergeCell ref="I973:K973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F6CA-C354-49C1-A00B-0CA8894AE3A8}">
  <dimension ref="A1:L1323"/>
  <sheetViews>
    <sheetView workbookViewId="0">
      <selection activeCell="K340" sqref="K340"/>
    </sheetView>
  </sheetViews>
  <sheetFormatPr defaultColWidth="9.140625" defaultRowHeight="12.75" x14ac:dyDescent="0.2"/>
  <cols>
    <col min="1" max="1" width="7.42578125" customWidth="1"/>
    <col min="2" max="3" width="3.28515625" customWidth="1"/>
    <col min="4" max="4" width="15.85546875" customWidth="1"/>
    <col min="5" max="5" width="21.42578125" customWidth="1"/>
    <col min="6" max="6" width="6.5703125" customWidth="1"/>
    <col min="7" max="7" width="5.5703125" customWidth="1"/>
    <col min="8" max="8" width="1.85546875" customWidth="1"/>
    <col min="9" max="9" width="1.140625" customWidth="1"/>
    <col min="10" max="11" width="11.140625" customWidth="1"/>
    <col min="12" max="12" width="4.85546875" customWidth="1"/>
  </cols>
  <sheetData>
    <row r="1" spans="1:12" ht="20.65" customHeight="1" x14ac:dyDescent="0.2">
      <c r="A1" s="289"/>
      <c r="B1" s="289"/>
      <c r="C1" s="291"/>
      <c r="D1" s="291"/>
      <c r="E1" s="291"/>
      <c r="F1" s="291"/>
      <c r="G1" s="291"/>
      <c r="H1" s="291"/>
      <c r="I1" s="291"/>
      <c r="J1" s="291"/>
      <c r="K1" s="291"/>
      <c r="L1" s="291"/>
    </row>
    <row r="2" spans="1:12" ht="20.85" customHeight="1" x14ac:dyDescent="0.2">
      <c r="A2" s="290"/>
      <c r="B2" s="290"/>
      <c r="C2" s="292" t="s">
        <v>4000</v>
      </c>
      <c r="D2" s="292"/>
      <c r="E2" s="292"/>
      <c r="F2" s="292"/>
      <c r="G2" s="292"/>
      <c r="H2" s="292"/>
      <c r="I2" s="292"/>
      <c r="J2" s="292"/>
      <c r="K2" s="292"/>
      <c r="L2" s="292"/>
    </row>
    <row r="3" spans="1:12" ht="20.65" customHeight="1" x14ac:dyDescent="0.2">
      <c r="A3" s="293"/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4"/>
    </row>
    <row r="4" spans="1:12" ht="10.9" customHeight="1" x14ac:dyDescent="0.2">
      <c r="A4" s="295"/>
      <c r="B4" s="295"/>
      <c r="C4" s="296"/>
      <c r="D4" s="296"/>
      <c r="E4" s="296"/>
      <c r="F4" s="296"/>
      <c r="G4" s="296"/>
      <c r="H4" s="296"/>
      <c r="I4" s="296"/>
      <c r="J4" s="296"/>
      <c r="K4" s="296"/>
      <c r="L4" s="296"/>
    </row>
    <row r="5" spans="1:12" ht="10.9" customHeight="1" x14ac:dyDescent="0.2">
      <c r="A5" s="322" t="s">
        <v>40</v>
      </c>
      <c r="B5" s="322"/>
      <c r="C5" s="322"/>
      <c r="D5" s="321" t="s">
        <v>3999</v>
      </c>
      <c r="E5" s="321"/>
      <c r="F5" s="321"/>
      <c r="G5" s="321"/>
      <c r="H5" s="321"/>
      <c r="I5" s="321"/>
      <c r="J5" s="321"/>
      <c r="K5" s="321"/>
      <c r="L5" s="321"/>
    </row>
    <row r="6" spans="1:12" ht="10.9" customHeight="1" x14ac:dyDescent="0.2">
      <c r="A6" s="301"/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</row>
    <row r="7" spans="1:12" ht="10.9" customHeight="1" x14ac:dyDescent="0.2">
      <c r="A7" s="322" t="s">
        <v>3998</v>
      </c>
      <c r="B7" s="322"/>
      <c r="C7" s="322"/>
      <c r="D7" s="321" t="s">
        <v>3996</v>
      </c>
      <c r="E7" s="321"/>
      <c r="F7" s="322" t="s">
        <v>3997</v>
      </c>
      <c r="G7" s="322"/>
      <c r="H7" s="322"/>
      <c r="I7" s="321" t="s">
        <v>3996</v>
      </c>
      <c r="J7" s="321"/>
      <c r="K7" s="321"/>
      <c r="L7" s="321"/>
    </row>
    <row r="8" spans="1:12" ht="10.9" customHeight="1" x14ac:dyDescent="0.2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</row>
    <row r="9" spans="1:12" ht="10.9" customHeight="1" x14ac:dyDescent="0.2">
      <c r="A9" s="322" t="s">
        <v>2908</v>
      </c>
      <c r="B9" s="322"/>
      <c r="C9" s="322"/>
      <c r="D9" s="321" t="s">
        <v>3995</v>
      </c>
      <c r="E9" s="321"/>
      <c r="F9" s="321"/>
      <c r="G9" s="321"/>
      <c r="H9" s="321"/>
      <c r="I9" s="321"/>
      <c r="J9" s="321"/>
      <c r="K9" s="321"/>
      <c r="L9" s="321"/>
    </row>
    <row r="10" spans="1:12" ht="10.9" customHeight="1" x14ac:dyDescent="0.2">
      <c r="A10" s="322" t="s">
        <v>2906</v>
      </c>
      <c r="B10" s="322"/>
      <c r="C10" s="322"/>
      <c r="D10" s="321" t="s">
        <v>3994</v>
      </c>
      <c r="E10" s="321"/>
      <c r="F10" s="321"/>
      <c r="G10" s="321"/>
      <c r="H10" s="321"/>
      <c r="I10" s="321"/>
      <c r="J10" s="321"/>
      <c r="K10" s="321"/>
      <c r="L10" s="321"/>
    </row>
    <row r="11" spans="1:12" ht="10.9" customHeight="1" x14ac:dyDescent="0.2">
      <c r="A11" s="140" t="s">
        <v>0</v>
      </c>
      <c r="B11" s="323" t="s">
        <v>1</v>
      </c>
      <c r="C11" s="323"/>
      <c r="D11" s="323"/>
      <c r="E11" s="323"/>
      <c r="F11" s="323"/>
      <c r="G11" s="323" t="s">
        <v>2904</v>
      </c>
      <c r="H11" s="323"/>
      <c r="I11" s="323"/>
      <c r="J11" s="141" t="s">
        <v>4</v>
      </c>
      <c r="K11" s="140" t="s">
        <v>2903</v>
      </c>
      <c r="L11" s="139" t="s">
        <v>2902</v>
      </c>
    </row>
    <row r="12" spans="1:12" ht="10.9" customHeight="1" x14ac:dyDescent="0.2">
      <c r="A12" s="133">
        <v>257</v>
      </c>
      <c r="B12" s="321" t="s">
        <v>3993</v>
      </c>
      <c r="C12" s="321"/>
      <c r="D12" s="321"/>
      <c r="E12" s="321"/>
      <c r="F12" s="321"/>
      <c r="G12" s="321" t="s">
        <v>1270</v>
      </c>
      <c r="H12" s="321"/>
      <c r="I12" s="321"/>
      <c r="J12" s="129">
        <v>6500</v>
      </c>
      <c r="K12" s="128" t="s">
        <v>2881</v>
      </c>
      <c r="L12" s="127" t="s">
        <v>2871</v>
      </c>
    </row>
    <row r="13" spans="1:12" ht="10.9" customHeight="1" x14ac:dyDescent="0.2">
      <c r="A13" s="130">
        <v>8963</v>
      </c>
      <c r="B13" s="321" t="s">
        <v>3992</v>
      </c>
      <c r="C13" s="321"/>
      <c r="D13" s="321"/>
      <c r="E13" s="321"/>
      <c r="F13" s="321"/>
      <c r="G13" s="321" t="s">
        <v>3924</v>
      </c>
      <c r="H13" s="321"/>
      <c r="I13" s="321"/>
      <c r="J13" s="142">
        <v>16.920000000000002</v>
      </c>
      <c r="K13" s="128" t="s">
        <v>3215</v>
      </c>
      <c r="L13" s="127" t="s">
        <v>2871</v>
      </c>
    </row>
    <row r="14" spans="1:12" ht="10.9" customHeight="1" x14ac:dyDescent="0.2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</row>
    <row r="15" spans="1:12" ht="10.9" customHeight="1" x14ac:dyDescent="0.2">
      <c r="A15" s="322" t="s">
        <v>2906</v>
      </c>
      <c r="B15" s="322"/>
      <c r="C15" s="322"/>
      <c r="D15" s="321" t="s">
        <v>3991</v>
      </c>
      <c r="E15" s="321"/>
      <c r="F15" s="321"/>
      <c r="G15" s="321"/>
      <c r="H15" s="321"/>
      <c r="I15" s="321"/>
      <c r="J15" s="321"/>
      <c r="K15" s="321"/>
      <c r="L15" s="321"/>
    </row>
    <row r="16" spans="1:12" ht="10.9" customHeight="1" x14ac:dyDescent="0.2">
      <c r="A16" s="140" t="s">
        <v>0</v>
      </c>
      <c r="B16" s="323" t="s">
        <v>1</v>
      </c>
      <c r="C16" s="323"/>
      <c r="D16" s="323"/>
      <c r="E16" s="323"/>
      <c r="F16" s="323"/>
      <c r="G16" s="323" t="s">
        <v>2904</v>
      </c>
      <c r="H16" s="323"/>
      <c r="I16" s="323"/>
      <c r="J16" s="141" t="s">
        <v>4</v>
      </c>
      <c r="K16" s="140" t="s">
        <v>2903</v>
      </c>
      <c r="L16" s="139" t="s">
        <v>2902</v>
      </c>
    </row>
    <row r="17" spans="1:12" ht="10.9" customHeight="1" x14ac:dyDescent="0.2">
      <c r="A17" s="133">
        <v>273</v>
      </c>
      <c r="B17" s="321" t="s">
        <v>3990</v>
      </c>
      <c r="C17" s="321"/>
      <c r="D17" s="321"/>
      <c r="E17" s="321"/>
      <c r="F17" s="321"/>
      <c r="G17" s="321" t="s">
        <v>7</v>
      </c>
      <c r="H17" s="321"/>
      <c r="I17" s="321"/>
      <c r="J17" s="135">
        <v>340</v>
      </c>
      <c r="K17" s="128" t="s">
        <v>3215</v>
      </c>
      <c r="L17" s="127" t="s">
        <v>2871</v>
      </c>
    </row>
    <row r="18" spans="1:12" ht="10.9" customHeight="1" x14ac:dyDescent="0.2">
      <c r="A18" s="133">
        <v>300</v>
      </c>
      <c r="B18" s="321" t="s">
        <v>3989</v>
      </c>
      <c r="C18" s="321"/>
      <c r="D18" s="321"/>
      <c r="E18" s="321"/>
      <c r="F18" s="321"/>
      <c r="G18" s="321" t="s">
        <v>19</v>
      </c>
      <c r="H18" s="321"/>
      <c r="I18" s="321"/>
      <c r="J18" s="142">
        <v>13</v>
      </c>
      <c r="K18" s="128" t="s">
        <v>4732</v>
      </c>
      <c r="L18" s="127" t="s">
        <v>2871</v>
      </c>
    </row>
    <row r="19" spans="1:12" ht="10.9" customHeight="1" x14ac:dyDescent="0.2">
      <c r="A19" s="133">
        <v>345</v>
      </c>
      <c r="B19" s="321" t="s">
        <v>596</v>
      </c>
      <c r="C19" s="321"/>
      <c r="D19" s="321"/>
      <c r="E19" s="321"/>
      <c r="F19" s="321"/>
      <c r="G19" s="321" t="s">
        <v>21</v>
      </c>
      <c r="H19" s="321"/>
      <c r="I19" s="321"/>
      <c r="J19" s="142">
        <v>48</v>
      </c>
      <c r="K19" s="128" t="s">
        <v>2949</v>
      </c>
      <c r="L19" s="127" t="s">
        <v>2871</v>
      </c>
    </row>
    <row r="20" spans="1:12" ht="10.9" customHeight="1" x14ac:dyDescent="0.2">
      <c r="A20" s="133">
        <v>346</v>
      </c>
      <c r="B20" s="321" t="s">
        <v>3988</v>
      </c>
      <c r="C20" s="321"/>
      <c r="D20" s="321"/>
      <c r="E20" s="321"/>
      <c r="F20" s="321"/>
      <c r="G20" s="321" t="s">
        <v>21</v>
      </c>
      <c r="H20" s="321"/>
      <c r="I20" s="321"/>
      <c r="J20" s="142">
        <v>48</v>
      </c>
      <c r="K20" s="128" t="s">
        <v>2949</v>
      </c>
      <c r="L20" s="127" t="s">
        <v>2871</v>
      </c>
    </row>
    <row r="21" spans="1:12" ht="10.9" customHeight="1" x14ac:dyDescent="0.2">
      <c r="A21" s="133">
        <v>351</v>
      </c>
      <c r="B21" s="321" t="s">
        <v>613</v>
      </c>
      <c r="C21" s="321"/>
      <c r="D21" s="321"/>
      <c r="E21" s="321"/>
      <c r="F21" s="321"/>
      <c r="G21" s="321" t="s">
        <v>19</v>
      </c>
      <c r="H21" s="321"/>
      <c r="I21" s="321"/>
      <c r="J21" s="142">
        <v>30</v>
      </c>
      <c r="K21" s="128" t="s">
        <v>2949</v>
      </c>
      <c r="L21" s="127" t="s">
        <v>2871</v>
      </c>
    </row>
    <row r="22" spans="1:12" ht="10.9" customHeight="1" x14ac:dyDescent="0.2">
      <c r="A22" s="133">
        <v>354</v>
      </c>
      <c r="B22" s="321" t="s">
        <v>3987</v>
      </c>
      <c r="C22" s="321"/>
      <c r="D22" s="321"/>
      <c r="E22" s="321"/>
      <c r="F22" s="321"/>
      <c r="G22" s="321" t="s">
        <v>21</v>
      </c>
      <c r="H22" s="321"/>
      <c r="I22" s="321"/>
      <c r="J22" s="142">
        <v>60</v>
      </c>
      <c r="K22" s="128" t="s">
        <v>2949</v>
      </c>
      <c r="L22" s="127" t="s">
        <v>2871</v>
      </c>
    </row>
    <row r="23" spans="1:12" ht="10.9" customHeight="1" x14ac:dyDescent="0.2">
      <c r="A23" s="133">
        <v>355</v>
      </c>
      <c r="B23" s="321" t="s">
        <v>594</v>
      </c>
      <c r="C23" s="321"/>
      <c r="D23" s="321"/>
      <c r="E23" s="321"/>
      <c r="F23" s="321"/>
      <c r="G23" s="321" t="s">
        <v>21</v>
      </c>
      <c r="H23" s="321"/>
      <c r="I23" s="321"/>
      <c r="J23" s="142">
        <v>25</v>
      </c>
      <c r="K23" s="128" t="s">
        <v>2949</v>
      </c>
      <c r="L23" s="127" t="s">
        <v>2871</v>
      </c>
    </row>
    <row r="24" spans="1:12" ht="10.9" customHeight="1" x14ac:dyDescent="0.2">
      <c r="A24" s="133">
        <v>356</v>
      </c>
      <c r="B24" s="321" t="s">
        <v>598</v>
      </c>
      <c r="C24" s="321"/>
      <c r="D24" s="321"/>
      <c r="E24" s="321"/>
      <c r="F24" s="321"/>
      <c r="G24" s="321" t="s">
        <v>21</v>
      </c>
      <c r="H24" s="321"/>
      <c r="I24" s="321"/>
      <c r="J24" s="142">
        <v>45</v>
      </c>
      <c r="K24" s="128" t="s">
        <v>2949</v>
      </c>
      <c r="L24" s="127" t="s">
        <v>2871</v>
      </c>
    </row>
    <row r="25" spans="1:12" ht="10.9" customHeight="1" x14ac:dyDescent="0.2">
      <c r="A25" s="133">
        <v>357</v>
      </c>
      <c r="B25" s="321" t="s">
        <v>610</v>
      </c>
      <c r="C25" s="321"/>
      <c r="D25" s="321"/>
      <c r="E25" s="321"/>
      <c r="F25" s="321"/>
      <c r="G25" s="321" t="s">
        <v>21</v>
      </c>
      <c r="H25" s="321"/>
      <c r="I25" s="321"/>
      <c r="J25" s="142">
        <v>60</v>
      </c>
      <c r="K25" s="128" t="s">
        <v>2949</v>
      </c>
      <c r="L25" s="127" t="s">
        <v>2871</v>
      </c>
    </row>
    <row r="26" spans="1:12" ht="21.75" customHeight="1" x14ac:dyDescent="0.2">
      <c r="A26" s="133">
        <v>367</v>
      </c>
      <c r="B26" s="321" t="s">
        <v>1512</v>
      </c>
      <c r="C26" s="321"/>
      <c r="D26" s="321"/>
      <c r="E26" s="321"/>
      <c r="F26" s="321"/>
      <c r="G26" s="321" t="s">
        <v>21</v>
      </c>
      <c r="H26" s="321"/>
      <c r="I26" s="321"/>
      <c r="J26" s="142">
        <v>15</v>
      </c>
      <c r="K26" s="128" t="s">
        <v>2881</v>
      </c>
      <c r="L26" s="127" t="s">
        <v>2871</v>
      </c>
    </row>
    <row r="27" spans="1:12" ht="10.9" customHeight="1" x14ac:dyDescent="0.2">
      <c r="A27" s="133">
        <v>418</v>
      </c>
      <c r="B27" s="321" t="s">
        <v>2611</v>
      </c>
      <c r="C27" s="321"/>
      <c r="D27" s="321"/>
      <c r="E27" s="321"/>
      <c r="F27" s="321"/>
      <c r="G27" s="321" t="s">
        <v>21</v>
      </c>
      <c r="H27" s="321"/>
      <c r="I27" s="321"/>
      <c r="J27" s="142">
        <v>11</v>
      </c>
      <c r="K27" s="128" t="s">
        <v>4732</v>
      </c>
      <c r="L27" s="127" t="s">
        <v>2871</v>
      </c>
    </row>
    <row r="28" spans="1:12" ht="10.9" customHeight="1" x14ac:dyDescent="0.2">
      <c r="A28" s="133">
        <v>423</v>
      </c>
      <c r="B28" s="321" t="s">
        <v>2609</v>
      </c>
      <c r="C28" s="321"/>
      <c r="D28" s="321"/>
      <c r="E28" s="321"/>
      <c r="F28" s="321"/>
      <c r="G28" s="321" t="s">
        <v>21</v>
      </c>
      <c r="H28" s="321"/>
      <c r="I28" s="321"/>
      <c r="J28" s="142">
        <v>21</v>
      </c>
      <c r="K28" s="128" t="s">
        <v>4732</v>
      </c>
      <c r="L28" s="127" t="s">
        <v>2871</v>
      </c>
    </row>
    <row r="29" spans="1:12" ht="10.9" customHeight="1" x14ac:dyDescent="0.2">
      <c r="A29" s="133">
        <v>434</v>
      </c>
      <c r="B29" s="321" t="s">
        <v>3986</v>
      </c>
      <c r="C29" s="321"/>
      <c r="D29" s="321"/>
      <c r="E29" s="321"/>
      <c r="F29" s="321"/>
      <c r="G29" s="321" t="s">
        <v>21</v>
      </c>
      <c r="H29" s="321"/>
      <c r="I29" s="321"/>
      <c r="J29" s="142">
        <v>30</v>
      </c>
      <c r="K29" s="128" t="s">
        <v>3224</v>
      </c>
      <c r="L29" s="127" t="s">
        <v>2871</v>
      </c>
    </row>
    <row r="30" spans="1:12" ht="10.9" customHeight="1" x14ac:dyDescent="0.2">
      <c r="A30" s="133">
        <v>441</v>
      </c>
      <c r="B30" s="321" t="s">
        <v>2342</v>
      </c>
      <c r="C30" s="321"/>
      <c r="D30" s="321"/>
      <c r="E30" s="321"/>
      <c r="F30" s="321"/>
      <c r="G30" s="321" t="s">
        <v>21</v>
      </c>
      <c r="H30" s="321"/>
      <c r="I30" s="321"/>
      <c r="J30" s="142">
        <v>42</v>
      </c>
      <c r="K30" s="128" t="s">
        <v>3224</v>
      </c>
      <c r="L30" s="127" t="s">
        <v>2871</v>
      </c>
    </row>
    <row r="31" spans="1:12" ht="21.75" customHeight="1" x14ac:dyDescent="0.2">
      <c r="A31" s="133">
        <v>442</v>
      </c>
      <c r="B31" s="321" t="s">
        <v>2383</v>
      </c>
      <c r="C31" s="321"/>
      <c r="D31" s="321"/>
      <c r="E31" s="321"/>
      <c r="F31" s="321"/>
      <c r="G31" s="321" t="s">
        <v>21</v>
      </c>
      <c r="H31" s="321"/>
      <c r="I31" s="321"/>
      <c r="J31" s="142">
        <v>60</v>
      </c>
      <c r="K31" s="128" t="s">
        <v>3224</v>
      </c>
      <c r="L31" s="127" t="s">
        <v>2871</v>
      </c>
    </row>
    <row r="32" spans="1:12" ht="10.9" customHeight="1" x14ac:dyDescent="0.2">
      <c r="A32" s="133">
        <v>443</v>
      </c>
      <c r="B32" s="321" t="s">
        <v>2340</v>
      </c>
      <c r="C32" s="321"/>
      <c r="D32" s="321"/>
      <c r="E32" s="321"/>
      <c r="F32" s="321"/>
      <c r="G32" s="321" t="s">
        <v>21</v>
      </c>
      <c r="H32" s="321"/>
      <c r="I32" s="321"/>
      <c r="J32" s="142">
        <v>40</v>
      </c>
      <c r="K32" s="128" t="s">
        <v>3224</v>
      </c>
      <c r="L32" s="127" t="s">
        <v>2871</v>
      </c>
    </row>
    <row r="33" spans="1:12" ht="21.75" customHeight="1" x14ac:dyDescent="0.2">
      <c r="A33" s="133">
        <v>444</v>
      </c>
      <c r="B33" s="321" t="s">
        <v>2807</v>
      </c>
      <c r="C33" s="321"/>
      <c r="D33" s="321"/>
      <c r="E33" s="321"/>
      <c r="F33" s="321"/>
      <c r="G33" s="321" t="s">
        <v>21</v>
      </c>
      <c r="H33" s="321"/>
      <c r="I33" s="321"/>
      <c r="J33" s="142">
        <v>48</v>
      </c>
      <c r="K33" s="128" t="s">
        <v>4732</v>
      </c>
      <c r="L33" s="127" t="s">
        <v>2871</v>
      </c>
    </row>
    <row r="34" spans="1:12" ht="21.75" customHeight="1" x14ac:dyDescent="0.2">
      <c r="A34" s="133">
        <v>445</v>
      </c>
      <c r="B34" s="321" t="s">
        <v>2344</v>
      </c>
      <c r="C34" s="321"/>
      <c r="D34" s="321"/>
      <c r="E34" s="321"/>
      <c r="F34" s="321"/>
      <c r="G34" s="321" t="s">
        <v>19</v>
      </c>
      <c r="H34" s="321"/>
      <c r="I34" s="321"/>
      <c r="J34" s="142">
        <v>20</v>
      </c>
      <c r="K34" s="128" t="s">
        <v>3224</v>
      </c>
      <c r="L34" s="127" t="s">
        <v>2871</v>
      </c>
    </row>
    <row r="35" spans="1:12" ht="21.75" customHeight="1" x14ac:dyDescent="0.2">
      <c r="A35" s="133">
        <v>449</v>
      </c>
      <c r="B35" s="321" t="s">
        <v>3984</v>
      </c>
      <c r="C35" s="321"/>
      <c r="D35" s="321"/>
      <c r="E35" s="321"/>
      <c r="F35" s="321"/>
      <c r="G35" s="321" t="s">
        <v>21</v>
      </c>
      <c r="H35" s="321"/>
      <c r="I35" s="321"/>
      <c r="J35" s="132">
        <v>7</v>
      </c>
      <c r="K35" s="128" t="s">
        <v>4732</v>
      </c>
      <c r="L35" s="127" t="s">
        <v>2871</v>
      </c>
    </row>
    <row r="36" spans="1:12" ht="21.75" customHeight="1" x14ac:dyDescent="0.2">
      <c r="A36" s="133">
        <v>451</v>
      </c>
      <c r="B36" s="321" t="s">
        <v>2762</v>
      </c>
      <c r="C36" s="321"/>
      <c r="D36" s="321"/>
      <c r="E36" s="321"/>
      <c r="F36" s="321"/>
      <c r="G36" s="321" t="s">
        <v>21</v>
      </c>
      <c r="H36" s="321"/>
      <c r="I36" s="321"/>
      <c r="J36" s="142">
        <v>32</v>
      </c>
      <c r="K36" s="128" t="s">
        <v>4732</v>
      </c>
      <c r="L36" s="127" t="s">
        <v>2871</v>
      </c>
    </row>
    <row r="37" spans="1:12" ht="21.75" customHeight="1" x14ac:dyDescent="0.2">
      <c r="A37" s="133">
        <v>453</v>
      </c>
      <c r="B37" s="321" t="s">
        <v>2800</v>
      </c>
      <c r="C37" s="321"/>
      <c r="D37" s="321"/>
      <c r="E37" s="321"/>
      <c r="F37" s="321"/>
      <c r="G37" s="321" t="s">
        <v>21</v>
      </c>
      <c r="H37" s="321"/>
      <c r="I37" s="321"/>
      <c r="J37" s="142">
        <v>32</v>
      </c>
      <c r="K37" s="128" t="s">
        <v>4732</v>
      </c>
      <c r="L37" s="127" t="s">
        <v>2871</v>
      </c>
    </row>
    <row r="38" spans="1:12" ht="21.75" customHeight="1" x14ac:dyDescent="0.2">
      <c r="A38" s="133">
        <v>455</v>
      </c>
      <c r="B38" s="321" t="s">
        <v>2760</v>
      </c>
      <c r="C38" s="321"/>
      <c r="D38" s="321"/>
      <c r="E38" s="321"/>
      <c r="F38" s="321"/>
      <c r="G38" s="321" t="s">
        <v>21</v>
      </c>
      <c r="H38" s="321"/>
      <c r="I38" s="321"/>
      <c r="J38" s="142">
        <v>32</v>
      </c>
      <c r="K38" s="128" t="s">
        <v>4732</v>
      </c>
      <c r="L38" s="127" t="s">
        <v>2871</v>
      </c>
    </row>
    <row r="39" spans="1:12" ht="10.9" customHeight="1" x14ac:dyDescent="0.2">
      <c r="A39" s="133">
        <v>468</v>
      </c>
      <c r="B39" s="321" t="s">
        <v>266</v>
      </c>
      <c r="C39" s="321"/>
      <c r="D39" s="321"/>
      <c r="E39" s="321"/>
      <c r="F39" s="321"/>
      <c r="G39" s="321" t="s">
        <v>21</v>
      </c>
      <c r="H39" s="321"/>
      <c r="I39" s="321"/>
      <c r="J39" s="142">
        <v>50</v>
      </c>
      <c r="K39" s="128" t="s">
        <v>3215</v>
      </c>
      <c r="L39" s="127" t="s">
        <v>2871</v>
      </c>
    </row>
    <row r="40" spans="1:12" ht="21.75" customHeight="1" x14ac:dyDescent="0.2">
      <c r="A40" s="133">
        <v>482</v>
      </c>
      <c r="B40" s="321" t="s">
        <v>3985</v>
      </c>
      <c r="C40" s="321"/>
      <c r="D40" s="321"/>
      <c r="E40" s="321"/>
      <c r="F40" s="321"/>
      <c r="G40" s="321" t="s">
        <v>21</v>
      </c>
      <c r="H40" s="321"/>
      <c r="I40" s="321"/>
      <c r="J40" s="142">
        <v>35</v>
      </c>
      <c r="K40" s="128" t="s">
        <v>3215</v>
      </c>
      <c r="L40" s="127" t="s">
        <v>2871</v>
      </c>
    </row>
    <row r="41" spans="1:12" ht="10.9" customHeight="1" x14ac:dyDescent="0.2">
      <c r="A41" s="133">
        <v>515</v>
      </c>
      <c r="B41" s="321" t="s">
        <v>706</v>
      </c>
      <c r="C41" s="321"/>
      <c r="D41" s="321"/>
      <c r="E41" s="321"/>
      <c r="F41" s="321"/>
      <c r="G41" s="321" t="s">
        <v>21</v>
      </c>
      <c r="H41" s="321"/>
      <c r="I41" s="321"/>
      <c r="J41" s="135">
        <v>250</v>
      </c>
      <c r="K41" s="128" t="s">
        <v>4733</v>
      </c>
      <c r="L41" s="127" t="s">
        <v>2871</v>
      </c>
    </row>
    <row r="42" spans="1:12" ht="10.9" customHeight="1" x14ac:dyDescent="0.2">
      <c r="A42" s="133">
        <v>535</v>
      </c>
      <c r="B42" s="321" t="s">
        <v>1385</v>
      </c>
      <c r="C42" s="321"/>
      <c r="D42" s="321"/>
      <c r="E42" s="321"/>
      <c r="F42" s="321"/>
      <c r="G42" s="321" t="s">
        <v>414</v>
      </c>
      <c r="H42" s="321"/>
      <c r="I42" s="321"/>
      <c r="J42" s="129">
        <v>2631.74</v>
      </c>
      <c r="K42" s="128" t="s">
        <v>4732</v>
      </c>
      <c r="L42" s="127" t="s">
        <v>2871</v>
      </c>
    </row>
    <row r="43" spans="1:12" ht="21.75" customHeight="1" x14ac:dyDescent="0.2">
      <c r="A43" s="133">
        <v>567</v>
      </c>
      <c r="B43" s="321" t="s">
        <v>2177</v>
      </c>
      <c r="C43" s="321"/>
      <c r="D43" s="321"/>
      <c r="E43" s="321"/>
      <c r="F43" s="321"/>
      <c r="G43" s="321" t="s">
        <v>21</v>
      </c>
      <c r="H43" s="321"/>
      <c r="I43" s="321"/>
      <c r="J43" s="142">
        <v>30</v>
      </c>
      <c r="K43" s="128" t="s">
        <v>3215</v>
      </c>
      <c r="L43" s="127" t="s">
        <v>2871</v>
      </c>
    </row>
    <row r="44" spans="1:12" ht="10.9" customHeight="1" x14ac:dyDescent="0.2">
      <c r="A44" s="133">
        <v>579</v>
      </c>
      <c r="B44" s="321" t="s">
        <v>1513</v>
      </c>
      <c r="C44" s="321"/>
      <c r="D44" s="321"/>
      <c r="E44" s="321"/>
      <c r="F44" s="321"/>
      <c r="G44" s="321" t="s">
        <v>21</v>
      </c>
      <c r="H44" s="321"/>
      <c r="I44" s="321"/>
      <c r="J44" s="142">
        <v>15</v>
      </c>
      <c r="K44" s="128" t="s">
        <v>4732</v>
      </c>
      <c r="L44" s="127" t="s">
        <v>2871</v>
      </c>
    </row>
    <row r="45" spans="1:12" ht="10.9" customHeight="1" x14ac:dyDescent="0.2">
      <c r="A45" s="133">
        <v>582</v>
      </c>
      <c r="B45" s="321" t="s">
        <v>2774</v>
      </c>
      <c r="C45" s="321"/>
      <c r="D45" s="321"/>
      <c r="E45" s="321"/>
      <c r="F45" s="321"/>
      <c r="G45" s="321" t="s">
        <v>21</v>
      </c>
      <c r="H45" s="321"/>
      <c r="I45" s="321"/>
      <c r="J45" s="142">
        <v>41</v>
      </c>
      <c r="K45" s="128" t="s">
        <v>4732</v>
      </c>
      <c r="L45" s="127" t="s">
        <v>2871</v>
      </c>
    </row>
    <row r="46" spans="1:12" ht="21.75" customHeight="1" x14ac:dyDescent="0.2">
      <c r="A46" s="133">
        <v>584</v>
      </c>
      <c r="B46" s="321" t="s">
        <v>3983</v>
      </c>
      <c r="C46" s="321"/>
      <c r="D46" s="321"/>
      <c r="E46" s="321"/>
      <c r="F46" s="321"/>
      <c r="G46" s="321" t="s">
        <v>21</v>
      </c>
      <c r="H46" s="321"/>
      <c r="I46" s="321"/>
      <c r="J46" s="142">
        <v>34</v>
      </c>
      <c r="K46" s="128" t="s">
        <v>3215</v>
      </c>
      <c r="L46" s="127" t="s">
        <v>2871</v>
      </c>
    </row>
    <row r="47" spans="1:12" ht="21.75" customHeight="1" x14ac:dyDescent="0.2">
      <c r="A47" s="133">
        <v>585</v>
      </c>
      <c r="B47" s="321" t="s">
        <v>208</v>
      </c>
      <c r="C47" s="321"/>
      <c r="D47" s="321"/>
      <c r="E47" s="321"/>
      <c r="F47" s="321"/>
      <c r="G47" s="321" t="s">
        <v>21</v>
      </c>
      <c r="H47" s="321"/>
      <c r="I47" s="321"/>
      <c r="J47" s="142">
        <v>36</v>
      </c>
      <c r="K47" s="128" t="s">
        <v>3215</v>
      </c>
      <c r="L47" s="127" t="s">
        <v>2871</v>
      </c>
    </row>
    <row r="48" spans="1:12" ht="21.75" customHeight="1" x14ac:dyDescent="0.2">
      <c r="A48" s="133">
        <v>594</v>
      </c>
      <c r="B48" s="321" t="s">
        <v>3982</v>
      </c>
      <c r="C48" s="321"/>
      <c r="D48" s="321"/>
      <c r="E48" s="321"/>
      <c r="F48" s="321"/>
      <c r="G48" s="321" t="s">
        <v>21</v>
      </c>
      <c r="H48" s="321"/>
      <c r="I48" s="321"/>
      <c r="J48" s="142">
        <v>32</v>
      </c>
      <c r="K48" s="128" t="s">
        <v>3215</v>
      </c>
      <c r="L48" s="127" t="s">
        <v>2871</v>
      </c>
    </row>
    <row r="49" spans="1:12" ht="21.75" customHeight="1" x14ac:dyDescent="0.2">
      <c r="A49" s="133">
        <v>597</v>
      </c>
      <c r="B49" s="321" t="s">
        <v>2238</v>
      </c>
      <c r="C49" s="321"/>
      <c r="D49" s="321"/>
      <c r="E49" s="321"/>
      <c r="F49" s="321"/>
      <c r="G49" s="321" t="s">
        <v>21</v>
      </c>
      <c r="H49" s="321"/>
      <c r="I49" s="321"/>
      <c r="J49" s="142">
        <v>36.799999999999997</v>
      </c>
      <c r="K49" s="128" t="s">
        <v>3215</v>
      </c>
      <c r="L49" s="127" t="s">
        <v>2871</v>
      </c>
    </row>
    <row r="50" spans="1:12" ht="21.75" customHeight="1" x14ac:dyDescent="0.2">
      <c r="A50" s="133">
        <v>598</v>
      </c>
      <c r="B50" s="321" t="s">
        <v>653</v>
      </c>
      <c r="C50" s="321"/>
      <c r="D50" s="321"/>
      <c r="E50" s="321"/>
      <c r="F50" s="321"/>
      <c r="G50" s="321" t="s">
        <v>21</v>
      </c>
      <c r="H50" s="321"/>
      <c r="I50" s="321"/>
      <c r="J50" s="135">
        <v>200</v>
      </c>
      <c r="K50" s="128" t="s">
        <v>2936</v>
      </c>
      <c r="L50" s="127" t="s">
        <v>2871</v>
      </c>
    </row>
    <row r="51" spans="1:12" ht="21.75" customHeight="1" x14ac:dyDescent="0.2">
      <c r="A51" s="130">
        <v>8849</v>
      </c>
      <c r="B51" s="321" t="s">
        <v>3981</v>
      </c>
      <c r="C51" s="321"/>
      <c r="D51" s="321"/>
      <c r="E51" s="321"/>
      <c r="F51" s="321"/>
      <c r="G51" s="321" t="s">
        <v>21</v>
      </c>
      <c r="H51" s="321"/>
      <c r="I51" s="321"/>
      <c r="J51" s="142">
        <v>67.67</v>
      </c>
      <c r="K51" s="128" t="s">
        <v>2966</v>
      </c>
      <c r="L51" s="127" t="s">
        <v>2871</v>
      </c>
    </row>
    <row r="52" spans="1:12" ht="10.9" customHeight="1" x14ac:dyDescent="0.2">
      <c r="A52" s="130">
        <v>8872</v>
      </c>
      <c r="B52" s="321" t="s">
        <v>3980</v>
      </c>
      <c r="C52" s="321"/>
      <c r="D52" s="321"/>
      <c r="E52" s="321"/>
      <c r="F52" s="321"/>
      <c r="G52" s="321" t="s">
        <v>21</v>
      </c>
      <c r="H52" s="321"/>
      <c r="I52" s="321"/>
      <c r="J52" s="142">
        <v>30</v>
      </c>
      <c r="K52" s="128" t="s">
        <v>2949</v>
      </c>
      <c r="L52" s="127" t="s">
        <v>2871</v>
      </c>
    </row>
    <row r="53" spans="1:12" ht="10.9" customHeight="1" x14ac:dyDescent="0.2">
      <c r="A53" s="130">
        <v>8983</v>
      </c>
      <c r="B53" s="321" t="s">
        <v>593</v>
      </c>
      <c r="C53" s="321"/>
      <c r="D53" s="321"/>
      <c r="E53" s="321"/>
      <c r="F53" s="321"/>
      <c r="G53" s="321" t="s">
        <v>21</v>
      </c>
      <c r="H53" s="321"/>
      <c r="I53" s="321"/>
      <c r="J53" s="142">
        <v>38.299999999999997</v>
      </c>
      <c r="K53" s="128" t="s">
        <v>3215</v>
      </c>
      <c r="L53" s="127" t="s">
        <v>2871</v>
      </c>
    </row>
    <row r="54" spans="1:12" ht="10.9" customHeight="1" x14ac:dyDescent="0.2">
      <c r="A54" s="130">
        <v>9019</v>
      </c>
      <c r="B54" s="321" t="s">
        <v>1563</v>
      </c>
      <c r="C54" s="321"/>
      <c r="D54" s="321"/>
      <c r="E54" s="321"/>
      <c r="F54" s="321"/>
      <c r="G54" s="321" t="s">
        <v>21</v>
      </c>
      <c r="H54" s="321"/>
      <c r="I54" s="321"/>
      <c r="J54" s="142">
        <v>44.108699999999999</v>
      </c>
      <c r="K54" s="128" t="s">
        <v>3215</v>
      </c>
      <c r="L54" s="127" t="s">
        <v>2871</v>
      </c>
    </row>
    <row r="55" spans="1:12" ht="10.9" customHeight="1" x14ac:dyDescent="0.2">
      <c r="A55" s="130">
        <v>9022</v>
      </c>
      <c r="B55" s="321" t="s">
        <v>212</v>
      </c>
      <c r="C55" s="321"/>
      <c r="D55" s="321"/>
      <c r="E55" s="321"/>
      <c r="F55" s="321"/>
      <c r="G55" s="321" t="s">
        <v>7</v>
      </c>
      <c r="H55" s="321"/>
      <c r="I55" s="321"/>
      <c r="J55" s="135">
        <v>340</v>
      </c>
      <c r="K55" s="128" t="s">
        <v>3215</v>
      </c>
      <c r="L55" s="127" t="s">
        <v>2871</v>
      </c>
    </row>
    <row r="56" spans="1:12" ht="10.9" customHeight="1" x14ac:dyDescent="0.2">
      <c r="A56" s="130">
        <v>9282</v>
      </c>
      <c r="B56" s="321" t="s">
        <v>607</v>
      </c>
      <c r="C56" s="321"/>
      <c r="D56" s="321"/>
      <c r="E56" s="321"/>
      <c r="F56" s="321"/>
      <c r="G56" s="321" t="s">
        <v>19</v>
      </c>
      <c r="H56" s="321"/>
      <c r="I56" s="321"/>
      <c r="J56" s="142">
        <v>30</v>
      </c>
      <c r="K56" s="128" t="s">
        <v>2949</v>
      </c>
      <c r="L56" s="127" t="s">
        <v>2871</v>
      </c>
    </row>
    <row r="57" spans="1:12" ht="21.75" customHeight="1" x14ac:dyDescent="0.2">
      <c r="A57" s="130">
        <v>9541</v>
      </c>
      <c r="B57" s="321" t="s">
        <v>2805</v>
      </c>
      <c r="C57" s="321"/>
      <c r="D57" s="321"/>
      <c r="E57" s="321"/>
      <c r="F57" s="321"/>
      <c r="G57" s="321" t="s">
        <v>21</v>
      </c>
      <c r="H57" s="321"/>
      <c r="I57" s="321"/>
      <c r="J57" s="142">
        <v>52</v>
      </c>
      <c r="K57" s="128" t="s">
        <v>3192</v>
      </c>
      <c r="L57" s="127" t="s">
        <v>2871</v>
      </c>
    </row>
    <row r="58" spans="1:12" ht="10.9" customHeight="1" x14ac:dyDescent="0.2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</row>
    <row r="59" spans="1:12" ht="10.9" customHeight="1" x14ac:dyDescent="0.2">
      <c r="A59" s="322" t="s">
        <v>2906</v>
      </c>
      <c r="B59" s="322"/>
      <c r="C59" s="322"/>
      <c r="D59" s="321" t="s">
        <v>3979</v>
      </c>
      <c r="E59" s="321"/>
      <c r="F59" s="321"/>
      <c r="G59" s="321"/>
      <c r="H59" s="321"/>
      <c r="I59" s="321"/>
      <c r="J59" s="321"/>
      <c r="K59" s="321"/>
      <c r="L59" s="321"/>
    </row>
    <row r="60" spans="1:12" ht="10.9" customHeight="1" x14ac:dyDescent="0.2">
      <c r="A60" s="140" t="s">
        <v>0</v>
      </c>
      <c r="B60" s="323" t="s">
        <v>1</v>
      </c>
      <c r="C60" s="323"/>
      <c r="D60" s="323"/>
      <c r="E60" s="323"/>
      <c r="F60" s="323"/>
      <c r="G60" s="323" t="s">
        <v>2904</v>
      </c>
      <c r="H60" s="323"/>
      <c r="I60" s="323"/>
      <c r="J60" s="141" t="s">
        <v>4</v>
      </c>
      <c r="K60" s="140" t="s">
        <v>2903</v>
      </c>
      <c r="L60" s="139" t="s">
        <v>2902</v>
      </c>
    </row>
    <row r="61" spans="1:12" ht="10.9" customHeight="1" x14ac:dyDescent="0.2">
      <c r="A61" s="130">
        <v>6308</v>
      </c>
      <c r="B61" s="321" t="s">
        <v>3978</v>
      </c>
      <c r="C61" s="321"/>
      <c r="D61" s="321"/>
      <c r="E61" s="321"/>
      <c r="F61" s="321"/>
      <c r="G61" s="321" t="s">
        <v>21</v>
      </c>
      <c r="H61" s="321"/>
      <c r="I61" s="321"/>
      <c r="J61" s="142">
        <v>26.48</v>
      </c>
      <c r="K61" s="128" t="s">
        <v>3360</v>
      </c>
      <c r="L61" s="127" t="s">
        <v>2871</v>
      </c>
    </row>
    <row r="62" spans="1:12" ht="10.9" customHeight="1" x14ac:dyDescent="0.2">
      <c r="A62" s="130">
        <v>6313</v>
      </c>
      <c r="B62" s="321" t="s">
        <v>3977</v>
      </c>
      <c r="C62" s="321"/>
      <c r="D62" s="321"/>
      <c r="E62" s="321"/>
      <c r="F62" s="321"/>
      <c r="G62" s="321" t="s">
        <v>21</v>
      </c>
      <c r="H62" s="321"/>
      <c r="I62" s="321"/>
      <c r="J62" s="132">
        <v>9.86</v>
      </c>
      <c r="K62" s="128" t="s">
        <v>3360</v>
      </c>
      <c r="L62" s="127" t="s">
        <v>2871</v>
      </c>
    </row>
    <row r="63" spans="1:12" ht="10.9" customHeight="1" x14ac:dyDescent="0.2">
      <c r="A63" s="130">
        <v>6314</v>
      </c>
      <c r="B63" s="321" t="s">
        <v>3976</v>
      </c>
      <c r="C63" s="321"/>
      <c r="D63" s="321"/>
      <c r="E63" s="321"/>
      <c r="F63" s="321"/>
      <c r="G63" s="321" t="s">
        <v>21</v>
      </c>
      <c r="H63" s="321"/>
      <c r="I63" s="321"/>
      <c r="J63" s="142">
        <v>46.61</v>
      </c>
      <c r="K63" s="128" t="s">
        <v>3360</v>
      </c>
      <c r="L63" s="127" t="s">
        <v>2871</v>
      </c>
    </row>
    <row r="64" spans="1:12" ht="10.9" customHeight="1" x14ac:dyDescent="0.2">
      <c r="A64" s="130">
        <v>6316</v>
      </c>
      <c r="B64" s="321" t="s">
        <v>3975</v>
      </c>
      <c r="C64" s="321"/>
      <c r="D64" s="321"/>
      <c r="E64" s="321"/>
      <c r="F64" s="321"/>
      <c r="G64" s="321" t="s">
        <v>21</v>
      </c>
      <c r="H64" s="321"/>
      <c r="I64" s="321"/>
      <c r="J64" s="132">
        <v>9.86</v>
      </c>
      <c r="K64" s="128" t="s">
        <v>3360</v>
      </c>
      <c r="L64" s="127" t="s">
        <v>2871</v>
      </c>
    </row>
    <row r="65" spans="1:12" ht="10.9" customHeight="1" x14ac:dyDescent="0.2">
      <c r="A65" s="130">
        <v>9109</v>
      </c>
      <c r="B65" s="321" t="s">
        <v>3974</v>
      </c>
      <c r="C65" s="321"/>
      <c r="D65" s="321"/>
      <c r="E65" s="321"/>
      <c r="F65" s="321"/>
      <c r="G65" s="321" t="s">
        <v>21</v>
      </c>
      <c r="H65" s="321"/>
      <c r="I65" s="321"/>
      <c r="J65" s="142">
        <v>35.979999999999997</v>
      </c>
      <c r="K65" s="128" t="s">
        <v>4732</v>
      </c>
      <c r="L65" s="127" t="s">
        <v>2871</v>
      </c>
    </row>
    <row r="66" spans="1:12" ht="10.9" customHeight="1" x14ac:dyDescent="0.2">
      <c r="A66" s="130">
        <v>9123</v>
      </c>
      <c r="B66" s="321" t="s">
        <v>1828</v>
      </c>
      <c r="C66" s="321"/>
      <c r="D66" s="321"/>
      <c r="E66" s="321"/>
      <c r="F66" s="321"/>
      <c r="G66" s="321" t="s">
        <v>21</v>
      </c>
      <c r="H66" s="321"/>
      <c r="I66" s="321"/>
      <c r="J66" s="142">
        <v>11.451499999999999</v>
      </c>
      <c r="K66" s="128" t="s">
        <v>3360</v>
      </c>
      <c r="L66" s="127" t="s">
        <v>2871</v>
      </c>
    </row>
    <row r="67" spans="1:12" ht="10.9" customHeight="1" x14ac:dyDescent="0.2">
      <c r="A67" s="130">
        <v>9152</v>
      </c>
      <c r="B67" s="321" t="s">
        <v>3973</v>
      </c>
      <c r="C67" s="321"/>
      <c r="D67" s="321"/>
      <c r="E67" s="321"/>
      <c r="F67" s="321"/>
      <c r="G67" s="321" t="s">
        <v>21</v>
      </c>
      <c r="H67" s="321"/>
      <c r="I67" s="321"/>
      <c r="J67" s="142">
        <v>30</v>
      </c>
      <c r="K67" s="128" t="s">
        <v>3224</v>
      </c>
      <c r="L67" s="127" t="s">
        <v>2871</v>
      </c>
    </row>
    <row r="68" spans="1:12" ht="21.75" customHeight="1" x14ac:dyDescent="0.2">
      <c r="A68" s="130">
        <v>9470</v>
      </c>
      <c r="B68" s="321" t="s">
        <v>3972</v>
      </c>
      <c r="C68" s="321"/>
      <c r="D68" s="321"/>
      <c r="E68" s="321"/>
      <c r="F68" s="321"/>
      <c r="G68" s="321" t="s">
        <v>621</v>
      </c>
      <c r="H68" s="321"/>
      <c r="I68" s="321"/>
      <c r="J68" s="142">
        <v>32</v>
      </c>
      <c r="K68" s="128" t="s">
        <v>2963</v>
      </c>
      <c r="L68" s="127" t="s">
        <v>2871</v>
      </c>
    </row>
    <row r="69" spans="1:12" ht="10.9" customHeight="1" x14ac:dyDescent="0.2">
      <c r="A69" s="130">
        <v>9592</v>
      </c>
      <c r="B69" s="321" t="s">
        <v>2175</v>
      </c>
      <c r="C69" s="321"/>
      <c r="D69" s="321"/>
      <c r="E69" s="321"/>
      <c r="F69" s="321"/>
      <c r="G69" s="321" t="s">
        <v>21</v>
      </c>
      <c r="H69" s="321"/>
      <c r="I69" s="321"/>
      <c r="J69" s="142">
        <v>22</v>
      </c>
      <c r="K69" s="128" t="s">
        <v>3224</v>
      </c>
      <c r="L69" s="127" t="s">
        <v>2871</v>
      </c>
    </row>
    <row r="70" spans="1:12" ht="10.9" customHeight="1" x14ac:dyDescent="0.2">
      <c r="A70" s="130">
        <v>9595</v>
      </c>
      <c r="B70" s="321" t="s">
        <v>2179</v>
      </c>
      <c r="C70" s="321"/>
      <c r="D70" s="321"/>
      <c r="E70" s="321"/>
      <c r="F70" s="321"/>
      <c r="G70" s="321" t="s">
        <v>21</v>
      </c>
      <c r="H70" s="321"/>
      <c r="I70" s="321"/>
      <c r="J70" s="142">
        <v>16.5</v>
      </c>
      <c r="K70" s="128" t="s">
        <v>3224</v>
      </c>
      <c r="L70" s="127" t="s">
        <v>2871</v>
      </c>
    </row>
    <row r="71" spans="1:12" ht="21.75" customHeight="1" x14ac:dyDescent="0.2">
      <c r="A71" s="130">
        <v>9596</v>
      </c>
      <c r="B71" s="321" t="s">
        <v>2558</v>
      </c>
      <c r="C71" s="321"/>
      <c r="D71" s="321"/>
      <c r="E71" s="321"/>
      <c r="F71" s="321"/>
      <c r="G71" s="321" t="s">
        <v>21</v>
      </c>
      <c r="H71" s="321"/>
      <c r="I71" s="321"/>
      <c r="J71" s="142">
        <v>40</v>
      </c>
      <c r="K71" s="128" t="s">
        <v>3224</v>
      </c>
      <c r="L71" s="127" t="s">
        <v>2871</v>
      </c>
    </row>
    <row r="72" spans="1:12" ht="10.9" customHeight="1" x14ac:dyDescent="0.2">
      <c r="A72" s="130">
        <v>9601</v>
      </c>
      <c r="B72" s="321" t="s">
        <v>2819</v>
      </c>
      <c r="C72" s="321"/>
      <c r="D72" s="321"/>
      <c r="E72" s="321"/>
      <c r="F72" s="321"/>
      <c r="G72" s="321" t="s">
        <v>21</v>
      </c>
      <c r="H72" s="321"/>
      <c r="I72" s="321"/>
      <c r="J72" s="142">
        <v>45</v>
      </c>
      <c r="K72" s="128" t="s">
        <v>2988</v>
      </c>
      <c r="L72" s="127" t="s">
        <v>2871</v>
      </c>
    </row>
    <row r="73" spans="1:12" ht="10.9" customHeight="1" x14ac:dyDescent="0.2">
      <c r="A73" s="130">
        <v>9609</v>
      </c>
      <c r="B73" s="321" t="s">
        <v>4698</v>
      </c>
      <c r="C73" s="321"/>
      <c r="D73" s="321"/>
      <c r="E73" s="321"/>
      <c r="F73" s="321"/>
      <c r="G73" s="321" t="s">
        <v>414</v>
      </c>
      <c r="H73" s="321"/>
      <c r="I73" s="321"/>
      <c r="J73" s="131">
        <v>14350</v>
      </c>
      <c r="K73" s="128" t="s">
        <v>2988</v>
      </c>
      <c r="L73" s="127" t="s">
        <v>2871</v>
      </c>
    </row>
    <row r="74" spans="1:12" ht="10.9" customHeight="1" x14ac:dyDescent="0.2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</row>
    <row r="75" spans="1:12" ht="10.9" customHeight="1" x14ac:dyDescent="0.2">
      <c r="A75" s="322" t="s">
        <v>2908</v>
      </c>
      <c r="B75" s="322"/>
      <c r="C75" s="322"/>
      <c r="D75" s="321" t="s">
        <v>3971</v>
      </c>
      <c r="E75" s="321"/>
      <c r="F75" s="321"/>
      <c r="G75" s="321"/>
      <c r="H75" s="321"/>
      <c r="I75" s="321"/>
      <c r="J75" s="321"/>
      <c r="K75" s="321"/>
      <c r="L75" s="321"/>
    </row>
    <row r="76" spans="1:12" ht="10.9" customHeight="1" x14ac:dyDescent="0.2">
      <c r="A76" s="322" t="s">
        <v>2906</v>
      </c>
      <c r="B76" s="322"/>
      <c r="C76" s="322"/>
      <c r="D76" s="321" t="s">
        <v>3970</v>
      </c>
      <c r="E76" s="321"/>
      <c r="F76" s="321"/>
      <c r="G76" s="321"/>
      <c r="H76" s="321"/>
      <c r="I76" s="321"/>
      <c r="J76" s="321"/>
      <c r="K76" s="321"/>
      <c r="L76" s="321"/>
    </row>
    <row r="77" spans="1:12" ht="10.9" customHeight="1" x14ac:dyDescent="0.2">
      <c r="A77" s="140" t="s">
        <v>0</v>
      </c>
      <c r="B77" s="323" t="s">
        <v>1</v>
      </c>
      <c r="C77" s="323"/>
      <c r="D77" s="323"/>
      <c r="E77" s="323"/>
      <c r="F77" s="323"/>
      <c r="G77" s="323" t="s">
        <v>2904</v>
      </c>
      <c r="H77" s="323"/>
      <c r="I77" s="323"/>
      <c r="J77" s="141" t="s">
        <v>4</v>
      </c>
      <c r="K77" s="140" t="s">
        <v>2903</v>
      </c>
      <c r="L77" s="139" t="s">
        <v>2902</v>
      </c>
    </row>
    <row r="78" spans="1:12" ht="10.9" customHeight="1" x14ac:dyDescent="0.2">
      <c r="A78" s="133">
        <v>952</v>
      </c>
      <c r="B78" s="321" t="s">
        <v>3969</v>
      </c>
      <c r="C78" s="321"/>
      <c r="D78" s="321"/>
      <c r="E78" s="321"/>
      <c r="F78" s="321"/>
      <c r="G78" s="321" t="s">
        <v>629</v>
      </c>
      <c r="H78" s="321"/>
      <c r="I78" s="321"/>
      <c r="J78" s="142">
        <v>13.05</v>
      </c>
      <c r="K78" s="128" t="s">
        <v>2881</v>
      </c>
      <c r="L78" s="127" t="s">
        <v>2871</v>
      </c>
    </row>
    <row r="79" spans="1:12" ht="10.9" customHeight="1" x14ac:dyDescent="0.2">
      <c r="A79" s="133">
        <v>954</v>
      </c>
      <c r="B79" s="321" t="s">
        <v>3968</v>
      </c>
      <c r="C79" s="321"/>
      <c r="D79" s="321"/>
      <c r="E79" s="321"/>
      <c r="F79" s="321"/>
      <c r="G79" s="321" t="s">
        <v>629</v>
      </c>
      <c r="H79" s="321"/>
      <c r="I79" s="321"/>
      <c r="J79" s="132">
        <v>1.08</v>
      </c>
      <c r="K79" s="128" t="s">
        <v>2881</v>
      </c>
      <c r="L79" s="127" t="s">
        <v>2871</v>
      </c>
    </row>
    <row r="80" spans="1:12" ht="10.9" customHeight="1" x14ac:dyDescent="0.2">
      <c r="A80" s="133">
        <v>960</v>
      </c>
      <c r="B80" s="321" t="s">
        <v>3967</v>
      </c>
      <c r="C80" s="321"/>
      <c r="D80" s="321"/>
      <c r="E80" s="321"/>
      <c r="F80" s="321"/>
      <c r="G80" s="321" t="s">
        <v>629</v>
      </c>
      <c r="H80" s="321"/>
      <c r="I80" s="321"/>
      <c r="J80" s="132">
        <v>0.64</v>
      </c>
      <c r="K80" s="128" t="s">
        <v>3215</v>
      </c>
      <c r="L80" s="127" t="s">
        <v>2871</v>
      </c>
    </row>
    <row r="81" spans="1:12" ht="10.9" customHeight="1" x14ac:dyDescent="0.2">
      <c r="A81" s="133">
        <v>979</v>
      </c>
      <c r="B81" s="321" t="s">
        <v>3966</v>
      </c>
      <c r="C81" s="321"/>
      <c r="D81" s="321"/>
      <c r="E81" s="321"/>
      <c r="F81" s="321"/>
      <c r="G81" s="321" t="s">
        <v>629</v>
      </c>
      <c r="H81" s="321"/>
      <c r="I81" s="321"/>
      <c r="J81" s="132">
        <v>7.99</v>
      </c>
      <c r="K81" s="128" t="s">
        <v>3224</v>
      </c>
      <c r="L81" s="127" t="s">
        <v>2871</v>
      </c>
    </row>
    <row r="82" spans="1:12" ht="10.9" customHeight="1" x14ac:dyDescent="0.2">
      <c r="A82" s="133">
        <v>981</v>
      </c>
      <c r="B82" s="321" t="s">
        <v>3965</v>
      </c>
      <c r="C82" s="321"/>
      <c r="D82" s="321"/>
      <c r="E82" s="321"/>
      <c r="F82" s="321"/>
      <c r="G82" s="321" t="s">
        <v>629</v>
      </c>
      <c r="H82" s="321"/>
      <c r="I82" s="321"/>
      <c r="J82" s="132">
        <v>0.65</v>
      </c>
      <c r="K82" s="128" t="s">
        <v>2881</v>
      </c>
      <c r="L82" s="127" t="s">
        <v>2871</v>
      </c>
    </row>
    <row r="83" spans="1:12" ht="10.9" customHeight="1" x14ac:dyDescent="0.2">
      <c r="A83" s="130">
        <v>9203</v>
      </c>
      <c r="B83" s="321" t="s">
        <v>3964</v>
      </c>
      <c r="C83" s="321"/>
      <c r="D83" s="321"/>
      <c r="E83" s="321"/>
      <c r="F83" s="321"/>
      <c r="G83" s="321" t="s">
        <v>3963</v>
      </c>
      <c r="H83" s="321"/>
      <c r="I83" s="321"/>
      <c r="J83" s="142">
        <v>32</v>
      </c>
      <c r="K83" s="128" t="s">
        <v>3962</v>
      </c>
      <c r="L83" s="127" t="s">
        <v>2871</v>
      </c>
    </row>
    <row r="84" spans="1:12" ht="10.9" customHeight="1" x14ac:dyDescent="0.2">
      <c r="A84" s="130">
        <v>9204</v>
      </c>
      <c r="B84" s="321" t="s">
        <v>3964</v>
      </c>
      <c r="C84" s="321"/>
      <c r="D84" s="321"/>
      <c r="E84" s="321"/>
      <c r="F84" s="321"/>
      <c r="G84" s="321" t="s">
        <v>21</v>
      </c>
      <c r="H84" s="321"/>
      <c r="I84" s="321"/>
      <c r="J84" s="142">
        <v>32</v>
      </c>
      <c r="K84" s="128" t="s">
        <v>3962</v>
      </c>
      <c r="L84" s="127" t="s">
        <v>2871</v>
      </c>
    </row>
    <row r="85" spans="1:12" ht="10.9" customHeight="1" x14ac:dyDescent="0.2">
      <c r="A85" s="130">
        <v>9205</v>
      </c>
      <c r="B85" s="321" t="s">
        <v>3964</v>
      </c>
      <c r="C85" s="321"/>
      <c r="D85" s="321"/>
      <c r="E85" s="321"/>
      <c r="F85" s="321"/>
      <c r="G85" s="321" t="s">
        <v>3963</v>
      </c>
      <c r="H85" s="321"/>
      <c r="I85" s="321"/>
      <c r="J85" s="142">
        <v>32</v>
      </c>
      <c r="K85" s="128" t="s">
        <v>3962</v>
      </c>
      <c r="L85" s="127" t="s">
        <v>2871</v>
      </c>
    </row>
    <row r="86" spans="1:12" ht="10.9" customHeight="1" x14ac:dyDescent="0.2">
      <c r="A86" s="130">
        <v>9206</v>
      </c>
      <c r="B86" s="321" t="s">
        <v>3964</v>
      </c>
      <c r="C86" s="321"/>
      <c r="D86" s="321"/>
      <c r="E86" s="321"/>
      <c r="F86" s="321"/>
      <c r="G86" s="321" t="s">
        <v>3963</v>
      </c>
      <c r="H86" s="321"/>
      <c r="I86" s="321"/>
      <c r="J86" s="142">
        <v>32</v>
      </c>
      <c r="K86" s="128" t="s">
        <v>3962</v>
      </c>
      <c r="L86" s="127" t="s">
        <v>2871</v>
      </c>
    </row>
    <row r="87" spans="1:12" ht="10.9" customHeight="1" x14ac:dyDescent="0.2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</row>
    <row r="88" spans="1:12" ht="10.9" customHeight="1" x14ac:dyDescent="0.2">
      <c r="A88" s="322" t="s">
        <v>2906</v>
      </c>
      <c r="B88" s="322"/>
      <c r="C88" s="322"/>
      <c r="D88" s="321" t="s">
        <v>3961</v>
      </c>
      <c r="E88" s="321"/>
      <c r="F88" s="321"/>
      <c r="G88" s="321"/>
      <c r="H88" s="321"/>
      <c r="I88" s="321"/>
      <c r="J88" s="321"/>
      <c r="K88" s="321"/>
      <c r="L88" s="321"/>
    </row>
    <row r="89" spans="1:12" ht="10.9" customHeight="1" x14ac:dyDescent="0.2">
      <c r="A89" s="140" t="s">
        <v>0</v>
      </c>
      <c r="B89" s="323" t="s">
        <v>1</v>
      </c>
      <c r="C89" s="323"/>
      <c r="D89" s="323"/>
      <c r="E89" s="323"/>
      <c r="F89" s="323"/>
      <c r="G89" s="323" t="s">
        <v>2904</v>
      </c>
      <c r="H89" s="323"/>
      <c r="I89" s="323"/>
      <c r="J89" s="141" t="s">
        <v>4</v>
      </c>
      <c r="K89" s="140" t="s">
        <v>2903</v>
      </c>
      <c r="L89" s="139" t="s">
        <v>2902</v>
      </c>
    </row>
    <row r="90" spans="1:12" ht="10.9" customHeight="1" x14ac:dyDescent="0.2">
      <c r="A90" s="133">
        <v>985</v>
      </c>
      <c r="B90" s="321" t="s">
        <v>3960</v>
      </c>
      <c r="C90" s="321"/>
      <c r="D90" s="321"/>
      <c r="E90" s="321"/>
      <c r="F90" s="321"/>
      <c r="G90" s="321" t="s">
        <v>621</v>
      </c>
      <c r="H90" s="321"/>
      <c r="I90" s="321"/>
      <c r="J90" s="135">
        <v>105</v>
      </c>
      <c r="K90" s="128" t="s">
        <v>3215</v>
      </c>
      <c r="L90" s="127" t="s">
        <v>2871</v>
      </c>
    </row>
    <row r="91" spans="1:12" ht="10.9" customHeight="1" x14ac:dyDescent="0.2">
      <c r="A91" s="133">
        <v>986</v>
      </c>
      <c r="B91" s="321" t="s">
        <v>3959</v>
      </c>
      <c r="C91" s="321"/>
      <c r="D91" s="321"/>
      <c r="E91" s="321"/>
      <c r="F91" s="321"/>
      <c r="G91" s="321" t="s">
        <v>621</v>
      </c>
      <c r="H91" s="321"/>
      <c r="I91" s="321"/>
      <c r="J91" s="135">
        <v>105</v>
      </c>
      <c r="K91" s="128" t="s">
        <v>3215</v>
      </c>
      <c r="L91" s="127" t="s">
        <v>2871</v>
      </c>
    </row>
    <row r="92" spans="1:12" ht="10.9" customHeight="1" x14ac:dyDescent="0.2">
      <c r="A92" s="133">
        <v>988</v>
      </c>
      <c r="B92" s="321" t="s">
        <v>3958</v>
      </c>
      <c r="C92" s="321"/>
      <c r="D92" s="321"/>
      <c r="E92" s="321"/>
      <c r="F92" s="321"/>
      <c r="G92" s="321" t="s">
        <v>621</v>
      </c>
      <c r="H92" s="321"/>
      <c r="I92" s="321"/>
      <c r="J92" s="142">
        <v>99</v>
      </c>
      <c r="K92" s="128" t="s">
        <v>2881</v>
      </c>
      <c r="L92" s="127" t="s">
        <v>2871</v>
      </c>
    </row>
    <row r="93" spans="1:12" ht="10.9" customHeight="1" x14ac:dyDescent="0.2">
      <c r="A93" s="133">
        <v>992</v>
      </c>
      <c r="B93" s="321" t="s">
        <v>3957</v>
      </c>
      <c r="C93" s="321"/>
      <c r="D93" s="321"/>
      <c r="E93" s="321"/>
      <c r="F93" s="321"/>
      <c r="G93" s="321" t="s">
        <v>621</v>
      </c>
      <c r="H93" s="321"/>
      <c r="I93" s="321"/>
      <c r="J93" s="142">
        <v>88</v>
      </c>
      <c r="K93" s="128" t="s">
        <v>3215</v>
      </c>
      <c r="L93" s="127" t="s">
        <v>2871</v>
      </c>
    </row>
    <row r="94" spans="1:12" ht="10.9" customHeight="1" x14ac:dyDescent="0.2">
      <c r="A94" s="133">
        <v>999</v>
      </c>
      <c r="B94" s="321" t="s">
        <v>3956</v>
      </c>
      <c r="C94" s="321"/>
      <c r="D94" s="321"/>
      <c r="E94" s="321"/>
      <c r="F94" s="321"/>
      <c r="G94" s="321" t="s">
        <v>621</v>
      </c>
      <c r="H94" s="321"/>
      <c r="I94" s="321"/>
      <c r="J94" s="142">
        <v>71.16</v>
      </c>
      <c r="K94" s="128" t="s">
        <v>2881</v>
      </c>
      <c r="L94" s="127" t="s">
        <v>2871</v>
      </c>
    </row>
    <row r="95" spans="1:12" ht="10.9" customHeight="1" x14ac:dyDescent="0.2">
      <c r="A95" s="130">
        <v>1002</v>
      </c>
      <c r="B95" s="321" t="s">
        <v>3955</v>
      </c>
      <c r="C95" s="321"/>
      <c r="D95" s="321"/>
      <c r="E95" s="321"/>
      <c r="F95" s="321"/>
      <c r="G95" s="321" t="s">
        <v>621</v>
      </c>
      <c r="H95" s="321"/>
      <c r="I95" s="321"/>
      <c r="J95" s="142">
        <v>88</v>
      </c>
      <c r="K95" s="128" t="s">
        <v>2988</v>
      </c>
      <c r="L95" s="127" t="s">
        <v>2871</v>
      </c>
    </row>
    <row r="96" spans="1:12" ht="10.9" customHeight="1" x14ac:dyDescent="0.2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</row>
    <row r="97" spans="1:12" ht="10.9" customHeight="1" x14ac:dyDescent="0.2">
      <c r="A97" s="322" t="s">
        <v>2906</v>
      </c>
      <c r="B97" s="322"/>
      <c r="C97" s="322"/>
      <c r="D97" s="321" t="s">
        <v>3954</v>
      </c>
      <c r="E97" s="321"/>
      <c r="F97" s="321"/>
      <c r="G97" s="321"/>
      <c r="H97" s="321"/>
      <c r="I97" s="321"/>
      <c r="J97" s="321"/>
      <c r="K97" s="321"/>
      <c r="L97" s="321"/>
    </row>
    <row r="98" spans="1:12" ht="10.9" customHeight="1" x14ac:dyDescent="0.2">
      <c r="A98" s="140" t="s">
        <v>0</v>
      </c>
      <c r="B98" s="323" t="s">
        <v>1</v>
      </c>
      <c r="C98" s="323"/>
      <c r="D98" s="323"/>
      <c r="E98" s="323"/>
      <c r="F98" s="323"/>
      <c r="G98" s="323" t="s">
        <v>2904</v>
      </c>
      <c r="H98" s="323"/>
      <c r="I98" s="323"/>
      <c r="J98" s="141" t="s">
        <v>4</v>
      </c>
      <c r="K98" s="140" t="s">
        <v>2903</v>
      </c>
      <c r="L98" s="139" t="s">
        <v>2902</v>
      </c>
    </row>
    <row r="99" spans="1:12" ht="10.9" customHeight="1" x14ac:dyDescent="0.2">
      <c r="A99" s="130">
        <v>1063</v>
      </c>
      <c r="B99" s="321" t="s">
        <v>3953</v>
      </c>
      <c r="C99" s="321"/>
      <c r="D99" s="321"/>
      <c r="E99" s="321"/>
      <c r="F99" s="321"/>
      <c r="G99" s="321" t="s">
        <v>629</v>
      </c>
      <c r="H99" s="321"/>
      <c r="I99" s="321"/>
      <c r="J99" s="132">
        <v>6.5822000000000003</v>
      </c>
      <c r="K99" s="128" t="s">
        <v>2936</v>
      </c>
      <c r="L99" s="127" t="s">
        <v>2871</v>
      </c>
    </row>
    <row r="100" spans="1:12" ht="10.9" customHeight="1" x14ac:dyDescent="0.2">
      <c r="A100" s="130">
        <v>1064</v>
      </c>
      <c r="B100" s="321" t="s">
        <v>3952</v>
      </c>
      <c r="C100" s="321"/>
      <c r="D100" s="321"/>
      <c r="E100" s="321"/>
      <c r="F100" s="321"/>
      <c r="G100" s="321" t="s">
        <v>629</v>
      </c>
      <c r="H100" s="321"/>
      <c r="I100" s="321"/>
      <c r="J100" s="132">
        <v>7.22</v>
      </c>
      <c r="K100" s="128" t="s">
        <v>2881</v>
      </c>
      <c r="L100" s="127" t="s">
        <v>2871</v>
      </c>
    </row>
    <row r="101" spans="1:12" ht="10.9" customHeight="1" x14ac:dyDescent="0.2">
      <c r="A101" s="130">
        <v>1065</v>
      </c>
      <c r="B101" s="321" t="s">
        <v>3951</v>
      </c>
      <c r="C101" s="321"/>
      <c r="D101" s="321"/>
      <c r="E101" s="321"/>
      <c r="F101" s="321"/>
      <c r="G101" s="321" t="s">
        <v>629</v>
      </c>
      <c r="H101" s="321"/>
      <c r="I101" s="321"/>
      <c r="J101" s="132">
        <v>7.22</v>
      </c>
      <c r="K101" s="128" t="s">
        <v>2881</v>
      </c>
      <c r="L101" s="127" t="s">
        <v>2871</v>
      </c>
    </row>
    <row r="102" spans="1:12" ht="10.9" customHeight="1" x14ac:dyDescent="0.2">
      <c r="A102" s="130">
        <v>1066</v>
      </c>
      <c r="B102" s="321" t="s">
        <v>3950</v>
      </c>
      <c r="C102" s="321"/>
      <c r="D102" s="321"/>
      <c r="E102" s="321"/>
      <c r="F102" s="321"/>
      <c r="G102" s="321" t="s">
        <v>629</v>
      </c>
      <c r="H102" s="321"/>
      <c r="I102" s="321"/>
      <c r="J102" s="132">
        <v>6.3906999999999998</v>
      </c>
      <c r="K102" s="128" t="s">
        <v>2936</v>
      </c>
      <c r="L102" s="127" t="s">
        <v>2871</v>
      </c>
    </row>
    <row r="103" spans="1:12" ht="10.9" customHeight="1" x14ac:dyDescent="0.2">
      <c r="A103" s="130">
        <v>1067</v>
      </c>
      <c r="B103" s="321" t="s">
        <v>3949</v>
      </c>
      <c r="C103" s="321"/>
      <c r="D103" s="321"/>
      <c r="E103" s="321"/>
      <c r="F103" s="321"/>
      <c r="G103" s="321" t="s">
        <v>629</v>
      </c>
      <c r="H103" s="321"/>
      <c r="I103" s="321"/>
      <c r="J103" s="132">
        <v>7.22</v>
      </c>
      <c r="K103" s="128" t="s">
        <v>2881</v>
      </c>
      <c r="L103" s="127" t="s">
        <v>2871</v>
      </c>
    </row>
    <row r="104" spans="1:12" ht="10.9" customHeight="1" x14ac:dyDescent="0.2">
      <c r="A104" s="130">
        <v>1070</v>
      </c>
      <c r="B104" s="321" t="s">
        <v>3948</v>
      </c>
      <c r="C104" s="321"/>
      <c r="D104" s="321"/>
      <c r="E104" s="321"/>
      <c r="F104" s="321"/>
      <c r="G104" s="321" t="s">
        <v>629</v>
      </c>
      <c r="H104" s="321"/>
      <c r="I104" s="321"/>
      <c r="J104" s="132">
        <v>6.8986000000000001</v>
      </c>
      <c r="K104" s="128" t="s">
        <v>2936</v>
      </c>
      <c r="L104" s="127" t="s">
        <v>2871</v>
      </c>
    </row>
    <row r="105" spans="1:12" ht="10.9" customHeight="1" x14ac:dyDescent="0.2">
      <c r="A105" s="130">
        <v>1071</v>
      </c>
      <c r="B105" s="321" t="s">
        <v>3947</v>
      </c>
      <c r="C105" s="321"/>
      <c r="D105" s="321"/>
      <c r="E105" s="321"/>
      <c r="F105" s="321"/>
      <c r="G105" s="321" t="s">
        <v>629</v>
      </c>
      <c r="H105" s="321"/>
      <c r="I105" s="321"/>
      <c r="J105" s="132">
        <v>7.8</v>
      </c>
      <c r="K105" s="128" t="s">
        <v>2881</v>
      </c>
      <c r="L105" s="127" t="s">
        <v>2871</v>
      </c>
    </row>
    <row r="106" spans="1:12" ht="10.9" customHeight="1" x14ac:dyDescent="0.2">
      <c r="A106" s="130">
        <v>1073</v>
      </c>
      <c r="B106" s="321" t="s">
        <v>3946</v>
      </c>
      <c r="C106" s="321"/>
      <c r="D106" s="321"/>
      <c r="E106" s="321"/>
      <c r="F106" s="321"/>
      <c r="G106" s="321" t="s">
        <v>629</v>
      </c>
      <c r="H106" s="321"/>
      <c r="I106" s="321"/>
      <c r="J106" s="132">
        <v>8.73</v>
      </c>
      <c r="K106" s="128" t="s">
        <v>2881</v>
      </c>
      <c r="L106" s="127" t="s">
        <v>2871</v>
      </c>
    </row>
    <row r="107" spans="1:12" ht="10.9" customHeight="1" x14ac:dyDescent="0.2">
      <c r="A107" s="130">
        <v>1101</v>
      </c>
      <c r="B107" s="321" t="s">
        <v>3945</v>
      </c>
      <c r="C107" s="321"/>
      <c r="D107" s="321"/>
      <c r="E107" s="321"/>
      <c r="F107" s="321"/>
      <c r="G107" s="321" t="s">
        <v>629</v>
      </c>
      <c r="H107" s="321"/>
      <c r="I107" s="321"/>
      <c r="J107" s="132">
        <v>0.7</v>
      </c>
      <c r="K107" s="128" t="s">
        <v>2936</v>
      </c>
      <c r="L107" s="127" t="s">
        <v>2871</v>
      </c>
    </row>
    <row r="108" spans="1:12" ht="10.9" customHeight="1" x14ac:dyDescent="0.2">
      <c r="A108" s="130">
        <v>1298</v>
      </c>
      <c r="B108" s="321" t="s">
        <v>3944</v>
      </c>
      <c r="C108" s="321"/>
      <c r="D108" s="321"/>
      <c r="E108" s="321"/>
      <c r="F108" s="321"/>
      <c r="G108" s="321" t="s">
        <v>7</v>
      </c>
      <c r="H108" s="321"/>
      <c r="I108" s="321"/>
      <c r="J108" s="142">
        <v>58.21</v>
      </c>
      <c r="K108" s="128" t="s">
        <v>3215</v>
      </c>
      <c r="L108" s="127" t="s">
        <v>2871</v>
      </c>
    </row>
    <row r="109" spans="1:12" ht="10.9" customHeight="1" x14ac:dyDescent="0.2">
      <c r="A109" s="130">
        <v>1299</v>
      </c>
      <c r="B109" s="321" t="s">
        <v>3943</v>
      </c>
      <c r="C109" s="321"/>
      <c r="D109" s="321"/>
      <c r="E109" s="321"/>
      <c r="F109" s="321"/>
      <c r="G109" s="321" t="s">
        <v>7</v>
      </c>
      <c r="H109" s="321"/>
      <c r="I109" s="321"/>
      <c r="J109" s="142">
        <v>97.72</v>
      </c>
      <c r="K109" s="128" t="s">
        <v>2881</v>
      </c>
      <c r="L109" s="127" t="s">
        <v>2871</v>
      </c>
    </row>
    <row r="110" spans="1:12" ht="10.9" customHeight="1" x14ac:dyDescent="0.2">
      <c r="A110" s="130">
        <v>1343</v>
      </c>
      <c r="B110" s="321" t="s">
        <v>3942</v>
      </c>
      <c r="C110" s="321"/>
      <c r="D110" s="321"/>
      <c r="E110" s="321"/>
      <c r="F110" s="321"/>
      <c r="G110" s="321" t="s">
        <v>629</v>
      </c>
      <c r="H110" s="321"/>
      <c r="I110" s="321"/>
      <c r="J110" s="132">
        <v>6.93</v>
      </c>
      <c r="K110" s="128" t="s">
        <v>2936</v>
      </c>
      <c r="L110" s="127" t="s">
        <v>2871</v>
      </c>
    </row>
    <row r="111" spans="1:12" ht="10.9" customHeight="1" x14ac:dyDescent="0.2">
      <c r="A111" s="130">
        <v>1344</v>
      </c>
      <c r="B111" s="321" t="s">
        <v>3941</v>
      </c>
      <c r="C111" s="321"/>
      <c r="D111" s="321"/>
      <c r="E111" s="321"/>
      <c r="F111" s="321"/>
      <c r="G111" s="321" t="s">
        <v>629</v>
      </c>
      <c r="H111" s="321"/>
      <c r="I111" s="321"/>
      <c r="J111" s="132">
        <v>6.63</v>
      </c>
      <c r="K111" s="128" t="s">
        <v>2936</v>
      </c>
      <c r="L111" s="127" t="s">
        <v>2871</v>
      </c>
    </row>
    <row r="112" spans="1:12" ht="10.9" customHeight="1" x14ac:dyDescent="0.2">
      <c r="A112" s="130">
        <v>1345</v>
      </c>
      <c r="B112" s="321" t="s">
        <v>3940</v>
      </c>
      <c r="C112" s="321"/>
      <c r="D112" s="321"/>
      <c r="E112" s="321"/>
      <c r="F112" s="321"/>
      <c r="G112" s="321" t="s">
        <v>629</v>
      </c>
      <c r="H112" s="321"/>
      <c r="I112" s="321"/>
      <c r="J112" s="132">
        <v>6.63</v>
      </c>
      <c r="K112" s="128" t="s">
        <v>2936</v>
      </c>
      <c r="L112" s="127" t="s">
        <v>2871</v>
      </c>
    </row>
    <row r="113" spans="1:12" ht="10.9" customHeight="1" x14ac:dyDescent="0.2">
      <c r="A113" s="130">
        <v>1346</v>
      </c>
      <c r="B113" s="321" t="s">
        <v>3939</v>
      </c>
      <c r="C113" s="321"/>
      <c r="D113" s="321"/>
      <c r="E113" s="321"/>
      <c r="F113" s="321"/>
      <c r="G113" s="321" t="s">
        <v>629</v>
      </c>
      <c r="H113" s="321"/>
      <c r="I113" s="321"/>
      <c r="J113" s="132">
        <v>6.75</v>
      </c>
      <c r="K113" s="128" t="s">
        <v>2936</v>
      </c>
      <c r="L113" s="127" t="s">
        <v>2871</v>
      </c>
    </row>
    <row r="114" spans="1:12" ht="10.9" customHeight="1" x14ac:dyDescent="0.2">
      <c r="A114" s="130">
        <v>1347</v>
      </c>
      <c r="B114" s="321" t="s">
        <v>3938</v>
      </c>
      <c r="C114" s="321"/>
      <c r="D114" s="321"/>
      <c r="E114" s="321"/>
      <c r="F114" s="321"/>
      <c r="G114" s="321" t="s">
        <v>629</v>
      </c>
      <c r="H114" s="321"/>
      <c r="I114" s="321"/>
      <c r="J114" s="132">
        <v>6.75</v>
      </c>
      <c r="K114" s="128" t="s">
        <v>2936</v>
      </c>
      <c r="L114" s="127" t="s">
        <v>2871</v>
      </c>
    </row>
    <row r="115" spans="1:12" ht="10.9" customHeight="1" x14ac:dyDescent="0.2">
      <c r="A115" s="130">
        <v>1350</v>
      </c>
      <c r="B115" s="321" t="s">
        <v>3937</v>
      </c>
      <c r="C115" s="321"/>
      <c r="D115" s="321"/>
      <c r="E115" s="321"/>
      <c r="F115" s="321"/>
      <c r="G115" s="321" t="s">
        <v>629</v>
      </c>
      <c r="H115" s="321"/>
      <c r="I115" s="321"/>
      <c r="J115" s="132">
        <v>7.2270000000000003</v>
      </c>
      <c r="K115" s="128" t="s">
        <v>2936</v>
      </c>
      <c r="L115" s="127" t="s">
        <v>2871</v>
      </c>
    </row>
    <row r="116" spans="1:12" ht="10.9" customHeight="1" x14ac:dyDescent="0.2">
      <c r="A116" s="130">
        <v>1351</v>
      </c>
      <c r="B116" s="321" t="s">
        <v>3936</v>
      </c>
      <c r="C116" s="321"/>
      <c r="D116" s="321"/>
      <c r="E116" s="321"/>
      <c r="F116" s="321"/>
      <c r="G116" s="321" t="s">
        <v>629</v>
      </c>
      <c r="H116" s="321"/>
      <c r="I116" s="321"/>
      <c r="J116" s="132">
        <v>7.23</v>
      </c>
      <c r="K116" s="128" t="s">
        <v>2936</v>
      </c>
      <c r="L116" s="127" t="s">
        <v>2871</v>
      </c>
    </row>
    <row r="117" spans="1:12" ht="10.9" customHeight="1" x14ac:dyDescent="0.2">
      <c r="A117" s="130">
        <v>1353</v>
      </c>
      <c r="B117" s="321" t="s">
        <v>3935</v>
      </c>
      <c r="C117" s="321"/>
      <c r="D117" s="321"/>
      <c r="E117" s="321"/>
      <c r="F117" s="321"/>
      <c r="G117" s="321" t="s">
        <v>629</v>
      </c>
      <c r="H117" s="321"/>
      <c r="I117" s="321"/>
      <c r="J117" s="132">
        <v>7.91</v>
      </c>
      <c r="K117" s="128" t="s">
        <v>2936</v>
      </c>
      <c r="L117" s="127" t="s">
        <v>2871</v>
      </c>
    </row>
    <row r="118" spans="1:12" ht="10.9" customHeight="1" x14ac:dyDescent="0.2">
      <c r="A118" s="130">
        <v>9189</v>
      </c>
      <c r="B118" s="321" t="s">
        <v>3934</v>
      </c>
      <c r="C118" s="321"/>
      <c r="D118" s="321"/>
      <c r="E118" s="321"/>
      <c r="F118" s="321"/>
      <c r="G118" s="321" t="s">
        <v>629</v>
      </c>
      <c r="H118" s="321"/>
      <c r="I118" s="321"/>
      <c r="J118" s="132">
        <v>6.5822000000000003</v>
      </c>
      <c r="K118" s="128" t="s">
        <v>2936</v>
      </c>
      <c r="L118" s="127" t="s">
        <v>2871</v>
      </c>
    </row>
    <row r="119" spans="1:12" ht="10.9" customHeight="1" x14ac:dyDescent="0.2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</row>
    <row r="120" spans="1:12" ht="10.9" customHeight="1" x14ac:dyDescent="0.2">
      <c r="A120" s="322" t="s">
        <v>2906</v>
      </c>
      <c r="B120" s="322"/>
      <c r="C120" s="322"/>
      <c r="D120" s="321" t="s">
        <v>3933</v>
      </c>
      <c r="E120" s="321"/>
      <c r="F120" s="321"/>
      <c r="G120" s="321"/>
      <c r="H120" s="321"/>
      <c r="I120" s="321"/>
      <c r="J120" s="321"/>
      <c r="K120" s="321"/>
      <c r="L120" s="321"/>
    </row>
    <row r="121" spans="1:12" ht="10.9" customHeight="1" x14ac:dyDescent="0.2">
      <c r="A121" s="140" t="s">
        <v>0</v>
      </c>
      <c r="B121" s="323" t="s">
        <v>1</v>
      </c>
      <c r="C121" s="323"/>
      <c r="D121" s="323"/>
      <c r="E121" s="323"/>
      <c r="F121" s="323"/>
      <c r="G121" s="323" t="s">
        <v>2904</v>
      </c>
      <c r="H121" s="323"/>
      <c r="I121" s="323"/>
      <c r="J121" s="141" t="s">
        <v>4</v>
      </c>
      <c r="K121" s="140" t="s">
        <v>2903</v>
      </c>
      <c r="L121" s="139" t="s">
        <v>2902</v>
      </c>
    </row>
    <row r="122" spans="1:12" ht="10.9" customHeight="1" x14ac:dyDescent="0.2">
      <c r="A122" s="130">
        <v>1079</v>
      </c>
      <c r="B122" s="321" t="s">
        <v>3932</v>
      </c>
      <c r="C122" s="321"/>
      <c r="D122" s="321"/>
      <c r="E122" s="321"/>
      <c r="F122" s="321"/>
      <c r="G122" s="321" t="s">
        <v>629</v>
      </c>
      <c r="H122" s="321"/>
      <c r="I122" s="321"/>
      <c r="J122" s="142">
        <v>12.38</v>
      </c>
      <c r="K122" s="128" t="s">
        <v>2936</v>
      </c>
      <c r="L122" s="127" t="s">
        <v>2871</v>
      </c>
    </row>
    <row r="123" spans="1:12" ht="10.9" customHeight="1" x14ac:dyDescent="0.2">
      <c r="A123" s="130">
        <v>1082</v>
      </c>
      <c r="B123" s="321" t="s">
        <v>3931</v>
      </c>
      <c r="C123" s="321"/>
      <c r="D123" s="321"/>
      <c r="E123" s="321"/>
      <c r="F123" s="321"/>
      <c r="G123" s="321" t="s">
        <v>629</v>
      </c>
      <c r="H123" s="321"/>
      <c r="I123" s="321"/>
      <c r="J123" s="142">
        <v>15.84</v>
      </c>
      <c r="K123" s="128" t="s">
        <v>2936</v>
      </c>
      <c r="L123" s="127" t="s">
        <v>2871</v>
      </c>
    </row>
    <row r="124" spans="1:12" ht="10.9" customHeight="1" x14ac:dyDescent="0.2">
      <c r="A124" s="130">
        <v>1086</v>
      </c>
      <c r="B124" s="321" t="s">
        <v>3930</v>
      </c>
      <c r="C124" s="321"/>
      <c r="D124" s="321"/>
      <c r="E124" s="321"/>
      <c r="F124" s="321"/>
      <c r="G124" s="321" t="s">
        <v>629</v>
      </c>
      <c r="H124" s="321"/>
      <c r="I124" s="321"/>
      <c r="J124" s="142">
        <v>12.34</v>
      </c>
      <c r="K124" s="128" t="s">
        <v>2881</v>
      </c>
      <c r="L124" s="127" t="s">
        <v>2871</v>
      </c>
    </row>
    <row r="125" spans="1:12" ht="10.9" customHeight="1" x14ac:dyDescent="0.2">
      <c r="A125" s="130">
        <v>1092</v>
      </c>
      <c r="B125" s="321" t="s">
        <v>3929</v>
      </c>
      <c r="C125" s="321"/>
      <c r="D125" s="321"/>
      <c r="E125" s="321"/>
      <c r="F125" s="321"/>
      <c r="G125" s="321" t="s">
        <v>629</v>
      </c>
      <c r="H125" s="321"/>
      <c r="I125" s="321"/>
      <c r="J125" s="142">
        <v>13.39</v>
      </c>
      <c r="K125" s="128" t="s">
        <v>2936</v>
      </c>
      <c r="L125" s="127" t="s">
        <v>2871</v>
      </c>
    </row>
    <row r="126" spans="1:12" ht="10.9" customHeight="1" x14ac:dyDescent="0.2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</row>
    <row r="127" spans="1:12" ht="10.9" customHeight="1" x14ac:dyDescent="0.2">
      <c r="A127" s="322" t="s">
        <v>2906</v>
      </c>
      <c r="B127" s="322"/>
      <c r="C127" s="322"/>
      <c r="D127" s="321" t="s">
        <v>3928</v>
      </c>
      <c r="E127" s="321"/>
      <c r="F127" s="321"/>
      <c r="G127" s="321"/>
      <c r="H127" s="321"/>
      <c r="I127" s="321"/>
      <c r="J127" s="321"/>
      <c r="K127" s="321"/>
      <c r="L127" s="321"/>
    </row>
    <row r="128" spans="1:12" ht="10.9" customHeight="1" x14ac:dyDescent="0.2">
      <c r="A128" s="140" t="s">
        <v>0</v>
      </c>
      <c r="B128" s="323" t="s">
        <v>1</v>
      </c>
      <c r="C128" s="323"/>
      <c r="D128" s="323"/>
      <c r="E128" s="323"/>
      <c r="F128" s="323"/>
      <c r="G128" s="323" t="s">
        <v>2904</v>
      </c>
      <c r="H128" s="323"/>
      <c r="I128" s="323"/>
      <c r="J128" s="141" t="s">
        <v>4</v>
      </c>
      <c r="K128" s="140" t="s">
        <v>2903</v>
      </c>
      <c r="L128" s="139" t="s">
        <v>2902</v>
      </c>
    </row>
    <row r="129" spans="1:12" ht="10.9" customHeight="1" x14ac:dyDescent="0.2">
      <c r="A129" s="130">
        <v>1532</v>
      </c>
      <c r="B129" s="321" t="s">
        <v>3927</v>
      </c>
      <c r="C129" s="321"/>
      <c r="D129" s="321"/>
      <c r="E129" s="321"/>
      <c r="F129" s="321"/>
      <c r="G129" s="321" t="s">
        <v>621</v>
      </c>
      <c r="H129" s="321"/>
      <c r="I129" s="321"/>
      <c r="J129" s="135">
        <v>480</v>
      </c>
      <c r="K129" s="128" t="s">
        <v>2988</v>
      </c>
      <c r="L129" s="127" t="s">
        <v>2871</v>
      </c>
    </row>
    <row r="130" spans="1:12" ht="10.9" customHeight="1" x14ac:dyDescent="0.2">
      <c r="A130" s="130">
        <v>1539</v>
      </c>
      <c r="B130" s="321" t="s">
        <v>3925</v>
      </c>
      <c r="C130" s="321"/>
      <c r="D130" s="321"/>
      <c r="E130" s="321"/>
      <c r="F130" s="321"/>
      <c r="G130" s="321" t="s">
        <v>621</v>
      </c>
      <c r="H130" s="321"/>
      <c r="I130" s="321"/>
      <c r="J130" s="142">
        <v>45</v>
      </c>
      <c r="K130" s="128" t="s">
        <v>4731</v>
      </c>
      <c r="L130" s="127" t="s">
        <v>2871</v>
      </c>
    </row>
    <row r="131" spans="1:12" ht="10.9" customHeight="1" x14ac:dyDescent="0.2">
      <c r="A131" s="130">
        <v>9191</v>
      </c>
      <c r="B131" s="321" t="s">
        <v>3923</v>
      </c>
      <c r="C131" s="321"/>
      <c r="D131" s="321"/>
      <c r="E131" s="321"/>
      <c r="F131" s="321"/>
      <c r="G131" s="321" t="s">
        <v>621</v>
      </c>
      <c r="H131" s="321"/>
      <c r="I131" s="321"/>
      <c r="J131" s="135">
        <v>550</v>
      </c>
      <c r="K131" s="128" t="s">
        <v>3195</v>
      </c>
      <c r="L131" s="127" t="s">
        <v>2871</v>
      </c>
    </row>
    <row r="132" spans="1:12" ht="10.9" customHeight="1" x14ac:dyDescent="0.2">
      <c r="A132" s="130">
        <v>9606</v>
      </c>
      <c r="B132" s="321" t="s">
        <v>3922</v>
      </c>
      <c r="C132" s="321"/>
      <c r="D132" s="321"/>
      <c r="E132" s="321"/>
      <c r="F132" s="321"/>
      <c r="G132" s="321" t="s">
        <v>621</v>
      </c>
      <c r="H132" s="321"/>
      <c r="I132" s="321"/>
      <c r="J132" s="135">
        <v>550</v>
      </c>
      <c r="K132" s="128" t="s">
        <v>4731</v>
      </c>
      <c r="L132" s="127" t="s">
        <v>2871</v>
      </c>
    </row>
    <row r="133" spans="1:12" ht="10.9" customHeight="1" x14ac:dyDescent="0.2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</row>
    <row r="134" spans="1:12" ht="10.9" customHeight="1" x14ac:dyDescent="0.2">
      <c r="A134" s="322" t="s">
        <v>2906</v>
      </c>
      <c r="B134" s="322"/>
      <c r="C134" s="322"/>
      <c r="D134" s="321" t="s">
        <v>3921</v>
      </c>
      <c r="E134" s="321"/>
      <c r="F134" s="321"/>
      <c r="G134" s="321"/>
      <c r="H134" s="321"/>
      <c r="I134" s="321"/>
      <c r="J134" s="321"/>
      <c r="K134" s="321"/>
      <c r="L134" s="321"/>
    </row>
    <row r="135" spans="1:12" ht="10.9" customHeight="1" x14ac:dyDescent="0.2">
      <c r="A135" s="140" t="s">
        <v>0</v>
      </c>
      <c r="B135" s="323" t="s">
        <v>1</v>
      </c>
      <c r="C135" s="323"/>
      <c r="D135" s="323"/>
      <c r="E135" s="323"/>
      <c r="F135" s="323"/>
      <c r="G135" s="323" t="s">
        <v>2904</v>
      </c>
      <c r="H135" s="323"/>
      <c r="I135" s="323"/>
      <c r="J135" s="141" t="s">
        <v>4</v>
      </c>
      <c r="K135" s="140" t="s">
        <v>2903</v>
      </c>
      <c r="L135" s="139" t="s">
        <v>2902</v>
      </c>
    </row>
    <row r="136" spans="1:12" ht="10.9" customHeight="1" x14ac:dyDescent="0.2">
      <c r="A136" s="130">
        <v>2558</v>
      </c>
      <c r="B136" s="321" t="s">
        <v>3920</v>
      </c>
      <c r="C136" s="321"/>
      <c r="D136" s="321"/>
      <c r="E136" s="321"/>
      <c r="F136" s="321"/>
      <c r="G136" s="321" t="s">
        <v>414</v>
      </c>
      <c r="H136" s="321"/>
      <c r="I136" s="321"/>
      <c r="J136" s="129">
        <v>3500</v>
      </c>
      <c r="K136" s="128" t="s">
        <v>2936</v>
      </c>
      <c r="L136" s="127" t="s">
        <v>2871</v>
      </c>
    </row>
    <row r="137" spans="1:12" ht="10.9" customHeight="1" x14ac:dyDescent="0.2">
      <c r="A137" s="130">
        <v>2561</v>
      </c>
      <c r="B137" s="321" t="s">
        <v>3919</v>
      </c>
      <c r="C137" s="321"/>
      <c r="D137" s="321"/>
      <c r="E137" s="321"/>
      <c r="F137" s="321"/>
      <c r="G137" s="321" t="s">
        <v>19</v>
      </c>
      <c r="H137" s="321"/>
      <c r="I137" s="321"/>
      <c r="J137" s="142">
        <v>22</v>
      </c>
      <c r="K137" s="128" t="s">
        <v>2881</v>
      </c>
      <c r="L137" s="127" t="s">
        <v>2871</v>
      </c>
    </row>
    <row r="138" spans="1:12" ht="10.9" customHeight="1" x14ac:dyDescent="0.2">
      <c r="A138" s="130">
        <v>2562</v>
      </c>
      <c r="B138" s="321" t="s">
        <v>3918</v>
      </c>
      <c r="C138" s="321"/>
      <c r="D138" s="321"/>
      <c r="E138" s="321"/>
      <c r="F138" s="321"/>
      <c r="G138" s="321" t="s">
        <v>19</v>
      </c>
      <c r="H138" s="321"/>
      <c r="I138" s="321"/>
      <c r="J138" s="142">
        <v>28</v>
      </c>
      <c r="K138" s="128" t="s">
        <v>2881</v>
      </c>
      <c r="L138" s="127" t="s">
        <v>2871</v>
      </c>
    </row>
    <row r="139" spans="1:12" ht="10.9" customHeight="1" x14ac:dyDescent="0.2">
      <c r="A139" s="130">
        <v>2563</v>
      </c>
      <c r="B139" s="321" t="s">
        <v>3917</v>
      </c>
      <c r="C139" s="321"/>
      <c r="D139" s="321"/>
      <c r="E139" s="321"/>
      <c r="F139" s="321"/>
      <c r="G139" s="321" t="s">
        <v>19</v>
      </c>
      <c r="H139" s="321"/>
      <c r="I139" s="321"/>
      <c r="J139" s="142">
        <v>35</v>
      </c>
      <c r="K139" s="128" t="s">
        <v>2881</v>
      </c>
      <c r="L139" s="127" t="s">
        <v>2871</v>
      </c>
    </row>
    <row r="140" spans="1:12" ht="10.9" customHeight="1" x14ac:dyDescent="0.2">
      <c r="A140" s="130">
        <v>2564</v>
      </c>
      <c r="B140" s="321" t="s">
        <v>626</v>
      </c>
      <c r="C140" s="321"/>
      <c r="D140" s="321"/>
      <c r="E140" s="321"/>
      <c r="F140" s="321"/>
      <c r="G140" s="321" t="s">
        <v>19</v>
      </c>
      <c r="H140" s="321"/>
      <c r="I140" s="321"/>
      <c r="J140" s="142">
        <v>72.5</v>
      </c>
      <c r="K140" s="128" t="s">
        <v>2936</v>
      </c>
      <c r="L140" s="127" t="s">
        <v>2871</v>
      </c>
    </row>
    <row r="141" spans="1:12" ht="10.9" customHeight="1" x14ac:dyDescent="0.2">
      <c r="A141" s="130">
        <v>2565</v>
      </c>
      <c r="B141" s="321" t="s">
        <v>627</v>
      </c>
      <c r="C141" s="321"/>
      <c r="D141" s="321"/>
      <c r="E141" s="321"/>
      <c r="F141" s="321"/>
      <c r="G141" s="321" t="s">
        <v>19</v>
      </c>
      <c r="H141" s="321"/>
      <c r="I141" s="321"/>
      <c r="J141" s="142">
        <v>87.5</v>
      </c>
      <c r="K141" s="128" t="s">
        <v>2936</v>
      </c>
      <c r="L141" s="127" t="s">
        <v>2871</v>
      </c>
    </row>
    <row r="142" spans="1:12" ht="10.9" customHeight="1" x14ac:dyDescent="0.2">
      <c r="A142" s="130">
        <v>2568</v>
      </c>
      <c r="B142" s="321" t="s">
        <v>3916</v>
      </c>
      <c r="C142" s="321"/>
      <c r="D142" s="321"/>
      <c r="E142" s="321"/>
      <c r="F142" s="321"/>
      <c r="G142" s="321" t="s">
        <v>414</v>
      </c>
      <c r="H142" s="321"/>
      <c r="I142" s="321"/>
      <c r="J142" s="135">
        <v>500</v>
      </c>
      <c r="K142" s="128" t="s">
        <v>2881</v>
      </c>
      <c r="L142" s="127" t="s">
        <v>2871</v>
      </c>
    </row>
    <row r="143" spans="1:12" ht="10.9" customHeight="1" x14ac:dyDescent="0.2">
      <c r="A143" s="130">
        <v>2569</v>
      </c>
      <c r="B143" s="321" t="s">
        <v>3915</v>
      </c>
      <c r="C143" s="321"/>
      <c r="D143" s="321"/>
      <c r="E143" s="321"/>
      <c r="F143" s="321"/>
      <c r="G143" s="321" t="s">
        <v>414</v>
      </c>
      <c r="H143" s="321"/>
      <c r="I143" s="321"/>
      <c r="J143" s="131">
        <v>15000</v>
      </c>
      <c r="K143" s="128" t="s">
        <v>2881</v>
      </c>
      <c r="L143" s="127" t="s">
        <v>2871</v>
      </c>
    </row>
    <row r="144" spans="1:12" ht="10.9" customHeight="1" x14ac:dyDescent="0.2">
      <c r="A144" s="130">
        <v>2570</v>
      </c>
      <c r="B144" s="321" t="s">
        <v>3914</v>
      </c>
      <c r="C144" s="321"/>
      <c r="D144" s="321"/>
      <c r="E144" s="321"/>
      <c r="F144" s="321"/>
      <c r="G144" s="321" t="s">
        <v>414</v>
      </c>
      <c r="H144" s="321"/>
      <c r="I144" s="321"/>
      <c r="J144" s="131">
        <v>20000</v>
      </c>
      <c r="K144" s="128" t="s">
        <v>2881</v>
      </c>
      <c r="L144" s="127" t="s">
        <v>2871</v>
      </c>
    </row>
    <row r="145" spans="1:12" ht="10.9" customHeight="1" x14ac:dyDescent="0.2">
      <c r="A145" s="130">
        <v>2571</v>
      </c>
      <c r="B145" s="321" t="s">
        <v>3913</v>
      </c>
      <c r="C145" s="321"/>
      <c r="D145" s="321"/>
      <c r="E145" s="321"/>
      <c r="F145" s="321"/>
      <c r="G145" s="321" t="s">
        <v>19</v>
      </c>
      <c r="H145" s="321"/>
      <c r="I145" s="321"/>
      <c r="J145" s="142">
        <v>56</v>
      </c>
      <c r="K145" s="128" t="s">
        <v>2881</v>
      </c>
      <c r="L145" s="127" t="s">
        <v>2871</v>
      </c>
    </row>
    <row r="146" spans="1:12" ht="21.75" customHeight="1" x14ac:dyDescent="0.2">
      <c r="A146" s="130">
        <v>2572</v>
      </c>
      <c r="B146" s="321" t="s">
        <v>1880</v>
      </c>
      <c r="C146" s="321"/>
      <c r="D146" s="321"/>
      <c r="E146" s="321"/>
      <c r="F146" s="321"/>
      <c r="G146" s="321" t="s">
        <v>19</v>
      </c>
      <c r="H146" s="321"/>
      <c r="I146" s="321"/>
      <c r="J146" s="142">
        <v>21.66</v>
      </c>
      <c r="K146" s="128" t="s">
        <v>2881</v>
      </c>
      <c r="L146" s="127" t="s">
        <v>2871</v>
      </c>
    </row>
    <row r="147" spans="1:12" ht="21.75" customHeight="1" x14ac:dyDescent="0.2">
      <c r="A147" s="130">
        <v>2573</v>
      </c>
      <c r="B147" s="321" t="s">
        <v>1880</v>
      </c>
      <c r="C147" s="321"/>
      <c r="D147" s="321"/>
      <c r="E147" s="321"/>
      <c r="F147" s="321"/>
      <c r="G147" s="321" t="s">
        <v>414</v>
      </c>
      <c r="H147" s="321"/>
      <c r="I147" s="321"/>
      <c r="J147" s="131">
        <v>46800</v>
      </c>
      <c r="K147" s="128" t="s">
        <v>2881</v>
      </c>
      <c r="L147" s="127" t="s">
        <v>2871</v>
      </c>
    </row>
    <row r="148" spans="1:12" ht="21.75" customHeight="1" x14ac:dyDescent="0.2">
      <c r="A148" s="130">
        <v>2574</v>
      </c>
      <c r="B148" s="321" t="s">
        <v>1880</v>
      </c>
      <c r="C148" s="321"/>
      <c r="D148" s="321"/>
      <c r="E148" s="321"/>
      <c r="F148" s="321"/>
      <c r="G148" s="321" t="s">
        <v>7</v>
      </c>
      <c r="H148" s="321"/>
      <c r="I148" s="321"/>
      <c r="J148" s="129">
        <v>2500</v>
      </c>
      <c r="K148" s="128" t="s">
        <v>4732</v>
      </c>
      <c r="L148" s="127" t="s">
        <v>2871</v>
      </c>
    </row>
    <row r="149" spans="1:12" ht="10.9" customHeight="1" x14ac:dyDescent="0.2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</row>
    <row r="150" spans="1:12" ht="10.9" customHeight="1" x14ac:dyDescent="0.2">
      <c r="A150" s="322" t="s">
        <v>2906</v>
      </c>
      <c r="B150" s="322"/>
      <c r="C150" s="322"/>
      <c r="D150" s="321" t="s">
        <v>3912</v>
      </c>
      <c r="E150" s="321"/>
      <c r="F150" s="321"/>
      <c r="G150" s="321"/>
      <c r="H150" s="321"/>
      <c r="I150" s="321"/>
      <c r="J150" s="321"/>
      <c r="K150" s="321"/>
      <c r="L150" s="321"/>
    </row>
    <row r="151" spans="1:12" ht="10.9" customHeight="1" x14ac:dyDescent="0.2">
      <c r="A151" s="140" t="s">
        <v>0</v>
      </c>
      <c r="B151" s="323" t="s">
        <v>1</v>
      </c>
      <c r="C151" s="323"/>
      <c r="D151" s="323"/>
      <c r="E151" s="323"/>
      <c r="F151" s="323"/>
      <c r="G151" s="323" t="s">
        <v>2904</v>
      </c>
      <c r="H151" s="323"/>
      <c r="I151" s="323"/>
      <c r="J151" s="141" t="s">
        <v>4</v>
      </c>
      <c r="K151" s="140" t="s">
        <v>2903</v>
      </c>
      <c r="L151" s="139" t="s">
        <v>2902</v>
      </c>
    </row>
    <row r="152" spans="1:12" ht="10.9" customHeight="1" x14ac:dyDescent="0.2">
      <c r="A152" s="130">
        <v>9498</v>
      </c>
      <c r="B152" s="321" t="s">
        <v>3911</v>
      </c>
      <c r="C152" s="321"/>
      <c r="D152" s="321"/>
      <c r="E152" s="321"/>
      <c r="F152" s="321"/>
      <c r="G152" s="321" t="s">
        <v>7</v>
      </c>
      <c r="H152" s="321"/>
      <c r="I152" s="321"/>
      <c r="J152" s="142">
        <v>72</v>
      </c>
      <c r="K152" s="128" t="s">
        <v>2963</v>
      </c>
      <c r="L152" s="127" t="s">
        <v>2871</v>
      </c>
    </row>
    <row r="153" spans="1:12" ht="10.9" customHeight="1" x14ac:dyDescent="0.2">
      <c r="A153" s="130">
        <v>9499</v>
      </c>
      <c r="B153" s="321" t="s">
        <v>3910</v>
      </c>
      <c r="C153" s="321"/>
      <c r="D153" s="321"/>
      <c r="E153" s="321"/>
      <c r="F153" s="321"/>
      <c r="G153" s="321" t="s">
        <v>7</v>
      </c>
      <c r="H153" s="321"/>
      <c r="I153" s="321"/>
      <c r="J153" s="135">
        <v>492</v>
      </c>
      <c r="K153" s="128" t="s">
        <v>2963</v>
      </c>
      <c r="L153" s="127" t="s">
        <v>2871</v>
      </c>
    </row>
    <row r="154" spans="1:12" ht="10.9" customHeight="1" x14ac:dyDescent="0.2">
      <c r="A154" s="130">
        <v>9500</v>
      </c>
      <c r="B154" s="321" t="s">
        <v>3909</v>
      </c>
      <c r="C154" s="321"/>
      <c r="D154" s="321"/>
      <c r="E154" s="321"/>
      <c r="F154" s="321"/>
      <c r="G154" s="321" t="s">
        <v>7</v>
      </c>
      <c r="H154" s="321"/>
      <c r="I154" s="321"/>
      <c r="J154" s="129">
        <v>1310</v>
      </c>
      <c r="K154" s="128" t="s">
        <v>2963</v>
      </c>
      <c r="L154" s="127" t="s">
        <v>2871</v>
      </c>
    </row>
    <row r="155" spans="1:12" ht="10.9" customHeight="1" x14ac:dyDescent="0.2">
      <c r="A155" s="130">
        <v>9501</v>
      </c>
      <c r="B155" s="321" t="s">
        <v>3908</v>
      </c>
      <c r="C155" s="321"/>
      <c r="D155" s="321"/>
      <c r="E155" s="321"/>
      <c r="F155" s="321"/>
      <c r="G155" s="321" t="s">
        <v>7</v>
      </c>
      <c r="H155" s="321"/>
      <c r="I155" s="321"/>
      <c r="J155" s="135">
        <v>169</v>
      </c>
      <c r="K155" s="128" t="s">
        <v>2963</v>
      </c>
      <c r="L155" s="127" t="s">
        <v>2871</v>
      </c>
    </row>
    <row r="156" spans="1:12" ht="10.9" customHeight="1" x14ac:dyDescent="0.2">
      <c r="A156" s="130">
        <v>9502</v>
      </c>
      <c r="B156" s="321" t="s">
        <v>3907</v>
      </c>
      <c r="C156" s="321"/>
      <c r="D156" s="321"/>
      <c r="E156" s="321"/>
      <c r="F156" s="321"/>
      <c r="G156" s="321" t="s">
        <v>7</v>
      </c>
      <c r="H156" s="321"/>
      <c r="I156" s="321"/>
      <c r="J156" s="135">
        <v>179</v>
      </c>
      <c r="K156" s="128" t="s">
        <v>2963</v>
      </c>
      <c r="L156" s="127" t="s">
        <v>2871</v>
      </c>
    </row>
    <row r="157" spans="1:12" ht="10.9" customHeight="1" x14ac:dyDescent="0.2">
      <c r="A157" s="130">
        <v>9503</v>
      </c>
      <c r="B157" s="321" t="s">
        <v>3906</v>
      </c>
      <c r="C157" s="321"/>
      <c r="D157" s="321"/>
      <c r="E157" s="321"/>
      <c r="F157" s="321"/>
      <c r="G157" s="321" t="s">
        <v>7</v>
      </c>
      <c r="H157" s="321"/>
      <c r="I157" s="321"/>
      <c r="J157" s="135">
        <v>188</v>
      </c>
      <c r="K157" s="128" t="s">
        <v>2963</v>
      </c>
      <c r="L157" s="127" t="s">
        <v>2871</v>
      </c>
    </row>
    <row r="158" spans="1:12" ht="10.9" customHeight="1" x14ac:dyDescent="0.2">
      <c r="A158" s="130">
        <v>9504</v>
      </c>
      <c r="B158" s="321" t="s">
        <v>3905</v>
      </c>
      <c r="C158" s="321"/>
      <c r="D158" s="321"/>
      <c r="E158" s="321"/>
      <c r="F158" s="321"/>
      <c r="G158" s="321" t="s">
        <v>7</v>
      </c>
      <c r="H158" s="321"/>
      <c r="I158" s="321"/>
      <c r="J158" s="135">
        <v>520</v>
      </c>
      <c r="K158" s="128" t="s">
        <v>2963</v>
      </c>
      <c r="L158" s="127" t="s">
        <v>2871</v>
      </c>
    </row>
    <row r="159" spans="1:12" ht="10.9" customHeight="1" x14ac:dyDescent="0.2">
      <c r="A159" s="130">
        <v>9505</v>
      </c>
      <c r="B159" s="321" t="s">
        <v>3904</v>
      </c>
      <c r="C159" s="321"/>
      <c r="D159" s="321"/>
      <c r="E159" s="321"/>
      <c r="F159" s="321"/>
      <c r="G159" s="321" t="s">
        <v>7</v>
      </c>
      <c r="H159" s="321"/>
      <c r="I159" s="321"/>
      <c r="J159" s="142">
        <v>95</v>
      </c>
      <c r="K159" s="128" t="s">
        <v>2963</v>
      </c>
      <c r="L159" s="127" t="s">
        <v>2871</v>
      </c>
    </row>
    <row r="160" spans="1:12" ht="10.9" customHeight="1" x14ac:dyDescent="0.2">
      <c r="A160" s="130">
        <v>9506</v>
      </c>
      <c r="B160" s="321" t="s">
        <v>3903</v>
      </c>
      <c r="C160" s="321"/>
      <c r="D160" s="321"/>
      <c r="E160" s="321"/>
      <c r="F160" s="321"/>
      <c r="G160" s="321" t="s">
        <v>7</v>
      </c>
      <c r="H160" s="321"/>
      <c r="I160" s="321"/>
      <c r="J160" s="142">
        <v>65</v>
      </c>
      <c r="K160" s="128" t="s">
        <v>2963</v>
      </c>
      <c r="L160" s="127" t="s">
        <v>2871</v>
      </c>
    </row>
    <row r="161" spans="1:12" ht="10.9" customHeight="1" x14ac:dyDescent="0.2">
      <c r="A161" s="130">
        <v>9507</v>
      </c>
      <c r="B161" s="321" t="s">
        <v>3902</v>
      </c>
      <c r="C161" s="321"/>
      <c r="D161" s="321"/>
      <c r="E161" s="321"/>
      <c r="F161" s="321"/>
      <c r="G161" s="321" t="s">
        <v>7</v>
      </c>
      <c r="H161" s="321"/>
      <c r="I161" s="321"/>
      <c r="J161" s="132">
        <v>2.2000000000000002</v>
      </c>
      <c r="K161" s="128" t="s">
        <v>2963</v>
      </c>
      <c r="L161" s="127" t="s">
        <v>2871</v>
      </c>
    </row>
    <row r="162" spans="1:12" ht="10.9" customHeight="1" x14ac:dyDescent="0.2">
      <c r="A162" s="130">
        <v>9508</v>
      </c>
      <c r="B162" s="321" t="s">
        <v>3901</v>
      </c>
      <c r="C162" s="321"/>
      <c r="D162" s="321"/>
      <c r="E162" s="321"/>
      <c r="F162" s="321"/>
      <c r="G162" s="321" t="s">
        <v>7</v>
      </c>
      <c r="H162" s="321"/>
      <c r="I162" s="321"/>
      <c r="J162" s="129">
        <v>4500</v>
      </c>
      <c r="K162" s="128" t="s">
        <v>4731</v>
      </c>
      <c r="L162" s="127" t="s">
        <v>2871</v>
      </c>
    </row>
    <row r="163" spans="1:12" ht="10.9" customHeight="1" x14ac:dyDescent="0.2">
      <c r="A163" s="130">
        <v>9509</v>
      </c>
      <c r="B163" s="321" t="s">
        <v>3900</v>
      </c>
      <c r="C163" s="321"/>
      <c r="D163" s="321"/>
      <c r="E163" s="321"/>
      <c r="F163" s="321"/>
      <c r="G163" s="321" t="s">
        <v>7</v>
      </c>
      <c r="H163" s="321"/>
      <c r="I163" s="321"/>
      <c r="J163" s="135">
        <v>890</v>
      </c>
      <c r="K163" s="128" t="s">
        <v>2963</v>
      </c>
      <c r="L163" s="127" t="s">
        <v>2871</v>
      </c>
    </row>
    <row r="164" spans="1:12" ht="10.9" customHeight="1" x14ac:dyDescent="0.2">
      <c r="A164" s="130">
        <v>9510</v>
      </c>
      <c r="B164" s="321" t="s">
        <v>3899</v>
      </c>
      <c r="C164" s="321"/>
      <c r="D164" s="321"/>
      <c r="E164" s="321"/>
      <c r="F164" s="321"/>
      <c r="G164" s="321" t="s">
        <v>7</v>
      </c>
      <c r="H164" s="321"/>
      <c r="I164" s="321"/>
      <c r="J164" s="135">
        <v>399</v>
      </c>
      <c r="K164" s="128" t="s">
        <v>2963</v>
      </c>
      <c r="L164" s="127" t="s">
        <v>2871</v>
      </c>
    </row>
    <row r="165" spans="1:12" ht="10.9" customHeight="1" x14ac:dyDescent="0.2">
      <c r="A165" s="130">
        <v>9511</v>
      </c>
      <c r="B165" s="321" t="s">
        <v>3898</v>
      </c>
      <c r="C165" s="321"/>
      <c r="D165" s="321"/>
      <c r="E165" s="321"/>
      <c r="F165" s="321"/>
      <c r="G165" s="321" t="s">
        <v>7</v>
      </c>
      <c r="H165" s="321"/>
      <c r="I165" s="321"/>
      <c r="J165" s="135">
        <v>115</v>
      </c>
      <c r="K165" s="128" t="s">
        <v>2963</v>
      </c>
      <c r="L165" s="127" t="s">
        <v>2871</v>
      </c>
    </row>
    <row r="166" spans="1:12" ht="10.9" customHeight="1" x14ac:dyDescent="0.2">
      <c r="A166" s="130">
        <v>9512</v>
      </c>
      <c r="B166" s="321" t="s">
        <v>3897</v>
      </c>
      <c r="C166" s="321"/>
      <c r="D166" s="321"/>
      <c r="E166" s="321"/>
      <c r="F166" s="321"/>
      <c r="G166" s="321" t="s">
        <v>7</v>
      </c>
      <c r="H166" s="321"/>
      <c r="I166" s="321"/>
      <c r="J166" s="142">
        <v>59</v>
      </c>
      <c r="K166" s="128" t="s">
        <v>2963</v>
      </c>
      <c r="L166" s="127" t="s">
        <v>2871</v>
      </c>
    </row>
    <row r="167" spans="1:12" ht="10.9" customHeight="1" x14ac:dyDescent="0.2">
      <c r="A167" s="130">
        <v>9513</v>
      </c>
      <c r="B167" s="321" t="s">
        <v>3896</v>
      </c>
      <c r="C167" s="321"/>
      <c r="D167" s="321"/>
      <c r="E167" s="321"/>
      <c r="F167" s="321"/>
      <c r="G167" s="321" t="s">
        <v>7</v>
      </c>
      <c r="H167" s="321"/>
      <c r="I167" s="321"/>
      <c r="J167" s="135">
        <v>220</v>
      </c>
      <c r="K167" s="128" t="s">
        <v>2963</v>
      </c>
      <c r="L167" s="127" t="s">
        <v>2871</v>
      </c>
    </row>
    <row r="168" spans="1:12" ht="10.9" customHeight="1" x14ac:dyDescent="0.2">
      <c r="A168" s="130">
        <v>9514</v>
      </c>
      <c r="B168" s="321" t="s">
        <v>3895</v>
      </c>
      <c r="C168" s="321"/>
      <c r="D168" s="321"/>
      <c r="E168" s="321"/>
      <c r="F168" s="321"/>
      <c r="G168" s="321" t="s">
        <v>7</v>
      </c>
      <c r="H168" s="321"/>
      <c r="I168" s="321"/>
      <c r="J168" s="129">
        <v>2490</v>
      </c>
      <c r="K168" s="128" t="s">
        <v>2963</v>
      </c>
      <c r="L168" s="127" t="s">
        <v>2871</v>
      </c>
    </row>
    <row r="169" spans="1:12" ht="10.9" customHeight="1" x14ac:dyDescent="0.2">
      <c r="A169" s="130">
        <v>9515</v>
      </c>
      <c r="B169" s="321" t="s">
        <v>3894</v>
      </c>
      <c r="C169" s="321"/>
      <c r="D169" s="321"/>
      <c r="E169" s="321"/>
      <c r="F169" s="321"/>
      <c r="G169" s="321" t="s">
        <v>7</v>
      </c>
      <c r="H169" s="321"/>
      <c r="I169" s="321"/>
      <c r="J169" s="129">
        <v>1134</v>
      </c>
      <c r="K169" s="128" t="s">
        <v>2963</v>
      </c>
      <c r="L169" s="127" t="s">
        <v>2871</v>
      </c>
    </row>
    <row r="170" spans="1:12" ht="10.9" customHeight="1" x14ac:dyDescent="0.2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</row>
    <row r="171" spans="1:12" ht="10.9" customHeight="1" x14ac:dyDescent="0.2">
      <c r="A171" s="322" t="s">
        <v>2906</v>
      </c>
      <c r="B171" s="322"/>
      <c r="C171" s="322"/>
      <c r="D171" s="321" t="s">
        <v>3893</v>
      </c>
      <c r="E171" s="321"/>
      <c r="F171" s="321"/>
      <c r="G171" s="321"/>
      <c r="H171" s="321"/>
      <c r="I171" s="321"/>
      <c r="J171" s="321"/>
      <c r="K171" s="321"/>
      <c r="L171" s="321"/>
    </row>
    <row r="172" spans="1:12" ht="10.9" customHeight="1" x14ac:dyDescent="0.2">
      <c r="A172" s="140" t="s">
        <v>0</v>
      </c>
      <c r="B172" s="323" t="s">
        <v>1</v>
      </c>
      <c r="C172" s="323"/>
      <c r="D172" s="323"/>
      <c r="E172" s="323"/>
      <c r="F172" s="323"/>
      <c r="G172" s="323" t="s">
        <v>2904</v>
      </c>
      <c r="H172" s="323"/>
      <c r="I172" s="323"/>
      <c r="J172" s="141" t="s">
        <v>4</v>
      </c>
      <c r="K172" s="140" t="s">
        <v>2903</v>
      </c>
      <c r="L172" s="139" t="s">
        <v>2902</v>
      </c>
    </row>
    <row r="173" spans="1:12" ht="10.9" customHeight="1" x14ac:dyDescent="0.2">
      <c r="A173" s="130">
        <v>1368</v>
      </c>
      <c r="B173" s="321" t="s">
        <v>3892</v>
      </c>
      <c r="C173" s="321"/>
      <c r="D173" s="321"/>
      <c r="E173" s="321"/>
      <c r="F173" s="321"/>
      <c r="G173" s="321" t="s">
        <v>7</v>
      </c>
      <c r="H173" s="321"/>
      <c r="I173" s="321"/>
      <c r="J173" s="129">
        <v>2699</v>
      </c>
      <c r="K173" s="128" t="s">
        <v>2949</v>
      </c>
      <c r="L173" s="127" t="s">
        <v>2871</v>
      </c>
    </row>
    <row r="174" spans="1:12" ht="10.9" customHeight="1" x14ac:dyDescent="0.2">
      <c r="A174" s="130">
        <v>1369</v>
      </c>
      <c r="B174" s="321" t="s">
        <v>3891</v>
      </c>
      <c r="C174" s="321"/>
      <c r="D174" s="321"/>
      <c r="E174" s="321"/>
      <c r="F174" s="321"/>
      <c r="G174" s="321" t="s">
        <v>7</v>
      </c>
      <c r="H174" s="321"/>
      <c r="I174" s="321"/>
      <c r="J174" s="129">
        <v>3959.9</v>
      </c>
      <c r="K174" s="128" t="s">
        <v>2949</v>
      </c>
      <c r="L174" s="127" t="s">
        <v>2871</v>
      </c>
    </row>
    <row r="175" spans="1:12" ht="10.9" customHeight="1" x14ac:dyDescent="0.2">
      <c r="A175" s="130">
        <v>1370</v>
      </c>
      <c r="B175" s="321" t="s">
        <v>3890</v>
      </c>
      <c r="C175" s="321"/>
      <c r="D175" s="321"/>
      <c r="E175" s="321"/>
      <c r="F175" s="321"/>
      <c r="G175" s="321" t="s">
        <v>7</v>
      </c>
      <c r="H175" s="321"/>
      <c r="I175" s="321"/>
      <c r="J175" s="129">
        <v>4899</v>
      </c>
      <c r="K175" s="128" t="s">
        <v>2949</v>
      </c>
      <c r="L175" s="127" t="s">
        <v>2871</v>
      </c>
    </row>
    <row r="176" spans="1:12" ht="10.9" customHeight="1" x14ac:dyDescent="0.2">
      <c r="A176" s="130">
        <v>1371</v>
      </c>
      <c r="B176" s="321" t="s">
        <v>3889</v>
      </c>
      <c r="C176" s="321"/>
      <c r="D176" s="321"/>
      <c r="E176" s="321"/>
      <c r="F176" s="321"/>
      <c r="G176" s="321" t="s">
        <v>7</v>
      </c>
      <c r="H176" s="321"/>
      <c r="I176" s="321"/>
      <c r="J176" s="129">
        <v>2399</v>
      </c>
      <c r="K176" s="128" t="s">
        <v>2949</v>
      </c>
      <c r="L176" s="127" t="s">
        <v>2871</v>
      </c>
    </row>
    <row r="177" spans="1:12" ht="10.9" customHeight="1" x14ac:dyDescent="0.2">
      <c r="A177" s="130">
        <v>1437</v>
      </c>
      <c r="B177" s="321" t="s">
        <v>481</v>
      </c>
      <c r="C177" s="321"/>
      <c r="D177" s="321"/>
      <c r="E177" s="321"/>
      <c r="F177" s="321"/>
      <c r="G177" s="321" t="s">
        <v>482</v>
      </c>
      <c r="H177" s="321"/>
      <c r="I177" s="321"/>
      <c r="J177" s="135">
        <v>881.43</v>
      </c>
      <c r="K177" s="128" t="s">
        <v>2951</v>
      </c>
      <c r="L177" s="127" t="s">
        <v>2871</v>
      </c>
    </row>
    <row r="178" spans="1:12" ht="10.9" customHeight="1" x14ac:dyDescent="0.2">
      <c r="A178" s="130">
        <v>9126</v>
      </c>
      <c r="B178" s="321" t="s">
        <v>3888</v>
      </c>
      <c r="C178" s="321"/>
      <c r="D178" s="321"/>
      <c r="E178" s="321"/>
      <c r="F178" s="321"/>
      <c r="G178" s="321" t="s">
        <v>7</v>
      </c>
      <c r="H178" s="321"/>
      <c r="I178" s="321"/>
      <c r="J178" s="129">
        <v>4500</v>
      </c>
      <c r="K178" s="128" t="s">
        <v>2966</v>
      </c>
      <c r="L178" s="127" t="s">
        <v>2871</v>
      </c>
    </row>
    <row r="179" spans="1:12" ht="10.9" customHeight="1" x14ac:dyDescent="0.2">
      <c r="A179" s="130">
        <v>9128</v>
      </c>
      <c r="B179" s="321" t="s">
        <v>3887</v>
      </c>
      <c r="C179" s="321"/>
      <c r="D179" s="321"/>
      <c r="E179" s="321"/>
      <c r="F179" s="321"/>
      <c r="G179" s="321" t="s">
        <v>7</v>
      </c>
      <c r="H179" s="321"/>
      <c r="I179" s="321"/>
      <c r="J179" s="129">
        <v>6000</v>
      </c>
      <c r="K179" s="128" t="s">
        <v>2966</v>
      </c>
      <c r="L179" s="127" t="s">
        <v>2871</v>
      </c>
    </row>
    <row r="180" spans="1:12" ht="10.9" customHeight="1" x14ac:dyDescent="0.2">
      <c r="A180" s="130">
        <v>9280</v>
      </c>
      <c r="B180" s="321" t="s">
        <v>3886</v>
      </c>
      <c r="C180" s="321"/>
      <c r="D180" s="321"/>
      <c r="E180" s="321"/>
      <c r="F180" s="321"/>
      <c r="G180" s="321" t="s">
        <v>7</v>
      </c>
      <c r="H180" s="321"/>
      <c r="I180" s="321"/>
      <c r="J180" s="129">
        <v>6658.2</v>
      </c>
      <c r="K180" s="128" t="s">
        <v>2949</v>
      </c>
      <c r="L180" s="127" t="s">
        <v>2871</v>
      </c>
    </row>
    <row r="181" spans="1:12" ht="10.9" customHeight="1" x14ac:dyDescent="0.2">
      <c r="A181" s="130">
        <v>9281</v>
      </c>
      <c r="B181" s="321" t="s">
        <v>3885</v>
      </c>
      <c r="C181" s="321"/>
      <c r="D181" s="321"/>
      <c r="E181" s="321"/>
      <c r="F181" s="321"/>
      <c r="G181" s="321" t="s">
        <v>7</v>
      </c>
      <c r="H181" s="321"/>
      <c r="I181" s="321"/>
      <c r="J181" s="131">
        <v>10359</v>
      </c>
      <c r="K181" s="128" t="s">
        <v>2949</v>
      </c>
      <c r="L181" s="127" t="s">
        <v>2871</v>
      </c>
    </row>
    <row r="182" spans="1:12" ht="10.9" customHeight="1" x14ac:dyDescent="0.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</row>
    <row r="183" spans="1:12" ht="10.9" customHeight="1" x14ac:dyDescent="0.2">
      <c r="A183" s="322" t="s">
        <v>2906</v>
      </c>
      <c r="B183" s="322"/>
      <c r="C183" s="322"/>
      <c r="D183" s="321" t="s">
        <v>3884</v>
      </c>
      <c r="E183" s="321"/>
      <c r="F183" s="321"/>
      <c r="G183" s="321"/>
      <c r="H183" s="321"/>
      <c r="I183" s="321"/>
      <c r="J183" s="321"/>
      <c r="K183" s="321"/>
      <c r="L183" s="321"/>
    </row>
    <row r="184" spans="1:12" ht="10.9" customHeight="1" x14ac:dyDescent="0.2">
      <c r="A184" s="140" t="s">
        <v>0</v>
      </c>
      <c r="B184" s="323" t="s">
        <v>1</v>
      </c>
      <c r="C184" s="323"/>
      <c r="D184" s="323"/>
      <c r="E184" s="323"/>
      <c r="F184" s="323"/>
      <c r="G184" s="323" t="s">
        <v>2904</v>
      </c>
      <c r="H184" s="323"/>
      <c r="I184" s="323"/>
      <c r="J184" s="141" t="s">
        <v>4</v>
      </c>
      <c r="K184" s="140" t="s">
        <v>2903</v>
      </c>
      <c r="L184" s="139" t="s">
        <v>2902</v>
      </c>
    </row>
    <row r="185" spans="1:12" ht="10.9" customHeight="1" x14ac:dyDescent="0.2">
      <c r="A185" s="130">
        <v>9155</v>
      </c>
      <c r="B185" s="321" t="s">
        <v>3883</v>
      </c>
      <c r="C185" s="321"/>
      <c r="D185" s="321"/>
      <c r="E185" s="321"/>
      <c r="F185" s="321"/>
      <c r="G185" s="321" t="s">
        <v>21</v>
      </c>
      <c r="H185" s="321"/>
      <c r="I185" s="321"/>
      <c r="J185" s="129">
        <v>1049.07</v>
      </c>
      <c r="K185" s="128" t="s">
        <v>2909</v>
      </c>
      <c r="L185" s="127" t="s">
        <v>2871</v>
      </c>
    </row>
    <row r="186" spans="1:12" ht="10.9" customHeight="1" x14ac:dyDescent="0.2">
      <c r="A186" s="130">
        <v>9283</v>
      </c>
      <c r="B186" s="321" t="s">
        <v>1248</v>
      </c>
      <c r="C186" s="321"/>
      <c r="D186" s="321"/>
      <c r="E186" s="321"/>
      <c r="F186" s="321"/>
      <c r="G186" s="321" t="s">
        <v>7</v>
      </c>
      <c r="H186" s="321"/>
      <c r="I186" s="321"/>
      <c r="J186" s="131">
        <v>15680</v>
      </c>
      <c r="K186" s="128" t="s">
        <v>2936</v>
      </c>
      <c r="L186" s="127" t="s">
        <v>2871</v>
      </c>
    </row>
    <row r="187" spans="1:12" ht="10.9" customHeight="1" x14ac:dyDescent="0.2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</row>
    <row r="188" spans="1:12" ht="10.9" customHeight="1" x14ac:dyDescent="0.2">
      <c r="A188" s="322" t="s">
        <v>2906</v>
      </c>
      <c r="B188" s="322"/>
      <c r="C188" s="322"/>
      <c r="D188" s="321" t="s">
        <v>3882</v>
      </c>
      <c r="E188" s="321"/>
      <c r="F188" s="321"/>
      <c r="G188" s="321"/>
      <c r="H188" s="321"/>
      <c r="I188" s="321"/>
      <c r="J188" s="321"/>
      <c r="K188" s="321"/>
      <c r="L188" s="321"/>
    </row>
    <row r="189" spans="1:12" ht="10.9" customHeight="1" x14ac:dyDescent="0.2">
      <c r="A189" s="140" t="s">
        <v>0</v>
      </c>
      <c r="B189" s="323" t="s">
        <v>1</v>
      </c>
      <c r="C189" s="323"/>
      <c r="D189" s="323"/>
      <c r="E189" s="323"/>
      <c r="F189" s="323"/>
      <c r="G189" s="323" t="s">
        <v>2904</v>
      </c>
      <c r="H189" s="323"/>
      <c r="I189" s="323"/>
      <c r="J189" s="141" t="s">
        <v>4</v>
      </c>
      <c r="K189" s="140" t="s">
        <v>2903</v>
      </c>
      <c r="L189" s="139" t="s">
        <v>2902</v>
      </c>
    </row>
    <row r="190" spans="1:12" ht="10.9" customHeight="1" x14ac:dyDescent="0.2">
      <c r="A190" s="130">
        <v>2536</v>
      </c>
      <c r="B190" s="321" t="s">
        <v>1223</v>
      </c>
      <c r="C190" s="321"/>
      <c r="D190" s="321"/>
      <c r="E190" s="321"/>
      <c r="F190" s="321"/>
      <c r="G190" s="321" t="s">
        <v>7</v>
      </c>
      <c r="H190" s="321"/>
      <c r="I190" s="321"/>
      <c r="J190" s="135">
        <v>800</v>
      </c>
      <c r="K190" s="128" t="s">
        <v>2936</v>
      </c>
      <c r="L190" s="127" t="s">
        <v>2871</v>
      </c>
    </row>
    <row r="191" spans="1:12" ht="10.9" customHeight="1" x14ac:dyDescent="0.2">
      <c r="A191" s="130">
        <v>9276</v>
      </c>
      <c r="B191" s="321" t="s">
        <v>1225</v>
      </c>
      <c r="C191" s="321"/>
      <c r="D191" s="321"/>
      <c r="E191" s="321"/>
      <c r="F191" s="321"/>
      <c r="G191" s="321" t="s">
        <v>7</v>
      </c>
      <c r="H191" s="321"/>
      <c r="I191" s="321"/>
      <c r="J191" s="135">
        <v>900</v>
      </c>
      <c r="K191" s="128" t="s">
        <v>2936</v>
      </c>
      <c r="L191" s="127" t="s">
        <v>2871</v>
      </c>
    </row>
    <row r="192" spans="1:12" ht="10.9" customHeight="1" x14ac:dyDescent="0.2">
      <c r="A192" s="130">
        <v>9605</v>
      </c>
      <c r="B192" s="321" t="s">
        <v>2640</v>
      </c>
      <c r="C192" s="321"/>
      <c r="D192" s="321"/>
      <c r="E192" s="321"/>
      <c r="F192" s="321"/>
      <c r="G192" s="321" t="s">
        <v>7</v>
      </c>
      <c r="H192" s="321"/>
      <c r="I192" s="321"/>
      <c r="J192" s="129">
        <v>2450</v>
      </c>
      <c r="K192" s="128" t="s">
        <v>2988</v>
      </c>
      <c r="L192" s="127" t="s">
        <v>2871</v>
      </c>
    </row>
    <row r="193" spans="1:12" ht="10.9" customHeight="1" x14ac:dyDescent="0.2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</row>
    <row r="194" spans="1:12" ht="10.9" customHeight="1" x14ac:dyDescent="0.2">
      <c r="A194" s="322" t="s">
        <v>2906</v>
      </c>
      <c r="B194" s="322"/>
      <c r="C194" s="322"/>
      <c r="D194" s="321" t="s">
        <v>3880</v>
      </c>
      <c r="E194" s="321"/>
      <c r="F194" s="321"/>
      <c r="G194" s="321"/>
      <c r="H194" s="321"/>
      <c r="I194" s="321"/>
      <c r="J194" s="321"/>
      <c r="K194" s="321"/>
      <c r="L194" s="321"/>
    </row>
    <row r="195" spans="1:12" ht="10.9" customHeight="1" x14ac:dyDescent="0.2">
      <c r="A195" s="140" t="s">
        <v>0</v>
      </c>
      <c r="B195" s="323" t="s">
        <v>1</v>
      </c>
      <c r="C195" s="323"/>
      <c r="D195" s="323"/>
      <c r="E195" s="323"/>
      <c r="F195" s="323"/>
      <c r="G195" s="323" t="s">
        <v>2904</v>
      </c>
      <c r="H195" s="323"/>
      <c r="I195" s="323"/>
      <c r="J195" s="141" t="s">
        <v>4</v>
      </c>
      <c r="K195" s="140" t="s">
        <v>2903</v>
      </c>
      <c r="L195" s="139" t="s">
        <v>2902</v>
      </c>
    </row>
    <row r="196" spans="1:12" ht="10.9" customHeight="1" x14ac:dyDescent="0.2">
      <c r="A196" s="130">
        <v>6162</v>
      </c>
      <c r="B196" s="321" t="s">
        <v>3879</v>
      </c>
      <c r="C196" s="321"/>
      <c r="D196" s="321"/>
      <c r="E196" s="321"/>
      <c r="F196" s="321"/>
      <c r="G196" s="321" t="s">
        <v>7</v>
      </c>
      <c r="H196" s="321"/>
      <c r="I196" s="321"/>
      <c r="J196" s="129">
        <v>1200</v>
      </c>
      <c r="K196" s="128" t="s">
        <v>2909</v>
      </c>
      <c r="L196" s="127" t="s">
        <v>2871</v>
      </c>
    </row>
    <row r="197" spans="1:12" ht="10.9" customHeight="1" x14ac:dyDescent="0.2">
      <c r="A197" s="130">
        <v>8842</v>
      </c>
      <c r="B197" s="321" t="s">
        <v>755</v>
      </c>
      <c r="C197" s="321"/>
      <c r="D197" s="321"/>
      <c r="E197" s="321"/>
      <c r="F197" s="321"/>
      <c r="G197" s="321" t="s">
        <v>7</v>
      </c>
      <c r="H197" s="321"/>
      <c r="I197" s="321"/>
      <c r="J197" s="129">
        <v>1200</v>
      </c>
      <c r="K197" s="128" t="s">
        <v>2909</v>
      </c>
      <c r="L197" s="127" t="s">
        <v>2871</v>
      </c>
    </row>
    <row r="198" spans="1:12" ht="10.9" customHeight="1" x14ac:dyDescent="0.2">
      <c r="A198" s="130">
        <v>9093</v>
      </c>
      <c r="B198" s="321" t="s">
        <v>3878</v>
      </c>
      <c r="C198" s="321"/>
      <c r="D198" s="321"/>
      <c r="E198" s="321"/>
      <c r="F198" s="321"/>
      <c r="G198" s="321" t="s">
        <v>7</v>
      </c>
      <c r="H198" s="321"/>
      <c r="I198" s="321"/>
      <c r="J198" s="135">
        <v>900</v>
      </c>
      <c r="K198" s="128" t="s">
        <v>2966</v>
      </c>
      <c r="L198" s="127" t="s">
        <v>2871</v>
      </c>
    </row>
    <row r="199" spans="1:12" ht="10.9" customHeight="1" x14ac:dyDescent="0.2">
      <c r="A199" s="130">
        <v>9271</v>
      </c>
      <c r="B199" s="321" t="s">
        <v>771</v>
      </c>
      <c r="C199" s="321"/>
      <c r="D199" s="321"/>
      <c r="E199" s="321"/>
      <c r="F199" s="321"/>
      <c r="G199" s="321" t="s">
        <v>7</v>
      </c>
      <c r="H199" s="321"/>
      <c r="I199" s="321"/>
      <c r="J199" s="129">
        <v>1300</v>
      </c>
      <c r="K199" s="128" t="s">
        <v>3408</v>
      </c>
      <c r="L199" s="127" t="s">
        <v>2871</v>
      </c>
    </row>
    <row r="200" spans="1:12" ht="10.9" customHeight="1" x14ac:dyDescent="0.2">
      <c r="A200" s="130">
        <v>9272</v>
      </c>
      <c r="B200" s="321" t="s">
        <v>757</v>
      </c>
      <c r="C200" s="321"/>
      <c r="D200" s="321"/>
      <c r="E200" s="321"/>
      <c r="F200" s="321"/>
      <c r="G200" s="321" t="s">
        <v>7</v>
      </c>
      <c r="H200" s="321"/>
      <c r="I200" s="321"/>
      <c r="J200" s="129">
        <v>1200</v>
      </c>
      <c r="K200" s="128" t="s">
        <v>3408</v>
      </c>
      <c r="L200" s="127" t="s">
        <v>2871</v>
      </c>
    </row>
    <row r="201" spans="1:12" ht="10.9" customHeight="1" x14ac:dyDescent="0.2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</row>
    <row r="202" spans="1:12" ht="10.9" customHeight="1" x14ac:dyDescent="0.2">
      <c r="A202" s="322" t="s">
        <v>2906</v>
      </c>
      <c r="B202" s="322"/>
      <c r="C202" s="322"/>
      <c r="D202" s="321" t="s">
        <v>3877</v>
      </c>
      <c r="E202" s="321"/>
      <c r="F202" s="321"/>
      <c r="G202" s="321"/>
      <c r="H202" s="321"/>
      <c r="I202" s="321"/>
      <c r="J202" s="321"/>
      <c r="K202" s="321"/>
      <c r="L202" s="321"/>
    </row>
    <row r="203" spans="1:12" ht="10.9" customHeight="1" x14ac:dyDescent="0.2">
      <c r="A203" s="140" t="s">
        <v>0</v>
      </c>
      <c r="B203" s="323" t="s">
        <v>1</v>
      </c>
      <c r="C203" s="323"/>
      <c r="D203" s="323"/>
      <c r="E203" s="323"/>
      <c r="F203" s="323"/>
      <c r="G203" s="323" t="s">
        <v>2904</v>
      </c>
      <c r="H203" s="323"/>
      <c r="I203" s="323"/>
      <c r="J203" s="141" t="s">
        <v>4</v>
      </c>
      <c r="K203" s="140" t="s">
        <v>2903</v>
      </c>
      <c r="L203" s="139" t="s">
        <v>2902</v>
      </c>
    </row>
    <row r="204" spans="1:12" ht="10.9" customHeight="1" x14ac:dyDescent="0.2">
      <c r="A204" s="130">
        <v>6257</v>
      </c>
      <c r="B204" s="321" t="s">
        <v>3876</v>
      </c>
      <c r="C204" s="321"/>
      <c r="D204" s="321"/>
      <c r="E204" s="321"/>
      <c r="F204" s="321"/>
      <c r="G204" s="321" t="s">
        <v>19</v>
      </c>
      <c r="H204" s="321"/>
      <c r="I204" s="321"/>
      <c r="J204" s="142">
        <v>18.47</v>
      </c>
      <c r="K204" s="128" t="s">
        <v>2988</v>
      </c>
      <c r="L204" s="127" t="s">
        <v>2871</v>
      </c>
    </row>
    <row r="205" spans="1:12" ht="10.9" customHeight="1" x14ac:dyDescent="0.2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</row>
    <row r="206" spans="1:12" ht="10.9" customHeight="1" x14ac:dyDescent="0.2">
      <c r="A206" s="322" t="s">
        <v>2906</v>
      </c>
      <c r="B206" s="322"/>
      <c r="C206" s="322"/>
      <c r="D206" s="321" t="s">
        <v>3874</v>
      </c>
      <c r="E206" s="321"/>
      <c r="F206" s="321"/>
      <c r="G206" s="321"/>
      <c r="H206" s="321"/>
      <c r="I206" s="321"/>
      <c r="J206" s="321"/>
      <c r="K206" s="321"/>
      <c r="L206" s="321"/>
    </row>
    <row r="207" spans="1:12" ht="10.9" customHeight="1" x14ac:dyDescent="0.2">
      <c r="A207" s="140" t="s">
        <v>0</v>
      </c>
      <c r="B207" s="323" t="s">
        <v>1</v>
      </c>
      <c r="C207" s="323"/>
      <c r="D207" s="323"/>
      <c r="E207" s="323"/>
      <c r="F207" s="323"/>
      <c r="G207" s="323" t="s">
        <v>2904</v>
      </c>
      <c r="H207" s="323"/>
      <c r="I207" s="323"/>
      <c r="J207" s="141" t="s">
        <v>4</v>
      </c>
      <c r="K207" s="140" t="s">
        <v>2903</v>
      </c>
      <c r="L207" s="139" t="s">
        <v>2902</v>
      </c>
    </row>
    <row r="208" spans="1:12" ht="10.9" customHeight="1" x14ac:dyDescent="0.2">
      <c r="A208" s="130">
        <v>1568</v>
      </c>
      <c r="B208" s="321" t="s">
        <v>3873</v>
      </c>
      <c r="C208" s="321"/>
      <c r="D208" s="321"/>
      <c r="E208" s="321"/>
      <c r="F208" s="321"/>
      <c r="G208" s="321" t="s">
        <v>7</v>
      </c>
      <c r="H208" s="321"/>
      <c r="I208" s="321"/>
      <c r="J208" s="142">
        <v>16.666699999999999</v>
      </c>
      <c r="K208" s="128" t="s">
        <v>2909</v>
      </c>
      <c r="L208" s="127" t="s">
        <v>2871</v>
      </c>
    </row>
    <row r="209" spans="1:12" ht="10.9" customHeight="1" x14ac:dyDescent="0.2">
      <c r="A209" s="130">
        <v>1587</v>
      </c>
      <c r="B209" s="321" t="s">
        <v>3872</v>
      </c>
      <c r="C209" s="321"/>
      <c r="D209" s="321"/>
      <c r="E209" s="321"/>
      <c r="F209" s="321"/>
      <c r="G209" s="321" t="s">
        <v>7</v>
      </c>
      <c r="H209" s="321"/>
      <c r="I209" s="321"/>
      <c r="J209" s="135">
        <v>100</v>
      </c>
      <c r="K209" s="128" t="s">
        <v>2909</v>
      </c>
      <c r="L209" s="127" t="s">
        <v>2871</v>
      </c>
    </row>
    <row r="210" spans="1:12" ht="10.9" customHeight="1" x14ac:dyDescent="0.2">
      <c r="A210" s="130">
        <v>9273</v>
      </c>
      <c r="B210" s="321" t="s">
        <v>3871</v>
      </c>
      <c r="C210" s="321"/>
      <c r="D210" s="321"/>
      <c r="E210" s="321"/>
      <c r="F210" s="321"/>
      <c r="G210" s="321" t="s">
        <v>7</v>
      </c>
      <c r="H210" s="321"/>
      <c r="I210" s="321"/>
      <c r="J210" s="129">
        <v>1000</v>
      </c>
      <c r="K210" s="128" t="s">
        <v>4731</v>
      </c>
      <c r="L210" s="127" t="s">
        <v>2871</v>
      </c>
    </row>
    <row r="211" spans="1:12" ht="10.9" customHeight="1" x14ac:dyDescent="0.2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</row>
    <row r="212" spans="1:12" ht="10.9" customHeight="1" x14ac:dyDescent="0.2">
      <c r="A212" s="322" t="s">
        <v>2906</v>
      </c>
      <c r="B212" s="322"/>
      <c r="C212" s="322"/>
      <c r="D212" s="321" t="s">
        <v>3870</v>
      </c>
      <c r="E212" s="321"/>
      <c r="F212" s="321"/>
      <c r="G212" s="321"/>
      <c r="H212" s="321"/>
      <c r="I212" s="321"/>
      <c r="J212" s="321"/>
      <c r="K212" s="321"/>
      <c r="L212" s="321"/>
    </row>
    <row r="213" spans="1:12" ht="10.9" customHeight="1" x14ac:dyDescent="0.2">
      <c r="A213" s="140" t="s">
        <v>0</v>
      </c>
      <c r="B213" s="323" t="s">
        <v>1</v>
      </c>
      <c r="C213" s="323"/>
      <c r="D213" s="323"/>
      <c r="E213" s="323"/>
      <c r="F213" s="323"/>
      <c r="G213" s="323" t="s">
        <v>2904</v>
      </c>
      <c r="H213" s="323"/>
      <c r="I213" s="323"/>
      <c r="J213" s="141" t="s">
        <v>4</v>
      </c>
      <c r="K213" s="140" t="s">
        <v>2903</v>
      </c>
      <c r="L213" s="139" t="s">
        <v>2902</v>
      </c>
    </row>
    <row r="214" spans="1:12" ht="10.9" customHeight="1" x14ac:dyDescent="0.2">
      <c r="A214" s="130">
        <v>6158</v>
      </c>
      <c r="B214" s="321" t="s">
        <v>3869</v>
      </c>
      <c r="C214" s="321"/>
      <c r="D214" s="321"/>
      <c r="E214" s="321"/>
      <c r="F214" s="321"/>
      <c r="G214" s="321" t="s">
        <v>7</v>
      </c>
      <c r="H214" s="321"/>
      <c r="I214" s="321"/>
      <c r="J214" s="135">
        <v>910</v>
      </c>
      <c r="K214" s="128" t="s">
        <v>2909</v>
      </c>
      <c r="L214" s="127" t="s">
        <v>2871</v>
      </c>
    </row>
    <row r="215" spans="1:12" ht="10.9" customHeight="1" x14ac:dyDescent="0.2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</row>
    <row r="216" spans="1:12" ht="10.9" customHeight="1" x14ac:dyDescent="0.2">
      <c r="A216" s="322" t="s">
        <v>2906</v>
      </c>
      <c r="B216" s="322"/>
      <c r="C216" s="322"/>
      <c r="D216" s="321" t="s">
        <v>3868</v>
      </c>
      <c r="E216" s="321"/>
      <c r="F216" s="321"/>
      <c r="G216" s="321"/>
      <c r="H216" s="321"/>
      <c r="I216" s="321"/>
      <c r="J216" s="321"/>
      <c r="K216" s="321"/>
      <c r="L216" s="321"/>
    </row>
    <row r="217" spans="1:12" ht="10.9" customHeight="1" x14ac:dyDescent="0.2">
      <c r="A217" s="140" t="s">
        <v>0</v>
      </c>
      <c r="B217" s="323" t="s">
        <v>1</v>
      </c>
      <c r="C217" s="323"/>
      <c r="D217" s="323"/>
      <c r="E217" s="323"/>
      <c r="F217" s="323"/>
      <c r="G217" s="323" t="s">
        <v>2904</v>
      </c>
      <c r="H217" s="323"/>
      <c r="I217" s="323"/>
      <c r="J217" s="141" t="s">
        <v>4</v>
      </c>
      <c r="K217" s="140" t="s">
        <v>2903</v>
      </c>
      <c r="L217" s="139" t="s">
        <v>2902</v>
      </c>
    </row>
    <row r="218" spans="1:12" ht="10.9" customHeight="1" x14ac:dyDescent="0.2">
      <c r="A218" s="130">
        <v>4523</v>
      </c>
      <c r="B218" s="321" t="s">
        <v>3867</v>
      </c>
      <c r="C218" s="321"/>
      <c r="D218" s="321"/>
      <c r="E218" s="321"/>
      <c r="F218" s="321"/>
      <c r="G218" s="321" t="s">
        <v>7</v>
      </c>
      <c r="H218" s="321"/>
      <c r="I218" s="321"/>
      <c r="J218" s="142">
        <v>22.2</v>
      </c>
      <c r="K218" s="128" t="s">
        <v>3181</v>
      </c>
      <c r="L218" s="127" t="s">
        <v>2871</v>
      </c>
    </row>
    <row r="219" spans="1:12" ht="10.9" customHeight="1" x14ac:dyDescent="0.2">
      <c r="A219" s="130">
        <v>4524</v>
      </c>
      <c r="B219" s="321" t="s">
        <v>3866</v>
      </c>
      <c r="C219" s="321"/>
      <c r="D219" s="321"/>
      <c r="E219" s="321"/>
      <c r="F219" s="321"/>
      <c r="G219" s="321" t="s">
        <v>7</v>
      </c>
      <c r="H219" s="321"/>
      <c r="I219" s="321"/>
      <c r="J219" s="142">
        <v>33</v>
      </c>
      <c r="K219" s="128" t="s">
        <v>3181</v>
      </c>
      <c r="L219" s="127" t="s">
        <v>2871</v>
      </c>
    </row>
    <row r="220" spans="1:12" ht="10.9" customHeight="1" x14ac:dyDescent="0.2">
      <c r="A220" s="130">
        <v>4525</v>
      </c>
      <c r="B220" s="321" t="s">
        <v>3865</v>
      </c>
      <c r="C220" s="321"/>
      <c r="D220" s="321"/>
      <c r="E220" s="321"/>
      <c r="F220" s="321"/>
      <c r="G220" s="321" t="s">
        <v>7</v>
      </c>
      <c r="H220" s="321"/>
      <c r="I220" s="321"/>
      <c r="J220" s="142">
        <v>26.9</v>
      </c>
      <c r="K220" s="128" t="s">
        <v>3181</v>
      </c>
      <c r="L220" s="127" t="s">
        <v>2871</v>
      </c>
    </row>
    <row r="221" spans="1:12" ht="10.9" customHeight="1" x14ac:dyDescent="0.2">
      <c r="A221" s="130">
        <v>4528</v>
      </c>
      <c r="B221" s="321" t="s">
        <v>3864</v>
      </c>
      <c r="C221" s="321"/>
      <c r="D221" s="321"/>
      <c r="E221" s="321"/>
      <c r="F221" s="321"/>
      <c r="G221" s="321" t="s">
        <v>7</v>
      </c>
      <c r="H221" s="321"/>
      <c r="I221" s="321"/>
      <c r="J221" s="142">
        <v>12.55</v>
      </c>
      <c r="K221" s="128" t="s">
        <v>2881</v>
      </c>
      <c r="L221" s="127" t="s">
        <v>2871</v>
      </c>
    </row>
    <row r="222" spans="1:12" ht="10.9" customHeight="1" x14ac:dyDescent="0.2">
      <c r="A222" s="130">
        <v>4531</v>
      </c>
      <c r="B222" s="321" t="s">
        <v>3863</v>
      </c>
      <c r="C222" s="321"/>
      <c r="D222" s="321"/>
      <c r="E222" s="321"/>
      <c r="F222" s="321"/>
      <c r="G222" s="321" t="s">
        <v>7</v>
      </c>
      <c r="H222" s="321"/>
      <c r="I222" s="321"/>
      <c r="J222" s="142">
        <v>32.97</v>
      </c>
      <c r="K222" s="128" t="s">
        <v>2881</v>
      </c>
      <c r="L222" s="127" t="s">
        <v>2871</v>
      </c>
    </row>
    <row r="223" spans="1:12" ht="10.9" customHeight="1" x14ac:dyDescent="0.2">
      <c r="A223" s="130">
        <v>4537</v>
      </c>
      <c r="B223" s="321" t="s">
        <v>3862</v>
      </c>
      <c r="C223" s="321"/>
      <c r="D223" s="321"/>
      <c r="E223" s="321"/>
      <c r="F223" s="321"/>
      <c r="G223" s="321" t="s">
        <v>7</v>
      </c>
      <c r="H223" s="321"/>
      <c r="I223" s="321"/>
      <c r="J223" s="132">
        <v>0.76</v>
      </c>
      <c r="K223" s="128" t="s">
        <v>3181</v>
      </c>
      <c r="L223" s="127" t="s">
        <v>2871</v>
      </c>
    </row>
    <row r="224" spans="1:12" ht="10.9" customHeight="1" x14ac:dyDescent="0.2">
      <c r="A224" s="130">
        <v>4538</v>
      </c>
      <c r="B224" s="321" t="s">
        <v>3861</v>
      </c>
      <c r="C224" s="321"/>
      <c r="D224" s="321"/>
      <c r="E224" s="321"/>
      <c r="F224" s="321"/>
      <c r="G224" s="321" t="s">
        <v>7</v>
      </c>
      <c r="H224" s="321"/>
      <c r="I224" s="321"/>
      <c r="J224" s="132">
        <v>2.0499999999999998</v>
      </c>
      <c r="K224" s="128" t="s">
        <v>3181</v>
      </c>
      <c r="L224" s="127" t="s">
        <v>2871</v>
      </c>
    </row>
    <row r="225" spans="1:12" ht="10.9" customHeight="1" x14ac:dyDescent="0.2">
      <c r="A225" s="130">
        <v>4539</v>
      </c>
      <c r="B225" s="321" t="s">
        <v>3860</v>
      </c>
      <c r="C225" s="321"/>
      <c r="D225" s="321"/>
      <c r="E225" s="321"/>
      <c r="F225" s="321"/>
      <c r="G225" s="321" t="s">
        <v>7</v>
      </c>
      <c r="H225" s="321"/>
      <c r="I225" s="321"/>
      <c r="J225" s="132">
        <v>5.64</v>
      </c>
      <c r="K225" s="128" t="s">
        <v>3181</v>
      </c>
      <c r="L225" s="127" t="s">
        <v>2871</v>
      </c>
    </row>
    <row r="226" spans="1:12" ht="10.9" customHeight="1" x14ac:dyDescent="0.2">
      <c r="A226" s="130">
        <v>4541</v>
      </c>
      <c r="B226" s="321" t="s">
        <v>3859</v>
      </c>
      <c r="C226" s="321"/>
      <c r="D226" s="321"/>
      <c r="E226" s="321"/>
      <c r="F226" s="321"/>
      <c r="G226" s="321" t="s">
        <v>7</v>
      </c>
      <c r="H226" s="321"/>
      <c r="I226" s="321"/>
      <c r="J226" s="132">
        <v>3.89</v>
      </c>
      <c r="K226" s="128" t="s">
        <v>3181</v>
      </c>
      <c r="L226" s="127" t="s">
        <v>2871</v>
      </c>
    </row>
    <row r="227" spans="1:12" ht="10.9" customHeight="1" x14ac:dyDescent="0.2">
      <c r="A227" s="130">
        <v>4544</v>
      </c>
      <c r="B227" s="321" t="s">
        <v>3858</v>
      </c>
      <c r="C227" s="321"/>
      <c r="D227" s="321"/>
      <c r="E227" s="321"/>
      <c r="F227" s="321"/>
      <c r="G227" s="321" t="s">
        <v>7</v>
      </c>
      <c r="H227" s="321"/>
      <c r="I227" s="321"/>
      <c r="J227" s="142">
        <v>22.44</v>
      </c>
      <c r="K227" s="128" t="s">
        <v>3181</v>
      </c>
      <c r="L227" s="127" t="s">
        <v>2871</v>
      </c>
    </row>
    <row r="228" spans="1:12" ht="10.9" customHeight="1" x14ac:dyDescent="0.2">
      <c r="A228" s="130">
        <v>4588</v>
      </c>
      <c r="B228" s="321" t="s">
        <v>3857</v>
      </c>
      <c r="C228" s="321"/>
      <c r="D228" s="321"/>
      <c r="E228" s="321"/>
      <c r="F228" s="321"/>
      <c r="G228" s="321" t="s">
        <v>7</v>
      </c>
      <c r="H228" s="321"/>
      <c r="I228" s="321"/>
      <c r="J228" s="132">
        <v>2.48</v>
      </c>
      <c r="K228" s="128" t="s">
        <v>3181</v>
      </c>
      <c r="L228" s="127" t="s">
        <v>2871</v>
      </c>
    </row>
    <row r="229" spans="1:12" ht="10.9" customHeight="1" x14ac:dyDescent="0.2">
      <c r="A229" s="130">
        <v>4590</v>
      </c>
      <c r="B229" s="321" t="s">
        <v>3856</v>
      </c>
      <c r="C229" s="321"/>
      <c r="D229" s="321"/>
      <c r="E229" s="321"/>
      <c r="F229" s="321"/>
      <c r="G229" s="321" t="s">
        <v>7</v>
      </c>
      <c r="H229" s="321"/>
      <c r="I229" s="321"/>
      <c r="J229" s="142">
        <v>12.23</v>
      </c>
      <c r="K229" s="128" t="s">
        <v>3181</v>
      </c>
      <c r="L229" s="127" t="s">
        <v>2871</v>
      </c>
    </row>
    <row r="230" spans="1:12" ht="10.9" customHeight="1" x14ac:dyDescent="0.2">
      <c r="A230" s="130">
        <v>4591</v>
      </c>
      <c r="B230" s="321" t="s">
        <v>3855</v>
      </c>
      <c r="C230" s="321"/>
      <c r="D230" s="321"/>
      <c r="E230" s="321"/>
      <c r="F230" s="321"/>
      <c r="G230" s="321" t="s">
        <v>7</v>
      </c>
      <c r="H230" s="321"/>
      <c r="I230" s="321"/>
      <c r="J230" s="142">
        <v>22.33</v>
      </c>
      <c r="K230" s="128" t="s">
        <v>3181</v>
      </c>
      <c r="L230" s="127" t="s">
        <v>2871</v>
      </c>
    </row>
    <row r="231" spans="1:12" ht="10.9" customHeight="1" x14ac:dyDescent="0.2">
      <c r="A231" s="130">
        <v>4592</v>
      </c>
      <c r="B231" s="321" t="s">
        <v>3854</v>
      </c>
      <c r="C231" s="321"/>
      <c r="D231" s="321"/>
      <c r="E231" s="321"/>
      <c r="F231" s="321"/>
      <c r="G231" s="321" t="s">
        <v>7</v>
      </c>
      <c r="H231" s="321"/>
      <c r="I231" s="321"/>
      <c r="J231" s="142">
        <v>26.79</v>
      </c>
      <c r="K231" s="128" t="s">
        <v>3181</v>
      </c>
      <c r="L231" s="127" t="s">
        <v>2871</v>
      </c>
    </row>
    <row r="232" spans="1:12" ht="10.9" customHeight="1" x14ac:dyDescent="0.2">
      <c r="A232" s="130">
        <v>4593</v>
      </c>
      <c r="B232" s="321" t="s">
        <v>3853</v>
      </c>
      <c r="C232" s="321"/>
      <c r="D232" s="321"/>
      <c r="E232" s="321"/>
      <c r="F232" s="321"/>
      <c r="G232" s="321" t="s">
        <v>7</v>
      </c>
      <c r="H232" s="321"/>
      <c r="I232" s="321"/>
      <c r="J232" s="142">
        <v>26.92</v>
      </c>
      <c r="K232" s="128" t="s">
        <v>3181</v>
      </c>
      <c r="L232" s="127" t="s">
        <v>2871</v>
      </c>
    </row>
    <row r="233" spans="1:12" ht="10.9" customHeight="1" x14ac:dyDescent="0.2">
      <c r="A233" s="130">
        <v>4595</v>
      </c>
      <c r="B233" s="321" t="s">
        <v>3852</v>
      </c>
      <c r="C233" s="321"/>
      <c r="D233" s="321"/>
      <c r="E233" s="321"/>
      <c r="F233" s="321"/>
      <c r="G233" s="321" t="s">
        <v>7</v>
      </c>
      <c r="H233" s="321"/>
      <c r="I233" s="321"/>
      <c r="J233" s="142">
        <v>38.33</v>
      </c>
      <c r="K233" s="128" t="s">
        <v>3181</v>
      </c>
      <c r="L233" s="127" t="s">
        <v>2871</v>
      </c>
    </row>
    <row r="234" spans="1:12" ht="10.9" customHeight="1" x14ac:dyDescent="0.2">
      <c r="A234" s="130">
        <v>4599</v>
      </c>
      <c r="B234" s="321" t="s">
        <v>3851</v>
      </c>
      <c r="C234" s="321"/>
      <c r="D234" s="321"/>
      <c r="E234" s="321"/>
      <c r="F234" s="321"/>
      <c r="G234" s="321" t="s">
        <v>7</v>
      </c>
      <c r="H234" s="321"/>
      <c r="I234" s="321"/>
      <c r="J234" s="132">
        <v>7.73</v>
      </c>
      <c r="K234" s="128" t="s">
        <v>3181</v>
      </c>
      <c r="L234" s="127" t="s">
        <v>2871</v>
      </c>
    </row>
    <row r="235" spans="1:12" ht="10.9" customHeight="1" x14ac:dyDescent="0.2">
      <c r="A235" s="130">
        <v>4600</v>
      </c>
      <c r="B235" s="321" t="s">
        <v>3850</v>
      </c>
      <c r="C235" s="321"/>
      <c r="D235" s="321"/>
      <c r="E235" s="321"/>
      <c r="F235" s="321"/>
      <c r="G235" s="321" t="s">
        <v>7</v>
      </c>
      <c r="H235" s="321"/>
      <c r="I235" s="321"/>
      <c r="J235" s="132">
        <v>9.2100000000000009</v>
      </c>
      <c r="K235" s="128" t="s">
        <v>3181</v>
      </c>
      <c r="L235" s="127" t="s">
        <v>2871</v>
      </c>
    </row>
    <row r="236" spans="1:12" ht="10.9" customHeight="1" x14ac:dyDescent="0.2">
      <c r="A236" s="130">
        <v>4603</v>
      </c>
      <c r="B236" s="321" t="s">
        <v>3849</v>
      </c>
      <c r="C236" s="321"/>
      <c r="D236" s="321"/>
      <c r="E236" s="321"/>
      <c r="F236" s="321"/>
      <c r="G236" s="321" t="s">
        <v>7</v>
      </c>
      <c r="H236" s="321"/>
      <c r="I236" s="321"/>
      <c r="J236" s="142">
        <v>10.17</v>
      </c>
      <c r="K236" s="128" t="s">
        <v>4732</v>
      </c>
      <c r="L236" s="127" t="s">
        <v>2871</v>
      </c>
    </row>
    <row r="237" spans="1:12" ht="10.9" customHeight="1" x14ac:dyDescent="0.2">
      <c r="A237" s="130">
        <v>4606</v>
      </c>
      <c r="B237" s="321" t="s">
        <v>3848</v>
      </c>
      <c r="C237" s="321"/>
      <c r="D237" s="321"/>
      <c r="E237" s="321"/>
      <c r="F237" s="321"/>
      <c r="G237" s="321" t="s">
        <v>7</v>
      </c>
      <c r="H237" s="321"/>
      <c r="I237" s="321"/>
      <c r="J237" s="142">
        <v>30.79</v>
      </c>
      <c r="K237" s="128" t="s">
        <v>3181</v>
      </c>
      <c r="L237" s="127" t="s">
        <v>2871</v>
      </c>
    </row>
    <row r="238" spans="1:12" ht="10.9" customHeight="1" x14ac:dyDescent="0.2">
      <c r="A238" s="130">
        <v>4608</v>
      </c>
      <c r="B238" s="321" t="s">
        <v>3847</v>
      </c>
      <c r="C238" s="321"/>
      <c r="D238" s="321"/>
      <c r="E238" s="321"/>
      <c r="F238" s="321"/>
      <c r="G238" s="321" t="s">
        <v>7</v>
      </c>
      <c r="H238" s="321"/>
      <c r="I238" s="321"/>
      <c r="J238" s="142">
        <v>54.32</v>
      </c>
      <c r="K238" s="128" t="s">
        <v>3181</v>
      </c>
      <c r="L238" s="127" t="s">
        <v>2871</v>
      </c>
    </row>
    <row r="239" spans="1:12" ht="10.9" customHeight="1" x14ac:dyDescent="0.2">
      <c r="A239" s="130">
        <v>4617</v>
      </c>
      <c r="B239" s="321" t="s">
        <v>3846</v>
      </c>
      <c r="C239" s="321"/>
      <c r="D239" s="321"/>
      <c r="E239" s="321"/>
      <c r="F239" s="321"/>
      <c r="G239" s="321" t="s">
        <v>7</v>
      </c>
      <c r="H239" s="321"/>
      <c r="I239" s="321"/>
      <c r="J239" s="142">
        <v>26.62</v>
      </c>
      <c r="K239" s="128" t="s">
        <v>3181</v>
      </c>
      <c r="L239" s="127" t="s">
        <v>2871</v>
      </c>
    </row>
    <row r="240" spans="1:12" ht="10.9" customHeight="1" x14ac:dyDescent="0.2">
      <c r="A240" s="130">
        <v>4649</v>
      </c>
      <c r="B240" s="321" t="s">
        <v>3845</v>
      </c>
      <c r="C240" s="321"/>
      <c r="D240" s="321"/>
      <c r="E240" s="321"/>
      <c r="F240" s="321"/>
      <c r="G240" s="321" t="s">
        <v>7</v>
      </c>
      <c r="H240" s="321"/>
      <c r="I240" s="321"/>
      <c r="J240" s="132">
        <v>4.22</v>
      </c>
      <c r="K240" s="128" t="s">
        <v>3181</v>
      </c>
      <c r="L240" s="127" t="s">
        <v>2871</v>
      </c>
    </row>
    <row r="241" spans="1:12" ht="10.9" customHeight="1" x14ac:dyDescent="0.2">
      <c r="A241" s="130">
        <v>4650</v>
      </c>
      <c r="B241" s="321" t="s">
        <v>3844</v>
      </c>
      <c r="C241" s="321"/>
      <c r="D241" s="321"/>
      <c r="E241" s="321"/>
      <c r="F241" s="321"/>
      <c r="G241" s="321" t="s">
        <v>7</v>
      </c>
      <c r="H241" s="321"/>
      <c r="I241" s="321"/>
      <c r="J241" s="142">
        <v>92.15</v>
      </c>
      <c r="K241" s="128" t="s">
        <v>3181</v>
      </c>
      <c r="L241" s="127" t="s">
        <v>2871</v>
      </c>
    </row>
    <row r="242" spans="1:12" ht="10.9" customHeight="1" x14ac:dyDescent="0.2">
      <c r="A242" s="130">
        <v>4651</v>
      </c>
      <c r="B242" s="321" t="s">
        <v>3843</v>
      </c>
      <c r="C242" s="321"/>
      <c r="D242" s="321"/>
      <c r="E242" s="321"/>
      <c r="F242" s="321"/>
      <c r="G242" s="321" t="s">
        <v>7</v>
      </c>
      <c r="H242" s="321"/>
      <c r="I242" s="321"/>
      <c r="J242" s="132">
        <v>4.0199999999999996</v>
      </c>
      <c r="K242" s="128" t="s">
        <v>3181</v>
      </c>
      <c r="L242" s="127" t="s">
        <v>2871</v>
      </c>
    </row>
    <row r="243" spans="1:12" ht="10.9" customHeight="1" x14ac:dyDescent="0.2">
      <c r="A243" s="130">
        <v>4652</v>
      </c>
      <c r="B243" s="321" t="s">
        <v>3842</v>
      </c>
      <c r="C243" s="321"/>
      <c r="D243" s="321"/>
      <c r="E243" s="321"/>
      <c r="F243" s="321"/>
      <c r="G243" s="321" t="s">
        <v>7</v>
      </c>
      <c r="H243" s="321"/>
      <c r="I243" s="321"/>
      <c r="J243" s="142">
        <v>11.64</v>
      </c>
      <c r="K243" s="128" t="s">
        <v>3181</v>
      </c>
      <c r="L243" s="127" t="s">
        <v>2871</v>
      </c>
    </row>
    <row r="244" spans="1:12" ht="10.9" customHeight="1" x14ac:dyDescent="0.2">
      <c r="A244" s="130">
        <v>4653</v>
      </c>
      <c r="B244" s="321" t="s">
        <v>3841</v>
      </c>
      <c r="C244" s="321"/>
      <c r="D244" s="321"/>
      <c r="E244" s="321"/>
      <c r="F244" s="321"/>
      <c r="G244" s="321" t="s">
        <v>7</v>
      </c>
      <c r="H244" s="321"/>
      <c r="I244" s="321"/>
      <c r="J244" s="142">
        <v>16.989999999999998</v>
      </c>
      <c r="K244" s="128" t="s">
        <v>3181</v>
      </c>
      <c r="L244" s="127" t="s">
        <v>2871</v>
      </c>
    </row>
    <row r="245" spans="1:12" ht="10.9" customHeight="1" x14ac:dyDescent="0.2">
      <c r="A245" s="130">
        <v>4655</v>
      </c>
      <c r="B245" s="321" t="s">
        <v>3840</v>
      </c>
      <c r="C245" s="321"/>
      <c r="D245" s="321"/>
      <c r="E245" s="321"/>
      <c r="F245" s="321"/>
      <c r="G245" s="321" t="s">
        <v>7</v>
      </c>
      <c r="H245" s="321"/>
      <c r="I245" s="321"/>
      <c r="J245" s="142">
        <v>32.9</v>
      </c>
      <c r="K245" s="128" t="s">
        <v>3181</v>
      </c>
      <c r="L245" s="127" t="s">
        <v>2871</v>
      </c>
    </row>
    <row r="246" spans="1:12" ht="10.9" customHeight="1" x14ac:dyDescent="0.2">
      <c r="A246" s="130">
        <v>4658</v>
      </c>
      <c r="B246" s="321" t="s">
        <v>3839</v>
      </c>
      <c r="C246" s="321"/>
      <c r="D246" s="321"/>
      <c r="E246" s="321"/>
      <c r="F246" s="321"/>
      <c r="G246" s="321" t="s">
        <v>7</v>
      </c>
      <c r="H246" s="321"/>
      <c r="I246" s="321"/>
      <c r="J246" s="142">
        <v>10.45</v>
      </c>
      <c r="K246" s="128" t="s">
        <v>3181</v>
      </c>
      <c r="L246" s="127" t="s">
        <v>2871</v>
      </c>
    </row>
    <row r="247" spans="1:12" ht="10.9" customHeight="1" x14ac:dyDescent="0.2">
      <c r="A247" s="130">
        <v>4659</v>
      </c>
      <c r="B247" s="321" t="s">
        <v>3838</v>
      </c>
      <c r="C247" s="321"/>
      <c r="D247" s="321"/>
      <c r="E247" s="321"/>
      <c r="F247" s="321"/>
      <c r="G247" s="321" t="s">
        <v>7</v>
      </c>
      <c r="H247" s="321"/>
      <c r="I247" s="321"/>
      <c r="J247" s="142">
        <v>14.99</v>
      </c>
      <c r="K247" s="128" t="s">
        <v>3181</v>
      </c>
      <c r="L247" s="127" t="s">
        <v>2871</v>
      </c>
    </row>
    <row r="248" spans="1:12" ht="10.9" customHeight="1" x14ac:dyDescent="0.2">
      <c r="A248" s="130">
        <v>4661</v>
      </c>
      <c r="B248" s="321" t="s">
        <v>3837</v>
      </c>
      <c r="C248" s="321"/>
      <c r="D248" s="321"/>
      <c r="E248" s="321"/>
      <c r="F248" s="321"/>
      <c r="G248" s="321" t="s">
        <v>7</v>
      </c>
      <c r="H248" s="321"/>
      <c r="I248" s="321"/>
      <c r="J248" s="135">
        <v>109.26</v>
      </c>
      <c r="K248" s="128" t="s">
        <v>3181</v>
      </c>
      <c r="L248" s="127" t="s">
        <v>2871</v>
      </c>
    </row>
    <row r="249" spans="1:12" ht="10.9" customHeight="1" x14ac:dyDescent="0.2">
      <c r="A249" s="130">
        <v>4666</v>
      </c>
      <c r="B249" s="321" t="s">
        <v>3836</v>
      </c>
      <c r="C249" s="321"/>
      <c r="D249" s="321"/>
      <c r="E249" s="321"/>
      <c r="F249" s="321"/>
      <c r="G249" s="321" t="s">
        <v>7</v>
      </c>
      <c r="H249" s="321"/>
      <c r="I249" s="321"/>
      <c r="J249" s="142">
        <v>11.92</v>
      </c>
      <c r="K249" s="128" t="s">
        <v>4732</v>
      </c>
      <c r="L249" s="127" t="s">
        <v>2871</v>
      </c>
    </row>
    <row r="250" spans="1:12" ht="10.9" customHeight="1" x14ac:dyDescent="0.2">
      <c r="A250" s="130">
        <v>4667</v>
      </c>
      <c r="B250" s="321" t="s">
        <v>3835</v>
      </c>
      <c r="C250" s="321"/>
      <c r="D250" s="321"/>
      <c r="E250" s="321"/>
      <c r="F250" s="321"/>
      <c r="G250" s="321" t="s">
        <v>7</v>
      </c>
      <c r="H250" s="321"/>
      <c r="I250" s="321"/>
      <c r="J250" s="142">
        <v>11.49</v>
      </c>
      <c r="K250" s="128" t="s">
        <v>4732</v>
      </c>
      <c r="L250" s="127" t="s">
        <v>2871</v>
      </c>
    </row>
    <row r="251" spans="1:12" ht="10.9" customHeight="1" x14ac:dyDescent="0.2">
      <c r="A251" s="130">
        <v>4668</v>
      </c>
      <c r="B251" s="321" t="s">
        <v>3834</v>
      </c>
      <c r="C251" s="321"/>
      <c r="D251" s="321"/>
      <c r="E251" s="321"/>
      <c r="F251" s="321"/>
      <c r="G251" s="321" t="s">
        <v>7</v>
      </c>
      <c r="H251" s="321"/>
      <c r="I251" s="321"/>
      <c r="J251" s="142">
        <v>13.74</v>
      </c>
      <c r="K251" s="128" t="s">
        <v>4732</v>
      </c>
      <c r="L251" s="127" t="s">
        <v>2871</v>
      </c>
    </row>
    <row r="252" spans="1:12" ht="10.9" customHeight="1" x14ac:dyDescent="0.2">
      <c r="A252" s="130">
        <v>4669</v>
      </c>
      <c r="B252" s="321" t="s">
        <v>3833</v>
      </c>
      <c r="C252" s="321"/>
      <c r="D252" s="321"/>
      <c r="E252" s="321"/>
      <c r="F252" s="321"/>
      <c r="G252" s="321" t="s">
        <v>7</v>
      </c>
      <c r="H252" s="321"/>
      <c r="I252" s="321"/>
      <c r="J252" s="142">
        <v>33.76</v>
      </c>
      <c r="K252" s="128" t="s">
        <v>4732</v>
      </c>
      <c r="L252" s="127" t="s">
        <v>2871</v>
      </c>
    </row>
    <row r="253" spans="1:12" ht="10.9" customHeight="1" x14ac:dyDescent="0.2">
      <c r="A253" s="130">
        <v>4670</v>
      </c>
      <c r="B253" s="321" t="s">
        <v>3832</v>
      </c>
      <c r="C253" s="321"/>
      <c r="D253" s="321"/>
      <c r="E253" s="321"/>
      <c r="F253" s="321"/>
      <c r="G253" s="321" t="s">
        <v>7</v>
      </c>
      <c r="H253" s="321"/>
      <c r="I253" s="321"/>
      <c r="J253" s="142">
        <v>60.45</v>
      </c>
      <c r="K253" s="128" t="s">
        <v>4732</v>
      </c>
      <c r="L253" s="127" t="s">
        <v>2871</v>
      </c>
    </row>
    <row r="254" spans="1:12" ht="10.9" customHeight="1" x14ac:dyDescent="0.2">
      <c r="A254" s="130">
        <v>4672</v>
      </c>
      <c r="B254" s="321" t="s">
        <v>3831</v>
      </c>
      <c r="C254" s="321"/>
      <c r="D254" s="321"/>
      <c r="E254" s="321"/>
      <c r="F254" s="321"/>
      <c r="G254" s="321" t="s">
        <v>7</v>
      </c>
      <c r="H254" s="321"/>
      <c r="I254" s="321"/>
      <c r="J254" s="135">
        <v>109.26</v>
      </c>
      <c r="K254" s="128" t="s">
        <v>4732</v>
      </c>
      <c r="L254" s="127" t="s">
        <v>2871</v>
      </c>
    </row>
    <row r="255" spans="1:12" ht="10.9" customHeight="1" x14ac:dyDescent="0.2">
      <c r="A255" s="130">
        <v>4676</v>
      </c>
      <c r="B255" s="321" t="s">
        <v>3830</v>
      </c>
      <c r="C255" s="321"/>
      <c r="D255" s="321"/>
      <c r="E255" s="321"/>
      <c r="F255" s="321"/>
      <c r="G255" s="321" t="s">
        <v>7</v>
      </c>
      <c r="H255" s="321"/>
      <c r="I255" s="321"/>
      <c r="J255" s="132">
        <v>5.68</v>
      </c>
      <c r="K255" s="128" t="s">
        <v>4732</v>
      </c>
      <c r="L255" s="127" t="s">
        <v>2871</v>
      </c>
    </row>
    <row r="256" spans="1:12" ht="10.9" customHeight="1" x14ac:dyDescent="0.2">
      <c r="A256" s="130">
        <v>4677</v>
      </c>
      <c r="B256" s="321" t="s">
        <v>3829</v>
      </c>
      <c r="C256" s="321"/>
      <c r="D256" s="321"/>
      <c r="E256" s="321"/>
      <c r="F256" s="321"/>
      <c r="G256" s="321" t="s">
        <v>7</v>
      </c>
      <c r="H256" s="321"/>
      <c r="I256" s="321"/>
      <c r="J256" s="132">
        <v>6.02</v>
      </c>
      <c r="K256" s="128" t="s">
        <v>4732</v>
      </c>
      <c r="L256" s="127" t="s">
        <v>2871</v>
      </c>
    </row>
    <row r="257" spans="1:12" ht="10.9" customHeight="1" x14ac:dyDescent="0.2">
      <c r="A257" s="130">
        <v>4679</v>
      </c>
      <c r="B257" s="321" t="s">
        <v>3828</v>
      </c>
      <c r="C257" s="321"/>
      <c r="D257" s="321"/>
      <c r="E257" s="321"/>
      <c r="F257" s="321"/>
      <c r="G257" s="321" t="s">
        <v>7</v>
      </c>
      <c r="H257" s="321"/>
      <c r="I257" s="321"/>
      <c r="J257" s="142">
        <v>41.14</v>
      </c>
      <c r="K257" s="128" t="s">
        <v>4732</v>
      </c>
      <c r="L257" s="127" t="s">
        <v>2871</v>
      </c>
    </row>
    <row r="258" spans="1:12" ht="10.9" customHeight="1" x14ac:dyDescent="0.2">
      <c r="A258" s="130">
        <v>4680</v>
      </c>
      <c r="B258" s="321" t="s">
        <v>3827</v>
      </c>
      <c r="C258" s="321"/>
      <c r="D258" s="321"/>
      <c r="E258" s="321"/>
      <c r="F258" s="321"/>
      <c r="G258" s="321" t="s">
        <v>7</v>
      </c>
      <c r="H258" s="321"/>
      <c r="I258" s="321"/>
      <c r="J258" s="142">
        <v>28.91</v>
      </c>
      <c r="K258" s="128" t="s">
        <v>4732</v>
      </c>
      <c r="L258" s="127" t="s">
        <v>2871</v>
      </c>
    </row>
    <row r="259" spans="1:12" ht="10.9" customHeight="1" x14ac:dyDescent="0.2">
      <c r="A259" s="130">
        <v>4681</v>
      </c>
      <c r="B259" s="321" t="s">
        <v>3826</v>
      </c>
      <c r="C259" s="321"/>
      <c r="D259" s="321"/>
      <c r="E259" s="321"/>
      <c r="F259" s="321"/>
      <c r="G259" s="321" t="s">
        <v>7</v>
      </c>
      <c r="H259" s="321"/>
      <c r="I259" s="321"/>
      <c r="J259" s="142">
        <v>34.75</v>
      </c>
      <c r="K259" s="128" t="s">
        <v>4732</v>
      </c>
      <c r="L259" s="127" t="s">
        <v>2871</v>
      </c>
    </row>
    <row r="260" spans="1:12" ht="10.9" customHeight="1" x14ac:dyDescent="0.2">
      <c r="A260" s="130">
        <v>4682</v>
      </c>
      <c r="B260" s="321" t="s">
        <v>3825</v>
      </c>
      <c r="C260" s="321"/>
      <c r="D260" s="321"/>
      <c r="E260" s="321"/>
      <c r="F260" s="321"/>
      <c r="G260" s="321" t="s">
        <v>7</v>
      </c>
      <c r="H260" s="321"/>
      <c r="I260" s="321"/>
      <c r="J260" s="142">
        <v>55.81</v>
      </c>
      <c r="K260" s="128" t="s">
        <v>4732</v>
      </c>
      <c r="L260" s="127" t="s">
        <v>2871</v>
      </c>
    </row>
    <row r="261" spans="1:12" ht="10.9" customHeight="1" x14ac:dyDescent="0.2">
      <c r="A261" s="130">
        <v>4684</v>
      </c>
      <c r="B261" s="321" t="s">
        <v>3824</v>
      </c>
      <c r="C261" s="321"/>
      <c r="D261" s="321"/>
      <c r="E261" s="321"/>
      <c r="F261" s="321"/>
      <c r="G261" s="321" t="s">
        <v>7</v>
      </c>
      <c r="H261" s="321"/>
      <c r="I261" s="321"/>
      <c r="J261" s="142">
        <v>60.45</v>
      </c>
      <c r="K261" s="128" t="s">
        <v>4732</v>
      </c>
      <c r="L261" s="127" t="s">
        <v>2871</v>
      </c>
    </row>
    <row r="262" spans="1:12" ht="10.9" customHeight="1" x14ac:dyDescent="0.2">
      <c r="A262" s="130">
        <v>4686</v>
      </c>
      <c r="B262" s="321" t="s">
        <v>3823</v>
      </c>
      <c r="C262" s="321"/>
      <c r="D262" s="321"/>
      <c r="E262" s="321"/>
      <c r="F262" s="321"/>
      <c r="G262" s="321" t="s">
        <v>7</v>
      </c>
      <c r="H262" s="321"/>
      <c r="I262" s="321"/>
      <c r="J262" s="142">
        <v>11.67</v>
      </c>
      <c r="K262" s="128" t="s">
        <v>4732</v>
      </c>
      <c r="L262" s="127" t="s">
        <v>2871</v>
      </c>
    </row>
    <row r="263" spans="1:12" ht="10.9" customHeight="1" x14ac:dyDescent="0.2">
      <c r="A263" s="130">
        <v>4687</v>
      </c>
      <c r="B263" s="321" t="s">
        <v>3822</v>
      </c>
      <c r="C263" s="321"/>
      <c r="D263" s="321"/>
      <c r="E263" s="321"/>
      <c r="F263" s="321"/>
      <c r="G263" s="321" t="s">
        <v>7</v>
      </c>
      <c r="H263" s="321"/>
      <c r="I263" s="321"/>
      <c r="J263" s="142">
        <v>16.86</v>
      </c>
      <c r="K263" s="128" t="s">
        <v>4732</v>
      </c>
      <c r="L263" s="127" t="s">
        <v>2871</v>
      </c>
    </row>
    <row r="264" spans="1:12" ht="10.9" customHeight="1" x14ac:dyDescent="0.2">
      <c r="A264" s="130">
        <v>4703</v>
      </c>
      <c r="B264" s="321" t="s">
        <v>3821</v>
      </c>
      <c r="C264" s="321"/>
      <c r="D264" s="321"/>
      <c r="E264" s="321"/>
      <c r="F264" s="321"/>
      <c r="G264" s="321" t="s">
        <v>7</v>
      </c>
      <c r="H264" s="321"/>
      <c r="I264" s="321"/>
      <c r="J264" s="142">
        <v>17.14</v>
      </c>
      <c r="K264" s="128" t="s">
        <v>4732</v>
      </c>
      <c r="L264" s="127" t="s">
        <v>2871</v>
      </c>
    </row>
    <row r="265" spans="1:12" ht="10.9" customHeight="1" x14ac:dyDescent="0.2">
      <c r="A265" s="130">
        <v>4705</v>
      </c>
      <c r="B265" s="321" t="s">
        <v>3820</v>
      </c>
      <c r="C265" s="321"/>
      <c r="D265" s="321"/>
      <c r="E265" s="321"/>
      <c r="F265" s="321"/>
      <c r="G265" s="321" t="s">
        <v>7</v>
      </c>
      <c r="H265" s="321"/>
      <c r="I265" s="321"/>
      <c r="J265" s="132">
        <v>6.61</v>
      </c>
      <c r="K265" s="128" t="s">
        <v>4732</v>
      </c>
      <c r="L265" s="127" t="s">
        <v>2871</v>
      </c>
    </row>
    <row r="266" spans="1:12" ht="10.9" customHeight="1" x14ac:dyDescent="0.2">
      <c r="A266" s="130">
        <v>4709</v>
      </c>
      <c r="B266" s="321" t="s">
        <v>3819</v>
      </c>
      <c r="C266" s="321"/>
      <c r="D266" s="321"/>
      <c r="E266" s="321"/>
      <c r="F266" s="321"/>
      <c r="G266" s="321" t="s">
        <v>19</v>
      </c>
      <c r="H266" s="321"/>
      <c r="I266" s="321"/>
      <c r="J266" s="142">
        <v>10.45</v>
      </c>
      <c r="K266" s="128" t="s">
        <v>3562</v>
      </c>
      <c r="L266" s="127" t="s">
        <v>2871</v>
      </c>
    </row>
    <row r="267" spans="1:12" ht="10.9" customHeight="1" x14ac:dyDescent="0.2">
      <c r="A267" s="130">
        <v>4713</v>
      </c>
      <c r="B267" s="321" t="s">
        <v>3818</v>
      </c>
      <c r="C267" s="321"/>
      <c r="D267" s="321"/>
      <c r="E267" s="321"/>
      <c r="F267" s="321"/>
      <c r="G267" s="321" t="s">
        <v>19</v>
      </c>
      <c r="H267" s="321"/>
      <c r="I267" s="321"/>
      <c r="J267" s="142">
        <v>14.42</v>
      </c>
      <c r="K267" s="128" t="s">
        <v>3181</v>
      </c>
      <c r="L267" s="127" t="s">
        <v>2871</v>
      </c>
    </row>
    <row r="268" spans="1:12" ht="10.9" customHeight="1" x14ac:dyDescent="0.2">
      <c r="A268" s="130">
        <v>4714</v>
      </c>
      <c r="B268" s="321" t="s">
        <v>3817</v>
      </c>
      <c r="C268" s="321"/>
      <c r="D268" s="321"/>
      <c r="E268" s="321"/>
      <c r="F268" s="321"/>
      <c r="G268" s="321" t="s">
        <v>19</v>
      </c>
      <c r="H268" s="321"/>
      <c r="I268" s="321"/>
      <c r="J268" s="142">
        <v>24.85</v>
      </c>
      <c r="K268" s="128" t="s">
        <v>3181</v>
      </c>
      <c r="L268" s="127" t="s">
        <v>2871</v>
      </c>
    </row>
    <row r="269" spans="1:12" ht="10.9" customHeight="1" x14ac:dyDescent="0.2">
      <c r="A269" s="130">
        <v>4716</v>
      </c>
      <c r="B269" s="321" t="s">
        <v>3816</v>
      </c>
      <c r="C269" s="321"/>
      <c r="D269" s="321"/>
      <c r="E269" s="321"/>
      <c r="F269" s="321"/>
      <c r="G269" s="321" t="s">
        <v>19</v>
      </c>
      <c r="H269" s="321"/>
      <c r="I269" s="321"/>
      <c r="J269" s="142">
        <v>41.32</v>
      </c>
      <c r="K269" s="128" t="s">
        <v>3181</v>
      </c>
      <c r="L269" s="127" t="s">
        <v>2871</v>
      </c>
    </row>
    <row r="270" spans="1:12" ht="10.9" customHeight="1" x14ac:dyDescent="0.2">
      <c r="A270" s="130">
        <v>4717</v>
      </c>
      <c r="B270" s="321" t="s">
        <v>3815</v>
      </c>
      <c r="C270" s="321"/>
      <c r="D270" s="321"/>
      <c r="E270" s="321"/>
      <c r="F270" s="321"/>
      <c r="G270" s="321" t="s">
        <v>19</v>
      </c>
      <c r="H270" s="321"/>
      <c r="I270" s="321"/>
      <c r="J270" s="142">
        <v>54.6</v>
      </c>
      <c r="K270" s="128" t="s">
        <v>3181</v>
      </c>
      <c r="L270" s="127" t="s">
        <v>2871</v>
      </c>
    </row>
    <row r="271" spans="1:12" ht="10.9" customHeight="1" x14ac:dyDescent="0.2">
      <c r="A271" s="130">
        <v>4718</v>
      </c>
      <c r="B271" s="321" t="s">
        <v>3814</v>
      </c>
      <c r="C271" s="321"/>
      <c r="D271" s="321"/>
      <c r="E271" s="321"/>
      <c r="F271" s="321"/>
      <c r="G271" s="321" t="s">
        <v>19</v>
      </c>
      <c r="H271" s="321"/>
      <c r="I271" s="321"/>
      <c r="J271" s="142">
        <v>79.489999999999995</v>
      </c>
      <c r="K271" s="128" t="s">
        <v>3181</v>
      </c>
      <c r="L271" s="127" t="s">
        <v>2871</v>
      </c>
    </row>
    <row r="272" spans="1:12" ht="10.9" customHeight="1" x14ac:dyDescent="0.2">
      <c r="A272" s="130">
        <v>4719</v>
      </c>
      <c r="B272" s="321" t="s">
        <v>3813</v>
      </c>
      <c r="C272" s="321"/>
      <c r="D272" s="321"/>
      <c r="E272" s="321"/>
      <c r="F272" s="321"/>
      <c r="G272" s="321" t="s">
        <v>19</v>
      </c>
      <c r="H272" s="321"/>
      <c r="I272" s="321"/>
      <c r="J272" s="135">
        <v>107.98</v>
      </c>
      <c r="K272" s="128" t="s">
        <v>3181</v>
      </c>
      <c r="L272" s="127" t="s">
        <v>2871</v>
      </c>
    </row>
    <row r="273" spans="1:12" ht="10.9" customHeight="1" x14ac:dyDescent="0.2">
      <c r="A273" s="130">
        <v>4720</v>
      </c>
      <c r="B273" s="321" t="s">
        <v>3812</v>
      </c>
      <c r="C273" s="321"/>
      <c r="D273" s="321"/>
      <c r="E273" s="321"/>
      <c r="F273" s="321"/>
      <c r="G273" s="321" t="s">
        <v>19</v>
      </c>
      <c r="H273" s="321"/>
      <c r="I273" s="321"/>
      <c r="J273" s="135">
        <v>207</v>
      </c>
      <c r="K273" s="128" t="s">
        <v>3181</v>
      </c>
      <c r="L273" s="127" t="s">
        <v>2871</v>
      </c>
    </row>
    <row r="274" spans="1:12" ht="10.9" customHeight="1" x14ac:dyDescent="0.2">
      <c r="A274" s="130">
        <v>4767</v>
      </c>
      <c r="B274" s="321" t="s">
        <v>3811</v>
      </c>
      <c r="C274" s="321"/>
      <c r="D274" s="321"/>
      <c r="E274" s="321"/>
      <c r="F274" s="321"/>
      <c r="G274" s="321" t="s">
        <v>19</v>
      </c>
      <c r="H274" s="321"/>
      <c r="I274" s="321"/>
      <c r="J274" s="132">
        <v>0.7</v>
      </c>
      <c r="K274" s="128" t="s">
        <v>3562</v>
      </c>
      <c r="L274" s="127" t="s">
        <v>2871</v>
      </c>
    </row>
    <row r="275" spans="1:12" ht="10.9" customHeight="1" x14ac:dyDescent="0.2">
      <c r="A275" s="130">
        <v>4768</v>
      </c>
      <c r="B275" s="321" t="s">
        <v>3810</v>
      </c>
      <c r="C275" s="321"/>
      <c r="D275" s="321"/>
      <c r="E275" s="321"/>
      <c r="F275" s="321"/>
      <c r="G275" s="321" t="s">
        <v>19</v>
      </c>
      <c r="H275" s="321"/>
      <c r="I275" s="321"/>
      <c r="J275" s="132">
        <v>8.7100000000000009</v>
      </c>
      <c r="K275" s="128" t="s">
        <v>3181</v>
      </c>
      <c r="L275" s="127" t="s">
        <v>2871</v>
      </c>
    </row>
    <row r="276" spans="1:12" ht="10.9" customHeight="1" x14ac:dyDescent="0.2">
      <c r="A276" s="130">
        <v>4769</v>
      </c>
      <c r="B276" s="321" t="s">
        <v>3809</v>
      </c>
      <c r="C276" s="321"/>
      <c r="D276" s="321"/>
      <c r="E276" s="321"/>
      <c r="F276" s="321"/>
      <c r="G276" s="321" t="s">
        <v>19</v>
      </c>
      <c r="H276" s="321"/>
      <c r="I276" s="321"/>
      <c r="J276" s="142">
        <v>13.47</v>
      </c>
      <c r="K276" s="128" t="s">
        <v>3181</v>
      </c>
      <c r="L276" s="127" t="s">
        <v>2871</v>
      </c>
    </row>
    <row r="277" spans="1:12" ht="10.9" customHeight="1" x14ac:dyDescent="0.2">
      <c r="A277" s="130">
        <v>4770</v>
      </c>
      <c r="B277" s="321" t="s">
        <v>3808</v>
      </c>
      <c r="C277" s="321"/>
      <c r="D277" s="321"/>
      <c r="E277" s="321"/>
      <c r="F277" s="321"/>
      <c r="G277" s="321" t="s">
        <v>19</v>
      </c>
      <c r="H277" s="321"/>
      <c r="I277" s="321"/>
      <c r="J277" s="142">
        <v>14.16</v>
      </c>
      <c r="K277" s="128" t="s">
        <v>3181</v>
      </c>
      <c r="L277" s="127" t="s">
        <v>2871</v>
      </c>
    </row>
    <row r="278" spans="1:12" ht="10.9" customHeight="1" x14ac:dyDescent="0.2">
      <c r="A278" s="130">
        <v>4772</v>
      </c>
      <c r="B278" s="321" t="s">
        <v>3807</v>
      </c>
      <c r="C278" s="321"/>
      <c r="D278" s="321"/>
      <c r="E278" s="321"/>
      <c r="F278" s="321"/>
      <c r="G278" s="321" t="s">
        <v>19</v>
      </c>
      <c r="H278" s="321"/>
      <c r="I278" s="321"/>
      <c r="J278" s="142">
        <v>29.98</v>
      </c>
      <c r="K278" s="128" t="s">
        <v>3181</v>
      </c>
      <c r="L278" s="127" t="s">
        <v>2871</v>
      </c>
    </row>
    <row r="279" spans="1:12" ht="10.9" customHeight="1" x14ac:dyDescent="0.2">
      <c r="A279" s="130">
        <v>4773</v>
      </c>
      <c r="B279" s="321" t="s">
        <v>3806</v>
      </c>
      <c r="C279" s="321"/>
      <c r="D279" s="321"/>
      <c r="E279" s="321"/>
      <c r="F279" s="321"/>
      <c r="G279" s="321" t="s">
        <v>19</v>
      </c>
      <c r="H279" s="321"/>
      <c r="I279" s="321"/>
      <c r="J279" s="142">
        <v>31.27</v>
      </c>
      <c r="K279" s="128" t="s">
        <v>2881</v>
      </c>
      <c r="L279" s="127" t="s">
        <v>2871</v>
      </c>
    </row>
    <row r="280" spans="1:12" ht="10.9" customHeight="1" x14ac:dyDescent="0.2">
      <c r="A280" s="130">
        <v>4774</v>
      </c>
      <c r="B280" s="321" t="s">
        <v>3805</v>
      </c>
      <c r="C280" s="321"/>
      <c r="D280" s="321"/>
      <c r="E280" s="321"/>
      <c r="F280" s="321"/>
      <c r="G280" s="321" t="s">
        <v>19</v>
      </c>
      <c r="H280" s="321"/>
      <c r="I280" s="321"/>
      <c r="J280" s="132">
        <v>2.5499999999999998</v>
      </c>
      <c r="K280" s="128" t="s">
        <v>3562</v>
      </c>
      <c r="L280" s="127" t="s">
        <v>2871</v>
      </c>
    </row>
    <row r="281" spans="1:12" ht="10.9" customHeight="1" x14ac:dyDescent="0.2">
      <c r="A281" s="130">
        <v>4775</v>
      </c>
      <c r="B281" s="321" t="s">
        <v>3804</v>
      </c>
      <c r="C281" s="321"/>
      <c r="D281" s="321"/>
      <c r="E281" s="321"/>
      <c r="F281" s="321"/>
      <c r="G281" s="321" t="s">
        <v>19</v>
      </c>
      <c r="H281" s="321"/>
      <c r="I281" s="321"/>
      <c r="J281" s="132">
        <v>6.32</v>
      </c>
      <c r="K281" s="128" t="s">
        <v>3562</v>
      </c>
      <c r="L281" s="127" t="s">
        <v>2871</v>
      </c>
    </row>
    <row r="282" spans="1:12" ht="10.9" customHeight="1" x14ac:dyDescent="0.2">
      <c r="A282" s="130">
        <v>4776</v>
      </c>
      <c r="B282" s="321" t="s">
        <v>3803</v>
      </c>
      <c r="C282" s="321"/>
      <c r="D282" s="321"/>
      <c r="E282" s="321"/>
      <c r="F282" s="321"/>
      <c r="G282" s="321" t="s">
        <v>19</v>
      </c>
      <c r="H282" s="321"/>
      <c r="I282" s="321"/>
      <c r="J282" s="142">
        <v>14.25</v>
      </c>
      <c r="K282" s="128" t="s">
        <v>3562</v>
      </c>
      <c r="L282" s="127" t="s">
        <v>2871</v>
      </c>
    </row>
    <row r="283" spans="1:12" ht="10.9" customHeight="1" x14ac:dyDescent="0.2">
      <c r="A283" s="130">
        <v>4777</v>
      </c>
      <c r="B283" s="321" t="s">
        <v>3802</v>
      </c>
      <c r="C283" s="321"/>
      <c r="D283" s="321"/>
      <c r="E283" s="321"/>
      <c r="F283" s="321"/>
      <c r="G283" s="321" t="s">
        <v>19</v>
      </c>
      <c r="H283" s="321"/>
      <c r="I283" s="321"/>
      <c r="J283" s="132">
        <v>1.03</v>
      </c>
      <c r="K283" s="128" t="s">
        <v>3562</v>
      </c>
      <c r="L283" s="127" t="s">
        <v>2871</v>
      </c>
    </row>
    <row r="284" spans="1:12" ht="10.9" customHeight="1" x14ac:dyDescent="0.2">
      <c r="A284" s="130">
        <v>4779</v>
      </c>
      <c r="B284" s="321" t="s">
        <v>3801</v>
      </c>
      <c r="C284" s="321"/>
      <c r="D284" s="321"/>
      <c r="E284" s="321"/>
      <c r="F284" s="321"/>
      <c r="G284" s="321" t="s">
        <v>19</v>
      </c>
      <c r="H284" s="321"/>
      <c r="I284" s="321"/>
      <c r="J284" s="132">
        <v>1.75</v>
      </c>
      <c r="K284" s="128" t="s">
        <v>3562</v>
      </c>
      <c r="L284" s="127" t="s">
        <v>2871</v>
      </c>
    </row>
    <row r="285" spans="1:12" ht="10.9" customHeight="1" x14ac:dyDescent="0.2">
      <c r="A285" s="130">
        <v>4780</v>
      </c>
      <c r="B285" s="321" t="s">
        <v>3800</v>
      </c>
      <c r="C285" s="321"/>
      <c r="D285" s="321"/>
      <c r="E285" s="321"/>
      <c r="F285" s="321"/>
      <c r="G285" s="321" t="s">
        <v>19</v>
      </c>
      <c r="H285" s="321"/>
      <c r="I285" s="321"/>
      <c r="J285" s="132">
        <v>2.58</v>
      </c>
      <c r="K285" s="128" t="s">
        <v>3562</v>
      </c>
      <c r="L285" s="127" t="s">
        <v>2871</v>
      </c>
    </row>
    <row r="286" spans="1:12" ht="10.9" customHeight="1" x14ac:dyDescent="0.2">
      <c r="A286" s="130">
        <v>4781</v>
      </c>
      <c r="B286" s="321" t="s">
        <v>3799</v>
      </c>
      <c r="C286" s="321"/>
      <c r="D286" s="321"/>
      <c r="E286" s="321"/>
      <c r="F286" s="321"/>
      <c r="G286" s="321" t="s">
        <v>19</v>
      </c>
      <c r="H286" s="321"/>
      <c r="I286" s="321"/>
      <c r="J286" s="142">
        <v>28.48</v>
      </c>
      <c r="K286" s="128" t="s">
        <v>3562</v>
      </c>
      <c r="L286" s="127" t="s">
        <v>2871</v>
      </c>
    </row>
    <row r="287" spans="1:12" ht="10.9" customHeight="1" x14ac:dyDescent="0.2">
      <c r="A287" s="130">
        <v>4782</v>
      </c>
      <c r="B287" s="321" t="s">
        <v>3798</v>
      </c>
      <c r="C287" s="321"/>
      <c r="D287" s="321"/>
      <c r="E287" s="321"/>
      <c r="F287" s="321"/>
      <c r="G287" s="321" t="s">
        <v>19</v>
      </c>
      <c r="H287" s="321"/>
      <c r="I287" s="321"/>
      <c r="J287" s="142">
        <v>53.82</v>
      </c>
      <c r="K287" s="128" t="s">
        <v>3562</v>
      </c>
      <c r="L287" s="127" t="s">
        <v>2871</v>
      </c>
    </row>
    <row r="288" spans="1:12" ht="10.9" customHeight="1" x14ac:dyDescent="0.2">
      <c r="A288" s="130">
        <v>4783</v>
      </c>
      <c r="B288" s="321" t="s">
        <v>3797</v>
      </c>
      <c r="C288" s="321"/>
      <c r="D288" s="321"/>
      <c r="E288" s="321"/>
      <c r="F288" s="321"/>
      <c r="G288" s="321" t="s">
        <v>19</v>
      </c>
      <c r="H288" s="321"/>
      <c r="I288" s="321"/>
      <c r="J288" s="132">
        <v>8.59</v>
      </c>
      <c r="K288" s="128" t="s">
        <v>3562</v>
      </c>
      <c r="L288" s="127" t="s">
        <v>2871</v>
      </c>
    </row>
    <row r="289" spans="1:12" ht="10.9" customHeight="1" x14ac:dyDescent="0.2">
      <c r="A289" s="130">
        <v>4784</v>
      </c>
      <c r="B289" s="321" t="s">
        <v>3796</v>
      </c>
      <c r="C289" s="321"/>
      <c r="D289" s="321"/>
      <c r="E289" s="321"/>
      <c r="F289" s="321"/>
      <c r="G289" s="321" t="s">
        <v>19</v>
      </c>
      <c r="H289" s="321"/>
      <c r="I289" s="321"/>
      <c r="J289" s="142">
        <v>10.86</v>
      </c>
      <c r="K289" s="128" t="s">
        <v>3562</v>
      </c>
      <c r="L289" s="127" t="s">
        <v>2871</v>
      </c>
    </row>
    <row r="290" spans="1:12" ht="10.9" customHeight="1" x14ac:dyDescent="0.2">
      <c r="A290" s="130">
        <v>4785</v>
      </c>
      <c r="B290" s="321" t="s">
        <v>3795</v>
      </c>
      <c r="C290" s="321"/>
      <c r="D290" s="321"/>
      <c r="E290" s="321"/>
      <c r="F290" s="321"/>
      <c r="G290" s="321" t="s">
        <v>19</v>
      </c>
      <c r="H290" s="321"/>
      <c r="I290" s="321"/>
      <c r="J290" s="142">
        <v>19.920000000000002</v>
      </c>
      <c r="K290" s="128" t="s">
        <v>3562</v>
      </c>
      <c r="L290" s="127" t="s">
        <v>2871</v>
      </c>
    </row>
    <row r="291" spans="1:12" ht="10.9" customHeight="1" x14ac:dyDescent="0.2">
      <c r="A291" s="130">
        <v>4787</v>
      </c>
      <c r="B291" s="321" t="s">
        <v>3794</v>
      </c>
      <c r="C291" s="321"/>
      <c r="D291" s="321"/>
      <c r="E291" s="321"/>
      <c r="F291" s="321"/>
      <c r="G291" s="321" t="s">
        <v>7</v>
      </c>
      <c r="H291" s="321"/>
      <c r="I291" s="321"/>
      <c r="J291" s="142">
        <v>13.38</v>
      </c>
      <c r="K291" s="128" t="s">
        <v>3181</v>
      </c>
      <c r="L291" s="127" t="s">
        <v>2871</v>
      </c>
    </row>
    <row r="292" spans="1:12" ht="10.9" customHeight="1" x14ac:dyDescent="0.2">
      <c r="A292" s="130">
        <v>4790</v>
      </c>
      <c r="B292" s="321" t="s">
        <v>3793</v>
      </c>
      <c r="C292" s="321"/>
      <c r="D292" s="321"/>
      <c r="E292" s="321"/>
      <c r="F292" s="321"/>
      <c r="G292" s="321" t="s">
        <v>7</v>
      </c>
      <c r="H292" s="321"/>
      <c r="I292" s="321"/>
      <c r="J292" s="142">
        <v>41.07</v>
      </c>
      <c r="K292" s="128" t="s">
        <v>3181</v>
      </c>
      <c r="L292" s="127" t="s">
        <v>2871</v>
      </c>
    </row>
    <row r="293" spans="1:12" ht="10.9" customHeight="1" x14ac:dyDescent="0.2">
      <c r="A293" s="130">
        <v>4791</v>
      </c>
      <c r="B293" s="321" t="s">
        <v>3792</v>
      </c>
      <c r="C293" s="321"/>
      <c r="D293" s="321"/>
      <c r="E293" s="321"/>
      <c r="F293" s="321"/>
      <c r="G293" s="321" t="s">
        <v>7</v>
      </c>
      <c r="H293" s="321"/>
      <c r="I293" s="321"/>
      <c r="J293" s="142">
        <v>99.2</v>
      </c>
      <c r="K293" s="128" t="s">
        <v>3181</v>
      </c>
      <c r="L293" s="127" t="s">
        <v>2871</v>
      </c>
    </row>
    <row r="294" spans="1:12" ht="10.9" customHeight="1" x14ac:dyDescent="0.2">
      <c r="A294" s="130">
        <v>4816</v>
      </c>
      <c r="B294" s="321" t="s">
        <v>3791</v>
      </c>
      <c r="C294" s="321"/>
      <c r="D294" s="321"/>
      <c r="E294" s="321"/>
      <c r="F294" s="321"/>
      <c r="G294" s="321" t="s">
        <v>7</v>
      </c>
      <c r="H294" s="321"/>
      <c r="I294" s="321"/>
      <c r="J294" s="142">
        <v>12.99</v>
      </c>
      <c r="K294" s="128" t="s">
        <v>3181</v>
      </c>
      <c r="L294" s="127" t="s">
        <v>2871</v>
      </c>
    </row>
    <row r="295" spans="1:12" ht="10.9" customHeight="1" x14ac:dyDescent="0.2">
      <c r="A295" s="130">
        <v>4817</v>
      </c>
      <c r="B295" s="321" t="s">
        <v>3790</v>
      </c>
      <c r="C295" s="321"/>
      <c r="D295" s="321"/>
      <c r="E295" s="321"/>
      <c r="F295" s="321"/>
      <c r="G295" s="321" t="s">
        <v>7</v>
      </c>
      <c r="H295" s="321"/>
      <c r="I295" s="321"/>
      <c r="J295" s="142">
        <v>15.5</v>
      </c>
      <c r="K295" s="128" t="s">
        <v>3181</v>
      </c>
      <c r="L295" s="127" t="s">
        <v>2871</v>
      </c>
    </row>
    <row r="296" spans="1:12" ht="10.9" customHeight="1" x14ac:dyDescent="0.2">
      <c r="A296" s="130">
        <v>4882</v>
      </c>
      <c r="B296" s="321" t="s">
        <v>3789</v>
      </c>
      <c r="C296" s="321"/>
      <c r="D296" s="321"/>
      <c r="E296" s="321"/>
      <c r="F296" s="321"/>
      <c r="G296" s="321" t="s">
        <v>7</v>
      </c>
      <c r="H296" s="321"/>
      <c r="I296" s="321"/>
      <c r="J296" s="132">
        <v>5</v>
      </c>
      <c r="K296" s="128" t="s">
        <v>4732</v>
      </c>
      <c r="L296" s="127" t="s">
        <v>2871</v>
      </c>
    </row>
    <row r="297" spans="1:12" ht="10.9" customHeight="1" x14ac:dyDescent="0.2">
      <c r="A297" s="130">
        <v>4883</v>
      </c>
      <c r="B297" s="321" t="s">
        <v>3788</v>
      </c>
      <c r="C297" s="321"/>
      <c r="D297" s="321"/>
      <c r="E297" s="321"/>
      <c r="F297" s="321"/>
      <c r="G297" s="321" t="s">
        <v>7</v>
      </c>
      <c r="H297" s="321"/>
      <c r="I297" s="321"/>
      <c r="J297" s="132">
        <v>7.2</v>
      </c>
      <c r="K297" s="128" t="s">
        <v>4732</v>
      </c>
      <c r="L297" s="127" t="s">
        <v>2871</v>
      </c>
    </row>
    <row r="298" spans="1:12" ht="10.9" customHeight="1" x14ac:dyDescent="0.2">
      <c r="A298" s="130">
        <v>4918</v>
      </c>
      <c r="B298" s="321" t="s">
        <v>3787</v>
      </c>
      <c r="C298" s="321"/>
      <c r="D298" s="321"/>
      <c r="E298" s="321"/>
      <c r="F298" s="321"/>
      <c r="G298" s="321" t="s">
        <v>7</v>
      </c>
      <c r="H298" s="321"/>
      <c r="I298" s="321"/>
      <c r="J298" s="132">
        <v>1.99</v>
      </c>
      <c r="K298" s="128" t="s">
        <v>3181</v>
      </c>
      <c r="L298" s="127" t="s">
        <v>2871</v>
      </c>
    </row>
    <row r="299" spans="1:12" ht="10.9" customHeight="1" x14ac:dyDescent="0.2">
      <c r="A299" s="130">
        <v>4930</v>
      </c>
      <c r="B299" s="321" t="s">
        <v>3786</v>
      </c>
      <c r="C299" s="321"/>
      <c r="D299" s="321"/>
      <c r="E299" s="321"/>
      <c r="F299" s="321"/>
      <c r="G299" s="321" t="s">
        <v>7</v>
      </c>
      <c r="H299" s="321"/>
      <c r="I299" s="321"/>
      <c r="J299" s="132">
        <v>7</v>
      </c>
      <c r="K299" s="128" t="s">
        <v>3181</v>
      </c>
      <c r="L299" s="127" t="s">
        <v>2871</v>
      </c>
    </row>
    <row r="300" spans="1:12" ht="10.9" customHeight="1" x14ac:dyDescent="0.2">
      <c r="A300" s="130">
        <v>4936</v>
      </c>
      <c r="B300" s="321" t="s">
        <v>3785</v>
      </c>
      <c r="C300" s="321"/>
      <c r="D300" s="321"/>
      <c r="E300" s="321"/>
      <c r="F300" s="321"/>
      <c r="G300" s="321" t="s">
        <v>7</v>
      </c>
      <c r="H300" s="321"/>
      <c r="I300" s="321"/>
      <c r="J300" s="142">
        <v>16.88</v>
      </c>
      <c r="K300" s="128" t="s">
        <v>3181</v>
      </c>
      <c r="L300" s="127" t="s">
        <v>2871</v>
      </c>
    </row>
    <row r="301" spans="1:12" ht="10.9" customHeight="1" x14ac:dyDescent="0.2">
      <c r="A301" s="130">
        <v>4940</v>
      </c>
      <c r="B301" s="321" t="s">
        <v>3784</v>
      </c>
      <c r="C301" s="321"/>
      <c r="D301" s="321"/>
      <c r="E301" s="321"/>
      <c r="F301" s="321"/>
      <c r="G301" s="321" t="s">
        <v>7</v>
      </c>
      <c r="H301" s="321"/>
      <c r="I301" s="321"/>
      <c r="J301" s="142">
        <v>85.99</v>
      </c>
      <c r="K301" s="128" t="s">
        <v>3496</v>
      </c>
      <c r="L301" s="127" t="s">
        <v>2871</v>
      </c>
    </row>
    <row r="302" spans="1:12" ht="10.9" customHeight="1" x14ac:dyDescent="0.2">
      <c r="A302" s="130">
        <v>4943</v>
      </c>
      <c r="B302" s="321" t="s">
        <v>3783</v>
      </c>
      <c r="C302" s="321"/>
      <c r="D302" s="321"/>
      <c r="E302" s="321"/>
      <c r="F302" s="321"/>
      <c r="G302" s="321" t="s">
        <v>7</v>
      </c>
      <c r="H302" s="321"/>
      <c r="I302" s="321"/>
      <c r="J302" s="142">
        <v>84.99</v>
      </c>
      <c r="K302" s="128" t="s">
        <v>4732</v>
      </c>
      <c r="L302" s="127" t="s">
        <v>2871</v>
      </c>
    </row>
    <row r="303" spans="1:12" ht="10.9" customHeight="1" x14ac:dyDescent="0.2">
      <c r="A303" s="130">
        <v>4948</v>
      </c>
      <c r="B303" s="321" t="s">
        <v>3782</v>
      </c>
      <c r="C303" s="321"/>
      <c r="D303" s="321"/>
      <c r="E303" s="321"/>
      <c r="F303" s="321"/>
      <c r="G303" s="321" t="s">
        <v>7</v>
      </c>
      <c r="H303" s="321"/>
      <c r="I303" s="321"/>
      <c r="J303" s="132">
        <v>2.09</v>
      </c>
      <c r="K303" s="128" t="s">
        <v>3181</v>
      </c>
      <c r="L303" s="127" t="s">
        <v>2871</v>
      </c>
    </row>
    <row r="304" spans="1:12" ht="10.9" customHeight="1" x14ac:dyDescent="0.2">
      <c r="A304" s="130">
        <v>4950</v>
      </c>
      <c r="B304" s="321" t="s">
        <v>3781</v>
      </c>
      <c r="C304" s="321"/>
      <c r="D304" s="321"/>
      <c r="E304" s="321"/>
      <c r="F304" s="321"/>
      <c r="G304" s="321" t="s">
        <v>7</v>
      </c>
      <c r="H304" s="321"/>
      <c r="I304" s="321"/>
      <c r="J304" s="132">
        <v>5.44</v>
      </c>
      <c r="K304" s="128" t="s">
        <v>3181</v>
      </c>
      <c r="L304" s="127" t="s">
        <v>2871</v>
      </c>
    </row>
    <row r="305" spans="1:12" ht="10.9" customHeight="1" x14ac:dyDescent="0.2">
      <c r="A305" s="130">
        <v>4951</v>
      </c>
      <c r="B305" s="321" t="s">
        <v>3780</v>
      </c>
      <c r="C305" s="321"/>
      <c r="D305" s="321"/>
      <c r="E305" s="321"/>
      <c r="F305" s="321"/>
      <c r="G305" s="321" t="s">
        <v>7</v>
      </c>
      <c r="H305" s="321"/>
      <c r="I305" s="321"/>
      <c r="J305" s="132">
        <v>8.75</v>
      </c>
      <c r="K305" s="128" t="s">
        <v>3181</v>
      </c>
      <c r="L305" s="127" t="s">
        <v>2871</v>
      </c>
    </row>
    <row r="306" spans="1:12" ht="10.9" customHeight="1" x14ac:dyDescent="0.2">
      <c r="A306" s="130">
        <v>4952</v>
      </c>
      <c r="B306" s="321" t="s">
        <v>3779</v>
      </c>
      <c r="C306" s="321"/>
      <c r="D306" s="321"/>
      <c r="E306" s="321"/>
      <c r="F306" s="321"/>
      <c r="G306" s="321" t="s">
        <v>7</v>
      </c>
      <c r="H306" s="321"/>
      <c r="I306" s="321"/>
      <c r="J306" s="142">
        <v>17.89</v>
      </c>
      <c r="K306" s="128" t="s">
        <v>3181</v>
      </c>
      <c r="L306" s="127" t="s">
        <v>2871</v>
      </c>
    </row>
    <row r="307" spans="1:12" ht="10.9" customHeight="1" x14ac:dyDescent="0.2">
      <c r="A307" s="130">
        <v>4953</v>
      </c>
      <c r="B307" s="321" t="s">
        <v>3778</v>
      </c>
      <c r="C307" s="321"/>
      <c r="D307" s="321"/>
      <c r="E307" s="321"/>
      <c r="F307" s="321"/>
      <c r="G307" s="321" t="s">
        <v>7</v>
      </c>
      <c r="H307" s="321"/>
      <c r="I307" s="321"/>
      <c r="J307" s="135">
        <v>145.21</v>
      </c>
      <c r="K307" s="128" t="s">
        <v>3181</v>
      </c>
      <c r="L307" s="127" t="s">
        <v>2871</v>
      </c>
    </row>
    <row r="308" spans="1:12" ht="10.9" customHeight="1" x14ac:dyDescent="0.2">
      <c r="A308" s="130">
        <v>4983</v>
      </c>
      <c r="B308" s="321" t="s">
        <v>3777</v>
      </c>
      <c r="C308" s="321"/>
      <c r="D308" s="321"/>
      <c r="E308" s="321"/>
      <c r="F308" s="321"/>
      <c r="G308" s="321" t="s">
        <v>7</v>
      </c>
      <c r="H308" s="321"/>
      <c r="I308" s="321"/>
      <c r="J308" s="132">
        <v>1.44</v>
      </c>
      <c r="K308" s="128" t="s">
        <v>3181</v>
      </c>
      <c r="L308" s="127" t="s">
        <v>2871</v>
      </c>
    </row>
    <row r="309" spans="1:12" ht="10.9" customHeight="1" x14ac:dyDescent="0.2">
      <c r="A309" s="130">
        <v>4990</v>
      </c>
      <c r="B309" s="321" t="s">
        <v>3776</v>
      </c>
      <c r="C309" s="321"/>
      <c r="D309" s="321"/>
      <c r="E309" s="321"/>
      <c r="F309" s="321"/>
      <c r="G309" s="321" t="s">
        <v>7</v>
      </c>
      <c r="H309" s="321"/>
      <c r="I309" s="321"/>
      <c r="J309" s="132">
        <v>9.85</v>
      </c>
      <c r="K309" s="128" t="s">
        <v>4732</v>
      </c>
      <c r="L309" s="127" t="s">
        <v>2871</v>
      </c>
    </row>
    <row r="310" spans="1:12" ht="10.9" customHeight="1" x14ac:dyDescent="0.2">
      <c r="A310" s="130">
        <v>4991</v>
      </c>
      <c r="B310" s="321" t="s">
        <v>3775</v>
      </c>
      <c r="C310" s="321"/>
      <c r="D310" s="321"/>
      <c r="E310" s="321"/>
      <c r="F310" s="321"/>
      <c r="G310" s="321" t="s">
        <v>7</v>
      </c>
      <c r="H310" s="321"/>
      <c r="I310" s="321"/>
      <c r="J310" s="142">
        <v>52.72</v>
      </c>
      <c r="K310" s="128" t="s">
        <v>4732</v>
      </c>
      <c r="L310" s="127" t="s">
        <v>2871</v>
      </c>
    </row>
    <row r="311" spans="1:12" ht="10.9" customHeight="1" x14ac:dyDescent="0.2">
      <c r="A311" s="130">
        <v>4994</v>
      </c>
      <c r="B311" s="321" t="s">
        <v>3774</v>
      </c>
      <c r="C311" s="321"/>
      <c r="D311" s="321"/>
      <c r="E311" s="321"/>
      <c r="F311" s="321"/>
      <c r="G311" s="321" t="s">
        <v>7</v>
      </c>
      <c r="H311" s="321"/>
      <c r="I311" s="321"/>
      <c r="J311" s="132">
        <v>5.09</v>
      </c>
      <c r="K311" s="128" t="s">
        <v>4732</v>
      </c>
      <c r="L311" s="127" t="s">
        <v>2871</v>
      </c>
    </row>
    <row r="312" spans="1:12" ht="10.9" customHeight="1" x14ac:dyDescent="0.2">
      <c r="A312" s="130">
        <v>4995</v>
      </c>
      <c r="B312" s="321" t="s">
        <v>3773</v>
      </c>
      <c r="C312" s="321"/>
      <c r="D312" s="321"/>
      <c r="E312" s="321"/>
      <c r="F312" s="321"/>
      <c r="G312" s="321" t="s">
        <v>7</v>
      </c>
      <c r="H312" s="321"/>
      <c r="I312" s="321"/>
      <c r="J312" s="132">
        <v>7.39</v>
      </c>
      <c r="K312" s="128" t="s">
        <v>4732</v>
      </c>
      <c r="L312" s="127" t="s">
        <v>2871</v>
      </c>
    </row>
    <row r="313" spans="1:12" ht="10.9" customHeight="1" x14ac:dyDescent="0.2">
      <c r="A313" s="130">
        <v>4996</v>
      </c>
      <c r="B313" s="321" t="s">
        <v>3772</v>
      </c>
      <c r="C313" s="321"/>
      <c r="D313" s="321"/>
      <c r="E313" s="321"/>
      <c r="F313" s="321"/>
      <c r="G313" s="321" t="s">
        <v>7</v>
      </c>
      <c r="H313" s="321"/>
      <c r="I313" s="321"/>
      <c r="J313" s="142">
        <v>10.98</v>
      </c>
      <c r="K313" s="128" t="s">
        <v>4732</v>
      </c>
      <c r="L313" s="127" t="s">
        <v>2871</v>
      </c>
    </row>
    <row r="314" spans="1:12" ht="10.9" customHeight="1" x14ac:dyDescent="0.2">
      <c r="A314" s="130">
        <v>4997</v>
      </c>
      <c r="B314" s="321" t="s">
        <v>3771</v>
      </c>
      <c r="C314" s="321"/>
      <c r="D314" s="321"/>
      <c r="E314" s="321"/>
      <c r="F314" s="321"/>
      <c r="G314" s="321" t="s">
        <v>7</v>
      </c>
      <c r="H314" s="321"/>
      <c r="I314" s="321"/>
      <c r="J314" s="142">
        <v>67.930000000000007</v>
      </c>
      <c r="K314" s="128" t="s">
        <v>4732</v>
      </c>
      <c r="L314" s="127" t="s">
        <v>2871</v>
      </c>
    </row>
    <row r="315" spans="1:12" ht="10.9" customHeight="1" x14ac:dyDescent="0.2">
      <c r="A315" s="130">
        <v>4999</v>
      </c>
      <c r="B315" s="321" t="s">
        <v>3770</v>
      </c>
      <c r="C315" s="321"/>
      <c r="D315" s="321"/>
      <c r="E315" s="321"/>
      <c r="F315" s="321"/>
      <c r="G315" s="321" t="s">
        <v>7</v>
      </c>
      <c r="H315" s="321"/>
      <c r="I315" s="321"/>
      <c r="J315" s="132">
        <v>3.19</v>
      </c>
      <c r="K315" s="128" t="s">
        <v>4732</v>
      </c>
      <c r="L315" s="127" t="s">
        <v>2871</v>
      </c>
    </row>
    <row r="316" spans="1:12" ht="10.9" customHeight="1" x14ac:dyDescent="0.2">
      <c r="A316" s="130">
        <v>5000</v>
      </c>
      <c r="B316" s="321" t="s">
        <v>3769</v>
      </c>
      <c r="C316" s="321"/>
      <c r="D316" s="321"/>
      <c r="E316" s="321"/>
      <c r="F316" s="321"/>
      <c r="G316" s="321" t="s">
        <v>7</v>
      </c>
      <c r="H316" s="321"/>
      <c r="I316" s="321"/>
      <c r="J316" s="142">
        <v>17.29</v>
      </c>
      <c r="K316" s="128" t="s">
        <v>4732</v>
      </c>
      <c r="L316" s="127" t="s">
        <v>2871</v>
      </c>
    </row>
    <row r="317" spans="1:12" ht="10.9" customHeight="1" x14ac:dyDescent="0.2">
      <c r="A317" s="130">
        <v>5014</v>
      </c>
      <c r="B317" s="321" t="s">
        <v>3768</v>
      </c>
      <c r="C317" s="321"/>
      <c r="D317" s="321"/>
      <c r="E317" s="321"/>
      <c r="F317" s="321"/>
      <c r="G317" s="321" t="s">
        <v>7</v>
      </c>
      <c r="H317" s="321"/>
      <c r="I317" s="321"/>
      <c r="J317" s="142">
        <v>17.559999999999999</v>
      </c>
      <c r="K317" s="128" t="s">
        <v>3181</v>
      </c>
      <c r="L317" s="127" t="s">
        <v>2871</v>
      </c>
    </row>
    <row r="318" spans="1:12" ht="10.9" customHeight="1" x14ac:dyDescent="0.2">
      <c r="A318" s="130">
        <v>5015</v>
      </c>
      <c r="B318" s="321" t="s">
        <v>3767</v>
      </c>
      <c r="C318" s="321"/>
      <c r="D318" s="321"/>
      <c r="E318" s="321"/>
      <c r="F318" s="321"/>
      <c r="G318" s="321" t="s">
        <v>7</v>
      </c>
      <c r="H318" s="321"/>
      <c r="I318" s="321"/>
      <c r="J318" s="142">
        <v>23.21</v>
      </c>
      <c r="K318" s="128" t="s">
        <v>3181</v>
      </c>
      <c r="L318" s="127" t="s">
        <v>2871</v>
      </c>
    </row>
    <row r="319" spans="1:12" ht="10.9" customHeight="1" x14ac:dyDescent="0.2">
      <c r="A319" s="130">
        <v>5016</v>
      </c>
      <c r="B319" s="321" t="s">
        <v>3766</v>
      </c>
      <c r="C319" s="321"/>
      <c r="D319" s="321"/>
      <c r="E319" s="321"/>
      <c r="F319" s="321"/>
      <c r="G319" s="321" t="s">
        <v>7</v>
      </c>
      <c r="H319" s="321"/>
      <c r="I319" s="321"/>
      <c r="J319" s="142">
        <v>36.72</v>
      </c>
      <c r="K319" s="128" t="s">
        <v>3181</v>
      </c>
      <c r="L319" s="127" t="s">
        <v>2871</v>
      </c>
    </row>
    <row r="320" spans="1:12" ht="10.9" customHeight="1" x14ac:dyDescent="0.2">
      <c r="A320" s="130">
        <v>5017</v>
      </c>
      <c r="B320" s="321" t="s">
        <v>3765</v>
      </c>
      <c r="C320" s="321"/>
      <c r="D320" s="321"/>
      <c r="E320" s="321"/>
      <c r="F320" s="321"/>
      <c r="G320" s="321" t="s">
        <v>7</v>
      </c>
      <c r="H320" s="321"/>
      <c r="I320" s="321"/>
      <c r="J320" s="142">
        <v>44.75</v>
      </c>
      <c r="K320" s="128" t="s">
        <v>3181</v>
      </c>
      <c r="L320" s="127" t="s">
        <v>2871</v>
      </c>
    </row>
    <row r="321" spans="1:12" ht="10.9" customHeight="1" x14ac:dyDescent="0.2">
      <c r="A321" s="130">
        <v>5018</v>
      </c>
      <c r="B321" s="321" t="s">
        <v>3764</v>
      </c>
      <c r="C321" s="321"/>
      <c r="D321" s="321"/>
      <c r="E321" s="321"/>
      <c r="F321" s="321"/>
      <c r="G321" s="321" t="s">
        <v>7</v>
      </c>
      <c r="H321" s="321"/>
      <c r="I321" s="321"/>
      <c r="J321" s="142">
        <v>72.3</v>
      </c>
      <c r="K321" s="128" t="s">
        <v>3181</v>
      </c>
      <c r="L321" s="127" t="s">
        <v>2871</v>
      </c>
    </row>
    <row r="322" spans="1:12" ht="10.9" customHeight="1" x14ac:dyDescent="0.2">
      <c r="A322" s="130">
        <v>5019</v>
      </c>
      <c r="B322" s="321" t="s">
        <v>3763</v>
      </c>
      <c r="C322" s="321"/>
      <c r="D322" s="321"/>
      <c r="E322" s="321"/>
      <c r="F322" s="321"/>
      <c r="G322" s="321" t="s">
        <v>7</v>
      </c>
      <c r="H322" s="321"/>
      <c r="I322" s="321"/>
      <c r="J322" s="135">
        <v>297.68</v>
      </c>
      <c r="K322" s="128" t="s">
        <v>3181</v>
      </c>
      <c r="L322" s="127" t="s">
        <v>2871</v>
      </c>
    </row>
    <row r="323" spans="1:12" ht="10.9" customHeight="1" x14ac:dyDescent="0.2">
      <c r="A323" s="130">
        <v>5020</v>
      </c>
      <c r="B323" s="321" t="s">
        <v>3762</v>
      </c>
      <c r="C323" s="321"/>
      <c r="D323" s="321"/>
      <c r="E323" s="321"/>
      <c r="F323" s="321"/>
      <c r="G323" s="321" t="s">
        <v>7</v>
      </c>
      <c r="H323" s="321"/>
      <c r="I323" s="321"/>
      <c r="J323" s="135">
        <v>416.56</v>
      </c>
      <c r="K323" s="128" t="s">
        <v>3181</v>
      </c>
      <c r="L323" s="127" t="s">
        <v>2871</v>
      </c>
    </row>
    <row r="324" spans="1:12" ht="10.9" customHeight="1" x14ac:dyDescent="0.2">
      <c r="A324" s="130">
        <v>5112</v>
      </c>
      <c r="B324" s="321" t="s">
        <v>3761</v>
      </c>
      <c r="C324" s="321"/>
      <c r="D324" s="321"/>
      <c r="E324" s="321"/>
      <c r="F324" s="321"/>
      <c r="G324" s="321" t="s">
        <v>7</v>
      </c>
      <c r="H324" s="321"/>
      <c r="I324" s="321"/>
      <c r="J324" s="142">
        <v>28</v>
      </c>
      <c r="K324" s="128" t="s">
        <v>4732</v>
      </c>
      <c r="L324" s="127" t="s">
        <v>2871</v>
      </c>
    </row>
    <row r="325" spans="1:12" ht="10.9" customHeight="1" x14ac:dyDescent="0.2">
      <c r="A325" s="130">
        <v>5118</v>
      </c>
      <c r="B325" s="321" t="s">
        <v>3760</v>
      </c>
      <c r="C325" s="321"/>
      <c r="D325" s="321"/>
      <c r="E325" s="321"/>
      <c r="F325" s="321"/>
      <c r="G325" s="321" t="s">
        <v>7</v>
      </c>
      <c r="H325" s="321"/>
      <c r="I325" s="321"/>
      <c r="J325" s="142">
        <v>24.9</v>
      </c>
      <c r="K325" s="128" t="s">
        <v>4732</v>
      </c>
      <c r="L325" s="127" t="s">
        <v>2871</v>
      </c>
    </row>
    <row r="326" spans="1:12" ht="10.9" customHeight="1" x14ac:dyDescent="0.2">
      <c r="A326" s="130">
        <v>5151</v>
      </c>
      <c r="B326" s="321" t="s">
        <v>3759</v>
      </c>
      <c r="C326" s="321"/>
      <c r="D326" s="321"/>
      <c r="E326" s="321"/>
      <c r="F326" s="321"/>
      <c r="G326" s="321" t="s">
        <v>7</v>
      </c>
      <c r="H326" s="321"/>
      <c r="I326" s="321"/>
      <c r="J326" s="132">
        <v>8.25</v>
      </c>
      <c r="K326" s="128" t="s">
        <v>3181</v>
      </c>
      <c r="L326" s="127" t="s">
        <v>2871</v>
      </c>
    </row>
    <row r="327" spans="1:12" ht="10.9" customHeight="1" x14ac:dyDescent="0.2">
      <c r="A327" s="130">
        <v>5156</v>
      </c>
      <c r="B327" s="321" t="s">
        <v>3758</v>
      </c>
      <c r="C327" s="321"/>
      <c r="D327" s="321"/>
      <c r="E327" s="321"/>
      <c r="F327" s="321"/>
      <c r="G327" s="321" t="s">
        <v>7</v>
      </c>
      <c r="H327" s="321"/>
      <c r="I327" s="321"/>
      <c r="J327" s="132">
        <v>8.25</v>
      </c>
      <c r="K327" s="128" t="s">
        <v>3181</v>
      </c>
      <c r="L327" s="127" t="s">
        <v>2871</v>
      </c>
    </row>
    <row r="328" spans="1:12" ht="10.9" customHeight="1" x14ac:dyDescent="0.2">
      <c r="A328" s="130">
        <v>5161</v>
      </c>
      <c r="B328" s="321" t="s">
        <v>3757</v>
      </c>
      <c r="C328" s="321"/>
      <c r="D328" s="321"/>
      <c r="E328" s="321"/>
      <c r="F328" s="321"/>
      <c r="G328" s="321" t="s">
        <v>7</v>
      </c>
      <c r="H328" s="321"/>
      <c r="I328" s="321"/>
      <c r="J328" s="142">
        <v>76.989999999999995</v>
      </c>
      <c r="K328" s="128" t="s">
        <v>4732</v>
      </c>
      <c r="L328" s="127" t="s">
        <v>2871</v>
      </c>
    </row>
    <row r="329" spans="1:12" ht="10.9" customHeight="1" x14ac:dyDescent="0.2">
      <c r="A329" s="130">
        <v>5200</v>
      </c>
      <c r="B329" s="321" t="s">
        <v>3756</v>
      </c>
      <c r="C329" s="321"/>
      <c r="D329" s="321"/>
      <c r="E329" s="321"/>
      <c r="F329" s="321"/>
      <c r="G329" s="321" t="s">
        <v>7</v>
      </c>
      <c r="H329" s="321"/>
      <c r="I329" s="321"/>
      <c r="J329" s="132">
        <v>2.79</v>
      </c>
      <c r="K329" s="128" t="s">
        <v>4732</v>
      </c>
      <c r="L329" s="127" t="s">
        <v>2871</v>
      </c>
    </row>
    <row r="330" spans="1:12" ht="10.9" customHeight="1" x14ac:dyDescent="0.2">
      <c r="A330" s="130">
        <v>5204</v>
      </c>
      <c r="B330" s="321" t="s">
        <v>3755</v>
      </c>
      <c r="C330" s="321"/>
      <c r="D330" s="321"/>
      <c r="E330" s="321"/>
      <c r="F330" s="321"/>
      <c r="G330" s="321" t="s">
        <v>7</v>
      </c>
      <c r="H330" s="321"/>
      <c r="I330" s="321"/>
      <c r="J330" s="132">
        <v>4.7699999999999996</v>
      </c>
      <c r="K330" s="128" t="s">
        <v>3181</v>
      </c>
      <c r="L330" s="127" t="s">
        <v>2871</v>
      </c>
    </row>
    <row r="331" spans="1:12" ht="10.9" customHeight="1" x14ac:dyDescent="0.2">
      <c r="A331" s="130">
        <v>5205</v>
      </c>
      <c r="B331" s="321" t="s">
        <v>3754</v>
      </c>
      <c r="C331" s="321"/>
      <c r="D331" s="321"/>
      <c r="E331" s="321"/>
      <c r="F331" s="321"/>
      <c r="G331" s="321" t="s">
        <v>7</v>
      </c>
      <c r="H331" s="321"/>
      <c r="I331" s="321"/>
      <c r="J331" s="132">
        <v>6.86</v>
      </c>
      <c r="K331" s="128" t="s">
        <v>3181</v>
      </c>
      <c r="L331" s="127" t="s">
        <v>2871</v>
      </c>
    </row>
    <row r="332" spans="1:12" ht="10.9" customHeight="1" x14ac:dyDescent="0.2">
      <c r="A332" s="130">
        <v>5206</v>
      </c>
      <c r="B332" s="321" t="s">
        <v>3753</v>
      </c>
      <c r="C332" s="321"/>
      <c r="D332" s="321"/>
      <c r="E332" s="321"/>
      <c r="F332" s="321"/>
      <c r="G332" s="321" t="s">
        <v>7</v>
      </c>
      <c r="H332" s="321"/>
      <c r="I332" s="321"/>
      <c r="J332" s="142">
        <v>12.23</v>
      </c>
      <c r="K332" s="128" t="s">
        <v>3181</v>
      </c>
      <c r="L332" s="127" t="s">
        <v>2871</v>
      </c>
    </row>
    <row r="333" spans="1:12" ht="10.9" customHeight="1" x14ac:dyDescent="0.2">
      <c r="A333" s="130">
        <v>5207</v>
      </c>
      <c r="B333" s="321" t="s">
        <v>3752</v>
      </c>
      <c r="C333" s="321"/>
      <c r="D333" s="321"/>
      <c r="E333" s="321"/>
      <c r="F333" s="321"/>
      <c r="G333" s="321" t="s">
        <v>7</v>
      </c>
      <c r="H333" s="321"/>
      <c r="I333" s="321"/>
      <c r="J333" s="142">
        <v>20.22</v>
      </c>
      <c r="K333" s="128" t="s">
        <v>3181</v>
      </c>
      <c r="L333" s="127" t="s">
        <v>2871</v>
      </c>
    </row>
    <row r="334" spans="1:12" ht="10.9" customHeight="1" x14ac:dyDescent="0.2">
      <c r="A334" s="130">
        <v>5208</v>
      </c>
      <c r="B334" s="321" t="s">
        <v>3751</v>
      </c>
      <c r="C334" s="321"/>
      <c r="D334" s="321"/>
      <c r="E334" s="321"/>
      <c r="F334" s="321"/>
      <c r="G334" s="321" t="s">
        <v>7</v>
      </c>
      <c r="H334" s="321"/>
      <c r="I334" s="321"/>
      <c r="J334" s="142">
        <v>43.53</v>
      </c>
      <c r="K334" s="128" t="s">
        <v>3181</v>
      </c>
      <c r="L334" s="127" t="s">
        <v>2871</v>
      </c>
    </row>
    <row r="335" spans="1:12" ht="10.9" customHeight="1" x14ac:dyDescent="0.2">
      <c r="A335" s="130">
        <v>5209</v>
      </c>
      <c r="B335" s="321" t="s">
        <v>3750</v>
      </c>
      <c r="C335" s="321"/>
      <c r="D335" s="321"/>
      <c r="E335" s="321"/>
      <c r="F335" s="321"/>
      <c r="G335" s="321" t="s">
        <v>7</v>
      </c>
      <c r="H335" s="321"/>
      <c r="I335" s="321"/>
      <c r="J335" s="142">
        <v>79.900000000000006</v>
      </c>
      <c r="K335" s="128" t="s">
        <v>3181</v>
      </c>
      <c r="L335" s="127" t="s">
        <v>2871</v>
      </c>
    </row>
    <row r="336" spans="1:12" ht="10.9" customHeight="1" x14ac:dyDescent="0.2">
      <c r="A336" s="130">
        <v>5210</v>
      </c>
      <c r="B336" s="321" t="s">
        <v>3749</v>
      </c>
      <c r="C336" s="321"/>
      <c r="D336" s="321"/>
      <c r="E336" s="321"/>
      <c r="F336" s="321"/>
      <c r="G336" s="321" t="s">
        <v>7</v>
      </c>
      <c r="H336" s="321"/>
      <c r="I336" s="321"/>
      <c r="J336" s="135">
        <v>159.22999999999999</v>
      </c>
      <c r="K336" s="128" t="s">
        <v>3181</v>
      </c>
      <c r="L336" s="127" t="s">
        <v>2871</v>
      </c>
    </row>
    <row r="337" spans="1:12" ht="10.9" customHeight="1" x14ac:dyDescent="0.2">
      <c r="A337" s="130">
        <v>5245</v>
      </c>
      <c r="B337" s="321" t="s">
        <v>3748</v>
      </c>
      <c r="C337" s="321"/>
      <c r="D337" s="321"/>
      <c r="E337" s="321"/>
      <c r="F337" s="321"/>
      <c r="G337" s="321" t="s">
        <v>7</v>
      </c>
      <c r="H337" s="321"/>
      <c r="I337" s="321"/>
      <c r="J337" s="132">
        <v>3</v>
      </c>
      <c r="K337" s="128" t="s">
        <v>3181</v>
      </c>
      <c r="L337" s="127" t="s">
        <v>2871</v>
      </c>
    </row>
    <row r="338" spans="1:12" ht="10.9" customHeight="1" x14ac:dyDescent="0.2">
      <c r="A338" s="130">
        <v>5246</v>
      </c>
      <c r="B338" s="321" t="s">
        <v>3747</v>
      </c>
      <c r="C338" s="321"/>
      <c r="D338" s="321"/>
      <c r="E338" s="321"/>
      <c r="F338" s="321"/>
      <c r="G338" s="321" t="s">
        <v>7</v>
      </c>
      <c r="H338" s="321"/>
      <c r="I338" s="321"/>
      <c r="J338" s="132">
        <v>4.8099999999999996</v>
      </c>
      <c r="K338" s="128" t="s">
        <v>3181</v>
      </c>
      <c r="L338" s="127" t="s">
        <v>2871</v>
      </c>
    </row>
    <row r="339" spans="1:12" ht="10.9" customHeight="1" x14ac:dyDescent="0.2">
      <c r="A339" s="130">
        <v>5247</v>
      </c>
      <c r="B339" s="321" t="s">
        <v>3746</v>
      </c>
      <c r="C339" s="321"/>
      <c r="D339" s="321"/>
      <c r="E339" s="321"/>
      <c r="F339" s="321"/>
      <c r="G339" s="321" t="s">
        <v>7</v>
      </c>
      <c r="H339" s="321"/>
      <c r="I339" s="321"/>
      <c r="J339" s="132">
        <v>6.96</v>
      </c>
      <c r="K339" s="128" t="s">
        <v>3181</v>
      </c>
      <c r="L339" s="127" t="s">
        <v>2871</v>
      </c>
    </row>
    <row r="340" spans="1:12" ht="10.9" customHeight="1" x14ac:dyDescent="0.2">
      <c r="A340" s="130">
        <v>5248</v>
      </c>
      <c r="B340" s="321" t="s">
        <v>3745</v>
      </c>
      <c r="C340" s="321"/>
      <c r="D340" s="321"/>
      <c r="E340" s="321"/>
      <c r="F340" s="321"/>
      <c r="G340" s="321" t="s">
        <v>7</v>
      </c>
      <c r="H340" s="321"/>
      <c r="I340" s="321"/>
      <c r="J340" s="132">
        <v>3.92</v>
      </c>
      <c r="K340" s="128" t="s">
        <v>2881</v>
      </c>
      <c r="L340" s="127" t="s">
        <v>2871</v>
      </c>
    </row>
    <row r="341" spans="1:12" ht="10.9" customHeight="1" x14ac:dyDescent="0.2">
      <c r="A341" s="130">
        <v>5250</v>
      </c>
      <c r="B341" s="321" t="s">
        <v>3744</v>
      </c>
      <c r="C341" s="321"/>
      <c r="D341" s="321"/>
      <c r="E341" s="321"/>
      <c r="F341" s="321"/>
      <c r="G341" s="321" t="s">
        <v>7</v>
      </c>
      <c r="H341" s="321"/>
      <c r="I341" s="321"/>
      <c r="J341" s="142">
        <v>75.02</v>
      </c>
      <c r="K341" s="128" t="s">
        <v>3181</v>
      </c>
      <c r="L341" s="127" t="s">
        <v>2871</v>
      </c>
    </row>
    <row r="342" spans="1:12" ht="10.9" customHeight="1" x14ac:dyDescent="0.2">
      <c r="A342" s="130">
        <v>5252</v>
      </c>
      <c r="B342" s="321" t="s">
        <v>3743</v>
      </c>
      <c r="C342" s="321"/>
      <c r="D342" s="321"/>
      <c r="E342" s="321"/>
      <c r="F342" s="321"/>
      <c r="G342" s="321" t="s">
        <v>7</v>
      </c>
      <c r="H342" s="321"/>
      <c r="I342" s="321"/>
      <c r="J342" s="142">
        <v>12.99</v>
      </c>
      <c r="K342" s="128" t="s">
        <v>4732</v>
      </c>
      <c r="L342" s="127" t="s">
        <v>2871</v>
      </c>
    </row>
    <row r="343" spans="1:12" ht="10.9" customHeight="1" x14ac:dyDescent="0.2">
      <c r="A343" s="130">
        <v>5253</v>
      </c>
      <c r="B343" s="321" t="s">
        <v>3742</v>
      </c>
      <c r="C343" s="321"/>
      <c r="D343" s="321"/>
      <c r="E343" s="321"/>
      <c r="F343" s="321"/>
      <c r="G343" s="321" t="s">
        <v>7</v>
      </c>
      <c r="H343" s="321"/>
      <c r="I343" s="321"/>
      <c r="J343" s="142">
        <v>42.3</v>
      </c>
      <c r="K343" s="128" t="s">
        <v>4732</v>
      </c>
      <c r="L343" s="127" t="s">
        <v>2871</v>
      </c>
    </row>
    <row r="344" spans="1:12" ht="10.9" customHeight="1" x14ac:dyDescent="0.2">
      <c r="A344" s="130">
        <v>5255</v>
      </c>
      <c r="B344" s="321" t="s">
        <v>3741</v>
      </c>
      <c r="C344" s="321"/>
      <c r="D344" s="321"/>
      <c r="E344" s="321"/>
      <c r="F344" s="321"/>
      <c r="G344" s="321" t="s">
        <v>7</v>
      </c>
      <c r="H344" s="321"/>
      <c r="I344" s="321"/>
      <c r="J344" s="132">
        <v>4</v>
      </c>
      <c r="K344" s="128" t="s">
        <v>4732</v>
      </c>
      <c r="L344" s="127" t="s">
        <v>2871</v>
      </c>
    </row>
    <row r="345" spans="1:12" ht="10.9" customHeight="1" x14ac:dyDescent="0.2">
      <c r="A345" s="130">
        <v>5256</v>
      </c>
      <c r="B345" s="321" t="s">
        <v>3740</v>
      </c>
      <c r="C345" s="321"/>
      <c r="D345" s="321"/>
      <c r="E345" s="321"/>
      <c r="F345" s="321"/>
      <c r="G345" s="321" t="s">
        <v>7</v>
      </c>
      <c r="H345" s="321"/>
      <c r="I345" s="321"/>
      <c r="J345" s="132">
        <v>3.79</v>
      </c>
      <c r="K345" s="128" t="s">
        <v>4732</v>
      </c>
      <c r="L345" s="127" t="s">
        <v>2871</v>
      </c>
    </row>
    <row r="346" spans="1:12" ht="10.9" customHeight="1" x14ac:dyDescent="0.2">
      <c r="A346" s="130">
        <v>5257</v>
      </c>
      <c r="B346" s="321" t="s">
        <v>3739</v>
      </c>
      <c r="C346" s="321"/>
      <c r="D346" s="321"/>
      <c r="E346" s="321"/>
      <c r="F346" s="321"/>
      <c r="G346" s="321" t="s">
        <v>7</v>
      </c>
      <c r="H346" s="321"/>
      <c r="I346" s="321"/>
      <c r="J346" s="132">
        <v>7.69</v>
      </c>
      <c r="K346" s="128" t="s">
        <v>4732</v>
      </c>
      <c r="L346" s="127" t="s">
        <v>2871</v>
      </c>
    </row>
    <row r="347" spans="1:12" ht="10.9" customHeight="1" x14ac:dyDescent="0.2">
      <c r="A347" s="130">
        <v>5258</v>
      </c>
      <c r="B347" s="321" t="s">
        <v>3738</v>
      </c>
      <c r="C347" s="321"/>
      <c r="D347" s="321"/>
      <c r="E347" s="321"/>
      <c r="F347" s="321"/>
      <c r="G347" s="321" t="s">
        <v>7</v>
      </c>
      <c r="H347" s="321"/>
      <c r="I347" s="321"/>
      <c r="J347" s="142">
        <v>29.9</v>
      </c>
      <c r="K347" s="128" t="s">
        <v>4732</v>
      </c>
      <c r="L347" s="127" t="s">
        <v>2871</v>
      </c>
    </row>
    <row r="348" spans="1:12" ht="10.9" customHeight="1" x14ac:dyDescent="0.2">
      <c r="A348" s="130">
        <v>5259</v>
      </c>
      <c r="B348" s="321" t="s">
        <v>3737</v>
      </c>
      <c r="C348" s="321"/>
      <c r="D348" s="321"/>
      <c r="E348" s="321"/>
      <c r="F348" s="321"/>
      <c r="G348" s="321" t="s">
        <v>7</v>
      </c>
      <c r="H348" s="321"/>
      <c r="I348" s="321"/>
      <c r="J348" s="142">
        <v>51.28</v>
      </c>
      <c r="K348" s="128" t="s">
        <v>4732</v>
      </c>
      <c r="L348" s="127" t="s">
        <v>2871</v>
      </c>
    </row>
    <row r="349" spans="1:12" ht="10.9" customHeight="1" x14ac:dyDescent="0.2">
      <c r="A349" s="130">
        <v>5260</v>
      </c>
      <c r="B349" s="321" t="s">
        <v>3736</v>
      </c>
      <c r="C349" s="321"/>
      <c r="D349" s="321"/>
      <c r="E349" s="321"/>
      <c r="F349" s="321"/>
      <c r="G349" s="321" t="s">
        <v>7</v>
      </c>
      <c r="H349" s="321"/>
      <c r="I349" s="321"/>
      <c r="J349" s="132">
        <v>5.3</v>
      </c>
      <c r="K349" s="128" t="s">
        <v>4732</v>
      </c>
      <c r="L349" s="127" t="s">
        <v>2871</v>
      </c>
    </row>
    <row r="350" spans="1:12" ht="10.9" customHeight="1" x14ac:dyDescent="0.2">
      <c r="A350" s="130">
        <v>5261</v>
      </c>
      <c r="B350" s="321" t="s">
        <v>3735</v>
      </c>
      <c r="C350" s="321"/>
      <c r="D350" s="321"/>
      <c r="E350" s="321"/>
      <c r="F350" s="321"/>
      <c r="G350" s="321" t="s">
        <v>7</v>
      </c>
      <c r="H350" s="321"/>
      <c r="I350" s="321"/>
      <c r="J350" s="132">
        <v>9.81</v>
      </c>
      <c r="K350" s="128" t="s">
        <v>4732</v>
      </c>
      <c r="L350" s="127" t="s">
        <v>2871</v>
      </c>
    </row>
    <row r="351" spans="1:12" ht="10.9" customHeight="1" x14ac:dyDescent="0.2">
      <c r="A351" s="130">
        <v>5262</v>
      </c>
      <c r="B351" s="321" t="s">
        <v>3734</v>
      </c>
      <c r="C351" s="321"/>
      <c r="D351" s="321"/>
      <c r="E351" s="321"/>
      <c r="F351" s="321"/>
      <c r="G351" s="321" t="s">
        <v>7</v>
      </c>
      <c r="H351" s="321"/>
      <c r="I351" s="321"/>
      <c r="J351" s="142">
        <v>25.28</v>
      </c>
      <c r="K351" s="128" t="s">
        <v>4732</v>
      </c>
      <c r="L351" s="127" t="s">
        <v>2871</v>
      </c>
    </row>
    <row r="352" spans="1:12" ht="10.9" customHeight="1" x14ac:dyDescent="0.2">
      <c r="A352" s="130">
        <v>5266</v>
      </c>
      <c r="B352" s="321" t="s">
        <v>3733</v>
      </c>
      <c r="C352" s="321"/>
      <c r="D352" s="321"/>
      <c r="E352" s="321"/>
      <c r="F352" s="321"/>
      <c r="G352" s="321" t="s">
        <v>7</v>
      </c>
      <c r="H352" s="321"/>
      <c r="I352" s="321"/>
      <c r="J352" s="132">
        <v>6.66</v>
      </c>
      <c r="K352" s="128" t="s">
        <v>4732</v>
      </c>
      <c r="L352" s="127" t="s">
        <v>2871</v>
      </c>
    </row>
    <row r="353" spans="1:12" ht="10.9" customHeight="1" x14ac:dyDescent="0.2">
      <c r="A353" s="130">
        <v>5289</v>
      </c>
      <c r="B353" s="321" t="s">
        <v>3732</v>
      </c>
      <c r="C353" s="321"/>
      <c r="D353" s="321"/>
      <c r="E353" s="321"/>
      <c r="F353" s="321"/>
      <c r="G353" s="321" t="s">
        <v>7</v>
      </c>
      <c r="H353" s="321"/>
      <c r="I353" s="321"/>
      <c r="J353" s="132">
        <v>3.55</v>
      </c>
      <c r="K353" s="128" t="s">
        <v>3181</v>
      </c>
      <c r="L353" s="127" t="s">
        <v>2871</v>
      </c>
    </row>
    <row r="354" spans="1:12" ht="10.9" customHeight="1" x14ac:dyDescent="0.2">
      <c r="A354" s="130">
        <v>5290</v>
      </c>
      <c r="B354" s="321" t="s">
        <v>3731</v>
      </c>
      <c r="C354" s="321"/>
      <c r="D354" s="321"/>
      <c r="E354" s="321"/>
      <c r="F354" s="321"/>
      <c r="G354" s="321" t="s">
        <v>7</v>
      </c>
      <c r="H354" s="321"/>
      <c r="I354" s="321"/>
      <c r="J354" s="132">
        <v>7.27</v>
      </c>
      <c r="K354" s="128" t="s">
        <v>3181</v>
      </c>
      <c r="L354" s="127" t="s">
        <v>2871</v>
      </c>
    </row>
    <row r="355" spans="1:12" ht="10.9" customHeight="1" x14ac:dyDescent="0.2">
      <c r="A355" s="130">
        <v>5291</v>
      </c>
      <c r="B355" s="321" t="s">
        <v>3730</v>
      </c>
      <c r="C355" s="321"/>
      <c r="D355" s="321"/>
      <c r="E355" s="321"/>
      <c r="F355" s="321"/>
      <c r="G355" s="321" t="s">
        <v>7</v>
      </c>
      <c r="H355" s="321"/>
      <c r="I355" s="321"/>
      <c r="J355" s="142">
        <v>13.15</v>
      </c>
      <c r="K355" s="128" t="s">
        <v>3181</v>
      </c>
      <c r="L355" s="127" t="s">
        <v>2871</v>
      </c>
    </row>
    <row r="356" spans="1:12" ht="10.9" customHeight="1" x14ac:dyDescent="0.2">
      <c r="A356" s="130">
        <v>5292</v>
      </c>
      <c r="B356" s="321" t="s">
        <v>3729</v>
      </c>
      <c r="C356" s="321"/>
      <c r="D356" s="321"/>
      <c r="E356" s="321"/>
      <c r="F356" s="321"/>
      <c r="G356" s="321" t="s">
        <v>7</v>
      </c>
      <c r="H356" s="321"/>
      <c r="I356" s="321"/>
      <c r="J356" s="142">
        <v>20.239999999999998</v>
      </c>
      <c r="K356" s="128" t="s">
        <v>3181</v>
      </c>
      <c r="L356" s="127" t="s">
        <v>2871</v>
      </c>
    </row>
    <row r="357" spans="1:12" ht="10.9" customHeight="1" x14ac:dyDescent="0.2">
      <c r="A357" s="130">
        <v>5293</v>
      </c>
      <c r="B357" s="321" t="s">
        <v>3728</v>
      </c>
      <c r="C357" s="321"/>
      <c r="D357" s="321"/>
      <c r="E357" s="321"/>
      <c r="F357" s="321"/>
      <c r="G357" s="321" t="s">
        <v>7</v>
      </c>
      <c r="H357" s="321"/>
      <c r="I357" s="321"/>
      <c r="J357" s="142">
        <v>51.74</v>
      </c>
      <c r="K357" s="128" t="s">
        <v>3181</v>
      </c>
      <c r="L357" s="127" t="s">
        <v>2871</v>
      </c>
    </row>
    <row r="358" spans="1:12" ht="10.9" customHeight="1" x14ac:dyDescent="0.2">
      <c r="A358" s="130">
        <v>5294</v>
      </c>
      <c r="B358" s="321" t="s">
        <v>3727</v>
      </c>
      <c r="C358" s="321"/>
      <c r="D358" s="321"/>
      <c r="E358" s="321"/>
      <c r="F358" s="321"/>
      <c r="G358" s="321" t="s">
        <v>7</v>
      </c>
      <c r="H358" s="321"/>
      <c r="I358" s="321"/>
      <c r="J358" s="135">
        <v>123.71</v>
      </c>
      <c r="K358" s="128" t="s">
        <v>3181</v>
      </c>
      <c r="L358" s="127" t="s">
        <v>2871</v>
      </c>
    </row>
    <row r="359" spans="1:12" ht="10.9" customHeight="1" x14ac:dyDescent="0.2">
      <c r="A359" s="130">
        <v>5295</v>
      </c>
      <c r="B359" s="321" t="s">
        <v>3726</v>
      </c>
      <c r="C359" s="321"/>
      <c r="D359" s="321"/>
      <c r="E359" s="321"/>
      <c r="F359" s="321"/>
      <c r="G359" s="321" t="s">
        <v>7</v>
      </c>
      <c r="H359" s="321"/>
      <c r="I359" s="321"/>
      <c r="J359" s="135">
        <v>131.91</v>
      </c>
      <c r="K359" s="128" t="s">
        <v>3181</v>
      </c>
      <c r="L359" s="127" t="s">
        <v>2871</v>
      </c>
    </row>
    <row r="360" spans="1:12" ht="10.9" customHeight="1" x14ac:dyDescent="0.2">
      <c r="A360" s="130">
        <v>5334</v>
      </c>
      <c r="B360" s="321" t="s">
        <v>3725</v>
      </c>
      <c r="C360" s="321"/>
      <c r="D360" s="321"/>
      <c r="E360" s="321"/>
      <c r="F360" s="321"/>
      <c r="G360" s="321" t="s">
        <v>7</v>
      </c>
      <c r="H360" s="321"/>
      <c r="I360" s="321"/>
      <c r="J360" s="132">
        <v>0.84</v>
      </c>
      <c r="K360" s="128" t="s">
        <v>3181</v>
      </c>
      <c r="L360" s="127" t="s">
        <v>2871</v>
      </c>
    </row>
    <row r="361" spans="1:12" ht="10.9" customHeight="1" x14ac:dyDescent="0.2">
      <c r="A361" s="130">
        <v>5335</v>
      </c>
      <c r="B361" s="321" t="s">
        <v>3724</v>
      </c>
      <c r="C361" s="321"/>
      <c r="D361" s="321"/>
      <c r="E361" s="321"/>
      <c r="F361" s="321"/>
      <c r="G361" s="321" t="s">
        <v>7</v>
      </c>
      <c r="H361" s="321"/>
      <c r="I361" s="321"/>
      <c r="J361" s="132">
        <v>2.11</v>
      </c>
      <c r="K361" s="128" t="s">
        <v>3181</v>
      </c>
      <c r="L361" s="127" t="s">
        <v>2871</v>
      </c>
    </row>
    <row r="362" spans="1:12" ht="10.9" customHeight="1" x14ac:dyDescent="0.2">
      <c r="A362" s="130">
        <v>5336</v>
      </c>
      <c r="B362" s="321" t="s">
        <v>3723</v>
      </c>
      <c r="C362" s="321"/>
      <c r="D362" s="321"/>
      <c r="E362" s="321"/>
      <c r="F362" s="321"/>
      <c r="G362" s="321" t="s">
        <v>7</v>
      </c>
      <c r="H362" s="321"/>
      <c r="I362" s="321"/>
      <c r="J362" s="132">
        <v>6.46</v>
      </c>
      <c r="K362" s="128" t="s">
        <v>3181</v>
      </c>
      <c r="L362" s="127" t="s">
        <v>2871</v>
      </c>
    </row>
    <row r="363" spans="1:12" ht="10.9" customHeight="1" x14ac:dyDescent="0.2">
      <c r="A363" s="130">
        <v>5337</v>
      </c>
      <c r="B363" s="321" t="s">
        <v>3722</v>
      </c>
      <c r="C363" s="321"/>
      <c r="D363" s="321"/>
      <c r="E363" s="321"/>
      <c r="F363" s="321"/>
      <c r="G363" s="321" t="s">
        <v>7</v>
      </c>
      <c r="H363" s="321"/>
      <c r="I363" s="321"/>
      <c r="J363" s="132">
        <v>6.99</v>
      </c>
      <c r="K363" s="128" t="s">
        <v>3181</v>
      </c>
      <c r="L363" s="127" t="s">
        <v>2871</v>
      </c>
    </row>
    <row r="364" spans="1:12" ht="10.9" customHeight="1" x14ac:dyDescent="0.2">
      <c r="A364" s="130">
        <v>5339</v>
      </c>
      <c r="B364" s="321" t="s">
        <v>3721</v>
      </c>
      <c r="C364" s="321"/>
      <c r="D364" s="321"/>
      <c r="E364" s="321"/>
      <c r="F364" s="321"/>
      <c r="G364" s="321" t="s">
        <v>7</v>
      </c>
      <c r="H364" s="321"/>
      <c r="I364" s="321"/>
      <c r="J364" s="135">
        <v>103.27</v>
      </c>
      <c r="K364" s="128" t="s">
        <v>3181</v>
      </c>
      <c r="L364" s="127" t="s">
        <v>2871</v>
      </c>
    </row>
    <row r="365" spans="1:12" ht="10.9" customHeight="1" x14ac:dyDescent="0.2">
      <c r="A365" s="130">
        <v>5342</v>
      </c>
      <c r="B365" s="321" t="s">
        <v>3720</v>
      </c>
      <c r="C365" s="321"/>
      <c r="D365" s="321"/>
      <c r="E365" s="321"/>
      <c r="F365" s="321"/>
      <c r="G365" s="321" t="s">
        <v>7</v>
      </c>
      <c r="H365" s="321"/>
      <c r="I365" s="321"/>
      <c r="J365" s="132">
        <v>5</v>
      </c>
      <c r="K365" s="128" t="s">
        <v>3181</v>
      </c>
      <c r="L365" s="127" t="s">
        <v>2871</v>
      </c>
    </row>
    <row r="366" spans="1:12" ht="10.9" customHeight="1" x14ac:dyDescent="0.2">
      <c r="A366" s="130">
        <v>5343</v>
      </c>
      <c r="B366" s="321" t="s">
        <v>3719</v>
      </c>
      <c r="C366" s="321"/>
      <c r="D366" s="321"/>
      <c r="E366" s="321"/>
      <c r="F366" s="321"/>
      <c r="G366" s="321" t="s">
        <v>7</v>
      </c>
      <c r="H366" s="321"/>
      <c r="I366" s="321"/>
      <c r="J366" s="132">
        <v>6.87</v>
      </c>
      <c r="K366" s="128" t="s">
        <v>3181</v>
      </c>
      <c r="L366" s="127" t="s">
        <v>2871</v>
      </c>
    </row>
    <row r="367" spans="1:12" ht="10.9" customHeight="1" x14ac:dyDescent="0.2">
      <c r="A367" s="130">
        <v>5349</v>
      </c>
      <c r="B367" s="321" t="s">
        <v>3718</v>
      </c>
      <c r="C367" s="321"/>
      <c r="D367" s="321"/>
      <c r="E367" s="321"/>
      <c r="F367" s="321"/>
      <c r="G367" s="321" t="s">
        <v>7</v>
      </c>
      <c r="H367" s="321"/>
      <c r="I367" s="321"/>
      <c r="J367" s="132">
        <v>6.9</v>
      </c>
      <c r="K367" s="128" t="s">
        <v>4732</v>
      </c>
      <c r="L367" s="127" t="s">
        <v>2871</v>
      </c>
    </row>
    <row r="368" spans="1:12" ht="10.9" customHeight="1" x14ac:dyDescent="0.2">
      <c r="A368" s="130">
        <v>5350</v>
      </c>
      <c r="B368" s="321" t="s">
        <v>3717</v>
      </c>
      <c r="C368" s="321"/>
      <c r="D368" s="321"/>
      <c r="E368" s="321"/>
      <c r="F368" s="321"/>
      <c r="G368" s="321" t="s">
        <v>7</v>
      </c>
      <c r="H368" s="321"/>
      <c r="I368" s="321"/>
      <c r="J368" s="142">
        <v>76.989999999999995</v>
      </c>
      <c r="K368" s="128" t="s">
        <v>4732</v>
      </c>
      <c r="L368" s="127" t="s">
        <v>2871</v>
      </c>
    </row>
    <row r="369" spans="1:12" ht="10.9" customHeight="1" x14ac:dyDescent="0.2">
      <c r="A369" s="130">
        <v>5352</v>
      </c>
      <c r="B369" s="321" t="s">
        <v>3716</v>
      </c>
      <c r="C369" s="321"/>
      <c r="D369" s="321"/>
      <c r="E369" s="321"/>
      <c r="F369" s="321"/>
      <c r="G369" s="321" t="s">
        <v>7</v>
      </c>
      <c r="H369" s="321"/>
      <c r="I369" s="321"/>
      <c r="J369" s="132">
        <v>5.65</v>
      </c>
      <c r="K369" s="128" t="s">
        <v>4732</v>
      </c>
      <c r="L369" s="127" t="s">
        <v>2871</v>
      </c>
    </row>
    <row r="370" spans="1:12" ht="10.9" customHeight="1" x14ac:dyDescent="0.2">
      <c r="A370" s="130">
        <v>5353</v>
      </c>
      <c r="B370" s="321" t="s">
        <v>3715</v>
      </c>
      <c r="C370" s="321"/>
      <c r="D370" s="321"/>
      <c r="E370" s="321"/>
      <c r="F370" s="321"/>
      <c r="G370" s="321" t="s">
        <v>7</v>
      </c>
      <c r="H370" s="321"/>
      <c r="I370" s="321"/>
      <c r="J370" s="132">
        <v>3.23</v>
      </c>
      <c r="K370" s="128" t="s">
        <v>4732</v>
      </c>
      <c r="L370" s="127" t="s">
        <v>2871</v>
      </c>
    </row>
    <row r="371" spans="1:12" ht="10.9" customHeight="1" x14ac:dyDescent="0.2">
      <c r="A371" s="130">
        <v>5354</v>
      </c>
      <c r="B371" s="321" t="s">
        <v>3714</v>
      </c>
      <c r="C371" s="321"/>
      <c r="D371" s="321"/>
      <c r="E371" s="321"/>
      <c r="F371" s="321"/>
      <c r="G371" s="321" t="s">
        <v>7</v>
      </c>
      <c r="H371" s="321"/>
      <c r="I371" s="321"/>
      <c r="J371" s="132">
        <v>6.89</v>
      </c>
      <c r="K371" s="128" t="s">
        <v>4732</v>
      </c>
      <c r="L371" s="127" t="s">
        <v>2871</v>
      </c>
    </row>
    <row r="372" spans="1:12" ht="10.9" customHeight="1" x14ac:dyDescent="0.2">
      <c r="A372" s="130">
        <v>5355</v>
      </c>
      <c r="B372" s="321" t="s">
        <v>3713</v>
      </c>
      <c r="C372" s="321"/>
      <c r="D372" s="321"/>
      <c r="E372" s="321"/>
      <c r="F372" s="321"/>
      <c r="G372" s="321" t="s">
        <v>7</v>
      </c>
      <c r="H372" s="321"/>
      <c r="I372" s="321"/>
      <c r="J372" s="142">
        <v>20.9</v>
      </c>
      <c r="K372" s="128" t="s">
        <v>4732</v>
      </c>
      <c r="L372" s="127" t="s">
        <v>2871</v>
      </c>
    </row>
    <row r="373" spans="1:12" ht="10.9" customHeight="1" x14ac:dyDescent="0.2">
      <c r="A373" s="130">
        <v>5356</v>
      </c>
      <c r="B373" s="321" t="s">
        <v>3712</v>
      </c>
      <c r="C373" s="321"/>
      <c r="D373" s="321"/>
      <c r="E373" s="321"/>
      <c r="F373" s="321"/>
      <c r="G373" s="321" t="s">
        <v>7</v>
      </c>
      <c r="H373" s="321"/>
      <c r="I373" s="321"/>
      <c r="J373" s="142">
        <v>92.85</v>
      </c>
      <c r="K373" s="128" t="s">
        <v>4732</v>
      </c>
      <c r="L373" s="127" t="s">
        <v>2871</v>
      </c>
    </row>
    <row r="374" spans="1:12" ht="10.9" customHeight="1" x14ac:dyDescent="0.2">
      <c r="A374" s="130">
        <v>5357</v>
      </c>
      <c r="B374" s="321" t="s">
        <v>3711</v>
      </c>
      <c r="C374" s="321"/>
      <c r="D374" s="321"/>
      <c r="E374" s="321"/>
      <c r="F374" s="321"/>
      <c r="G374" s="321" t="s">
        <v>7</v>
      </c>
      <c r="H374" s="321"/>
      <c r="I374" s="321"/>
      <c r="J374" s="132">
        <v>6.8</v>
      </c>
      <c r="K374" s="128" t="s">
        <v>4732</v>
      </c>
      <c r="L374" s="127" t="s">
        <v>2871</v>
      </c>
    </row>
    <row r="375" spans="1:12" ht="10.9" customHeight="1" x14ac:dyDescent="0.2">
      <c r="A375" s="130">
        <v>5358</v>
      </c>
      <c r="B375" s="321" t="s">
        <v>3710</v>
      </c>
      <c r="C375" s="321"/>
      <c r="D375" s="321"/>
      <c r="E375" s="321"/>
      <c r="F375" s="321"/>
      <c r="G375" s="321" t="s">
        <v>7</v>
      </c>
      <c r="H375" s="321"/>
      <c r="I375" s="321"/>
      <c r="J375" s="132">
        <v>9.1999999999999993</v>
      </c>
      <c r="K375" s="128" t="s">
        <v>4732</v>
      </c>
      <c r="L375" s="127" t="s">
        <v>2871</v>
      </c>
    </row>
    <row r="376" spans="1:12" ht="10.9" customHeight="1" x14ac:dyDescent="0.2">
      <c r="A376" s="130">
        <v>5359</v>
      </c>
      <c r="B376" s="321" t="s">
        <v>3709</v>
      </c>
      <c r="C376" s="321"/>
      <c r="D376" s="321"/>
      <c r="E376" s="321"/>
      <c r="F376" s="321"/>
      <c r="G376" s="321" t="s">
        <v>7</v>
      </c>
      <c r="H376" s="321"/>
      <c r="I376" s="321"/>
      <c r="J376" s="142">
        <v>17.97</v>
      </c>
      <c r="K376" s="128" t="s">
        <v>4732</v>
      </c>
      <c r="L376" s="127" t="s">
        <v>2871</v>
      </c>
    </row>
    <row r="377" spans="1:12" ht="10.9" customHeight="1" x14ac:dyDescent="0.2">
      <c r="A377" s="130">
        <v>5368</v>
      </c>
      <c r="B377" s="321" t="s">
        <v>3708</v>
      </c>
      <c r="C377" s="321"/>
      <c r="D377" s="321"/>
      <c r="E377" s="321"/>
      <c r="F377" s="321"/>
      <c r="G377" s="321" t="s">
        <v>7</v>
      </c>
      <c r="H377" s="321"/>
      <c r="I377" s="321"/>
      <c r="J377" s="142">
        <v>11.29</v>
      </c>
      <c r="K377" s="128" t="s">
        <v>3181</v>
      </c>
      <c r="L377" s="127" t="s">
        <v>2871</v>
      </c>
    </row>
    <row r="378" spans="1:12" ht="10.9" customHeight="1" x14ac:dyDescent="0.2">
      <c r="A378" s="130">
        <v>5369</v>
      </c>
      <c r="B378" s="321" t="s">
        <v>3707</v>
      </c>
      <c r="C378" s="321"/>
      <c r="D378" s="321"/>
      <c r="E378" s="321"/>
      <c r="F378" s="321"/>
      <c r="G378" s="321" t="s">
        <v>7</v>
      </c>
      <c r="H378" s="321"/>
      <c r="I378" s="321"/>
      <c r="J378" s="142">
        <v>14.17</v>
      </c>
      <c r="K378" s="128" t="s">
        <v>3181</v>
      </c>
      <c r="L378" s="127" t="s">
        <v>2871</v>
      </c>
    </row>
    <row r="379" spans="1:12" ht="10.9" customHeight="1" x14ac:dyDescent="0.2">
      <c r="A379" s="130">
        <v>5410</v>
      </c>
      <c r="B379" s="321" t="s">
        <v>3706</v>
      </c>
      <c r="C379" s="321"/>
      <c r="D379" s="321"/>
      <c r="E379" s="321"/>
      <c r="F379" s="321"/>
      <c r="G379" s="321" t="s">
        <v>7</v>
      </c>
      <c r="H379" s="321"/>
      <c r="I379" s="321"/>
      <c r="J379" s="142">
        <v>25.99</v>
      </c>
      <c r="K379" s="128" t="s">
        <v>3531</v>
      </c>
      <c r="L379" s="127" t="s">
        <v>2871</v>
      </c>
    </row>
    <row r="380" spans="1:12" ht="10.9" customHeight="1" x14ac:dyDescent="0.2">
      <c r="A380" s="130">
        <v>5411</v>
      </c>
      <c r="B380" s="321" t="s">
        <v>3705</v>
      </c>
      <c r="C380" s="321"/>
      <c r="D380" s="321"/>
      <c r="E380" s="321"/>
      <c r="F380" s="321"/>
      <c r="G380" s="321" t="s">
        <v>7</v>
      </c>
      <c r="H380" s="321"/>
      <c r="I380" s="321"/>
      <c r="J380" s="142">
        <v>21.99</v>
      </c>
      <c r="K380" s="128" t="s">
        <v>4732</v>
      </c>
      <c r="L380" s="127" t="s">
        <v>2871</v>
      </c>
    </row>
    <row r="381" spans="1:12" ht="10.9" customHeight="1" x14ac:dyDescent="0.2">
      <c r="A381" s="130">
        <v>5412</v>
      </c>
      <c r="B381" s="321" t="s">
        <v>3704</v>
      </c>
      <c r="C381" s="321"/>
      <c r="D381" s="321"/>
      <c r="E381" s="321"/>
      <c r="F381" s="321"/>
      <c r="G381" s="321" t="s">
        <v>7</v>
      </c>
      <c r="H381" s="321"/>
      <c r="I381" s="321"/>
      <c r="J381" s="142">
        <v>20</v>
      </c>
      <c r="K381" s="128" t="s">
        <v>4732</v>
      </c>
      <c r="L381" s="127" t="s">
        <v>2871</v>
      </c>
    </row>
    <row r="382" spans="1:12" ht="10.9" customHeight="1" x14ac:dyDescent="0.2">
      <c r="A382" s="130">
        <v>5413</v>
      </c>
      <c r="B382" s="321" t="s">
        <v>3703</v>
      </c>
      <c r="C382" s="321"/>
      <c r="D382" s="321"/>
      <c r="E382" s="321"/>
      <c r="F382" s="321"/>
      <c r="G382" s="321" t="s">
        <v>7</v>
      </c>
      <c r="H382" s="321"/>
      <c r="I382" s="321"/>
      <c r="J382" s="142">
        <v>45.25</v>
      </c>
      <c r="K382" s="128" t="s">
        <v>4732</v>
      </c>
      <c r="L382" s="127" t="s">
        <v>2871</v>
      </c>
    </row>
    <row r="383" spans="1:12" ht="10.9" customHeight="1" x14ac:dyDescent="0.2">
      <c r="A383" s="130">
        <v>5414</v>
      </c>
      <c r="B383" s="321" t="s">
        <v>3702</v>
      </c>
      <c r="C383" s="321"/>
      <c r="D383" s="321"/>
      <c r="E383" s="321"/>
      <c r="F383" s="321"/>
      <c r="G383" s="321" t="s">
        <v>7</v>
      </c>
      <c r="H383" s="321"/>
      <c r="I383" s="321"/>
      <c r="J383" s="135">
        <v>104.99</v>
      </c>
      <c r="K383" s="128" t="s">
        <v>4732</v>
      </c>
      <c r="L383" s="127" t="s">
        <v>2871</v>
      </c>
    </row>
    <row r="384" spans="1:12" ht="10.9" customHeight="1" x14ac:dyDescent="0.2">
      <c r="A384" s="130">
        <v>5416</v>
      </c>
      <c r="B384" s="321" t="s">
        <v>3701</v>
      </c>
      <c r="C384" s="321"/>
      <c r="D384" s="321"/>
      <c r="E384" s="321"/>
      <c r="F384" s="321"/>
      <c r="G384" s="321" t="s">
        <v>7</v>
      </c>
      <c r="H384" s="321"/>
      <c r="I384" s="321"/>
      <c r="J384" s="132">
        <v>4.41</v>
      </c>
      <c r="K384" s="128" t="s">
        <v>4732</v>
      </c>
      <c r="L384" s="127" t="s">
        <v>2871</v>
      </c>
    </row>
    <row r="385" spans="1:12" ht="10.9" customHeight="1" x14ac:dyDescent="0.2">
      <c r="A385" s="130">
        <v>5417</v>
      </c>
      <c r="B385" s="321" t="s">
        <v>3700</v>
      </c>
      <c r="C385" s="321"/>
      <c r="D385" s="321"/>
      <c r="E385" s="321"/>
      <c r="F385" s="321"/>
      <c r="G385" s="321" t="s">
        <v>7</v>
      </c>
      <c r="H385" s="321"/>
      <c r="I385" s="321"/>
      <c r="J385" s="142">
        <v>16.989999999999998</v>
      </c>
      <c r="K385" s="128" t="s">
        <v>4732</v>
      </c>
      <c r="L385" s="127" t="s">
        <v>2871</v>
      </c>
    </row>
    <row r="386" spans="1:12" ht="10.9" customHeight="1" x14ac:dyDescent="0.2">
      <c r="A386" s="130">
        <v>5418</v>
      </c>
      <c r="B386" s="321" t="s">
        <v>3699</v>
      </c>
      <c r="C386" s="321"/>
      <c r="D386" s="321"/>
      <c r="E386" s="321"/>
      <c r="F386" s="321"/>
      <c r="G386" s="321" t="s">
        <v>7</v>
      </c>
      <c r="H386" s="321"/>
      <c r="I386" s="321"/>
      <c r="J386" s="142">
        <v>13.82</v>
      </c>
      <c r="K386" s="128" t="s">
        <v>4732</v>
      </c>
      <c r="L386" s="127" t="s">
        <v>2871</v>
      </c>
    </row>
    <row r="387" spans="1:12" ht="10.9" customHeight="1" x14ac:dyDescent="0.2">
      <c r="A387" s="130">
        <v>5419</v>
      </c>
      <c r="B387" s="321" t="s">
        <v>3698</v>
      </c>
      <c r="C387" s="321"/>
      <c r="D387" s="321"/>
      <c r="E387" s="321"/>
      <c r="F387" s="321"/>
      <c r="G387" s="321" t="s">
        <v>7</v>
      </c>
      <c r="H387" s="321"/>
      <c r="I387" s="321"/>
      <c r="J387" s="142">
        <v>28.3</v>
      </c>
      <c r="K387" s="128" t="s">
        <v>4732</v>
      </c>
      <c r="L387" s="127" t="s">
        <v>2871</v>
      </c>
    </row>
    <row r="388" spans="1:12" ht="10.9" customHeight="1" x14ac:dyDescent="0.2">
      <c r="A388" s="130">
        <v>5420</v>
      </c>
      <c r="B388" s="321" t="s">
        <v>3697</v>
      </c>
      <c r="C388" s="321"/>
      <c r="D388" s="321"/>
      <c r="E388" s="321"/>
      <c r="F388" s="321"/>
      <c r="G388" s="321" t="s">
        <v>7</v>
      </c>
      <c r="H388" s="321"/>
      <c r="I388" s="321"/>
      <c r="J388" s="142">
        <v>49.84</v>
      </c>
      <c r="K388" s="128" t="s">
        <v>4732</v>
      </c>
      <c r="L388" s="127" t="s">
        <v>2871</v>
      </c>
    </row>
    <row r="389" spans="1:12" ht="10.9" customHeight="1" x14ac:dyDescent="0.2">
      <c r="A389" s="130">
        <v>5421</v>
      </c>
      <c r="B389" s="321" t="s">
        <v>3696</v>
      </c>
      <c r="C389" s="321"/>
      <c r="D389" s="321"/>
      <c r="E389" s="321"/>
      <c r="F389" s="321"/>
      <c r="G389" s="321" t="s">
        <v>7</v>
      </c>
      <c r="H389" s="321"/>
      <c r="I389" s="321"/>
      <c r="J389" s="142">
        <v>57.28</v>
      </c>
      <c r="K389" s="128" t="s">
        <v>4732</v>
      </c>
      <c r="L389" s="127" t="s">
        <v>2871</v>
      </c>
    </row>
    <row r="390" spans="1:12" ht="10.9" customHeight="1" x14ac:dyDescent="0.2">
      <c r="A390" s="130">
        <v>5422</v>
      </c>
      <c r="B390" s="321" t="s">
        <v>3695</v>
      </c>
      <c r="C390" s="321"/>
      <c r="D390" s="321"/>
      <c r="E390" s="321"/>
      <c r="F390" s="321"/>
      <c r="G390" s="321" t="s">
        <v>7</v>
      </c>
      <c r="H390" s="321"/>
      <c r="I390" s="321"/>
      <c r="J390" s="142">
        <v>41.5</v>
      </c>
      <c r="K390" s="128" t="s">
        <v>4732</v>
      </c>
      <c r="L390" s="127" t="s">
        <v>2871</v>
      </c>
    </row>
    <row r="391" spans="1:12" ht="10.9" customHeight="1" x14ac:dyDescent="0.2">
      <c r="A391" s="130">
        <v>5423</v>
      </c>
      <c r="B391" s="321" t="s">
        <v>3694</v>
      </c>
      <c r="C391" s="321"/>
      <c r="D391" s="321"/>
      <c r="E391" s="321"/>
      <c r="F391" s="321"/>
      <c r="G391" s="321" t="s">
        <v>7</v>
      </c>
      <c r="H391" s="321"/>
      <c r="I391" s="321"/>
      <c r="J391" s="135">
        <v>109.89</v>
      </c>
      <c r="K391" s="128" t="s">
        <v>4732</v>
      </c>
      <c r="L391" s="127" t="s">
        <v>2871</v>
      </c>
    </row>
    <row r="392" spans="1:12" ht="10.9" customHeight="1" x14ac:dyDescent="0.2">
      <c r="A392" s="130">
        <v>5424</v>
      </c>
      <c r="B392" s="321" t="s">
        <v>3693</v>
      </c>
      <c r="C392" s="321"/>
      <c r="D392" s="321"/>
      <c r="E392" s="321"/>
      <c r="F392" s="321"/>
      <c r="G392" s="321" t="s">
        <v>7</v>
      </c>
      <c r="H392" s="321"/>
      <c r="I392" s="321"/>
      <c r="J392" s="135">
        <v>133.62</v>
      </c>
      <c r="K392" s="128" t="s">
        <v>4732</v>
      </c>
      <c r="L392" s="127" t="s">
        <v>2871</v>
      </c>
    </row>
    <row r="393" spans="1:12" ht="10.9" customHeight="1" x14ac:dyDescent="0.2">
      <c r="A393" s="130">
        <v>5426</v>
      </c>
      <c r="B393" s="321" t="s">
        <v>3692</v>
      </c>
      <c r="C393" s="321"/>
      <c r="D393" s="321"/>
      <c r="E393" s="321"/>
      <c r="F393" s="321"/>
      <c r="G393" s="321" t="s">
        <v>7</v>
      </c>
      <c r="H393" s="321"/>
      <c r="I393" s="321"/>
      <c r="J393" s="142">
        <v>27.99</v>
      </c>
      <c r="K393" s="128" t="s">
        <v>4732</v>
      </c>
      <c r="L393" s="127" t="s">
        <v>2871</v>
      </c>
    </row>
    <row r="394" spans="1:12" ht="10.9" customHeight="1" x14ac:dyDescent="0.2">
      <c r="A394" s="130">
        <v>5427</v>
      </c>
      <c r="B394" s="321" t="s">
        <v>3691</v>
      </c>
      <c r="C394" s="321"/>
      <c r="D394" s="321"/>
      <c r="E394" s="321"/>
      <c r="F394" s="321"/>
      <c r="G394" s="321" t="s">
        <v>7</v>
      </c>
      <c r="H394" s="321"/>
      <c r="I394" s="321"/>
      <c r="J394" s="142">
        <v>72.59</v>
      </c>
      <c r="K394" s="128" t="s">
        <v>4732</v>
      </c>
      <c r="L394" s="127" t="s">
        <v>2871</v>
      </c>
    </row>
    <row r="395" spans="1:12" ht="10.9" customHeight="1" x14ac:dyDescent="0.2">
      <c r="A395" s="130">
        <v>5435</v>
      </c>
      <c r="B395" s="321" t="s">
        <v>3690</v>
      </c>
      <c r="C395" s="321"/>
      <c r="D395" s="321"/>
      <c r="E395" s="321"/>
      <c r="F395" s="321"/>
      <c r="G395" s="321" t="s">
        <v>7</v>
      </c>
      <c r="H395" s="321"/>
      <c r="I395" s="321"/>
      <c r="J395" s="132">
        <v>1.91</v>
      </c>
      <c r="K395" s="128" t="s">
        <v>3181</v>
      </c>
      <c r="L395" s="127" t="s">
        <v>2871</v>
      </c>
    </row>
    <row r="396" spans="1:12" ht="10.9" customHeight="1" x14ac:dyDescent="0.2">
      <c r="A396" s="130">
        <v>5440</v>
      </c>
      <c r="B396" s="321" t="s">
        <v>3689</v>
      </c>
      <c r="C396" s="321"/>
      <c r="D396" s="321"/>
      <c r="E396" s="321"/>
      <c r="F396" s="321"/>
      <c r="G396" s="321" t="s">
        <v>7</v>
      </c>
      <c r="H396" s="321"/>
      <c r="I396" s="321"/>
      <c r="J396" s="142">
        <v>86.43</v>
      </c>
      <c r="K396" s="128" t="s">
        <v>4732</v>
      </c>
      <c r="L396" s="127" t="s">
        <v>2871</v>
      </c>
    </row>
    <row r="397" spans="1:12" ht="10.9" customHeight="1" x14ac:dyDescent="0.2">
      <c r="A397" s="130">
        <v>5458</v>
      </c>
      <c r="B397" s="321" t="s">
        <v>3688</v>
      </c>
      <c r="C397" s="321"/>
      <c r="D397" s="321"/>
      <c r="E397" s="321"/>
      <c r="F397" s="321"/>
      <c r="G397" s="321" t="s">
        <v>7</v>
      </c>
      <c r="H397" s="321"/>
      <c r="I397" s="321"/>
      <c r="J397" s="142">
        <v>26.13</v>
      </c>
      <c r="K397" s="128" t="s">
        <v>2881</v>
      </c>
      <c r="L397" s="127" t="s">
        <v>2871</v>
      </c>
    </row>
    <row r="398" spans="1:12" ht="10.9" customHeight="1" x14ac:dyDescent="0.2">
      <c r="A398" s="130">
        <v>5466</v>
      </c>
      <c r="B398" s="321" t="s">
        <v>3687</v>
      </c>
      <c r="C398" s="321"/>
      <c r="D398" s="321"/>
      <c r="E398" s="321"/>
      <c r="F398" s="321"/>
      <c r="G398" s="321" t="s">
        <v>7</v>
      </c>
      <c r="H398" s="321"/>
      <c r="I398" s="321"/>
      <c r="J398" s="132">
        <v>4.83</v>
      </c>
      <c r="K398" s="128" t="s">
        <v>4732</v>
      </c>
      <c r="L398" s="127" t="s">
        <v>2871</v>
      </c>
    </row>
    <row r="399" spans="1:12" ht="10.9" customHeight="1" x14ac:dyDescent="0.2">
      <c r="A399" s="130">
        <v>5498</v>
      </c>
      <c r="B399" s="321" t="s">
        <v>3686</v>
      </c>
      <c r="C399" s="321"/>
      <c r="D399" s="321"/>
      <c r="E399" s="321"/>
      <c r="F399" s="321"/>
      <c r="G399" s="321" t="s">
        <v>7</v>
      </c>
      <c r="H399" s="321"/>
      <c r="I399" s="321"/>
      <c r="J399" s="132">
        <v>2.13</v>
      </c>
      <c r="K399" s="128" t="s">
        <v>3181</v>
      </c>
      <c r="L399" s="127" t="s">
        <v>2871</v>
      </c>
    </row>
    <row r="400" spans="1:12" ht="10.9" customHeight="1" x14ac:dyDescent="0.2">
      <c r="A400" s="130">
        <v>5541</v>
      </c>
      <c r="B400" s="321" t="s">
        <v>3685</v>
      </c>
      <c r="C400" s="321"/>
      <c r="D400" s="321"/>
      <c r="E400" s="321"/>
      <c r="F400" s="321"/>
      <c r="G400" s="321" t="s">
        <v>7</v>
      </c>
      <c r="H400" s="321"/>
      <c r="I400" s="321"/>
      <c r="J400" s="132">
        <v>0.95</v>
      </c>
      <c r="K400" s="128" t="s">
        <v>2881</v>
      </c>
      <c r="L400" s="127" t="s">
        <v>2871</v>
      </c>
    </row>
    <row r="401" spans="1:12" ht="10.9" customHeight="1" x14ac:dyDescent="0.2">
      <c r="A401" s="130">
        <v>5543</v>
      </c>
      <c r="B401" s="321" t="s">
        <v>3684</v>
      </c>
      <c r="C401" s="321"/>
      <c r="D401" s="321"/>
      <c r="E401" s="321"/>
      <c r="F401" s="321"/>
      <c r="G401" s="321" t="s">
        <v>7</v>
      </c>
      <c r="H401" s="321"/>
      <c r="I401" s="321"/>
      <c r="J401" s="132">
        <v>1.83</v>
      </c>
      <c r="K401" s="128" t="s">
        <v>2881</v>
      </c>
      <c r="L401" s="127" t="s">
        <v>2871</v>
      </c>
    </row>
    <row r="402" spans="1:12" ht="10.9" customHeight="1" x14ac:dyDescent="0.2">
      <c r="A402" s="130">
        <v>5546</v>
      </c>
      <c r="B402" s="321" t="s">
        <v>3683</v>
      </c>
      <c r="C402" s="321"/>
      <c r="D402" s="321"/>
      <c r="E402" s="321"/>
      <c r="F402" s="321"/>
      <c r="G402" s="321" t="s">
        <v>7</v>
      </c>
      <c r="H402" s="321"/>
      <c r="I402" s="321"/>
      <c r="J402" s="142">
        <v>20.8</v>
      </c>
      <c r="K402" s="128" t="s">
        <v>2881</v>
      </c>
      <c r="L402" s="127" t="s">
        <v>2871</v>
      </c>
    </row>
    <row r="403" spans="1:12" ht="10.9" customHeight="1" x14ac:dyDescent="0.2">
      <c r="A403" s="130">
        <v>5548</v>
      </c>
      <c r="B403" s="321" t="s">
        <v>3682</v>
      </c>
      <c r="C403" s="321"/>
      <c r="D403" s="321"/>
      <c r="E403" s="321"/>
      <c r="F403" s="321"/>
      <c r="G403" s="321" t="s">
        <v>7</v>
      </c>
      <c r="H403" s="321"/>
      <c r="I403" s="321"/>
      <c r="J403" s="132">
        <v>6.24</v>
      </c>
      <c r="K403" s="128" t="s">
        <v>4732</v>
      </c>
      <c r="L403" s="127" t="s">
        <v>2871</v>
      </c>
    </row>
    <row r="404" spans="1:12" ht="10.9" customHeight="1" x14ac:dyDescent="0.2">
      <c r="A404" s="130">
        <v>5549</v>
      </c>
      <c r="B404" s="321" t="s">
        <v>3681</v>
      </c>
      <c r="C404" s="321"/>
      <c r="D404" s="321"/>
      <c r="E404" s="321"/>
      <c r="F404" s="321"/>
      <c r="G404" s="321" t="s">
        <v>7</v>
      </c>
      <c r="H404" s="321"/>
      <c r="I404" s="321"/>
      <c r="J404" s="132">
        <v>9.9</v>
      </c>
      <c r="K404" s="128" t="s">
        <v>3181</v>
      </c>
      <c r="L404" s="127" t="s">
        <v>2871</v>
      </c>
    </row>
    <row r="405" spans="1:12" ht="10.9" customHeight="1" x14ac:dyDescent="0.2">
      <c r="A405" s="130">
        <v>5550</v>
      </c>
      <c r="B405" s="321" t="s">
        <v>3680</v>
      </c>
      <c r="C405" s="321"/>
      <c r="D405" s="321"/>
      <c r="E405" s="321"/>
      <c r="F405" s="321"/>
      <c r="G405" s="321" t="s">
        <v>7</v>
      </c>
      <c r="H405" s="321"/>
      <c r="I405" s="321"/>
      <c r="J405" s="142">
        <v>14.9</v>
      </c>
      <c r="K405" s="128" t="s">
        <v>3181</v>
      </c>
      <c r="L405" s="127" t="s">
        <v>2871</v>
      </c>
    </row>
    <row r="406" spans="1:12" ht="10.9" customHeight="1" x14ac:dyDescent="0.2">
      <c r="A406" s="130">
        <v>5559</v>
      </c>
      <c r="B406" s="321" t="s">
        <v>3679</v>
      </c>
      <c r="C406" s="321"/>
      <c r="D406" s="321"/>
      <c r="E406" s="321"/>
      <c r="F406" s="321"/>
      <c r="G406" s="321" t="s">
        <v>7</v>
      </c>
      <c r="H406" s="321"/>
      <c r="I406" s="321"/>
      <c r="J406" s="132">
        <v>4.83</v>
      </c>
      <c r="K406" s="128" t="s">
        <v>4732</v>
      </c>
      <c r="L406" s="127" t="s">
        <v>2871</v>
      </c>
    </row>
    <row r="407" spans="1:12" ht="10.9" customHeight="1" x14ac:dyDescent="0.2">
      <c r="A407" s="130">
        <v>5560</v>
      </c>
      <c r="B407" s="321" t="s">
        <v>3678</v>
      </c>
      <c r="C407" s="321"/>
      <c r="D407" s="321"/>
      <c r="E407" s="321"/>
      <c r="F407" s="321"/>
      <c r="G407" s="321" t="s">
        <v>7</v>
      </c>
      <c r="H407" s="321"/>
      <c r="I407" s="321"/>
      <c r="J407" s="142">
        <v>21.43</v>
      </c>
      <c r="K407" s="128" t="s">
        <v>4732</v>
      </c>
      <c r="L407" s="127" t="s">
        <v>2871</v>
      </c>
    </row>
    <row r="408" spans="1:12" ht="10.9" customHeight="1" x14ac:dyDescent="0.2">
      <c r="A408" s="130">
        <v>5563</v>
      </c>
      <c r="B408" s="321" t="s">
        <v>3677</v>
      </c>
      <c r="C408" s="321"/>
      <c r="D408" s="321"/>
      <c r="E408" s="321"/>
      <c r="F408" s="321"/>
      <c r="G408" s="321" t="s">
        <v>7</v>
      </c>
      <c r="H408" s="321"/>
      <c r="I408" s="321"/>
      <c r="J408" s="132">
        <v>2.4</v>
      </c>
      <c r="K408" s="128" t="s">
        <v>4732</v>
      </c>
      <c r="L408" s="127" t="s">
        <v>2871</v>
      </c>
    </row>
    <row r="409" spans="1:12" ht="10.9" customHeight="1" x14ac:dyDescent="0.2">
      <c r="A409" s="130">
        <v>5564</v>
      </c>
      <c r="B409" s="321" t="s">
        <v>3676</v>
      </c>
      <c r="C409" s="321"/>
      <c r="D409" s="321"/>
      <c r="E409" s="321"/>
      <c r="F409" s="321"/>
      <c r="G409" s="321" t="s">
        <v>7</v>
      </c>
      <c r="H409" s="321"/>
      <c r="I409" s="321"/>
      <c r="J409" s="132">
        <v>4.8600000000000003</v>
      </c>
      <c r="K409" s="128" t="s">
        <v>4732</v>
      </c>
      <c r="L409" s="127" t="s">
        <v>2871</v>
      </c>
    </row>
    <row r="410" spans="1:12" ht="10.9" customHeight="1" x14ac:dyDescent="0.2">
      <c r="A410" s="130">
        <v>5565</v>
      </c>
      <c r="B410" s="321" t="s">
        <v>3675</v>
      </c>
      <c r="C410" s="321"/>
      <c r="D410" s="321"/>
      <c r="E410" s="321"/>
      <c r="F410" s="321"/>
      <c r="G410" s="321" t="s">
        <v>7</v>
      </c>
      <c r="H410" s="321"/>
      <c r="I410" s="321"/>
      <c r="J410" s="142">
        <v>12.33</v>
      </c>
      <c r="K410" s="128" t="s">
        <v>4732</v>
      </c>
      <c r="L410" s="127" t="s">
        <v>2871</v>
      </c>
    </row>
    <row r="411" spans="1:12" ht="10.9" customHeight="1" x14ac:dyDescent="0.2">
      <c r="A411" s="130">
        <v>5566</v>
      </c>
      <c r="B411" s="321" t="s">
        <v>3674</v>
      </c>
      <c r="C411" s="321"/>
      <c r="D411" s="321"/>
      <c r="E411" s="321"/>
      <c r="F411" s="321"/>
      <c r="G411" s="321" t="s">
        <v>7</v>
      </c>
      <c r="H411" s="321"/>
      <c r="I411" s="321"/>
      <c r="J411" s="142">
        <v>35.53</v>
      </c>
      <c r="K411" s="128" t="s">
        <v>4732</v>
      </c>
      <c r="L411" s="127" t="s">
        <v>2871</v>
      </c>
    </row>
    <row r="412" spans="1:12" ht="10.9" customHeight="1" x14ac:dyDescent="0.2">
      <c r="A412" s="130">
        <v>5568</v>
      </c>
      <c r="B412" s="321" t="s">
        <v>3673</v>
      </c>
      <c r="C412" s="321"/>
      <c r="D412" s="321"/>
      <c r="E412" s="321"/>
      <c r="F412" s="321"/>
      <c r="G412" s="321" t="s">
        <v>7</v>
      </c>
      <c r="H412" s="321"/>
      <c r="I412" s="321"/>
      <c r="J412" s="132">
        <v>8.6999999999999993</v>
      </c>
      <c r="K412" s="128" t="s">
        <v>4732</v>
      </c>
      <c r="L412" s="127" t="s">
        <v>2871</v>
      </c>
    </row>
    <row r="413" spans="1:12" ht="10.9" customHeight="1" x14ac:dyDescent="0.2">
      <c r="A413" s="130">
        <v>5569</v>
      </c>
      <c r="B413" s="321" t="s">
        <v>3672</v>
      </c>
      <c r="C413" s="321"/>
      <c r="D413" s="321"/>
      <c r="E413" s="321"/>
      <c r="F413" s="321"/>
      <c r="G413" s="321" t="s">
        <v>7</v>
      </c>
      <c r="H413" s="321"/>
      <c r="I413" s="321"/>
      <c r="J413" s="142">
        <v>10.130000000000001</v>
      </c>
      <c r="K413" s="128" t="s">
        <v>4732</v>
      </c>
      <c r="L413" s="127" t="s">
        <v>2871</v>
      </c>
    </row>
    <row r="414" spans="1:12" ht="10.9" customHeight="1" x14ac:dyDescent="0.2">
      <c r="A414" s="130">
        <v>5573</v>
      </c>
      <c r="B414" s="321" t="s">
        <v>3671</v>
      </c>
      <c r="C414" s="321"/>
      <c r="D414" s="321"/>
      <c r="E414" s="321"/>
      <c r="F414" s="321"/>
      <c r="G414" s="321" t="s">
        <v>7</v>
      </c>
      <c r="H414" s="321"/>
      <c r="I414" s="321"/>
      <c r="J414" s="132">
        <v>1.76</v>
      </c>
      <c r="K414" s="128" t="s">
        <v>3181</v>
      </c>
      <c r="L414" s="127" t="s">
        <v>2871</v>
      </c>
    </row>
    <row r="415" spans="1:12" ht="10.9" customHeight="1" x14ac:dyDescent="0.2">
      <c r="A415" s="130">
        <v>5582</v>
      </c>
      <c r="B415" s="321" t="s">
        <v>3670</v>
      </c>
      <c r="C415" s="321"/>
      <c r="D415" s="321"/>
      <c r="E415" s="321"/>
      <c r="F415" s="321"/>
      <c r="G415" s="321" t="s">
        <v>7</v>
      </c>
      <c r="H415" s="321"/>
      <c r="I415" s="321"/>
      <c r="J415" s="132">
        <v>1.1100000000000001</v>
      </c>
      <c r="K415" s="128" t="s">
        <v>3181</v>
      </c>
      <c r="L415" s="127" t="s">
        <v>2871</v>
      </c>
    </row>
    <row r="416" spans="1:12" ht="10.9" customHeight="1" x14ac:dyDescent="0.2">
      <c r="A416" s="130">
        <v>5586</v>
      </c>
      <c r="B416" s="321" t="s">
        <v>3669</v>
      </c>
      <c r="C416" s="321"/>
      <c r="D416" s="321"/>
      <c r="E416" s="321"/>
      <c r="F416" s="321"/>
      <c r="G416" s="321" t="s">
        <v>7</v>
      </c>
      <c r="H416" s="321"/>
      <c r="I416" s="321"/>
      <c r="J416" s="132">
        <v>1.72</v>
      </c>
      <c r="K416" s="128" t="s">
        <v>3181</v>
      </c>
      <c r="L416" s="127" t="s">
        <v>2871</v>
      </c>
    </row>
    <row r="417" spans="1:12" ht="10.9" customHeight="1" x14ac:dyDescent="0.2">
      <c r="A417" s="130">
        <v>5594</v>
      </c>
      <c r="B417" s="321" t="s">
        <v>3668</v>
      </c>
      <c r="C417" s="321"/>
      <c r="D417" s="321"/>
      <c r="E417" s="321"/>
      <c r="F417" s="321"/>
      <c r="G417" s="321" t="s">
        <v>7</v>
      </c>
      <c r="H417" s="321"/>
      <c r="I417" s="321"/>
      <c r="J417" s="132">
        <v>5.65</v>
      </c>
      <c r="K417" s="128" t="s">
        <v>4732</v>
      </c>
      <c r="L417" s="127" t="s">
        <v>2871</v>
      </c>
    </row>
    <row r="418" spans="1:12" ht="10.9" customHeight="1" x14ac:dyDescent="0.2">
      <c r="A418" s="130">
        <v>5599</v>
      </c>
      <c r="B418" s="321" t="s">
        <v>3667</v>
      </c>
      <c r="C418" s="321"/>
      <c r="D418" s="321"/>
      <c r="E418" s="321"/>
      <c r="F418" s="321"/>
      <c r="G418" s="321" t="s">
        <v>7</v>
      </c>
      <c r="H418" s="321"/>
      <c r="I418" s="321"/>
      <c r="J418" s="132">
        <v>2.15</v>
      </c>
      <c r="K418" s="128" t="s">
        <v>3496</v>
      </c>
      <c r="L418" s="127" t="s">
        <v>2871</v>
      </c>
    </row>
    <row r="419" spans="1:12" ht="10.9" customHeight="1" x14ac:dyDescent="0.2">
      <c r="A419" s="130">
        <v>5603</v>
      </c>
      <c r="B419" s="321" t="s">
        <v>3666</v>
      </c>
      <c r="C419" s="321"/>
      <c r="D419" s="321"/>
      <c r="E419" s="321"/>
      <c r="F419" s="321"/>
      <c r="G419" s="321" t="s">
        <v>7</v>
      </c>
      <c r="H419" s="321"/>
      <c r="I419" s="321"/>
      <c r="J419" s="132">
        <v>9.34</v>
      </c>
      <c r="K419" s="128" t="s">
        <v>4732</v>
      </c>
      <c r="L419" s="127" t="s">
        <v>2871</v>
      </c>
    </row>
    <row r="420" spans="1:12" ht="10.9" customHeight="1" x14ac:dyDescent="0.2">
      <c r="A420" s="130">
        <v>5610</v>
      </c>
      <c r="B420" s="321" t="s">
        <v>3665</v>
      </c>
      <c r="C420" s="321"/>
      <c r="D420" s="321"/>
      <c r="E420" s="321"/>
      <c r="F420" s="321"/>
      <c r="G420" s="321" t="s">
        <v>7</v>
      </c>
      <c r="H420" s="321"/>
      <c r="I420" s="321"/>
      <c r="J420" s="135">
        <v>198.08</v>
      </c>
      <c r="K420" s="128" t="s">
        <v>3215</v>
      </c>
      <c r="L420" s="127" t="s">
        <v>2871</v>
      </c>
    </row>
    <row r="421" spans="1:12" ht="10.9" customHeight="1" x14ac:dyDescent="0.2">
      <c r="A421" s="130">
        <v>5611</v>
      </c>
      <c r="B421" s="321" t="s">
        <v>3664</v>
      </c>
      <c r="C421" s="321"/>
      <c r="D421" s="321"/>
      <c r="E421" s="321"/>
      <c r="F421" s="321"/>
      <c r="G421" s="321" t="s">
        <v>7</v>
      </c>
      <c r="H421" s="321"/>
      <c r="I421" s="321"/>
      <c r="J421" s="135">
        <v>215</v>
      </c>
      <c r="K421" s="128" t="s">
        <v>3215</v>
      </c>
      <c r="L421" s="127" t="s">
        <v>2871</v>
      </c>
    </row>
    <row r="422" spans="1:12" ht="10.9" customHeight="1" x14ac:dyDescent="0.2">
      <c r="A422" s="130">
        <v>5612</v>
      </c>
      <c r="B422" s="321" t="s">
        <v>3663</v>
      </c>
      <c r="C422" s="321"/>
      <c r="D422" s="321"/>
      <c r="E422" s="321"/>
      <c r="F422" s="321"/>
      <c r="G422" s="321" t="s">
        <v>7</v>
      </c>
      <c r="H422" s="321"/>
      <c r="I422" s="321"/>
      <c r="J422" s="132">
        <v>9.99</v>
      </c>
      <c r="K422" s="128" t="s">
        <v>3215</v>
      </c>
      <c r="L422" s="127" t="s">
        <v>2871</v>
      </c>
    </row>
    <row r="423" spans="1:12" ht="10.9" customHeight="1" x14ac:dyDescent="0.2">
      <c r="A423" s="130">
        <v>5613</v>
      </c>
      <c r="B423" s="321" t="s">
        <v>3662</v>
      </c>
      <c r="C423" s="321"/>
      <c r="D423" s="321"/>
      <c r="E423" s="321"/>
      <c r="F423" s="321"/>
      <c r="G423" s="321" t="s">
        <v>7</v>
      </c>
      <c r="H423" s="321"/>
      <c r="I423" s="321"/>
      <c r="J423" s="132">
        <v>9.06</v>
      </c>
      <c r="K423" s="128" t="s">
        <v>4732</v>
      </c>
      <c r="L423" s="127" t="s">
        <v>2871</v>
      </c>
    </row>
    <row r="424" spans="1:12" ht="10.9" customHeight="1" x14ac:dyDescent="0.2">
      <c r="A424" s="130">
        <v>5614</v>
      </c>
      <c r="B424" s="321" t="s">
        <v>3661</v>
      </c>
      <c r="C424" s="321"/>
      <c r="D424" s="321"/>
      <c r="E424" s="321"/>
      <c r="F424" s="321"/>
      <c r="G424" s="321" t="s">
        <v>7</v>
      </c>
      <c r="H424" s="321"/>
      <c r="I424" s="321"/>
      <c r="J424" s="142">
        <v>10.55</v>
      </c>
      <c r="K424" s="128" t="s">
        <v>4732</v>
      </c>
      <c r="L424" s="127" t="s">
        <v>2871</v>
      </c>
    </row>
    <row r="425" spans="1:12" ht="10.9" customHeight="1" x14ac:dyDescent="0.2">
      <c r="A425" s="130">
        <v>5615</v>
      </c>
      <c r="B425" s="321" t="s">
        <v>3660</v>
      </c>
      <c r="C425" s="321"/>
      <c r="D425" s="321"/>
      <c r="E425" s="321"/>
      <c r="F425" s="321"/>
      <c r="G425" s="321" t="s">
        <v>7</v>
      </c>
      <c r="H425" s="321"/>
      <c r="I425" s="321"/>
      <c r="J425" s="142">
        <v>24.25</v>
      </c>
      <c r="K425" s="128" t="s">
        <v>4732</v>
      </c>
      <c r="L425" s="127" t="s">
        <v>2871</v>
      </c>
    </row>
    <row r="426" spans="1:12" ht="10.9" customHeight="1" x14ac:dyDescent="0.2">
      <c r="A426" s="130">
        <v>5617</v>
      </c>
      <c r="B426" s="321" t="s">
        <v>3659</v>
      </c>
      <c r="C426" s="321"/>
      <c r="D426" s="321"/>
      <c r="E426" s="321"/>
      <c r="F426" s="321"/>
      <c r="G426" s="321" t="s">
        <v>7</v>
      </c>
      <c r="H426" s="321"/>
      <c r="I426" s="321"/>
      <c r="J426" s="132">
        <v>6.02</v>
      </c>
      <c r="K426" s="128" t="s">
        <v>4732</v>
      </c>
      <c r="L426" s="127" t="s">
        <v>2871</v>
      </c>
    </row>
    <row r="427" spans="1:12" ht="10.9" customHeight="1" x14ac:dyDescent="0.2">
      <c r="A427" s="130">
        <v>5619</v>
      </c>
      <c r="B427" s="321" t="s">
        <v>3658</v>
      </c>
      <c r="C427" s="321"/>
      <c r="D427" s="321"/>
      <c r="E427" s="321"/>
      <c r="F427" s="321"/>
      <c r="G427" s="321" t="s">
        <v>7</v>
      </c>
      <c r="H427" s="321"/>
      <c r="I427" s="321"/>
      <c r="J427" s="142">
        <v>24.25</v>
      </c>
      <c r="K427" s="128" t="s">
        <v>4732</v>
      </c>
      <c r="L427" s="127" t="s">
        <v>2871</v>
      </c>
    </row>
    <row r="428" spans="1:12" ht="10.9" customHeight="1" x14ac:dyDescent="0.2">
      <c r="A428" s="130">
        <v>5638</v>
      </c>
      <c r="B428" s="321" t="s">
        <v>3657</v>
      </c>
      <c r="C428" s="321"/>
      <c r="D428" s="321"/>
      <c r="E428" s="321"/>
      <c r="F428" s="321"/>
      <c r="G428" s="321" t="s">
        <v>7</v>
      </c>
      <c r="H428" s="321"/>
      <c r="I428" s="321"/>
      <c r="J428" s="142">
        <v>21.9</v>
      </c>
      <c r="K428" s="128" t="s">
        <v>3181</v>
      </c>
      <c r="L428" s="127" t="s">
        <v>2871</v>
      </c>
    </row>
    <row r="429" spans="1:12" ht="10.9" customHeight="1" x14ac:dyDescent="0.2">
      <c r="A429" s="130">
        <v>5664</v>
      </c>
      <c r="B429" s="321" t="s">
        <v>3656</v>
      </c>
      <c r="C429" s="321"/>
      <c r="D429" s="321"/>
      <c r="E429" s="321"/>
      <c r="F429" s="321"/>
      <c r="G429" s="321" t="s">
        <v>7</v>
      </c>
      <c r="H429" s="321"/>
      <c r="I429" s="321"/>
      <c r="J429" s="132">
        <v>4.1900000000000004</v>
      </c>
      <c r="K429" s="128" t="s">
        <v>3181</v>
      </c>
      <c r="L429" s="127" t="s">
        <v>2871</v>
      </c>
    </row>
    <row r="430" spans="1:12" ht="10.9" customHeight="1" x14ac:dyDescent="0.2">
      <c r="A430" s="130">
        <v>5665</v>
      </c>
      <c r="B430" s="321" t="s">
        <v>3655</v>
      </c>
      <c r="C430" s="321"/>
      <c r="D430" s="321"/>
      <c r="E430" s="321"/>
      <c r="F430" s="321"/>
      <c r="G430" s="321" t="s">
        <v>7</v>
      </c>
      <c r="H430" s="321"/>
      <c r="I430" s="321"/>
      <c r="J430" s="132">
        <v>8.66</v>
      </c>
      <c r="K430" s="128" t="s">
        <v>3181</v>
      </c>
      <c r="L430" s="127" t="s">
        <v>2871</v>
      </c>
    </row>
    <row r="431" spans="1:12" ht="10.9" customHeight="1" x14ac:dyDescent="0.2">
      <c r="A431" s="130">
        <v>5666</v>
      </c>
      <c r="B431" s="321" t="s">
        <v>3654</v>
      </c>
      <c r="C431" s="321"/>
      <c r="D431" s="321"/>
      <c r="E431" s="321"/>
      <c r="F431" s="321"/>
      <c r="G431" s="321" t="s">
        <v>7</v>
      </c>
      <c r="H431" s="321"/>
      <c r="I431" s="321"/>
      <c r="J431" s="142">
        <v>12.44</v>
      </c>
      <c r="K431" s="128" t="s">
        <v>3181</v>
      </c>
      <c r="L431" s="127" t="s">
        <v>2871</v>
      </c>
    </row>
    <row r="432" spans="1:12" ht="10.9" customHeight="1" x14ac:dyDescent="0.2">
      <c r="A432" s="130">
        <v>5667</v>
      </c>
      <c r="B432" s="321" t="s">
        <v>3653</v>
      </c>
      <c r="C432" s="321"/>
      <c r="D432" s="321"/>
      <c r="E432" s="321"/>
      <c r="F432" s="321"/>
      <c r="G432" s="321" t="s">
        <v>7</v>
      </c>
      <c r="H432" s="321"/>
      <c r="I432" s="321"/>
      <c r="J432" s="142">
        <v>42.9</v>
      </c>
      <c r="K432" s="128" t="s">
        <v>3181</v>
      </c>
      <c r="L432" s="127" t="s">
        <v>2871</v>
      </c>
    </row>
    <row r="433" spans="1:12" ht="10.9" customHeight="1" x14ac:dyDescent="0.2">
      <c r="A433" s="130">
        <v>5668</v>
      </c>
      <c r="B433" s="321" t="s">
        <v>3652</v>
      </c>
      <c r="C433" s="321"/>
      <c r="D433" s="321"/>
      <c r="E433" s="321"/>
      <c r="F433" s="321"/>
      <c r="G433" s="321" t="s">
        <v>7</v>
      </c>
      <c r="H433" s="321"/>
      <c r="I433" s="321"/>
      <c r="J433" s="142">
        <v>69.19</v>
      </c>
      <c r="K433" s="128" t="s">
        <v>3181</v>
      </c>
      <c r="L433" s="127" t="s">
        <v>2871</v>
      </c>
    </row>
    <row r="434" spans="1:12" ht="10.9" customHeight="1" x14ac:dyDescent="0.2">
      <c r="A434" s="130">
        <v>5669</v>
      </c>
      <c r="B434" s="321" t="s">
        <v>3651</v>
      </c>
      <c r="C434" s="321"/>
      <c r="D434" s="321"/>
      <c r="E434" s="321"/>
      <c r="F434" s="321"/>
      <c r="G434" s="321" t="s">
        <v>7</v>
      </c>
      <c r="H434" s="321"/>
      <c r="I434" s="321"/>
      <c r="J434" s="135">
        <v>116.43</v>
      </c>
      <c r="K434" s="128" t="s">
        <v>3181</v>
      </c>
      <c r="L434" s="127" t="s">
        <v>2871</v>
      </c>
    </row>
    <row r="435" spans="1:12" ht="10.9" customHeight="1" x14ac:dyDescent="0.2">
      <c r="A435" s="130">
        <v>5670</v>
      </c>
      <c r="B435" s="321" t="s">
        <v>3650</v>
      </c>
      <c r="C435" s="321"/>
      <c r="D435" s="321"/>
      <c r="E435" s="321"/>
      <c r="F435" s="321"/>
      <c r="G435" s="321" t="s">
        <v>7</v>
      </c>
      <c r="H435" s="321"/>
      <c r="I435" s="321"/>
      <c r="J435" s="135">
        <v>194.92</v>
      </c>
      <c r="K435" s="128" t="s">
        <v>3181</v>
      </c>
      <c r="L435" s="127" t="s">
        <v>2871</v>
      </c>
    </row>
    <row r="436" spans="1:12" ht="10.9" customHeight="1" x14ac:dyDescent="0.2">
      <c r="A436" s="130">
        <v>5696</v>
      </c>
      <c r="B436" s="321" t="s">
        <v>3649</v>
      </c>
      <c r="C436" s="321"/>
      <c r="D436" s="321"/>
      <c r="E436" s="321"/>
      <c r="F436" s="321"/>
      <c r="G436" s="321" t="s">
        <v>7</v>
      </c>
      <c r="H436" s="321"/>
      <c r="I436" s="321"/>
      <c r="J436" s="142">
        <v>32.44</v>
      </c>
      <c r="K436" s="128" t="s">
        <v>4732</v>
      </c>
      <c r="L436" s="127" t="s">
        <v>2871</v>
      </c>
    </row>
    <row r="437" spans="1:12" ht="10.9" customHeight="1" x14ac:dyDescent="0.2">
      <c r="A437" s="130">
        <v>5697</v>
      </c>
      <c r="B437" s="321" t="s">
        <v>3648</v>
      </c>
      <c r="C437" s="321"/>
      <c r="D437" s="321"/>
      <c r="E437" s="321"/>
      <c r="F437" s="321"/>
      <c r="G437" s="321" t="s">
        <v>7</v>
      </c>
      <c r="H437" s="321"/>
      <c r="I437" s="321"/>
      <c r="J437" s="142">
        <v>34.93</v>
      </c>
      <c r="K437" s="128" t="s">
        <v>4732</v>
      </c>
      <c r="L437" s="127" t="s">
        <v>2871</v>
      </c>
    </row>
    <row r="438" spans="1:12" ht="10.9" customHeight="1" x14ac:dyDescent="0.2">
      <c r="A438" s="130">
        <v>5698</v>
      </c>
      <c r="B438" s="321" t="s">
        <v>3647</v>
      </c>
      <c r="C438" s="321"/>
      <c r="D438" s="321"/>
      <c r="E438" s="321"/>
      <c r="F438" s="321"/>
      <c r="G438" s="321" t="s">
        <v>7</v>
      </c>
      <c r="H438" s="321"/>
      <c r="I438" s="321"/>
      <c r="J438" s="135">
        <v>153.04</v>
      </c>
      <c r="K438" s="128" t="s">
        <v>4732</v>
      </c>
      <c r="L438" s="127" t="s">
        <v>2871</v>
      </c>
    </row>
    <row r="439" spans="1:12" ht="10.9" customHeight="1" x14ac:dyDescent="0.2">
      <c r="A439" s="130">
        <v>5699</v>
      </c>
      <c r="B439" s="321" t="s">
        <v>3646</v>
      </c>
      <c r="C439" s="321"/>
      <c r="D439" s="321"/>
      <c r="E439" s="321"/>
      <c r="F439" s="321"/>
      <c r="G439" s="321" t="s">
        <v>7</v>
      </c>
      <c r="H439" s="321"/>
      <c r="I439" s="321"/>
      <c r="J439" s="135">
        <v>153.04</v>
      </c>
      <c r="K439" s="128" t="s">
        <v>4732</v>
      </c>
      <c r="L439" s="127" t="s">
        <v>2871</v>
      </c>
    </row>
    <row r="440" spans="1:12" ht="10.9" customHeight="1" x14ac:dyDescent="0.2">
      <c r="A440" s="130">
        <v>5713</v>
      </c>
      <c r="B440" s="321" t="s">
        <v>3645</v>
      </c>
      <c r="C440" s="321"/>
      <c r="D440" s="321"/>
      <c r="E440" s="321"/>
      <c r="F440" s="321"/>
      <c r="G440" s="321" t="s">
        <v>7</v>
      </c>
      <c r="H440" s="321"/>
      <c r="I440" s="321"/>
      <c r="J440" s="142">
        <v>21.85</v>
      </c>
      <c r="K440" s="128" t="s">
        <v>3181</v>
      </c>
      <c r="L440" s="127" t="s">
        <v>2871</v>
      </c>
    </row>
    <row r="441" spans="1:12" ht="10.9" customHeight="1" x14ac:dyDescent="0.2">
      <c r="A441" s="130">
        <v>5714</v>
      </c>
      <c r="B441" s="321" t="s">
        <v>3644</v>
      </c>
      <c r="C441" s="321"/>
      <c r="D441" s="321"/>
      <c r="E441" s="321"/>
      <c r="F441" s="321"/>
      <c r="G441" s="321" t="s">
        <v>7</v>
      </c>
      <c r="H441" s="321"/>
      <c r="I441" s="321"/>
      <c r="J441" s="142">
        <v>29.32</v>
      </c>
      <c r="K441" s="128" t="s">
        <v>3181</v>
      </c>
      <c r="L441" s="127" t="s">
        <v>2871</v>
      </c>
    </row>
    <row r="442" spans="1:12" ht="10.9" customHeight="1" x14ac:dyDescent="0.2">
      <c r="A442" s="130">
        <v>5715</v>
      </c>
      <c r="B442" s="321" t="s">
        <v>3643</v>
      </c>
      <c r="C442" s="321"/>
      <c r="D442" s="321"/>
      <c r="E442" s="321"/>
      <c r="F442" s="321"/>
      <c r="G442" s="321" t="s">
        <v>7</v>
      </c>
      <c r="H442" s="321"/>
      <c r="I442" s="321"/>
      <c r="J442" s="142">
        <v>32.299999999999997</v>
      </c>
      <c r="K442" s="128" t="s">
        <v>3181</v>
      </c>
      <c r="L442" s="127" t="s">
        <v>2871</v>
      </c>
    </row>
    <row r="443" spans="1:12" ht="10.9" customHeight="1" x14ac:dyDescent="0.2">
      <c r="A443" s="130">
        <v>8854</v>
      </c>
      <c r="B443" s="321" t="s">
        <v>3642</v>
      </c>
      <c r="C443" s="321"/>
      <c r="D443" s="321"/>
      <c r="E443" s="321"/>
      <c r="F443" s="321"/>
      <c r="G443" s="321" t="s">
        <v>7</v>
      </c>
      <c r="H443" s="321"/>
      <c r="I443" s="321"/>
      <c r="J443" s="142">
        <v>85.36</v>
      </c>
      <c r="K443" s="128" t="s">
        <v>3181</v>
      </c>
      <c r="L443" s="127" t="s">
        <v>2871</v>
      </c>
    </row>
    <row r="444" spans="1:12" ht="10.9" customHeight="1" x14ac:dyDescent="0.2">
      <c r="A444" s="130">
        <v>8856</v>
      </c>
      <c r="B444" s="321" t="s">
        <v>3641</v>
      </c>
      <c r="C444" s="321"/>
      <c r="D444" s="321"/>
      <c r="E444" s="321"/>
      <c r="F444" s="321"/>
      <c r="G444" s="321" t="s">
        <v>7</v>
      </c>
      <c r="H444" s="321"/>
      <c r="I444" s="321"/>
      <c r="J444" s="142">
        <v>81.47</v>
      </c>
      <c r="K444" s="128" t="s">
        <v>3181</v>
      </c>
      <c r="L444" s="127" t="s">
        <v>2871</v>
      </c>
    </row>
    <row r="445" spans="1:12" ht="10.9" customHeight="1" x14ac:dyDescent="0.2">
      <c r="A445" s="130">
        <v>8952</v>
      </c>
      <c r="B445" s="321" t="s">
        <v>3472</v>
      </c>
      <c r="C445" s="321"/>
      <c r="D445" s="321"/>
      <c r="E445" s="321"/>
      <c r="F445" s="321"/>
      <c r="G445" s="321" t="s">
        <v>19</v>
      </c>
      <c r="H445" s="321"/>
      <c r="I445" s="321"/>
      <c r="J445" s="135">
        <v>144.47</v>
      </c>
      <c r="K445" s="128" t="s">
        <v>2966</v>
      </c>
      <c r="L445" s="127" t="s">
        <v>2871</v>
      </c>
    </row>
    <row r="446" spans="1:12" ht="10.9" customHeight="1" x14ac:dyDescent="0.2">
      <c r="A446" s="130">
        <v>8953</v>
      </c>
      <c r="B446" s="321" t="s">
        <v>3640</v>
      </c>
      <c r="C446" s="321"/>
      <c r="D446" s="321"/>
      <c r="E446" s="321"/>
      <c r="F446" s="321"/>
      <c r="G446" s="321" t="s">
        <v>7</v>
      </c>
      <c r="H446" s="321"/>
      <c r="I446" s="321"/>
      <c r="J446" s="142">
        <v>97</v>
      </c>
      <c r="K446" s="128" t="s">
        <v>2966</v>
      </c>
      <c r="L446" s="127" t="s">
        <v>2871</v>
      </c>
    </row>
    <row r="447" spans="1:12" ht="10.9" customHeight="1" x14ac:dyDescent="0.2">
      <c r="A447" s="130">
        <v>8962</v>
      </c>
      <c r="B447" s="321" t="s">
        <v>3639</v>
      </c>
      <c r="C447" s="321"/>
      <c r="D447" s="321"/>
      <c r="E447" s="321"/>
      <c r="F447" s="321"/>
      <c r="G447" s="321" t="s">
        <v>19</v>
      </c>
      <c r="H447" s="321"/>
      <c r="I447" s="321"/>
      <c r="J447" s="142">
        <v>79.78</v>
      </c>
      <c r="K447" s="128" t="s">
        <v>2966</v>
      </c>
      <c r="L447" s="127" t="s">
        <v>2871</v>
      </c>
    </row>
    <row r="448" spans="1:12" ht="10.9" customHeight="1" x14ac:dyDescent="0.2">
      <c r="A448" s="130">
        <v>9106</v>
      </c>
      <c r="B448" s="321" t="s">
        <v>3638</v>
      </c>
      <c r="C448" s="321"/>
      <c r="D448" s="321"/>
      <c r="E448" s="321"/>
      <c r="F448" s="321"/>
      <c r="G448" s="321" t="s">
        <v>7</v>
      </c>
      <c r="H448" s="321"/>
      <c r="I448" s="321"/>
      <c r="J448" s="132">
        <v>5.81</v>
      </c>
      <c r="K448" s="128" t="s">
        <v>2966</v>
      </c>
      <c r="L448" s="127" t="s">
        <v>2871</v>
      </c>
    </row>
    <row r="449" spans="1:12" ht="10.9" customHeight="1" x14ac:dyDescent="0.2">
      <c r="A449" s="130">
        <v>9352</v>
      </c>
      <c r="B449" s="321" t="s">
        <v>3637</v>
      </c>
      <c r="C449" s="321"/>
      <c r="D449" s="321"/>
      <c r="E449" s="321"/>
      <c r="F449" s="321"/>
      <c r="G449" s="321" t="s">
        <v>7</v>
      </c>
      <c r="H449" s="321"/>
      <c r="I449" s="321"/>
      <c r="J449" s="135">
        <v>247.27</v>
      </c>
      <c r="K449" s="128" t="s">
        <v>3007</v>
      </c>
      <c r="L449" s="127" t="s">
        <v>2871</v>
      </c>
    </row>
    <row r="450" spans="1:12" ht="10.9" customHeight="1" x14ac:dyDescent="0.2">
      <c r="A450" s="130">
        <v>9353</v>
      </c>
      <c r="B450" s="321" t="s">
        <v>3636</v>
      </c>
      <c r="C450" s="321"/>
      <c r="D450" s="321"/>
      <c r="E450" s="321"/>
      <c r="F450" s="321"/>
      <c r="G450" s="321" t="s">
        <v>7</v>
      </c>
      <c r="H450" s="321"/>
      <c r="I450" s="321"/>
      <c r="J450" s="135">
        <v>245.9</v>
      </c>
      <c r="K450" s="128" t="s">
        <v>3007</v>
      </c>
      <c r="L450" s="127" t="s">
        <v>2871</v>
      </c>
    </row>
    <row r="451" spans="1:12" ht="10.9" customHeight="1" x14ac:dyDescent="0.2">
      <c r="A451" s="130">
        <v>9354</v>
      </c>
      <c r="B451" s="321" t="s">
        <v>3635</v>
      </c>
      <c r="C451" s="321"/>
      <c r="D451" s="321"/>
      <c r="E451" s="321"/>
      <c r="F451" s="321"/>
      <c r="G451" s="321" t="s">
        <v>7</v>
      </c>
      <c r="H451" s="321"/>
      <c r="I451" s="321"/>
      <c r="J451" s="135">
        <v>250</v>
      </c>
      <c r="K451" s="128" t="s">
        <v>3007</v>
      </c>
      <c r="L451" s="127" t="s">
        <v>2871</v>
      </c>
    </row>
    <row r="452" spans="1:12" ht="10.9" customHeight="1" x14ac:dyDescent="0.2">
      <c r="A452" s="130">
        <v>9355</v>
      </c>
      <c r="B452" s="321" t="s">
        <v>3634</v>
      </c>
      <c r="C452" s="321"/>
      <c r="D452" s="321"/>
      <c r="E452" s="321"/>
      <c r="F452" s="321"/>
      <c r="G452" s="321" t="s">
        <v>7</v>
      </c>
      <c r="H452" s="321"/>
      <c r="I452" s="321"/>
      <c r="J452" s="135">
        <v>280</v>
      </c>
      <c r="K452" s="128" t="s">
        <v>3007</v>
      </c>
      <c r="L452" s="127" t="s">
        <v>2871</v>
      </c>
    </row>
    <row r="453" spans="1:12" ht="10.9" customHeight="1" x14ac:dyDescent="0.2">
      <c r="A453" s="130">
        <v>9356</v>
      </c>
      <c r="B453" s="321" t="s">
        <v>3633</v>
      </c>
      <c r="C453" s="321"/>
      <c r="D453" s="321"/>
      <c r="E453" s="321"/>
      <c r="F453" s="321"/>
      <c r="G453" s="321" t="s">
        <v>7</v>
      </c>
      <c r="H453" s="321"/>
      <c r="I453" s="321"/>
      <c r="J453" s="132">
        <v>9.67</v>
      </c>
      <c r="K453" s="128" t="s">
        <v>3007</v>
      </c>
      <c r="L453" s="127" t="s">
        <v>2871</v>
      </c>
    </row>
    <row r="454" spans="1:12" ht="10.9" customHeight="1" x14ac:dyDescent="0.2">
      <c r="A454" s="130">
        <v>9357</v>
      </c>
      <c r="B454" s="321" t="s">
        <v>3632</v>
      </c>
      <c r="C454" s="321"/>
      <c r="D454" s="321"/>
      <c r="E454" s="321"/>
      <c r="F454" s="321"/>
      <c r="G454" s="321" t="s">
        <v>7</v>
      </c>
      <c r="H454" s="321"/>
      <c r="I454" s="321"/>
      <c r="J454" s="132">
        <v>6.27</v>
      </c>
      <c r="K454" s="128" t="s">
        <v>3007</v>
      </c>
      <c r="L454" s="127" t="s">
        <v>2871</v>
      </c>
    </row>
    <row r="455" spans="1:12" ht="10.9" customHeight="1" x14ac:dyDescent="0.2">
      <c r="A455" s="130">
        <v>9358</v>
      </c>
      <c r="B455" s="321" t="s">
        <v>3631</v>
      </c>
      <c r="C455" s="321"/>
      <c r="D455" s="321"/>
      <c r="E455" s="321"/>
      <c r="F455" s="321"/>
      <c r="G455" s="321" t="s">
        <v>7</v>
      </c>
      <c r="H455" s="321"/>
      <c r="I455" s="321"/>
      <c r="J455" s="142">
        <v>16.059999999999999</v>
      </c>
      <c r="K455" s="128" t="s">
        <v>3007</v>
      </c>
      <c r="L455" s="127" t="s">
        <v>2871</v>
      </c>
    </row>
    <row r="456" spans="1:12" ht="10.9" customHeight="1" x14ac:dyDescent="0.2">
      <c r="A456" s="130">
        <v>9359</v>
      </c>
      <c r="B456" s="321" t="s">
        <v>3630</v>
      </c>
      <c r="C456" s="321"/>
      <c r="D456" s="321"/>
      <c r="E456" s="321"/>
      <c r="F456" s="321"/>
      <c r="G456" s="321" t="s">
        <v>7</v>
      </c>
      <c r="H456" s="321"/>
      <c r="I456" s="321"/>
      <c r="J456" s="142">
        <v>21.18</v>
      </c>
      <c r="K456" s="128" t="s">
        <v>3007</v>
      </c>
      <c r="L456" s="127" t="s">
        <v>2871</v>
      </c>
    </row>
    <row r="457" spans="1:12" ht="10.9" customHeight="1" x14ac:dyDescent="0.2">
      <c r="A457" s="130">
        <v>9360</v>
      </c>
      <c r="B457" s="321" t="s">
        <v>3629</v>
      </c>
      <c r="C457" s="321"/>
      <c r="D457" s="321"/>
      <c r="E457" s="321"/>
      <c r="F457" s="321"/>
      <c r="G457" s="321" t="s">
        <v>7</v>
      </c>
      <c r="H457" s="321"/>
      <c r="I457" s="321"/>
      <c r="J457" s="142">
        <v>46.77</v>
      </c>
      <c r="K457" s="128" t="s">
        <v>3007</v>
      </c>
      <c r="L457" s="127" t="s">
        <v>2871</v>
      </c>
    </row>
    <row r="458" spans="1:12" ht="10.9" customHeight="1" x14ac:dyDescent="0.2">
      <c r="A458" s="130">
        <v>9361</v>
      </c>
      <c r="B458" s="321" t="s">
        <v>3628</v>
      </c>
      <c r="C458" s="321"/>
      <c r="D458" s="321"/>
      <c r="E458" s="321"/>
      <c r="F458" s="321"/>
      <c r="G458" s="321" t="s">
        <v>7</v>
      </c>
      <c r="H458" s="321"/>
      <c r="I458" s="321"/>
      <c r="J458" s="135">
        <v>124.25</v>
      </c>
      <c r="K458" s="128" t="s">
        <v>3007</v>
      </c>
      <c r="L458" s="127" t="s">
        <v>2871</v>
      </c>
    </row>
    <row r="459" spans="1:12" ht="10.9" customHeight="1" x14ac:dyDescent="0.2">
      <c r="A459" s="130">
        <v>9363</v>
      </c>
      <c r="B459" s="321" t="s">
        <v>3627</v>
      </c>
      <c r="C459" s="321"/>
      <c r="D459" s="321"/>
      <c r="E459" s="321"/>
      <c r="F459" s="321"/>
      <c r="G459" s="321" t="s">
        <v>7</v>
      </c>
      <c r="H459" s="321"/>
      <c r="I459" s="321"/>
      <c r="J459" s="132">
        <v>3.24</v>
      </c>
      <c r="K459" s="128" t="s">
        <v>3007</v>
      </c>
      <c r="L459" s="127" t="s">
        <v>2871</v>
      </c>
    </row>
    <row r="460" spans="1:12" ht="10.9" customHeight="1" x14ac:dyDescent="0.2">
      <c r="A460" s="130">
        <v>9364</v>
      </c>
      <c r="B460" s="321" t="s">
        <v>3626</v>
      </c>
      <c r="C460" s="321"/>
      <c r="D460" s="321"/>
      <c r="E460" s="321"/>
      <c r="F460" s="321"/>
      <c r="G460" s="321" t="s">
        <v>7</v>
      </c>
      <c r="H460" s="321"/>
      <c r="I460" s="321"/>
      <c r="J460" s="142">
        <v>26.79</v>
      </c>
      <c r="K460" s="128" t="s">
        <v>3007</v>
      </c>
      <c r="L460" s="127" t="s">
        <v>2871</v>
      </c>
    </row>
    <row r="461" spans="1:12" ht="10.9" customHeight="1" x14ac:dyDescent="0.2">
      <c r="A461" s="130">
        <v>9365</v>
      </c>
      <c r="B461" s="321" t="s">
        <v>3625</v>
      </c>
      <c r="C461" s="321"/>
      <c r="D461" s="321"/>
      <c r="E461" s="321"/>
      <c r="F461" s="321"/>
      <c r="G461" s="321" t="s">
        <v>7</v>
      </c>
      <c r="H461" s="321"/>
      <c r="I461" s="321"/>
      <c r="J461" s="142">
        <v>22.33</v>
      </c>
      <c r="K461" s="128" t="s">
        <v>3007</v>
      </c>
      <c r="L461" s="127" t="s">
        <v>2871</v>
      </c>
    </row>
    <row r="462" spans="1:12" ht="10.9" customHeight="1" x14ac:dyDescent="0.2">
      <c r="A462" s="130">
        <v>9366</v>
      </c>
      <c r="B462" s="321" t="s">
        <v>3624</v>
      </c>
      <c r="C462" s="321"/>
      <c r="D462" s="321"/>
      <c r="E462" s="321"/>
      <c r="F462" s="321"/>
      <c r="G462" s="321" t="s">
        <v>7</v>
      </c>
      <c r="H462" s="321"/>
      <c r="I462" s="321"/>
      <c r="J462" s="142">
        <v>50.3</v>
      </c>
      <c r="K462" s="128" t="s">
        <v>3007</v>
      </c>
      <c r="L462" s="127" t="s">
        <v>2871</v>
      </c>
    </row>
    <row r="463" spans="1:12" ht="10.9" customHeight="1" x14ac:dyDescent="0.2">
      <c r="A463" s="130">
        <v>9367</v>
      </c>
      <c r="B463" s="321" t="s">
        <v>3623</v>
      </c>
      <c r="C463" s="321"/>
      <c r="D463" s="321"/>
      <c r="E463" s="321"/>
      <c r="F463" s="321"/>
      <c r="G463" s="321" t="s">
        <v>7</v>
      </c>
      <c r="H463" s="321"/>
      <c r="I463" s="321"/>
      <c r="J463" s="142">
        <v>26.42</v>
      </c>
      <c r="K463" s="128" t="s">
        <v>3007</v>
      </c>
      <c r="L463" s="127" t="s">
        <v>2871</v>
      </c>
    </row>
    <row r="464" spans="1:12" ht="10.9" customHeight="1" x14ac:dyDescent="0.2">
      <c r="A464" s="130">
        <v>9368</v>
      </c>
      <c r="B464" s="321" t="s">
        <v>3622</v>
      </c>
      <c r="C464" s="321"/>
      <c r="D464" s="321"/>
      <c r="E464" s="321"/>
      <c r="F464" s="321"/>
      <c r="G464" s="321" t="s">
        <v>7</v>
      </c>
      <c r="H464" s="321"/>
      <c r="I464" s="321"/>
      <c r="J464" s="142">
        <v>26.2</v>
      </c>
      <c r="K464" s="128" t="s">
        <v>3007</v>
      </c>
      <c r="L464" s="127" t="s">
        <v>2871</v>
      </c>
    </row>
    <row r="465" spans="1:12" ht="10.9" customHeight="1" x14ac:dyDescent="0.2">
      <c r="A465" s="130">
        <v>9369</v>
      </c>
      <c r="B465" s="321" t="s">
        <v>3621</v>
      </c>
      <c r="C465" s="321"/>
      <c r="D465" s="321"/>
      <c r="E465" s="321"/>
      <c r="F465" s="321"/>
      <c r="G465" s="321" t="s">
        <v>7</v>
      </c>
      <c r="H465" s="321"/>
      <c r="I465" s="321"/>
      <c r="J465" s="142">
        <v>92.15</v>
      </c>
      <c r="K465" s="128" t="s">
        <v>3007</v>
      </c>
      <c r="L465" s="127" t="s">
        <v>2871</v>
      </c>
    </row>
    <row r="466" spans="1:12" ht="10.9" customHeight="1" x14ac:dyDescent="0.2">
      <c r="A466" s="130">
        <v>9370</v>
      </c>
      <c r="B466" s="321" t="s">
        <v>3620</v>
      </c>
      <c r="C466" s="321"/>
      <c r="D466" s="321"/>
      <c r="E466" s="321"/>
      <c r="F466" s="321"/>
      <c r="G466" s="321" t="s">
        <v>7</v>
      </c>
      <c r="H466" s="321"/>
      <c r="I466" s="321"/>
      <c r="J466" s="132">
        <v>5.44</v>
      </c>
      <c r="K466" s="128" t="s">
        <v>3007</v>
      </c>
      <c r="L466" s="127" t="s">
        <v>2871</v>
      </c>
    </row>
    <row r="467" spans="1:12" ht="10.9" customHeight="1" x14ac:dyDescent="0.2">
      <c r="A467" s="130">
        <v>9371</v>
      </c>
      <c r="B467" s="321" t="s">
        <v>3619</v>
      </c>
      <c r="C467" s="321"/>
      <c r="D467" s="321"/>
      <c r="E467" s="321"/>
      <c r="F467" s="321"/>
      <c r="G467" s="321" t="s">
        <v>7</v>
      </c>
      <c r="H467" s="321"/>
      <c r="I467" s="321"/>
      <c r="J467" s="142">
        <v>17.89</v>
      </c>
      <c r="K467" s="128" t="s">
        <v>3007</v>
      </c>
      <c r="L467" s="127" t="s">
        <v>2871</v>
      </c>
    </row>
    <row r="468" spans="1:12" ht="10.9" customHeight="1" x14ac:dyDescent="0.2">
      <c r="A468" s="130">
        <v>9373</v>
      </c>
      <c r="B468" s="321" t="s">
        <v>3618</v>
      </c>
      <c r="C468" s="321"/>
      <c r="D468" s="321"/>
      <c r="E468" s="321"/>
      <c r="F468" s="321"/>
      <c r="G468" s="321" t="s">
        <v>7</v>
      </c>
      <c r="H468" s="321"/>
      <c r="I468" s="321"/>
      <c r="J468" s="142">
        <v>17.559999999999999</v>
      </c>
      <c r="K468" s="128" t="s">
        <v>3007</v>
      </c>
      <c r="L468" s="127" t="s">
        <v>2871</v>
      </c>
    </row>
    <row r="469" spans="1:12" ht="10.9" customHeight="1" x14ac:dyDescent="0.2">
      <c r="A469" s="130">
        <v>9374</v>
      </c>
      <c r="B469" s="321" t="s">
        <v>3617</v>
      </c>
      <c r="C469" s="321"/>
      <c r="D469" s="321"/>
      <c r="E469" s="321"/>
      <c r="F469" s="321"/>
      <c r="G469" s="321" t="s">
        <v>7</v>
      </c>
      <c r="H469" s="321"/>
      <c r="I469" s="321"/>
      <c r="J469" s="142">
        <v>23.31</v>
      </c>
      <c r="K469" s="128" t="s">
        <v>3007</v>
      </c>
      <c r="L469" s="127" t="s">
        <v>2871</v>
      </c>
    </row>
    <row r="470" spans="1:12" ht="10.9" customHeight="1" x14ac:dyDescent="0.2">
      <c r="A470" s="130">
        <v>9375</v>
      </c>
      <c r="B470" s="321" t="s">
        <v>3616</v>
      </c>
      <c r="C470" s="321"/>
      <c r="D470" s="321"/>
      <c r="E470" s="321"/>
      <c r="F470" s="321"/>
      <c r="G470" s="321" t="s">
        <v>7</v>
      </c>
      <c r="H470" s="321"/>
      <c r="I470" s="321"/>
      <c r="J470" s="142">
        <v>36.72</v>
      </c>
      <c r="K470" s="128" t="s">
        <v>3007</v>
      </c>
      <c r="L470" s="127" t="s">
        <v>2871</v>
      </c>
    </row>
    <row r="471" spans="1:12" ht="10.9" customHeight="1" x14ac:dyDescent="0.2">
      <c r="A471" s="130">
        <v>9376</v>
      </c>
      <c r="B471" s="321" t="s">
        <v>3615</v>
      </c>
      <c r="C471" s="321"/>
      <c r="D471" s="321"/>
      <c r="E471" s="321"/>
      <c r="F471" s="321"/>
      <c r="G471" s="321" t="s">
        <v>7</v>
      </c>
      <c r="H471" s="321"/>
      <c r="I471" s="321"/>
      <c r="J471" s="142">
        <v>44.75</v>
      </c>
      <c r="K471" s="128" t="s">
        <v>3007</v>
      </c>
      <c r="L471" s="127" t="s">
        <v>2871</v>
      </c>
    </row>
    <row r="472" spans="1:12" ht="10.9" customHeight="1" x14ac:dyDescent="0.2">
      <c r="A472" s="130">
        <v>9377</v>
      </c>
      <c r="B472" s="321" t="s">
        <v>3614</v>
      </c>
      <c r="C472" s="321"/>
      <c r="D472" s="321"/>
      <c r="E472" s="321"/>
      <c r="F472" s="321"/>
      <c r="G472" s="321" t="s">
        <v>7</v>
      </c>
      <c r="H472" s="321"/>
      <c r="I472" s="321"/>
      <c r="J472" s="142">
        <v>72.3</v>
      </c>
      <c r="K472" s="128" t="s">
        <v>3007</v>
      </c>
      <c r="L472" s="127" t="s">
        <v>2871</v>
      </c>
    </row>
    <row r="473" spans="1:12" ht="10.9" customHeight="1" x14ac:dyDescent="0.2">
      <c r="A473" s="130">
        <v>9378</v>
      </c>
      <c r="B473" s="321" t="s">
        <v>3613</v>
      </c>
      <c r="C473" s="321"/>
      <c r="D473" s="321"/>
      <c r="E473" s="321"/>
      <c r="F473" s="321"/>
      <c r="G473" s="321" t="s">
        <v>7</v>
      </c>
      <c r="H473" s="321"/>
      <c r="I473" s="321"/>
      <c r="J473" s="132">
        <v>8.5399999999999991</v>
      </c>
      <c r="K473" s="128" t="s">
        <v>3007</v>
      </c>
      <c r="L473" s="127" t="s">
        <v>2871</v>
      </c>
    </row>
    <row r="474" spans="1:12" ht="10.9" customHeight="1" x14ac:dyDescent="0.2">
      <c r="A474" s="130">
        <v>9380</v>
      </c>
      <c r="B474" s="321" t="s">
        <v>3612</v>
      </c>
      <c r="C474" s="321"/>
      <c r="D474" s="321"/>
      <c r="E474" s="321"/>
      <c r="F474" s="321"/>
      <c r="G474" s="321" t="s">
        <v>7</v>
      </c>
      <c r="H474" s="321"/>
      <c r="I474" s="321"/>
      <c r="J474" s="135">
        <v>319.89999999999998</v>
      </c>
      <c r="K474" s="128" t="s">
        <v>3007</v>
      </c>
      <c r="L474" s="127" t="s">
        <v>2871</v>
      </c>
    </row>
    <row r="475" spans="1:12" ht="10.9" customHeight="1" x14ac:dyDescent="0.2">
      <c r="A475" s="130">
        <v>9383</v>
      </c>
      <c r="B475" s="321" t="s">
        <v>3611</v>
      </c>
      <c r="C475" s="321"/>
      <c r="D475" s="321"/>
      <c r="E475" s="321"/>
      <c r="F475" s="321"/>
      <c r="G475" s="321" t="s">
        <v>7</v>
      </c>
      <c r="H475" s="321"/>
      <c r="I475" s="321"/>
      <c r="J475" s="132">
        <v>4.7699999999999996</v>
      </c>
      <c r="K475" s="128" t="s">
        <v>3007</v>
      </c>
      <c r="L475" s="127" t="s">
        <v>2871</v>
      </c>
    </row>
    <row r="476" spans="1:12" ht="10.9" customHeight="1" x14ac:dyDescent="0.2">
      <c r="A476" s="130">
        <v>9384</v>
      </c>
      <c r="B476" s="321" t="s">
        <v>3610</v>
      </c>
      <c r="C476" s="321"/>
      <c r="D476" s="321"/>
      <c r="E476" s="321"/>
      <c r="F476" s="321"/>
      <c r="G476" s="321" t="s">
        <v>7</v>
      </c>
      <c r="H476" s="321"/>
      <c r="I476" s="321"/>
      <c r="J476" s="142">
        <v>20.22</v>
      </c>
      <c r="K476" s="128" t="s">
        <v>3007</v>
      </c>
      <c r="L476" s="127" t="s">
        <v>2871</v>
      </c>
    </row>
    <row r="477" spans="1:12" ht="10.9" customHeight="1" x14ac:dyDescent="0.2">
      <c r="A477" s="130">
        <v>9385</v>
      </c>
      <c r="B477" s="321" t="s">
        <v>3609</v>
      </c>
      <c r="C477" s="321"/>
      <c r="D477" s="321"/>
      <c r="E477" s="321"/>
      <c r="F477" s="321"/>
      <c r="G477" s="321" t="s">
        <v>7</v>
      </c>
      <c r="H477" s="321"/>
      <c r="I477" s="321"/>
      <c r="J477" s="142">
        <v>43.53</v>
      </c>
      <c r="K477" s="128" t="s">
        <v>3007</v>
      </c>
      <c r="L477" s="127" t="s">
        <v>2871</v>
      </c>
    </row>
    <row r="478" spans="1:12" ht="10.9" customHeight="1" x14ac:dyDescent="0.2">
      <c r="A478" s="130">
        <v>9386</v>
      </c>
      <c r="B478" s="321" t="s">
        <v>3608</v>
      </c>
      <c r="C478" s="321"/>
      <c r="D478" s="321"/>
      <c r="E478" s="321"/>
      <c r="F478" s="321"/>
      <c r="G478" s="321" t="s">
        <v>7</v>
      </c>
      <c r="H478" s="321"/>
      <c r="I478" s="321"/>
      <c r="J478" s="135">
        <v>111.76</v>
      </c>
      <c r="K478" s="128" t="s">
        <v>3007</v>
      </c>
      <c r="L478" s="127" t="s">
        <v>2871</v>
      </c>
    </row>
    <row r="479" spans="1:12" ht="10.9" customHeight="1" x14ac:dyDescent="0.2">
      <c r="A479" s="130">
        <v>9387</v>
      </c>
      <c r="B479" s="321" t="s">
        <v>3607</v>
      </c>
      <c r="C479" s="321"/>
      <c r="D479" s="321"/>
      <c r="E479" s="321"/>
      <c r="F479" s="321"/>
      <c r="G479" s="321" t="s">
        <v>7</v>
      </c>
      <c r="H479" s="321"/>
      <c r="I479" s="321"/>
      <c r="J479" s="132">
        <v>3.55</v>
      </c>
      <c r="K479" s="128" t="s">
        <v>3007</v>
      </c>
      <c r="L479" s="127" t="s">
        <v>2871</v>
      </c>
    </row>
    <row r="480" spans="1:12" ht="10.9" customHeight="1" x14ac:dyDescent="0.2">
      <c r="A480" s="130">
        <v>9388</v>
      </c>
      <c r="B480" s="321" t="s">
        <v>3606</v>
      </c>
      <c r="C480" s="321"/>
      <c r="D480" s="321"/>
      <c r="E480" s="321"/>
      <c r="F480" s="321"/>
      <c r="G480" s="321" t="s">
        <v>7</v>
      </c>
      <c r="H480" s="321"/>
      <c r="I480" s="321"/>
      <c r="J480" s="132">
        <v>7.27</v>
      </c>
      <c r="K480" s="128" t="s">
        <v>3007</v>
      </c>
      <c r="L480" s="127" t="s">
        <v>2871</v>
      </c>
    </row>
    <row r="481" spans="1:12" ht="10.9" customHeight="1" x14ac:dyDescent="0.2">
      <c r="A481" s="130">
        <v>9389</v>
      </c>
      <c r="B481" s="321" t="s">
        <v>3605</v>
      </c>
      <c r="C481" s="321"/>
      <c r="D481" s="321"/>
      <c r="E481" s="321"/>
      <c r="F481" s="321"/>
      <c r="G481" s="321" t="s">
        <v>7</v>
      </c>
      <c r="H481" s="321"/>
      <c r="I481" s="321"/>
      <c r="J481" s="142">
        <v>13.15</v>
      </c>
      <c r="K481" s="128" t="s">
        <v>3007</v>
      </c>
      <c r="L481" s="127" t="s">
        <v>2871</v>
      </c>
    </row>
    <row r="482" spans="1:12" ht="10.9" customHeight="1" x14ac:dyDescent="0.2">
      <c r="A482" s="130">
        <v>9390</v>
      </c>
      <c r="B482" s="321" t="s">
        <v>3604</v>
      </c>
      <c r="C482" s="321"/>
      <c r="D482" s="321"/>
      <c r="E482" s="321"/>
      <c r="F482" s="321"/>
      <c r="G482" s="321" t="s">
        <v>7</v>
      </c>
      <c r="H482" s="321"/>
      <c r="I482" s="321"/>
      <c r="J482" s="142">
        <v>51.74</v>
      </c>
      <c r="K482" s="128" t="s">
        <v>3007</v>
      </c>
      <c r="L482" s="127" t="s">
        <v>2871</v>
      </c>
    </row>
    <row r="483" spans="1:12" ht="10.9" customHeight="1" x14ac:dyDescent="0.2">
      <c r="A483" s="130">
        <v>9391</v>
      </c>
      <c r="B483" s="321" t="s">
        <v>3603</v>
      </c>
      <c r="C483" s="321"/>
      <c r="D483" s="321"/>
      <c r="E483" s="321"/>
      <c r="F483" s="321"/>
      <c r="G483" s="321" t="s">
        <v>7</v>
      </c>
      <c r="H483" s="321"/>
      <c r="I483" s="321"/>
      <c r="J483" s="135">
        <v>112.79</v>
      </c>
      <c r="K483" s="128" t="s">
        <v>3007</v>
      </c>
      <c r="L483" s="127" t="s">
        <v>2871</v>
      </c>
    </row>
    <row r="484" spans="1:12" ht="10.9" customHeight="1" x14ac:dyDescent="0.2">
      <c r="A484" s="130">
        <v>9392</v>
      </c>
      <c r="B484" s="321" t="s">
        <v>3602</v>
      </c>
      <c r="C484" s="321"/>
      <c r="D484" s="321"/>
      <c r="E484" s="321"/>
      <c r="F484" s="321"/>
      <c r="G484" s="321" t="s">
        <v>7</v>
      </c>
      <c r="H484" s="321"/>
      <c r="I484" s="321"/>
      <c r="J484" s="132">
        <v>8.82</v>
      </c>
      <c r="K484" s="128" t="s">
        <v>3007</v>
      </c>
      <c r="L484" s="127" t="s">
        <v>2871</v>
      </c>
    </row>
    <row r="485" spans="1:12" ht="10.9" customHeight="1" x14ac:dyDescent="0.2">
      <c r="A485" s="130">
        <v>9395</v>
      </c>
      <c r="B485" s="321" t="s">
        <v>3601</v>
      </c>
      <c r="C485" s="321"/>
      <c r="D485" s="321"/>
      <c r="E485" s="321"/>
      <c r="F485" s="321"/>
      <c r="G485" s="321" t="s">
        <v>7</v>
      </c>
      <c r="H485" s="321"/>
      <c r="I485" s="321"/>
      <c r="J485" s="142">
        <v>16.34</v>
      </c>
      <c r="K485" s="128" t="s">
        <v>3007</v>
      </c>
      <c r="L485" s="127" t="s">
        <v>2871</v>
      </c>
    </row>
    <row r="486" spans="1:12" ht="10.9" customHeight="1" x14ac:dyDescent="0.2">
      <c r="A486" s="130">
        <v>9396</v>
      </c>
      <c r="B486" s="321" t="s">
        <v>3600</v>
      </c>
      <c r="C486" s="321"/>
      <c r="D486" s="321"/>
      <c r="E486" s="321"/>
      <c r="F486" s="321"/>
      <c r="G486" s="321" t="s">
        <v>7</v>
      </c>
      <c r="H486" s="321"/>
      <c r="I486" s="321"/>
      <c r="J486" s="132">
        <v>9.44</v>
      </c>
      <c r="K486" s="128" t="s">
        <v>3007</v>
      </c>
      <c r="L486" s="127" t="s">
        <v>2871</v>
      </c>
    </row>
    <row r="487" spans="1:12" ht="10.9" customHeight="1" x14ac:dyDescent="0.2">
      <c r="A487" s="130">
        <v>9397</v>
      </c>
      <c r="B487" s="321" t="s">
        <v>3599</v>
      </c>
      <c r="C487" s="321"/>
      <c r="D487" s="321"/>
      <c r="E487" s="321"/>
      <c r="F487" s="321"/>
      <c r="G487" s="321" t="s">
        <v>7</v>
      </c>
      <c r="H487" s="321"/>
      <c r="I487" s="321"/>
      <c r="J487" s="142">
        <v>17.899999999999999</v>
      </c>
      <c r="K487" s="128" t="s">
        <v>3007</v>
      </c>
      <c r="L487" s="127" t="s">
        <v>2871</v>
      </c>
    </row>
    <row r="488" spans="1:12" ht="10.9" customHeight="1" x14ac:dyDescent="0.2">
      <c r="A488" s="130">
        <v>9398</v>
      </c>
      <c r="B488" s="321" t="s">
        <v>3598</v>
      </c>
      <c r="C488" s="321"/>
      <c r="D488" s="321"/>
      <c r="E488" s="321"/>
      <c r="F488" s="321"/>
      <c r="G488" s="321" t="s">
        <v>7</v>
      </c>
      <c r="H488" s="321"/>
      <c r="I488" s="321"/>
      <c r="J488" s="142">
        <v>28.19</v>
      </c>
      <c r="K488" s="128" t="s">
        <v>3007</v>
      </c>
      <c r="L488" s="127" t="s">
        <v>2871</v>
      </c>
    </row>
    <row r="489" spans="1:12" ht="10.9" customHeight="1" x14ac:dyDescent="0.2">
      <c r="A489" s="130">
        <v>9407</v>
      </c>
      <c r="B489" s="321" t="s">
        <v>3597</v>
      </c>
      <c r="C489" s="321"/>
      <c r="D489" s="321"/>
      <c r="E489" s="321"/>
      <c r="F489" s="321"/>
      <c r="G489" s="321" t="s">
        <v>7</v>
      </c>
      <c r="H489" s="321"/>
      <c r="I489" s="321"/>
      <c r="J489" s="132">
        <v>4.03</v>
      </c>
      <c r="K489" s="128" t="s">
        <v>3007</v>
      </c>
      <c r="L489" s="127" t="s">
        <v>2871</v>
      </c>
    </row>
    <row r="490" spans="1:12" ht="10.9" customHeight="1" x14ac:dyDescent="0.2">
      <c r="A490" s="130">
        <v>9408</v>
      </c>
      <c r="B490" s="321" t="s">
        <v>3596</v>
      </c>
      <c r="C490" s="321"/>
      <c r="D490" s="321"/>
      <c r="E490" s="321"/>
      <c r="F490" s="321"/>
      <c r="G490" s="321" t="s">
        <v>7</v>
      </c>
      <c r="H490" s="321"/>
      <c r="I490" s="321"/>
      <c r="J490" s="142">
        <v>29.91</v>
      </c>
      <c r="K490" s="128" t="s">
        <v>3007</v>
      </c>
      <c r="L490" s="127" t="s">
        <v>2871</v>
      </c>
    </row>
    <row r="491" spans="1:12" ht="10.9" customHeight="1" x14ac:dyDescent="0.2">
      <c r="A491" s="130">
        <v>9409</v>
      </c>
      <c r="B491" s="321" t="s">
        <v>3595</v>
      </c>
      <c r="C491" s="321"/>
      <c r="D491" s="321"/>
      <c r="E491" s="321"/>
      <c r="F491" s="321"/>
      <c r="G491" s="321" t="s">
        <v>7</v>
      </c>
      <c r="H491" s="321"/>
      <c r="I491" s="321"/>
      <c r="J491" s="142">
        <v>25.06</v>
      </c>
      <c r="K491" s="128" t="s">
        <v>3007</v>
      </c>
      <c r="L491" s="127" t="s">
        <v>2871</v>
      </c>
    </row>
    <row r="492" spans="1:12" ht="10.9" customHeight="1" x14ac:dyDescent="0.2">
      <c r="A492" s="130">
        <v>9410</v>
      </c>
      <c r="B492" s="321" t="s">
        <v>3594</v>
      </c>
      <c r="C492" s="321"/>
      <c r="D492" s="321"/>
      <c r="E492" s="321"/>
      <c r="F492" s="321"/>
      <c r="G492" s="321" t="s">
        <v>7</v>
      </c>
      <c r="H492" s="321"/>
      <c r="I492" s="321"/>
      <c r="J492" s="142">
        <v>21.85</v>
      </c>
      <c r="K492" s="128" t="s">
        <v>3007</v>
      </c>
      <c r="L492" s="127" t="s">
        <v>2871</v>
      </c>
    </row>
    <row r="493" spans="1:12" ht="10.9" customHeight="1" x14ac:dyDescent="0.2">
      <c r="A493" s="130">
        <v>9411</v>
      </c>
      <c r="B493" s="321" t="s">
        <v>3593</v>
      </c>
      <c r="C493" s="321"/>
      <c r="D493" s="321"/>
      <c r="E493" s="321"/>
      <c r="F493" s="321"/>
      <c r="G493" s="321" t="s">
        <v>7</v>
      </c>
      <c r="H493" s="321"/>
      <c r="I493" s="321"/>
      <c r="J493" s="142">
        <v>38.46</v>
      </c>
      <c r="K493" s="128" t="s">
        <v>3007</v>
      </c>
      <c r="L493" s="127" t="s">
        <v>2871</v>
      </c>
    </row>
    <row r="494" spans="1:12" ht="10.9" customHeight="1" x14ac:dyDescent="0.2">
      <c r="A494" s="130">
        <v>9412</v>
      </c>
      <c r="B494" s="321" t="s">
        <v>3592</v>
      </c>
      <c r="C494" s="321"/>
      <c r="D494" s="321"/>
      <c r="E494" s="321"/>
      <c r="F494" s="321"/>
      <c r="G494" s="321" t="s">
        <v>7</v>
      </c>
      <c r="H494" s="321"/>
      <c r="I494" s="321"/>
      <c r="J494" s="142">
        <v>29.32</v>
      </c>
      <c r="K494" s="128" t="s">
        <v>3007</v>
      </c>
      <c r="L494" s="127" t="s">
        <v>2871</v>
      </c>
    </row>
    <row r="495" spans="1:12" ht="10.9" customHeight="1" x14ac:dyDescent="0.2">
      <c r="A495" s="130">
        <v>9413</v>
      </c>
      <c r="B495" s="321" t="s">
        <v>3591</v>
      </c>
      <c r="C495" s="321"/>
      <c r="D495" s="321"/>
      <c r="E495" s="321"/>
      <c r="F495" s="321"/>
      <c r="G495" s="321" t="s">
        <v>7</v>
      </c>
      <c r="H495" s="321"/>
      <c r="I495" s="321"/>
      <c r="J495" s="142">
        <v>63.18</v>
      </c>
      <c r="K495" s="128" t="s">
        <v>3007</v>
      </c>
      <c r="L495" s="127" t="s">
        <v>2871</v>
      </c>
    </row>
    <row r="496" spans="1:12" ht="10.9" customHeight="1" x14ac:dyDescent="0.2">
      <c r="A496" s="130">
        <v>9414</v>
      </c>
      <c r="B496" s="321" t="s">
        <v>3590</v>
      </c>
      <c r="C496" s="321"/>
      <c r="D496" s="321"/>
      <c r="E496" s="321"/>
      <c r="F496" s="321"/>
      <c r="G496" s="321" t="s">
        <v>7</v>
      </c>
      <c r="H496" s="321"/>
      <c r="I496" s="321"/>
      <c r="J496" s="142">
        <v>46.77</v>
      </c>
      <c r="K496" s="128" t="s">
        <v>3007</v>
      </c>
      <c r="L496" s="127" t="s">
        <v>2871</v>
      </c>
    </row>
    <row r="497" spans="1:12" ht="10.9" customHeight="1" x14ac:dyDescent="0.2">
      <c r="A497" s="130">
        <v>9415</v>
      </c>
      <c r="B497" s="321" t="s">
        <v>3589</v>
      </c>
      <c r="C497" s="321"/>
      <c r="D497" s="321"/>
      <c r="E497" s="321"/>
      <c r="F497" s="321"/>
      <c r="G497" s="321" t="s">
        <v>7</v>
      </c>
      <c r="H497" s="321"/>
      <c r="I497" s="321"/>
      <c r="J497" s="135">
        <v>150.85</v>
      </c>
      <c r="K497" s="128" t="s">
        <v>3007</v>
      </c>
      <c r="L497" s="127" t="s">
        <v>2871</v>
      </c>
    </row>
    <row r="498" spans="1:12" ht="10.9" customHeight="1" x14ac:dyDescent="0.2">
      <c r="A498" s="130">
        <v>9416</v>
      </c>
      <c r="B498" s="321" t="s">
        <v>3588</v>
      </c>
      <c r="C498" s="321"/>
      <c r="D498" s="321"/>
      <c r="E498" s="321"/>
      <c r="F498" s="321"/>
      <c r="G498" s="321" t="s">
        <v>7</v>
      </c>
      <c r="H498" s="321"/>
      <c r="I498" s="321"/>
      <c r="J498" s="135">
        <v>124.25</v>
      </c>
      <c r="K498" s="128" t="s">
        <v>3007</v>
      </c>
      <c r="L498" s="127" t="s">
        <v>2871</v>
      </c>
    </row>
    <row r="499" spans="1:12" ht="10.9" customHeight="1" x14ac:dyDescent="0.2">
      <c r="A499" s="130">
        <v>9418</v>
      </c>
      <c r="B499" s="321" t="s">
        <v>3587</v>
      </c>
      <c r="C499" s="321"/>
      <c r="D499" s="321"/>
      <c r="E499" s="321"/>
      <c r="F499" s="321"/>
      <c r="G499" s="321" t="s">
        <v>19</v>
      </c>
      <c r="H499" s="321"/>
      <c r="I499" s="321"/>
      <c r="J499" s="142">
        <v>14.16</v>
      </c>
      <c r="K499" s="128" t="s">
        <v>3007</v>
      </c>
      <c r="L499" s="127" t="s">
        <v>2871</v>
      </c>
    </row>
    <row r="500" spans="1:12" ht="10.9" customHeight="1" x14ac:dyDescent="0.2">
      <c r="A500" s="130">
        <v>9419</v>
      </c>
      <c r="B500" s="321" t="s">
        <v>3586</v>
      </c>
      <c r="C500" s="321"/>
      <c r="D500" s="321"/>
      <c r="E500" s="321"/>
      <c r="F500" s="321"/>
      <c r="G500" s="321" t="s">
        <v>19</v>
      </c>
      <c r="H500" s="321"/>
      <c r="I500" s="321"/>
      <c r="J500" s="142">
        <v>14.42</v>
      </c>
      <c r="K500" s="128" t="s">
        <v>3007</v>
      </c>
      <c r="L500" s="127" t="s">
        <v>2871</v>
      </c>
    </row>
    <row r="501" spans="1:12" ht="10.9" customHeight="1" x14ac:dyDescent="0.2">
      <c r="A501" s="130">
        <v>9420</v>
      </c>
      <c r="B501" s="321" t="s">
        <v>3585</v>
      </c>
      <c r="C501" s="321"/>
      <c r="D501" s="321"/>
      <c r="E501" s="321"/>
      <c r="F501" s="321"/>
      <c r="G501" s="321" t="s">
        <v>19</v>
      </c>
      <c r="H501" s="321"/>
      <c r="I501" s="321"/>
      <c r="J501" s="142">
        <v>24.85</v>
      </c>
      <c r="K501" s="128" t="s">
        <v>3007</v>
      </c>
      <c r="L501" s="127" t="s">
        <v>2871</v>
      </c>
    </row>
    <row r="502" spans="1:12" ht="10.9" customHeight="1" x14ac:dyDescent="0.2">
      <c r="A502" s="130">
        <v>9421</v>
      </c>
      <c r="B502" s="321" t="s">
        <v>3584</v>
      </c>
      <c r="C502" s="321"/>
      <c r="D502" s="321"/>
      <c r="E502" s="321"/>
      <c r="F502" s="321"/>
      <c r="G502" s="321" t="s">
        <v>19</v>
      </c>
      <c r="H502" s="321"/>
      <c r="I502" s="321"/>
      <c r="J502" s="142">
        <v>41.32</v>
      </c>
      <c r="K502" s="128" t="s">
        <v>3007</v>
      </c>
      <c r="L502" s="127" t="s">
        <v>2871</v>
      </c>
    </row>
    <row r="503" spans="1:12" ht="10.9" customHeight="1" x14ac:dyDescent="0.2">
      <c r="A503" s="130">
        <v>9422</v>
      </c>
      <c r="B503" s="321" t="s">
        <v>3583</v>
      </c>
      <c r="C503" s="321"/>
      <c r="D503" s="321"/>
      <c r="E503" s="321"/>
      <c r="F503" s="321"/>
      <c r="G503" s="321" t="s">
        <v>19</v>
      </c>
      <c r="H503" s="321"/>
      <c r="I503" s="321"/>
      <c r="J503" s="142">
        <v>54.6</v>
      </c>
      <c r="K503" s="128" t="s">
        <v>3007</v>
      </c>
      <c r="L503" s="127" t="s">
        <v>2871</v>
      </c>
    </row>
    <row r="504" spans="1:12" ht="10.9" customHeight="1" x14ac:dyDescent="0.2">
      <c r="A504" s="130">
        <v>9423</v>
      </c>
      <c r="B504" s="321" t="s">
        <v>3582</v>
      </c>
      <c r="C504" s="321"/>
      <c r="D504" s="321"/>
      <c r="E504" s="321"/>
      <c r="F504" s="321"/>
      <c r="G504" s="321" t="s">
        <v>19</v>
      </c>
      <c r="H504" s="321"/>
      <c r="I504" s="321"/>
      <c r="J504" s="142">
        <v>79.489999999999995</v>
      </c>
      <c r="K504" s="128" t="s">
        <v>3007</v>
      </c>
      <c r="L504" s="127" t="s">
        <v>2871</v>
      </c>
    </row>
    <row r="505" spans="1:12" ht="10.9" customHeight="1" x14ac:dyDescent="0.2">
      <c r="A505" s="130">
        <v>9424</v>
      </c>
      <c r="B505" s="321" t="s">
        <v>3581</v>
      </c>
      <c r="C505" s="321"/>
      <c r="D505" s="321"/>
      <c r="E505" s="321"/>
      <c r="F505" s="321"/>
      <c r="G505" s="321" t="s">
        <v>19</v>
      </c>
      <c r="H505" s="321"/>
      <c r="I505" s="321"/>
      <c r="J505" s="135">
        <v>137.65</v>
      </c>
      <c r="K505" s="128" t="s">
        <v>3007</v>
      </c>
      <c r="L505" s="127" t="s">
        <v>2871</v>
      </c>
    </row>
    <row r="506" spans="1:12" ht="10.9" customHeight="1" x14ac:dyDescent="0.2">
      <c r="A506" s="130">
        <v>9425</v>
      </c>
      <c r="B506" s="321" t="s">
        <v>3580</v>
      </c>
      <c r="C506" s="321"/>
      <c r="D506" s="321"/>
      <c r="E506" s="321"/>
      <c r="F506" s="321"/>
      <c r="G506" s="321" t="s">
        <v>7</v>
      </c>
      <c r="H506" s="321"/>
      <c r="I506" s="321"/>
      <c r="J506" s="129">
        <v>4281.1000000000004</v>
      </c>
      <c r="K506" s="128" t="s">
        <v>3007</v>
      </c>
      <c r="L506" s="127" t="s">
        <v>2871</v>
      </c>
    </row>
    <row r="507" spans="1:12" ht="10.9" customHeight="1" x14ac:dyDescent="0.2">
      <c r="A507" s="130">
        <v>9426</v>
      </c>
      <c r="B507" s="321" t="s">
        <v>3579</v>
      </c>
      <c r="C507" s="321"/>
      <c r="D507" s="321"/>
      <c r="E507" s="321"/>
      <c r="F507" s="321"/>
      <c r="G507" s="321" t="s">
        <v>7</v>
      </c>
      <c r="H507" s="321"/>
      <c r="I507" s="321"/>
      <c r="J507" s="135">
        <v>225.81</v>
      </c>
      <c r="K507" s="128" t="s">
        <v>3007</v>
      </c>
      <c r="L507" s="127" t="s">
        <v>2871</v>
      </c>
    </row>
    <row r="508" spans="1:12" ht="10.9" customHeight="1" x14ac:dyDescent="0.2">
      <c r="A508" s="130">
        <v>9427</v>
      </c>
      <c r="B508" s="321" t="s">
        <v>3578</v>
      </c>
      <c r="C508" s="321"/>
      <c r="D508" s="321"/>
      <c r="E508" s="321"/>
      <c r="F508" s="321"/>
      <c r="G508" s="321" t="s">
        <v>7</v>
      </c>
      <c r="H508" s="321"/>
      <c r="I508" s="321"/>
      <c r="J508" s="142">
        <v>98.15</v>
      </c>
      <c r="K508" s="128" t="s">
        <v>3007</v>
      </c>
      <c r="L508" s="127" t="s">
        <v>2871</v>
      </c>
    </row>
    <row r="509" spans="1:12" ht="10.9" customHeight="1" x14ac:dyDescent="0.2">
      <c r="A509" s="130">
        <v>9428</v>
      </c>
      <c r="B509" s="321" t="s">
        <v>3577</v>
      </c>
      <c r="C509" s="321"/>
      <c r="D509" s="321"/>
      <c r="E509" s="321"/>
      <c r="F509" s="321"/>
      <c r="G509" s="321" t="s">
        <v>7</v>
      </c>
      <c r="H509" s="321"/>
      <c r="I509" s="321"/>
      <c r="J509" s="142">
        <v>46.04</v>
      </c>
      <c r="K509" s="128" t="s">
        <v>3007</v>
      </c>
      <c r="L509" s="127" t="s">
        <v>2871</v>
      </c>
    </row>
    <row r="510" spans="1:12" ht="10.9" customHeight="1" x14ac:dyDescent="0.2">
      <c r="A510" s="130">
        <v>9429</v>
      </c>
      <c r="B510" s="321" t="s">
        <v>3576</v>
      </c>
      <c r="C510" s="321"/>
      <c r="D510" s="321"/>
      <c r="E510" s="321"/>
      <c r="F510" s="321"/>
      <c r="G510" s="321" t="s">
        <v>7</v>
      </c>
      <c r="H510" s="321"/>
      <c r="I510" s="321"/>
      <c r="J510" s="135">
        <v>250.34</v>
      </c>
      <c r="K510" s="128" t="s">
        <v>3007</v>
      </c>
      <c r="L510" s="127" t="s">
        <v>2871</v>
      </c>
    </row>
    <row r="511" spans="1:12" ht="10.9" customHeight="1" x14ac:dyDescent="0.2">
      <c r="A511" s="130">
        <v>9430</v>
      </c>
      <c r="B511" s="321" t="s">
        <v>3575</v>
      </c>
      <c r="C511" s="321"/>
      <c r="D511" s="321"/>
      <c r="E511" s="321"/>
      <c r="F511" s="321"/>
      <c r="G511" s="321" t="s">
        <v>7</v>
      </c>
      <c r="H511" s="321"/>
      <c r="I511" s="321"/>
      <c r="J511" s="129">
        <v>1182.3599999999999</v>
      </c>
      <c r="K511" s="128" t="s">
        <v>3007</v>
      </c>
      <c r="L511" s="127" t="s">
        <v>2871</v>
      </c>
    </row>
    <row r="512" spans="1:12" ht="10.9" customHeight="1" x14ac:dyDescent="0.2">
      <c r="A512" s="130">
        <v>9431</v>
      </c>
      <c r="B512" s="321" t="s">
        <v>3574</v>
      </c>
      <c r="C512" s="321"/>
      <c r="D512" s="321"/>
      <c r="E512" s="321"/>
      <c r="F512" s="321"/>
      <c r="G512" s="321" t="s">
        <v>7</v>
      </c>
      <c r="H512" s="321"/>
      <c r="I512" s="321"/>
      <c r="J512" s="129">
        <v>1123.57</v>
      </c>
      <c r="K512" s="128" t="s">
        <v>3007</v>
      </c>
      <c r="L512" s="127" t="s">
        <v>2871</v>
      </c>
    </row>
    <row r="513" spans="1:12" ht="10.9" customHeight="1" x14ac:dyDescent="0.2">
      <c r="A513" s="130">
        <v>9432</v>
      </c>
      <c r="B513" s="321" t="s">
        <v>3573</v>
      </c>
      <c r="C513" s="321"/>
      <c r="D513" s="321"/>
      <c r="E513" s="321"/>
      <c r="F513" s="321"/>
      <c r="G513" s="321" t="s">
        <v>7</v>
      </c>
      <c r="H513" s="321"/>
      <c r="I513" s="321"/>
      <c r="J513" s="135">
        <v>902.02</v>
      </c>
      <c r="K513" s="128" t="s">
        <v>3007</v>
      </c>
      <c r="L513" s="127" t="s">
        <v>2871</v>
      </c>
    </row>
    <row r="514" spans="1:12" ht="10.9" customHeight="1" x14ac:dyDescent="0.2">
      <c r="A514" s="130">
        <v>9433</v>
      </c>
      <c r="B514" s="321" t="s">
        <v>3572</v>
      </c>
      <c r="C514" s="321"/>
      <c r="D514" s="321"/>
      <c r="E514" s="321"/>
      <c r="F514" s="321"/>
      <c r="G514" s="321" t="s">
        <v>7</v>
      </c>
      <c r="H514" s="321"/>
      <c r="I514" s="321"/>
      <c r="J514" s="135">
        <v>249.99</v>
      </c>
      <c r="K514" s="128" t="s">
        <v>3007</v>
      </c>
      <c r="L514" s="127" t="s">
        <v>2871</v>
      </c>
    </row>
    <row r="515" spans="1:12" ht="10.9" customHeight="1" x14ac:dyDescent="0.2">
      <c r="A515" s="130">
        <v>9434</v>
      </c>
      <c r="B515" s="321" t="s">
        <v>3571</v>
      </c>
      <c r="C515" s="321"/>
      <c r="D515" s="321"/>
      <c r="E515" s="321"/>
      <c r="F515" s="321"/>
      <c r="G515" s="321" t="s">
        <v>7</v>
      </c>
      <c r="H515" s="321"/>
      <c r="I515" s="321"/>
      <c r="J515" s="135">
        <v>400.19</v>
      </c>
      <c r="K515" s="128" t="s">
        <v>3007</v>
      </c>
      <c r="L515" s="127" t="s">
        <v>2871</v>
      </c>
    </row>
    <row r="516" spans="1:12" ht="10.9" customHeight="1" x14ac:dyDescent="0.2">
      <c r="A516" s="130">
        <v>9435</v>
      </c>
      <c r="B516" s="321" t="s">
        <v>3570</v>
      </c>
      <c r="C516" s="321"/>
      <c r="D516" s="321"/>
      <c r="E516" s="321"/>
      <c r="F516" s="321"/>
      <c r="G516" s="321" t="s">
        <v>7</v>
      </c>
      <c r="H516" s="321"/>
      <c r="I516" s="321"/>
      <c r="J516" s="135">
        <v>444.66</v>
      </c>
      <c r="K516" s="128" t="s">
        <v>3007</v>
      </c>
      <c r="L516" s="127" t="s">
        <v>2871</v>
      </c>
    </row>
    <row r="517" spans="1:12" ht="21.75" customHeight="1" x14ac:dyDescent="0.2">
      <c r="A517" s="130">
        <v>9446</v>
      </c>
      <c r="B517" s="321" t="s">
        <v>3569</v>
      </c>
      <c r="C517" s="321"/>
      <c r="D517" s="321"/>
      <c r="E517" s="321"/>
      <c r="F517" s="321"/>
      <c r="G517" s="321" t="s">
        <v>7</v>
      </c>
      <c r="H517" s="321"/>
      <c r="I517" s="321"/>
      <c r="J517" s="132">
        <v>1.98</v>
      </c>
      <c r="K517" s="128" t="s">
        <v>2989</v>
      </c>
      <c r="L517" s="127" t="s">
        <v>2871</v>
      </c>
    </row>
    <row r="518" spans="1:12" ht="21.75" customHeight="1" x14ac:dyDescent="0.2">
      <c r="A518" s="130">
        <v>9447</v>
      </c>
      <c r="B518" s="321" t="s">
        <v>3568</v>
      </c>
      <c r="C518" s="321"/>
      <c r="D518" s="321"/>
      <c r="E518" s="321"/>
      <c r="F518" s="321"/>
      <c r="G518" s="321" t="s">
        <v>7</v>
      </c>
      <c r="H518" s="321"/>
      <c r="I518" s="321"/>
      <c r="J518" s="132">
        <v>0.95</v>
      </c>
      <c r="K518" s="128" t="s">
        <v>2989</v>
      </c>
      <c r="L518" s="127" t="s">
        <v>2871</v>
      </c>
    </row>
    <row r="519" spans="1:12" ht="10.9" customHeight="1" x14ac:dyDescent="0.2">
      <c r="A519" s="130">
        <v>9482</v>
      </c>
      <c r="B519" s="321" t="s">
        <v>3567</v>
      </c>
      <c r="C519" s="321"/>
      <c r="D519" s="321"/>
      <c r="E519" s="321"/>
      <c r="F519" s="321"/>
      <c r="G519" s="321" t="s">
        <v>7</v>
      </c>
      <c r="H519" s="321"/>
      <c r="I519" s="321"/>
      <c r="J519" s="135">
        <v>232.81</v>
      </c>
      <c r="K519" s="128" t="s">
        <v>2963</v>
      </c>
      <c r="L519" s="127" t="s">
        <v>2871</v>
      </c>
    </row>
    <row r="520" spans="1:12" ht="10.9" customHeight="1" x14ac:dyDescent="0.2">
      <c r="A520" s="130">
        <v>9483</v>
      </c>
      <c r="B520" s="321" t="s">
        <v>3566</v>
      </c>
      <c r="C520" s="321"/>
      <c r="D520" s="321"/>
      <c r="E520" s="321"/>
      <c r="F520" s="321"/>
      <c r="G520" s="321" t="s">
        <v>7</v>
      </c>
      <c r="H520" s="321"/>
      <c r="I520" s="321"/>
      <c r="J520" s="135">
        <v>398.27</v>
      </c>
      <c r="K520" s="128" t="s">
        <v>2963</v>
      </c>
      <c r="L520" s="127" t="s">
        <v>2871</v>
      </c>
    </row>
    <row r="521" spans="1:12" ht="10.9" customHeight="1" x14ac:dyDescent="0.2">
      <c r="A521" s="130">
        <v>9484</v>
      </c>
      <c r="B521" s="321" t="s">
        <v>3565</v>
      </c>
      <c r="C521" s="321"/>
      <c r="D521" s="321"/>
      <c r="E521" s="321"/>
      <c r="F521" s="321"/>
      <c r="G521" s="321" t="s">
        <v>7</v>
      </c>
      <c r="H521" s="321"/>
      <c r="I521" s="321"/>
      <c r="J521" s="142">
        <v>29.17</v>
      </c>
      <c r="K521" s="128" t="s">
        <v>2963</v>
      </c>
      <c r="L521" s="127" t="s">
        <v>2871</v>
      </c>
    </row>
    <row r="522" spans="1:12" ht="10.9" customHeight="1" x14ac:dyDescent="0.2">
      <c r="A522" s="130">
        <v>9496</v>
      </c>
      <c r="B522" s="321" t="s">
        <v>3564</v>
      </c>
      <c r="C522" s="321"/>
      <c r="D522" s="321"/>
      <c r="E522" s="321"/>
      <c r="F522" s="321"/>
      <c r="G522" s="321" t="s">
        <v>7</v>
      </c>
      <c r="H522" s="321"/>
      <c r="I522" s="321"/>
      <c r="J522" s="132">
        <v>3.54</v>
      </c>
      <c r="K522" s="128" t="s">
        <v>2963</v>
      </c>
      <c r="L522" s="127" t="s">
        <v>2871</v>
      </c>
    </row>
    <row r="523" spans="1:12" ht="10.9" customHeight="1" x14ac:dyDescent="0.2">
      <c r="A523" s="130">
        <v>9542</v>
      </c>
      <c r="B523" s="321" t="s">
        <v>3563</v>
      </c>
      <c r="C523" s="321"/>
      <c r="D523" s="321"/>
      <c r="E523" s="321"/>
      <c r="F523" s="321"/>
      <c r="G523" s="321" t="s">
        <v>19</v>
      </c>
      <c r="H523" s="321"/>
      <c r="I523" s="321"/>
      <c r="J523" s="142">
        <v>37.61</v>
      </c>
      <c r="K523" s="128" t="s">
        <v>3562</v>
      </c>
      <c r="L523" s="127" t="s">
        <v>2871</v>
      </c>
    </row>
    <row r="524" spans="1:12" ht="10.9" customHeight="1" x14ac:dyDescent="0.2">
      <c r="A524" s="130">
        <v>9543</v>
      </c>
      <c r="B524" s="321" t="s">
        <v>3561</v>
      </c>
      <c r="C524" s="321"/>
      <c r="D524" s="321"/>
      <c r="E524" s="321"/>
      <c r="F524" s="321"/>
      <c r="G524" s="321" t="s">
        <v>19</v>
      </c>
      <c r="H524" s="321"/>
      <c r="I524" s="321"/>
      <c r="J524" s="142">
        <v>14.56</v>
      </c>
      <c r="K524" s="128" t="s">
        <v>3531</v>
      </c>
      <c r="L524" s="127" t="s">
        <v>2871</v>
      </c>
    </row>
    <row r="525" spans="1:12" ht="10.9" customHeight="1" x14ac:dyDescent="0.2">
      <c r="A525" s="130">
        <v>9544</v>
      </c>
      <c r="B525" s="321" t="s">
        <v>3560</v>
      </c>
      <c r="C525" s="321"/>
      <c r="D525" s="321"/>
      <c r="E525" s="321"/>
      <c r="F525" s="321"/>
      <c r="G525" s="321" t="s">
        <v>19</v>
      </c>
      <c r="H525" s="321"/>
      <c r="I525" s="321"/>
      <c r="J525" s="142">
        <v>20.83</v>
      </c>
      <c r="K525" s="128" t="s">
        <v>3531</v>
      </c>
      <c r="L525" s="127" t="s">
        <v>2871</v>
      </c>
    </row>
    <row r="526" spans="1:12" ht="10.9" customHeight="1" x14ac:dyDescent="0.2">
      <c r="A526" s="130">
        <v>9545</v>
      </c>
      <c r="B526" s="321" t="s">
        <v>3559</v>
      </c>
      <c r="C526" s="321"/>
      <c r="D526" s="321"/>
      <c r="E526" s="321"/>
      <c r="F526" s="321"/>
      <c r="G526" s="321" t="s">
        <v>7</v>
      </c>
      <c r="H526" s="321"/>
      <c r="I526" s="321"/>
      <c r="J526" s="142">
        <v>56.23</v>
      </c>
      <c r="K526" s="128" t="s">
        <v>3531</v>
      </c>
      <c r="L526" s="127" t="s">
        <v>2871</v>
      </c>
    </row>
    <row r="527" spans="1:12" ht="10.9" customHeight="1" x14ac:dyDescent="0.2">
      <c r="A527" s="130">
        <v>9546</v>
      </c>
      <c r="B527" s="321" t="s">
        <v>3558</v>
      </c>
      <c r="C527" s="321"/>
      <c r="D527" s="321"/>
      <c r="E527" s="321"/>
      <c r="F527" s="321"/>
      <c r="G527" s="321" t="s">
        <v>7</v>
      </c>
      <c r="H527" s="321"/>
      <c r="I527" s="321"/>
      <c r="J527" s="142">
        <v>15</v>
      </c>
      <c r="K527" s="128" t="s">
        <v>3531</v>
      </c>
      <c r="L527" s="127" t="s">
        <v>2871</v>
      </c>
    </row>
    <row r="528" spans="1:12" ht="10.9" customHeight="1" x14ac:dyDescent="0.2">
      <c r="A528" s="130">
        <v>9547</v>
      </c>
      <c r="B528" s="321" t="s">
        <v>3557</v>
      </c>
      <c r="C528" s="321"/>
      <c r="D528" s="321"/>
      <c r="E528" s="321"/>
      <c r="F528" s="321"/>
      <c r="G528" s="321" t="s">
        <v>7</v>
      </c>
      <c r="H528" s="321"/>
      <c r="I528" s="321"/>
      <c r="J528" s="132">
        <v>3.75</v>
      </c>
      <c r="K528" s="128" t="s">
        <v>3531</v>
      </c>
      <c r="L528" s="127" t="s">
        <v>2871</v>
      </c>
    </row>
    <row r="529" spans="1:12" ht="10.9" customHeight="1" x14ac:dyDescent="0.2">
      <c r="A529" s="130">
        <v>9548</v>
      </c>
      <c r="B529" s="321" t="s">
        <v>3556</v>
      </c>
      <c r="C529" s="321"/>
      <c r="D529" s="321"/>
      <c r="E529" s="321"/>
      <c r="F529" s="321"/>
      <c r="G529" s="321" t="s">
        <v>7</v>
      </c>
      <c r="H529" s="321"/>
      <c r="I529" s="321"/>
      <c r="J529" s="132">
        <v>5.16</v>
      </c>
      <c r="K529" s="128" t="s">
        <v>3531</v>
      </c>
      <c r="L529" s="127" t="s">
        <v>2871</v>
      </c>
    </row>
    <row r="530" spans="1:12" ht="10.9" customHeight="1" x14ac:dyDescent="0.2">
      <c r="A530" s="130">
        <v>9549</v>
      </c>
      <c r="B530" s="321" t="s">
        <v>3555</v>
      </c>
      <c r="C530" s="321"/>
      <c r="D530" s="321"/>
      <c r="E530" s="321"/>
      <c r="F530" s="321"/>
      <c r="G530" s="321" t="s">
        <v>7</v>
      </c>
      <c r="H530" s="321"/>
      <c r="I530" s="321"/>
      <c r="J530" s="142">
        <v>20.149999999999999</v>
      </c>
      <c r="K530" s="128" t="s">
        <v>3531</v>
      </c>
      <c r="L530" s="127" t="s">
        <v>2871</v>
      </c>
    </row>
    <row r="531" spans="1:12" ht="10.9" customHeight="1" x14ac:dyDescent="0.2">
      <c r="A531" s="130">
        <v>9550</v>
      </c>
      <c r="B531" s="321" t="s">
        <v>3554</v>
      </c>
      <c r="C531" s="321"/>
      <c r="D531" s="321"/>
      <c r="E531" s="321"/>
      <c r="F531" s="321"/>
      <c r="G531" s="321" t="s">
        <v>7</v>
      </c>
      <c r="H531" s="321"/>
      <c r="I531" s="321"/>
      <c r="J531" s="142">
        <v>18.8</v>
      </c>
      <c r="K531" s="128" t="s">
        <v>3531</v>
      </c>
      <c r="L531" s="127" t="s">
        <v>2871</v>
      </c>
    </row>
    <row r="532" spans="1:12" ht="10.9" customHeight="1" x14ac:dyDescent="0.2">
      <c r="A532" s="130">
        <v>9551</v>
      </c>
      <c r="B532" s="321" t="s">
        <v>3553</v>
      </c>
      <c r="C532" s="321"/>
      <c r="D532" s="321"/>
      <c r="E532" s="321"/>
      <c r="F532" s="321"/>
      <c r="G532" s="321" t="s">
        <v>7</v>
      </c>
      <c r="H532" s="321"/>
      <c r="I532" s="321"/>
      <c r="J532" s="142">
        <v>13.2</v>
      </c>
      <c r="K532" s="128" t="s">
        <v>3531</v>
      </c>
      <c r="L532" s="127" t="s">
        <v>2871</v>
      </c>
    </row>
    <row r="533" spans="1:12" ht="10.9" customHeight="1" x14ac:dyDescent="0.2">
      <c r="A533" s="130">
        <v>9552</v>
      </c>
      <c r="B533" s="321" t="s">
        <v>3552</v>
      </c>
      <c r="C533" s="321"/>
      <c r="D533" s="321"/>
      <c r="E533" s="321"/>
      <c r="F533" s="321"/>
      <c r="G533" s="321" t="s">
        <v>7</v>
      </c>
      <c r="H533" s="321"/>
      <c r="I533" s="321"/>
      <c r="J533" s="142">
        <v>11.45</v>
      </c>
      <c r="K533" s="128" t="s">
        <v>3531</v>
      </c>
      <c r="L533" s="127" t="s">
        <v>2871</v>
      </c>
    </row>
    <row r="534" spans="1:12" ht="10.9" customHeight="1" x14ac:dyDescent="0.2">
      <c r="A534" s="130">
        <v>9553</v>
      </c>
      <c r="B534" s="321" t="s">
        <v>3551</v>
      </c>
      <c r="C534" s="321"/>
      <c r="D534" s="321"/>
      <c r="E534" s="321"/>
      <c r="F534" s="321"/>
      <c r="G534" s="321" t="s">
        <v>7</v>
      </c>
      <c r="H534" s="321"/>
      <c r="I534" s="321"/>
      <c r="J534" s="132">
        <v>4.1900000000000004</v>
      </c>
      <c r="K534" s="128" t="s">
        <v>3531</v>
      </c>
      <c r="L534" s="127" t="s">
        <v>2871</v>
      </c>
    </row>
    <row r="535" spans="1:12" ht="10.9" customHeight="1" x14ac:dyDescent="0.2">
      <c r="A535" s="130">
        <v>9554</v>
      </c>
      <c r="B535" s="321" t="s">
        <v>3550</v>
      </c>
      <c r="C535" s="321"/>
      <c r="D535" s="321"/>
      <c r="E535" s="321"/>
      <c r="F535" s="321"/>
      <c r="G535" s="321" t="s">
        <v>7</v>
      </c>
      <c r="H535" s="321"/>
      <c r="I535" s="321"/>
      <c r="J535" s="142">
        <v>48.78</v>
      </c>
      <c r="K535" s="128" t="s">
        <v>3531</v>
      </c>
      <c r="L535" s="127" t="s">
        <v>2871</v>
      </c>
    </row>
    <row r="536" spans="1:12" ht="10.9" customHeight="1" x14ac:dyDescent="0.2">
      <c r="A536" s="130">
        <v>9555</v>
      </c>
      <c r="B536" s="321" t="s">
        <v>3549</v>
      </c>
      <c r="C536" s="321"/>
      <c r="D536" s="321"/>
      <c r="E536" s="321"/>
      <c r="F536" s="321"/>
      <c r="G536" s="321" t="s">
        <v>7</v>
      </c>
      <c r="H536" s="321"/>
      <c r="I536" s="321"/>
      <c r="J536" s="142">
        <v>45.05</v>
      </c>
      <c r="K536" s="128" t="s">
        <v>3531</v>
      </c>
      <c r="L536" s="127" t="s">
        <v>2871</v>
      </c>
    </row>
    <row r="537" spans="1:12" ht="10.9" customHeight="1" x14ac:dyDescent="0.2">
      <c r="A537" s="130">
        <v>9556</v>
      </c>
      <c r="B537" s="321" t="s">
        <v>3548</v>
      </c>
      <c r="C537" s="321"/>
      <c r="D537" s="321"/>
      <c r="E537" s="321"/>
      <c r="F537" s="321"/>
      <c r="G537" s="321" t="s">
        <v>7</v>
      </c>
      <c r="H537" s="321"/>
      <c r="I537" s="321"/>
      <c r="J537" s="142">
        <v>47.08</v>
      </c>
      <c r="K537" s="128" t="s">
        <v>3531</v>
      </c>
      <c r="L537" s="127" t="s">
        <v>2871</v>
      </c>
    </row>
    <row r="538" spans="1:12" ht="10.9" customHeight="1" x14ac:dyDescent="0.2">
      <c r="A538" s="130">
        <v>9557</v>
      </c>
      <c r="B538" s="321" t="s">
        <v>3547</v>
      </c>
      <c r="C538" s="321"/>
      <c r="D538" s="321"/>
      <c r="E538" s="321"/>
      <c r="F538" s="321"/>
      <c r="G538" s="321" t="s">
        <v>7</v>
      </c>
      <c r="H538" s="321"/>
      <c r="I538" s="321"/>
      <c r="J538" s="142">
        <v>17.5</v>
      </c>
      <c r="K538" s="128" t="s">
        <v>3531</v>
      </c>
      <c r="L538" s="127" t="s">
        <v>2871</v>
      </c>
    </row>
    <row r="539" spans="1:12" ht="10.9" customHeight="1" x14ac:dyDescent="0.2">
      <c r="A539" s="130">
        <v>9558</v>
      </c>
      <c r="B539" s="321" t="s">
        <v>3546</v>
      </c>
      <c r="C539" s="321"/>
      <c r="D539" s="321"/>
      <c r="E539" s="321"/>
      <c r="F539" s="321"/>
      <c r="G539" s="321" t="s">
        <v>7</v>
      </c>
      <c r="H539" s="321"/>
      <c r="I539" s="321"/>
      <c r="J539" s="132">
        <v>9.85</v>
      </c>
      <c r="K539" s="128" t="s">
        <v>3531</v>
      </c>
      <c r="L539" s="127" t="s">
        <v>2871</v>
      </c>
    </row>
    <row r="540" spans="1:12" ht="10.9" customHeight="1" x14ac:dyDescent="0.2">
      <c r="A540" s="130">
        <v>9559</v>
      </c>
      <c r="B540" s="321" t="s">
        <v>3545</v>
      </c>
      <c r="C540" s="321"/>
      <c r="D540" s="321"/>
      <c r="E540" s="321"/>
      <c r="F540" s="321"/>
      <c r="G540" s="321" t="s">
        <v>7</v>
      </c>
      <c r="H540" s="321"/>
      <c r="I540" s="321"/>
      <c r="J540" s="142">
        <v>10.94</v>
      </c>
      <c r="K540" s="128" t="s">
        <v>3531</v>
      </c>
      <c r="L540" s="127" t="s">
        <v>2871</v>
      </c>
    </row>
    <row r="541" spans="1:12" ht="10.9" customHeight="1" x14ac:dyDescent="0.2">
      <c r="A541" s="130">
        <v>9560</v>
      </c>
      <c r="B541" s="321" t="s">
        <v>3544</v>
      </c>
      <c r="C541" s="321"/>
      <c r="D541" s="321"/>
      <c r="E541" s="321"/>
      <c r="F541" s="321"/>
      <c r="G541" s="321" t="s">
        <v>7</v>
      </c>
      <c r="H541" s="321"/>
      <c r="I541" s="321"/>
      <c r="J541" s="132">
        <v>8.42</v>
      </c>
      <c r="K541" s="128" t="s">
        <v>3531</v>
      </c>
      <c r="L541" s="127" t="s">
        <v>2871</v>
      </c>
    </row>
    <row r="542" spans="1:12" ht="10.9" customHeight="1" x14ac:dyDescent="0.2">
      <c r="A542" s="130">
        <v>9561</v>
      </c>
      <c r="B542" s="321" t="s">
        <v>3543</v>
      </c>
      <c r="C542" s="321"/>
      <c r="D542" s="321"/>
      <c r="E542" s="321"/>
      <c r="F542" s="321"/>
      <c r="G542" s="321" t="s">
        <v>7</v>
      </c>
      <c r="H542" s="321"/>
      <c r="I542" s="321"/>
      <c r="J542" s="132">
        <v>5.28</v>
      </c>
      <c r="K542" s="128" t="s">
        <v>3531</v>
      </c>
      <c r="L542" s="127" t="s">
        <v>2871</v>
      </c>
    </row>
    <row r="543" spans="1:12" ht="10.9" customHeight="1" x14ac:dyDescent="0.2">
      <c r="A543" s="130">
        <v>9562</v>
      </c>
      <c r="B543" s="321" t="s">
        <v>3542</v>
      </c>
      <c r="C543" s="321"/>
      <c r="D543" s="321"/>
      <c r="E543" s="321"/>
      <c r="F543" s="321"/>
      <c r="G543" s="321" t="s">
        <v>7</v>
      </c>
      <c r="H543" s="321"/>
      <c r="I543" s="321"/>
      <c r="J543" s="142">
        <v>28.61</v>
      </c>
      <c r="K543" s="128" t="s">
        <v>3531</v>
      </c>
      <c r="L543" s="127" t="s">
        <v>2871</v>
      </c>
    </row>
    <row r="544" spans="1:12" ht="10.9" customHeight="1" x14ac:dyDescent="0.2">
      <c r="A544" s="130">
        <v>9563</v>
      </c>
      <c r="B544" s="321" t="s">
        <v>3541</v>
      </c>
      <c r="C544" s="321"/>
      <c r="D544" s="321"/>
      <c r="E544" s="321"/>
      <c r="F544" s="321"/>
      <c r="G544" s="321" t="s">
        <v>7</v>
      </c>
      <c r="H544" s="321"/>
      <c r="I544" s="321"/>
      <c r="J544" s="142">
        <v>26.04</v>
      </c>
      <c r="K544" s="128" t="s">
        <v>3531</v>
      </c>
      <c r="L544" s="127" t="s">
        <v>2871</v>
      </c>
    </row>
    <row r="545" spans="1:12" ht="10.9" customHeight="1" x14ac:dyDescent="0.2">
      <c r="A545" s="130">
        <v>9564</v>
      </c>
      <c r="B545" s="321" t="s">
        <v>3540</v>
      </c>
      <c r="C545" s="321"/>
      <c r="D545" s="321"/>
      <c r="E545" s="321"/>
      <c r="F545" s="321"/>
      <c r="G545" s="321" t="s">
        <v>7</v>
      </c>
      <c r="H545" s="321"/>
      <c r="I545" s="321"/>
      <c r="J545" s="142">
        <v>31.75</v>
      </c>
      <c r="K545" s="128" t="s">
        <v>3531</v>
      </c>
      <c r="L545" s="127" t="s">
        <v>2871</v>
      </c>
    </row>
    <row r="546" spans="1:12" ht="10.9" customHeight="1" x14ac:dyDescent="0.2">
      <c r="A546" s="130">
        <v>9565</v>
      </c>
      <c r="B546" s="321" t="s">
        <v>3539</v>
      </c>
      <c r="C546" s="321"/>
      <c r="D546" s="321"/>
      <c r="E546" s="321"/>
      <c r="F546" s="321"/>
      <c r="G546" s="321" t="s">
        <v>7</v>
      </c>
      <c r="H546" s="321"/>
      <c r="I546" s="321"/>
      <c r="J546" s="142">
        <v>16.79</v>
      </c>
      <c r="K546" s="128" t="s">
        <v>3531</v>
      </c>
      <c r="L546" s="127" t="s">
        <v>2871</v>
      </c>
    </row>
    <row r="547" spans="1:12" ht="10.9" customHeight="1" x14ac:dyDescent="0.2">
      <c r="A547" s="130">
        <v>9566</v>
      </c>
      <c r="B547" s="321" t="s">
        <v>3538</v>
      </c>
      <c r="C547" s="321"/>
      <c r="D547" s="321"/>
      <c r="E547" s="321"/>
      <c r="F547" s="321"/>
      <c r="G547" s="321" t="s">
        <v>7</v>
      </c>
      <c r="H547" s="321"/>
      <c r="I547" s="321"/>
      <c r="J547" s="142">
        <v>14.47</v>
      </c>
      <c r="K547" s="128" t="s">
        <v>3531</v>
      </c>
      <c r="L547" s="127" t="s">
        <v>2871</v>
      </c>
    </row>
    <row r="548" spans="1:12" ht="10.9" customHeight="1" x14ac:dyDescent="0.2">
      <c r="A548" s="130">
        <v>9567</v>
      </c>
      <c r="B548" s="321" t="s">
        <v>3537</v>
      </c>
      <c r="C548" s="321"/>
      <c r="D548" s="321"/>
      <c r="E548" s="321"/>
      <c r="F548" s="321"/>
      <c r="G548" s="321" t="s">
        <v>7</v>
      </c>
      <c r="H548" s="321"/>
      <c r="I548" s="321"/>
      <c r="J548" s="142">
        <v>29.06</v>
      </c>
      <c r="K548" s="128" t="s">
        <v>3531</v>
      </c>
      <c r="L548" s="127" t="s">
        <v>2871</v>
      </c>
    </row>
    <row r="549" spans="1:12" ht="10.9" customHeight="1" x14ac:dyDescent="0.2">
      <c r="A549" s="130">
        <v>9568</v>
      </c>
      <c r="B549" s="321" t="s">
        <v>3536</v>
      </c>
      <c r="C549" s="321"/>
      <c r="D549" s="321"/>
      <c r="E549" s="321"/>
      <c r="F549" s="321"/>
      <c r="G549" s="321" t="s">
        <v>7</v>
      </c>
      <c r="H549" s="321"/>
      <c r="I549" s="321"/>
      <c r="J549" s="142">
        <v>17.79</v>
      </c>
      <c r="K549" s="128" t="s">
        <v>3531</v>
      </c>
      <c r="L549" s="127" t="s">
        <v>2871</v>
      </c>
    </row>
    <row r="550" spans="1:12" ht="10.9" customHeight="1" x14ac:dyDescent="0.2">
      <c r="A550" s="130">
        <v>9569</v>
      </c>
      <c r="B550" s="321" t="s">
        <v>3535</v>
      </c>
      <c r="C550" s="321"/>
      <c r="D550" s="321"/>
      <c r="E550" s="321"/>
      <c r="F550" s="321"/>
      <c r="G550" s="321" t="s">
        <v>7</v>
      </c>
      <c r="H550" s="321"/>
      <c r="I550" s="321"/>
      <c r="J550" s="135">
        <v>153.9</v>
      </c>
      <c r="K550" s="128" t="s">
        <v>3531</v>
      </c>
      <c r="L550" s="127" t="s">
        <v>2871</v>
      </c>
    </row>
    <row r="551" spans="1:12" ht="10.9" customHeight="1" x14ac:dyDescent="0.2">
      <c r="A551" s="130">
        <v>9570</v>
      </c>
      <c r="B551" s="321" t="s">
        <v>3534</v>
      </c>
      <c r="C551" s="321"/>
      <c r="D551" s="321"/>
      <c r="E551" s="321"/>
      <c r="F551" s="321"/>
      <c r="G551" s="321" t="s">
        <v>7</v>
      </c>
      <c r="H551" s="321"/>
      <c r="I551" s="321"/>
      <c r="J551" s="142">
        <v>76.989999999999995</v>
      </c>
      <c r="K551" s="128" t="s">
        <v>3531</v>
      </c>
      <c r="L551" s="127" t="s">
        <v>2871</v>
      </c>
    </row>
    <row r="552" spans="1:12" ht="10.9" customHeight="1" x14ac:dyDescent="0.2">
      <c r="A552" s="130">
        <v>9571</v>
      </c>
      <c r="B552" s="321" t="s">
        <v>3533</v>
      </c>
      <c r="C552" s="321"/>
      <c r="D552" s="321"/>
      <c r="E552" s="321"/>
      <c r="F552" s="321"/>
      <c r="G552" s="321" t="s">
        <v>19</v>
      </c>
      <c r="H552" s="321"/>
      <c r="I552" s="321"/>
      <c r="J552" s="142">
        <v>51.79</v>
      </c>
      <c r="K552" s="128" t="s">
        <v>3531</v>
      </c>
      <c r="L552" s="127" t="s">
        <v>2871</v>
      </c>
    </row>
    <row r="553" spans="1:12" ht="10.9" customHeight="1" x14ac:dyDescent="0.2">
      <c r="A553" s="130">
        <v>9572</v>
      </c>
      <c r="B553" s="321" t="s">
        <v>3532</v>
      </c>
      <c r="C553" s="321"/>
      <c r="D553" s="321"/>
      <c r="E553" s="321"/>
      <c r="F553" s="321"/>
      <c r="G553" s="321" t="s">
        <v>19</v>
      </c>
      <c r="H553" s="321"/>
      <c r="I553" s="321"/>
      <c r="J553" s="142">
        <v>26.34</v>
      </c>
      <c r="K553" s="128" t="s">
        <v>3531</v>
      </c>
      <c r="L553" s="127" t="s">
        <v>2871</v>
      </c>
    </row>
    <row r="554" spans="1:12" ht="10.9" customHeight="1" x14ac:dyDescent="0.2">
      <c r="A554" s="130">
        <v>9573</v>
      </c>
      <c r="B554" s="321" t="s">
        <v>3530</v>
      </c>
      <c r="C554" s="321"/>
      <c r="D554" s="321"/>
      <c r="E554" s="321"/>
      <c r="F554" s="321"/>
      <c r="G554" s="321" t="s">
        <v>7</v>
      </c>
      <c r="H554" s="321"/>
      <c r="I554" s="321"/>
      <c r="J554" s="135">
        <v>237.86</v>
      </c>
      <c r="K554" s="128" t="s">
        <v>3496</v>
      </c>
      <c r="L554" s="127" t="s">
        <v>2871</v>
      </c>
    </row>
    <row r="555" spans="1:12" ht="10.9" customHeight="1" x14ac:dyDescent="0.2">
      <c r="A555" s="130">
        <v>9574</v>
      </c>
      <c r="B555" s="321" t="s">
        <v>3529</v>
      </c>
      <c r="C555" s="321"/>
      <c r="D555" s="321"/>
      <c r="E555" s="321"/>
      <c r="F555" s="321"/>
      <c r="G555" s="321" t="s">
        <v>7</v>
      </c>
      <c r="H555" s="321"/>
      <c r="I555" s="321"/>
      <c r="J555" s="135">
        <v>269.68</v>
      </c>
      <c r="K555" s="128" t="s">
        <v>3496</v>
      </c>
      <c r="L555" s="127" t="s">
        <v>2871</v>
      </c>
    </row>
    <row r="556" spans="1:12" ht="10.9" customHeight="1" x14ac:dyDescent="0.2">
      <c r="A556" s="130">
        <v>9575</v>
      </c>
      <c r="B556" s="321" t="s">
        <v>3528</v>
      </c>
      <c r="C556" s="321"/>
      <c r="D556" s="321"/>
      <c r="E556" s="321"/>
      <c r="F556" s="321"/>
      <c r="G556" s="321" t="s">
        <v>7</v>
      </c>
      <c r="H556" s="321"/>
      <c r="I556" s="321"/>
      <c r="J556" s="135">
        <v>250</v>
      </c>
      <c r="K556" s="128" t="s">
        <v>3496</v>
      </c>
      <c r="L556" s="127" t="s">
        <v>2871</v>
      </c>
    </row>
    <row r="557" spans="1:12" ht="10.9" customHeight="1" x14ac:dyDescent="0.2">
      <c r="A557" s="130">
        <v>9576</v>
      </c>
      <c r="B557" s="321" t="s">
        <v>3527</v>
      </c>
      <c r="C557" s="321"/>
      <c r="D557" s="321"/>
      <c r="E557" s="321"/>
      <c r="F557" s="321"/>
      <c r="G557" s="321" t="s">
        <v>7</v>
      </c>
      <c r="H557" s="321"/>
      <c r="I557" s="321"/>
      <c r="J557" s="135">
        <v>475.12</v>
      </c>
      <c r="K557" s="128" t="s">
        <v>3496</v>
      </c>
      <c r="L557" s="127" t="s">
        <v>2871</v>
      </c>
    </row>
    <row r="558" spans="1:12" ht="10.9" customHeight="1" x14ac:dyDescent="0.2">
      <c r="A558" s="130">
        <v>9577</v>
      </c>
      <c r="B558" s="321" t="s">
        <v>3526</v>
      </c>
      <c r="C558" s="321"/>
      <c r="D558" s="321"/>
      <c r="E558" s="321"/>
      <c r="F558" s="321"/>
      <c r="G558" s="321" t="s">
        <v>7</v>
      </c>
      <c r="H558" s="321"/>
      <c r="I558" s="321"/>
      <c r="J558" s="142">
        <v>29.38</v>
      </c>
      <c r="K558" s="128" t="s">
        <v>3496</v>
      </c>
      <c r="L558" s="127" t="s">
        <v>2871</v>
      </c>
    </row>
    <row r="559" spans="1:12" ht="10.9" customHeight="1" x14ac:dyDescent="0.2">
      <c r="A559" s="130">
        <v>9578</v>
      </c>
      <c r="B559" s="321" t="s">
        <v>3525</v>
      </c>
      <c r="C559" s="321"/>
      <c r="D559" s="321"/>
      <c r="E559" s="321"/>
      <c r="F559" s="321"/>
      <c r="G559" s="321" t="s">
        <v>7</v>
      </c>
      <c r="H559" s="321"/>
      <c r="I559" s="321"/>
      <c r="J559" s="142">
        <v>30.56</v>
      </c>
      <c r="K559" s="128" t="s">
        <v>3496</v>
      </c>
      <c r="L559" s="127" t="s">
        <v>2871</v>
      </c>
    </row>
    <row r="560" spans="1:12" ht="10.9" customHeight="1" x14ac:dyDescent="0.2">
      <c r="A560" s="130">
        <v>9579</v>
      </c>
      <c r="B560" s="321" t="s">
        <v>3524</v>
      </c>
      <c r="C560" s="321"/>
      <c r="D560" s="321"/>
      <c r="E560" s="321"/>
      <c r="F560" s="321"/>
      <c r="G560" s="321" t="s">
        <v>7</v>
      </c>
      <c r="H560" s="321"/>
      <c r="I560" s="321"/>
      <c r="J560" s="142">
        <v>53.41</v>
      </c>
      <c r="K560" s="128" t="s">
        <v>3496</v>
      </c>
      <c r="L560" s="127" t="s">
        <v>2871</v>
      </c>
    </row>
    <row r="561" spans="1:12" ht="10.9" customHeight="1" x14ac:dyDescent="0.2">
      <c r="A561" s="130">
        <v>9580</v>
      </c>
      <c r="B561" s="321" t="s">
        <v>3523</v>
      </c>
      <c r="C561" s="321"/>
      <c r="D561" s="321"/>
      <c r="E561" s="321"/>
      <c r="F561" s="321"/>
      <c r="G561" s="321" t="s">
        <v>7</v>
      </c>
      <c r="H561" s="321"/>
      <c r="I561" s="321"/>
      <c r="J561" s="132">
        <v>4.24</v>
      </c>
      <c r="K561" s="128" t="s">
        <v>3496</v>
      </c>
      <c r="L561" s="127" t="s">
        <v>2871</v>
      </c>
    </row>
    <row r="562" spans="1:12" ht="10.9" customHeight="1" x14ac:dyDescent="0.2">
      <c r="A562" s="130">
        <v>9581</v>
      </c>
      <c r="B562" s="321" t="s">
        <v>3522</v>
      </c>
      <c r="C562" s="321"/>
      <c r="D562" s="321"/>
      <c r="E562" s="321"/>
      <c r="F562" s="321"/>
      <c r="G562" s="321" t="s">
        <v>7</v>
      </c>
      <c r="H562" s="321"/>
      <c r="I562" s="321"/>
      <c r="J562" s="142">
        <v>30.16</v>
      </c>
      <c r="K562" s="128" t="s">
        <v>3496</v>
      </c>
      <c r="L562" s="127" t="s">
        <v>2871</v>
      </c>
    </row>
    <row r="563" spans="1:12" ht="10.9" customHeight="1" x14ac:dyDescent="0.2">
      <c r="A563" s="130">
        <v>9582</v>
      </c>
      <c r="B563" s="321" t="s">
        <v>3521</v>
      </c>
      <c r="C563" s="321"/>
      <c r="D563" s="321"/>
      <c r="E563" s="321"/>
      <c r="F563" s="321"/>
      <c r="G563" s="321" t="s">
        <v>7</v>
      </c>
      <c r="H563" s="321"/>
      <c r="I563" s="321"/>
      <c r="J563" s="142">
        <v>39.78</v>
      </c>
      <c r="K563" s="128" t="s">
        <v>3496</v>
      </c>
      <c r="L563" s="127" t="s">
        <v>2871</v>
      </c>
    </row>
    <row r="564" spans="1:12" ht="10.9" customHeight="1" x14ac:dyDescent="0.2">
      <c r="A564" s="130">
        <v>9583</v>
      </c>
      <c r="B564" s="321" t="s">
        <v>3520</v>
      </c>
      <c r="C564" s="321"/>
      <c r="D564" s="321"/>
      <c r="E564" s="321"/>
      <c r="F564" s="321"/>
      <c r="G564" s="321" t="s">
        <v>7</v>
      </c>
      <c r="H564" s="321"/>
      <c r="I564" s="321"/>
      <c r="J564" s="142">
        <v>12.56</v>
      </c>
      <c r="K564" s="128" t="s">
        <v>3496</v>
      </c>
      <c r="L564" s="127" t="s">
        <v>2871</v>
      </c>
    </row>
    <row r="565" spans="1:12" ht="10.9" customHeight="1" x14ac:dyDescent="0.2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</row>
    <row r="566" spans="1:12" ht="10.9" customHeight="1" x14ac:dyDescent="0.2">
      <c r="A566" s="322" t="s">
        <v>2906</v>
      </c>
      <c r="B566" s="322"/>
      <c r="C566" s="322"/>
      <c r="D566" s="321" t="s">
        <v>3519</v>
      </c>
      <c r="E566" s="321"/>
      <c r="F566" s="321"/>
      <c r="G566" s="321"/>
      <c r="H566" s="321"/>
      <c r="I566" s="321"/>
      <c r="J566" s="321"/>
      <c r="K566" s="321"/>
      <c r="L566" s="321"/>
    </row>
    <row r="567" spans="1:12" ht="10.9" customHeight="1" x14ac:dyDescent="0.2">
      <c r="A567" s="140" t="s">
        <v>0</v>
      </c>
      <c r="B567" s="323" t="s">
        <v>1</v>
      </c>
      <c r="C567" s="323"/>
      <c r="D567" s="323"/>
      <c r="E567" s="323"/>
      <c r="F567" s="323"/>
      <c r="G567" s="323" t="s">
        <v>2904</v>
      </c>
      <c r="H567" s="323"/>
      <c r="I567" s="323"/>
      <c r="J567" s="141" t="s">
        <v>4</v>
      </c>
      <c r="K567" s="140" t="s">
        <v>2903</v>
      </c>
      <c r="L567" s="139" t="s">
        <v>2902</v>
      </c>
    </row>
    <row r="568" spans="1:12" ht="10.9" customHeight="1" x14ac:dyDescent="0.2">
      <c r="A568" s="130">
        <v>4363</v>
      </c>
      <c r="B568" s="321" t="s">
        <v>3518</v>
      </c>
      <c r="C568" s="321"/>
      <c r="D568" s="321"/>
      <c r="E568" s="321"/>
      <c r="F568" s="321"/>
      <c r="G568" s="321" t="s">
        <v>7</v>
      </c>
      <c r="H568" s="321"/>
      <c r="I568" s="321"/>
      <c r="J568" s="132">
        <v>7.43</v>
      </c>
      <c r="K568" s="128" t="s">
        <v>2881</v>
      </c>
      <c r="L568" s="127" t="s">
        <v>2871</v>
      </c>
    </row>
    <row r="569" spans="1:12" ht="10.9" customHeight="1" x14ac:dyDescent="0.2">
      <c r="A569" s="130">
        <v>4364</v>
      </c>
      <c r="B569" s="321" t="s">
        <v>3517</v>
      </c>
      <c r="C569" s="321"/>
      <c r="D569" s="321"/>
      <c r="E569" s="321"/>
      <c r="F569" s="321"/>
      <c r="G569" s="321" t="s">
        <v>7</v>
      </c>
      <c r="H569" s="321"/>
      <c r="I569" s="321"/>
      <c r="J569" s="142">
        <v>24.63</v>
      </c>
      <c r="K569" s="128" t="s">
        <v>2881</v>
      </c>
      <c r="L569" s="127" t="s">
        <v>2871</v>
      </c>
    </row>
    <row r="570" spans="1:12" ht="10.9" customHeight="1" x14ac:dyDescent="0.2">
      <c r="A570" s="130">
        <v>4372</v>
      </c>
      <c r="B570" s="321" t="s">
        <v>3516</v>
      </c>
      <c r="C570" s="321"/>
      <c r="D570" s="321"/>
      <c r="E570" s="321"/>
      <c r="F570" s="321"/>
      <c r="G570" s="321" t="s">
        <v>7</v>
      </c>
      <c r="H570" s="321"/>
      <c r="I570" s="321"/>
      <c r="J570" s="132">
        <v>4.0199999999999996</v>
      </c>
      <c r="K570" s="128" t="s">
        <v>3215</v>
      </c>
      <c r="L570" s="127" t="s">
        <v>2871</v>
      </c>
    </row>
    <row r="571" spans="1:12" ht="10.9" customHeight="1" x14ac:dyDescent="0.2">
      <c r="A571" s="130">
        <v>4373</v>
      </c>
      <c r="B571" s="321" t="s">
        <v>3515</v>
      </c>
      <c r="C571" s="321"/>
      <c r="D571" s="321"/>
      <c r="E571" s="321"/>
      <c r="F571" s="321"/>
      <c r="G571" s="321" t="s">
        <v>7</v>
      </c>
      <c r="H571" s="321"/>
      <c r="I571" s="321"/>
      <c r="J571" s="132">
        <v>6.82</v>
      </c>
      <c r="K571" s="128" t="s">
        <v>2881</v>
      </c>
      <c r="L571" s="127" t="s">
        <v>2871</v>
      </c>
    </row>
    <row r="572" spans="1:12" ht="10.9" customHeight="1" x14ac:dyDescent="0.2">
      <c r="A572" s="130">
        <v>4374</v>
      </c>
      <c r="B572" s="321" t="s">
        <v>3514</v>
      </c>
      <c r="C572" s="321"/>
      <c r="D572" s="321"/>
      <c r="E572" s="321"/>
      <c r="F572" s="321"/>
      <c r="G572" s="321" t="s">
        <v>7</v>
      </c>
      <c r="H572" s="321"/>
      <c r="I572" s="321"/>
      <c r="J572" s="142">
        <v>11.06</v>
      </c>
      <c r="K572" s="128" t="s">
        <v>2881</v>
      </c>
      <c r="L572" s="127" t="s">
        <v>2871</v>
      </c>
    </row>
    <row r="573" spans="1:12" ht="10.9" customHeight="1" x14ac:dyDescent="0.2">
      <c r="A573" s="130">
        <v>4379</v>
      </c>
      <c r="B573" s="321" t="s">
        <v>3513</v>
      </c>
      <c r="C573" s="321"/>
      <c r="D573" s="321"/>
      <c r="E573" s="321"/>
      <c r="F573" s="321"/>
      <c r="G573" s="321" t="s">
        <v>7</v>
      </c>
      <c r="H573" s="321"/>
      <c r="I573" s="321"/>
      <c r="J573" s="135">
        <v>279.89999999999998</v>
      </c>
      <c r="K573" s="128" t="s">
        <v>3181</v>
      </c>
      <c r="L573" s="127" t="s">
        <v>2871</v>
      </c>
    </row>
    <row r="574" spans="1:12" ht="10.9" customHeight="1" x14ac:dyDescent="0.2">
      <c r="A574" s="130">
        <v>4381</v>
      </c>
      <c r="B574" s="321" t="s">
        <v>3512</v>
      </c>
      <c r="C574" s="321"/>
      <c r="D574" s="321"/>
      <c r="E574" s="321"/>
      <c r="F574" s="321"/>
      <c r="G574" s="321" t="s">
        <v>629</v>
      </c>
      <c r="H574" s="321"/>
      <c r="I574" s="321"/>
      <c r="J574" s="142">
        <v>26.94</v>
      </c>
      <c r="K574" s="128" t="s">
        <v>2881</v>
      </c>
      <c r="L574" s="127" t="s">
        <v>2871</v>
      </c>
    </row>
    <row r="575" spans="1:12" ht="10.9" customHeight="1" x14ac:dyDescent="0.2">
      <c r="A575" s="130">
        <v>4389</v>
      </c>
      <c r="B575" s="321" t="s">
        <v>3511</v>
      </c>
      <c r="C575" s="321"/>
      <c r="D575" s="321"/>
      <c r="E575" s="321"/>
      <c r="F575" s="321"/>
      <c r="G575" s="321" t="s">
        <v>629</v>
      </c>
      <c r="H575" s="321"/>
      <c r="I575" s="321"/>
      <c r="J575" s="142">
        <v>93.72</v>
      </c>
      <c r="K575" s="128" t="s">
        <v>3215</v>
      </c>
      <c r="L575" s="127" t="s">
        <v>2871</v>
      </c>
    </row>
    <row r="576" spans="1:12" ht="10.9" customHeight="1" x14ac:dyDescent="0.2">
      <c r="A576" s="130">
        <v>9101</v>
      </c>
      <c r="B576" s="321" t="s">
        <v>3510</v>
      </c>
      <c r="C576" s="321"/>
      <c r="D576" s="321"/>
      <c r="E576" s="321"/>
      <c r="F576" s="321"/>
      <c r="G576" s="321" t="s">
        <v>7</v>
      </c>
      <c r="H576" s="321"/>
      <c r="I576" s="321"/>
      <c r="J576" s="142">
        <v>47.89</v>
      </c>
      <c r="K576" s="128" t="s">
        <v>3181</v>
      </c>
      <c r="L576" s="127" t="s">
        <v>2871</v>
      </c>
    </row>
    <row r="577" spans="1:12" ht="10.9" customHeight="1" x14ac:dyDescent="0.2">
      <c r="A577" s="130">
        <v>9102</v>
      </c>
      <c r="B577" s="321" t="s">
        <v>3509</v>
      </c>
      <c r="C577" s="321"/>
      <c r="D577" s="321"/>
      <c r="E577" s="321"/>
      <c r="F577" s="321"/>
      <c r="G577" s="321" t="s">
        <v>7</v>
      </c>
      <c r="H577" s="321"/>
      <c r="I577" s="321"/>
      <c r="J577" s="135">
        <v>161.13</v>
      </c>
      <c r="K577" s="128" t="s">
        <v>2966</v>
      </c>
      <c r="L577" s="127" t="s">
        <v>2871</v>
      </c>
    </row>
    <row r="578" spans="1:12" ht="10.9" customHeight="1" x14ac:dyDescent="0.2">
      <c r="A578" s="130">
        <v>9146</v>
      </c>
      <c r="B578" s="321" t="s">
        <v>3508</v>
      </c>
      <c r="C578" s="321"/>
      <c r="D578" s="321"/>
      <c r="E578" s="321"/>
      <c r="F578" s="321"/>
      <c r="G578" s="321" t="s">
        <v>7</v>
      </c>
      <c r="H578" s="321"/>
      <c r="I578" s="321"/>
      <c r="J578" s="132">
        <v>8.3800000000000008</v>
      </c>
      <c r="K578" s="128" t="s">
        <v>2966</v>
      </c>
      <c r="L578" s="127" t="s">
        <v>2871</v>
      </c>
    </row>
    <row r="579" spans="1:12" ht="10.9" customHeight="1" x14ac:dyDescent="0.2">
      <c r="A579" s="130">
        <v>9362</v>
      </c>
      <c r="B579" s="321" t="s">
        <v>3507</v>
      </c>
      <c r="C579" s="321"/>
      <c r="D579" s="321"/>
      <c r="E579" s="321"/>
      <c r="F579" s="321"/>
      <c r="G579" s="321" t="s">
        <v>7</v>
      </c>
      <c r="H579" s="321"/>
      <c r="I579" s="321"/>
      <c r="J579" s="142">
        <v>36.880000000000003</v>
      </c>
      <c r="K579" s="128" t="s">
        <v>3181</v>
      </c>
      <c r="L579" s="127" t="s">
        <v>2871</v>
      </c>
    </row>
    <row r="580" spans="1:12" ht="10.9" customHeight="1" x14ac:dyDescent="0.2">
      <c r="A580" s="130">
        <v>9372</v>
      </c>
      <c r="B580" s="321" t="s">
        <v>3506</v>
      </c>
      <c r="C580" s="321"/>
      <c r="D580" s="321"/>
      <c r="E580" s="321"/>
      <c r="F580" s="321"/>
      <c r="G580" s="321" t="s">
        <v>7</v>
      </c>
      <c r="H580" s="321"/>
      <c r="I580" s="321"/>
      <c r="J580" s="129">
        <v>2519</v>
      </c>
      <c r="K580" s="128" t="s">
        <v>3007</v>
      </c>
      <c r="L580" s="127" t="s">
        <v>2871</v>
      </c>
    </row>
    <row r="581" spans="1:12" ht="10.9" customHeight="1" x14ac:dyDescent="0.2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</row>
    <row r="582" spans="1:12" ht="10.9" customHeight="1" x14ac:dyDescent="0.2">
      <c r="A582" s="322" t="s">
        <v>2906</v>
      </c>
      <c r="B582" s="322"/>
      <c r="C582" s="322"/>
      <c r="D582" s="321" t="s">
        <v>3505</v>
      </c>
      <c r="E582" s="321"/>
      <c r="F582" s="321"/>
      <c r="G582" s="321"/>
      <c r="H582" s="321"/>
      <c r="I582" s="321"/>
      <c r="J582" s="321"/>
      <c r="K582" s="321"/>
      <c r="L582" s="321"/>
    </row>
    <row r="583" spans="1:12" ht="10.9" customHeight="1" x14ac:dyDescent="0.2">
      <c r="A583" s="140" t="s">
        <v>0</v>
      </c>
      <c r="B583" s="323" t="s">
        <v>1</v>
      </c>
      <c r="C583" s="323"/>
      <c r="D583" s="323"/>
      <c r="E583" s="323"/>
      <c r="F583" s="323"/>
      <c r="G583" s="323" t="s">
        <v>2904</v>
      </c>
      <c r="H583" s="323"/>
      <c r="I583" s="323"/>
      <c r="J583" s="141" t="s">
        <v>4</v>
      </c>
      <c r="K583" s="140" t="s">
        <v>2903</v>
      </c>
      <c r="L583" s="139" t="s">
        <v>2902</v>
      </c>
    </row>
    <row r="584" spans="1:12" ht="10.9" customHeight="1" x14ac:dyDescent="0.2">
      <c r="A584" s="130">
        <v>9103</v>
      </c>
      <c r="B584" s="321" t="s">
        <v>3504</v>
      </c>
      <c r="C584" s="321"/>
      <c r="D584" s="321"/>
      <c r="E584" s="321"/>
      <c r="F584" s="321"/>
      <c r="G584" s="321" t="s">
        <v>7</v>
      </c>
      <c r="H584" s="321"/>
      <c r="I584" s="321"/>
      <c r="J584" s="129">
        <v>1344.85</v>
      </c>
      <c r="K584" s="128" t="s">
        <v>2966</v>
      </c>
      <c r="L584" s="127" t="s">
        <v>2871</v>
      </c>
    </row>
    <row r="585" spans="1:12" ht="10.9" customHeight="1" x14ac:dyDescent="0.2">
      <c r="A585" s="130">
        <v>9381</v>
      </c>
      <c r="B585" s="321" t="s">
        <v>3503</v>
      </c>
      <c r="C585" s="321"/>
      <c r="D585" s="321"/>
      <c r="E585" s="321"/>
      <c r="F585" s="321"/>
      <c r="G585" s="321" t="s">
        <v>7</v>
      </c>
      <c r="H585" s="321"/>
      <c r="I585" s="321"/>
      <c r="J585" s="135">
        <v>130</v>
      </c>
      <c r="K585" s="128" t="s">
        <v>3007</v>
      </c>
      <c r="L585" s="127" t="s">
        <v>2871</v>
      </c>
    </row>
    <row r="586" spans="1:12" ht="10.9" customHeight="1" x14ac:dyDescent="0.2">
      <c r="A586" s="130">
        <v>9382</v>
      </c>
      <c r="B586" s="321" t="s">
        <v>3502</v>
      </c>
      <c r="C586" s="321"/>
      <c r="D586" s="321"/>
      <c r="E586" s="321"/>
      <c r="F586" s="321"/>
      <c r="G586" s="321" t="s">
        <v>7</v>
      </c>
      <c r="H586" s="321"/>
      <c r="I586" s="321"/>
      <c r="J586" s="135">
        <v>151.9</v>
      </c>
      <c r="K586" s="128" t="s">
        <v>3007</v>
      </c>
      <c r="L586" s="127" t="s">
        <v>2871</v>
      </c>
    </row>
    <row r="587" spans="1:12" ht="10.9" customHeight="1" x14ac:dyDescent="0.2">
      <c r="A587" s="130">
        <v>9393</v>
      </c>
      <c r="B587" s="321" t="s">
        <v>3501</v>
      </c>
      <c r="C587" s="321"/>
      <c r="D587" s="321"/>
      <c r="E587" s="321"/>
      <c r="F587" s="321"/>
      <c r="G587" s="321" t="s">
        <v>7</v>
      </c>
      <c r="H587" s="321"/>
      <c r="I587" s="321"/>
      <c r="J587" s="135">
        <v>174.8</v>
      </c>
      <c r="K587" s="128" t="s">
        <v>3007</v>
      </c>
      <c r="L587" s="127" t="s">
        <v>2871</v>
      </c>
    </row>
    <row r="588" spans="1:12" ht="10.9" customHeight="1" x14ac:dyDescent="0.2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</row>
    <row r="589" spans="1:12" ht="10.9" customHeight="1" x14ac:dyDescent="0.2">
      <c r="A589" s="322" t="s">
        <v>2906</v>
      </c>
      <c r="B589" s="322"/>
      <c r="C589" s="322"/>
      <c r="D589" s="321" t="s">
        <v>3500</v>
      </c>
      <c r="E589" s="321"/>
      <c r="F589" s="321"/>
      <c r="G589" s="321"/>
      <c r="H589" s="321"/>
      <c r="I589" s="321"/>
      <c r="J589" s="321"/>
      <c r="K589" s="321"/>
      <c r="L589" s="321"/>
    </row>
    <row r="590" spans="1:12" ht="10.9" customHeight="1" x14ac:dyDescent="0.2">
      <c r="A590" s="140" t="s">
        <v>0</v>
      </c>
      <c r="B590" s="323" t="s">
        <v>1</v>
      </c>
      <c r="C590" s="323"/>
      <c r="D590" s="323"/>
      <c r="E590" s="323"/>
      <c r="F590" s="323"/>
      <c r="G590" s="323" t="s">
        <v>2904</v>
      </c>
      <c r="H590" s="323"/>
      <c r="I590" s="323"/>
      <c r="J590" s="141" t="s">
        <v>4</v>
      </c>
      <c r="K590" s="140" t="s">
        <v>2903</v>
      </c>
      <c r="L590" s="139" t="s">
        <v>2902</v>
      </c>
    </row>
    <row r="591" spans="1:12" ht="10.9" customHeight="1" x14ac:dyDescent="0.2">
      <c r="A591" s="130">
        <v>4320</v>
      </c>
      <c r="B591" s="321" t="s">
        <v>3499</v>
      </c>
      <c r="C591" s="321"/>
      <c r="D591" s="321"/>
      <c r="E591" s="321"/>
      <c r="F591" s="321"/>
      <c r="G591" s="321" t="s">
        <v>7</v>
      </c>
      <c r="H591" s="321"/>
      <c r="I591" s="321"/>
      <c r="J591" s="129">
        <v>1941.77</v>
      </c>
      <c r="K591" s="128" t="s">
        <v>4732</v>
      </c>
      <c r="L591" s="127" t="s">
        <v>2871</v>
      </c>
    </row>
    <row r="592" spans="1:12" ht="10.9" customHeight="1" x14ac:dyDescent="0.2">
      <c r="A592" s="130">
        <v>8958</v>
      </c>
      <c r="B592" s="321" t="s">
        <v>3498</v>
      </c>
      <c r="C592" s="321"/>
      <c r="D592" s="321"/>
      <c r="E592" s="321"/>
      <c r="F592" s="321"/>
      <c r="G592" s="321" t="s">
        <v>7</v>
      </c>
      <c r="H592" s="321"/>
      <c r="I592" s="321"/>
      <c r="J592" s="135">
        <v>225</v>
      </c>
      <c r="K592" s="128" t="s">
        <v>2966</v>
      </c>
      <c r="L592" s="127" t="s">
        <v>2871</v>
      </c>
    </row>
    <row r="593" spans="1:12" ht="10.9" customHeight="1" x14ac:dyDescent="0.2">
      <c r="A593" s="130">
        <v>8960</v>
      </c>
      <c r="B593" s="321" t="s">
        <v>3497</v>
      </c>
      <c r="C593" s="321"/>
      <c r="D593" s="321"/>
      <c r="E593" s="321"/>
      <c r="F593" s="321"/>
      <c r="G593" s="321" t="s">
        <v>7</v>
      </c>
      <c r="H593" s="321"/>
      <c r="I593" s="321"/>
      <c r="J593" s="129">
        <v>1320</v>
      </c>
      <c r="K593" s="128" t="s">
        <v>3496</v>
      </c>
      <c r="L593" s="127" t="s">
        <v>2871</v>
      </c>
    </row>
    <row r="594" spans="1:12" ht="10.9" customHeight="1" x14ac:dyDescent="0.2">
      <c r="A594" s="130">
        <v>8971</v>
      </c>
      <c r="B594" s="321" t="s">
        <v>3495</v>
      </c>
      <c r="C594" s="321"/>
      <c r="D594" s="321"/>
      <c r="E594" s="321"/>
      <c r="F594" s="321"/>
      <c r="G594" s="321" t="s">
        <v>7</v>
      </c>
      <c r="H594" s="321"/>
      <c r="I594" s="321"/>
      <c r="J594" s="135">
        <v>168.75</v>
      </c>
      <c r="K594" s="128" t="s">
        <v>2876</v>
      </c>
      <c r="L594" s="127" t="s">
        <v>2871</v>
      </c>
    </row>
    <row r="595" spans="1:12" ht="10.9" customHeight="1" x14ac:dyDescent="0.2">
      <c r="A595" s="130">
        <v>8972</v>
      </c>
      <c r="B595" s="321" t="s">
        <v>3494</v>
      </c>
      <c r="C595" s="321"/>
      <c r="D595" s="321"/>
      <c r="E595" s="321"/>
      <c r="F595" s="321"/>
      <c r="G595" s="321" t="s">
        <v>7</v>
      </c>
      <c r="H595" s="321"/>
      <c r="I595" s="321"/>
      <c r="J595" s="135">
        <v>281.25</v>
      </c>
      <c r="K595" s="128" t="s">
        <v>2876</v>
      </c>
      <c r="L595" s="127" t="s">
        <v>2871</v>
      </c>
    </row>
    <row r="596" spans="1:12" ht="10.9" customHeight="1" x14ac:dyDescent="0.2">
      <c r="A596" s="130">
        <v>8973</v>
      </c>
      <c r="B596" s="321" t="s">
        <v>3493</v>
      </c>
      <c r="C596" s="321"/>
      <c r="D596" s="321"/>
      <c r="E596" s="321"/>
      <c r="F596" s="321"/>
      <c r="G596" s="321" t="s">
        <v>7</v>
      </c>
      <c r="H596" s="321"/>
      <c r="I596" s="321"/>
      <c r="J596" s="135">
        <v>130</v>
      </c>
      <c r="K596" s="128" t="s">
        <v>2966</v>
      </c>
      <c r="L596" s="127" t="s">
        <v>2871</v>
      </c>
    </row>
    <row r="597" spans="1:12" ht="10.9" customHeight="1" x14ac:dyDescent="0.2">
      <c r="A597" s="130">
        <v>8980</v>
      </c>
      <c r="B597" s="321" t="s">
        <v>3492</v>
      </c>
      <c r="C597" s="321"/>
      <c r="D597" s="321"/>
      <c r="E597" s="321"/>
      <c r="F597" s="321"/>
      <c r="G597" s="321" t="s">
        <v>7</v>
      </c>
      <c r="H597" s="321"/>
      <c r="I597" s="321"/>
      <c r="J597" s="129">
        <v>1326.97</v>
      </c>
      <c r="K597" s="128" t="s">
        <v>4732</v>
      </c>
      <c r="L597" s="127" t="s">
        <v>2871</v>
      </c>
    </row>
    <row r="598" spans="1:12" ht="10.9" customHeight="1" x14ac:dyDescent="0.2">
      <c r="A598" s="130">
        <v>8981</v>
      </c>
      <c r="B598" s="321" t="s">
        <v>3491</v>
      </c>
      <c r="C598" s="321"/>
      <c r="D598" s="321"/>
      <c r="E598" s="321"/>
      <c r="F598" s="321"/>
      <c r="G598" s="321" t="s">
        <v>7</v>
      </c>
      <c r="H598" s="321"/>
      <c r="I598" s="321"/>
      <c r="J598" s="135">
        <v>117.8</v>
      </c>
      <c r="K598" s="128" t="s">
        <v>3490</v>
      </c>
      <c r="L598" s="127" t="s">
        <v>2871</v>
      </c>
    </row>
    <row r="599" spans="1:12" ht="10.9" customHeight="1" x14ac:dyDescent="0.2">
      <c r="A599" s="130">
        <v>9104</v>
      </c>
      <c r="B599" s="321" t="s">
        <v>3489</v>
      </c>
      <c r="C599" s="321"/>
      <c r="D599" s="321"/>
      <c r="E599" s="321"/>
      <c r="F599" s="321"/>
      <c r="G599" s="321" t="s">
        <v>7</v>
      </c>
      <c r="H599" s="321"/>
      <c r="I599" s="321"/>
      <c r="J599" s="135">
        <v>300</v>
      </c>
      <c r="K599" s="128" t="s">
        <v>2966</v>
      </c>
      <c r="L599" s="127" t="s">
        <v>2871</v>
      </c>
    </row>
    <row r="600" spans="1:12" ht="10.9" customHeight="1" x14ac:dyDescent="0.2">
      <c r="A600" s="130">
        <v>9105</v>
      </c>
      <c r="B600" s="321" t="s">
        <v>3488</v>
      </c>
      <c r="C600" s="321"/>
      <c r="D600" s="321"/>
      <c r="E600" s="321"/>
      <c r="F600" s="321"/>
      <c r="G600" s="321" t="s">
        <v>7</v>
      </c>
      <c r="H600" s="321"/>
      <c r="I600" s="321"/>
      <c r="J600" s="129">
        <v>1022</v>
      </c>
      <c r="K600" s="128" t="s">
        <v>2966</v>
      </c>
      <c r="L600" s="127" t="s">
        <v>2871</v>
      </c>
    </row>
    <row r="601" spans="1:12" ht="10.9" customHeight="1" x14ac:dyDescent="0.2">
      <c r="A601" s="130">
        <v>9107</v>
      </c>
      <c r="B601" s="321" t="s">
        <v>3487</v>
      </c>
      <c r="C601" s="321"/>
      <c r="D601" s="321"/>
      <c r="E601" s="321"/>
      <c r="F601" s="321"/>
      <c r="G601" s="321" t="s">
        <v>7</v>
      </c>
      <c r="H601" s="321"/>
      <c r="I601" s="321"/>
      <c r="J601" s="135">
        <v>950</v>
      </c>
      <c r="K601" s="128" t="s">
        <v>2966</v>
      </c>
      <c r="L601" s="127" t="s">
        <v>2871</v>
      </c>
    </row>
    <row r="602" spans="1:12" ht="10.9" customHeight="1" x14ac:dyDescent="0.2">
      <c r="A602" s="130">
        <v>9108</v>
      </c>
      <c r="B602" s="321" t="s">
        <v>3486</v>
      </c>
      <c r="C602" s="321"/>
      <c r="D602" s="321"/>
      <c r="E602" s="321"/>
      <c r="F602" s="321"/>
      <c r="G602" s="321" t="s">
        <v>7</v>
      </c>
      <c r="H602" s="321"/>
      <c r="I602" s="321"/>
      <c r="J602" s="129">
        <v>4000</v>
      </c>
      <c r="K602" s="128" t="s">
        <v>2966</v>
      </c>
      <c r="L602" s="127" t="s">
        <v>2871</v>
      </c>
    </row>
    <row r="603" spans="1:12" ht="10.9" customHeight="1" x14ac:dyDescent="0.2">
      <c r="A603" s="130">
        <v>9177</v>
      </c>
      <c r="B603" s="321" t="s">
        <v>3485</v>
      </c>
      <c r="C603" s="321"/>
      <c r="D603" s="321"/>
      <c r="E603" s="321"/>
      <c r="F603" s="321"/>
      <c r="G603" s="321" t="s">
        <v>7</v>
      </c>
      <c r="H603" s="321"/>
      <c r="I603" s="321"/>
      <c r="J603" s="135">
        <v>150</v>
      </c>
      <c r="K603" s="128" t="s">
        <v>2966</v>
      </c>
      <c r="L603" s="127" t="s">
        <v>2871</v>
      </c>
    </row>
    <row r="604" spans="1:12" ht="21.75" customHeight="1" x14ac:dyDescent="0.2">
      <c r="A604" s="130">
        <v>9379</v>
      </c>
      <c r="B604" s="321" t="s">
        <v>3484</v>
      </c>
      <c r="C604" s="321"/>
      <c r="D604" s="321"/>
      <c r="E604" s="321"/>
      <c r="F604" s="321"/>
      <c r="G604" s="321" t="s">
        <v>7</v>
      </c>
      <c r="H604" s="321"/>
      <c r="I604" s="321"/>
      <c r="J604" s="129">
        <v>3804.01</v>
      </c>
      <c r="K604" s="128" t="s">
        <v>3007</v>
      </c>
      <c r="L604" s="127" t="s">
        <v>2871</v>
      </c>
    </row>
    <row r="605" spans="1:12" ht="10.9" customHeight="1" x14ac:dyDescent="0.2">
      <c r="A605" s="130">
        <v>9524</v>
      </c>
      <c r="B605" s="321" t="s">
        <v>1667</v>
      </c>
      <c r="C605" s="321"/>
      <c r="D605" s="321"/>
      <c r="E605" s="321"/>
      <c r="F605" s="321"/>
      <c r="G605" s="321" t="s">
        <v>414</v>
      </c>
      <c r="H605" s="321"/>
      <c r="I605" s="321"/>
      <c r="J605" s="134">
        <v>250000</v>
      </c>
      <c r="K605" s="128" t="s">
        <v>2962</v>
      </c>
      <c r="L605" s="127" t="s">
        <v>2871</v>
      </c>
    </row>
    <row r="606" spans="1:12" ht="10.9" customHeight="1" x14ac:dyDescent="0.2">
      <c r="A606" s="130">
        <v>9525</v>
      </c>
      <c r="B606" s="321" t="s">
        <v>3483</v>
      </c>
      <c r="C606" s="321"/>
      <c r="D606" s="321"/>
      <c r="E606" s="321"/>
      <c r="F606" s="321"/>
      <c r="G606" s="321" t="s">
        <v>7</v>
      </c>
      <c r="H606" s="321"/>
      <c r="I606" s="321"/>
      <c r="J606" s="129">
        <v>3452.55</v>
      </c>
      <c r="K606" s="128" t="s">
        <v>2962</v>
      </c>
      <c r="L606" s="127" t="s">
        <v>2871</v>
      </c>
    </row>
    <row r="607" spans="1:12" ht="10.9" customHeight="1" x14ac:dyDescent="0.2">
      <c r="A607" s="130">
        <v>9526</v>
      </c>
      <c r="B607" s="321" t="s">
        <v>3482</v>
      </c>
      <c r="C607" s="321"/>
      <c r="D607" s="321"/>
      <c r="E607" s="321"/>
      <c r="F607" s="321"/>
      <c r="G607" s="321" t="s">
        <v>7</v>
      </c>
      <c r="H607" s="321"/>
      <c r="I607" s="321"/>
      <c r="J607" s="129">
        <v>3777.17</v>
      </c>
      <c r="K607" s="128" t="s">
        <v>2962</v>
      </c>
      <c r="L607" s="127" t="s">
        <v>2871</v>
      </c>
    </row>
    <row r="608" spans="1:12" ht="10.9" customHeight="1" x14ac:dyDescent="0.2">
      <c r="A608" s="130">
        <v>9527</v>
      </c>
      <c r="B608" s="321" t="s">
        <v>3481</v>
      </c>
      <c r="C608" s="321"/>
      <c r="D608" s="321"/>
      <c r="E608" s="321"/>
      <c r="F608" s="321"/>
      <c r="G608" s="321" t="s">
        <v>7</v>
      </c>
      <c r="H608" s="321"/>
      <c r="I608" s="321"/>
      <c r="J608" s="129">
        <v>1550.37</v>
      </c>
      <c r="K608" s="128" t="s">
        <v>2962</v>
      </c>
      <c r="L608" s="127" t="s">
        <v>2871</v>
      </c>
    </row>
    <row r="609" spans="1:12" ht="10.9" customHeight="1" x14ac:dyDescent="0.2">
      <c r="A609" s="130">
        <v>9528</v>
      </c>
      <c r="B609" s="321" t="s">
        <v>3480</v>
      </c>
      <c r="C609" s="321"/>
      <c r="D609" s="321"/>
      <c r="E609" s="321"/>
      <c r="F609" s="321"/>
      <c r="G609" s="321" t="s">
        <v>7</v>
      </c>
      <c r="H609" s="321"/>
      <c r="I609" s="321"/>
      <c r="J609" s="129">
        <v>3036.88</v>
      </c>
      <c r="K609" s="128" t="s">
        <v>2962</v>
      </c>
      <c r="L609" s="127" t="s">
        <v>2871</v>
      </c>
    </row>
    <row r="610" spans="1:12" ht="10.9" customHeight="1" x14ac:dyDescent="0.2">
      <c r="A610" s="130">
        <v>9529</v>
      </c>
      <c r="B610" s="321" t="s">
        <v>3479</v>
      </c>
      <c r="C610" s="321"/>
      <c r="D610" s="321"/>
      <c r="E610" s="321"/>
      <c r="F610" s="321"/>
      <c r="G610" s="321" t="s">
        <v>7</v>
      </c>
      <c r="H610" s="321"/>
      <c r="I610" s="321"/>
      <c r="J610" s="129">
        <v>1326.97</v>
      </c>
      <c r="K610" s="128" t="s">
        <v>2962</v>
      </c>
      <c r="L610" s="127" t="s">
        <v>2871</v>
      </c>
    </row>
    <row r="611" spans="1:12" ht="10.9" customHeight="1" x14ac:dyDescent="0.2">
      <c r="A611" s="130">
        <v>9530</v>
      </c>
      <c r="B611" s="321" t="s">
        <v>3478</v>
      </c>
      <c r="C611" s="321"/>
      <c r="D611" s="321"/>
      <c r="E611" s="321"/>
      <c r="F611" s="321"/>
      <c r="G611" s="321" t="s">
        <v>7</v>
      </c>
      <c r="H611" s="321"/>
      <c r="I611" s="321"/>
      <c r="J611" s="129">
        <v>4343.03</v>
      </c>
      <c r="K611" s="128" t="s">
        <v>2962</v>
      </c>
      <c r="L611" s="127" t="s">
        <v>2871</v>
      </c>
    </row>
    <row r="612" spans="1:12" ht="10.9" customHeight="1" x14ac:dyDescent="0.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</row>
    <row r="613" spans="1:12" ht="10.9" customHeight="1" x14ac:dyDescent="0.2">
      <c r="A613" s="322" t="s">
        <v>2906</v>
      </c>
      <c r="B613" s="322"/>
      <c r="C613" s="322"/>
      <c r="D613" s="321" t="s">
        <v>3477</v>
      </c>
      <c r="E613" s="321"/>
      <c r="F613" s="321"/>
      <c r="G613" s="321"/>
      <c r="H613" s="321"/>
      <c r="I613" s="321"/>
      <c r="J613" s="321"/>
      <c r="K613" s="321"/>
      <c r="L613" s="321"/>
    </row>
    <row r="614" spans="1:12" ht="10.9" customHeight="1" x14ac:dyDescent="0.2">
      <c r="A614" s="140" t="s">
        <v>0</v>
      </c>
      <c r="B614" s="323" t="s">
        <v>1</v>
      </c>
      <c r="C614" s="323"/>
      <c r="D614" s="323"/>
      <c r="E614" s="323"/>
      <c r="F614" s="323"/>
      <c r="G614" s="323" t="s">
        <v>2904</v>
      </c>
      <c r="H614" s="323"/>
      <c r="I614" s="323"/>
      <c r="J614" s="141" t="s">
        <v>4</v>
      </c>
      <c r="K614" s="140" t="s">
        <v>2903</v>
      </c>
      <c r="L614" s="139" t="s">
        <v>2902</v>
      </c>
    </row>
    <row r="615" spans="1:12" ht="10.9" customHeight="1" x14ac:dyDescent="0.2">
      <c r="A615" s="130">
        <v>2996</v>
      </c>
      <c r="B615" s="321" t="s">
        <v>3476</v>
      </c>
      <c r="C615" s="321"/>
      <c r="D615" s="321"/>
      <c r="E615" s="321"/>
      <c r="F615" s="321"/>
      <c r="G615" s="321" t="s">
        <v>7</v>
      </c>
      <c r="H615" s="321"/>
      <c r="I615" s="321"/>
      <c r="J615" s="142">
        <v>91.1</v>
      </c>
      <c r="K615" s="128" t="s">
        <v>3181</v>
      </c>
      <c r="L615" s="127" t="s">
        <v>2871</v>
      </c>
    </row>
    <row r="616" spans="1:12" ht="10.9" customHeight="1" x14ac:dyDescent="0.2">
      <c r="A616" s="130">
        <v>3204</v>
      </c>
      <c r="B616" s="321" t="s">
        <v>3475</v>
      </c>
      <c r="C616" s="321"/>
      <c r="D616" s="321"/>
      <c r="E616" s="321"/>
      <c r="F616" s="321"/>
      <c r="G616" s="321" t="s">
        <v>19</v>
      </c>
      <c r="H616" s="321"/>
      <c r="I616" s="321"/>
      <c r="J616" s="142">
        <v>29</v>
      </c>
      <c r="K616" s="128" t="s">
        <v>3181</v>
      </c>
      <c r="L616" s="127" t="s">
        <v>2871</v>
      </c>
    </row>
    <row r="617" spans="1:12" ht="10.9" customHeight="1" x14ac:dyDescent="0.2">
      <c r="A617" s="130">
        <v>3210</v>
      </c>
      <c r="B617" s="321" t="s">
        <v>3474</v>
      </c>
      <c r="C617" s="321"/>
      <c r="D617" s="321"/>
      <c r="E617" s="321"/>
      <c r="F617" s="321"/>
      <c r="G617" s="321" t="s">
        <v>19</v>
      </c>
      <c r="H617" s="321"/>
      <c r="I617" s="321"/>
      <c r="J617" s="142">
        <v>39</v>
      </c>
      <c r="K617" s="128" t="s">
        <v>3181</v>
      </c>
      <c r="L617" s="127" t="s">
        <v>2871</v>
      </c>
    </row>
    <row r="618" spans="1:12" ht="10.9" customHeight="1" x14ac:dyDescent="0.2">
      <c r="A618" s="130">
        <v>3212</v>
      </c>
      <c r="B618" s="321" t="s">
        <v>3473</v>
      </c>
      <c r="C618" s="321"/>
      <c r="D618" s="321"/>
      <c r="E618" s="321"/>
      <c r="F618" s="321"/>
      <c r="G618" s="321" t="s">
        <v>19</v>
      </c>
      <c r="H618" s="321"/>
      <c r="I618" s="321"/>
      <c r="J618" s="135">
        <v>166.67</v>
      </c>
      <c r="K618" s="128" t="s">
        <v>3181</v>
      </c>
      <c r="L618" s="127" t="s">
        <v>2871</v>
      </c>
    </row>
    <row r="619" spans="1:12" ht="10.9" customHeight="1" x14ac:dyDescent="0.2">
      <c r="A619" s="130">
        <v>3460</v>
      </c>
      <c r="B619" s="321" t="s">
        <v>3471</v>
      </c>
      <c r="C619" s="321"/>
      <c r="D619" s="321"/>
      <c r="E619" s="321"/>
      <c r="F619" s="321"/>
      <c r="G619" s="321" t="s">
        <v>7</v>
      </c>
      <c r="H619" s="321"/>
      <c r="I619" s="321"/>
      <c r="J619" s="142">
        <v>71.5</v>
      </c>
      <c r="K619" s="128" t="s">
        <v>3181</v>
      </c>
      <c r="L619" s="127" t="s">
        <v>2871</v>
      </c>
    </row>
    <row r="620" spans="1:12" ht="10.9" customHeight="1" x14ac:dyDescent="0.2">
      <c r="A620" s="130">
        <v>3499</v>
      </c>
      <c r="B620" s="321" t="s">
        <v>3470</v>
      </c>
      <c r="C620" s="321"/>
      <c r="D620" s="321"/>
      <c r="E620" s="321"/>
      <c r="F620" s="321"/>
      <c r="G620" s="321" t="s">
        <v>7</v>
      </c>
      <c r="H620" s="321"/>
      <c r="I620" s="321"/>
      <c r="J620" s="132">
        <v>9.7100000000000009</v>
      </c>
      <c r="K620" s="128" t="s">
        <v>3181</v>
      </c>
      <c r="L620" s="127" t="s">
        <v>2871</v>
      </c>
    </row>
    <row r="621" spans="1:12" ht="10.9" customHeight="1" x14ac:dyDescent="0.2">
      <c r="A621" s="130">
        <v>3504</v>
      </c>
      <c r="B621" s="321" t="s">
        <v>3469</v>
      </c>
      <c r="C621" s="321"/>
      <c r="D621" s="321"/>
      <c r="E621" s="321"/>
      <c r="F621" s="321"/>
      <c r="G621" s="321" t="s">
        <v>7</v>
      </c>
      <c r="H621" s="321"/>
      <c r="I621" s="321"/>
      <c r="J621" s="142">
        <v>27.56</v>
      </c>
      <c r="K621" s="128" t="s">
        <v>3181</v>
      </c>
      <c r="L621" s="127" t="s">
        <v>2871</v>
      </c>
    </row>
    <row r="622" spans="1:12" ht="10.9" customHeight="1" x14ac:dyDescent="0.2">
      <c r="A622" s="130">
        <v>3505</v>
      </c>
      <c r="B622" s="321" t="s">
        <v>3468</v>
      </c>
      <c r="C622" s="321"/>
      <c r="D622" s="321"/>
      <c r="E622" s="321"/>
      <c r="F622" s="321"/>
      <c r="G622" s="321" t="s">
        <v>7</v>
      </c>
      <c r="H622" s="321"/>
      <c r="I622" s="321"/>
      <c r="J622" s="142">
        <v>59.75</v>
      </c>
      <c r="K622" s="128" t="s">
        <v>3181</v>
      </c>
      <c r="L622" s="127" t="s">
        <v>2871</v>
      </c>
    </row>
    <row r="623" spans="1:12" ht="10.9" customHeight="1" x14ac:dyDescent="0.2">
      <c r="A623" s="130">
        <v>3880</v>
      </c>
      <c r="B623" s="321" t="s">
        <v>3467</v>
      </c>
      <c r="C623" s="321"/>
      <c r="D623" s="321"/>
      <c r="E623" s="321"/>
      <c r="F623" s="321"/>
      <c r="G623" s="321" t="s">
        <v>7</v>
      </c>
      <c r="H623" s="321"/>
      <c r="I623" s="321"/>
      <c r="J623" s="142">
        <v>54.09</v>
      </c>
      <c r="K623" s="128" t="s">
        <v>3181</v>
      </c>
      <c r="L623" s="127" t="s">
        <v>2871</v>
      </c>
    </row>
    <row r="624" spans="1:12" ht="10.9" customHeight="1" x14ac:dyDescent="0.2">
      <c r="A624" s="130">
        <v>3881</v>
      </c>
      <c r="B624" s="321" t="s">
        <v>3466</v>
      </c>
      <c r="C624" s="321"/>
      <c r="D624" s="321"/>
      <c r="E624" s="321"/>
      <c r="F624" s="321"/>
      <c r="G624" s="321" t="s">
        <v>7</v>
      </c>
      <c r="H624" s="321"/>
      <c r="I624" s="321"/>
      <c r="J624" s="142">
        <v>24.67</v>
      </c>
      <c r="K624" s="128" t="s">
        <v>3181</v>
      </c>
      <c r="L624" s="127" t="s">
        <v>2871</v>
      </c>
    </row>
    <row r="625" spans="1:12" ht="10.9" customHeight="1" x14ac:dyDescent="0.2">
      <c r="A625" s="130">
        <v>9471</v>
      </c>
      <c r="B625" s="321" t="s">
        <v>3465</v>
      </c>
      <c r="C625" s="321"/>
      <c r="D625" s="321"/>
      <c r="E625" s="321"/>
      <c r="F625" s="321"/>
      <c r="G625" s="321" t="s">
        <v>7</v>
      </c>
      <c r="H625" s="321"/>
      <c r="I625" s="321"/>
      <c r="J625" s="135">
        <v>113.62</v>
      </c>
      <c r="K625" s="128" t="s">
        <v>2963</v>
      </c>
      <c r="L625" s="127" t="s">
        <v>2871</v>
      </c>
    </row>
    <row r="626" spans="1:12" ht="10.9" customHeight="1" x14ac:dyDescent="0.2">
      <c r="A626" s="130">
        <v>9472</v>
      </c>
      <c r="B626" s="321" t="s">
        <v>3464</v>
      </c>
      <c r="C626" s="321"/>
      <c r="D626" s="321"/>
      <c r="E626" s="321"/>
      <c r="F626" s="321"/>
      <c r="G626" s="321" t="s">
        <v>7</v>
      </c>
      <c r="H626" s="321"/>
      <c r="I626" s="321"/>
      <c r="J626" s="135">
        <v>146.93</v>
      </c>
      <c r="K626" s="128" t="s">
        <v>2963</v>
      </c>
      <c r="L626" s="127" t="s">
        <v>2871</v>
      </c>
    </row>
    <row r="627" spans="1:12" ht="10.9" customHeight="1" x14ac:dyDescent="0.2">
      <c r="A627" s="130">
        <v>9473</v>
      </c>
      <c r="B627" s="321" t="s">
        <v>3463</v>
      </c>
      <c r="C627" s="321"/>
      <c r="D627" s="321"/>
      <c r="E627" s="321"/>
      <c r="F627" s="321"/>
      <c r="G627" s="321" t="s">
        <v>7</v>
      </c>
      <c r="H627" s="321"/>
      <c r="I627" s="321"/>
      <c r="J627" s="135">
        <v>170</v>
      </c>
      <c r="K627" s="128" t="s">
        <v>2963</v>
      </c>
      <c r="L627" s="127" t="s">
        <v>2871</v>
      </c>
    </row>
    <row r="628" spans="1:12" ht="10.9" customHeight="1" x14ac:dyDescent="0.2">
      <c r="A628" s="130">
        <v>9474</v>
      </c>
      <c r="B628" s="321" t="s">
        <v>3462</v>
      </c>
      <c r="C628" s="321"/>
      <c r="D628" s="321"/>
      <c r="E628" s="321"/>
      <c r="F628" s="321"/>
      <c r="G628" s="321" t="s">
        <v>7</v>
      </c>
      <c r="H628" s="321"/>
      <c r="I628" s="321"/>
      <c r="J628" s="129">
        <v>1428.17</v>
      </c>
      <c r="K628" s="128" t="s">
        <v>2963</v>
      </c>
      <c r="L628" s="127" t="s">
        <v>2871</v>
      </c>
    </row>
    <row r="629" spans="1:12" ht="10.9" customHeight="1" x14ac:dyDescent="0.2">
      <c r="A629" s="130">
        <v>9497</v>
      </c>
      <c r="B629" s="321" t="s">
        <v>3461</v>
      </c>
      <c r="C629" s="321"/>
      <c r="D629" s="321"/>
      <c r="E629" s="321"/>
      <c r="F629" s="321"/>
      <c r="G629" s="321" t="s">
        <v>7</v>
      </c>
      <c r="H629" s="321"/>
      <c r="I629" s="321"/>
      <c r="J629" s="129">
        <v>1729.02</v>
      </c>
      <c r="K629" s="128" t="s">
        <v>2963</v>
      </c>
      <c r="L629" s="127" t="s">
        <v>2871</v>
      </c>
    </row>
    <row r="630" spans="1:12" ht="10.9" customHeight="1" x14ac:dyDescent="0.2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</row>
    <row r="631" spans="1:12" ht="10.9" customHeight="1" x14ac:dyDescent="0.2">
      <c r="A631" s="322" t="s">
        <v>2906</v>
      </c>
      <c r="B631" s="322"/>
      <c r="C631" s="322"/>
      <c r="D631" s="321" t="s">
        <v>3460</v>
      </c>
      <c r="E631" s="321"/>
      <c r="F631" s="321"/>
      <c r="G631" s="321"/>
      <c r="H631" s="321"/>
      <c r="I631" s="321"/>
      <c r="J631" s="321"/>
      <c r="K631" s="321"/>
      <c r="L631" s="321"/>
    </row>
    <row r="632" spans="1:12" ht="10.9" customHeight="1" x14ac:dyDescent="0.2">
      <c r="A632" s="140" t="s">
        <v>0</v>
      </c>
      <c r="B632" s="323" t="s">
        <v>1</v>
      </c>
      <c r="C632" s="323"/>
      <c r="D632" s="323"/>
      <c r="E632" s="323"/>
      <c r="F632" s="323"/>
      <c r="G632" s="323" t="s">
        <v>2904</v>
      </c>
      <c r="H632" s="323"/>
      <c r="I632" s="323"/>
      <c r="J632" s="141" t="s">
        <v>4</v>
      </c>
      <c r="K632" s="140" t="s">
        <v>2903</v>
      </c>
      <c r="L632" s="139" t="s">
        <v>2902</v>
      </c>
    </row>
    <row r="633" spans="1:12" ht="10.9" customHeight="1" x14ac:dyDescent="0.2">
      <c r="A633" s="130">
        <v>2581</v>
      </c>
      <c r="B633" s="321" t="s">
        <v>3459</v>
      </c>
      <c r="C633" s="321"/>
      <c r="D633" s="321"/>
      <c r="E633" s="321"/>
      <c r="F633" s="321"/>
      <c r="G633" s="321" t="s">
        <v>7</v>
      </c>
      <c r="H633" s="321"/>
      <c r="I633" s="321"/>
      <c r="J633" s="142">
        <v>34.479999999999997</v>
      </c>
      <c r="K633" s="128" t="s">
        <v>3181</v>
      </c>
      <c r="L633" s="127" t="s">
        <v>2871</v>
      </c>
    </row>
    <row r="634" spans="1:12" ht="10.9" customHeight="1" x14ac:dyDescent="0.2">
      <c r="A634" s="130">
        <v>2617</v>
      </c>
      <c r="B634" s="321" t="s">
        <v>3458</v>
      </c>
      <c r="C634" s="321"/>
      <c r="D634" s="321"/>
      <c r="E634" s="321"/>
      <c r="F634" s="321"/>
      <c r="G634" s="321" t="s">
        <v>7</v>
      </c>
      <c r="H634" s="321"/>
      <c r="I634" s="321"/>
      <c r="J634" s="135">
        <v>103.97</v>
      </c>
      <c r="K634" s="128" t="s">
        <v>3181</v>
      </c>
      <c r="L634" s="127" t="s">
        <v>2871</v>
      </c>
    </row>
    <row r="635" spans="1:12" ht="10.9" customHeight="1" x14ac:dyDescent="0.2">
      <c r="A635" s="130">
        <v>2641</v>
      </c>
      <c r="B635" s="321" t="s">
        <v>3457</v>
      </c>
      <c r="C635" s="321"/>
      <c r="D635" s="321"/>
      <c r="E635" s="321"/>
      <c r="F635" s="321"/>
      <c r="G635" s="321" t="s">
        <v>7</v>
      </c>
      <c r="H635" s="321"/>
      <c r="I635" s="321"/>
      <c r="J635" s="135">
        <v>100.38</v>
      </c>
      <c r="K635" s="128" t="s">
        <v>3181</v>
      </c>
      <c r="L635" s="127" t="s">
        <v>2871</v>
      </c>
    </row>
    <row r="636" spans="1:12" ht="10.9" customHeight="1" x14ac:dyDescent="0.2">
      <c r="A636" s="130">
        <v>2665</v>
      </c>
      <c r="B636" s="321" t="s">
        <v>3456</v>
      </c>
      <c r="C636" s="321"/>
      <c r="D636" s="321"/>
      <c r="E636" s="321"/>
      <c r="F636" s="321"/>
      <c r="G636" s="321" t="s">
        <v>7</v>
      </c>
      <c r="H636" s="321"/>
      <c r="I636" s="321"/>
      <c r="J636" s="132">
        <v>3.8</v>
      </c>
      <c r="K636" s="128" t="s">
        <v>3181</v>
      </c>
      <c r="L636" s="127" t="s">
        <v>2871</v>
      </c>
    </row>
    <row r="637" spans="1:12" ht="10.9" customHeight="1" x14ac:dyDescent="0.2">
      <c r="A637" s="130">
        <v>2666</v>
      </c>
      <c r="B637" s="321" t="s">
        <v>3455</v>
      </c>
      <c r="C637" s="321"/>
      <c r="D637" s="321"/>
      <c r="E637" s="321"/>
      <c r="F637" s="321"/>
      <c r="G637" s="321" t="s">
        <v>7</v>
      </c>
      <c r="H637" s="321"/>
      <c r="I637" s="321"/>
      <c r="J637" s="132">
        <v>3.8</v>
      </c>
      <c r="K637" s="128" t="s">
        <v>3181</v>
      </c>
      <c r="L637" s="127" t="s">
        <v>2871</v>
      </c>
    </row>
    <row r="638" spans="1:12" ht="10.9" customHeight="1" x14ac:dyDescent="0.2">
      <c r="A638" s="130">
        <v>2667</v>
      </c>
      <c r="B638" s="321" t="s">
        <v>3454</v>
      </c>
      <c r="C638" s="321"/>
      <c r="D638" s="321"/>
      <c r="E638" s="321"/>
      <c r="F638" s="321"/>
      <c r="G638" s="321" t="s">
        <v>7</v>
      </c>
      <c r="H638" s="321"/>
      <c r="I638" s="321"/>
      <c r="J638" s="142">
        <v>75</v>
      </c>
      <c r="K638" s="128" t="s">
        <v>3181</v>
      </c>
      <c r="L638" s="127" t="s">
        <v>2871</v>
      </c>
    </row>
    <row r="639" spans="1:12" ht="10.9" customHeight="1" x14ac:dyDescent="0.2">
      <c r="A639" s="130">
        <v>2690</v>
      </c>
      <c r="B639" s="321" t="s">
        <v>3453</v>
      </c>
      <c r="C639" s="321"/>
      <c r="D639" s="321"/>
      <c r="E639" s="321"/>
      <c r="F639" s="321"/>
      <c r="G639" s="321" t="s">
        <v>7</v>
      </c>
      <c r="H639" s="321"/>
      <c r="I639" s="321"/>
      <c r="J639" s="142">
        <v>69.900000000000006</v>
      </c>
      <c r="K639" s="128" t="s">
        <v>3181</v>
      </c>
      <c r="L639" s="127" t="s">
        <v>2871</v>
      </c>
    </row>
    <row r="640" spans="1:12" ht="10.9" customHeight="1" x14ac:dyDescent="0.2">
      <c r="A640" s="130">
        <v>2740</v>
      </c>
      <c r="B640" s="321" t="s">
        <v>3452</v>
      </c>
      <c r="C640" s="321"/>
      <c r="D640" s="321"/>
      <c r="E640" s="321"/>
      <c r="F640" s="321"/>
      <c r="G640" s="321" t="s">
        <v>7</v>
      </c>
      <c r="H640" s="321"/>
      <c r="I640" s="321"/>
      <c r="J640" s="132">
        <v>3.8</v>
      </c>
      <c r="K640" s="128" t="s">
        <v>3181</v>
      </c>
      <c r="L640" s="127" t="s">
        <v>2871</v>
      </c>
    </row>
    <row r="641" spans="1:12" ht="10.9" customHeight="1" x14ac:dyDescent="0.2">
      <c r="A641" s="130">
        <v>8991</v>
      </c>
      <c r="B641" s="321" t="s">
        <v>3451</v>
      </c>
      <c r="C641" s="321"/>
      <c r="D641" s="321"/>
      <c r="E641" s="321"/>
      <c r="F641" s="321"/>
      <c r="G641" s="321" t="s">
        <v>7</v>
      </c>
      <c r="H641" s="321"/>
      <c r="I641" s="321"/>
      <c r="J641" s="142">
        <v>15.5</v>
      </c>
      <c r="K641" s="128" t="s">
        <v>3181</v>
      </c>
      <c r="L641" s="127" t="s">
        <v>2871</v>
      </c>
    </row>
    <row r="642" spans="1:12" ht="10.9" customHeight="1" x14ac:dyDescent="0.2">
      <c r="A642" s="130">
        <v>8992</v>
      </c>
      <c r="B642" s="321" t="s">
        <v>3450</v>
      </c>
      <c r="C642" s="321"/>
      <c r="D642" s="321"/>
      <c r="E642" s="321"/>
      <c r="F642" s="321"/>
      <c r="G642" s="321" t="s">
        <v>7</v>
      </c>
      <c r="H642" s="321"/>
      <c r="I642" s="321"/>
      <c r="J642" s="132">
        <v>8.9</v>
      </c>
      <c r="K642" s="128" t="s">
        <v>2966</v>
      </c>
      <c r="L642" s="127" t="s">
        <v>2871</v>
      </c>
    </row>
    <row r="643" spans="1:12" ht="10.9" customHeight="1" x14ac:dyDescent="0.2">
      <c r="A643" s="130">
        <v>8993</v>
      </c>
      <c r="B643" s="321" t="s">
        <v>3449</v>
      </c>
      <c r="C643" s="321"/>
      <c r="D643" s="321"/>
      <c r="E643" s="321"/>
      <c r="F643" s="321"/>
      <c r="G643" s="321" t="s">
        <v>7</v>
      </c>
      <c r="H643" s="321"/>
      <c r="I643" s="321"/>
      <c r="J643" s="142">
        <v>49.5</v>
      </c>
      <c r="K643" s="128" t="s">
        <v>2966</v>
      </c>
      <c r="L643" s="127" t="s">
        <v>2871</v>
      </c>
    </row>
    <row r="644" spans="1:12" ht="10.9" customHeight="1" x14ac:dyDescent="0.2">
      <c r="A644" s="130">
        <v>9118</v>
      </c>
      <c r="B644" s="321" t="s">
        <v>3448</v>
      </c>
      <c r="C644" s="321"/>
      <c r="D644" s="321"/>
      <c r="E644" s="321"/>
      <c r="F644" s="321"/>
      <c r="G644" s="321" t="s">
        <v>7</v>
      </c>
      <c r="H644" s="321"/>
      <c r="I644" s="321"/>
      <c r="J644" s="135">
        <v>261.62</v>
      </c>
      <c r="K644" s="128" t="s">
        <v>2966</v>
      </c>
      <c r="L644" s="127" t="s">
        <v>2871</v>
      </c>
    </row>
    <row r="645" spans="1:12" ht="10.9" customHeight="1" x14ac:dyDescent="0.2">
      <c r="A645" s="130">
        <v>9120</v>
      </c>
      <c r="B645" s="321" t="s">
        <v>3447</v>
      </c>
      <c r="C645" s="321"/>
      <c r="D645" s="321"/>
      <c r="E645" s="321"/>
      <c r="F645" s="321"/>
      <c r="G645" s="321" t="s">
        <v>7</v>
      </c>
      <c r="H645" s="321"/>
      <c r="I645" s="321"/>
      <c r="J645" s="132">
        <v>8.9</v>
      </c>
      <c r="K645" s="128" t="s">
        <v>2966</v>
      </c>
      <c r="L645" s="127" t="s">
        <v>2871</v>
      </c>
    </row>
    <row r="646" spans="1:12" ht="10.9" customHeight="1" x14ac:dyDescent="0.2">
      <c r="A646" s="130">
        <v>9121</v>
      </c>
      <c r="B646" s="321" t="s">
        <v>3446</v>
      </c>
      <c r="C646" s="321"/>
      <c r="D646" s="321"/>
      <c r="E646" s="321"/>
      <c r="F646" s="321"/>
      <c r="G646" s="321" t="s">
        <v>7</v>
      </c>
      <c r="H646" s="321"/>
      <c r="I646" s="321"/>
      <c r="J646" s="135">
        <v>799.58</v>
      </c>
      <c r="K646" s="128" t="s">
        <v>2966</v>
      </c>
      <c r="L646" s="127" t="s">
        <v>2871</v>
      </c>
    </row>
    <row r="647" spans="1:12" ht="10.9" customHeight="1" x14ac:dyDescent="0.2">
      <c r="A647" s="130">
        <v>9122</v>
      </c>
      <c r="B647" s="321" t="s">
        <v>3445</v>
      </c>
      <c r="C647" s="321"/>
      <c r="D647" s="321"/>
      <c r="E647" s="321"/>
      <c r="F647" s="321"/>
      <c r="G647" s="321" t="s">
        <v>7</v>
      </c>
      <c r="H647" s="321"/>
      <c r="I647" s="321"/>
      <c r="J647" s="135">
        <v>215.04</v>
      </c>
      <c r="K647" s="128" t="s">
        <v>2966</v>
      </c>
      <c r="L647" s="127" t="s">
        <v>2871</v>
      </c>
    </row>
    <row r="648" spans="1:12" ht="10.9" customHeight="1" x14ac:dyDescent="0.2">
      <c r="A648" s="130">
        <v>9147</v>
      </c>
      <c r="B648" s="321" t="s">
        <v>3444</v>
      </c>
      <c r="C648" s="321"/>
      <c r="D648" s="321"/>
      <c r="E648" s="321"/>
      <c r="F648" s="321"/>
      <c r="G648" s="321" t="s">
        <v>7</v>
      </c>
      <c r="H648" s="321"/>
      <c r="I648" s="321"/>
      <c r="J648" s="142">
        <v>12</v>
      </c>
      <c r="K648" s="128" t="s">
        <v>2966</v>
      </c>
      <c r="L648" s="127" t="s">
        <v>2871</v>
      </c>
    </row>
    <row r="649" spans="1:12" ht="10.9" customHeight="1" x14ac:dyDescent="0.2">
      <c r="A649" s="130">
        <v>9148</v>
      </c>
      <c r="B649" s="321" t="s">
        <v>3443</v>
      </c>
      <c r="C649" s="321"/>
      <c r="D649" s="321"/>
      <c r="E649" s="321"/>
      <c r="F649" s="321"/>
      <c r="G649" s="321" t="s">
        <v>7</v>
      </c>
      <c r="H649" s="321"/>
      <c r="I649" s="321"/>
      <c r="J649" s="142">
        <v>12</v>
      </c>
      <c r="K649" s="128" t="s">
        <v>2966</v>
      </c>
      <c r="L649" s="127" t="s">
        <v>2871</v>
      </c>
    </row>
    <row r="650" spans="1:12" ht="10.9" customHeight="1" x14ac:dyDescent="0.2">
      <c r="A650" s="130">
        <v>9475</v>
      </c>
      <c r="B650" s="321" t="s">
        <v>3442</v>
      </c>
      <c r="C650" s="321"/>
      <c r="D650" s="321"/>
      <c r="E650" s="321"/>
      <c r="F650" s="321"/>
      <c r="G650" s="321" t="s">
        <v>7</v>
      </c>
      <c r="H650" s="321"/>
      <c r="I650" s="321"/>
      <c r="J650" s="135">
        <v>205</v>
      </c>
      <c r="K650" s="128" t="s">
        <v>2963</v>
      </c>
      <c r="L650" s="127" t="s">
        <v>2871</v>
      </c>
    </row>
    <row r="651" spans="1:12" ht="10.9" customHeight="1" x14ac:dyDescent="0.2">
      <c r="A651" s="130">
        <v>9476</v>
      </c>
      <c r="B651" s="321" t="s">
        <v>3441</v>
      </c>
      <c r="C651" s="321"/>
      <c r="D651" s="321"/>
      <c r="E651" s="321"/>
      <c r="F651" s="321"/>
      <c r="G651" s="321" t="s">
        <v>7</v>
      </c>
      <c r="H651" s="321"/>
      <c r="I651" s="321"/>
      <c r="J651" s="135">
        <v>320</v>
      </c>
      <c r="K651" s="128" t="s">
        <v>2963</v>
      </c>
      <c r="L651" s="127" t="s">
        <v>2871</v>
      </c>
    </row>
    <row r="652" spans="1:12" ht="10.9" customHeight="1" x14ac:dyDescent="0.2">
      <c r="A652" s="130">
        <v>9477</v>
      </c>
      <c r="B652" s="321" t="s">
        <v>3440</v>
      </c>
      <c r="C652" s="321"/>
      <c r="D652" s="321"/>
      <c r="E652" s="321"/>
      <c r="F652" s="321"/>
      <c r="G652" s="321" t="s">
        <v>7</v>
      </c>
      <c r="H652" s="321"/>
      <c r="I652" s="321"/>
      <c r="J652" s="135">
        <v>486</v>
      </c>
      <c r="K652" s="128" t="s">
        <v>2963</v>
      </c>
      <c r="L652" s="127" t="s">
        <v>2871</v>
      </c>
    </row>
    <row r="653" spans="1:12" ht="10.9" customHeight="1" x14ac:dyDescent="0.2">
      <c r="A653" s="130">
        <v>9478</v>
      </c>
      <c r="B653" s="321" t="s">
        <v>3439</v>
      </c>
      <c r="C653" s="321"/>
      <c r="D653" s="321"/>
      <c r="E653" s="321"/>
      <c r="F653" s="321"/>
      <c r="G653" s="321" t="s">
        <v>7</v>
      </c>
      <c r="H653" s="321"/>
      <c r="I653" s="321"/>
      <c r="J653" s="135">
        <v>460</v>
      </c>
      <c r="K653" s="128" t="s">
        <v>2963</v>
      </c>
      <c r="L653" s="127" t="s">
        <v>2871</v>
      </c>
    </row>
    <row r="654" spans="1:12" ht="10.9" customHeight="1" x14ac:dyDescent="0.2">
      <c r="A654" s="130">
        <v>9479</v>
      </c>
      <c r="B654" s="321" t="s">
        <v>3438</v>
      </c>
      <c r="C654" s="321"/>
      <c r="D654" s="321"/>
      <c r="E654" s="321"/>
      <c r="F654" s="321"/>
      <c r="G654" s="321" t="s">
        <v>7</v>
      </c>
      <c r="H654" s="321"/>
      <c r="I654" s="321"/>
      <c r="J654" s="135">
        <v>730.8</v>
      </c>
      <c r="K654" s="128" t="s">
        <v>2963</v>
      </c>
      <c r="L654" s="127" t="s">
        <v>2871</v>
      </c>
    </row>
    <row r="655" spans="1:12" ht="10.9" customHeight="1" x14ac:dyDescent="0.2">
      <c r="A655" s="130">
        <v>9480</v>
      </c>
      <c r="B655" s="321" t="s">
        <v>3437</v>
      </c>
      <c r="C655" s="321"/>
      <c r="D655" s="321"/>
      <c r="E655" s="321"/>
      <c r="F655" s="321"/>
      <c r="G655" s="321" t="s">
        <v>7</v>
      </c>
      <c r="H655" s="321"/>
      <c r="I655" s="321"/>
      <c r="J655" s="135">
        <v>394</v>
      </c>
      <c r="K655" s="128" t="s">
        <v>2963</v>
      </c>
      <c r="L655" s="127" t="s">
        <v>2871</v>
      </c>
    </row>
    <row r="656" spans="1:12" ht="10.9" customHeight="1" x14ac:dyDescent="0.2">
      <c r="A656" s="130">
        <v>9485</v>
      </c>
      <c r="B656" s="321" t="s">
        <v>3436</v>
      </c>
      <c r="C656" s="321"/>
      <c r="D656" s="321"/>
      <c r="E656" s="321"/>
      <c r="F656" s="321"/>
      <c r="G656" s="321" t="s">
        <v>7</v>
      </c>
      <c r="H656" s="321"/>
      <c r="I656" s="321"/>
      <c r="J656" s="135">
        <v>248.46</v>
      </c>
      <c r="K656" s="128" t="s">
        <v>2963</v>
      </c>
      <c r="L656" s="127" t="s">
        <v>2871</v>
      </c>
    </row>
    <row r="657" spans="1:12" ht="10.9" customHeight="1" x14ac:dyDescent="0.2">
      <c r="A657" s="130">
        <v>9486</v>
      </c>
      <c r="B657" s="321" t="s">
        <v>3435</v>
      </c>
      <c r="C657" s="321"/>
      <c r="D657" s="321"/>
      <c r="E657" s="321"/>
      <c r="F657" s="321"/>
      <c r="G657" s="321" t="s">
        <v>7</v>
      </c>
      <c r="H657" s="321"/>
      <c r="I657" s="321"/>
      <c r="J657" s="135">
        <v>596</v>
      </c>
      <c r="K657" s="128" t="s">
        <v>2963</v>
      </c>
      <c r="L657" s="127" t="s">
        <v>2871</v>
      </c>
    </row>
    <row r="658" spans="1:12" ht="10.9" customHeight="1" x14ac:dyDescent="0.2">
      <c r="A658" s="130">
        <v>9487</v>
      </c>
      <c r="B658" s="321" t="s">
        <v>3434</v>
      </c>
      <c r="C658" s="321"/>
      <c r="D658" s="321"/>
      <c r="E658" s="321"/>
      <c r="F658" s="321"/>
      <c r="G658" s="321" t="s">
        <v>7</v>
      </c>
      <c r="H658" s="321"/>
      <c r="I658" s="321"/>
      <c r="J658" s="135">
        <v>120</v>
      </c>
      <c r="K658" s="128" t="s">
        <v>2963</v>
      </c>
      <c r="L658" s="127" t="s">
        <v>2871</v>
      </c>
    </row>
    <row r="659" spans="1:12" ht="10.9" customHeight="1" x14ac:dyDescent="0.2">
      <c r="A659" s="130">
        <v>9488</v>
      </c>
      <c r="B659" s="321" t="s">
        <v>3433</v>
      </c>
      <c r="C659" s="321"/>
      <c r="D659" s="321"/>
      <c r="E659" s="321"/>
      <c r="F659" s="321"/>
      <c r="G659" s="321" t="s">
        <v>7</v>
      </c>
      <c r="H659" s="321"/>
      <c r="I659" s="321"/>
      <c r="J659" s="129">
        <v>1520.16</v>
      </c>
      <c r="K659" s="128" t="s">
        <v>2963</v>
      </c>
      <c r="L659" s="127" t="s">
        <v>2871</v>
      </c>
    </row>
    <row r="660" spans="1:12" ht="10.9" customHeight="1" x14ac:dyDescent="0.2">
      <c r="A660" s="130">
        <v>9489</v>
      </c>
      <c r="B660" s="321" t="s">
        <v>3432</v>
      </c>
      <c r="C660" s="321"/>
      <c r="D660" s="321"/>
      <c r="E660" s="321"/>
      <c r="F660" s="321"/>
      <c r="G660" s="321" t="s">
        <v>7</v>
      </c>
      <c r="H660" s="321"/>
      <c r="I660" s="321"/>
      <c r="J660" s="132">
        <v>3.8</v>
      </c>
      <c r="K660" s="128" t="s">
        <v>3181</v>
      </c>
      <c r="L660" s="127" t="s">
        <v>2871</v>
      </c>
    </row>
    <row r="661" spans="1:12" ht="21.75" customHeight="1" x14ac:dyDescent="0.2">
      <c r="A661" s="130">
        <v>9490</v>
      </c>
      <c r="B661" s="321" t="s">
        <v>3431</v>
      </c>
      <c r="C661" s="321"/>
      <c r="D661" s="321"/>
      <c r="E661" s="321"/>
      <c r="F661" s="321"/>
      <c r="G661" s="321" t="s">
        <v>7</v>
      </c>
      <c r="H661" s="321"/>
      <c r="I661" s="321"/>
      <c r="J661" s="132">
        <v>3.8</v>
      </c>
      <c r="K661" s="128" t="s">
        <v>2963</v>
      </c>
      <c r="L661" s="127" t="s">
        <v>2871</v>
      </c>
    </row>
    <row r="662" spans="1:12" ht="10.9" customHeight="1" x14ac:dyDescent="0.2">
      <c r="A662" s="130">
        <v>9491</v>
      </c>
      <c r="B662" s="321" t="s">
        <v>3430</v>
      </c>
      <c r="C662" s="321"/>
      <c r="D662" s="321"/>
      <c r="E662" s="321"/>
      <c r="F662" s="321"/>
      <c r="G662" s="321" t="s">
        <v>7</v>
      </c>
      <c r="H662" s="321"/>
      <c r="I662" s="321"/>
      <c r="J662" s="142">
        <v>34.479999999999997</v>
      </c>
      <c r="K662" s="128" t="s">
        <v>2963</v>
      </c>
      <c r="L662" s="127" t="s">
        <v>2871</v>
      </c>
    </row>
    <row r="663" spans="1:12" ht="10.9" customHeight="1" x14ac:dyDescent="0.2">
      <c r="A663" s="130">
        <v>9492</v>
      </c>
      <c r="B663" s="321" t="s">
        <v>3429</v>
      </c>
      <c r="C663" s="321"/>
      <c r="D663" s="321"/>
      <c r="E663" s="321"/>
      <c r="F663" s="321"/>
      <c r="G663" s="321" t="s">
        <v>7</v>
      </c>
      <c r="H663" s="321"/>
      <c r="I663" s="321"/>
      <c r="J663" s="135">
        <v>149.96</v>
      </c>
      <c r="K663" s="128" t="s">
        <v>2963</v>
      </c>
      <c r="L663" s="127" t="s">
        <v>2871</v>
      </c>
    </row>
    <row r="664" spans="1:12" ht="10.9" customHeight="1" x14ac:dyDescent="0.2">
      <c r="A664" s="130">
        <v>9495</v>
      </c>
      <c r="B664" s="321" t="s">
        <v>3428</v>
      </c>
      <c r="C664" s="321"/>
      <c r="D664" s="321"/>
      <c r="E664" s="321"/>
      <c r="F664" s="321"/>
      <c r="G664" s="321" t="s">
        <v>7</v>
      </c>
      <c r="H664" s="321"/>
      <c r="I664" s="321"/>
      <c r="J664" s="135">
        <v>553.45000000000005</v>
      </c>
      <c r="K664" s="128" t="s">
        <v>2963</v>
      </c>
      <c r="L664" s="127" t="s">
        <v>2871</v>
      </c>
    </row>
    <row r="665" spans="1:12" ht="10.9" customHeight="1" x14ac:dyDescent="0.2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</row>
    <row r="666" spans="1:12" ht="10.9" customHeight="1" x14ac:dyDescent="0.2">
      <c r="A666" s="322" t="s">
        <v>2906</v>
      </c>
      <c r="B666" s="322"/>
      <c r="C666" s="322"/>
      <c r="D666" s="321" t="s">
        <v>3427</v>
      </c>
      <c r="E666" s="321"/>
      <c r="F666" s="321"/>
      <c r="G666" s="321"/>
      <c r="H666" s="321"/>
      <c r="I666" s="321"/>
      <c r="J666" s="321"/>
      <c r="K666" s="321"/>
      <c r="L666" s="321"/>
    </row>
    <row r="667" spans="1:12" ht="10.9" customHeight="1" x14ac:dyDescent="0.2">
      <c r="A667" s="140" t="s">
        <v>0</v>
      </c>
      <c r="B667" s="323" t="s">
        <v>1</v>
      </c>
      <c r="C667" s="323"/>
      <c r="D667" s="323"/>
      <c r="E667" s="323"/>
      <c r="F667" s="323"/>
      <c r="G667" s="323" t="s">
        <v>2904</v>
      </c>
      <c r="H667" s="323"/>
      <c r="I667" s="323"/>
      <c r="J667" s="141" t="s">
        <v>4</v>
      </c>
      <c r="K667" s="140" t="s">
        <v>2903</v>
      </c>
      <c r="L667" s="139" t="s">
        <v>2902</v>
      </c>
    </row>
    <row r="668" spans="1:12" ht="10.9" customHeight="1" x14ac:dyDescent="0.2">
      <c r="A668" s="130">
        <v>5745</v>
      </c>
      <c r="B668" s="321" t="s">
        <v>3426</v>
      </c>
      <c r="C668" s="321"/>
      <c r="D668" s="321"/>
      <c r="E668" s="321"/>
      <c r="F668" s="321"/>
      <c r="G668" s="321" t="s">
        <v>629</v>
      </c>
      <c r="H668" s="321"/>
      <c r="I668" s="321"/>
      <c r="J668" s="132">
        <v>9.44</v>
      </c>
      <c r="K668" s="128" t="s">
        <v>3408</v>
      </c>
      <c r="L668" s="127" t="s">
        <v>2871</v>
      </c>
    </row>
    <row r="669" spans="1:12" ht="10.9" customHeight="1" x14ac:dyDescent="0.2">
      <c r="A669" s="130">
        <v>5746</v>
      </c>
      <c r="B669" s="321" t="s">
        <v>3425</v>
      </c>
      <c r="C669" s="321"/>
      <c r="D669" s="321"/>
      <c r="E669" s="321"/>
      <c r="F669" s="321"/>
      <c r="G669" s="321" t="s">
        <v>629</v>
      </c>
      <c r="H669" s="321"/>
      <c r="I669" s="321"/>
      <c r="J669" s="132">
        <v>9.7100000000000009</v>
      </c>
      <c r="K669" s="128" t="s">
        <v>2949</v>
      </c>
      <c r="L669" s="127" t="s">
        <v>2871</v>
      </c>
    </row>
    <row r="670" spans="1:12" ht="10.9" customHeight="1" x14ac:dyDescent="0.2">
      <c r="A670" s="130">
        <v>5750</v>
      </c>
      <c r="B670" s="321" t="s">
        <v>3424</v>
      </c>
      <c r="C670" s="321"/>
      <c r="D670" s="321"/>
      <c r="E670" s="321"/>
      <c r="F670" s="321"/>
      <c r="G670" s="321" t="s">
        <v>629</v>
      </c>
      <c r="H670" s="321"/>
      <c r="I670" s="321"/>
      <c r="J670" s="142">
        <v>13.05</v>
      </c>
      <c r="K670" s="128" t="s">
        <v>2881</v>
      </c>
      <c r="L670" s="127" t="s">
        <v>2871</v>
      </c>
    </row>
    <row r="671" spans="1:12" ht="10.9" customHeight="1" x14ac:dyDescent="0.2">
      <c r="A671" s="130">
        <v>5759</v>
      </c>
      <c r="B671" s="321" t="s">
        <v>3423</v>
      </c>
      <c r="C671" s="321"/>
      <c r="D671" s="321"/>
      <c r="E671" s="321"/>
      <c r="F671" s="321"/>
      <c r="G671" s="321" t="s">
        <v>21</v>
      </c>
      <c r="H671" s="321"/>
      <c r="I671" s="321"/>
      <c r="J671" s="132">
        <v>3.25</v>
      </c>
      <c r="K671" s="128" t="s">
        <v>2881</v>
      </c>
      <c r="L671" s="127" t="s">
        <v>2871</v>
      </c>
    </row>
    <row r="672" spans="1:12" ht="21.75" customHeight="1" x14ac:dyDescent="0.2">
      <c r="A672" s="130">
        <v>5767</v>
      </c>
      <c r="B672" s="321" t="s">
        <v>3422</v>
      </c>
      <c r="C672" s="321"/>
      <c r="D672" s="321"/>
      <c r="E672" s="321"/>
      <c r="F672" s="321"/>
      <c r="G672" s="321" t="s">
        <v>629</v>
      </c>
      <c r="H672" s="321"/>
      <c r="I672" s="321"/>
      <c r="J672" s="142">
        <v>54.65</v>
      </c>
      <c r="K672" s="128" t="s">
        <v>2881</v>
      </c>
      <c r="L672" s="127" t="s">
        <v>2871</v>
      </c>
    </row>
    <row r="673" spans="1:12" ht="10.9" customHeight="1" x14ac:dyDescent="0.2">
      <c r="A673" s="130">
        <v>5782</v>
      </c>
      <c r="B673" s="321" t="s">
        <v>3421</v>
      </c>
      <c r="C673" s="321"/>
      <c r="D673" s="321"/>
      <c r="E673" s="321"/>
      <c r="F673" s="321"/>
      <c r="G673" s="321" t="s">
        <v>21</v>
      </c>
      <c r="H673" s="321"/>
      <c r="I673" s="321"/>
      <c r="J673" s="142">
        <v>38</v>
      </c>
      <c r="K673" s="128" t="s">
        <v>2949</v>
      </c>
      <c r="L673" s="127" t="s">
        <v>2871</v>
      </c>
    </row>
    <row r="674" spans="1:12" ht="10.9" customHeight="1" x14ac:dyDescent="0.2">
      <c r="A674" s="130">
        <v>5784</v>
      </c>
      <c r="B674" s="321" t="s">
        <v>3420</v>
      </c>
      <c r="C674" s="321"/>
      <c r="D674" s="321"/>
      <c r="E674" s="321"/>
      <c r="F674" s="321"/>
      <c r="G674" s="321" t="s">
        <v>21</v>
      </c>
      <c r="H674" s="321"/>
      <c r="I674" s="321"/>
      <c r="J674" s="142">
        <v>19.989999999999998</v>
      </c>
      <c r="K674" s="128" t="s">
        <v>2881</v>
      </c>
      <c r="L674" s="127" t="s">
        <v>2871</v>
      </c>
    </row>
    <row r="675" spans="1:12" ht="10.9" customHeight="1" x14ac:dyDescent="0.2">
      <c r="A675" s="130">
        <v>5800</v>
      </c>
      <c r="B675" s="321" t="s">
        <v>3419</v>
      </c>
      <c r="C675" s="321"/>
      <c r="D675" s="321"/>
      <c r="E675" s="321"/>
      <c r="F675" s="321"/>
      <c r="G675" s="321" t="s">
        <v>21</v>
      </c>
      <c r="H675" s="321"/>
      <c r="I675" s="321"/>
      <c r="J675" s="132">
        <v>4</v>
      </c>
      <c r="K675" s="128" t="s">
        <v>2881</v>
      </c>
      <c r="L675" s="127" t="s">
        <v>2871</v>
      </c>
    </row>
    <row r="676" spans="1:12" ht="10.9" customHeight="1" x14ac:dyDescent="0.2">
      <c r="A676" s="130">
        <v>5827</v>
      </c>
      <c r="B676" s="321" t="s">
        <v>3418</v>
      </c>
      <c r="C676" s="321"/>
      <c r="D676" s="321"/>
      <c r="E676" s="321"/>
      <c r="F676" s="321"/>
      <c r="G676" s="321" t="s">
        <v>3284</v>
      </c>
      <c r="H676" s="321"/>
      <c r="I676" s="321"/>
      <c r="J676" s="142">
        <v>25.8</v>
      </c>
      <c r="K676" s="128" t="s">
        <v>2936</v>
      </c>
      <c r="L676" s="127" t="s">
        <v>2871</v>
      </c>
    </row>
    <row r="677" spans="1:12" ht="10.9" customHeight="1" x14ac:dyDescent="0.2">
      <c r="A677" s="130">
        <v>5828</v>
      </c>
      <c r="B677" s="321" t="s">
        <v>3417</v>
      </c>
      <c r="C677" s="321"/>
      <c r="D677" s="321"/>
      <c r="E677" s="321"/>
      <c r="F677" s="321"/>
      <c r="G677" s="321" t="s">
        <v>3284</v>
      </c>
      <c r="H677" s="321"/>
      <c r="I677" s="321"/>
      <c r="J677" s="142">
        <v>12.77</v>
      </c>
      <c r="K677" s="128" t="s">
        <v>2881</v>
      </c>
      <c r="L677" s="127" t="s">
        <v>2871</v>
      </c>
    </row>
    <row r="678" spans="1:12" ht="10.9" customHeight="1" x14ac:dyDescent="0.2">
      <c r="A678" s="130">
        <v>5829</v>
      </c>
      <c r="B678" s="321" t="s">
        <v>3416</v>
      </c>
      <c r="C678" s="321"/>
      <c r="D678" s="321"/>
      <c r="E678" s="321"/>
      <c r="F678" s="321"/>
      <c r="G678" s="321" t="s">
        <v>3284</v>
      </c>
      <c r="H678" s="321"/>
      <c r="I678" s="321"/>
      <c r="J678" s="142">
        <v>12.77</v>
      </c>
      <c r="K678" s="128" t="s">
        <v>2881</v>
      </c>
      <c r="L678" s="127" t="s">
        <v>2871</v>
      </c>
    </row>
    <row r="679" spans="1:12" ht="10.9" customHeight="1" x14ac:dyDescent="0.2">
      <c r="A679" s="130">
        <v>5830</v>
      </c>
      <c r="B679" s="321" t="s">
        <v>3415</v>
      </c>
      <c r="C679" s="321"/>
      <c r="D679" s="321"/>
      <c r="E679" s="321"/>
      <c r="F679" s="321"/>
      <c r="G679" s="321" t="s">
        <v>3284</v>
      </c>
      <c r="H679" s="321"/>
      <c r="I679" s="321"/>
      <c r="J679" s="135">
        <v>124.44</v>
      </c>
      <c r="K679" s="128" t="s">
        <v>3224</v>
      </c>
      <c r="L679" s="127" t="s">
        <v>2871</v>
      </c>
    </row>
    <row r="680" spans="1:12" ht="10.9" customHeight="1" x14ac:dyDescent="0.2">
      <c r="A680" s="130">
        <v>5847</v>
      </c>
      <c r="B680" s="321" t="s">
        <v>3414</v>
      </c>
      <c r="C680" s="321"/>
      <c r="D680" s="321"/>
      <c r="E680" s="321"/>
      <c r="F680" s="321"/>
      <c r="G680" s="321" t="s">
        <v>21</v>
      </c>
      <c r="H680" s="321"/>
      <c r="I680" s="321"/>
      <c r="J680" s="132">
        <v>7</v>
      </c>
      <c r="K680" s="128" t="s">
        <v>2949</v>
      </c>
      <c r="L680" s="127" t="s">
        <v>2871</v>
      </c>
    </row>
    <row r="681" spans="1:12" ht="10.9" customHeight="1" x14ac:dyDescent="0.2">
      <c r="A681" s="130">
        <v>5848</v>
      </c>
      <c r="B681" s="321" t="s">
        <v>3413</v>
      </c>
      <c r="C681" s="321"/>
      <c r="D681" s="321"/>
      <c r="E681" s="321"/>
      <c r="F681" s="321"/>
      <c r="G681" s="321" t="s">
        <v>3284</v>
      </c>
      <c r="H681" s="321"/>
      <c r="I681" s="321"/>
      <c r="J681" s="142">
        <v>14.05</v>
      </c>
      <c r="K681" s="128" t="s">
        <v>3408</v>
      </c>
      <c r="L681" s="127" t="s">
        <v>2871</v>
      </c>
    </row>
    <row r="682" spans="1:12" ht="10.9" customHeight="1" x14ac:dyDescent="0.2">
      <c r="A682" s="130">
        <v>5849</v>
      </c>
      <c r="B682" s="321" t="s">
        <v>3412</v>
      </c>
      <c r="C682" s="321"/>
      <c r="D682" s="321"/>
      <c r="E682" s="321"/>
      <c r="F682" s="321"/>
      <c r="G682" s="321" t="s">
        <v>629</v>
      </c>
      <c r="H682" s="321"/>
      <c r="I682" s="321"/>
      <c r="J682" s="135">
        <v>101.92</v>
      </c>
      <c r="K682" s="128" t="s">
        <v>3224</v>
      </c>
      <c r="L682" s="127" t="s">
        <v>2871</v>
      </c>
    </row>
    <row r="683" spans="1:12" ht="10.9" customHeight="1" x14ac:dyDescent="0.2">
      <c r="A683" s="130">
        <v>5864</v>
      </c>
      <c r="B683" s="321" t="s">
        <v>3411</v>
      </c>
      <c r="C683" s="321"/>
      <c r="D683" s="321"/>
      <c r="E683" s="321"/>
      <c r="F683" s="321"/>
      <c r="G683" s="321" t="s">
        <v>629</v>
      </c>
      <c r="H683" s="321"/>
      <c r="I683" s="321"/>
      <c r="J683" s="142">
        <v>31.2</v>
      </c>
      <c r="K683" s="128" t="s">
        <v>2881</v>
      </c>
      <c r="L683" s="127" t="s">
        <v>2871</v>
      </c>
    </row>
    <row r="684" spans="1:12" ht="10.9" customHeight="1" x14ac:dyDescent="0.2">
      <c r="A684" s="130">
        <v>5865</v>
      </c>
      <c r="B684" s="321" t="s">
        <v>3410</v>
      </c>
      <c r="C684" s="321"/>
      <c r="D684" s="321"/>
      <c r="E684" s="321"/>
      <c r="F684" s="321"/>
      <c r="G684" s="321" t="s">
        <v>629</v>
      </c>
      <c r="H684" s="321"/>
      <c r="I684" s="321"/>
      <c r="J684" s="142">
        <v>44.7</v>
      </c>
      <c r="K684" s="128" t="s">
        <v>2881</v>
      </c>
      <c r="L684" s="127" t="s">
        <v>2871</v>
      </c>
    </row>
    <row r="685" spans="1:12" ht="21.75" customHeight="1" x14ac:dyDescent="0.2">
      <c r="A685" s="130">
        <v>9268</v>
      </c>
      <c r="B685" s="321" t="s">
        <v>3409</v>
      </c>
      <c r="C685" s="321"/>
      <c r="D685" s="321"/>
      <c r="E685" s="321"/>
      <c r="F685" s="321"/>
      <c r="G685" s="321" t="s">
        <v>629</v>
      </c>
      <c r="H685" s="321"/>
      <c r="I685" s="321"/>
      <c r="J685" s="142">
        <v>27.06</v>
      </c>
      <c r="K685" s="128" t="s">
        <v>3408</v>
      </c>
      <c r="L685" s="127" t="s">
        <v>2871</v>
      </c>
    </row>
    <row r="686" spans="1:12" ht="10.9" customHeight="1" x14ac:dyDescent="0.2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</row>
    <row r="687" spans="1:12" ht="10.9" customHeight="1" x14ac:dyDescent="0.2">
      <c r="A687" s="322" t="s">
        <v>2906</v>
      </c>
      <c r="B687" s="322"/>
      <c r="C687" s="322"/>
      <c r="D687" s="321" t="s">
        <v>3407</v>
      </c>
      <c r="E687" s="321"/>
      <c r="F687" s="321"/>
      <c r="G687" s="321"/>
      <c r="H687" s="321"/>
      <c r="I687" s="321"/>
      <c r="J687" s="321"/>
      <c r="K687" s="321"/>
      <c r="L687" s="321"/>
    </row>
    <row r="688" spans="1:12" ht="10.9" customHeight="1" x14ac:dyDescent="0.2">
      <c r="A688" s="140" t="s">
        <v>0</v>
      </c>
      <c r="B688" s="323" t="s">
        <v>1</v>
      </c>
      <c r="C688" s="323"/>
      <c r="D688" s="323"/>
      <c r="E688" s="323"/>
      <c r="F688" s="323"/>
      <c r="G688" s="323" t="s">
        <v>2904</v>
      </c>
      <c r="H688" s="323"/>
      <c r="I688" s="323"/>
      <c r="J688" s="141" t="s">
        <v>4</v>
      </c>
      <c r="K688" s="140" t="s">
        <v>2903</v>
      </c>
      <c r="L688" s="139" t="s">
        <v>2902</v>
      </c>
    </row>
    <row r="689" spans="1:12" ht="10.9" customHeight="1" x14ac:dyDescent="0.2">
      <c r="A689" s="130">
        <v>4302</v>
      </c>
      <c r="B689" s="321" t="s">
        <v>3406</v>
      </c>
      <c r="C689" s="321"/>
      <c r="D689" s="321"/>
      <c r="E689" s="321"/>
      <c r="F689" s="321"/>
      <c r="G689" s="321" t="s">
        <v>7</v>
      </c>
      <c r="H689" s="321"/>
      <c r="I689" s="321"/>
      <c r="J689" s="129">
        <v>2375</v>
      </c>
      <c r="K689" s="128" t="s">
        <v>2881</v>
      </c>
      <c r="L689" s="127" t="s">
        <v>2871</v>
      </c>
    </row>
    <row r="690" spans="1:12" ht="10.9" customHeight="1" x14ac:dyDescent="0.2">
      <c r="A690" s="130">
        <v>4314</v>
      </c>
      <c r="B690" s="321" t="s">
        <v>3405</v>
      </c>
      <c r="C690" s="321"/>
      <c r="D690" s="321"/>
      <c r="E690" s="321"/>
      <c r="F690" s="321"/>
      <c r="G690" s="321" t="s">
        <v>7</v>
      </c>
      <c r="H690" s="321"/>
      <c r="I690" s="321"/>
      <c r="J690" s="129">
        <v>7800</v>
      </c>
      <c r="K690" s="128" t="s">
        <v>2881</v>
      </c>
      <c r="L690" s="127" t="s">
        <v>2871</v>
      </c>
    </row>
    <row r="691" spans="1:12" ht="10.9" customHeight="1" x14ac:dyDescent="0.2">
      <c r="A691" s="130">
        <v>4317</v>
      </c>
      <c r="B691" s="321" t="s">
        <v>3404</v>
      </c>
      <c r="C691" s="321"/>
      <c r="D691" s="321"/>
      <c r="E691" s="321"/>
      <c r="F691" s="321"/>
      <c r="G691" s="321" t="s">
        <v>7</v>
      </c>
      <c r="H691" s="321"/>
      <c r="I691" s="321"/>
      <c r="J691" s="129">
        <v>1325.02</v>
      </c>
      <c r="K691" s="128" t="s">
        <v>2881</v>
      </c>
      <c r="L691" s="127" t="s">
        <v>2871</v>
      </c>
    </row>
    <row r="692" spans="1:12" ht="10.9" customHeight="1" x14ac:dyDescent="0.2">
      <c r="A692" s="130">
        <v>4318</v>
      </c>
      <c r="B692" s="321" t="s">
        <v>3403</v>
      </c>
      <c r="C692" s="321"/>
      <c r="D692" s="321"/>
      <c r="E692" s="321"/>
      <c r="F692" s="321"/>
      <c r="G692" s="321" t="s">
        <v>7</v>
      </c>
      <c r="H692" s="321"/>
      <c r="I692" s="321"/>
      <c r="J692" s="129">
        <v>4679.34</v>
      </c>
      <c r="K692" s="128" t="s">
        <v>3181</v>
      </c>
      <c r="L692" s="127" t="s">
        <v>2871</v>
      </c>
    </row>
    <row r="693" spans="1:12" ht="10.9" customHeight="1" x14ac:dyDescent="0.2">
      <c r="A693" s="130">
        <v>8867</v>
      </c>
      <c r="B693" s="321" t="s">
        <v>3402</v>
      </c>
      <c r="C693" s="321"/>
      <c r="D693" s="321"/>
      <c r="E693" s="321"/>
      <c r="F693" s="321"/>
      <c r="G693" s="321" t="s">
        <v>7</v>
      </c>
      <c r="H693" s="321"/>
      <c r="I693" s="321"/>
      <c r="J693" s="135">
        <v>341</v>
      </c>
      <c r="K693" s="128" t="s">
        <v>2966</v>
      </c>
      <c r="L693" s="127" t="s">
        <v>2871</v>
      </c>
    </row>
    <row r="694" spans="1:12" ht="21.75" customHeight="1" x14ac:dyDescent="0.2">
      <c r="A694" s="130">
        <v>9394</v>
      </c>
      <c r="B694" s="321" t="s">
        <v>3401</v>
      </c>
      <c r="C694" s="321"/>
      <c r="D694" s="321"/>
      <c r="E694" s="321"/>
      <c r="F694" s="321"/>
      <c r="G694" s="321" t="s">
        <v>7</v>
      </c>
      <c r="H694" s="321"/>
      <c r="I694" s="321"/>
      <c r="J694" s="131">
        <v>11985</v>
      </c>
      <c r="K694" s="128" t="s">
        <v>3007</v>
      </c>
      <c r="L694" s="127" t="s">
        <v>2871</v>
      </c>
    </row>
    <row r="695" spans="1:12" ht="21.75" customHeight="1" x14ac:dyDescent="0.2">
      <c r="A695" s="130">
        <v>9399</v>
      </c>
      <c r="B695" s="321" t="s">
        <v>3400</v>
      </c>
      <c r="C695" s="321"/>
      <c r="D695" s="321"/>
      <c r="E695" s="321"/>
      <c r="F695" s="321"/>
      <c r="G695" s="321" t="s">
        <v>7</v>
      </c>
      <c r="H695" s="321"/>
      <c r="I695" s="321"/>
      <c r="J695" s="131">
        <v>15872.91</v>
      </c>
      <c r="K695" s="128" t="s">
        <v>3007</v>
      </c>
      <c r="L695" s="127" t="s">
        <v>2871</v>
      </c>
    </row>
    <row r="696" spans="1:12" ht="10.9" customHeight="1" x14ac:dyDescent="0.2">
      <c r="A696" s="130">
        <v>9417</v>
      </c>
      <c r="B696" s="321" t="s">
        <v>3399</v>
      </c>
      <c r="C696" s="321"/>
      <c r="D696" s="321"/>
      <c r="E696" s="321"/>
      <c r="F696" s="321"/>
      <c r="G696" s="321" t="s">
        <v>7</v>
      </c>
      <c r="H696" s="321"/>
      <c r="I696" s="321"/>
      <c r="J696" s="135">
        <v>429.19</v>
      </c>
      <c r="K696" s="128" t="s">
        <v>3007</v>
      </c>
      <c r="L696" s="127" t="s">
        <v>2871</v>
      </c>
    </row>
    <row r="697" spans="1:12" ht="10.9" customHeight="1" x14ac:dyDescent="0.2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</row>
    <row r="698" spans="1:12" ht="10.9" customHeight="1" x14ac:dyDescent="0.2">
      <c r="A698" s="322" t="s">
        <v>2906</v>
      </c>
      <c r="B698" s="322"/>
      <c r="C698" s="322"/>
      <c r="D698" s="321" t="s">
        <v>3398</v>
      </c>
      <c r="E698" s="321"/>
      <c r="F698" s="321"/>
      <c r="G698" s="321"/>
      <c r="H698" s="321"/>
      <c r="I698" s="321"/>
      <c r="J698" s="321"/>
      <c r="K698" s="321"/>
      <c r="L698" s="321"/>
    </row>
    <row r="699" spans="1:12" ht="10.9" customHeight="1" x14ac:dyDescent="0.2">
      <c r="A699" s="140" t="s">
        <v>0</v>
      </c>
      <c r="B699" s="323" t="s">
        <v>1</v>
      </c>
      <c r="C699" s="323"/>
      <c r="D699" s="323"/>
      <c r="E699" s="323"/>
      <c r="F699" s="323"/>
      <c r="G699" s="323" t="s">
        <v>2904</v>
      </c>
      <c r="H699" s="323"/>
      <c r="I699" s="323"/>
      <c r="J699" s="141" t="s">
        <v>4</v>
      </c>
      <c r="K699" s="140" t="s">
        <v>2903</v>
      </c>
      <c r="L699" s="139" t="s">
        <v>2902</v>
      </c>
    </row>
    <row r="700" spans="1:12" ht="10.9" customHeight="1" x14ac:dyDescent="0.2">
      <c r="A700" s="130">
        <v>4390</v>
      </c>
      <c r="B700" s="321" t="s">
        <v>3397</v>
      </c>
      <c r="C700" s="321"/>
      <c r="D700" s="321"/>
      <c r="E700" s="321"/>
      <c r="F700" s="321"/>
      <c r="G700" s="321" t="s">
        <v>3396</v>
      </c>
      <c r="H700" s="321"/>
      <c r="I700" s="321"/>
      <c r="J700" s="135">
        <v>175.9</v>
      </c>
      <c r="K700" s="128" t="s">
        <v>3215</v>
      </c>
      <c r="L700" s="127" t="s">
        <v>2871</v>
      </c>
    </row>
    <row r="701" spans="1:12" ht="10.9" customHeight="1" x14ac:dyDescent="0.2">
      <c r="A701" s="130">
        <v>4391</v>
      </c>
      <c r="B701" s="321" t="s">
        <v>3395</v>
      </c>
      <c r="C701" s="321"/>
      <c r="D701" s="321"/>
      <c r="E701" s="321"/>
      <c r="F701" s="321"/>
      <c r="G701" s="321" t="s">
        <v>7</v>
      </c>
      <c r="H701" s="321"/>
      <c r="I701" s="321"/>
      <c r="J701" s="142">
        <v>35.9</v>
      </c>
      <c r="K701" s="128" t="s">
        <v>2881</v>
      </c>
      <c r="L701" s="127" t="s">
        <v>2871</v>
      </c>
    </row>
    <row r="702" spans="1:12" ht="10.9" customHeight="1" x14ac:dyDescent="0.2">
      <c r="A702" s="130">
        <v>4394</v>
      </c>
      <c r="B702" s="321" t="s">
        <v>3394</v>
      </c>
      <c r="C702" s="321"/>
      <c r="D702" s="321"/>
      <c r="E702" s="321"/>
      <c r="F702" s="321"/>
      <c r="G702" s="321" t="s">
        <v>7</v>
      </c>
      <c r="H702" s="321"/>
      <c r="I702" s="321"/>
      <c r="J702" s="142">
        <v>26.9</v>
      </c>
      <c r="K702" s="128" t="s">
        <v>3215</v>
      </c>
      <c r="L702" s="127" t="s">
        <v>2871</v>
      </c>
    </row>
    <row r="703" spans="1:12" ht="10.9" customHeight="1" x14ac:dyDescent="0.2">
      <c r="A703" s="130">
        <v>4395</v>
      </c>
      <c r="B703" s="321" t="s">
        <v>3393</v>
      </c>
      <c r="C703" s="321"/>
      <c r="D703" s="321"/>
      <c r="E703" s="321"/>
      <c r="F703" s="321"/>
      <c r="G703" s="321" t="s">
        <v>7</v>
      </c>
      <c r="H703" s="321"/>
      <c r="I703" s="321"/>
      <c r="J703" s="142">
        <v>78</v>
      </c>
      <c r="K703" s="128" t="s">
        <v>3215</v>
      </c>
      <c r="L703" s="127" t="s">
        <v>2871</v>
      </c>
    </row>
    <row r="704" spans="1:12" ht="10.9" customHeight="1" x14ac:dyDescent="0.2">
      <c r="A704" s="130">
        <v>4408</v>
      </c>
      <c r="B704" s="321" t="s">
        <v>342</v>
      </c>
      <c r="C704" s="321"/>
      <c r="D704" s="321"/>
      <c r="E704" s="321"/>
      <c r="F704" s="321"/>
      <c r="G704" s="321" t="s">
        <v>7</v>
      </c>
      <c r="H704" s="321"/>
      <c r="I704" s="321"/>
      <c r="J704" s="135">
        <v>174.5</v>
      </c>
      <c r="K704" s="128" t="s">
        <v>3215</v>
      </c>
      <c r="L704" s="127" t="s">
        <v>2871</v>
      </c>
    </row>
    <row r="705" spans="1:12" ht="10.9" customHeight="1" x14ac:dyDescent="0.2">
      <c r="A705" s="130">
        <v>4418</v>
      </c>
      <c r="B705" s="321" t="s">
        <v>3392</v>
      </c>
      <c r="C705" s="321"/>
      <c r="D705" s="321"/>
      <c r="E705" s="321"/>
      <c r="F705" s="321"/>
      <c r="G705" s="321" t="s">
        <v>7</v>
      </c>
      <c r="H705" s="321"/>
      <c r="I705" s="321"/>
      <c r="J705" s="142">
        <v>14.79</v>
      </c>
      <c r="K705" s="128" t="s">
        <v>3215</v>
      </c>
      <c r="L705" s="127" t="s">
        <v>2871</v>
      </c>
    </row>
    <row r="706" spans="1:12" ht="10.9" customHeight="1" x14ac:dyDescent="0.2">
      <c r="A706" s="130">
        <v>4453</v>
      </c>
      <c r="B706" s="321" t="s">
        <v>3391</v>
      </c>
      <c r="C706" s="321"/>
      <c r="D706" s="321"/>
      <c r="E706" s="321"/>
      <c r="F706" s="321"/>
      <c r="G706" s="321" t="s">
        <v>7</v>
      </c>
      <c r="H706" s="321"/>
      <c r="I706" s="321"/>
      <c r="J706" s="135">
        <v>322.05</v>
      </c>
      <c r="K706" s="128" t="s">
        <v>3215</v>
      </c>
      <c r="L706" s="127" t="s">
        <v>2871</v>
      </c>
    </row>
    <row r="707" spans="1:12" ht="10.9" customHeight="1" x14ac:dyDescent="0.2">
      <c r="A707" s="130">
        <v>4454</v>
      </c>
      <c r="B707" s="321" t="s">
        <v>3390</v>
      </c>
      <c r="C707" s="321"/>
      <c r="D707" s="321"/>
      <c r="E707" s="321"/>
      <c r="F707" s="321"/>
      <c r="G707" s="321" t="s">
        <v>7</v>
      </c>
      <c r="H707" s="321"/>
      <c r="I707" s="321"/>
      <c r="J707" s="135">
        <v>149.31</v>
      </c>
      <c r="K707" s="128" t="s">
        <v>3215</v>
      </c>
      <c r="L707" s="127" t="s">
        <v>2871</v>
      </c>
    </row>
    <row r="708" spans="1:12" ht="10.9" customHeight="1" x14ac:dyDescent="0.2">
      <c r="A708" s="130">
        <v>4460</v>
      </c>
      <c r="B708" s="321" t="s">
        <v>3389</v>
      </c>
      <c r="C708" s="321"/>
      <c r="D708" s="321"/>
      <c r="E708" s="321"/>
      <c r="F708" s="321"/>
      <c r="G708" s="321" t="s">
        <v>7</v>
      </c>
      <c r="H708" s="321"/>
      <c r="I708" s="321"/>
      <c r="J708" s="135">
        <v>228.4</v>
      </c>
      <c r="K708" s="128" t="s">
        <v>2881</v>
      </c>
      <c r="L708" s="127" t="s">
        <v>2871</v>
      </c>
    </row>
    <row r="709" spans="1:12" ht="10.9" customHeight="1" x14ac:dyDescent="0.2">
      <c r="A709" s="130">
        <v>4464</v>
      </c>
      <c r="B709" s="321" t="s">
        <v>334</v>
      </c>
      <c r="C709" s="321"/>
      <c r="D709" s="321"/>
      <c r="E709" s="321"/>
      <c r="F709" s="321"/>
      <c r="G709" s="321" t="s">
        <v>7</v>
      </c>
      <c r="H709" s="321"/>
      <c r="I709" s="321"/>
      <c r="J709" s="142">
        <v>33.340000000000003</v>
      </c>
      <c r="K709" s="128" t="s">
        <v>3215</v>
      </c>
      <c r="L709" s="127" t="s">
        <v>2871</v>
      </c>
    </row>
    <row r="710" spans="1:12" ht="10.9" customHeight="1" x14ac:dyDescent="0.2">
      <c r="A710" s="130">
        <v>4465</v>
      </c>
      <c r="B710" s="321" t="s">
        <v>3388</v>
      </c>
      <c r="C710" s="321"/>
      <c r="D710" s="321"/>
      <c r="E710" s="321"/>
      <c r="F710" s="321"/>
      <c r="G710" s="321" t="s">
        <v>7</v>
      </c>
      <c r="H710" s="321"/>
      <c r="I710" s="321"/>
      <c r="J710" s="142">
        <v>72.900000000000006</v>
      </c>
      <c r="K710" s="128" t="s">
        <v>2881</v>
      </c>
      <c r="L710" s="127" t="s">
        <v>2871</v>
      </c>
    </row>
    <row r="711" spans="1:12" ht="10.9" customHeight="1" x14ac:dyDescent="0.2">
      <c r="A711" s="130">
        <v>4466</v>
      </c>
      <c r="B711" s="321" t="s">
        <v>340</v>
      </c>
      <c r="C711" s="321"/>
      <c r="D711" s="321"/>
      <c r="E711" s="321"/>
      <c r="F711" s="321"/>
      <c r="G711" s="321" t="s">
        <v>7</v>
      </c>
      <c r="H711" s="321"/>
      <c r="I711" s="321"/>
      <c r="J711" s="135">
        <v>435.74</v>
      </c>
      <c r="K711" s="128" t="s">
        <v>3215</v>
      </c>
      <c r="L711" s="127" t="s">
        <v>2871</v>
      </c>
    </row>
    <row r="712" spans="1:12" ht="10.9" customHeight="1" x14ac:dyDescent="0.2">
      <c r="A712" s="130">
        <v>4470</v>
      </c>
      <c r="B712" s="321" t="s">
        <v>352</v>
      </c>
      <c r="C712" s="321"/>
      <c r="D712" s="321"/>
      <c r="E712" s="321"/>
      <c r="F712" s="321"/>
      <c r="G712" s="321" t="s">
        <v>7</v>
      </c>
      <c r="H712" s="321"/>
      <c r="I712" s="321"/>
      <c r="J712" s="142">
        <v>33.340000000000003</v>
      </c>
      <c r="K712" s="128" t="s">
        <v>3215</v>
      </c>
      <c r="L712" s="127" t="s">
        <v>2871</v>
      </c>
    </row>
    <row r="713" spans="1:12" ht="10.9" customHeight="1" x14ac:dyDescent="0.2">
      <c r="A713" s="130">
        <v>4476</v>
      </c>
      <c r="B713" s="321" t="s">
        <v>3387</v>
      </c>
      <c r="C713" s="321"/>
      <c r="D713" s="321"/>
      <c r="E713" s="321"/>
      <c r="F713" s="321"/>
      <c r="G713" s="321" t="s">
        <v>7</v>
      </c>
      <c r="H713" s="321"/>
      <c r="I713" s="321"/>
      <c r="J713" s="142">
        <v>63.56</v>
      </c>
      <c r="K713" s="128" t="s">
        <v>3215</v>
      </c>
      <c r="L713" s="127" t="s">
        <v>2871</v>
      </c>
    </row>
    <row r="714" spans="1:12" ht="10.9" customHeight="1" x14ac:dyDescent="0.2">
      <c r="A714" s="130">
        <v>4478</v>
      </c>
      <c r="B714" s="321" t="s">
        <v>3386</v>
      </c>
      <c r="C714" s="321"/>
      <c r="D714" s="321"/>
      <c r="E714" s="321"/>
      <c r="F714" s="321"/>
      <c r="G714" s="321" t="s">
        <v>7</v>
      </c>
      <c r="H714" s="321"/>
      <c r="I714" s="321"/>
      <c r="J714" s="135">
        <v>270.45999999999998</v>
      </c>
      <c r="K714" s="128" t="s">
        <v>3215</v>
      </c>
      <c r="L714" s="127" t="s">
        <v>2871</v>
      </c>
    </row>
    <row r="715" spans="1:12" ht="10.9" customHeight="1" x14ac:dyDescent="0.2">
      <c r="A715" s="130">
        <v>4479</v>
      </c>
      <c r="B715" s="321" t="s">
        <v>3385</v>
      </c>
      <c r="C715" s="321"/>
      <c r="D715" s="321"/>
      <c r="E715" s="321"/>
      <c r="F715" s="321"/>
      <c r="G715" s="321" t="s">
        <v>7</v>
      </c>
      <c r="H715" s="321"/>
      <c r="I715" s="321"/>
      <c r="J715" s="142">
        <v>38.9</v>
      </c>
      <c r="K715" s="128" t="s">
        <v>3215</v>
      </c>
      <c r="L715" s="127" t="s">
        <v>2871</v>
      </c>
    </row>
    <row r="716" spans="1:12" ht="10.9" customHeight="1" x14ac:dyDescent="0.2">
      <c r="A716" s="130">
        <v>4490</v>
      </c>
      <c r="B716" s="321" t="s">
        <v>338</v>
      </c>
      <c r="C716" s="321"/>
      <c r="D716" s="321"/>
      <c r="E716" s="321"/>
      <c r="F716" s="321"/>
      <c r="G716" s="321" t="s">
        <v>7</v>
      </c>
      <c r="H716" s="321"/>
      <c r="I716" s="321"/>
      <c r="J716" s="135">
        <v>164.2</v>
      </c>
      <c r="K716" s="128" t="s">
        <v>3215</v>
      </c>
      <c r="L716" s="127" t="s">
        <v>2871</v>
      </c>
    </row>
    <row r="717" spans="1:12" ht="10.9" customHeight="1" x14ac:dyDescent="0.2">
      <c r="A717" s="130">
        <v>9400</v>
      </c>
      <c r="B717" s="321" t="s">
        <v>3384</v>
      </c>
      <c r="C717" s="321"/>
      <c r="D717" s="321"/>
      <c r="E717" s="321"/>
      <c r="F717" s="321"/>
      <c r="G717" s="321" t="s">
        <v>7</v>
      </c>
      <c r="H717" s="321"/>
      <c r="I717" s="321"/>
      <c r="J717" s="142">
        <v>78</v>
      </c>
      <c r="K717" s="128" t="s">
        <v>3007</v>
      </c>
      <c r="L717" s="127" t="s">
        <v>2871</v>
      </c>
    </row>
    <row r="718" spans="1:12" ht="10.9" customHeight="1" x14ac:dyDescent="0.2">
      <c r="A718" s="130">
        <v>9401</v>
      </c>
      <c r="B718" s="321" t="s">
        <v>3383</v>
      </c>
      <c r="C718" s="321"/>
      <c r="D718" s="321"/>
      <c r="E718" s="321"/>
      <c r="F718" s="321"/>
      <c r="G718" s="321" t="s">
        <v>7</v>
      </c>
      <c r="H718" s="321"/>
      <c r="I718" s="321"/>
      <c r="J718" s="142">
        <v>57.5</v>
      </c>
      <c r="K718" s="128" t="s">
        <v>3007</v>
      </c>
      <c r="L718" s="127" t="s">
        <v>2871</v>
      </c>
    </row>
    <row r="719" spans="1:12" ht="10.9" customHeight="1" x14ac:dyDescent="0.2">
      <c r="A719" s="130">
        <v>9402</v>
      </c>
      <c r="B719" s="321" t="s">
        <v>3382</v>
      </c>
      <c r="C719" s="321"/>
      <c r="D719" s="321"/>
      <c r="E719" s="321"/>
      <c r="F719" s="321"/>
      <c r="G719" s="321" t="s">
        <v>7</v>
      </c>
      <c r="H719" s="321"/>
      <c r="I719" s="321"/>
      <c r="J719" s="142">
        <v>66.95</v>
      </c>
      <c r="K719" s="128" t="s">
        <v>3007</v>
      </c>
      <c r="L719" s="127" t="s">
        <v>2871</v>
      </c>
    </row>
    <row r="720" spans="1:12" ht="10.9" customHeight="1" x14ac:dyDescent="0.2">
      <c r="A720" s="130">
        <v>9403</v>
      </c>
      <c r="B720" s="321" t="s">
        <v>3381</v>
      </c>
      <c r="C720" s="321"/>
      <c r="D720" s="321"/>
      <c r="E720" s="321"/>
      <c r="F720" s="321"/>
      <c r="G720" s="321" t="s">
        <v>7</v>
      </c>
      <c r="H720" s="321"/>
      <c r="I720" s="321"/>
      <c r="J720" s="135">
        <v>105.9</v>
      </c>
      <c r="K720" s="128" t="s">
        <v>3007</v>
      </c>
      <c r="L720" s="127" t="s">
        <v>2871</v>
      </c>
    </row>
    <row r="721" spans="1:12" ht="10.9" customHeight="1" x14ac:dyDescent="0.2">
      <c r="A721" s="130">
        <v>9404</v>
      </c>
      <c r="B721" s="321" t="s">
        <v>3380</v>
      </c>
      <c r="C721" s="321"/>
      <c r="D721" s="321"/>
      <c r="E721" s="321"/>
      <c r="F721" s="321"/>
      <c r="G721" s="321" t="s">
        <v>7</v>
      </c>
      <c r="H721" s="321"/>
      <c r="I721" s="321"/>
      <c r="J721" s="142">
        <v>26.9</v>
      </c>
      <c r="K721" s="128" t="s">
        <v>3007</v>
      </c>
      <c r="L721" s="127" t="s">
        <v>2871</v>
      </c>
    </row>
    <row r="722" spans="1:12" ht="10.9" customHeight="1" x14ac:dyDescent="0.2">
      <c r="A722" s="130">
        <v>9405</v>
      </c>
      <c r="B722" s="321" t="s">
        <v>3379</v>
      </c>
      <c r="C722" s="321"/>
      <c r="D722" s="321"/>
      <c r="E722" s="321"/>
      <c r="F722" s="321"/>
      <c r="G722" s="321" t="s">
        <v>7</v>
      </c>
      <c r="H722" s="321"/>
      <c r="I722" s="321"/>
      <c r="J722" s="135">
        <v>184.5</v>
      </c>
      <c r="K722" s="128" t="s">
        <v>3007</v>
      </c>
      <c r="L722" s="127" t="s">
        <v>2871</v>
      </c>
    </row>
    <row r="723" spans="1:12" ht="10.9" customHeight="1" x14ac:dyDescent="0.2">
      <c r="A723" s="130">
        <v>9406</v>
      </c>
      <c r="B723" s="321" t="s">
        <v>3378</v>
      </c>
      <c r="C723" s="321"/>
      <c r="D723" s="321"/>
      <c r="E723" s="321"/>
      <c r="F723" s="321"/>
      <c r="G723" s="321" t="s">
        <v>7</v>
      </c>
      <c r="H723" s="321"/>
      <c r="I723" s="321"/>
      <c r="J723" s="135">
        <v>269.5</v>
      </c>
      <c r="K723" s="128" t="s">
        <v>3007</v>
      </c>
      <c r="L723" s="127" t="s">
        <v>2871</v>
      </c>
    </row>
    <row r="724" spans="1:12" ht="10.9" customHeight="1" x14ac:dyDescent="0.2">
      <c r="A724" s="130">
        <v>9481</v>
      </c>
      <c r="B724" s="321" t="s">
        <v>3377</v>
      </c>
      <c r="C724" s="321"/>
      <c r="D724" s="321"/>
      <c r="E724" s="321"/>
      <c r="F724" s="321"/>
      <c r="G724" s="321" t="s">
        <v>7</v>
      </c>
      <c r="H724" s="321"/>
      <c r="I724" s="321"/>
      <c r="J724" s="142">
        <v>36.9</v>
      </c>
      <c r="K724" s="128" t="s">
        <v>2963</v>
      </c>
      <c r="L724" s="127" t="s">
        <v>2871</v>
      </c>
    </row>
    <row r="725" spans="1:12" ht="10.9" customHeight="1" x14ac:dyDescent="0.2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</row>
    <row r="726" spans="1:12" ht="10.9" customHeight="1" x14ac:dyDescent="0.2">
      <c r="A726" s="322" t="s">
        <v>2906</v>
      </c>
      <c r="B726" s="322"/>
      <c r="C726" s="322"/>
      <c r="D726" s="321" t="s">
        <v>3376</v>
      </c>
      <c r="E726" s="321"/>
      <c r="F726" s="321"/>
      <c r="G726" s="321"/>
      <c r="H726" s="321"/>
      <c r="I726" s="321"/>
      <c r="J726" s="321"/>
      <c r="K726" s="321"/>
      <c r="L726" s="321"/>
    </row>
    <row r="727" spans="1:12" ht="10.9" customHeight="1" x14ac:dyDescent="0.2">
      <c r="A727" s="140" t="s">
        <v>0</v>
      </c>
      <c r="B727" s="323" t="s">
        <v>1</v>
      </c>
      <c r="C727" s="323"/>
      <c r="D727" s="323"/>
      <c r="E727" s="323"/>
      <c r="F727" s="323"/>
      <c r="G727" s="323" t="s">
        <v>2904</v>
      </c>
      <c r="H727" s="323"/>
      <c r="I727" s="323"/>
      <c r="J727" s="141" t="s">
        <v>4</v>
      </c>
      <c r="K727" s="140" t="s">
        <v>2903</v>
      </c>
      <c r="L727" s="139" t="s">
        <v>2902</v>
      </c>
    </row>
    <row r="728" spans="1:12" ht="10.9" customHeight="1" x14ac:dyDescent="0.2">
      <c r="A728" s="130">
        <v>1163</v>
      </c>
      <c r="B728" s="321" t="s">
        <v>3375</v>
      </c>
      <c r="C728" s="321"/>
      <c r="D728" s="321"/>
      <c r="E728" s="321"/>
      <c r="F728" s="321"/>
      <c r="G728" s="321" t="s">
        <v>629</v>
      </c>
      <c r="H728" s="321"/>
      <c r="I728" s="321"/>
      <c r="J728" s="142">
        <v>14.9</v>
      </c>
      <c r="K728" s="128" t="s">
        <v>2936</v>
      </c>
      <c r="L728" s="127" t="s">
        <v>2871</v>
      </c>
    </row>
    <row r="729" spans="1:12" ht="10.9" customHeight="1" x14ac:dyDescent="0.2">
      <c r="A729" s="130">
        <v>1164</v>
      </c>
      <c r="B729" s="321" t="s">
        <v>3374</v>
      </c>
      <c r="C729" s="321"/>
      <c r="D729" s="321"/>
      <c r="E729" s="321"/>
      <c r="F729" s="321"/>
      <c r="G729" s="321" t="s">
        <v>629</v>
      </c>
      <c r="H729" s="321"/>
      <c r="I729" s="321"/>
      <c r="J729" s="142">
        <v>13.93</v>
      </c>
      <c r="K729" s="128" t="s">
        <v>2936</v>
      </c>
      <c r="L729" s="127" t="s">
        <v>2871</v>
      </c>
    </row>
    <row r="730" spans="1:12" ht="10.9" customHeight="1" x14ac:dyDescent="0.2">
      <c r="A730" s="130">
        <v>1169</v>
      </c>
      <c r="B730" s="321" t="s">
        <v>3373</v>
      </c>
      <c r="C730" s="321"/>
      <c r="D730" s="321"/>
      <c r="E730" s="321"/>
      <c r="F730" s="321"/>
      <c r="G730" s="321" t="s">
        <v>629</v>
      </c>
      <c r="H730" s="321"/>
      <c r="I730" s="321"/>
      <c r="J730" s="142">
        <v>17.13</v>
      </c>
      <c r="K730" s="128" t="s">
        <v>2881</v>
      </c>
      <c r="L730" s="127" t="s">
        <v>2871</v>
      </c>
    </row>
    <row r="731" spans="1:12" ht="10.9" customHeight="1" x14ac:dyDescent="0.2">
      <c r="A731" s="130">
        <v>1171</v>
      </c>
      <c r="B731" s="321" t="s">
        <v>3372</v>
      </c>
      <c r="C731" s="321"/>
      <c r="D731" s="321"/>
      <c r="E731" s="321"/>
      <c r="F731" s="321"/>
      <c r="G731" s="321" t="s">
        <v>629</v>
      </c>
      <c r="H731" s="321"/>
      <c r="I731" s="321"/>
      <c r="J731" s="142">
        <v>21.54</v>
      </c>
      <c r="K731" s="128" t="s">
        <v>2936</v>
      </c>
      <c r="L731" s="127" t="s">
        <v>2871</v>
      </c>
    </row>
    <row r="732" spans="1:12" ht="10.9" customHeight="1" x14ac:dyDescent="0.2">
      <c r="A732" s="130">
        <v>1172</v>
      </c>
      <c r="B732" s="321" t="s">
        <v>3371</v>
      </c>
      <c r="C732" s="321"/>
      <c r="D732" s="321"/>
      <c r="E732" s="321"/>
      <c r="F732" s="321"/>
      <c r="G732" s="321" t="s">
        <v>629</v>
      </c>
      <c r="H732" s="321"/>
      <c r="I732" s="321"/>
      <c r="J732" s="142">
        <v>20.43</v>
      </c>
      <c r="K732" s="128" t="s">
        <v>2936</v>
      </c>
      <c r="L732" s="127" t="s">
        <v>2871</v>
      </c>
    </row>
    <row r="733" spans="1:12" ht="10.9" customHeight="1" x14ac:dyDescent="0.2">
      <c r="A733" s="130">
        <v>1173</v>
      </c>
      <c r="B733" s="321" t="s">
        <v>3370</v>
      </c>
      <c r="C733" s="321"/>
      <c r="D733" s="321"/>
      <c r="E733" s="321"/>
      <c r="F733" s="321"/>
      <c r="G733" s="321" t="s">
        <v>629</v>
      </c>
      <c r="H733" s="321"/>
      <c r="I733" s="321"/>
      <c r="J733" s="142">
        <v>16.55</v>
      </c>
      <c r="K733" s="128" t="s">
        <v>2881</v>
      </c>
      <c r="L733" s="127" t="s">
        <v>2871</v>
      </c>
    </row>
    <row r="734" spans="1:12" ht="10.9" customHeight="1" x14ac:dyDescent="0.2">
      <c r="A734" s="130">
        <v>1220</v>
      </c>
      <c r="B734" s="321" t="s">
        <v>3369</v>
      </c>
      <c r="C734" s="321"/>
      <c r="D734" s="321"/>
      <c r="E734" s="321"/>
      <c r="F734" s="321"/>
      <c r="G734" s="321" t="s">
        <v>629</v>
      </c>
      <c r="H734" s="321"/>
      <c r="I734" s="321"/>
      <c r="J734" s="142">
        <v>16.47</v>
      </c>
      <c r="K734" s="128" t="s">
        <v>2936</v>
      </c>
      <c r="L734" s="127" t="s">
        <v>2871</v>
      </c>
    </row>
    <row r="735" spans="1:12" ht="10.9" customHeight="1" x14ac:dyDescent="0.2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</row>
    <row r="736" spans="1:12" ht="10.9" customHeight="1" x14ac:dyDescent="0.2">
      <c r="A736" s="322" t="s">
        <v>2906</v>
      </c>
      <c r="B736" s="322"/>
      <c r="C736" s="322"/>
      <c r="D736" s="321" t="s">
        <v>3368</v>
      </c>
      <c r="E736" s="321"/>
      <c r="F736" s="321"/>
      <c r="G736" s="321"/>
      <c r="H736" s="321"/>
      <c r="I736" s="321"/>
      <c r="J736" s="321"/>
      <c r="K736" s="321"/>
      <c r="L736" s="321"/>
    </row>
    <row r="737" spans="1:12" ht="10.9" customHeight="1" x14ac:dyDescent="0.2">
      <c r="A737" s="140" t="s">
        <v>0</v>
      </c>
      <c r="B737" s="323" t="s">
        <v>1</v>
      </c>
      <c r="C737" s="323"/>
      <c r="D737" s="323"/>
      <c r="E737" s="323"/>
      <c r="F737" s="323"/>
      <c r="G737" s="323" t="s">
        <v>2904</v>
      </c>
      <c r="H737" s="323"/>
      <c r="I737" s="323"/>
      <c r="J737" s="141" t="s">
        <v>4</v>
      </c>
      <c r="K737" s="140" t="s">
        <v>2903</v>
      </c>
      <c r="L737" s="139" t="s">
        <v>2902</v>
      </c>
    </row>
    <row r="738" spans="1:12" ht="10.9" customHeight="1" x14ac:dyDescent="0.2">
      <c r="A738" s="130">
        <v>6114</v>
      </c>
      <c r="B738" s="321" t="s">
        <v>3367</v>
      </c>
      <c r="C738" s="321"/>
      <c r="D738" s="321"/>
      <c r="E738" s="321"/>
      <c r="F738" s="321"/>
      <c r="G738" s="321" t="s">
        <v>3284</v>
      </c>
      <c r="H738" s="321"/>
      <c r="I738" s="321"/>
      <c r="J738" s="142">
        <v>85.55</v>
      </c>
      <c r="K738" s="128" t="s">
        <v>3224</v>
      </c>
      <c r="L738" s="127" t="s">
        <v>2871</v>
      </c>
    </row>
    <row r="739" spans="1:12" ht="10.9" customHeight="1" x14ac:dyDescent="0.2">
      <c r="A739" s="130">
        <v>6123</v>
      </c>
      <c r="B739" s="321" t="s">
        <v>3366</v>
      </c>
      <c r="C739" s="321"/>
      <c r="D739" s="321"/>
      <c r="E739" s="321"/>
      <c r="F739" s="321"/>
      <c r="G739" s="321" t="s">
        <v>3284</v>
      </c>
      <c r="H739" s="321"/>
      <c r="I739" s="321"/>
      <c r="J739" s="142">
        <v>18.36</v>
      </c>
      <c r="K739" s="128" t="s">
        <v>3224</v>
      </c>
      <c r="L739" s="127" t="s">
        <v>2871</v>
      </c>
    </row>
    <row r="740" spans="1:12" ht="10.9" customHeight="1" x14ac:dyDescent="0.2">
      <c r="A740" s="130">
        <v>6124</v>
      </c>
      <c r="B740" s="321" t="s">
        <v>3365</v>
      </c>
      <c r="C740" s="321"/>
      <c r="D740" s="321"/>
      <c r="E740" s="321"/>
      <c r="F740" s="321"/>
      <c r="G740" s="321" t="s">
        <v>3284</v>
      </c>
      <c r="H740" s="321"/>
      <c r="I740" s="321"/>
      <c r="J740" s="142">
        <v>16.3</v>
      </c>
      <c r="K740" s="128" t="s">
        <v>2881</v>
      </c>
      <c r="L740" s="127" t="s">
        <v>2871</v>
      </c>
    </row>
    <row r="741" spans="1:12" ht="10.9" customHeight="1" x14ac:dyDescent="0.2">
      <c r="A741" s="130">
        <v>6131</v>
      </c>
      <c r="B741" s="321" t="s">
        <v>3364</v>
      </c>
      <c r="C741" s="321"/>
      <c r="D741" s="321"/>
      <c r="E741" s="321"/>
      <c r="F741" s="321"/>
      <c r="G741" s="321" t="s">
        <v>629</v>
      </c>
      <c r="H741" s="321"/>
      <c r="I741" s="321"/>
      <c r="J741" s="132">
        <v>1.5266</v>
      </c>
      <c r="K741" s="128" t="s">
        <v>3360</v>
      </c>
      <c r="L741" s="127" t="s">
        <v>2871</v>
      </c>
    </row>
    <row r="742" spans="1:12" ht="10.9" customHeight="1" x14ac:dyDescent="0.2">
      <c r="A742" s="130">
        <v>6137</v>
      </c>
      <c r="B742" s="321" t="s">
        <v>3363</v>
      </c>
      <c r="C742" s="321"/>
      <c r="D742" s="321"/>
      <c r="E742" s="321"/>
      <c r="F742" s="321"/>
      <c r="G742" s="321" t="s">
        <v>3284</v>
      </c>
      <c r="H742" s="321"/>
      <c r="I742" s="321"/>
      <c r="J742" s="132">
        <v>6</v>
      </c>
      <c r="K742" s="128" t="s">
        <v>3224</v>
      </c>
      <c r="L742" s="127" t="s">
        <v>2871</v>
      </c>
    </row>
    <row r="743" spans="1:12" ht="10.9" customHeight="1" x14ac:dyDescent="0.2">
      <c r="A743" s="130">
        <v>6141</v>
      </c>
      <c r="B743" s="321" t="s">
        <v>3362</v>
      </c>
      <c r="C743" s="321"/>
      <c r="D743" s="321"/>
      <c r="E743" s="321"/>
      <c r="F743" s="321"/>
      <c r="G743" s="321" t="s">
        <v>629</v>
      </c>
      <c r="H743" s="321"/>
      <c r="I743" s="321"/>
      <c r="J743" s="132">
        <v>3.37</v>
      </c>
      <c r="K743" s="128" t="s">
        <v>3224</v>
      </c>
      <c r="L743" s="127" t="s">
        <v>2871</v>
      </c>
    </row>
    <row r="744" spans="1:12" ht="10.9" customHeight="1" x14ac:dyDescent="0.2">
      <c r="A744" s="130">
        <v>6142</v>
      </c>
      <c r="B744" s="321" t="s">
        <v>3361</v>
      </c>
      <c r="C744" s="321"/>
      <c r="D744" s="321"/>
      <c r="E744" s="321"/>
      <c r="F744" s="321"/>
      <c r="G744" s="321" t="s">
        <v>629</v>
      </c>
      <c r="H744" s="321"/>
      <c r="I744" s="321"/>
      <c r="J744" s="132">
        <v>3.37</v>
      </c>
      <c r="K744" s="128" t="s">
        <v>3360</v>
      </c>
      <c r="L744" s="127" t="s">
        <v>2871</v>
      </c>
    </row>
    <row r="745" spans="1:12" ht="10.9" customHeight="1" x14ac:dyDescent="0.2">
      <c r="A745" s="130">
        <v>6144</v>
      </c>
      <c r="B745" s="321" t="s">
        <v>3359</v>
      </c>
      <c r="C745" s="321"/>
      <c r="D745" s="321"/>
      <c r="E745" s="321"/>
      <c r="F745" s="321"/>
      <c r="G745" s="321" t="s">
        <v>3284</v>
      </c>
      <c r="H745" s="321"/>
      <c r="I745" s="321"/>
      <c r="J745" s="142">
        <v>12.53</v>
      </c>
      <c r="K745" s="128" t="s">
        <v>3224</v>
      </c>
      <c r="L745" s="127" t="s">
        <v>2871</v>
      </c>
    </row>
    <row r="746" spans="1:12" ht="10.9" customHeight="1" x14ac:dyDescent="0.2">
      <c r="A746" s="130">
        <v>6150</v>
      </c>
      <c r="B746" s="321" t="s">
        <v>3358</v>
      </c>
      <c r="C746" s="321"/>
      <c r="D746" s="321"/>
      <c r="E746" s="321"/>
      <c r="F746" s="321"/>
      <c r="G746" s="321" t="s">
        <v>3284</v>
      </c>
      <c r="H746" s="321"/>
      <c r="I746" s="321"/>
      <c r="J746" s="142">
        <v>25.55</v>
      </c>
      <c r="K746" s="128" t="s">
        <v>3228</v>
      </c>
      <c r="L746" s="127" t="s">
        <v>2871</v>
      </c>
    </row>
    <row r="747" spans="1:12" ht="10.9" customHeight="1" x14ac:dyDescent="0.2">
      <c r="A747" s="130">
        <v>9214</v>
      </c>
      <c r="B747" s="321" t="s">
        <v>3357</v>
      </c>
      <c r="C747" s="321"/>
      <c r="D747" s="321"/>
      <c r="E747" s="321"/>
      <c r="F747" s="321"/>
      <c r="G747" s="321" t="s">
        <v>3284</v>
      </c>
      <c r="H747" s="321"/>
      <c r="I747" s="321"/>
      <c r="J747" s="142">
        <v>66.528899999999993</v>
      </c>
      <c r="K747" s="128" t="s">
        <v>3354</v>
      </c>
      <c r="L747" s="127" t="s">
        <v>2871</v>
      </c>
    </row>
    <row r="748" spans="1:12" ht="10.9" customHeight="1" x14ac:dyDescent="0.2">
      <c r="A748" s="130">
        <v>9215</v>
      </c>
      <c r="B748" s="321" t="s">
        <v>3356</v>
      </c>
      <c r="C748" s="321"/>
      <c r="D748" s="321"/>
      <c r="E748" s="321"/>
      <c r="F748" s="321"/>
      <c r="G748" s="321" t="s">
        <v>7</v>
      </c>
      <c r="H748" s="321"/>
      <c r="I748" s="321"/>
      <c r="J748" s="142">
        <v>12.59</v>
      </c>
      <c r="K748" s="128" t="s">
        <v>3354</v>
      </c>
      <c r="L748" s="127" t="s">
        <v>2871</v>
      </c>
    </row>
    <row r="749" spans="1:12" ht="10.9" customHeight="1" x14ac:dyDescent="0.2">
      <c r="A749" s="130">
        <v>9216</v>
      </c>
      <c r="B749" s="321" t="s">
        <v>3355</v>
      </c>
      <c r="C749" s="321"/>
      <c r="D749" s="321"/>
      <c r="E749" s="321"/>
      <c r="F749" s="321"/>
      <c r="G749" s="321" t="s">
        <v>3284</v>
      </c>
      <c r="H749" s="321"/>
      <c r="I749" s="321"/>
      <c r="J749" s="142">
        <v>43.583300000000001</v>
      </c>
      <c r="K749" s="128" t="s">
        <v>3354</v>
      </c>
      <c r="L749" s="127" t="s">
        <v>2871</v>
      </c>
    </row>
    <row r="750" spans="1:12" ht="10.9" customHeight="1" x14ac:dyDescent="0.2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</row>
    <row r="751" spans="1:12" ht="10.9" customHeight="1" x14ac:dyDescent="0.2">
      <c r="A751" s="322" t="s">
        <v>2906</v>
      </c>
      <c r="B751" s="322"/>
      <c r="C751" s="322"/>
      <c r="D751" s="321" t="s">
        <v>3353</v>
      </c>
      <c r="E751" s="321"/>
      <c r="F751" s="321"/>
      <c r="G751" s="321"/>
      <c r="H751" s="321"/>
      <c r="I751" s="321"/>
      <c r="J751" s="321"/>
      <c r="K751" s="321"/>
      <c r="L751" s="321"/>
    </row>
    <row r="752" spans="1:12" ht="10.9" customHeight="1" x14ac:dyDescent="0.2">
      <c r="A752" s="140" t="s">
        <v>0</v>
      </c>
      <c r="B752" s="323" t="s">
        <v>1</v>
      </c>
      <c r="C752" s="323"/>
      <c r="D752" s="323"/>
      <c r="E752" s="323"/>
      <c r="F752" s="323"/>
      <c r="G752" s="323" t="s">
        <v>2904</v>
      </c>
      <c r="H752" s="323"/>
      <c r="I752" s="323"/>
      <c r="J752" s="141" t="s">
        <v>4</v>
      </c>
      <c r="K752" s="140" t="s">
        <v>2903</v>
      </c>
      <c r="L752" s="139" t="s">
        <v>2902</v>
      </c>
    </row>
    <row r="753" spans="1:12" ht="10.9" customHeight="1" x14ac:dyDescent="0.2">
      <c r="A753" s="130">
        <v>5892</v>
      </c>
      <c r="B753" s="321" t="s">
        <v>877</v>
      </c>
      <c r="C753" s="321"/>
      <c r="D753" s="321"/>
      <c r="E753" s="321"/>
      <c r="F753" s="321"/>
      <c r="G753" s="321" t="s">
        <v>21</v>
      </c>
      <c r="H753" s="321"/>
      <c r="I753" s="321"/>
      <c r="J753" s="142">
        <v>15</v>
      </c>
      <c r="K753" s="128" t="s">
        <v>2936</v>
      </c>
      <c r="L753" s="127" t="s">
        <v>2871</v>
      </c>
    </row>
    <row r="754" spans="1:12" ht="10.9" customHeight="1" x14ac:dyDescent="0.2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</row>
    <row r="755" spans="1:12" ht="10.9" customHeight="1" x14ac:dyDescent="0.2">
      <c r="A755" s="322" t="s">
        <v>2906</v>
      </c>
      <c r="B755" s="322"/>
      <c r="C755" s="322"/>
      <c r="D755" s="321" t="s">
        <v>3352</v>
      </c>
      <c r="E755" s="321"/>
      <c r="F755" s="321"/>
      <c r="G755" s="321"/>
      <c r="H755" s="321"/>
      <c r="I755" s="321"/>
      <c r="J755" s="321"/>
      <c r="K755" s="321"/>
      <c r="L755" s="321"/>
    </row>
    <row r="756" spans="1:12" ht="10.9" customHeight="1" x14ac:dyDescent="0.2">
      <c r="A756" s="140" t="s">
        <v>0</v>
      </c>
      <c r="B756" s="323" t="s">
        <v>1</v>
      </c>
      <c r="C756" s="323"/>
      <c r="D756" s="323"/>
      <c r="E756" s="323"/>
      <c r="F756" s="323"/>
      <c r="G756" s="323" t="s">
        <v>2904</v>
      </c>
      <c r="H756" s="323"/>
      <c r="I756" s="323"/>
      <c r="J756" s="141" t="s">
        <v>4</v>
      </c>
      <c r="K756" s="140" t="s">
        <v>2903</v>
      </c>
      <c r="L756" s="139" t="s">
        <v>2902</v>
      </c>
    </row>
    <row r="757" spans="1:12" ht="10.9" customHeight="1" x14ac:dyDescent="0.2">
      <c r="A757" s="130">
        <v>1261</v>
      </c>
      <c r="B757" s="321" t="s">
        <v>3351</v>
      </c>
      <c r="C757" s="321"/>
      <c r="D757" s="321"/>
      <c r="E757" s="321"/>
      <c r="F757" s="321"/>
      <c r="G757" s="321" t="s">
        <v>21</v>
      </c>
      <c r="H757" s="321"/>
      <c r="I757" s="321"/>
      <c r="J757" s="142">
        <v>14.93</v>
      </c>
      <c r="K757" s="128" t="s">
        <v>2881</v>
      </c>
      <c r="L757" s="127" t="s">
        <v>2871</v>
      </c>
    </row>
    <row r="758" spans="1:12" ht="10.9" customHeight="1" x14ac:dyDescent="0.2">
      <c r="A758" s="130">
        <v>1275</v>
      </c>
      <c r="B758" s="321" t="s">
        <v>3350</v>
      </c>
      <c r="C758" s="321"/>
      <c r="D758" s="321"/>
      <c r="E758" s="321"/>
      <c r="F758" s="321"/>
      <c r="G758" s="321" t="s">
        <v>21</v>
      </c>
      <c r="H758" s="321"/>
      <c r="I758" s="321"/>
      <c r="J758" s="142">
        <v>22.27</v>
      </c>
      <c r="K758" s="128" t="s">
        <v>2881</v>
      </c>
      <c r="L758" s="127" t="s">
        <v>2871</v>
      </c>
    </row>
    <row r="759" spans="1:12" ht="10.9" customHeight="1" x14ac:dyDescent="0.2">
      <c r="A759" s="130">
        <v>1276</v>
      </c>
      <c r="B759" s="321" t="s">
        <v>3349</v>
      </c>
      <c r="C759" s="321"/>
      <c r="D759" s="321"/>
      <c r="E759" s="321"/>
      <c r="F759" s="321"/>
      <c r="G759" s="321" t="s">
        <v>21</v>
      </c>
      <c r="H759" s="321"/>
      <c r="I759" s="321"/>
      <c r="J759" s="142">
        <v>24.82</v>
      </c>
      <c r="K759" s="128" t="s">
        <v>2881</v>
      </c>
      <c r="L759" s="127" t="s">
        <v>2871</v>
      </c>
    </row>
    <row r="760" spans="1:12" ht="10.9" customHeight="1" x14ac:dyDescent="0.2">
      <c r="A760" s="130">
        <v>1277</v>
      </c>
      <c r="B760" s="321" t="s">
        <v>3348</v>
      </c>
      <c r="C760" s="321"/>
      <c r="D760" s="321"/>
      <c r="E760" s="321"/>
      <c r="F760" s="321"/>
      <c r="G760" s="321" t="s">
        <v>21</v>
      </c>
      <c r="H760" s="321"/>
      <c r="I760" s="321"/>
      <c r="J760" s="142">
        <v>31.44</v>
      </c>
      <c r="K760" s="128" t="s">
        <v>2881</v>
      </c>
      <c r="L760" s="127" t="s">
        <v>2871</v>
      </c>
    </row>
    <row r="761" spans="1:12" ht="10.9" customHeight="1" x14ac:dyDescent="0.2">
      <c r="A761" s="130">
        <v>1278</v>
      </c>
      <c r="B761" s="321" t="s">
        <v>3347</v>
      </c>
      <c r="C761" s="321"/>
      <c r="D761" s="321"/>
      <c r="E761" s="321"/>
      <c r="F761" s="321"/>
      <c r="G761" s="321" t="s">
        <v>21</v>
      </c>
      <c r="H761" s="321"/>
      <c r="I761" s="321"/>
      <c r="J761" s="142">
        <v>41.01</v>
      </c>
      <c r="K761" s="128" t="s">
        <v>2881</v>
      </c>
      <c r="L761" s="127" t="s">
        <v>2871</v>
      </c>
    </row>
    <row r="762" spans="1:12" ht="10.9" customHeight="1" x14ac:dyDescent="0.2">
      <c r="A762" s="130">
        <v>1279</v>
      </c>
      <c r="B762" s="321" t="s">
        <v>3346</v>
      </c>
      <c r="C762" s="321"/>
      <c r="D762" s="321"/>
      <c r="E762" s="321"/>
      <c r="F762" s="321"/>
      <c r="G762" s="321" t="s">
        <v>21</v>
      </c>
      <c r="H762" s="321"/>
      <c r="I762" s="321"/>
      <c r="J762" s="142">
        <v>53.87</v>
      </c>
      <c r="K762" s="128" t="s">
        <v>2881</v>
      </c>
      <c r="L762" s="127" t="s">
        <v>2871</v>
      </c>
    </row>
    <row r="763" spans="1:12" ht="10.9" customHeight="1" x14ac:dyDescent="0.2">
      <c r="A763" s="130">
        <v>1280</v>
      </c>
      <c r="B763" s="321" t="s">
        <v>3345</v>
      </c>
      <c r="C763" s="321"/>
      <c r="D763" s="321"/>
      <c r="E763" s="321"/>
      <c r="F763" s="321"/>
      <c r="G763" s="321" t="s">
        <v>21</v>
      </c>
      <c r="H763" s="321"/>
      <c r="I763" s="321"/>
      <c r="J763" s="142">
        <v>58.69</v>
      </c>
      <c r="K763" s="128" t="s">
        <v>2881</v>
      </c>
      <c r="L763" s="127" t="s">
        <v>2871</v>
      </c>
    </row>
    <row r="764" spans="1:12" ht="10.9" customHeight="1" x14ac:dyDescent="0.2">
      <c r="A764" s="130">
        <v>1284</v>
      </c>
      <c r="B764" s="321" t="s">
        <v>3344</v>
      </c>
      <c r="C764" s="321"/>
      <c r="D764" s="321"/>
      <c r="E764" s="321"/>
      <c r="F764" s="321"/>
      <c r="G764" s="321" t="s">
        <v>21</v>
      </c>
      <c r="H764" s="321"/>
      <c r="I764" s="321"/>
      <c r="J764" s="142">
        <v>12.39</v>
      </c>
      <c r="K764" s="128" t="s">
        <v>2881</v>
      </c>
      <c r="L764" s="127" t="s">
        <v>2871</v>
      </c>
    </row>
    <row r="765" spans="1:12" ht="10.9" customHeight="1" x14ac:dyDescent="0.2">
      <c r="A765" s="130">
        <v>1288</v>
      </c>
      <c r="B765" s="321" t="s">
        <v>3343</v>
      </c>
      <c r="C765" s="321"/>
      <c r="D765" s="321"/>
      <c r="E765" s="321"/>
      <c r="F765" s="321"/>
      <c r="G765" s="321" t="s">
        <v>21</v>
      </c>
      <c r="H765" s="321"/>
      <c r="I765" s="321"/>
      <c r="J765" s="142">
        <v>19.18</v>
      </c>
      <c r="K765" s="128" t="s">
        <v>2881</v>
      </c>
      <c r="L765" s="127" t="s">
        <v>2871</v>
      </c>
    </row>
    <row r="766" spans="1:12" ht="10.9" customHeight="1" x14ac:dyDescent="0.2">
      <c r="A766" s="130">
        <v>1294</v>
      </c>
      <c r="B766" s="321" t="s">
        <v>3342</v>
      </c>
      <c r="C766" s="321"/>
      <c r="D766" s="321"/>
      <c r="E766" s="321"/>
      <c r="F766" s="321"/>
      <c r="G766" s="321" t="s">
        <v>21</v>
      </c>
      <c r="H766" s="321"/>
      <c r="I766" s="321"/>
      <c r="J766" s="142">
        <v>18.45</v>
      </c>
      <c r="K766" s="128" t="s">
        <v>2881</v>
      </c>
      <c r="L766" s="127" t="s">
        <v>2871</v>
      </c>
    </row>
    <row r="767" spans="1:12" ht="10.9" customHeight="1" x14ac:dyDescent="0.2">
      <c r="A767" s="130">
        <v>1329</v>
      </c>
      <c r="B767" s="321" t="s">
        <v>3341</v>
      </c>
      <c r="C767" s="321"/>
      <c r="D767" s="321"/>
      <c r="E767" s="321"/>
      <c r="F767" s="321"/>
      <c r="G767" s="321" t="s">
        <v>7</v>
      </c>
      <c r="H767" s="321"/>
      <c r="I767" s="321"/>
      <c r="J767" s="132">
        <v>3.3</v>
      </c>
      <c r="K767" s="128" t="s">
        <v>3215</v>
      </c>
      <c r="L767" s="127" t="s">
        <v>2871</v>
      </c>
    </row>
    <row r="768" spans="1:12" ht="10.9" customHeight="1" x14ac:dyDescent="0.2">
      <c r="A768" s="130">
        <v>1363</v>
      </c>
      <c r="B768" s="321" t="s">
        <v>3340</v>
      </c>
      <c r="C768" s="321"/>
      <c r="D768" s="321"/>
      <c r="E768" s="321"/>
      <c r="F768" s="321"/>
      <c r="G768" s="321" t="s">
        <v>21</v>
      </c>
      <c r="H768" s="321"/>
      <c r="I768" s="321"/>
      <c r="J768" s="142">
        <v>26.57</v>
      </c>
      <c r="K768" s="128" t="s">
        <v>3215</v>
      </c>
      <c r="L768" s="127" t="s">
        <v>2871</v>
      </c>
    </row>
    <row r="769" spans="1:12" ht="10.9" customHeight="1" x14ac:dyDescent="0.2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</row>
    <row r="770" spans="1:12" ht="10.9" customHeight="1" x14ac:dyDescent="0.2">
      <c r="A770" s="322" t="s">
        <v>2906</v>
      </c>
      <c r="B770" s="322"/>
      <c r="C770" s="322"/>
      <c r="D770" s="321" t="s">
        <v>3339</v>
      </c>
      <c r="E770" s="321"/>
      <c r="F770" s="321"/>
      <c r="G770" s="321"/>
      <c r="H770" s="321"/>
      <c r="I770" s="321"/>
      <c r="J770" s="321"/>
      <c r="K770" s="321"/>
      <c r="L770" s="321"/>
    </row>
    <row r="771" spans="1:12" ht="10.9" customHeight="1" x14ac:dyDescent="0.2">
      <c r="A771" s="140" t="s">
        <v>0</v>
      </c>
      <c r="B771" s="323" t="s">
        <v>1</v>
      </c>
      <c r="C771" s="323"/>
      <c r="D771" s="323"/>
      <c r="E771" s="323"/>
      <c r="F771" s="323"/>
      <c r="G771" s="323" t="s">
        <v>2904</v>
      </c>
      <c r="H771" s="323"/>
      <c r="I771" s="323"/>
      <c r="J771" s="141" t="s">
        <v>4</v>
      </c>
      <c r="K771" s="140" t="s">
        <v>2903</v>
      </c>
      <c r="L771" s="139" t="s">
        <v>2902</v>
      </c>
    </row>
    <row r="772" spans="1:12" ht="10.9" customHeight="1" x14ac:dyDescent="0.2">
      <c r="A772" s="133">
        <v>871</v>
      </c>
      <c r="B772" s="321" t="s">
        <v>3337</v>
      </c>
      <c r="C772" s="321"/>
      <c r="D772" s="321"/>
      <c r="E772" s="321"/>
      <c r="F772" s="321"/>
      <c r="G772" s="321" t="s">
        <v>629</v>
      </c>
      <c r="H772" s="321"/>
      <c r="I772" s="321"/>
      <c r="J772" s="142">
        <v>31.5</v>
      </c>
      <c r="K772" s="128" t="s">
        <v>2909</v>
      </c>
      <c r="L772" s="127" t="s">
        <v>2871</v>
      </c>
    </row>
    <row r="773" spans="1:12" ht="10.9" customHeight="1" x14ac:dyDescent="0.2">
      <c r="A773" s="133">
        <v>878</v>
      </c>
      <c r="B773" s="321" t="s">
        <v>3336</v>
      </c>
      <c r="C773" s="321"/>
      <c r="D773" s="321"/>
      <c r="E773" s="321"/>
      <c r="F773" s="321"/>
      <c r="G773" s="321" t="s">
        <v>629</v>
      </c>
      <c r="H773" s="321"/>
      <c r="I773" s="321"/>
      <c r="J773" s="142">
        <v>17.649999999999999</v>
      </c>
      <c r="K773" s="128" t="s">
        <v>2881</v>
      </c>
      <c r="L773" s="127" t="s">
        <v>2871</v>
      </c>
    </row>
    <row r="774" spans="1:12" ht="10.9" customHeight="1" x14ac:dyDescent="0.2">
      <c r="A774" s="133">
        <v>903</v>
      </c>
      <c r="B774" s="321" t="s">
        <v>3335</v>
      </c>
      <c r="C774" s="321"/>
      <c r="D774" s="321"/>
      <c r="E774" s="321"/>
      <c r="F774" s="321"/>
      <c r="G774" s="321" t="s">
        <v>629</v>
      </c>
      <c r="H774" s="321"/>
      <c r="I774" s="321"/>
      <c r="J774" s="142">
        <v>31.8</v>
      </c>
      <c r="K774" s="128" t="s">
        <v>2988</v>
      </c>
      <c r="L774" s="127" t="s">
        <v>2871</v>
      </c>
    </row>
    <row r="775" spans="1:12" ht="10.9" customHeight="1" x14ac:dyDescent="0.2">
      <c r="A775" s="133">
        <v>909</v>
      </c>
      <c r="B775" s="321" t="s">
        <v>3334</v>
      </c>
      <c r="C775" s="321"/>
      <c r="D775" s="321"/>
      <c r="E775" s="321"/>
      <c r="F775" s="321"/>
      <c r="G775" s="321" t="s">
        <v>3284</v>
      </c>
      <c r="H775" s="321"/>
      <c r="I775" s="321"/>
      <c r="J775" s="132">
        <v>7.87</v>
      </c>
      <c r="K775" s="128" t="s">
        <v>3215</v>
      </c>
      <c r="L775" s="127" t="s">
        <v>2871</v>
      </c>
    </row>
    <row r="776" spans="1:12" ht="10.9" customHeight="1" x14ac:dyDescent="0.2">
      <c r="A776" s="133">
        <v>912</v>
      </c>
      <c r="B776" s="321" t="s">
        <v>3333</v>
      </c>
      <c r="C776" s="321"/>
      <c r="D776" s="321"/>
      <c r="E776" s="321"/>
      <c r="F776" s="321"/>
      <c r="G776" s="321" t="s">
        <v>7</v>
      </c>
      <c r="H776" s="321"/>
      <c r="I776" s="321"/>
      <c r="J776" s="142">
        <v>15.8</v>
      </c>
      <c r="K776" s="128" t="s">
        <v>2881</v>
      </c>
      <c r="L776" s="127" t="s">
        <v>2871</v>
      </c>
    </row>
    <row r="777" spans="1:12" ht="10.9" customHeight="1" x14ac:dyDescent="0.2">
      <c r="A777" s="133">
        <v>913</v>
      </c>
      <c r="B777" s="321" t="s">
        <v>3332</v>
      </c>
      <c r="C777" s="321"/>
      <c r="D777" s="321"/>
      <c r="E777" s="321"/>
      <c r="F777" s="321"/>
      <c r="G777" s="321" t="s">
        <v>7</v>
      </c>
      <c r="H777" s="321"/>
      <c r="I777" s="321"/>
      <c r="J777" s="142">
        <v>23.2</v>
      </c>
      <c r="K777" s="128" t="s">
        <v>2881</v>
      </c>
      <c r="L777" s="127" t="s">
        <v>2871</v>
      </c>
    </row>
    <row r="778" spans="1:12" ht="10.9" customHeight="1" x14ac:dyDescent="0.2">
      <c r="A778" s="133">
        <v>914</v>
      </c>
      <c r="B778" s="321" t="s">
        <v>3331</v>
      </c>
      <c r="C778" s="321"/>
      <c r="D778" s="321"/>
      <c r="E778" s="321"/>
      <c r="F778" s="321"/>
      <c r="G778" s="321" t="s">
        <v>7</v>
      </c>
      <c r="H778" s="321"/>
      <c r="I778" s="321"/>
      <c r="J778" s="142">
        <v>51.99</v>
      </c>
      <c r="K778" s="128" t="s">
        <v>2909</v>
      </c>
      <c r="L778" s="127" t="s">
        <v>2871</v>
      </c>
    </row>
    <row r="779" spans="1:12" ht="10.9" customHeight="1" x14ac:dyDescent="0.2">
      <c r="A779" s="133">
        <v>933</v>
      </c>
      <c r="B779" s="321" t="s">
        <v>3330</v>
      </c>
      <c r="C779" s="321"/>
      <c r="D779" s="321"/>
      <c r="E779" s="321"/>
      <c r="F779" s="321"/>
      <c r="G779" s="321" t="s">
        <v>629</v>
      </c>
      <c r="H779" s="321"/>
      <c r="I779" s="321"/>
      <c r="J779" s="142">
        <v>47.1</v>
      </c>
      <c r="K779" s="128" t="s">
        <v>3215</v>
      </c>
      <c r="L779" s="127" t="s">
        <v>2871</v>
      </c>
    </row>
    <row r="780" spans="1:12" ht="10.9" customHeight="1" x14ac:dyDescent="0.2">
      <c r="A780" s="133">
        <v>941</v>
      </c>
      <c r="B780" s="321" t="s">
        <v>3328</v>
      </c>
      <c r="C780" s="321"/>
      <c r="D780" s="321"/>
      <c r="E780" s="321"/>
      <c r="F780" s="321"/>
      <c r="G780" s="321" t="s">
        <v>7</v>
      </c>
      <c r="H780" s="321"/>
      <c r="I780" s="321"/>
      <c r="J780" s="142">
        <v>25.8</v>
      </c>
      <c r="K780" s="128" t="s">
        <v>2988</v>
      </c>
      <c r="L780" s="127" t="s">
        <v>2871</v>
      </c>
    </row>
    <row r="781" spans="1:12" ht="10.9" customHeight="1" x14ac:dyDescent="0.2">
      <c r="A781" s="133">
        <v>948</v>
      </c>
      <c r="B781" s="321" t="s">
        <v>3327</v>
      </c>
      <c r="C781" s="321"/>
      <c r="D781" s="321"/>
      <c r="E781" s="321"/>
      <c r="F781" s="321"/>
      <c r="G781" s="321" t="s">
        <v>7</v>
      </c>
      <c r="H781" s="321"/>
      <c r="I781" s="321"/>
      <c r="J781" s="142">
        <v>17.07</v>
      </c>
      <c r="K781" s="128" t="s">
        <v>2909</v>
      </c>
      <c r="L781" s="127" t="s">
        <v>2871</v>
      </c>
    </row>
    <row r="782" spans="1:12" ht="21.75" customHeight="1" x14ac:dyDescent="0.2">
      <c r="A782" s="130">
        <v>9600</v>
      </c>
      <c r="B782" s="321" t="s">
        <v>3326</v>
      </c>
      <c r="C782" s="321"/>
      <c r="D782" s="321"/>
      <c r="E782" s="321"/>
      <c r="F782" s="321"/>
      <c r="G782" s="321" t="s">
        <v>21</v>
      </c>
      <c r="H782" s="321"/>
      <c r="I782" s="321"/>
      <c r="J782" s="142">
        <v>15</v>
      </c>
      <c r="K782" s="128" t="s">
        <v>2988</v>
      </c>
      <c r="L782" s="127" t="s">
        <v>2871</v>
      </c>
    </row>
    <row r="783" spans="1:12" ht="10.9" customHeight="1" x14ac:dyDescent="0.2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</row>
    <row r="784" spans="1:12" ht="10.9" customHeight="1" x14ac:dyDescent="0.2">
      <c r="A784" s="322" t="s">
        <v>2906</v>
      </c>
      <c r="B784" s="322"/>
      <c r="C784" s="322"/>
      <c r="D784" s="321" t="s">
        <v>3325</v>
      </c>
      <c r="E784" s="321"/>
      <c r="F784" s="321"/>
      <c r="G784" s="321"/>
      <c r="H784" s="321"/>
      <c r="I784" s="321"/>
      <c r="J784" s="321"/>
      <c r="K784" s="321"/>
      <c r="L784" s="321"/>
    </row>
    <row r="785" spans="1:12" ht="10.9" customHeight="1" x14ac:dyDescent="0.2">
      <c r="A785" s="140" t="s">
        <v>0</v>
      </c>
      <c r="B785" s="323" t="s">
        <v>1</v>
      </c>
      <c r="C785" s="323"/>
      <c r="D785" s="323"/>
      <c r="E785" s="323"/>
      <c r="F785" s="323"/>
      <c r="G785" s="323" t="s">
        <v>2904</v>
      </c>
      <c r="H785" s="323"/>
      <c r="I785" s="323"/>
      <c r="J785" s="141" t="s">
        <v>4</v>
      </c>
      <c r="K785" s="140" t="s">
        <v>2903</v>
      </c>
      <c r="L785" s="139" t="s">
        <v>2902</v>
      </c>
    </row>
    <row r="786" spans="1:12" ht="10.9" customHeight="1" x14ac:dyDescent="0.2">
      <c r="A786" s="130">
        <v>4329</v>
      </c>
      <c r="B786" s="321" t="s">
        <v>3324</v>
      </c>
      <c r="C786" s="321"/>
      <c r="D786" s="321"/>
      <c r="E786" s="321"/>
      <c r="F786" s="321"/>
      <c r="G786" s="321" t="s">
        <v>7</v>
      </c>
      <c r="H786" s="321"/>
      <c r="I786" s="321"/>
      <c r="J786" s="135">
        <v>361.98</v>
      </c>
      <c r="K786" s="128" t="s">
        <v>2881</v>
      </c>
      <c r="L786" s="127" t="s">
        <v>2871</v>
      </c>
    </row>
    <row r="787" spans="1:12" ht="10.9" customHeight="1" x14ac:dyDescent="0.2">
      <c r="A787" s="130">
        <v>4330</v>
      </c>
      <c r="B787" s="321" t="s">
        <v>3323</v>
      </c>
      <c r="C787" s="321"/>
      <c r="D787" s="321"/>
      <c r="E787" s="321"/>
      <c r="F787" s="321"/>
      <c r="G787" s="321" t="s">
        <v>7</v>
      </c>
      <c r="H787" s="321"/>
      <c r="I787" s="321"/>
      <c r="J787" s="142">
        <v>66.2</v>
      </c>
      <c r="K787" s="128" t="s">
        <v>3215</v>
      </c>
      <c r="L787" s="127" t="s">
        <v>2871</v>
      </c>
    </row>
    <row r="788" spans="1:12" ht="10.9" customHeight="1" x14ac:dyDescent="0.2">
      <c r="A788" s="130">
        <v>4331</v>
      </c>
      <c r="B788" s="321" t="s">
        <v>3322</v>
      </c>
      <c r="C788" s="321"/>
      <c r="D788" s="321"/>
      <c r="E788" s="321"/>
      <c r="F788" s="321"/>
      <c r="G788" s="321" t="s">
        <v>7</v>
      </c>
      <c r="H788" s="321"/>
      <c r="I788" s="321"/>
      <c r="J788" s="135">
        <v>325.77999999999997</v>
      </c>
      <c r="K788" s="128" t="s">
        <v>2881</v>
      </c>
      <c r="L788" s="127" t="s">
        <v>2871</v>
      </c>
    </row>
    <row r="789" spans="1:12" ht="10.9" customHeight="1" x14ac:dyDescent="0.2">
      <c r="A789" s="130">
        <v>4346</v>
      </c>
      <c r="B789" s="321" t="s">
        <v>3321</v>
      </c>
      <c r="C789" s="321"/>
      <c r="D789" s="321"/>
      <c r="E789" s="321"/>
      <c r="F789" s="321"/>
      <c r="G789" s="321" t="s">
        <v>7</v>
      </c>
      <c r="H789" s="321"/>
      <c r="I789" s="321"/>
      <c r="J789" s="135">
        <v>111.6</v>
      </c>
      <c r="K789" s="128" t="s">
        <v>2881</v>
      </c>
      <c r="L789" s="127" t="s">
        <v>2871</v>
      </c>
    </row>
    <row r="790" spans="1:12" ht="10.9" customHeight="1" x14ac:dyDescent="0.2">
      <c r="A790" s="130">
        <v>4348</v>
      </c>
      <c r="B790" s="321" t="s">
        <v>3320</v>
      </c>
      <c r="C790" s="321"/>
      <c r="D790" s="321"/>
      <c r="E790" s="321"/>
      <c r="F790" s="321"/>
      <c r="G790" s="321" t="s">
        <v>7</v>
      </c>
      <c r="H790" s="321"/>
      <c r="I790" s="321"/>
      <c r="J790" s="135">
        <v>252.9</v>
      </c>
      <c r="K790" s="128" t="s">
        <v>3215</v>
      </c>
      <c r="L790" s="127" t="s">
        <v>2871</v>
      </c>
    </row>
    <row r="791" spans="1:12" ht="10.9" customHeight="1" x14ac:dyDescent="0.2">
      <c r="A791" s="130">
        <v>4355</v>
      </c>
      <c r="B791" s="321" t="s">
        <v>3319</v>
      </c>
      <c r="C791" s="321"/>
      <c r="D791" s="321"/>
      <c r="E791" s="321"/>
      <c r="F791" s="321"/>
      <c r="G791" s="321" t="s">
        <v>7</v>
      </c>
      <c r="H791" s="321"/>
      <c r="I791" s="321"/>
      <c r="J791" s="135">
        <v>116.9</v>
      </c>
      <c r="K791" s="128" t="s">
        <v>3215</v>
      </c>
      <c r="L791" s="127" t="s">
        <v>2871</v>
      </c>
    </row>
    <row r="792" spans="1:12" ht="10.9" customHeight="1" x14ac:dyDescent="0.2">
      <c r="A792" s="130">
        <v>4356</v>
      </c>
      <c r="B792" s="321" t="s">
        <v>3318</v>
      </c>
      <c r="C792" s="321"/>
      <c r="D792" s="321"/>
      <c r="E792" s="321"/>
      <c r="F792" s="321"/>
      <c r="G792" s="321" t="s">
        <v>7</v>
      </c>
      <c r="H792" s="321"/>
      <c r="I792" s="321"/>
      <c r="J792" s="135">
        <v>309.89999999999998</v>
      </c>
      <c r="K792" s="128" t="s">
        <v>3215</v>
      </c>
      <c r="L792" s="127" t="s">
        <v>2871</v>
      </c>
    </row>
    <row r="793" spans="1:12" ht="10.9" customHeight="1" x14ac:dyDescent="0.2">
      <c r="A793" s="130">
        <v>4359</v>
      </c>
      <c r="B793" s="321" t="s">
        <v>3317</v>
      </c>
      <c r="C793" s="321"/>
      <c r="D793" s="321"/>
      <c r="E793" s="321"/>
      <c r="F793" s="321"/>
      <c r="G793" s="321" t="s">
        <v>7</v>
      </c>
      <c r="H793" s="321"/>
      <c r="I793" s="321"/>
      <c r="J793" s="142">
        <v>18.899999999999999</v>
      </c>
      <c r="K793" s="128" t="s">
        <v>3215</v>
      </c>
      <c r="L793" s="127" t="s">
        <v>2871</v>
      </c>
    </row>
    <row r="794" spans="1:12" ht="10.9" customHeight="1" x14ac:dyDescent="0.2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</row>
    <row r="795" spans="1:12" ht="10.9" customHeight="1" x14ac:dyDescent="0.2">
      <c r="A795" s="322" t="s">
        <v>2906</v>
      </c>
      <c r="B795" s="322"/>
      <c r="C795" s="322"/>
      <c r="D795" s="321" t="s">
        <v>3316</v>
      </c>
      <c r="E795" s="321"/>
      <c r="F795" s="321"/>
      <c r="G795" s="321"/>
      <c r="H795" s="321"/>
      <c r="I795" s="321"/>
      <c r="J795" s="321"/>
      <c r="K795" s="321"/>
      <c r="L795" s="321"/>
    </row>
    <row r="796" spans="1:12" ht="10.9" customHeight="1" x14ac:dyDescent="0.2">
      <c r="A796" s="140" t="s">
        <v>0</v>
      </c>
      <c r="B796" s="323" t="s">
        <v>1</v>
      </c>
      <c r="C796" s="323"/>
      <c r="D796" s="323"/>
      <c r="E796" s="323"/>
      <c r="F796" s="323"/>
      <c r="G796" s="323" t="s">
        <v>2904</v>
      </c>
      <c r="H796" s="323"/>
      <c r="I796" s="323"/>
      <c r="J796" s="141" t="s">
        <v>4</v>
      </c>
      <c r="K796" s="140" t="s">
        <v>2903</v>
      </c>
      <c r="L796" s="139" t="s">
        <v>2902</v>
      </c>
    </row>
    <row r="797" spans="1:12" ht="10.9" customHeight="1" x14ac:dyDescent="0.2">
      <c r="A797" s="130">
        <v>4294</v>
      </c>
      <c r="B797" s="321" t="s">
        <v>3314</v>
      </c>
      <c r="C797" s="321"/>
      <c r="D797" s="321"/>
      <c r="E797" s="321"/>
      <c r="F797" s="321"/>
      <c r="G797" s="321" t="s">
        <v>7</v>
      </c>
      <c r="H797" s="321"/>
      <c r="I797" s="321"/>
      <c r="J797" s="135">
        <v>500</v>
      </c>
      <c r="K797" s="128" t="s">
        <v>2881</v>
      </c>
      <c r="L797" s="127" t="s">
        <v>2871</v>
      </c>
    </row>
    <row r="798" spans="1:12" ht="10.9" customHeight="1" x14ac:dyDescent="0.2">
      <c r="A798" s="130">
        <v>4295</v>
      </c>
      <c r="B798" s="321" t="s">
        <v>3313</v>
      </c>
      <c r="C798" s="321"/>
      <c r="D798" s="321"/>
      <c r="E798" s="321"/>
      <c r="F798" s="321"/>
      <c r="G798" s="321" t="s">
        <v>7</v>
      </c>
      <c r="H798" s="321"/>
      <c r="I798" s="321"/>
      <c r="J798" s="135">
        <v>480</v>
      </c>
      <c r="K798" s="128" t="s">
        <v>2881</v>
      </c>
      <c r="L798" s="127" t="s">
        <v>2871</v>
      </c>
    </row>
    <row r="799" spans="1:12" ht="10.9" customHeight="1" x14ac:dyDescent="0.2">
      <c r="A799" s="130">
        <v>8987</v>
      </c>
      <c r="B799" s="321" t="s">
        <v>3312</v>
      </c>
      <c r="C799" s="321"/>
      <c r="D799" s="321"/>
      <c r="E799" s="321"/>
      <c r="F799" s="321"/>
      <c r="G799" s="321" t="s">
        <v>7</v>
      </c>
      <c r="H799" s="321"/>
      <c r="I799" s="321"/>
      <c r="J799" s="142">
        <v>14.83</v>
      </c>
      <c r="K799" s="128" t="s">
        <v>2966</v>
      </c>
      <c r="L799" s="127" t="s">
        <v>2871</v>
      </c>
    </row>
    <row r="800" spans="1:12" ht="10.9" customHeight="1" x14ac:dyDescent="0.2">
      <c r="A800" s="130">
        <v>9113</v>
      </c>
      <c r="B800" s="321" t="s">
        <v>3311</v>
      </c>
      <c r="C800" s="321"/>
      <c r="D800" s="321"/>
      <c r="E800" s="321"/>
      <c r="F800" s="321"/>
      <c r="G800" s="321" t="s">
        <v>7</v>
      </c>
      <c r="H800" s="321"/>
      <c r="I800" s="321"/>
      <c r="J800" s="132">
        <v>0.22</v>
      </c>
      <c r="K800" s="128" t="s">
        <v>2966</v>
      </c>
      <c r="L800" s="127" t="s">
        <v>2871</v>
      </c>
    </row>
    <row r="801" spans="1:12" ht="10.9" customHeight="1" x14ac:dyDescent="0.2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</row>
    <row r="802" spans="1:12" ht="10.9" customHeight="1" x14ac:dyDescent="0.2">
      <c r="A802" s="322" t="s">
        <v>2906</v>
      </c>
      <c r="B802" s="322"/>
      <c r="C802" s="322"/>
      <c r="D802" s="321" t="s">
        <v>3309</v>
      </c>
      <c r="E802" s="321"/>
      <c r="F802" s="321"/>
      <c r="G802" s="321"/>
      <c r="H802" s="321"/>
      <c r="I802" s="321"/>
      <c r="J802" s="321"/>
      <c r="K802" s="321"/>
      <c r="L802" s="321"/>
    </row>
    <row r="803" spans="1:12" ht="10.9" customHeight="1" x14ac:dyDescent="0.2">
      <c r="A803" s="140" t="s">
        <v>0</v>
      </c>
      <c r="B803" s="323" t="s">
        <v>1</v>
      </c>
      <c r="C803" s="323"/>
      <c r="D803" s="323"/>
      <c r="E803" s="323"/>
      <c r="F803" s="323"/>
      <c r="G803" s="323" t="s">
        <v>2904</v>
      </c>
      <c r="H803" s="323"/>
      <c r="I803" s="323"/>
      <c r="J803" s="141" t="s">
        <v>4</v>
      </c>
      <c r="K803" s="140" t="s">
        <v>2903</v>
      </c>
      <c r="L803" s="139" t="s">
        <v>2902</v>
      </c>
    </row>
    <row r="804" spans="1:12" ht="10.9" customHeight="1" x14ac:dyDescent="0.2">
      <c r="A804" s="130">
        <v>1006</v>
      </c>
      <c r="B804" s="321" t="s">
        <v>3308</v>
      </c>
      <c r="C804" s="321"/>
      <c r="D804" s="321"/>
      <c r="E804" s="321"/>
      <c r="F804" s="321"/>
      <c r="G804" s="321" t="s">
        <v>629</v>
      </c>
      <c r="H804" s="321"/>
      <c r="I804" s="321"/>
      <c r="J804" s="132">
        <v>1.2</v>
      </c>
      <c r="K804" s="128" t="s">
        <v>3224</v>
      </c>
      <c r="L804" s="127" t="s">
        <v>2871</v>
      </c>
    </row>
    <row r="805" spans="1:12" ht="10.9" customHeight="1" x14ac:dyDescent="0.2">
      <c r="A805" s="130">
        <v>1007</v>
      </c>
      <c r="B805" s="321" t="s">
        <v>3307</v>
      </c>
      <c r="C805" s="321"/>
      <c r="D805" s="321"/>
      <c r="E805" s="321"/>
      <c r="F805" s="321"/>
      <c r="G805" s="321" t="s">
        <v>629</v>
      </c>
      <c r="H805" s="321"/>
      <c r="I805" s="321"/>
      <c r="J805" s="132">
        <v>1.3</v>
      </c>
      <c r="K805" s="128" t="s">
        <v>3224</v>
      </c>
      <c r="L805" s="127" t="s">
        <v>2871</v>
      </c>
    </row>
    <row r="806" spans="1:12" ht="10.9" customHeight="1" x14ac:dyDescent="0.2">
      <c r="A806" s="130">
        <v>1014</v>
      </c>
      <c r="B806" s="321" t="s">
        <v>3306</v>
      </c>
      <c r="C806" s="321"/>
      <c r="D806" s="321"/>
      <c r="E806" s="321"/>
      <c r="F806" s="321"/>
      <c r="G806" s="321" t="s">
        <v>629</v>
      </c>
      <c r="H806" s="321"/>
      <c r="I806" s="321"/>
      <c r="J806" s="132">
        <v>1.59</v>
      </c>
      <c r="K806" s="128" t="s">
        <v>3215</v>
      </c>
      <c r="L806" s="127" t="s">
        <v>2871</v>
      </c>
    </row>
    <row r="807" spans="1:12" ht="10.9" customHeight="1" x14ac:dyDescent="0.2">
      <c r="A807" s="130">
        <v>1015</v>
      </c>
      <c r="B807" s="321" t="s">
        <v>3305</v>
      </c>
      <c r="C807" s="321"/>
      <c r="D807" s="321"/>
      <c r="E807" s="321"/>
      <c r="F807" s="321"/>
      <c r="G807" s="321" t="s">
        <v>629</v>
      </c>
      <c r="H807" s="321"/>
      <c r="I807" s="321"/>
      <c r="J807" s="132">
        <v>2.4</v>
      </c>
      <c r="K807" s="128" t="s">
        <v>3224</v>
      </c>
      <c r="L807" s="127" t="s">
        <v>2871</v>
      </c>
    </row>
    <row r="808" spans="1:12" ht="10.9" customHeight="1" x14ac:dyDescent="0.2">
      <c r="A808" s="130">
        <v>1020</v>
      </c>
      <c r="B808" s="321" t="s">
        <v>3304</v>
      </c>
      <c r="C808" s="321"/>
      <c r="D808" s="321"/>
      <c r="E808" s="321"/>
      <c r="F808" s="321"/>
      <c r="G808" s="321" t="s">
        <v>629</v>
      </c>
      <c r="H808" s="321"/>
      <c r="I808" s="321"/>
      <c r="J808" s="132">
        <v>0.87</v>
      </c>
      <c r="K808" s="128" t="s">
        <v>3215</v>
      </c>
      <c r="L808" s="127" t="s">
        <v>2871</v>
      </c>
    </row>
    <row r="809" spans="1:12" ht="10.9" customHeight="1" x14ac:dyDescent="0.2">
      <c r="A809" s="130">
        <v>1033</v>
      </c>
      <c r="B809" s="321" t="s">
        <v>3303</v>
      </c>
      <c r="C809" s="321"/>
      <c r="D809" s="321"/>
      <c r="E809" s="321"/>
      <c r="F809" s="321"/>
      <c r="G809" s="321" t="s">
        <v>621</v>
      </c>
      <c r="H809" s="321"/>
      <c r="I809" s="321"/>
      <c r="J809" s="135">
        <v>355</v>
      </c>
      <c r="K809" s="128" t="s">
        <v>2881</v>
      </c>
      <c r="L809" s="127" t="s">
        <v>2871</v>
      </c>
    </row>
    <row r="810" spans="1:12" ht="10.9" customHeight="1" x14ac:dyDescent="0.2">
      <c r="A810" s="130">
        <v>1034</v>
      </c>
      <c r="B810" s="321" t="s">
        <v>3302</v>
      </c>
      <c r="C810" s="321"/>
      <c r="D810" s="321"/>
      <c r="E810" s="321"/>
      <c r="F810" s="321"/>
      <c r="G810" s="321" t="s">
        <v>621</v>
      </c>
      <c r="H810" s="321"/>
      <c r="I810" s="321"/>
      <c r="J810" s="135">
        <v>435</v>
      </c>
      <c r="K810" s="128" t="s">
        <v>3215</v>
      </c>
      <c r="L810" s="127" t="s">
        <v>2871</v>
      </c>
    </row>
    <row r="811" spans="1:12" ht="10.9" customHeight="1" x14ac:dyDescent="0.2">
      <c r="A811" s="130">
        <v>1035</v>
      </c>
      <c r="B811" s="321" t="s">
        <v>3301</v>
      </c>
      <c r="C811" s="321"/>
      <c r="D811" s="321"/>
      <c r="E811" s="321"/>
      <c r="F811" s="321"/>
      <c r="G811" s="321" t="s">
        <v>621</v>
      </c>
      <c r="H811" s="321"/>
      <c r="I811" s="321"/>
      <c r="J811" s="135">
        <v>425</v>
      </c>
      <c r="K811" s="128" t="s">
        <v>3215</v>
      </c>
      <c r="L811" s="127" t="s">
        <v>2871</v>
      </c>
    </row>
    <row r="812" spans="1:12" ht="10.9" customHeight="1" x14ac:dyDescent="0.2">
      <c r="A812" s="130">
        <v>1041</v>
      </c>
      <c r="B812" s="321" t="s">
        <v>3300</v>
      </c>
      <c r="C812" s="321"/>
      <c r="D812" s="321"/>
      <c r="E812" s="321"/>
      <c r="F812" s="321"/>
      <c r="G812" s="321" t="s">
        <v>629</v>
      </c>
      <c r="H812" s="321"/>
      <c r="I812" s="321"/>
      <c r="J812" s="132">
        <v>0.38159999999999999</v>
      </c>
      <c r="K812" s="128" t="s">
        <v>4732</v>
      </c>
      <c r="L812" s="127" t="s">
        <v>2871</v>
      </c>
    </row>
    <row r="813" spans="1:12" ht="10.9" customHeight="1" x14ac:dyDescent="0.2">
      <c r="A813" s="130">
        <v>1042</v>
      </c>
      <c r="B813" s="321" t="s">
        <v>3299</v>
      </c>
      <c r="C813" s="321"/>
      <c r="D813" s="321"/>
      <c r="E813" s="321"/>
      <c r="F813" s="321"/>
      <c r="G813" s="321" t="s">
        <v>629</v>
      </c>
      <c r="H813" s="321"/>
      <c r="I813" s="321"/>
      <c r="J813" s="132">
        <v>3.42</v>
      </c>
      <c r="K813" s="128" t="s">
        <v>4732</v>
      </c>
      <c r="L813" s="127" t="s">
        <v>2871</v>
      </c>
    </row>
    <row r="814" spans="1:12" ht="10.9" customHeight="1" x14ac:dyDescent="0.2">
      <c r="A814" s="130">
        <v>1050</v>
      </c>
      <c r="B814" s="321" t="s">
        <v>3298</v>
      </c>
      <c r="C814" s="321"/>
      <c r="D814" s="321"/>
      <c r="E814" s="321"/>
      <c r="F814" s="321"/>
      <c r="G814" s="321" t="s">
        <v>621</v>
      </c>
      <c r="H814" s="321"/>
      <c r="I814" s="321"/>
      <c r="J814" s="142">
        <v>45</v>
      </c>
      <c r="K814" s="128" t="s">
        <v>3215</v>
      </c>
      <c r="L814" s="127" t="s">
        <v>2871</v>
      </c>
    </row>
    <row r="815" spans="1:12" ht="10.9" customHeight="1" x14ac:dyDescent="0.2">
      <c r="A815" s="130">
        <v>1052</v>
      </c>
      <c r="B815" s="321" t="s">
        <v>3297</v>
      </c>
      <c r="C815" s="321"/>
      <c r="D815" s="321"/>
      <c r="E815" s="321"/>
      <c r="F815" s="321"/>
      <c r="G815" s="321" t="s">
        <v>621</v>
      </c>
      <c r="H815" s="321"/>
      <c r="I815" s="321"/>
      <c r="J815" s="142">
        <v>85</v>
      </c>
      <c r="K815" s="128" t="s">
        <v>2881</v>
      </c>
      <c r="L815" s="127" t="s">
        <v>2871</v>
      </c>
    </row>
    <row r="816" spans="1:12" ht="10.9" customHeight="1" x14ac:dyDescent="0.2">
      <c r="A816" s="130">
        <v>1053</v>
      </c>
      <c r="B816" s="321" t="s">
        <v>3296</v>
      </c>
      <c r="C816" s="321"/>
      <c r="D816" s="321"/>
      <c r="E816" s="321"/>
      <c r="F816" s="321"/>
      <c r="G816" s="321" t="s">
        <v>621</v>
      </c>
      <c r="H816" s="321"/>
      <c r="I816" s="321"/>
      <c r="J816" s="135">
        <v>355</v>
      </c>
      <c r="K816" s="128" t="s">
        <v>2881</v>
      </c>
      <c r="L816" s="127" t="s">
        <v>2871</v>
      </c>
    </row>
    <row r="817" spans="1:12" ht="10.9" customHeight="1" x14ac:dyDescent="0.2">
      <c r="A817" s="130">
        <v>9077</v>
      </c>
      <c r="B817" s="321" t="s">
        <v>3295</v>
      </c>
      <c r="C817" s="321"/>
      <c r="D817" s="321"/>
      <c r="E817" s="321"/>
      <c r="F817" s="321"/>
      <c r="G817" s="321" t="s">
        <v>629</v>
      </c>
      <c r="H817" s="321"/>
      <c r="I817" s="321"/>
      <c r="J817" s="132">
        <v>5.9</v>
      </c>
      <c r="K817" s="128" t="s">
        <v>3224</v>
      </c>
      <c r="L817" s="127" t="s">
        <v>2871</v>
      </c>
    </row>
    <row r="818" spans="1:12" ht="10.9" customHeight="1" x14ac:dyDescent="0.2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</row>
    <row r="819" spans="1:12" ht="10.9" customHeight="1" x14ac:dyDescent="0.2">
      <c r="A819" s="322" t="s">
        <v>2906</v>
      </c>
      <c r="B819" s="322"/>
      <c r="C819" s="322"/>
      <c r="D819" s="321" t="s">
        <v>3294</v>
      </c>
      <c r="E819" s="321"/>
      <c r="F819" s="321"/>
      <c r="G819" s="321"/>
      <c r="H819" s="321"/>
      <c r="I819" s="321"/>
      <c r="J819" s="321"/>
      <c r="K819" s="321"/>
      <c r="L819" s="321"/>
    </row>
    <row r="820" spans="1:12" ht="10.9" customHeight="1" x14ac:dyDescent="0.2">
      <c r="A820" s="140" t="s">
        <v>0</v>
      </c>
      <c r="B820" s="323" t="s">
        <v>1</v>
      </c>
      <c r="C820" s="323"/>
      <c r="D820" s="323"/>
      <c r="E820" s="323"/>
      <c r="F820" s="323"/>
      <c r="G820" s="323" t="s">
        <v>2904</v>
      </c>
      <c r="H820" s="323"/>
      <c r="I820" s="323"/>
      <c r="J820" s="141" t="s">
        <v>4</v>
      </c>
      <c r="K820" s="140" t="s">
        <v>2903</v>
      </c>
      <c r="L820" s="139" t="s">
        <v>2902</v>
      </c>
    </row>
    <row r="821" spans="1:12" ht="10.9" customHeight="1" x14ac:dyDescent="0.2">
      <c r="A821" s="130">
        <v>2503</v>
      </c>
      <c r="B821" s="321" t="s">
        <v>3293</v>
      </c>
      <c r="C821" s="321"/>
      <c r="D821" s="321"/>
      <c r="E821" s="321"/>
      <c r="F821" s="321"/>
      <c r="G821" s="321" t="s">
        <v>7</v>
      </c>
      <c r="H821" s="321"/>
      <c r="I821" s="321"/>
      <c r="J821" s="132">
        <v>0.43</v>
      </c>
      <c r="K821" s="128" t="s">
        <v>3224</v>
      </c>
      <c r="L821" s="127" t="s">
        <v>2871</v>
      </c>
    </row>
    <row r="822" spans="1:12" ht="10.9" customHeight="1" x14ac:dyDescent="0.2">
      <c r="A822" s="130">
        <v>2505</v>
      </c>
      <c r="B822" s="321" t="s">
        <v>3292</v>
      </c>
      <c r="C822" s="321"/>
      <c r="D822" s="321"/>
      <c r="E822" s="321"/>
      <c r="F822" s="321"/>
      <c r="G822" s="321" t="s">
        <v>7</v>
      </c>
      <c r="H822" s="321"/>
      <c r="I822" s="321"/>
      <c r="J822" s="132">
        <v>0.28999999999999998</v>
      </c>
      <c r="K822" s="128" t="s">
        <v>2881</v>
      </c>
      <c r="L822" s="127" t="s">
        <v>2871</v>
      </c>
    </row>
    <row r="823" spans="1:12" ht="10.9" customHeight="1" x14ac:dyDescent="0.2">
      <c r="A823" s="130">
        <v>2508</v>
      </c>
      <c r="B823" s="321" t="s">
        <v>3291</v>
      </c>
      <c r="C823" s="321"/>
      <c r="D823" s="321"/>
      <c r="E823" s="321"/>
      <c r="F823" s="321"/>
      <c r="G823" s="321" t="s">
        <v>7</v>
      </c>
      <c r="H823" s="321"/>
      <c r="I823" s="321"/>
      <c r="J823" s="132">
        <v>0.18</v>
      </c>
      <c r="K823" s="128" t="s">
        <v>2936</v>
      </c>
      <c r="L823" s="127" t="s">
        <v>2871</v>
      </c>
    </row>
    <row r="824" spans="1:12" ht="10.9" customHeight="1" x14ac:dyDescent="0.2">
      <c r="A824" s="130">
        <v>2510</v>
      </c>
      <c r="B824" s="321" t="s">
        <v>3290</v>
      </c>
      <c r="C824" s="321"/>
      <c r="D824" s="321"/>
      <c r="E824" s="321"/>
      <c r="F824" s="321"/>
      <c r="G824" s="321" t="s">
        <v>7</v>
      </c>
      <c r="H824" s="321"/>
      <c r="I824" s="321"/>
      <c r="J824" s="132">
        <v>0.04</v>
      </c>
      <c r="K824" s="128" t="s">
        <v>2881</v>
      </c>
      <c r="L824" s="127" t="s">
        <v>2871</v>
      </c>
    </row>
    <row r="825" spans="1:12" ht="10.9" customHeight="1" x14ac:dyDescent="0.2">
      <c r="A825" s="130">
        <v>2515</v>
      </c>
      <c r="B825" s="321" t="s">
        <v>3289</v>
      </c>
      <c r="C825" s="321"/>
      <c r="D825" s="321"/>
      <c r="E825" s="321"/>
      <c r="F825" s="321"/>
      <c r="G825" s="321" t="s">
        <v>7</v>
      </c>
      <c r="H825" s="321"/>
      <c r="I825" s="321"/>
      <c r="J825" s="132">
        <v>0.74</v>
      </c>
      <c r="K825" s="128" t="s">
        <v>2881</v>
      </c>
      <c r="L825" s="127" t="s">
        <v>2871</v>
      </c>
    </row>
    <row r="826" spans="1:12" ht="10.9" customHeight="1" x14ac:dyDescent="0.2">
      <c r="A826" s="130">
        <v>2522</v>
      </c>
      <c r="B826" s="321" t="s">
        <v>3288</v>
      </c>
      <c r="C826" s="321"/>
      <c r="D826" s="321"/>
      <c r="E826" s="321"/>
      <c r="F826" s="321"/>
      <c r="G826" s="321" t="s">
        <v>7</v>
      </c>
      <c r="H826" s="321"/>
      <c r="I826" s="321"/>
      <c r="J826" s="132">
        <v>1.91</v>
      </c>
      <c r="K826" s="128" t="s">
        <v>2881</v>
      </c>
      <c r="L826" s="127" t="s">
        <v>2871</v>
      </c>
    </row>
    <row r="827" spans="1:12" ht="10.9" customHeight="1" x14ac:dyDescent="0.2">
      <c r="A827" s="130">
        <v>2528</v>
      </c>
      <c r="B827" s="321" t="s">
        <v>3286</v>
      </c>
      <c r="C827" s="321"/>
      <c r="D827" s="321"/>
      <c r="E827" s="321"/>
      <c r="F827" s="321"/>
      <c r="G827" s="321" t="s">
        <v>7</v>
      </c>
      <c r="H827" s="321"/>
      <c r="I827" s="321"/>
      <c r="J827" s="132">
        <v>0.88</v>
      </c>
      <c r="K827" s="128" t="s">
        <v>2936</v>
      </c>
      <c r="L827" s="127" t="s">
        <v>2871</v>
      </c>
    </row>
    <row r="828" spans="1:12" ht="10.9" customHeight="1" x14ac:dyDescent="0.2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</row>
    <row r="829" spans="1:12" ht="10.9" customHeight="1" x14ac:dyDescent="0.2">
      <c r="A829" s="322" t="s">
        <v>2906</v>
      </c>
      <c r="B829" s="322"/>
      <c r="C829" s="322"/>
      <c r="D829" s="321" t="s">
        <v>3285</v>
      </c>
      <c r="E829" s="321"/>
      <c r="F829" s="321"/>
      <c r="G829" s="321"/>
      <c r="H829" s="321"/>
      <c r="I829" s="321"/>
      <c r="J829" s="321"/>
      <c r="K829" s="321"/>
      <c r="L829" s="321"/>
    </row>
    <row r="830" spans="1:12" ht="10.9" customHeight="1" x14ac:dyDescent="0.2">
      <c r="A830" s="140" t="s">
        <v>0</v>
      </c>
      <c r="B830" s="323" t="s">
        <v>1</v>
      </c>
      <c r="C830" s="323"/>
      <c r="D830" s="323"/>
      <c r="E830" s="323"/>
      <c r="F830" s="323"/>
      <c r="G830" s="323" t="s">
        <v>2904</v>
      </c>
      <c r="H830" s="323"/>
      <c r="I830" s="323"/>
      <c r="J830" s="141" t="s">
        <v>4</v>
      </c>
      <c r="K830" s="140" t="s">
        <v>2903</v>
      </c>
      <c r="L830" s="139" t="s">
        <v>2902</v>
      </c>
    </row>
    <row r="831" spans="1:12" ht="10.9" customHeight="1" x14ac:dyDescent="0.2">
      <c r="A831" s="130">
        <v>6044</v>
      </c>
      <c r="B831" s="321" t="s">
        <v>3283</v>
      </c>
      <c r="C831" s="321"/>
      <c r="D831" s="321"/>
      <c r="E831" s="321"/>
      <c r="F831" s="321"/>
      <c r="G831" s="321" t="s">
        <v>7</v>
      </c>
      <c r="H831" s="321"/>
      <c r="I831" s="321"/>
      <c r="J831" s="142">
        <v>29.26</v>
      </c>
      <c r="K831" s="128" t="s">
        <v>2881</v>
      </c>
      <c r="L831" s="127" t="s">
        <v>2871</v>
      </c>
    </row>
    <row r="832" spans="1:12" ht="10.9" customHeight="1" x14ac:dyDescent="0.2">
      <c r="A832" s="130">
        <v>6069</v>
      </c>
      <c r="B832" s="321" t="s">
        <v>3282</v>
      </c>
      <c r="C832" s="321"/>
      <c r="D832" s="321"/>
      <c r="E832" s="321"/>
      <c r="F832" s="321"/>
      <c r="G832" s="321" t="s">
        <v>7</v>
      </c>
      <c r="H832" s="321"/>
      <c r="I832" s="321"/>
      <c r="J832" s="132">
        <v>6.6</v>
      </c>
      <c r="K832" s="128" t="s">
        <v>3224</v>
      </c>
      <c r="L832" s="127" t="s">
        <v>2871</v>
      </c>
    </row>
    <row r="833" spans="1:12" ht="10.9" customHeight="1" x14ac:dyDescent="0.2">
      <c r="A833" s="130">
        <v>6081</v>
      </c>
      <c r="B833" s="321" t="s">
        <v>3281</v>
      </c>
      <c r="C833" s="321"/>
      <c r="D833" s="321"/>
      <c r="E833" s="321"/>
      <c r="F833" s="321"/>
      <c r="G833" s="321" t="s">
        <v>21</v>
      </c>
      <c r="H833" s="321"/>
      <c r="I833" s="321"/>
      <c r="J833" s="132">
        <v>1.2</v>
      </c>
      <c r="K833" s="128" t="s">
        <v>2881</v>
      </c>
      <c r="L833" s="127" t="s">
        <v>2871</v>
      </c>
    </row>
    <row r="834" spans="1:12" ht="10.9" customHeight="1" x14ac:dyDescent="0.2">
      <c r="A834" s="130">
        <v>6086</v>
      </c>
      <c r="B834" s="321" t="s">
        <v>3280</v>
      </c>
      <c r="C834" s="321"/>
      <c r="D834" s="321"/>
      <c r="E834" s="321"/>
      <c r="F834" s="321"/>
      <c r="G834" s="321" t="s">
        <v>7</v>
      </c>
      <c r="H834" s="321"/>
      <c r="I834" s="321"/>
      <c r="J834" s="132">
        <v>3.5000000000000003E-2</v>
      </c>
      <c r="K834" s="128" t="s">
        <v>2936</v>
      </c>
      <c r="L834" s="127" t="s">
        <v>2871</v>
      </c>
    </row>
    <row r="835" spans="1:12" ht="10.9" customHeight="1" x14ac:dyDescent="0.2">
      <c r="A835" s="130">
        <v>6092</v>
      </c>
      <c r="B835" s="321" t="s">
        <v>3279</v>
      </c>
      <c r="C835" s="321"/>
      <c r="D835" s="321"/>
      <c r="E835" s="321"/>
      <c r="F835" s="321"/>
      <c r="G835" s="321" t="s">
        <v>7</v>
      </c>
      <c r="H835" s="321"/>
      <c r="I835" s="321"/>
      <c r="J835" s="132">
        <v>0.3</v>
      </c>
      <c r="K835" s="128" t="s">
        <v>2881</v>
      </c>
      <c r="L835" s="127" t="s">
        <v>2871</v>
      </c>
    </row>
    <row r="836" spans="1:12" ht="10.9" customHeight="1" x14ac:dyDescent="0.2">
      <c r="A836" s="130">
        <v>6095</v>
      </c>
      <c r="B836" s="321" t="s">
        <v>3278</v>
      </c>
      <c r="C836" s="321"/>
      <c r="D836" s="321"/>
      <c r="E836" s="321"/>
      <c r="F836" s="321"/>
      <c r="G836" s="321" t="s">
        <v>21</v>
      </c>
      <c r="H836" s="321"/>
      <c r="I836" s="321"/>
      <c r="J836" s="132">
        <v>7.6</v>
      </c>
      <c r="K836" s="128" t="s">
        <v>3224</v>
      </c>
      <c r="L836" s="127" t="s">
        <v>2871</v>
      </c>
    </row>
    <row r="837" spans="1:12" ht="10.9" customHeight="1" x14ac:dyDescent="0.2">
      <c r="A837" s="130">
        <v>6103</v>
      </c>
      <c r="B837" s="321" t="s">
        <v>3277</v>
      </c>
      <c r="C837" s="321"/>
      <c r="D837" s="321"/>
      <c r="E837" s="321"/>
      <c r="F837" s="321"/>
      <c r="G837" s="321" t="s">
        <v>7</v>
      </c>
      <c r="H837" s="321"/>
      <c r="I837" s="321"/>
      <c r="J837" s="132">
        <v>0.62</v>
      </c>
      <c r="K837" s="128" t="s">
        <v>3215</v>
      </c>
      <c r="L837" s="127" t="s">
        <v>2871</v>
      </c>
    </row>
    <row r="838" spans="1:12" ht="10.9" customHeight="1" x14ac:dyDescent="0.2">
      <c r="A838" s="130">
        <v>6104</v>
      </c>
      <c r="B838" s="321" t="s">
        <v>3276</v>
      </c>
      <c r="C838" s="321"/>
      <c r="D838" s="321"/>
      <c r="E838" s="321"/>
      <c r="F838" s="321"/>
      <c r="G838" s="321" t="s">
        <v>7</v>
      </c>
      <c r="H838" s="321"/>
      <c r="I838" s="321"/>
      <c r="J838" s="132">
        <v>0.3</v>
      </c>
      <c r="K838" s="128" t="s">
        <v>3215</v>
      </c>
      <c r="L838" s="127" t="s">
        <v>2871</v>
      </c>
    </row>
    <row r="839" spans="1:12" ht="10.9" customHeight="1" x14ac:dyDescent="0.2">
      <c r="A839" s="130">
        <v>6105</v>
      </c>
      <c r="B839" s="321" t="s">
        <v>3275</v>
      </c>
      <c r="C839" s="321"/>
      <c r="D839" s="321"/>
      <c r="E839" s="321"/>
      <c r="F839" s="321"/>
      <c r="G839" s="321" t="s">
        <v>7</v>
      </c>
      <c r="H839" s="321"/>
      <c r="I839" s="321"/>
      <c r="J839" s="132">
        <v>0.34</v>
      </c>
      <c r="K839" s="128" t="s">
        <v>2936</v>
      </c>
      <c r="L839" s="127" t="s">
        <v>2871</v>
      </c>
    </row>
    <row r="840" spans="1:12" ht="10.9" customHeight="1" x14ac:dyDescent="0.2">
      <c r="A840" s="130">
        <v>6106</v>
      </c>
      <c r="B840" s="321" t="s">
        <v>3274</v>
      </c>
      <c r="C840" s="321"/>
      <c r="D840" s="321"/>
      <c r="E840" s="321"/>
      <c r="F840" s="321"/>
      <c r="G840" s="321" t="s">
        <v>7</v>
      </c>
      <c r="H840" s="321"/>
      <c r="I840" s="321"/>
      <c r="J840" s="132">
        <v>0.32</v>
      </c>
      <c r="K840" s="128" t="s">
        <v>2936</v>
      </c>
      <c r="L840" s="127" t="s">
        <v>2871</v>
      </c>
    </row>
    <row r="841" spans="1:12" ht="10.9" customHeight="1" x14ac:dyDescent="0.2">
      <c r="A841" s="130">
        <v>6107</v>
      </c>
      <c r="B841" s="321" t="s">
        <v>3273</v>
      </c>
      <c r="C841" s="321"/>
      <c r="D841" s="321"/>
      <c r="E841" s="321"/>
      <c r="F841" s="321"/>
      <c r="G841" s="321" t="s">
        <v>7</v>
      </c>
      <c r="H841" s="321"/>
      <c r="I841" s="321"/>
      <c r="J841" s="132">
        <v>7.94</v>
      </c>
      <c r="K841" s="128" t="s">
        <v>3215</v>
      </c>
      <c r="L841" s="127" t="s">
        <v>2871</v>
      </c>
    </row>
    <row r="842" spans="1:12" ht="10.9" customHeight="1" x14ac:dyDescent="0.2">
      <c r="A842" s="130">
        <v>6109</v>
      </c>
      <c r="B842" s="321" t="s">
        <v>3272</v>
      </c>
      <c r="C842" s="321"/>
      <c r="D842" s="321"/>
      <c r="E842" s="321"/>
      <c r="F842" s="321"/>
      <c r="G842" s="321" t="s">
        <v>21</v>
      </c>
      <c r="H842" s="321"/>
      <c r="I842" s="321"/>
      <c r="J842" s="132">
        <v>4.8</v>
      </c>
      <c r="K842" s="128" t="s">
        <v>2881</v>
      </c>
      <c r="L842" s="127" t="s">
        <v>2871</v>
      </c>
    </row>
    <row r="843" spans="1:12" ht="10.9" customHeight="1" x14ac:dyDescent="0.2">
      <c r="A843" s="130">
        <v>8966</v>
      </c>
      <c r="B843" s="321" t="s">
        <v>3271</v>
      </c>
      <c r="C843" s="321"/>
      <c r="D843" s="321"/>
      <c r="E843" s="321"/>
      <c r="F843" s="321"/>
      <c r="G843" s="321" t="s">
        <v>7</v>
      </c>
      <c r="H843" s="321"/>
      <c r="I843" s="321"/>
      <c r="J843" s="132">
        <v>4.0599999999999996</v>
      </c>
      <c r="K843" s="128" t="s">
        <v>2966</v>
      </c>
      <c r="L843" s="127" t="s">
        <v>2871</v>
      </c>
    </row>
    <row r="844" spans="1:12" ht="10.9" customHeight="1" x14ac:dyDescent="0.2">
      <c r="A844" s="130">
        <v>9183</v>
      </c>
      <c r="B844" s="321" t="s">
        <v>3270</v>
      </c>
      <c r="C844" s="321"/>
      <c r="D844" s="321"/>
      <c r="E844" s="321"/>
      <c r="F844" s="321"/>
      <c r="G844" s="321" t="s">
        <v>7</v>
      </c>
      <c r="H844" s="321"/>
      <c r="I844" s="321"/>
      <c r="J844" s="132">
        <v>4.0599999999999996</v>
      </c>
      <c r="K844" s="128" t="s">
        <v>2966</v>
      </c>
      <c r="L844" s="127" t="s">
        <v>2871</v>
      </c>
    </row>
    <row r="845" spans="1:12" ht="10.9" customHeight="1" x14ac:dyDescent="0.2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</row>
    <row r="846" spans="1:12" ht="10.9" customHeight="1" x14ac:dyDescent="0.2">
      <c r="A846" s="322" t="s">
        <v>2906</v>
      </c>
      <c r="B846" s="322"/>
      <c r="C846" s="322"/>
      <c r="D846" s="321" t="s">
        <v>3269</v>
      </c>
      <c r="E846" s="321"/>
      <c r="F846" s="321"/>
      <c r="G846" s="321"/>
      <c r="H846" s="321"/>
      <c r="I846" s="321"/>
      <c r="J846" s="321"/>
      <c r="K846" s="321"/>
      <c r="L846" s="321"/>
    </row>
    <row r="847" spans="1:12" ht="10.9" customHeight="1" x14ac:dyDescent="0.2">
      <c r="A847" s="140" t="s">
        <v>0</v>
      </c>
      <c r="B847" s="323" t="s">
        <v>1</v>
      </c>
      <c r="C847" s="323"/>
      <c r="D847" s="323"/>
      <c r="E847" s="323"/>
      <c r="F847" s="323"/>
      <c r="G847" s="323" t="s">
        <v>2904</v>
      </c>
      <c r="H847" s="323"/>
      <c r="I847" s="323"/>
      <c r="J847" s="141" t="s">
        <v>4</v>
      </c>
      <c r="K847" s="140" t="s">
        <v>2903</v>
      </c>
      <c r="L847" s="139" t="s">
        <v>2902</v>
      </c>
    </row>
    <row r="848" spans="1:12" ht="10.9" customHeight="1" x14ac:dyDescent="0.2">
      <c r="A848" s="130">
        <v>1704</v>
      </c>
      <c r="B848" s="321" t="s">
        <v>3268</v>
      </c>
      <c r="C848" s="321"/>
      <c r="D848" s="321"/>
      <c r="E848" s="321"/>
      <c r="F848" s="321"/>
      <c r="G848" s="321" t="s">
        <v>7</v>
      </c>
      <c r="H848" s="321"/>
      <c r="I848" s="321"/>
      <c r="J848" s="132">
        <v>1.645</v>
      </c>
      <c r="K848" s="128" t="s">
        <v>3215</v>
      </c>
      <c r="L848" s="127" t="s">
        <v>2871</v>
      </c>
    </row>
    <row r="849" spans="1:12" ht="10.9" customHeight="1" x14ac:dyDescent="0.2">
      <c r="A849" s="130">
        <v>1711</v>
      </c>
      <c r="B849" s="321" t="s">
        <v>3267</v>
      </c>
      <c r="C849" s="321"/>
      <c r="D849" s="321"/>
      <c r="E849" s="321"/>
      <c r="F849" s="321"/>
      <c r="G849" s="321" t="s">
        <v>7</v>
      </c>
      <c r="H849" s="321"/>
      <c r="I849" s="321"/>
      <c r="J849" s="132">
        <v>2.0699999999999998</v>
      </c>
      <c r="K849" s="128" t="s">
        <v>3215</v>
      </c>
      <c r="L849" s="127" t="s">
        <v>2871</v>
      </c>
    </row>
    <row r="850" spans="1:12" ht="10.9" customHeight="1" x14ac:dyDescent="0.2">
      <c r="A850" s="130">
        <v>1722</v>
      </c>
      <c r="B850" s="321" t="s">
        <v>3266</v>
      </c>
      <c r="C850" s="321"/>
      <c r="D850" s="321"/>
      <c r="E850" s="321"/>
      <c r="F850" s="321"/>
      <c r="G850" s="321" t="s">
        <v>7</v>
      </c>
      <c r="H850" s="321"/>
      <c r="I850" s="321"/>
      <c r="J850" s="132">
        <v>2.35</v>
      </c>
      <c r="K850" s="128" t="s">
        <v>2881</v>
      </c>
      <c r="L850" s="127" t="s">
        <v>2871</v>
      </c>
    </row>
    <row r="851" spans="1:12" ht="10.9" customHeight="1" x14ac:dyDescent="0.2">
      <c r="A851" s="130">
        <v>1741</v>
      </c>
      <c r="B851" s="321" t="s">
        <v>3265</v>
      </c>
      <c r="C851" s="321"/>
      <c r="D851" s="321"/>
      <c r="E851" s="321"/>
      <c r="F851" s="321"/>
      <c r="G851" s="321" t="s">
        <v>7</v>
      </c>
      <c r="H851" s="321"/>
      <c r="I851" s="321"/>
      <c r="J851" s="132">
        <v>1.7589999999999999</v>
      </c>
      <c r="K851" s="128" t="s">
        <v>3215</v>
      </c>
      <c r="L851" s="127" t="s">
        <v>2871</v>
      </c>
    </row>
    <row r="852" spans="1:12" ht="10.9" customHeight="1" x14ac:dyDescent="0.2">
      <c r="A852" s="130">
        <v>1750</v>
      </c>
      <c r="B852" s="321" t="s">
        <v>3264</v>
      </c>
      <c r="C852" s="321"/>
      <c r="D852" s="321"/>
      <c r="E852" s="321"/>
      <c r="F852" s="321"/>
      <c r="G852" s="321" t="s">
        <v>7</v>
      </c>
      <c r="H852" s="321"/>
      <c r="I852" s="321"/>
      <c r="J852" s="132">
        <v>2.35</v>
      </c>
      <c r="K852" s="128" t="s">
        <v>2881</v>
      </c>
      <c r="L852" s="127" t="s">
        <v>2871</v>
      </c>
    </row>
    <row r="853" spans="1:12" ht="10.9" customHeight="1" x14ac:dyDescent="0.2">
      <c r="A853" s="130">
        <v>1751</v>
      </c>
      <c r="B853" s="321" t="s">
        <v>3263</v>
      </c>
      <c r="C853" s="321"/>
      <c r="D853" s="321"/>
      <c r="E853" s="321"/>
      <c r="F853" s="321"/>
      <c r="G853" s="321" t="s">
        <v>7</v>
      </c>
      <c r="H853" s="321"/>
      <c r="I853" s="321"/>
      <c r="J853" s="132">
        <v>2.35</v>
      </c>
      <c r="K853" s="128" t="s">
        <v>2881</v>
      </c>
      <c r="L853" s="127" t="s">
        <v>2871</v>
      </c>
    </row>
    <row r="854" spans="1:12" ht="10.9" customHeight="1" x14ac:dyDescent="0.2">
      <c r="A854" s="130">
        <v>1752</v>
      </c>
      <c r="B854" s="321" t="s">
        <v>3262</v>
      </c>
      <c r="C854" s="321"/>
      <c r="D854" s="321"/>
      <c r="E854" s="321"/>
      <c r="F854" s="321"/>
      <c r="G854" s="321" t="s">
        <v>7</v>
      </c>
      <c r="H854" s="321"/>
      <c r="I854" s="321"/>
      <c r="J854" s="132">
        <v>2.35</v>
      </c>
      <c r="K854" s="128" t="s">
        <v>2881</v>
      </c>
      <c r="L854" s="127" t="s">
        <v>2871</v>
      </c>
    </row>
    <row r="855" spans="1:12" ht="10.9" customHeight="1" x14ac:dyDescent="0.2">
      <c r="A855" s="130">
        <v>1753</v>
      </c>
      <c r="B855" s="321" t="s">
        <v>3261</v>
      </c>
      <c r="C855" s="321"/>
      <c r="D855" s="321"/>
      <c r="E855" s="321"/>
      <c r="F855" s="321"/>
      <c r="G855" s="321" t="s">
        <v>7</v>
      </c>
      <c r="H855" s="321"/>
      <c r="I855" s="321"/>
      <c r="J855" s="132">
        <v>2.35</v>
      </c>
      <c r="K855" s="128" t="s">
        <v>3215</v>
      </c>
      <c r="L855" s="127" t="s">
        <v>2871</v>
      </c>
    </row>
    <row r="856" spans="1:12" ht="10.9" customHeight="1" x14ac:dyDescent="0.2">
      <c r="A856" s="130">
        <v>9064</v>
      </c>
      <c r="B856" s="321" t="s">
        <v>3260</v>
      </c>
      <c r="C856" s="321"/>
      <c r="D856" s="321"/>
      <c r="E856" s="321"/>
      <c r="F856" s="321"/>
      <c r="G856" s="321" t="s">
        <v>7</v>
      </c>
      <c r="H856" s="321"/>
      <c r="I856" s="321"/>
      <c r="J856" s="132">
        <v>1.88</v>
      </c>
      <c r="K856" s="128" t="s">
        <v>3259</v>
      </c>
      <c r="L856" s="127" t="s">
        <v>2871</v>
      </c>
    </row>
    <row r="857" spans="1:12" ht="10.9" customHeight="1" x14ac:dyDescent="0.2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</row>
    <row r="858" spans="1:12" ht="10.9" customHeight="1" x14ac:dyDescent="0.2">
      <c r="A858" s="322" t="s">
        <v>2906</v>
      </c>
      <c r="B858" s="322"/>
      <c r="C858" s="322"/>
      <c r="D858" s="321" t="s">
        <v>3258</v>
      </c>
      <c r="E858" s="321"/>
      <c r="F858" s="321"/>
      <c r="G858" s="321"/>
      <c r="H858" s="321"/>
      <c r="I858" s="321"/>
      <c r="J858" s="321"/>
      <c r="K858" s="321"/>
      <c r="L858" s="321"/>
    </row>
    <row r="859" spans="1:12" ht="10.9" customHeight="1" x14ac:dyDescent="0.2">
      <c r="A859" s="140" t="s">
        <v>0</v>
      </c>
      <c r="B859" s="323" t="s">
        <v>1</v>
      </c>
      <c r="C859" s="323"/>
      <c r="D859" s="323"/>
      <c r="E859" s="323"/>
      <c r="F859" s="323"/>
      <c r="G859" s="323" t="s">
        <v>2904</v>
      </c>
      <c r="H859" s="323"/>
      <c r="I859" s="323"/>
      <c r="J859" s="141" t="s">
        <v>4</v>
      </c>
      <c r="K859" s="140" t="s">
        <v>2903</v>
      </c>
      <c r="L859" s="139" t="s">
        <v>2902</v>
      </c>
    </row>
    <row r="860" spans="1:12" ht="10.9" customHeight="1" x14ac:dyDescent="0.2">
      <c r="A860" s="130">
        <v>2375</v>
      </c>
      <c r="B860" s="321" t="s">
        <v>1869</v>
      </c>
      <c r="C860" s="321"/>
      <c r="D860" s="321"/>
      <c r="E860" s="321"/>
      <c r="F860" s="321"/>
      <c r="G860" s="321" t="s">
        <v>414</v>
      </c>
      <c r="H860" s="321"/>
      <c r="I860" s="321"/>
      <c r="J860" s="131">
        <v>68800</v>
      </c>
      <c r="K860" s="128" t="s">
        <v>2988</v>
      </c>
      <c r="L860" s="127" t="s">
        <v>2871</v>
      </c>
    </row>
    <row r="861" spans="1:12" ht="10.9" customHeight="1" x14ac:dyDescent="0.2">
      <c r="A861" s="130">
        <v>2379</v>
      </c>
      <c r="B861" s="321" t="s">
        <v>3257</v>
      </c>
      <c r="C861" s="321"/>
      <c r="D861" s="321"/>
      <c r="E861" s="321"/>
      <c r="F861" s="321"/>
      <c r="G861" s="321" t="s">
        <v>7</v>
      </c>
      <c r="H861" s="321"/>
      <c r="I861" s="321"/>
      <c r="J861" s="132">
        <v>2.8</v>
      </c>
      <c r="K861" s="128" t="s">
        <v>4732</v>
      </c>
      <c r="L861" s="127" t="s">
        <v>2871</v>
      </c>
    </row>
    <row r="862" spans="1:12" ht="10.9" customHeight="1" x14ac:dyDescent="0.2">
      <c r="A862" s="130">
        <v>2383</v>
      </c>
      <c r="B862" s="321" t="s">
        <v>3256</v>
      </c>
      <c r="C862" s="321"/>
      <c r="D862" s="321"/>
      <c r="E862" s="321"/>
      <c r="F862" s="321"/>
      <c r="G862" s="321" t="s">
        <v>7</v>
      </c>
      <c r="H862" s="321"/>
      <c r="I862" s="321"/>
      <c r="J862" s="132">
        <v>2.8</v>
      </c>
      <c r="K862" s="128" t="s">
        <v>3224</v>
      </c>
      <c r="L862" s="127" t="s">
        <v>2871</v>
      </c>
    </row>
    <row r="863" spans="1:12" ht="10.9" customHeight="1" x14ac:dyDescent="0.2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</row>
    <row r="864" spans="1:12" ht="10.9" customHeight="1" x14ac:dyDescent="0.2">
      <c r="A864" s="322" t="s">
        <v>2906</v>
      </c>
      <c r="B864" s="322"/>
      <c r="C864" s="322"/>
      <c r="D864" s="321" t="s">
        <v>3255</v>
      </c>
      <c r="E864" s="321"/>
      <c r="F864" s="321"/>
      <c r="G864" s="321"/>
      <c r="H864" s="321"/>
      <c r="I864" s="321"/>
      <c r="J864" s="321"/>
      <c r="K864" s="321"/>
      <c r="L864" s="321"/>
    </row>
    <row r="865" spans="1:12" ht="10.9" customHeight="1" x14ac:dyDescent="0.2">
      <c r="A865" s="140" t="s">
        <v>0</v>
      </c>
      <c r="B865" s="323" t="s">
        <v>1</v>
      </c>
      <c r="C865" s="323"/>
      <c r="D865" s="323"/>
      <c r="E865" s="323"/>
      <c r="F865" s="323"/>
      <c r="G865" s="323" t="s">
        <v>2904</v>
      </c>
      <c r="H865" s="323"/>
      <c r="I865" s="323"/>
      <c r="J865" s="141" t="s">
        <v>4</v>
      </c>
      <c r="K865" s="140" t="s">
        <v>2903</v>
      </c>
      <c r="L865" s="139" t="s">
        <v>2902</v>
      </c>
    </row>
    <row r="866" spans="1:12" ht="10.9" customHeight="1" x14ac:dyDescent="0.2">
      <c r="A866" s="130">
        <v>2755</v>
      </c>
      <c r="B866" s="321" t="s">
        <v>3254</v>
      </c>
      <c r="C866" s="321"/>
      <c r="D866" s="321"/>
      <c r="E866" s="321"/>
      <c r="F866" s="321"/>
      <c r="G866" s="321" t="s">
        <v>19</v>
      </c>
      <c r="H866" s="321"/>
      <c r="I866" s="321"/>
      <c r="J866" s="142">
        <v>24.87</v>
      </c>
      <c r="K866" s="128" t="s">
        <v>2989</v>
      </c>
      <c r="L866" s="127" t="s">
        <v>2871</v>
      </c>
    </row>
    <row r="867" spans="1:12" ht="10.9" customHeight="1" x14ac:dyDescent="0.2">
      <c r="A867" s="130">
        <v>2760</v>
      </c>
      <c r="B867" s="321" t="s">
        <v>3253</v>
      </c>
      <c r="C867" s="321"/>
      <c r="D867" s="321"/>
      <c r="E867" s="321"/>
      <c r="F867" s="321"/>
      <c r="G867" s="321" t="s">
        <v>7</v>
      </c>
      <c r="H867" s="321"/>
      <c r="I867" s="321"/>
      <c r="J867" s="142">
        <v>40.049999999999997</v>
      </c>
      <c r="K867" s="128" t="s">
        <v>2989</v>
      </c>
      <c r="L867" s="127" t="s">
        <v>2871</v>
      </c>
    </row>
    <row r="868" spans="1:12" ht="10.9" customHeight="1" x14ac:dyDescent="0.2">
      <c r="A868" s="130">
        <v>2775</v>
      </c>
      <c r="B868" s="321" t="s">
        <v>3252</v>
      </c>
      <c r="C868" s="321"/>
      <c r="D868" s="321"/>
      <c r="E868" s="321"/>
      <c r="F868" s="321"/>
      <c r="G868" s="321" t="s">
        <v>7</v>
      </c>
      <c r="H868" s="321"/>
      <c r="I868" s="321"/>
      <c r="J868" s="142">
        <v>27.67</v>
      </c>
      <c r="K868" s="128" t="s">
        <v>4732</v>
      </c>
      <c r="L868" s="127" t="s">
        <v>2871</v>
      </c>
    </row>
    <row r="869" spans="1:12" ht="10.9" customHeight="1" x14ac:dyDescent="0.2">
      <c r="A869" s="130">
        <v>2779</v>
      </c>
      <c r="B869" s="321" t="s">
        <v>3251</v>
      </c>
      <c r="C869" s="321"/>
      <c r="D869" s="321"/>
      <c r="E869" s="321"/>
      <c r="F869" s="321"/>
      <c r="G869" s="321" t="s">
        <v>7</v>
      </c>
      <c r="H869" s="321"/>
      <c r="I869" s="321"/>
      <c r="J869" s="142">
        <v>29.27</v>
      </c>
      <c r="K869" s="128" t="s">
        <v>2989</v>
      </c>
      <c r="L869" s="127" t="s">
        <v>2871</v>
      </c>
    </row>
    <row r="870" spans="1:12" ht="10.9" customHeight="1" x14ac:dyDescent="0.2">
      <c r="A870" s="130">
        <v>8986</v>
      </c>
      <c r="B870" s="321" t="s">
        <v>3250</v>
      </c>
      <c r="C870" s="321"/>
      <c r="D870" s="321"/>
      <c r="E870" s="321"/>
      <c r="F870" s="321"/>
      <c r="G870" s="321" t="s">
        <v>7</v>
      </c>
      <c r="H870" s="321"/>
      <c r="I870" s="321"/>
      <c r="J870" s="135">
        <v>312</v>
      </c>
      <c r="K870" s="128" t="s">
        <v>3215</v>
      </c>
      <c r="L870" s="127" t="s">
        <v>2871</v>
      </c>
    </row>
    <row r="871" spans="1:12" ht="10.9" customHeight="1" x14ac:dyDescent="0.2">
      <c r="A871" s="130">
        <v>8988</v>
      </c>
      <c r="B871" s="321" t="s">
        <v>3249</v>
      </c>
      <c r="C871" s="321"/>
      <c r="D871" s="321"/>
      <c r="E871" s="321"/>
      <c r="F871" s="321"/>
      <c r="G871" s="321" t="s">
        <v>19</v>
      </c>
      <c r="H871" s="321"/>
      <c r="I871" s="321"/>
      <c r="J871" s="132">
        <v>6.48</v>
      </c>
      <c r="K871" s="128" t="s">
        <v>2966</v>
      </c>
      <c r="L871" s="127" t="s">
        <v>2871</v>
      </c>
    </row>
    <row r="872" spans="1:12" ht="10.9" customHeight="1" x14ac:dyDescent="0.2">
      <c r="A872" s="130">
        <v>8989</v>
      </c>
      <c r="B872" s="321" t="s">
        <v>3248</v>
      </c>
      <c r="C872" s="321"/>
      <c r="D872" s="321"/>
      <c r="E872" s="321"/>
      <c r="F872" s="321"/>
      <c r="G872" s="321" t="s">
        <v>19</v>
      </c>
      <c r="H872" s="321"/>
      <c r="I872" s="321"/>
      <c r="J872" s="142">
        <v>11.82</v>
      </c>
      <c r="K872" s="128" t="s">
        <v>2966</v>
      </c>
      <c r="L872" s="127" t="s">
        <v>2871</v>
      </c>
    </row>
    <row r="873" spans="1:12" ht="10.9" customHeight="1" x14ac:dyDescent="0.2">
      <c r="A873" s="130">
        <v>9008</v>
      </c>
      <c r="B873" s="321" t="s">
        <v>3247</v>
      </c>
      <c r="C873" s="321"/>
      <c r="D873" s="321"/>
      <c r="E873" s="321"/>
      <c r="F873" s="321"/>
      <c r="G873" s="321" t="s">
        <v>7</v>
      </c>
      <c r="H873" s="321"/>
      <c r="I873" s="321"/>
      <c r="J873" s="142">
        <v>30</v>
      </c>
      <c r="K873" s="128" t="s">
        <v>3181</v>
      </c>
      <c r="L873" s="127" t="s">
        <v>2871</v>
      </c>
    </row>
    <row r="874" spans="1:12" ht="10.9" customHeight="1" x14ac:dyDescent="0.2">
      <c r="A874" s="130">
        <v>9009</v>
      </c>
      <c r="B874" s="321" t="s">
        <v>3246</v>
      </c>
      <c r="C874" s="321"/>
      <c r="D874" s="321"/>
      <c r="E874" s="321"/>
      <c r="F874" s="321"/>
      <c r="G874" s="321" t="s">
        <v>7</v>
      </c>
      <c r="H874" s="321"/>
      <c r="I874" s="321"/>
      <c r="J874" s="135">
        <v>252</v>
      </c>
      <c r="K874" s="128" t="s">
        <v>2966</v>
      </c>
      <c r="L874" s="127" t="s">
        <v>2871</v>
      </c>
    </row>
    <row r="875" spans="1:12" ht="10.9" customHeight="1" x14ac:dyDescent="0.2">
      <c r="A875" s="130">
        <v>9011</v>
      </c>
      <c r="B875" s="321" t="s">
        <v>3245</v>
      </c>
      <c r="C875" s="321"/>
      <c r="D875" s="321"/>
      <c r="E875" s="321"/>
      <c r="F875" s="321"/>
      <c r="G875" s="321" t="s">
        <v>7</v>
      </c>
      <c r="H875" s="321"/>
      <c r="I875" s="321"/>
      <c r="J875" s="129">
        <v>1850</v>
      </c>
      <c r="K875" s="128" t="s">
        <v>2966</v>
      </c>
      <c r="L875" s="127" t="s">
        <v>2871</v>
      </c>
    </row>
    <row r="876" spans="1:12" ht="10.9" customHeight="1" x14ac:dyDescent="0.2">
      <c r="A876" s="130">
        <v>9012</v>
      </c>
      <c r="B876" s="321" t="s">
        <v>3244</v>
      </c>
      <c r="C876" s="321"/>
      <c r="D876" s="321"/>
      <c r="E876" s="321"/>
      <c r="F876" s="321"/>
      <c r="G876" s="321" t="s">
        <v>7</v>
      </c>
      <c r="H876" s="321"/>
      <c r="I876" s="321"/>
      <c r="J876" s="132">
        <v>3.8</v>
      </c>
      <c r="K876" s="128" t="s">
        <v>3181</v>
      </c>
      <c r="L876" s="127" t="s">
        <v>2871</v>
      </c>
    </row>
    <row r="877" spans="1:12" ht="10.9" customHeight="1" x14ac:dyDescent="0.2">
      <c r="A877" s="130">
        <v>9013</v>
      </c>
      <c r="B877" s="321" t="s">
        <v>3243</v>
      </c>
      <c r="C877" s="321"/>
      <c r="D877" s="321"/>
      <c r="E877" s="321"/>
      <c r="F877" s="321"/>
      <c r="G877" s="321" t="s">
        <v>7</v>
      </c>
      <c r="H877" s="321"/>
      <c r="I877" s="321"/>
      <c r="J877" s="132">
        <v>8.9</v>
      </c>
      <c r="K877" s="128" t="s">
        <v>2966</v>
      </c>
      <c r="L877" s="127" t="s">
        <v>2871</v>
      </c>
    </row>
    <row r="878" spans="1:12" ht="10.9" customHeight="1" x14ac:dyDescent="0.2">
      <c r="A878" s="130">
        <v>9014</v>
      </c>
      <c r="B878" s="321" t="s">
        <v>3242</v>
      </c>
      <c r="C878" s="321"/>
      <c r="D878" s="321"/>
      <c r="E878" s="321"/>
      <c r="F878" s="321"/>
      <c r="G878" s="321" t="s">
        <v>7</v>
      </c>
      <c r="H878" s="321"/>
      <c r="I878" s="321"/>
      <c r="J878" s="132">
        <v>8.9</v>
      </c>
      <c r="K878" s="128" t="s">
        <v>2966</v>
      </c>
      <c r="L878" s="127" t="s">
        <v>2871</v>
      </c>
    </row>
    <row r="879" spans="1:12" ht="10.9" customHeight="1" x14ac:dyDescent="0.2">
      <c r="A879" s="130">
        <v>9112</v>
      </c>
      <c r="B879" s="321" t="s">
        <v>3241</v>
      </c>
      <c r="C879" s="321"/>
      <c r="D879" s="321"/>
      <c r="E879" s="321"/>
      <c r="F879" s="321"/>
      <c r="G879" s="321" t="s">
        <v>19</v>
      </c>
      <c r="H879" s="321"/>
      <c r="I879" s="321"/>
      <c r="J879" s="132">
        <v>2.2999999999999998</v>
      </c>
      <c r="K879" s="128" t="s">
        <v>2966</v>
      </c>
      <c r="L879" s="127" t="s">
        <v>2871</v>
      </c>
    </row>
    <row r="880" spans="1:12" ht="10.9" customHeight="1" x14ac:dyDescent="0.2">
      <c r="A880" s="130">
        <v>9114</v>
      </c>
      <c r="B880" s="321" t="s">
        <v>3240</v>
      </c>
      <c r="C880" s="321"/>
      <c r="D880" s="321"/>
      <c r="E880" s="321"/>
      <c r="F880" s="321"/>
      <c r="G880" s="321" t="s">
        <v>7</v>
      </c>
      <c r="H880" s="321"/>
      <c r="I880" s="321"/>
      <c r="J880" s="132">
        <v>1.944</v>
      </c>
      <c r="K880" s="128" t="s">
        <v>2966</v>
      </c>
      <c r="L880" s="127" t="s">
        <v>2871</v>
      </c>
    </row>
    <row r="881" spans="1:12" ht="10.9" customHeight="1" x14ac:dyDescent="0.2">
      <c r="A881" s="130">
        <v>9115</v>
      </c>
      <c r="B881" s="321" t="s">
        <v>3239</v>
      </c>
      <c r="C881" s="321"/>
      <c r="D881" s="321"/>
      <c r="E881" s="321"/>
      <c r="F881" s="321"/>
      <c r="G881" s="321" t="s">
        <v>7</v>
      </c>
      <c r="H881" s="321"/>
      <c r="I881" s="321"/>
      <c r="J881" s="132">
        <v>8.6300000000000008</v>
      </c>
      <c r="K881" s="128" t="s">
        <v>2966</v>
      </c>
      <c r="L881" s="127" t="s">
        <v>2871</v>
      </c>
    </row>
    <row r="882" spans="1:12" ht="10.9" customHeight="1" x14ac:dyDescent="0.2">
      <c r="A882" s="130">
        <v>9116</v>
      </c>
      <c r="B882" s="321" t="s">
        <v>3238</v>
      </c>
      <c r="C882" s="321"/>
      <c r="D882" s="321"/>
      <c r="E882" s="321"/>
      <c r="F882" s="321"/>
      <c r="G882" s="321" t="s">
        <v>7</v>
      </c>
      <c r="H882" s="321"/>
      <c r="I882" s="321"/>
      <c r="J882" s="132">
        <v>6.49</v>
      </c>
      <c r="K882" s="128" t="s">
        <v>2966</v>
      </c>
      <c r="L882" s="127" t="s">
        <v>2871</v>
      </c>
    </row>
    <row r="883" spans="1:12" ht="10.9" customHeight="1" x14ac:dyDescent="0.2">
      <c r="A883" s="130">
        <v>9117</v>
      </c>
      <c r="B883" s="321" t="s">
        <v>3237</v>
      </c>
      <c r="C883" s="321"/>
      <c r="D883" s="321"/>
      <c r="E883" s="321"/>
      <c r="F883" s="321"/>
      <c r="G883" s="321" t="s">
        <v>7</v>
      </c>
      <c r="H883" s="321"/>
      <c r="I883" s="321"/>
      <c r="J883" s="132">
        <v>0.82</v>
      </c>
      <c r="K883" s="128" t="s">
        <v>2966</v>
      </c>
      <c r="L883" s="127" t="s">
        <v>2871</v>
      </c>
    </row>
    <row r="884" spans="1:12" ht="10.9" customHeight="1" x14ac:dyDescent="0.2">
      <c r="A884" s="130">
        <v>9288</v>
      </c>
      <c r="B884" s="321" t="s">
        <v>3236</v>
      </c>
      <c r="C884" s="321"/>
      <c r="D884" s="321"/>
      <c r="E884" s="321"/>
      <c r="F884" s="321"/>
      <c r="G884" s="321" t="s">
        <v>7</v>
      </c>
      <c r="H884" s="321"/>
      <c r="I884" s="321"/>
      <c r="J884" s="129">
        <v>2083.33</v>
      </c>
      <c r="K884" s="128" t="s">
        <v>2997</v>
      </c>
      <c r="L884" s="127" t="s">
        <v>2871</v>
      </c>
    </row>
    <row r="885" spans="1:12" ht="10.9" customHeight="1" x14ac:dyDescent="0.2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</row>
    <row r="886" spans="1:12" ht="10.9" customHeight="1" x14ac:dyDescent="0.2">
      <c r="A886" s="322" t="s">
        <v>2906</v>
      </c>
      <c r="B886" s="322"/>
      <c r="C886" s="322"/>
      <c r="D886" s="321" t="s">
        <v>3235</v>
      </c>
      <c r="E886" s="321"/>
      <c r="F886" s="321"/>
      <c r="G886" s="321"/>
      <c r="H886" s="321"/>
      <c r="I886" s="321"/>
      <c r="J886" s="321"/>
      <c r="K886" s="321"/>
      <c r="L886" s="321"/>
    </row>
    <row r="887" spans="1:12" ht="10.9" customHeight="1" x14ac:dyDescent="0.2">
      <c r="A887" s="140" t="s">
        <v>0</v>
      </c>
      <c r="B887" s="323" t="s">
        <v>1</v>
      </c>
      <c r="C887" s="323"/>
      <c r="D887" s="323"/>
      <c r="E887" s="323"/>
      <c r="F887" s="323"/>
      <c r="G887" s="323" t="s">
        <v>2904</v>
      </c>
      <c r="H887" s="323"/>
      <c r="I887" s="323"/>
      <c r="J887" s="141" t="s">
        <v>4</v>
      </c>
      <c r="K887" s="140" t="s">
        <v>2903</v>
      </c>
      <c r="L887" s="139" t="s">
        <v>2902</v>
      </c>
    </row>
    <row r="888" spans="1:12" ht="10.9" customHeight="1" x14ac:dyDescent="0.2">
      <c r="A888" s="130">
        <v>1756</v>
      </c>
      <c r="B888" s="321" t="s">
        <v>3234</v>
      </c>
      <c r="C888" s="321"/>
      <c r="D888" s="321"/>
      <c r="E888" s="321"/>
      <c r="F888" s="321"/>
      <c r="G888" s="321" t="s">
        <v>7</v>
      </c>
      <c r="H888" s="321"/>
      <c r="I888" s="321"/>
      <c r="J888" s="132">
        <v>9.9719999999999995</v>
      </c>
      <c r="K888" s="128" t="s">
        <v>3215</v>
      </c>
      <c r="L888" s="127" t="s">
        <v>2871</v>
      </c>
    </row>
    <row r="889" spans="1:12" ht="10.9" customHeight="1" x14ac:dyDescent="0.2">
      <c r="A889" s="130">
        <v>1801</v>
      </c>
      <c r="B889" s="321" t="s">
        <v>3233</v>
      </c>
      <c r="C889" s="321"/>
      <c r="D889" s="321"/>
      <c r="E889" s="321"/>
      <c r="F889" s="321"/>
      <c r="G889" s="321" t="s">
        <v>7</v>
      </c>
      <c r="H889" s="321"/>
      <c r="I889" s="321"/>
      <c r="J889" s="132">
        <v>2.29</v>
      </c>
      <c r="K889" s="128" t="s">
        <v>2881</v>
      </c>
      <c r="L889" s="127" t="s">
        <v>2871</v>
      </c>
    </row>
    <row r="890" spans="1:12" ht="10.9" customHeight="1" x14ac:dyDescent="0.2">
      <c r="A890" s="130">
        <v>8841</v>
      </c>
      <c r="B890" s="321" t="s">
        <v>3232</v>
      </c>
      <c r="C890" s="321"/>
      <c r="D890" s="321"/>
      <c r="E890" s="321"/>
      <c r="F890" s="321"/>
      <c r="G890" s="321" t="s">
        <v>21</v>
      </c>
      <c r="H890" s="321"/>
      <c r="I890" s="321"/>
      <c r="J890" s="135">
        <v>130</v>
      </c>
      <c r="K890" s="128" t="s">
        <v>3215</v>
      </c>
      <c r="L890" s="127" t="s">
        <v>2871</v>
      </c>
    </row>
    <row r="891" spans="1:12" ht="10.9" customHeight="1" x14ac:dyDescent="0.2">
      <c r="A891" s="130">
        <v>8847</v>
      </c>
      <c r="B891" s="321" t="s">
        <v>3231</v>
      </c>
      <c r="C891" s="321"/>
      <c r="D891" s="321"/>
      <c r="E891" s="321"/>
      <c r="F891" s="321"/>
      <c r="G891" s="321" t="s">
        <v>7</v>
      </c>
      <c r="H891" s="321"/>
      <c r="I891" s="321"/>
      <c r="J891" s="142">
        <v>32.270000000000003</v>
      </c>
      <c r="K891" s="128" t="s">
        <v>2966</v>
      </c>
      <c r="L891" s="127" t="s">
        <v>2871</v>
      </c>
    </row>
    <row r="892" spans="1:12" ht="10.9" customHeight="1" x14ac:dyDescent="0.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</row>
    <row r="893" spans="1:12" ht="10.9" customHeight="1" x14ac:dyDescent="0.2">
      <c r="A893" s="322" t="s">
        <v>2906</v>
      </c>
      <c r="B893" s="322"/>
      <c r="C893" s="322"/>
      <c r="D893" s="321" t="s">
        <v>3230</v>
      </c>
      <c r="E893" s="321"/>
      <c r="F893" s="321"/>
      <c r="G893" s="321"/>
      <c r="H893" s="321"/>
      <c r="I893" s="321"/>
      <c r="J893" s="321"/>
      <c r="K893" s="321"/>
      <c r="L893" s="321"/>
    </row>
    <row r="894" spans="1:12" ht="10.9" customHeight="1" x14ac:dyDescent="0.2">
      <c r="A894" s="140" t="s">
        <v>0</v>
      </c>
      <c r="B894" s="323" t="s">
        <v>1</v>
      </c>
      <c r="C894" s="323"/>
      <c r="D894" s="323"/>
      <c r="E894" s="323"/>
      <c r="F894" s="323"/>
      <c r="G894" s="323" t="s">
        <v>2904</v>
      </c>
      <c r="H894" s="323"/>
      <c r="I894" s="323"/>
      <c r="J894" s="141" t="s">
        <v>4</v>
      </c>
      <c r="K894" s="140" t="s">
        <v>2903</v>
      </c>
      <c r="L894" s="139" t="s">
        <v>2902</v>
      </c>
    </row>
    <row r="895" spans="1:12" ht="10.9" customHeight="1" x14ac:dyDescent="0.2">
      <c r="A895" s="130">
        <v>6190</v>
      </c>
      <c r="B895" s="321" t="s">
        <v>3229</v>
      </c>
      <c r="C895" s="321"/>
      <c r="D895" s="321"/>
      <c r="E895" s="321"/>
      <c r="F895" s="321"/>
      <c r="G895" s="321" t="s">
        <v>21</v>
      </c>
      <c r="H895" s="321"/>
      <c r="I895" s="321"/>
      <c r="J895" s="142">
        <v>38.950000000000003</v>
      </c>
      <c r="K895" s="128" t="s">
        <v>3228</v>
      </c>
      <c r="L895" s="127" t="s">
        <v>2871</v>
      </c>
    </row>
    <row r="896" spans="1:12" ht="10.9" customHeight="1" x14ac:dyDescent="0.2">
      <c r="A896" s="130">
        <v>6206</v>
      </c>
      <c r="B896" s="321" t="s">
        <v>3227</v>
      </c>
      <c r="C896" s="321"/>
      <c r="D896" s="321"/>
      <c r="E896" s="321"/>
      <c r="F896" s="321"/>
      <c r="G896" s="321" t="s">
        <v>21</v>
      </c>
      <c r="H896" s="321"/>
      <c r="I896" s="321"/>
      <c r="J896" s="135">
        <v>170.83</v>
      </c>
      <c r="K896" s="128" t="s">
        <v>3224</v>
      </c>
      <c r="L896" s="127" t="s">
        <v>2871</v>
      </c>
    </row>
    <row r="897" spans="1:12" ht="10.9" customHeight="1" x14ac:dyDescent="0.2">
      <c r="A897" s="130">
        <v>6207</v>
      </c>
      <c r="B897" s="321" t="s">
        <v>3226</v>
      </c>
      <c r="C897" s="321"/>
      <c r="D897" s="321"/>
      <c r="E897" s="321"/>
      <c r="F897" s="321"/>
      <c r="G897" s="321" t="s">
        <v>21</v>
      </c>
      <c r="H897" s="321"/>
      <c r="I897" s="321"/>
      <c r="J897" s="142">
        <v>56.2</v>
      </c>
      <c r="K897" s="128" t="s">
        <v>4732</v>
      </c>
      <c r="L897" s="127" t="s">
        <v>2871</v>
      </c>
    </row>
    <row r="898" spans="1:12" ht="10.9" customHeight="1" x14ac:dyDescent="0.2">
      <c r="A898" s="130">
        <v>6217</v>
      </c>
      <c r="B898" s="321" t="s">
        <v>3225</v>
      </c>
      <c r="C898" s="321"/>
      <c r="D898" s="321"/>
      <c r="E898" s="321"/>
      <c r="F898" s="321"/>
      <c r="G898" s="321" t="s">
        <v>21</v>
      </c>
      <c r="H898" s="321"/>
      <c r="I898" s="321"/>
      <c r="J898" s="142">
        <v>90.51</v>
      </c>
      <c r="K898" s="128" t="s">
        <v>3224</v>
      </c>
      <c r="L898" s="127" t="s">
        <v>2871</v>
      </c>
    </row>
    <row r="899" spans="1:12" ht="10.9" customHeight="1" x14ac:dyDescent="0.2">
      <c r="A899" s="130">
        <v>6224</v>
      </c>
      <c r="B899" s="321" t="s">
        <v>3222</v>
      </c>
      <c r="C899" s="321"/>
      <c r="D899" s="321"/>
      <c r="E899" s="321"/>
      <c r="F899" s="321"/>
      <c r="G899" s="321" t="s">
        <v>21</v>
      </c>
      <c r="H899" s="321"/>
      <c r="I899" s="321"/>
      <c r="J899" s="142">
        <v>38</v>
      </c>
      <c r="K899" s="128" t="s">
        <v>4732</v>
      </c>
      <c r="L899" s="127" t="s">
        <v>2871</v>
      </c>
    </row>
    <row r="900" spans="1:12" ht="10.9" customHeight="1" x14ac:dyDescent="0.2">
      <c r="A900" s="130">
        <v>9537</v>
      </c>
      <c r="B900" s="321" t="s">
        <v>2732</v>
      </c>
      <c r="C900" s="321"/>
      <c r="D900" s="321"/>
      <c r="E900" s="321"/>
      <c r="F900" s="321"/>
      <c r="G900" s="321" t="s">
        <v>21</v>
      </c>
      <c r="H900" s="321"/>
      <c r="I900" s="321"/>
      <c r="J900" s="135">
        <v>105.27</v>
      </c>
      <c r="K900" s="128" t="s">
        <v>3192</v>
      </c>
      <c r="L900" s="127" t="s">
        <v>2871</v>
      </c>
    </row>
    <row r="901" spans="1:12" ht="10.9" customHeight="1" x14ac:dyDescent="0.2">
      <c r="A901" s="130">
        <v>9539</v>
      </c>
      <c r="B901" s="321" t="s">
        <v>2745</v>
      </c>
      <c r="C901" s="321"/>
      <c r="D901" s="321"/>
      <c r="E901" s="321"/>
      <c r="F901" s="321"/>
      <c r="G901" s="321" t="s">
        <v>21</v>
      </c>
      <c r="H901" s="321"/>
      <c r="I901" s="321"/>
      <c r="J901" s="142">
        <v>96.77</v>
      </c>
      <c r="K901" s="128" t="s">
        <v>3192</v>
      </c>
      <c r="L901" s="127" t="s">
        <v>2871</v>
      </c>
    </row>
    <row r="902" spans="1:12" ht="10.9" customHeight="1" x14ac:dyDescent="0.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</row>
    <row r="903" spans="1:12" ht="10.9" customHeight="1" x14ac:dyDescent="0.2">
      <c r="A903" s="322" t="s">
        <v>2906</v>
      </c>
      <c r="B903" s="322"/>
      <c r="C903" s="322"/>
      <c r="D903" s="321" t="s">
        <v>3221</v>
      </c>
      <c r="E903" s="321"/>
      <c r="F903" s="321"/>
      <c r="G903" s="321"/>
      <c r="H903" s="321"/>
      <c r="I903" s="321"/>
      <c r="J903" s="321"/>
      <c r="K903" s="321"/>
      <c r="L903" s="321"/>
    </row>
    <row r="904" spans="1:12" ht="10.9" customHeight="1" x14ac:dyDescent="0.2">
      <c r="A904" s="140" t="s">
        <v>0</v>
      </c>
      <c r="B904" s="323" t="s">
        <v>1</v>
      </c>
      <c r="C904" s="323"/>
      <c r="D904" s="323"/>
      <c r="E904" s="323"/>
      <c r="F904" s="323"/>
      <c r="G904" s="323" t="s">
        <v>2904</v>
      </c>
      <c r="H904" s="323"/>
      <c r="I904" s="323"/>
      <c r="J904" s="141" t="s">
        <v>4</v>
      </c>
      <c r="K904" s="140" t="s">
        <v>2903</v>
      </c>
      <c r="L904" s="139" t="s">
        <v>2902</v>
      </c>
    </row>
    <row r="905" spans="1:12" ht="10.9" customHeight="1" x14ac:dyDescent="0.2">
      <c r="A905" s="130">
        <v>6027</v>
      </c>
      <c r="B905" s="321" t="s">
        <v>3220</v>
      </c>
      <c r="C905" s="321"/>
      <c r="D905" s="321"/>
      <c r="E905" s="321"/>
      <c r="F905" s="321"/>
      <c r="G905" s="321" t="s">
        <v>21</v>
      </c>
      <c r="H905" s="321"/>
      <c r="I905" s="321"/>
      <c r="J905" s="135">
        <v>413.9</v>
      </c>
      <c r="K905" s="128" t="s">
        <v>4732</v>
      </c>
      <c r="L905" s="127" t="s">
        <v>2871</v>
      </c>
    </row>
    <row r="906" spans="1:12" ht="10.9" customHeight="1" x14ac:dyDescent="0.2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</row>
    <row r="907" spans="1:12" ht="10.9" customHeight="1" x14ac:dyDescent="0.2">
      <c r="A907" s="322" t="s">
        <v>2906</v>
      </c>
      <c r="B907" s="322"/>
      <c r="C907" s="322"/>
      <c r="D907" s="321" t="s">
        <v>3219</v>
      </c>
      <c r="E907" s="321"/>
      <c r="F907" s="321"/>
      <c r="G907" s="321"/>
      <c r="H907" s="321"/>
      <c r="I907" s="321"/>
      <c r="J907" s="321"/>
      <c r="K907" s="321"/>
      <c r="L907" s="321"/>
    </row>
    <row r="908" spans="1:12" ht="10.9" customHeight="1" x14ac:dyDescent="0.2">
      <c r="A908" s="140" t="s">
        <v>0</v>
      </c>
      <c r="B908" s="323" t="s">
        <v>1</v>
      </c>
      <c r="C908" s="323"/>
      <c r="D908" s="323"/>
      <c r="E908" s="323"/>
      <c r="F908" s="323"/>
      <c r="G908" s="323" t="s">
        <v>2904</v>
      </c>
      <c r="H908" s="323"/>
      <c r="I908" s="323"/>
      <c r="J908" s="141" t="s">
        <v>4</v>
      </c>
      <c r="K908" s="140" t="s">
        <v>2903</v>
      </c>
      <c r="L908" s="139" t="s">
        <v>2902</v>
      </c>
    </row>
    <row r="909" spans="1:12" ht="10.9" customHeight="1" x14ac:dyDescent="0.2">
      <c r="A909" s="130">
        <v>6229</v>
      </c>
      <c r="B909" s="321" t="s">
        <v>3218</v>
      </c>
      <c r="C909" s="321"/>
      <c r="D909" s="321"/>
      <c r="E909" s="321"/>
      <c r="F909" s="321"/>
      <c r="G909" s="321" t="s">
        <v>7</v>
      </c>
      <c r="H909" s="321"/>
      <c r="I909" s="321"/>
      <c r="J909" s="142">
        <v>25.12</v>
      </c>
      <c r="K909" s="128" t="s">
        <v>4732</v>
      </c>
      <c r="L909" s="127" t="s">
        <v>2871</v>
      </c>
    </row>
    <row r="910" spans="1:12" ht="10.9" customHeight="1" x14ac:dyDescent="0.2">
      <c r="A910" s="130">
        <v>6241</v>
      </c>
      <c r="B910" s="321" t="s">
        <v>3217</v>
      </c>
      <c r="C910" s="321"/>
      <c r="D910" s="321"/>
      <c r="E910" s="321"/>
      <c r="F910" s="321"/>
      <c r="G910" s="321" t="s">
        <v>21</v>
      </c>
      <c r="H910" s="321"/>
      <c r="I910" s="321"/>
      <c r="J910" s="142">
        <v>10.15</v>
      </c>
      <c r="K910" s="128" t="s">
        <v>3215</v>
      </c>
      <c r="L910" s="127" t="s">
        <v>2871</v>
      </c>
    </row>
    <row r="911" spans="1:12" ht="10.9" customHeight="1" x14ac:dyDescent="0.2">
      <c r="A911" s="130">
        <v>6242</v>
      </c>
      <c r="B911" s="321" t="s">
        <v>3216</v>
      </c>
      <c r="C911" s="321"/>
      <c r="D911" s="321"/>
      <c r="E911" s="321"/>
      <c r="F911" s="321"/>
      <c r="G911" s="321" t="s">
        <v>21</v>
      </c>
      <c r="H911" s="321"/>
      <c r="I911" s="321"/>
      <c r="J911" s="142">
        <v>42.09</v>
      </c>
      <c r="K911" s="128" t="s">
        <v>3215</v>
      </c>
      <c r="L911" s="127" t="s">
        <v>2871</v>
      </c>
    </row>
    <row r="912" spans="1:12" ht="10.9" customHeight="1" x14ac:dyDescent="0.2">
      <c r="A912" s="130">
        <v>6245</v>
      </c>
      <c r="B912" s="321" t="s">
        <v>2714</v>
      </c>
      <c r="C912" s="321"/>
      <c r="D912" s="321"/>
      <c r="E912" s="321"/>
      <c r="F912" s="321"/>
      <c r="G912" s="321" t="s">
        <v>21</v>
      </c>
      <c r="H912" s="321"/>
      <c r="I912" s="321"/>
      <c r="J912" s="135">
        <v>480</v>
      </c>
      <c r="K912" s="128" t="s">
        <v>4732</v>
      </c>
      <c r="L912" s="127" t="s">
        <v>2871</v>
      </c>
    </row>
    <row r="913" spans="1:12" ht="10.9" customHeight="1" x14ac:dyDescent="0.2">
      <c r="A913" s="130">
        <v>6246</v>
      </c>
      <c r="B913" s="321" t="s">
        <v>2675</v>
      </c>
      <c r="C913" s="321"/>
      <c r="D913" s="321"/>
      <c r="E913" s="321"/>
      <c r="F913" s="321"/>
      <c r="G913" s="321" t="s">
        <v>21</v>
      </c>
      <c r="H913" s="321"/>
      <c r="I913" s="321"/>
      <c r="J913" s="142">
        <v>78</v>
      </c>
      <c r="K913" s="128" t="s">
        <v>4732</v>
      </c>
      <c r="L913" s="127" t="s">
        <v>2871</v>
      </c>
    </row>
    <row r="914" spans="1:12" ht="10.9" customHeight="1" x14ac:dyDescent="0.2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</row>
    <row r="915" spans="1:12" ht="10.9" customHeight="1" x14ac:dyDescent="0.2">
      <c r="A915" s="322" t="s">
        <v>2906</v>
      </c>
      <c r="B915" s="322"/>
      <c r="C915" s="322"/>
      <c r="D915" s="321" t="s">
        <v>3214</v>
      </c>
      <c r="E915" s="321"/>
      <c r="F915" s="321"/>
      <c r="G915" s="321"/>
      <c r="H915" s="321"/>
      <c r="I915" s="321"/>
      <c r="J915" s="321"/>
      <c r="K915" s="321"/>
      <c r="L915" s="321"/>
    </row>
    <row r="916" spans="1:12" ht="10.9" customHeight="1" x14ac:dyDescent="0.2">
      <c r="A916" s="140" t="s">
        <v>0</v>
      </c>
      <c r="B916" s="323" t="s">
        <v>1</v>
      </c>
      <c r="C916" s="323"/>
      <c r="D916" s="323"/>
      <c r="E916" s="323"/>
      <c r="F916" s="323"/>
      <c r="G916" s="323" t="s">
        <v>2904</v>
      </c>
      <c r="H916" s="323"/>
      <c r="I916" s="323"/>
      <c r="J916" s="141" t="s">
        <v>4</v>
      </c>
      <c r="K916" s="140" t="s">
        <v>2903</v>
      </c>
      <c r="L916" s="139" t="s">
        <v>2902</v>
      </c>
    </row>
    <row r="917" spans="1:12" ht="10.9" customHeight="1" x14ac:dyDescent="0.2">
      <c r="A917" s="130">
        <v>1366</v>
      </c>
      <c r="B917" s="321" t="s">
        <v>508</v>
      </c>
      <c r="C917" s="321"/>
      <c r="D917" s="321"/>
      <c r="E917" s="321"/>
      <c r="F917" s="321"/>
      <c r="G917" s="321" t="s">
        <v>7</v>
      </c>
      <c r="H917" s="321"/>
      <c r="I917" s="321"/>
      <c r="J917" s="135">
        <v>340.06</v>
      </c>
      <c r="K917" s="128" t="s">
        <v>2951</v>
      </c>
      <c r="L917" s="127" t="s">
        <v>2871</v>
      </c>
    </row>
    <row r="918" spans="1:12" ht="10.9" customHeight="1" x14ac:dyDescent="0.2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</row>
    <row r="919" spans="1:12" ht="10.9" customHeight="1" x14ac:dyDescent="0.2">
      <c r="A919" s="322" t="s">
        <v>2906</v>
      </c>
      <c r="B919" s="322"/>
      <c r="C919" s="322"/>
      <c r="D919" s="321" t="s">
        <v>3213</v>
      </c>
      <c r="E919" s="321"/>
      <c r="F919" s="321"/>
      <c r="G919" s="321"/>
      <c r="H919" s="321"/>
      <c r="I919" s="321"/>
      <c r="J919" s="321"/>
      <c r="K919" s="321"/>
      <c r="L919" s="321"/>
    </row>
    <row r="920" spans="1:12" ht="10.9" customHeight="1" x14ac:dyDescent="0.2">
      <c r="A920" s="140" t="s">
        <v>0</v>
      </c>
      <c r="B920" s="323" t="s">
        <v>1</v>
      </c>
      <c r="C920" s="323"/>
      <c r="D920" s="323"/>
      <c r="E920" s="323"/>
      <c r="F920" s="323"/>
      <c r="G920" s="323" t="s">
        <v>2904</v>
      </c>
      <c r="H920" s="323"/>
      <c r="I920" s="323"/>
      <c r="J920" s="141" t="s">
        <v>4</v>
      </c>
      <c r="K920" s="140" t="s">
        <v>2903</v>
      </c>
      <c r="L920" s="139" t="s">
        <v>2902</v>
      </c>
    </row>
    <row r="921" spans="1:12" ht="10.9" customHeight="1" x14ac:dyDescent="0.2">
      <c r="A921" s="130">
        <v>1545</v>
      </c>
      <c r="B921" s="321" t="s">
        <v>3212</v>
      </c>
      <c r="C921" s="321"/>
      <c r="D921" s="321"/>
      <c r="E921" s="321"/>
      <c r="F921" s="321"/>
      <c r="G921" s="321" t="s">
        <v>19</v>
      </c>
      <c r="H921" s="321"/>
      <c r="I921" s="321"/>
      <c r="J921" s="142">
        <v>60.5</v>
      </c>
      <c r="K921" s="128" t="s">
        <v>2909</v>
      </c>
      <c r="L921" s="127" t="s">
        <v>2871</v>
      </c>
    </row>
    <row r="922" spans="1:12" ht="10.9" customHeight="1" x14ac:dyDescent="0.2">
      <c r="A922" s="130">
        <v>1546</v>
      </c>
      <c r="B922" s="321" t="s">
        <v>3211</v>
      </c>
      <c r="C922" s="321"/>
      <c r="D922" s="321"/>
      <c r="E922" s="321"/>
      <c r="F922" s="321"/>
      <c r="G922" s="321" t="s">
        <v>7</v>
      </c>
      <c r="H922" s="321"/>
      <c r="I922" s="321"/>
      <c r="J922" s="142">
        <v>17.18</v>
      </c>
      <c r="K922" s="128" t="s">
        <v>2936</v>
      </c>
      <c r="L922" s="127" t="s">
        <v>2871</v>
      </c>
    </row>
    <row r="923" spans="1:12" ht="10.9" customHeight="1" x14ac:dyDescent="0.2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</row>
    <row r="924" spans="1:12" ht="10.9" customHeight="1" x14ac:dyDescent="0.2">
      <c r="A924" s="322" t="s">
        <v>2906</v>
      </c>
      <c r="B924" s="322"/>
      <c r="C924" s="322"/>
      <c r="D924" s="321" t="s">
        <v>3210</v>
      </c>
      <c r="E924" s="321"/>
      <c r="F924" s="321"/>
      <c r="G924" s="321"/>
      <c r="H924" s="321"/>
      <c r="I924" s="321"/>
      <c r="J924" s="321"/>
      <c r="K924" s="321"/>
      <c r="L924" s="321"/>
    </row>
    <row r="925" spans="1:12" ht="10.9" customHeight="1" x14ac:dyDescent="0.2">
      <c r="A925" s="140" t="s">
        <v>0</v>
      </c>
      <c r="B925" s="323" t="s">
        <v>1</v>
      </c>
      <c r="C925" s="323"/>
      <c r="D925" s="323"/>
      <c r="E925" s="323"/>
      <c r="F925" s="323"/>
      <c r="G925" s="323" t="s">
        <v>2904</v>
      </c>
      <c r="H925" s="323"/>
      <c r="I925" s="323"/>
      <c r="J925" s="141" t="s">
        <v>4</v>
      </c>
      <c r="K925" s="140" t="s">
        <v>2903</v>
      </c>
      <c r="L925" s="139" t="s">
        <v>2902</v>
      </c>
    </row>
    <row r="926" spans="1:12" ht="10.9" customHeight="1" x14ac:dyDescent="0.2">
      <c r="A926" s="130">
        <v>2545</v>
      </c>
      <c r="B926" s="321" t="s">
        <v>450</v>
      </c>
      <c r="C926" s="321"/>
      <c r="D926" s="321"/>
      <c r="E926" s="321"/>
      <c r="F926" s="321"/>
      <c r="G926" s="321" t="s">
        <v>19</v>
      </c>
      <c r="H926" s="321"/>
      <c r="I926" s="321"/>
      <c r="J926" s="142">
        <v>25</v>
      </c>
      <c r="K926" s="128" t="s">
        <v>2909</v>
      </c>
      <c r="L926" s="127" t="s">
        <v>2871</v>
      </c>
    </row>
    <row r="927" spans="1:12" ht="10.9" customHeight="1" x14ac:dyDescent="0.2">
      <c r="A927" s="130">
        <v>9075</v>
      </c>
      <c r="B927" s="321" t="s">
        <v>3209</v>
      </c>
      <c r="C927" s="321"/>
      <c r="D927" s="321"/>
      <c r="E927" s="321"/>
      <c r="F927" s="321"/>
      <c r="G927" s="321" t="s">
        <v>21</v>
      </c>
      <c r="H927" s="321"/>
      <c r="I927" s="321"/>
      <c r="J927" s="142">
        <v>53</v>
      </c>
      <c r="K927" s="128" t="s">
        <v>3208</v>
      </c>
      <c r="L927" s="127" t="s">
        <v>2871</v>
      </c>
    </row>
    <row r="928" spans="1:12" ht="10.9" customHeight="1" x14ac:dyDescent="0.2">
      <c r="A928" s="130">
        <v>9176</v>
      </c>
      <c r="B928" s="321" t="s">
        <v>3207</v>
      </c>
      <c r="C928" s="321"/>
      <c r="D928" s="321"/>
      <c r="E928" s="321"/>
      <c r="F928" s="321"/>
      <c r="G928" s="321" t="s">
        <v>7</v>
      </c>
      <c r="H928" s="321"/>
      <c r="I928" s="321"/>
      <c r="J928" s="135">
        <v>180</v>
      </c>
      <c r="K928" s="128" t="s">
        <v>2966</v>
      </c>
      <c r="L928" s="127" t="s">
        <v>2871</v>
      </c>
    </row>
    <row r="929" spans="1:12" ht="10.9" customHeight="1" x14ac:dyDescent="0.2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</row>
    <row r="930" spans="1:12" ht="10.9" customHeight="1" x14ac:dyDescent="0.2">
      <c r="A930" s="322" t="s">
        <v>2906</v>
      </c>
      <c r="B930" s="322"/>
      <c r="C930" s="322"/>
      <c r="D930" s="321" t="s">
        <v>3206</v>
      </c>
      <c r="E930" s="321"/>
      <c r="F930" s="321"/>
      <c r="G930" s="321"/>
      <c r="H930" s="321"/>
      <c r="I930" s="321"/>
      <c r="J930" s="321"/>
      <c r="K930" s="321"/>
      <c r="L930" s="321"/>
    </row>
    <row r="931" spans="1:12" ht="10.9" customHeight="1" x14ac:dyDescent="0.2">
      <c r="A931" s="140" t="s">
        <v>0</v>
      </c>
      <c r="B931" s="323" t="s">
        <v>1</v>
      </c>
      <c r="C931" s="323"/>
      <c r="D931" s="323"/>
      <c r="E931" s="323"/>
      <c r="F931" s="323"/>
      <c r="G931" s="323" t="s">
        <v>2904</v>
      </c>
      <c r="H931" s="323"/>
      <c r="I931" s="323"/>
      <c r="J931" s="141" t="s">
        <v>4</v>
      </c>
      <c r="K931" s="140" t="s">
        <v>2903</v>
      </c>
      <c r="L931" s="139" t="s">
        <v>2902</v>
      </c>
    </row>
    <row r="932" spans="1:12" ht="10.9" customHeight="1" x14ac:dyDescent="0.2">
      <c r="A932" s="130">
        <v>5894</v>
      </c>
      <c r="B932" s="321" t="s">
        <v>3205</v>
      </c>
      <c r="C932" s="321"/>
      <c r="D932" s="321"/>
      <c r="E932" s="321"/>
      <c r="F932" s="321"/>
      <c r="G932" s="321" t="s">
        <v>621</v>
      </c>
      <c r="H932" s="321"/>
      <c r="I932" s="321"/>
      <c r="J932" s="129">
        <v>1100</v>
      </c>
      <c r="K932" s="128" t="s">
        <v>2936</v>
      </c>
      <c r="L932" s="127" t="s">
        <v>2871</v>
      </c>
    </row>
    <row r="933" spans="1:12" ht="10.9" customHeight="1" x14ac:dyDescent="0.2">
      <c r="A933" s="130">
        <v>5912</v>
      </c>
      <c r="B933" s="321" t="s">
        <v>3204</v>
      </c>
      <c r="C933" s="321"/>
      <c r="D933" s="321"/>
      <c r="E933" s="321"/>
      <c r="F933" s="321"/>
      <c r="G933" s="321" t="s">
        <v>7</v>
      </c>
      <c r="H933" s="321"/>
      <c r="I933" s="321"/>
      <c r="J933" s="135">
        <v>147.44999999999999</v>
      </c>
      <c r="K933" s="128" t="s">
        <v>2936</v>
      </c>
      <c r="L933" s="127" t="s">
        <v>2871</v>
      </c>
    </row>
    <row r="934" spans="1:12" ht="10.9" customHeight="1" x14ac:dyDescent="0.2">
      <c r="A934" s="130">
        <v>5931</v>
      </c>
      <c r="B934" s="321" t="s">
        <v>3203</v>
      </c>
      <c r="C934" s="321"/>
      <c r="D934" s="321"/>
      <c r="E934" s="321"/>
      <c r="F934" s="321"/>
      <c r="G934" s="321" t="s">
        <v>7</v>
      </c>
      <c r="H934" s="321"/>
      <c r="I934" s="321"/>
      <c r="J934" s="135">
        <v>125.8</v>
      </c>
      <c r="K934" s="128" t="s">
        <v>2872</v>
      </c>
      <c r="L934" s="127" t="s">
        <v>2871</v>
      </c>
    </row>
    <row r="935" spans="1:12" ht="10.9" customHeight="1" x14ac:dyDescent="0.2">
      <c r="A935" s="130">
        <v>5990</v>
      </c>
      <c r="B935" s="321" t="s">
        <v>3199</v>
      </c>
      <c r="C935" s="321"/>
      <c r="D935" s="321"/>
      <c r="E935" s="321"/>
      <c r="F935" s="321"/>
      <c r="G935" s="321" t="s">
        <v>19</v>
      </c>
      <c r="H935" s="321"/>
      <c r="I935" s="321"/>
      <c r="J935" s="132">
        <v>2.0625</v>
      </c>
      <c r="K935" s="128" t="s">
        <v>2872</v>
      </c>
      <c r="L935" s="127" t="s">
        <v>2871</v>
      </c>
    </row>
    <row r="936" spans="1:12" ht="10.9" customHeight="1" x14ac:dyDescent="0.2">
      <c r="A936" s="130">
        <v>5997</v>
      </c>
      <c r="B936" s="321" t="s">
        <v>3198</v>
      </c>
      <c r="C936" s="321"/>
      <c r="D936" s="321"/>
      <c r="E936" s="321"/>
      <c r="F936" s="321"/>
      <c r="G936" s="321" t="s">
        <v>19</v>
      </c>
      <c r="H936" s="321"/>
      <c r="I936" s="321"/>
      <c r="J936" s="132">
        <v>5.5875000000000004</v>
      </c>
      <c r="K936" s="128" t="s">
        <v>2872</v>
      </c>
      <c r="L936" s="127" t="s">
        <v>2871</v>
      </c>
    </row>
    <row r="937" spans="1:12" ht="10.9" customHeight="1" x14ac:dyDescent="0.2">
      <c r="A937" s="130">
        <v>9190</v>
      </c>
      <c r="B937" s="321" t="s">
        <v>3196</v>
      </c>
      <c r="C937" s="321"/>
      <c r="D937" s="321"/>
      <c r="E937" s="321"/>
      <c r="F937" s="321"/>
      <c r="G937" s="321" t="s">
        <v>621</v>
      </c>
      <c r="H937" s="321"/>
      <c r="I937" s="321"/>
      <c r="J937" s="129">
        <v>1200</v>
      </c>
      <c r="K937" s="128" t="s">
        <v>3195</v>
      </c>
      <c r="L937" s="127" t="s">
        <v>2871</v>
      </c>
    </row>
    <row r="938" spans="1:12" ht="21.75" customHeight="1" x14ac:dyDescent="0.2">
      <c r="A938" s="130">
        <v>9246</v>
      </c>
      <c r="B938" s="321" t="s">
        <v>3194</v>
      </c>
      <c r="C938" s="321"/>
      <c r="D938" s="321"/>
      <c r="E938" s="321"/>
      <c r="F938" s="321"/>
      <c r="G938" s="321" t="s">
        <v>7</v>
      </c>
      <c r="H938" s="321"/>
      <c r="I938" s="321"/>
      <c r="J938" s="135">
        <v>125.8</v>
      </c>
      <c r="K938" s="128" t="s">
        <v>2872</v>
      </c>
      <c r="L938" s="127" t="s">
        <v>2871</v>
      </c>
    </row>
    <row r="939" spans="1:12" ht="10.9" customHeight="1" x14ac:dyDescent="0.2">
      <c r="A939" s="130">
        <v>9247</v>
      </c>
      <c r="B939" s="321" t="s">
        <v>3193</v>
      </c>
      <c r="C939" s="321"/>
      <c r="D939" s="321"/>
      <c r="E939" s="321"/>
      <c r="F939" s="321"/>
      <c r="G939" s="321" t="s">
        <v>621</v>
      </c>
      <c r="H939" s="321"/>
      <c r="I939" s="321"/>
      <c r="J939" s="129">
        <v>1490</v>
      </c>
      <c r="K939" s="128" t="s">
        <v>2872</v>
      </c>
      <c r="L939" s="127" t="s">
        <v>2871</v>
      </c>
    </row>
    <row r="940" spans="1:12" ht="10.9" customHeight="1" x14ac:dyDescent="0.2">
      <c r="A940" s="130">
        <v>9533</v>
      </c>
      <c r="B940" s="321" t="s">
        <v>2724</v>
      </c>
      <c r="C940" s="321"/>
      <c r="D940" s="321"/>
      <c r="E940" s="321"/>
      <c r="F940" s="321"/>
      <c r="G940" s="321" t="s">
        <v>21</v>
      </c>
      <c r="H940" s="321"/>
      <c r="I940" s="321"/>
      <c r="J940" s="135">
        <v>645</v>
      </c>
      <c r="K940" s="128" t="s">
        <v>3192</v>
      </c>
      <c r="L940" s="127" t="s">
        <v>2871</v>
      </c>
    </row>
    <row r="941" spans="1:12" ht="10.9" customHeight="1" x14ac:dyDescent="0.2">
      <c r="A941" s="130">
        <v>9535</v>
      </c>
      <c r="B941" s="321" t="s">
        <v>2726</v>
      </c>
      <c r="C941" s="321"/>
      <c r="D941" s="321"/>
      <c r="E941" s="321"/>
      <c r="F941" s="321"/>
      <c r="G941" s="321" t="s">
        <v>21</v>
      </c>
      <c r="H941" s="321"/>
      <c r="I941" s="321"/>
      <c r="J941" s="135">
        <v>450</v>
      </c>
      <c r="K941" s="128" t="s">
        <v>3192</v>
      </c>
      <c r="L941" s="127" t="s">
        <v>2871</v>
      </c>
    </row>
    <row r="942" spans="1:12" ht="10.9" customHeight="1" x14ac:dyDescent="0.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</row>
    <row r="943" spans="1:12" ht="10.9" customHeight="1" x14ac:dyDescent="0.2">
      <c r="A943" s="322" t="s">
        <v>2906</v>
      </c>
      <c r="B943" s="322"/>
      <c r="C943" s="322"/>
      <c r="D943" s="321" t="s">
        <v>3191</v>
      </c>
      <c r="E943" s="321"/>
      <c r="F943" s="321"/>
      <c r="G943" s="321"/>
      <c r="H943" s="321"/>
      <c r="I943" s="321"/>
      <c r="J943" s="321"/>
      <c r="K943" s="321"/>
      <c r="L943" s="321"/>
    </row>
    <row r="944" spans="1:12" ht="10.9" customHeight="1" x14ac:dyDescent="0.2">
      <c r="A944" s="140" t="s">
        <v>0</v>
      </c>
      <c r="B944" s="323" t="s">
        <v>1</v>
      </c>
      <c r="C944" s="323"/>
      <c r="D944" s="323"/>
      <c r="E944" s="323"/>
      <c r="F944" s="323"/>
      <c r="G944" s="323" t="s">
        <v>2904</v>
      </c>
      <c r="H944" s="323"/>
      <c r="I944" s="323"/>
      <c r="J944" s="141" t="s">
        <v>4</v>
      </c>
      <c r="K944" s="140" t="s">
        <v>2903</v>
      </c>
      <c r="L944" s="139" t="s">
        <v>2902</v>
      </c>
    </row>
    <row r="945" spans="1:12" ht="10.9" customHeight="1" x14ac:dyDescent="0.2">
      <c r="A945" s="130">
        <v>1828</v>
      </c>
      <c r="B945" s="321" t="s">
        <v>3190</v>
      </c>
      <c r="C945" s="321"/>
      <c r="D945" s="321"/>
      <c r="E945" s="321"/>
      <c r="F945" s="321"/>
      <c r="G945" s="321" t="s">
        <v>7</v>
      </c>
      <c r="H945" s="321"/>
      <c r="I945" s="321"/>
      <c r="J945" s="132">
        <v>0.75</v>
      </c>
      <c r="K945" s="128" t="s">
        <v>2989</v>
      </c>
      <c r="L945" s="127" t="s">
        <v>2871</v>
      </c>
    </row>
    <row r="946" spans="1:12" ht="10.9" customHeight="1" x14ac:dyDescent="0.2">
      <c r="A946" s="130">
        <v>1830</v>
      </c>
      <c r="B946" s="321" t="s">
        <v>3189</v>
      </c>
      <c r="C946" s="321"/>
      <c r="D946" s="321"/>
      <c r="E946" s="321"/>
      <c r="F946" s="321"/>
      <c r="G946" s="321" t="s">
        <v>7</v>
      </c>
      <c r="H946" s="321"/>
      <c r="I946" s="321"/>
      <c r="J946" s="132">
        <v>0.64</v>
      </c>
      <c r="K946" s="128" t="s">
        <v>2989</v>
      </c>
      <c r="L946" s="127" t="s">
        <v>2871</v>
      </c>
    </row>
    <row r="947" spans="1:12" ht="10.9" customHeight="1" x14ac:dyDescent="0.2">
      <c r="A947" s="130">
        <v>1848</v>
      </c>
      <c r="B947" s="321" t="s">
        <v>3188</v>
      </c>
      <c r="C947" s="321"/>
      <c r="D947" s="321"/>
      <c r="E947" s="321"/>
      <c r="F947" s="321"/>
      <c r="G947" s="321" t="s">
        <v>7</v>
      </c>
      <c r="H947" s="321"/>
      <c r="I947" s="321"/>
      <c r="J947" s="142">
        <v>32.81</v>
      </c>
      <c r="K947" s="128" t="s">
        <v>2989</v>
      </c>
      <c r="L947" s="127" t="s">
        <v>2871</v>
      </c>
    </row>
    <row r="948" spans="1:12" ht="10.9" customHeight="1" x14ac:dyDescent="0.2">
      <c r="A948" s="130">
        <v>1850</v>
      </c>
      <c r="B948" s="321" t="s">
        <v>3187</v>
      </c>
      <c r="C948" s="321"/>
      <c r="D948" s="321"/>
      <c r="E948" s="321"/>
      <c r="F948" s="321"/>
      <c r="G948" s="321" t="s">
        <v>7</v>
      </c>
      <c r="H948" s="321"/>
      <c r="I948" s="321"/>
      <c r="J948" s="132">
        <v>1.37</v>
      </c>
      <c r="K948" s="128" t="s">
        <v>2989</v>
      </c>
      <c r="L948" s="127" t="s">
        <v>2871</v>
      </c>
    </row>
    <row r="949" spans="1:12" ht="10.9" customHeight="1" x14ac:dyDescent="0.2">
      <c r="A949" s="130">
        <v>1851</v>
      </c>
      <c r="B949" s="321" t="s">
        <v>3186</v>
      </c>
      <c r="C949" s="321"/>
      <c r="D949" s="321"/>
      <c r="E949" s="321"/>
      <c r="F949" s="321"/>
      <c r="G949" s="321" t="s">
        <v>7</v>
      </c>
      <c r="H949" s="321"/>
      <c r="I949" s="321"/>
      <c r="J949" s="132">
        <v>2.2000000000000002</v>
      </c>
      <c r="K949" s="128" t="s">
        <v>2989</v>
      </c>
      <c r="L949" s="127" t="s">
        <v>2871</v>
      </c>
    </row>
    <row r="950" spans="1:12" ht="10.9" customHeight="1" x14ac:dyDescent="0.2">
      <c r="A950" s="130">
        <v>1861</v>
      </c>
      <c r="B950" s="321" t="s">
        <v>3185</v>
      </c>
      <c r="C950" s="321"/>
      <c r="D950" s="321"/>
      <c r="E950" s="321"/>
      <c r="F950" s="321"/>
      <c r="G950" s="321" t="s">
        <v>7</v>
      </c>
      <c r="H950" s="321"/>
      <c r="I950" s="321"/>
      <c r="J950" s="132">
        <v>1.91</v>
      </c>
      <c r="K950" s="128" t="s">
        <v>2989</v>
      </c>
      <c r="L950" s="127" t="s">
        <v>2871</v>
      </c>
    </row>
    <row r="951" spans="1:12" ht="10.9" customHeight="1" x14ac:dyDescent="0.2">
      <c r="A951" s="130">
        <v>1862</v>
      </c>
      <c r="B951" s="321" t="s">
        <v>3184</v>
      </c>
      <c r="C951" s="321"/>
      <c r="D951" s="321"/>
      <c r="E951" s="321"/>
      <c r="F951" s="321"/>
      <c r="G951" s="321" t="s">
        <v>7</v>
      </c>
      <c r="H951" s="321"/>
      <c r="I951" s="321"/>
      <c r="J951" s="132">
        <v>2.4500000000000002</v>
      </c>
      <c r="K951" s="128" t="s">
        <v>2989</v>
      </c>
      <c r="L951" s="127" t="s">
        <v>2871</v>
      </c>
    </row>
    <row r="952" spans="1:12" ht="10.9" customHeight="1" x14ac:dyDescent="0.2">
      <c r="A952" s="130">
        <v>1885</v>
      </c>
      <c r="B952" s="321" t="s">
        <v>3183</v>
      </c>
      <c r="C952" s="321"/>
      <c r="D952" s="321"/>
      <c r="E952" s="321"/>
      <c r="F952" s="321"/>
      <c r="G952" s="321" t="s">
        <v>19</v>
      </c>
      <c r="H952" s="321"/>
      <c r="I952" s="321"/>
      <c r="J952" s="132">
        <v>1.2831999999999999</v>
      </c>
      <c r="K952" s="128" t="s">
        <v>2989</v>
      </c>
      <c r="L952" s="127" t="s">
        <v>2871</v>
      </c>
    </row>
    <row r="953" spans="1:12" ht="10.9" customHeight="1" x14ac:dyDescent="0.2">
      <c r="A953" s="130">
        <v>1886</v>
      </c>
      <c r="B953" s="321" t="s">
        <v>3182</v>
      </c>
      <c r="C953" s="321"/>
      <c r="D953" s="321"/>
      <c r="E953" s="321"/>
      <c r="F953" s="321"/>
      <c r="G953" s="321" t="s">
        <v>19</v>
      </c>
      <c r="H953" s="321"/>
      <c r="I953" s="321"/>
      <c r="J953" s="132">
        <v>3.03</v>
      </c>
      <c r="K953" s="128" t="s">
        <v>3181</v>
      </c>
      <c r="L953" s="127" t="s">
        <v>2871</v>
      </c>
    </row>
    <row r="954" spans="1:12" ht="10.9" customHeight="1" x14ac:dyDescent="0.2">
      <c r="A954" s="130">
        <v>1888</v>
      </c>
      <c r="B954" s="321" t="s">
        <v>3180</v>
      </c>
      <c r="C954" s="321"/>
      <c r="D954" s="321"/>
      <c r="E954" s="321"/>
      <c r="F954" s="321"/>
      <c r="G954" s="321" t="s">
        <v>19</v>
      </c>
      <c r="H954" s="321"/>
      <c r="I954" s="321"/>
      <c r="J954" s="132">
        <v>2.0276000000000001</v>
      </c>
      <c r="K954" s="128" t="s">
        <v>2989</v>
      </c>
      <c r="L954" s="127" t="s">
        <v>2871</v>
      </c>
    </row>
    <row r="955" spans="1:12" ht="10.9" customHeight="1" x14ac:dyDescent="0.2">
      <c r="A955" s="130">
        <v>1889</v>
      </c>
      <c r="B955" s="321" t="s">
        <v>3179</v>
      </c>
      <c r="C955" s="321"/>
      <c r="D955" s="321"/>
      <c r="E955" s="321"/>
      <c r="F955" s="321"/>
      <c r="G955" s="321" t="s">
        <v>19</v>
      </c>
      <c r="H955" s="321"/>
      <c r="I955" s="321"/>
      <c r="J955" s="132">
        <v>2.9647999999999999</v>
      </c>
      <c r="K955" s="128" t="s">
        <v>2989</v>
      </c>
      <c r="L955" s="127" t="s">
        <v>2871</v>
      </c>
    </row>
    <row r="956" spans="1:12" ht="10.9" customHeight="1" x14ac:dyDescent="0.2">
      <c r="A956" s="130">
        <v>1890</v>
      </c>
      <c r="B956" s="321" t="s">
        <v>3178</v>
      </c>
      <c r="C956" s="321"/>
      <c r="D956" s="321"/>
      <c r="E956" s="321"/>
      <c r="F956" s="321"/>
      <c r="G956" s="321" t="s">
        <v>19</v>
      </c>
      <c r="H956" s="321"/>
      <c r="I956" s="321"/>
      <c r="J956" s="132">
        <v>4.84</v>
      </c>
      <c r="K956" s="128" t="s">
        <v>2989</v>
      </c>
      <c r="L956" s="127" t="s">
        <v>2871</v>
      </c>
    </row>
    <row r="957" spans="1:12" ht="10.9" customHeight="1" x14ac:dyDescent="0.2">
      <c r="A957" s="130">
        <v>1895</v>
      </c>
      <c r="B957" s="321" t="s">
        <v>3177</v>
      </c>
      <c r="C957" s="321"/>
      <c r="D957" s="321"/>
      <c r="E957" s="321"/>
      <c r="F957" s="321"/>
      <c r="G957" s="321" t="s">
        <v>19</v>
      </c>
      <c r="H957" s="321"/>
      <c r="I957" s="321"/>
      <c r="J957" s="132">
        <v>1.35</v>
      </c>
      <c r="K957" s="128" t="s">
        <v>2989</v>
      </c>
      <c r="L957" s="127" t="s">
        <v>2871</v>
      </c>
    </row>
    <row r="958" spans="1:12" ht="10.9" customHeight="1" x14ac:dyDescent="0.2">
      <c r="A958" s="130">
        <v>1896</v>
      </c>
      <c r="B958" s="321" t="s">
        <v>3176</v>
      </c>
      <c r="C958" s="321"/>
      <c r="D958" s="321"/>
      <c r="E958" s="321"/>
      <c r="F958" s="321"/>
      <c r="G958" s="321" t="s">
        <v>19</v>
      </c>
      <c r="H958" s="321"/>
      <c r="I958" s="321"/>
      <c r="J958" s="132">
        <v>2.94</v>
      </c>
      <c r="K958" s="128" t="s">
        <v>2989</v>
      </c>
      <c r="L958" s="127" t="s">
        <v>2871</v>
      </c>
    </row>
    <row r="959" spans="1:12" ht="10.9" customHeight="1" x14ac:dyDescent="0.2">
      <c r="A959" s="130">
        <v>1900</v>
      </c>
      <c r="B959" s="321" t="s">
        <v>3175</v>
      </c>
      <c r="C959" s="321"/>
      <c r="D959" s="321"/>
      <c r="E959" s="321"/>
      <c r="F959" s="321"/>
      <c r="G959" s="321" t="s">
        <v>19</v>
      </c>
      <c r="H959" s="321"/>
      <c r="I959" s="321"/>
      <c r="J959" s="142">
        <v>15.6767</v>
      </c>
      <c r="K959" s="128" t="s">
        <v>2989</v>
      </c>
      <c r="L959" s="127" t="s">
        <v>2871</v>
      </c>
    </row>
    <row r="960" spans="1:12" ht="10.9" customHeight="1" x14ac:dyDescent="0.2">
      <c r="A960" s="130">
        <v>1902</v>
      </c>
      <c r="B960" s="321" t="s">
        <v>3174</v>
      </c>
      <c r="C960" s="321"/>
      <c r="D960" s="321"/>
      <c r="E960" s="321"/>
      <c r="F960" s="321"/>
      <c r="G960" s="321" t="s">
        <v>19</v>
      </c>
      <c r="H960" s="321"/>
      <c r="I960" s="321"/>
      <c r="J960" s="132">
        <v>1.7633000000000001</v>
      </c>
      <c r="K960" s="128" t="s">
        <v>2989</v>
      </c>
      <c r="L960" s="127" t="s">
        <v>2871</v>
      </c>
    </row>
    <row r="961" spans="1:12" ht="10.9" customHeight="1" x14ac:dyDescent="0.2">
      <c r="A961" s="130">
        <v>1903</v>
      </c>
      <c r="B961" s="321" t="s">
        <v>3173</v>
      </c>
      <c r="C961" s="321"/>
      <c r="D961" s="321"/>
      <c r="E961" s="321"/>
      <c r="F961" s="321"/>
      <c r="G961" s="321" t="s">
        <v>19</v>
      </c>
      <c r="H961" s="321"/>
      <c r="I961" s="321"/>
      <c r="J961" s="132">
        <v>2.5867</v>
      </c>
      <c r="K961" s="128" t="s">
        <v>2989</v>
      </c>
      <c r="L961" s="127" t="s">
        <v>2871</v>
      </c>
    </row>
    <row r="962" spans="1:12" ht="10.9" customHeight="1" x14ac:dyDescent="0.2">
      <c r="A962" s="130">
        <v>1904</v>
      </c>
      <c r="B962" s="321" t="s">
        <v>3172</v>
      </c>
      <c r="C962" s="321"/>
      <c r="D962" s="321"/>
      <c r="E962" s="321"/>
      <c r="F962" s="321"/>
      <c r="G962" s="321" t="s">
        <v>19</v>
      </c>
      <c r="H962" s="321"/>
      <c r="I962" s="321"/>
      <c r="J962" s="132">
        <v>2.82</v>
      </c>
      <c r="K962" s="128" t="s">
        <v>2989</v>
      </c>
      <c r="L962" s="127" t="s">
        <v>2871</v>
      </c>
    </row>
    <row r="963" spans="1:12" ht="10.9" customHeight="1" x14ac:dyDescent="0.2">
      <c r="A963" s="130">
        <v>1905</v>
      </c>
      <c r="B963" s="321" t="s">
        <v>3171</v>
      </c>
      <c r="C963" s="321"/>
      <c r="D963" s="321"/>
      <c r="E963" s="321"/>
      <c r="F963" s="321"/>
      <c r="G963" s="321" t="s">
        <v>19</v>
      </c>
      <c r="H963" s="321"/>
      <c r="I963" s="321"/>
      <c r="J963" s="132">
        <v>3.84</v>
      </c>
      <c r="K963" s="128" t="s">
        <v>2989</v>
      </c>
      <c r="L963" s="127" t="s">
        <v>2871</v>
      </c>
    </row>
    <row r="964" spans="1:12" ht="10.9" customHeight="1" x14ac:dyDescent="0.2">
      <c r="A964" s="130">
        <v>1907</v>
      </c>
      <c r="B964" s="321" t="s">
        <v>3170</v>
      </c>
      <c r="C964" s="321"/>
      <c r="D964" s="321"/>
      <c r="E964" s="321"/>
      <c r="F964" s="321"/>
      <c r="G964" s="321" t="s">
        <v>19</v>
      </c>
      <c r="H964" s="321"/>
      <c r="I964" s="321"/>
      <c r="J964" s="142">
        <v>10.9</v>
      </c>
      <c r="K964" s="128" t="s">
        <v>4732</v>
      </c>
      <c r="L964" s="127" t="s">
        <v>2871</v>
      </c>
    </row>
    <row r="965" spans="1:12" ht="10.9" customHeight="1" x14ac:dyDescent="0.2">
      <c r="A965" s="130">
        <v>1933</v>
      </c>
      <c r="B965" s="321" t="s">
        <v>3169</v>
      </c>
      <c r="C965" s="321"/>
      <c r="D965" s="321"/>
      <c r="E965" s="321"/>
      <c r="F965" s="321"/>
      <c r="G965" s="321" t="s">
        <v>7</v>
      </c>
      <c r="H965" s="321"/>
      <c r="I965" s="321"/>
      <c r="J965" s="142">
        <v>14.11</v>
      </c>
      <c r="K965" s="128" t="s">
        <v>2989</v>
      </c>
      <c r="L965" s="127" t="s">
        <v>2871</v>
      </c>
    </row>
    <row r="966" spans="1:12" ht="10.9" customHeight="1" x14ac:dyDescent="0.2">
      <c r="A966" s="130">
        <v>1935</v>
      </c>
      <c r="B966" s="321" t="s">
        <v>3168</v>
      </c>
      <c r="C966" s="321"/>
      <c r="D966" s="321"/>
      <c r="E966" s="321"/>
      <c r="F966" s="321"/>
      <c r="G966" s="321" t="s">
        <v>7</v>
      </c>
      <c r="H966" s="321"/>
      <c r="I966" s="321"/>
      <c r="J966" s="132">
        <v>0.84</v>
      </c>
      <c r="K966" s="128" t="s">
        <v>2989</v>
      </c>
      <c r="L966" s="127" t="s">
        <v>2871</v>
      </c>
    </row>
    <row r="967" spans="1:12" ht="10.9" customHeight="1" x14ac:dyDescent="0.2">
      <c r="A967" s="130">
        <v>1936</v>
      </c>
      <c r="B967" s="321" t="s">
        <v>3167</v>
      </c>
      <c r="C967" s="321"/>
      <c r="D967" s="321"/>
      <c r="E967" s="321"/>
      <c r="F967" s="321"/>
      <c r="G967" s="321" t="s">
        <v>7</v>
      </c>
      <c r="H967" s="321"/>
      <c r="I967" s="321"/>
      <c r="J967" s="132">
        <v>1.02</v>
      </c>
      <c r="K967" s="128" t="s">
        <v>2989</v>
      </c>
      <c r="L967" s="127" t="s">
        <v>2871</v>
      </c>
    </row>
    <row r="968" spans="1:12" ht="10.9" customHeight="1" x14ac:dyDescent="0.2">
      <c r="A968" s="130">
        <v>1937</v>
      </c>
      <c r="B968" s="321" t="s">
        <v>3166</v>
      </c>
      <c r="C968" s="321"/>
      <c r="D968" s="321"/>
      <c r="E968" s="321"/>
      <c r="F968" s="321"/>
      <c r="G968" s="321" t="s">
        <v>7</v>
      </c>
      <c r="H968" s="321"/>
      <c r="I968" s="321"/>
      <c r="J968" s="132">
        <v>1.72</v>
      </c>
      <c r="K968" s="128" t="s">
        <v>2989</v>
      </c>
      <c r="L968" s="127" t="s">
        <v>2871</v>
      </c>
    </row>
    <row r="969" spans="1:12" ht="10.9" customHeight="1" x14ac:dyDescent="0.2">
      <c r="A969" s="130">
        <v>1938</v>
      </c>
      <c r="B969" s="321" t="s">
        <v>3165</v>
      </c>
      <c r="C969" s="321"/>
      <c r="D969" s="321"/>
      <c r="E969" s="321"/>
      <c r="F969" s="321"/>
      <c r="G969" s="321" t="s">
        <v>7</v>
      </c>
      <c r="H969" s="321"/>
      <c r="I969" s="321"/>
      <c r="J969" s="132">
        <v>2.41</v>
      </c>
      <c r="K969" s="128" t="s">
        <v>2989</v>
      </c>
      <c r="L969" s="127" t="s">
        <v>2871</v>
      </c>
    </row>
    <row r="970" spans="1:12" ht="10.9" customHeight="1" x14ac:dyDescent="0.2">
      <c r="A970" s="130">
        <v>8939</v>
      </c>
      <c r="B970" s="321" t="s">
        <v>3164</v>
      </c>
      <c r="C970" s="321"/>
      <c r="D970" s="321"/>
      <c r="E970" s="321"/>
      <c r="F970" s="321"/>
      <c r="G970" s="321" t="s">
        <v>19</v>
      </c>
      <c r="H970" s="321"/>
      <c r="I970" s="321"/>
      <c r="J970" s="132">
        <v>8.7810000000000006</v>
      </c>
      <c r="K970" s="128" t="s">
        <v>2876</v>
      </c>
      <c r="L970" s="127" t="s">
        <v>2871</v>
      </c>
    </row>
    <row r="971" spans="1:12" ht="10.9" customHeight="1" x14ac:dyDescent="0.2">
      <c r="A971" s="130">
        <v>9130</v>
      </c>
      <c r="B971" s="321" t="s">
        <v>3163</v>
      </c>
      <c r="C971" s="321"/>
      <c r="D971" s="321"/>
      <c r="E971" s="321"/>
      <c r="F971" s="321"/>
      <c r="G971" s="321" t="s">
        <v>19</v>
      </c>
      <c r="H971" s="321"/>
      <c r="I971" s="321"/>
      <c r="J971" s="132">
        <v>4.8899999999999997</v>
      </c>
      <c r="K971" s="128" t="s">
        <v>2966</v>
      </c>
      <c r="L971" s="127" t="s">
        <v>2871</v>
      </c>
    </row>
    <row r="972" spans="1:12" ht="10.9" customHeight="1" x14ac:dyDescent="0.2">
      <c r="A972" s="130">
        <v>9133</v>
      </c>
      <c r="B972" s="321" t="s">
        <v>3162</v>
      </c>
      <c r="C972" s="321"/>
      <c r="D972" s="321"/>
      <c r="E972" s="321"/>
      <c r="F972" s="321"/>
      <c r="G972" s="321" t="s">
        <v>7</v>
      </c>
      <c r="H972" s="321"/>
      <c r="I972" s="321"/>
      <c r="J972" s="132">
        <v>8.11</v>
      </c>
      <c r="K972" s="128" t="s">
        <v>2966</v>
      </c>
      <c r="L972" s="127" t="s">
        <v>2871</v>
      </c>
    </row>
    <row r="973" spans="1:12" ht="10.9" customHeight="1" x14ac:dyDescent="0.2">
      <c r="A973" s="130">
        <v>9134</v>
      </c>
      <c r="B973" s="321" t="s">
        <v>3161</v>
      </c>
      <c r="C973" s="321"/>
      <c r="D973" s="321"/>
      <c r="E973" s="321"/>
      <c r="F973" s="321"/>
      <c r="G973" s="321" t="s">
        <v>19</v>
      </c>
      <c r="H973" s="321"/>
      <c r="I973" s="321"/>
      <c r="J973" s="142">
        <v>18.55</v>
      </c>
      <c r="K973" s="128" t="s">
        <v>2966</v>
      </c>
      <c r="L973" s="127" t="s">
        <v>2871</v>
      </c>
    </row>
    <row r="974" spans="1:12" ht="10.9" customHeight="1" x14ac:dyDescent="0.2">
      <c r="A974" s="130">
        <v>9135</v>
      </c>
      <c r="B974" s="321" t="s">
        <v>3160</v>
      </c>
      <c r="C974" s="321"/>
      <c r="D974" s="321"/>
      <c r="E974" s="321"/>
      <c r="F974" s="321"/>
      <c r="G974" s="321" t="s">
        <v>19</v>
      </c>
      <c r="H974" s="321"/>
      <c r="I974" s="321"/>
      <c r="J974" s="132">
        <v>9.68</v>
      </c>
      <c r="K974" s="128" t="s">
        <v>2966</v>
      </c>
      <c r="L974" s="127" t="s">
        <v>2871</v>
      </c>
    </row>
    <row r="975" spans="1:12" ht="21.75" customHeight="1" x14ac:dyDescent="0.2">
      <c r="A975" s="130">
        <v>9301</v>
      </c>
      <c r="B975" s="321" t="s">
        <v>3159</v>
      </c>
      <c r="C975" s="321"/>
      <c r="D975" s="321"/>
      <c r="E975" s="321"/>
      <c r="F975" s="321"/>
      <c r="G975" s="321" t="s">
        <v>7</v>
      </c>
      <c r="H975" s="321"/>
      <c r="I975" s="321"/>
      <c r="J975" s="132">
        <v>1.39</v>
      </c>
      <c r="K975" s="128" t="s">
        <v>2997</v>
      </c>
      <c r="L975" s="127" t="s">
        <v>2871</v>
      </c>
    </row>
    <row r="976" spans="1:12" ht="21.75" customHeight="1" x14ac:dyDescent="0.2">
      <c r="A976" s="130">
        <v>9302</v>
      </c>
      <c r="B976" s="321" t="s">
        <v>3158</v>
      </c>
      <c r="C976" s="321"/>
      <c r="D976" s="321"/>
      <c r="E976" s="321"/>
      <c r="F976" s="321"/>
      <c r="G976" s="321" t="s">
        <v>7</v>
      </c>
      <c r="H976" s="321"/>
      <c r="I976" s="321"/>
      <c r="J976" s="132">
        <v>2.78</v>
      </c>
      <c r="K976" s="128" t="s">
        <v>2989</v>
      </c>
      <c r="L976" s="127" t="s">
        <v>2871</v>
      </c>
    </row>
    <row r="977" spans="1:12" ht="10.9" customHeight="1" x14ac:dyDescent="0.2">
      <c r="A977" s="130">
        <v>9303</v>
      </c>
      <c r="B977" s="321" t="s">
        <v>3157</v>
      </c>
      <c r="C977" s="321"/>
      <c r="D977" s="321"/>
      <c r="E977" s="321"/>
      <c r="F977" s="321"/>
      <c r="G977" s="321" t="s">
        <v>7</v>
      </c>
      <c r="H977" s="321"/>
      <c r="I977" s="321"/>
      <c r="J977" s="132">
        <v>5.0599999999999996</v>
      </c>
      <c r="K977" s="128" t="s">
        <v>2989</v>
      </c>
      <c r="L977" s="127" t="s">
        <v>2871</v>
      </c>
    </row>
    <row r="978" spans="1:12" ht="10.9" customHeight="1" x14ac:dyDescent="0.2">
      <c r="A978" s="130">
        <v>9304</v>
      </c>
      <c r="B978" s="321" t="s">
        <v>3156</v>
      </c>
      <c r="C978" s="321"/>
      <c r="D978" s="321"/>
      <c r="E978" s="321"/>
      <c r="F978" s="321"/>
      <c r="G978" s="321" t="s">
        <v>7</v>
      </c>
      <c r="H978" s="321"/>
      <c r="I978" s="321"/>
      <c r="J978" s="132">
        <v>0.2</v>
      </c>
      <c r="K978" s="128" t="s">
        <v>2997</v>
      </c>
      <c r="L978" s="127" t="s">
        <v>2871</v>
      </c>
    </row>
    <row r="979" spans="1:12" ht="10.9" customHeight="1" x14ac:dyDescent="0.2">
      <c r="A979" s="130">
        <v>9309</v>
      </c>
      <c r="B979" s="321" t="s">
        <v>3155</v>
      </c>
      <c r="C979" s="321"/>
      <c r="D979" s="321"/>
      <c r="E979" s="321"/>
      <c r="F979" s="321"/>
      <c r="G979" s="321" t="s">
        <v>19</v>
      </c>
      <c r="H979" s="321"/>
      <c r="I979" s="321"/>
      <c r="J979" s="135">
        <v>120.9933</v>
      </c>
      <c r="K979" s="128" t="s">
        <v>3007</v>
      </c>
      <c r="L979" s="127" t="s">
        <v>2871</v>
      </c>
    </row>
    <row r="980" spans="1:12" ht="10.9" customHeight="1" x14ac:dyDescent="0.2">
      <c r="A980" s="130">
        <v>9310</v>
      </c>
      <c r="B980" s="321" t="s">
        <v>3154</v>
      </c>
      <c r="C980" s="321"/>
      <c r="D980" s="321"/>
      <c r="E980" s="321"/>
      <c r="F980" s="321"/>
      <c r="G980" s="321" t="s">
        <v>19</v>
      </c>
      <c r="H980" s="321"/>
      <c r="I980" s="321"/>
      <c r="J980" s="132">
        <v>9.31</v>
      </c>
      <c r="K980" s="128" t="s">
        <v>2989</v>
      </c>
      <c r="L980" s="127" t="s">
        <v>2871</v>
      </c>
    </row>
    <row r="981" spans="1:12" ht="10.9" customHeight="1" x14ac:dyDescent="0.2">
      <c r="A981" s="130">
        <v>9311</v>
      </c>
      <c r="B981" s="321" t="s">
        <v>3153</v>
      </c>
      <c r="C981" s="321"/>
      <c r="D981" s="321"/>
      <c r="E981" s="321"/>
      <c r="F981" s="321"/>
      <c r="G981" s="321" t="s">
        <v>19</v>
      </c>
      <c r="H981" s="321"/>
      <c r="I981" s="321"/>
      <c r="J981" s="132">
        <v>0.2</v>
      </c>
      <c r="K981" s="128" t="s">
        <v>3007</v>
      </c>
      <c r="L981" s="127" t="s">
        <v>2871</v>
      </c>
    </row>
    <row r="982" spans="1:12" ht="10.9" customHeight="1" x14ac:dyDescent="0.2">
      <c r="A982" s="130">
        <v>9312</v>
      </c>
      <c r="B982" s="321" t="s">
        <v>3152</v>
      </c>
      <c r="C982" s="321"/>
      <c r="D982" s="321"/>
      <c r="E982" s="321"/>
      <c r="F982" s="321"/>
      <c r="G982" s="321" t="s">
        <v>7</v>
      </c>
      <c r="H982" s="321"/>
      <c r="I982" s="321"/>
      <c r="J982" s="132">
        <v>6.7</v>
      </c>
      <c r="K982" s="128" t="s">
        <v>3007</v>
      </c>
      <c r="L982" s="127" t="s">
        <v>2871</v>
      </c>
    </row>
    <row r="983" spans="1:12" ht="10.9" customHeight="1" x14ac:dyDescent="0.2">
      <c r="A983" s="130">
        <v>9313</v>
      </c>
      <c r="B983" s="321" t="s">
        <v>3151</v>
      </c>
      <c r="C983" s="321"/>
      <c r="D983" s="321"/>
      <c r="E983" s="321"/>
      <c r="F983" s="321"/>
      <c r="G983" s="321" t="s">
        <v>7</v>
      </c>
      <c r="H983" s="321"/>
      <c r="I983" s="321"/>
      <c r="J983" s="132">
        <v>0.2</v>
      </c>
      <c r="K983" s="128" t="s">
        <v>3007</v>
      </c>
      <c r="L983" s="127" t="s">
        <v>2871</v>
      </c>
    </row>
    <row r="984" spans="1:12" ht="10.9" customHeight="1" x14ac:dyDescent="0.2">
      <c r="A984" s="130">
        <v>9314</v>
      </c>
      <c r="B984" s="321" t="s">
        <v>3150</v>
      </c>
      <c r="C984" s="321"/>
      <c r="D984" s="321"/>
      <c r="E984" s="321"/>
      <c r="F984" s="321"/>
      <c r="G984" s="321" t="s">
        <v>7</v>
      </c>
      <c r="H984" s="321"/>
      <c r="I984" s="321"/>
      <c r="J984" s="132">
        <v>4.75</v>
      </c>
      <c r="K984" s="128" t="s">
        <v>3007</v>
      </c>
      <c r="L984" s="127" t="s">
        <v>2871</v>
      </c>
    </row>
    <row r="985" spans="1:12" ht="10.9" customHeight="1" x14ac:dyDescent="0.2">
      <c r="A985" s="130">
        <v>9315</v>
      </c>
      <c r="B985" s="321" t="s">
        <v>3148</v>
      </c>
      <c r="C985" s="321"/>
      <c r="D985" s="321"/>
      <c r="E985" s="321"/>
      <c r="F985" s="321"/>
      <c r="G985" s="321" t="s">
        <v>7</v>
      </c>
      <c r="H985" s="321"/>
      <c r="I985" s="321"/>
      <c r="J985" s="132">
        <v>0.2</v>
      </c>
      <c r="K985" s="128" t="s">
        <v>3007</v>
      </c>
      <c r="L985" s="127" t="s">
        <v>2871</v>
      </c>
    </row>
    <row r="986" spans="1:12" ht="10.9" customHeight="1" x14ac:dyDescent="0.2">
      <c r="A986" s="130">
        <v>9316</v>
      </c>
      <c r="B986" s="321" t="s">
        <v>3148</v>
      </c>
      <c r="C986" s="321"/>
      <c r="D986" s="321"/>
      <c r="E986" s="321"/>
      <c r="F986" s="321"/>
      <c r="G986" s="321" t="s">
        <v>7</v>
      </c>
      <c r="H986" s="321"/>
      <c r="I986" s="321"/>
      <c r="J986" s="132">
        <v>0.2</v>
      </c>
      <c r="K986" s="128" t="s">
        <v>3007</v>
      </c>
      <c r="L986" s="127" t="s">
        <v>2871</v>
      </c>
    </row>
    <row r="987" spans="1:12" ht="10.9" customHeight="1" x14ac:dyDescent="0.2">
      <c r="A987" s="130">
        <v>9317</v>
      </c>
      <c r="B987" s="321" t="s">
        <v>3149</v>
      </c>
      <c r="C987" s="321"/>
      <c r="D987" s="321"/>
      <c r="E987" s="321"/>
      <c r="F987" s="321"/>
      <c r="G987" s="321" t="s">
        <v>7</v>
      </c>
      <c r="H987" s="321"/>
      <c r="I987" s="321"/>
      <c r="J987" s="132">
        <v>0.2</v>
      </c>
      <c r="K987" s="128" t="s">
        <v>3007</v>
      </c>
      <c r="L987" s="127" t="s">
        <v>2871</v>
      </c>
    </row>
    <row r="988" spans="1:12" ht="10.9" customHeight="1" x14ac:dyDescent="0.2">
      <c r="A988" s="130">
        <v>9318</v>
      </c>
      <c r="B988" s="321" t="s">
        <v>3148</v>
      </c>
      <c r="C988" s="321"/>
      <c r="D988" s="321"/>
      <c r="E988" s="321"/>
      <c r="F988" s="321"/>
      <c r="G988" s="321" t="s">
        <v>7</v>
      </c>
      <c r="H988" s="321"/>
      <c r="I988" s="321"/>
      <c r="J988" s="132">
        <v>0.2</v>
      </c>
      <c r="K988" s="128" t="s">
        <v>3007</v>
      </c>
      <c r="L988" s="127" t="s">
        <v>2871</v>
      </c>
    </row>
    <row r="989" spans="1:12" ht="10.9" customHeight="1" x14ac:dyDescent="0.2">
      <c r="A989" s="130">
        <v>9441</v>
      </c>
      <c r="B989" s="321" t="s">
        <v>3147</v>
      </c>
      <c r="C989" s="321"/>
      <c r="D989" s="321"/>
      <c r="E989" s="321"/>
      <c r="F989" s="321"/>
      <c r="G989" s="321" t="s">
        <v>19</v>
      </c>
      <c r="H989" s="321"/>
      <c r="I989" s="321"/>
      <c r="J989" s="132">
        <v>3.92</v>
      </c>
      <c r="K989" s="128" t="s">
        <v>2989</v>
      </c>
      <c r="L989" s="127" t="s">
        <v>2871</v>
      </c>
    </row>
    <row r="990" spans="1:12" ht="21.75" customHeight="1" x14ac:dyDescent="0.2">
      <c r="A990" s="130">
        <v>9451</v>
      </c>
      <c r="B990" s="321" t="s">
        <v>3146</v>
      </c>
      <c r="C990" s="321"/>
      <c r="D990" s="321"/>
      <c r="E990" s="321"/>
      <c r="F990" s="321"/>
      <c r="G990" s="321" t="s">
        <v>7</v>
      </c>
      <c r="H990" s="321"/>
      <c r="I990" s="321"/>
      <c r="J990" s="132">
        <v>1.78</v>
      </c>
      <c r="K990" s="128" t="s">
        <v>2989</v>
      </c>
      <c r="L990" s="127" t="s">
        <v>2871</v>
      </c>
    </row>
    <row r="991" spans="1:12" ht="21.75" customHeight="1" x14ac:dyDescent="0.2">
      <c r="A991" s="130">
        <v>9452</v>
      </c>
      <c r="B991" s="321" t="s">
        <v>3145</v>
      </c>
      <c r="C991" s="321"/>
      <c r="D991" s="321"/>
      <c r="E991" s="321"/>
      <c r="F991" s="321"/>
      <c r="G991" s="321" t="s">
        <v>7</v>
      </c>
      <c r="H991" s="321"/>
      <c r="I991" s="321"/>
      <c r="J991" s="132">
        <v>0.56999999999999995</v>
      </c>
      <c r="K991" s="128" t="s">
        <v>2989</v>
      </c>
      <c r="L991" s="127" t="s">
        <v>2871</v>
      </c>
    </row>
    <row r="992" spans="1:12" ht="21.75" customHeight="1" x14ac:dyDescent="0.2">
      <c r="A992" s="130">
        <v>9453</v>
      </c>
      <c r="B992" s="321" t="s">
        <v>3144</v>
      </c>
      <c r="C992" s="321"/>
      <c r="D992" s="321"/>
      <c r="E992" s="321"/>
      <c r="F992" s="321"/>
      <c r="G992" s="321" t="s">
        <v>7</v>
      </c>
      <c r="H992" s="321"/>
      <c r="I992" s="321"/>
      <c r="J992" s="132">
        <v>1.1399999999999999</v>
      </c>
      <c r="K992" s="128" t="s">
        <v>2989</v>
      </c>
      <c r="L992" s="127" t="s">
        <v>2871</v>
      </c>
    </row>
    <row r="993" spans="1:12" ht="21.75" customHeight="1" x14ac:dyDescent="0.2">
      <c r="A993" s="130">
        <v>9454</v>
      </c>
      <c r="B993" s="321" t="s">
        <v>3143</v>
      </c>
      <c r="C993" s="321"/>
      <c r="D993" s="321"/>
      <c r="E993" s="321"/>
      <c r="F993" s="321"/>
      <c r="G993" s="321" t="s">
        <v>7</v>
      </c>
      <c r="H993" s="321"/>
      <c r="I993" s="321"/>
      <c r="J993" s="132">
        <v>5.3</v>
      </c>
      <c r="K993" s="128" t="s">
        <v>2989</v>
      </c>
      <c r="L993" s="127" t="s">
        <v>2871</v>
      </c>
    </row>
    <row r="994" spans="1:12" ht="10.9" customHeight="1" x14ac:dyDescent="0.2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</row>
    <row r="995" spans="1:12" ht="10.9" customHeight="1" x14ac:dyDescent="0.2">
      <c r="A995" s="322" t="s">
        <v>2906</v>
      </c>
      <c r="B995" s="322"/>
      <c r="C995" s="322"/>
      <c r="D995" s="321" t="s">
        <v>3142</v>
      </c>
      <c r="E995" s="321"/>
      <c r="F995" s="321"/>
      <c r="G995" s="321"/>
      <c r="H995" s="321"/>
      <c r="I995" s="321"/>
      <c r="J995" s="321"/>
      <c r="K995" s="321"/>
      <c r="L995" s="321"/>
    </row>
    <row r="996" spans="1:12" ht="10.9" customHeight="1" x14ac:dyDescent="0.2">
      <c r="A996" s="140" t="s">
        <v>0</v>
      </c>
      <c r="B996" s="323" t="s">
        <v>1</v>
      </c>
      <c r="C996" s="323"/>
      <c r="D996" s="323"/>
      <c r="E996" s="323"/>
      <c r="F996" s="323"/>
      <c r="G996" s="323" t="s">
        <v>2904</v>
      </c>
      <c r="H996" s="323"/>
      <c r="I996" s="323"/>
      <c r="J996" s="141" t="s">
        <v>4</v>
      </c>
      <c r="K996" s="140" t="s">
        <v>2903</v>
      </c>
      <c r="L996" s="139" t="s">
        <v>2902</v>
      </c>
    </row>
    <row r="997" spans="1:12" ht="10.9" customHeight="1" x14ac:dyDescent="0.2">
      <c r="A997" s="130">
        <v>1808</v>
      </c>
      <c r="B997" s="321" t="s">
        <v>3141</v>
      </c>
      <c r="C997" s="321"/>
      <c r="D997" s="321"/>
      <c r="E997" s="321"/>
      <c r="F997" s="321"/>
      <c r="G997" s="321" t="s">
        <v>7</v>
      </c>
      <c r="H997" s="321"/>
      <c r="I997" s="321"/>
      <c r="J997" s="132">
        <v>2.9</v>
      </c>
      <c r="K997" s="128" t="s">
        <v>4732</v>
      </c>
      <c r="L997" s="127" t="s">
        <v>2871</v>
      </c>
    </row>
    <row r="998" spans="1:12" ht="10.9" customHeight="1" x14ac:dyDescent="0.2">
      <c r="A998" s="130">
        <v>1809</v>
      </c>
      <c r="B998" s="321" t="s">
        <v>3140</v>
      </c>
      <c r="C998" s="321"/>
      <c r="D998" s="321"/>
      <c r="E998" s="321"/>
      <c r="F998" s="321"/>
      <c r="G998" s="321" t="s">
        <v>7</v>
      </c>
      <c r="H998" s="321"/>
      <c r="I998" s="321"/>
      <c r="J998" s="132">
        <v>1.08</v>
      </c>
      <c r="K998" s="128" t="s">
        <v>2989</v>
      </c>
      <c r="L998" s="127" t="s">
        <v>2871</v>
      </c>
    </row>
    <row r="999" spans="1:12" ht="10.9" customHeight="1" x14ac:dyDescent="0.2">
      <c r="A999" s="130">
        <v>1810</v>
      </c>
      <c r="B999" s="321" t="s">
        <v>3139</v>
      </c>
      <c r="C999" s="321"/>
      <c r="D999" s="321"/>
      <c r="E999" s="321"/>
      <c r="F999" s="321"/>
      <c r="G999" s="321" t="s">
        <v>7</v>
      </c>
      <c r="H999" s="321"/>
      <c r="I999" s="321"/>
      <c r="J999" s="132">
        <v>2.65</v>
      </c>
      <c r="K999" s="128" t="s">
        <v>2989</v>
      </c>
      <c r="L999" s="127" t="s">
        <v>2871</v>
      </c>
    </row>
    <row r="1000" spans="1:12" ht="10.9" customHeight="1" x14ac:dyDescent="0.2">
      <c r="A1000" s="130">
        <v>1817</v>
      </c>
      <c r="B1000" s="321" t="s">
        <v>3138</v>
      </c>
      <c r="C1000" s="321"/>
      <c r="D1000" s="321"/>
      <c r="E1000" s="321"/>
      <c r="F1000" s="321"/>
      <c r="G1000" s="321" t="s">
        <v>7</v>
      </c>
      <c r="H1000" s="321"/>
      <c r="I1000" s="321"/>
      <c r="J1000" s="132">
        <v>7.95</v>
      </c>
      <c r="K1000" s="128" t="s">
        <v>2989</v>
      </c>
      <c r="L1000" s="127" t="s">
        <v>2871</v>
      </c>
    </row>
    <row r="1001" spans="1:12" ht="10.9" customHeight="1" x14ac:dyDescent="0.2">
      <c r="A1001" s="130">
        <v>1819</v>
      </c>
      <c r="B1001" s="321" t="s">
        <v>3137</v>
      </c>
      <c r="C1001" s="321"/>
      <c r="D1001" s="321"/>
      <c r="E1001" s="321"/>
      <c r="F1001" s="321"/>
      <c r="G1001" s="321" t="s">
        <v>7</v>
      </c>
      <c r="H1001" s="321"/>
      <c r="I1001" s="321"/>
      <c r="J1001" s="132">
        <v>2.9</v>
      </c>
      <c r="K1001" s="128" t="s">
        <v>2989</v>
      </c>
      <c r="L1001" s="127" t="s">
        <v>2871</v>
      </c>
    </row>
    <row r="1002" spans="1:12" ht="10.9" customHeight="1" x14ac:dyDescent="0.2">
      <c r="A1002" s="130">
        <v>1820</v>
      </c>
      <c r="B1002" s="321" t="s">
        <v>3136</v>
      </c>
      <c r="C1002" s="321"/>
      <c r="D1002" s="321"/>
      <c r="E1002" s="321"/>
      <c r="F1002" s="321"/>
      <c r="G1002" s="321" t="s">
        <v>7</v>
      </c>
      <c r="H1002" s="321"/>
      <c r="I1002" s="321"/>
      <c r="J1002" s="132">
        <v>6.26</v>
      </c>
      <c r="K1002" s="128" t="s">
        <v>2989</v>
      </c>
      <c r="L1002" s="127" t="s">
        <v>2871</v>
      </c>
    </row>
    <row r="1003" spans="1:12" ht="10.9" customHeight="1" x14ac:dyDescent="0.2">
      <c r="A1003" s="130">
        <v>9111</v>
      </c>
      <c r="B1003" s="321" t="s">
        <v>3135</v>
      </c>
      <c r="C1003" s="321"/>
      <c r="D1003" s="321"/>
      <c r="E1003" s="321"/>
      <c r="F1003" s="321"/>
      <c r="G1003" s="321" t="s">
        <v>7</v>
      </c>
      <c r="H1003" s="321"/>
      <c r="I1003" s="321"/>
      <c r="J1003" s="132">
        <v>1.87</v>
      </c>
      <c r="K1003" s="128" t="s">
        <v>2966</v>
      </c>
      <c r="L1003" s="127" t="s">
        <v>2871</v>
      </c>
    </row>
    <row r="1004" spans="1:12" ht="10.9" customHeight="1" x14ac:dyDescent="0.2">
      <c r="A1004" s="130">
        <v>9136</v>
      </c>
      <c r="B1004" s="321" t="s">
        <v>3134</v>
      </c>
      <c r="C1004" s="321"/>
      <c r="D1004" s="321"/>
      <c r="E1004" s="321"/>
      <c r="F1004" s="321"/>
      <c r="G1004" s="321" t="s">
        <v>7</v>
      </c>
      <c r="H1004" s="321"/>
      <c r="I1004" s="321"/>
      <c r="J1004" s="129">
        <v>2000</v>
      </c>
      <c r="K1004" s="128" t="s">
        <v>2966</v>
      </c>
      <c r="L1004" s="127" t="s">
        <v>2871</v>
      </c>
    </row>
    <row r="1005" spans="1:12" ht="10.9" customHeight="1" x14ac:dyDescent="0.2">
      <c r="A1005" s="130">
        <v>9292</v>
      </c>
      <c r="B1005" s="321" t="s">
        <v>3133</v>
      </c>
      <c r="C1005" s="321"/>
      <c r="D1005" s="321"/>
      <c r="E1005" s="321"/>
      <c r="F1005" s="321"/>
      <c r="G1005" s="321" t="s">
        <v>7</v>
      </c>
      <c r="H1005" s="321"/>
      <c r="I1005" s="321"/>
      <c r="J1005" s="129">
        <v>1739.59</v>
      </c>
      <c r="K1005" s="128" t="s">
        <v>2997</v>
      </c>
      <c r="L1005" s="127" t="s">
        <v>2871</v>
      </c>
    </row>
    <row r="1006" spans="1:12" ht="21.75" customHeight="1" x14ac:dyDescent="0.2">
      <c r="A1006" s="130">
        <v>9305</v>
      </c>
      <c r="B1006" s="321" t="s">
        <v>3132</v>
      </c>
      <c r="C1006" s="321"/>
      <c r="D1006" s="321"/>
      <c r="E1006" s="321"/>
      <c r="F1006" s="321"/>
      <c r="G1006" s="321" t="s">
        <v>7</v>
      </c>
      <c r="H1006" s="321"/>
      <c r="I1006" s="321"/>
      <c r="J1006" s="132">
        <v>3.59</v>
      </c>
      <c r="K1006" s="128" t="s">
        <v>2989</v>
      </c>
      <c r="L1006" s="127" t="s">
        <v>2871</v>
      </c>
    </row>
    <row r="1007" spans="1:12" ht="10.9" customHeight="1" x14ac:dyDescent="0.2">
      <c r="A1007" s="130">
        <v>9307</v>
      </c>
      <c r="B1007" s="321" t="s">
        <v>3131</v>
      </c>
      <c r="C1007" s="321"/>
      <c r="D1007" s="321"/>
      <c r="E1007" s="321"/>
      <c r="F1007" s="321"/>
      <c r="G1007" s="321" t="s">
        <v>7</v>
      </c>
      <c r="H1007" s="321"/>
      <c r="I1007" s="321"/>
      <c r="J1007" s="142">
        <v>13.87</v>
      </c>
      <c r="K1007" s="128" t="s">
        <v>2997</v>
      </c>
      <c r="L1007" s="127" t="s">
        <v>2871</v>
      </c>
    </row>
    <row r="1008" spans="1:12" ht="10.9" customHeight="1" x14ac:dyDescent="0.2">
      <c r="A1008" s="301"/>
      <c r="B1008" s="301"/>
      <c r="C1008" s="301"/>
      <c r="D1008" s="301"/>
      <c r="E1008" s="301"/>
      <c r="F1008" s="301"/>
      <c r="G1008" s="301"/>
      <c r="H1008" s="301"/>
      <c r="I1008" s="301"/>
      <c r="J1008" s="301"/>
      <c r="K1008" s="301"/>
      <c r="L1008" s="301"/>
    </row>
    <row r="1009" spans="1:12" ht="10.9" customHeight="1" x14ac:dyDescent="0.2">
      <c r="A1009" s="322" t="s">
        <v>2906</v>
      </c>
      <c r="B1009" s="322"/>
      <c r="C1009" s="322"/>
      <c r="D1009" s="321" t="s">
        <v>3130</v>
      </c>
      <c r="E1009" s="321"/>
      <c r="F1009" s="321"/>
      <c r="G1009" s="321"/>
      <c r="H1009" s="321"/>
      <c r="I1009" s="321"/>
      <c r="J1009" s="321"/>
      <c r="K1009" s="321"/>
      <c r="L1009" s="321"/>
    </row>
    <row r="1010" spans="1:12" ht="10.9" customHeight="1" x14ac:dyDescent="0.2">
      <c r="A1010" s="140" t="s">
        <v>0</v>
      </c>
      <c r="B1010" s="323" t="s">
        <v>1</v>
      </c>
      <c r="C1010" s="323"/>
      <c r="D1010" s="323"/>
      <c r="E1010" s="323"/>
      <c r="F1010" s="323"/>
      <c r="G1010" s="323" t="s">
        <v>2904</v>
      </c>
      <c r="H1010" s="323"/>
      <c r="I1010" s="323"/>
      <c r="J1010" s="141" t="s">
        <v>4</v>
      </c>
      <c r="K1010" s="140" t="s">
        <v>2903</v>
      </c>
      <c r="L1010" s="139" t="s">
        <v>2902</v>
      </c>
    </row>
    <row r="1011" spans="1:12" ht="10.9" customHeight="1" x14ac:dyDescent="0.2">
      <c r="A1011" s="130">
        <v>1981</v>
      </c>
      <c r="B1011" s="321" t="s">
        <v>3124</v>
      </c>
      <c r="C1011" s="321"/>
      <c r="D1011" s="321"/>
      <c r="E1011" s="321"/>
      <c r="F1011" s="321"/>
      <c r="G1011" s="321" t="s">
        <v>19</v>
      </c>
      <c r="H1011" s="321"/>
      <c r="I1011" s="321"/>
      <c r="J1011" s="142">
        <v>18.078199999999999</v>
      </c>
      <c r="K1011" s="128" t="s">
        <v>2881</v>
      </c>
      <c r="L1011" s="127" t="s">
        <v>2871</v>
      </c>
    </row>
    <row r="1012" spans="1:12" ht="10.9" customHeight="1" x14ac:dyDescent="0.2">
      <c r="A1012" s="130">
        <v>2033</v>
      </c>
      <c r="B1012" s="321" t="s">
        <v>3114</v>
      </c>
      <c r="C1012" s="321"/>
      <c r="D1012" s="321"/>
      <c r="E1012" s="321"/>
      <c r="F1012" s="321"/>
      <c r="G1012" s="321" t="s">
        <v>7</v>
      </c>
      <c r="H1012" s="321"/>
      <c r="I1012" s="321"/>
      <c r="J1012" s="129">
        <v>1800</v>
      </c>
      <c r="K1012" s="128" t="s">
        <v>2988</v>
      </c>
      <c r="L1012" s="127" t="s">
        <v>2871</v>
      </c>
    </row>
    <row r="1013" spans="1:12" ht="10.9" customHeight="1" x14ac:dyDescent="0.2">
      <c r="A1013" s="130">
        <v>8945</v>
      </c>
      <c r="B1013" s="321" t="s">
        <v>3113</v>
      </c>
      <c r="C1013" s="321"/>
      <c r="D1013" s="321"/>
      <c r="E1013" s="321"/>
      <c r="F1013" s="321"/>
      <c r="G1013" s="321" t="s">
        <v>19</v>
      </c>
      <c r="H1013" s="321"/>
      <c r="I1013" s="321"/>
      <c r="J1013" s="135">
        <v>182.26</v>
      </c>
      <c r="K1013" s="128" t="s">
        <v>2876</v>
      </c>
      <c r="L1013" s="127" t="s">
        <v>2871</v>
      </c>
    </row>
    <row r="1014" spans="1:12" ht="10.9" customHeight="1" x14ac:dyDescent="0.2">
      <c r="A1014" s="301"/>
      <c r="B1014" s="301"/>
      <c r="C1014" s="301"/>
      <c r="D1014" s="301"/>
      <c r="E1014" s="301"/>
      <c r="F1014" s="301"/>
      <c r="G1014" s="301"/>
      <c r="H1014" s="301"/>
      <c r="I1014" s="301"/>
      <c r="J1014" s="301"/>
      <c r="K1014" s="301"/>
      <c r="L1014" s="301"/>
    </row>
    <row r="1015" spans="1:12" ht="10.9" customHeight="1" x14ac:dyDescent="0.2">
      <c r="A1015" s="322" t="s">
        <v>2906</v>
      </c>
      <c r="B1015" s="322"/>
      <c r="C1015" s="322"/>
      <c r="D1015" s="321" t="s">
        <v>3112</v>
      </c>
      <c r="E1015" s="321"/>
      <c r="F1015" s="321"/>
      <c r="G1015" s="321"/>
      <c r="H1015" s="321"/>
      <c r="I1015" s="321"/>
      <c r="J1015" s="321"/>
      <c r="K1015" s="321"/>
      <c r="L1015" s="321"/>
    </row>
    <row r="1016" spans="1:12" ht="10.9" customHeight="1" x14ac:dyDescent="0.2">
      <c r="A1016" s="140" t="s">
        <v>0</v>
      </c>
      <c r="B1016" s="323" t="s">
        <v>1</v>
      </c>
      <c r="C1016" s="323"/>
      <c r="D1016" s="323"/>
      <c r="E1016" s="323"/>
      <c r="F1016" s="323"/>
      <c r="G1016" s="323" t="s">
        <v>2904</v>
      </c>
      <c r="H1016" s="323"/>
      <c r="I1016" s="323"/>
      <c r="J1016" s="141" t="s">
        <v>4</v>
      </c>
      <c r="K1016" s="140" t="s">
        <v>2903</v>
      </c>
      <c r="L1016" s="139" t="s">
        <v>2902</v>
      </c>
    </row>
    <row r="1017" spans="1:12" ht="10.9" customHeight="1" x14ac:dyDescent="0.2">
      <c r="A1017" s="130">
        <v>2036</v>
      </c>
      <c r="B1017" s="321" t="s">
        <v>3111</v>
      </c>
      <c r="C1017" s="321"/>
      <c r="D1017" s="321"/>
      <c r="E1017" s="321"/>
      <c r="F1017" s="321"/>
      <c r="G1017" s="321" t="s">
        <v>7</v>
      </c>
      <c r="H1017" s="321"/>
      <c r="I1017" s="321"/>
      <c r="J1017" s="142">
        <v>32.479999999999997</v>
      </c>
      <c r="K1017" s="128" t="s">
        <v>2989</v>
      </c>
      <c r="L1017" s="127" t="s">
        <v>2871</v>
      </c>
    </row>
    <row r="1018" spans="1:12" ht="10.9" customHeight="1" x14ac:dyDescent="0.2">
      <c r="A1018" s="130">
        <v>2039</v>
      </c>
      <c r="B1018" s="321" t="s">
        <v>3110</v>
      </c>
      <c r="C1018" s="321"/>
      <c r="D1018" s="321"/>
      <c r="E1018" s="321"/>
      <c r="F1018" s="321"/>
      <c r="G1018" s="321" t="s">
        <v>7</v>
      </c>
      <c r="H1018" s="321"/>
      <c r="I1018" s="321"/>
      <c r="J1018" s="142">
        <v>14.66</v>
      </c>
      <c r="K1018" s="128" t="s">
        <v>2989</v>
      </c>
      <c r="L1018" s="127" t="s">
        <v>2871</v>
      </c>
    </row>
    <row r="1019" spans="1:12" ht="21.75" customHeight="1" x14ac:dyDescent="0.2">
      <c r="A1019" s="130">
        <v>2040</v>
      </c>
      <c r="B1019" s="321" t="s">
        <v>3109</v>
      </c>
      <c r="C1019" s="321"/>
      <c r="D1019" s="321"/>
      <c r="E1019" s="321"/>
      <c r="F1019" s="321"/>
      <c r="G1019" s="321" t="s">
        <v>7</v>
      </c>
      <c r="H1019" s="321"/>
      <c r="I1019" s="321"/>
      <c r="J1019" s="142">
        <v>23.7</v>
      </c>
      <c r="K1019" s="128" t="s">
        <v>2989</v>
      </c>
      <c r="L1019" s="127" t="s">
        <v>2871</v>
      </c>
    </row>
    <row r="1020" spans="1:12" ht="10.9" customHeight="1" x14ac:dyDescent="0.2">
      <c r="A1020" s="130">
        <v>2043</v>
      </c>
      <c r="B1020" s="321" t="s">
        <v>3108</v>
      </c>
      <c r="C1020" s="321"/>
      <c r="D1020" s="321"/>
      <c r="E1020" s="321"/>
      <c r="F1020" s="321"/>
      <c r="G1020" s="321" t="s">
        <v>7</v>
      </c>
      <c r="H1020" s="321"/>
      <c r="I1020" s="321"/>
      <c r="J1020" s="142">
        <v>12.28</v>
      </c>
      <c r="K1020" s="128" t="s">
        <v>2989</v>
      </c>
      <c r="L1020" s="127" t="s">
        <v>2871</v>
      </c>
    </row>
    <row r="1021" spans="1:12" ht="21.75" customHeight="1" x14ac:dyDescent="0.2">
      <c r="A1021" s="130">
        <v>2045</v>
      </c>
      <c r="B1021" s="321" t="s">
        <v>3107</v>
      </c>
      <c r="C1021" s="321"/>
      <c r="D1021" s="321"/>
      <c r="E1021" s="321"/>
      <c r="F1021" s="321"/>
      <c r="G1021" s="321" t="s">
        <v>7</v>
      </c>
      <c r="H1021" s="321"/>
      <c r="I1021" s="321"/>
      <c r="J1021" s="142">
        <v>21.32</v>
      </c>
      <c r="K1021" s="128" t="s">
        <v>2989</v>
      </c>
      <c r="L1021" s="127" t="s">
        <v>2871</v>
      </c>
    </row>
    <row r="1022" spans="1:12" ht="21.75" customHeight="1" x14ac:dyDescent="0.2">
      <c r="A1022" s="130">
        <v>2046</v>
      </c>
      <c r="B1022" s="321" t="s">
        <v>3106</v>
      </c>
      <c r="C1022" s="321"/>
      <c r="D1022" s="321"/>
      <c r="E1022" s="321"/>
      <c r="F1022" s="321"/>
      <c r="G1022" s="321" t="s">
        <v>7</v>
      </c>
      <c r="H1022" s="321"/>
      <c r="I1022" s="321"/>
      <c r="J1022" s="142">
        <v>23.78</v>
      </c>
      <c r="K1022" s="128" t="s">
        <v>2989</v>
      </c>
      <c r="L1022" s="127" t="s">
        <v>2871</v>
      </c>
    </row>
    <row r="1023" spans="1:12" ht="10.9" customHeight="1" x14ac:dyDescent="0.2">
      <c r="A1023" s="130">
        <v>2050</v>
      </c>
      <c r="B1023" s="321" t="s">
        <v>3105</v>
      </c>
      <c r="C1023" s="321"/>
      <c r="D1023" s="321"/>
      <c r="E1023" s="321"/>
      <c r="F1023" s="321"/>
      <c r="G1023" s="321" t="s">
        <v>7</v>
      </c>
      <c r="H1023" s="321"/>
      <c r="I1023" s="321"/>
      <c r="J1023" s="142">
        <v>44.56</v>
      </c>
      <c r="K1023" s="128" t="s">
        <v>2989</v>
      </c>
      <c r="L1023" s="127" t="s">
        <v>2871</v>
      </c>
    </row>
    <row r="1024" spans="1:12" ht="10.9" customHeight="1" x14ac:dyDescent="0.2">
      <c r="A1024" s="130">
        <v>2051</v>
      </c>
      <c r="B1024" s="321" t="s">
        <v>3104</v>
      </c>
      <c r="C1024" s="321"/>
      <c r="D1024" s="321"/>
      <c r="E1024" s="321"/>
      <c r="F1024" s="321"/>
      <c r="G1024" s="321" t="s">
        <v>7</v>
      </c>
      <c r="H1024" s="321"/>
      <c r="I1024" s="321"/>
      <c r="J1024" s="142">
        <v>14.31</v>
      </c>
      <c r="K1024" s="128" t="s">
        <v>2989</v>
      </c>
      <c r="L1024" s="127" t="s">
        <v>2871</v>
      </c>
    </row>
    <row r="1025" spans="1:12" ht="10.9" customHeight="1" x14ac:dyDescent="0.2">
      <c r="A1025" s="130">
        <v>2052</v>
      </c>
      <c r="B1025" s="321" t="s">
        <v>3103</v>
      </c>
      <c r="C1025" s="321"/>
      <c r="D1025" s="321"/>
      <c r="E1025" s="321"/>
      <c r="F1025" s="321"/>
      <c r="G1025" s="321" t="s">
        <v>7</v>
      </c>
      <c r="H1025" s="321"/>
      <c r="I1025" s="321"/>
      <c r="J1025" s="142">
        <v>16.77</v>
      </c>
      <c r="K1025" s="128" t="s">
        <v>2989</v>
      </c>
      <c r="L1025" s="127" t="s">
        <v>2871</v>
      </c>
    </row>
    <row r="1026" spans="1:12" ht="21.75" customHeight="1" x14ac:dyDescent="0.2">
      <c r="A1026" s="130">
        <v>2061</v>
      </c>
      <c r="B1026" s="321" t="s">
        <v>3102</v>
      </c>
      <c r="C1026" s="321"/>
      <c r="D1026" s="321"/>
      <c r="E1026" s="321"/>
      <c r="F1026" s="321"/>
      <c r="G1026" s="321" t="s">
        <v>7</v>
      </c>
      <c r="H1026" s="321"/>
      <c r="I1026" s="321"/>
      <c r="J1026" s="142">
        <v>28.33</v>
      </c>
      <c r="K1026" s="128" t="s">
        <v>2989</v>
      </c>
      <c r="L1026" s="127" t="s">
        <v>2871</v>
      </c>
    </row>
    <row r="1027" spans="1:12" ht="10.9" customHeight="1" x14ac:dyDescent="0.2">
      <c r="A1027" s="130">
        <v>2062</v>
      </c>
      <c r="B1027" s="321" t="s">
        <v>3101</v>
      </c>
      <c r="C1027" s="321"/>
      <c r="D1027" s="321"/>
      <c r="E1027" s="321"/>
      <c r="F1027" s="321"/>
      <c r="G1027" s="321" t="s">
        <v>7</v>
      </c>
      <c r="H1027" s="321"/>
      <c r="I1027" s="321"/>
      <c r="J1027" s="142">
        <v>14.31</v>
      </c>
      <c r="K1027" s="128" t="s">
        <v>2989</v>
      </c>
      <c r="L1027" s="127" t="s">
        <v>2871</v>
      </c>
    </row>
    <row r="1028" spans="1:12" ht="10.9" customHeight="1" x14ac:dyDescent="0.2">
      <c r="A1028" s="130">
        <v>8937</v>
      </c>
      <c r="B1028" s="321" t="s">
        <v>3100</v>
      </c>
      <c r="C1028" s="321"/>
      <c r="D1028" s="321"/>
      <c r="E1028" s="321"/>
      <c r="F1028" s="321"/>
      <c r="G1028" s="321" t="s">
        <v>7</v>
      </c>
      <c r="H1028" s="321"/>
      <c r="I1028" s="321"/>
      <c r="J1028" s="142">
        <v>38.47</v>
      </c>
      <c r="K1028" s="128" t="s">
        <v>2876</v>
      </c>
      <c r="L1028" s="127" t="s">
        <v>2871</v>
      </c>
    </row>
    <row r="1029" spans="1:12" ht="10.9" customHeight="1" x14ac:dyDescent="0.2">
      <c r="A1029" s="130">
        <v>8947</v>
      </c>
      <c r="B1029" s="321" t="s">
        <v>3099</v>
      </c>
      <c r="C1029" s="321"/>
      <c r="D1029" s="321"/>
      <c r="E1029" s="321"/>
      <c r="F1029" s="321"/>
      <c r="G1029" s="321" t="s">
        <v>7</v>
      </c>
      <c r="H1029" s="321"/>
      <c r="I1029" s="321"/>
      <c r="J1029" s="142">
        <v>17.440000000000001</v>
      </c>
      <c r="K1029" s="128" t="s">
        <v>2989</v>
      </c>
      <c r="L1029" s="127" t="s">
        <v>2871</v>
      </c>
    </row>
    <row r="1030" spans="1:12" ht="21.75" customHeight="1" x14ac:dyDescent="0.2">
      <c r="A1030" s="130">
        <v>8949</v>
      </c>
      <c r="B1030" s="321" t="s">
        <v>3098</v>
      </c>
      <c r="C1030" s="321"/>
      <c r="D1030" s="321"/>
      <c r="E1030" s="321"/>
      <c r="F1030" s="321"/>
      <c r="G1030" s="321" t="s">
        <v>7</v>
      </c>
      <c r="H1030" s="321"/>
      <c r="I1030" s="321"/>
      <c r="J1030" s="142">
        <v>30.18</v>
      </c>
      <c r="K1030" s="128" t="s">
        <v>2989</v>
      </c>
      <c r="L1030" s="127" t="s">
        <v>2871</v>
      </c>
    </row>
    <row r="1031" spans="1:12" ht="10.9" customHeight="1" x14ac:dyDescent="0.2">
      <c r="A1031" s="130">
        <v>8950</v>
      </c>
      <c r="B1031" s="321" t="s">
        <v>3097</v>
      </c>
      <c r="C1031" s="321"/>
      <c r="D1031" s="321"/>
      <c r="E1031" s="321"/>
      <c r="F1031" s="321"/>
      <c r="G1031" s="321" t="s">
        <v>7</v>
      </c>
      <c r="H1031" s="321"/>
      <c r="I1031" s="321"/>
      <c r="J1031" s="142">
        <v>14.4</v>
      </c>
      <c r="K1031" s="128" t="s">
        <v>2876</v>
      </c>
      <c r="L1031" s="127" t="s">
        <v>2871</v>
      </c>
    </row>
    <row r="1032" spans="1:12" ht="10.9" customHeight="1" x14ac:dyDescent="0.2">
      <c r="A1032" s="130">
        <v>9096</v>
      </c>
      <c r="B1032" s="321" t="s">
        <v>3096</v>
      </c>
      <c r="C1032" s="321"/>
      <c r="D1032" s="321"/>
      <c r="E1032" s="321"/>
      <c r="F1032" s="321"/>
      <c r="G1032" s="321" t="s">
        <v>7</v>
      </c>
      <c r="H1032" s="321"/>
      <c r="I1032" s="321"/>
      <c r="J1032" s="132">
        <v>3.48</v>
      </c>
      <c r="K1032" s="128" t="s">
        <v>2966</v>
      </c>
      <c r="L1032" s="127" t="s">
        <v>2871</v>
      </c>
    </row>
    <row r="1033" spans="1:12" ht="10.9" customHeight="1" x14ac:dyDescent="0.2">
      <c r="A1033" s="130">
        <v>9098</v>
      </c>
      <c r="B1033" s="321" t="s">
        <v>3095</v>
      </c>
      <c r="C1033" s="321"/>
      <c r="D1033" s="321"/>
      <c r="E1033" s="321"/>
      <c r="F1033" s="321"/>
      <c r="G1033" s="321" t="s">
        <v>7</v>
      </c>
      <c r="H1033" s="321"/>
      <c r="I1033" s="321"/>
      <c r="J1033" s="142">
        <v>19.34</v>
      </c>
      <c r="K1033" s="128" t="s">
        <v>2989</v>
      </c>
      <c r="L1033" s="127" t="s">
        <v>2871</v>
      </c>
    </row>
    <row r="1034" spans="1:12" ht="10.9" customHeight="1" x14ac:dyDescent="0.2">
      <c r="A1034" s="130">
        <v>9319</v>
      </c>
      <c r="B1034" s="321" t="s">
        <v>3094</v>
      </c>
      <c r="C1034" s="321"/>
      <c r="D1034" s="321"/>
      <c r="E1034" s="321"/>
      <c r="F1034" s="321"/>
      <c r="G1034" s="321" t="s">
        <v>7</v>
      </c>
      <c r="H1034" s="321"/>
      <c r="I1034" s="321"/>
      <c r="J1034" s="132">
        <v>7.34</v>
      </c>
      <c r="K1034" s="128" t="s">
        <v>3007</v>
      </c>
      <c r="L1034" s="127" t="s">
        <v>2871</v>
      </c>
    </row>
    <row r="1035" spans="1:12" ht="10.9" customHeight="1" x14ac:dyDescent="0.2">
      <c r="A1035" s="130">
        <v>9320</v>
      </c>
      <c r="B1035" s="321" t="s">
        <v>3093</v>
      </c>
      <c r="C1035" s="321"/>
      <c r="D1035" s="321"/>
      <c r="E1035" s="321"/>
      <c r="F1035" s="321"/>
      <c r="G1035" s="321" t="s">
        <v>7</v>
      </c>
      <c r="H1035" s="321"/>
      <c r="I1035" s="321"/>
      <c r="J1035" s="142">
        <v>14.56</v>
      </c>
      <c r="K1035" s="128" t="s">
        <v>3007</v>
      </c>
      <c r="L1035" s="127" t="s">
        <v>2871</v>
      </c>
    </row>
    <row r="1036" spans="1:12" ht="10.9" customHeight="1" x14ac:dyDescent="0.2">
      <c r="A1036" s="130">
        <v>9321</v>
      </c>
      <c r="B1036" s="321" t="s">
        <v>3092</v>
      </c>
      <c r="C1036" s="321"/>
      <c r="D1036" s="321"/>
      <c r="E1036" s="321"/>
      <c r="F1036" s="321"/>
      <c r="G1036" s="321" t="s">
        <v>7</v>
      </c>
      <c r="H1036" s="321"/>
      <c r="I1036" s="321"/>
      <c r="J1036" s="142">
        <v>17.420000000000002</v>
      </c>
      <c r="K1036" s="128" t="s">
        <v>3007</v>
      </c>
      <c r="L1036" s="127" t="s">
        <v>2871</v>
      </c>
    </row>
    <row r="1037" spans="1:12" ht="10.9" customHeight="1" x14ac:dyDescent="0.2">
      <c r="A1037" s="130">
        <v>9322</v>
      </c>
      <c r="B1037" s="321" t="s">
        <v>3091</v>
      </c>
      <c r="C1037" s="321"/>
      <c r="D1037" s="321"/>
      <c r="E1037" s="321"/>
      <c r="F1037" s="321"/>
      <c r="G1037" s="321" t="s">
        <v>7</v>
      </c>
      <c r="H1037" s="321"/>
      <c r="I1037" s="321"/>
      <c r="J1037" s="142">
        <v>61.54</v>
      </c>
      <c r="K1037" s="128" t="s">
        <v>3007</v>
      </c>
      <c r="L1037" s="127" t="s">
        <v>2871</v>
      </c>
    </row>
    <row r="1038" spans="1:12" ht="10.9" customHeight="1" x14ac:dyDescent="0.2">
      <c r="A1038" s="130">
        <v>9323</v>
      </c>
      <c r="B1038" s="321" t="s">
        <v>3090</v>
      </c>
      <c r="C1038" s="321"/>
      <c r="D1038" s="321"/>
      <c r="E1038" s="321"/>
      <c r="F1038" s="321"/>
      <c r="G1038" s="321" t="s">
        <v>7</v>
      </c>
      <c r="H1038" s="321"/>
      <c r="I1038" s="321"/>
      <c r="J1038" s="142">
        <v>42.75</v>
      </c>
      <c r="K1038" s="128" t="s">
        <v>3007</v>
      </c>
      <c r="L1038" s="127" t="s">
        <v>2871</v>
      </c>
    </row>
    <row r="1039" spans="1:12" ht="10.9" customHeight="1" x14ac:dyDescent="0.2">
      <c r="A1039" s="130">
        <v>9324</v>
      </c>
      <c r="B1039" s="321" t="s">
        <v>3089</v>
      </c>
      <c r="C1039" s="321"/>
      <c r="D1039" s="321"/>
      <c r="E1039" s="321"/>
      <c r="F1039" s="321"/>
      <c r="G1039" s="321" t="s">
        <v>7</v>
      </c>
      <c r="H1039" s="321"/>
      <c r="I1039" s="321"/>
      <c r="J1039" s="142">
        <v>39.950000000000003</v>
      </c>
      <c r="K1039" s="128" t="s">
        <v>3007</v>
      </c>
      <c r="L1039" s="127" t="s">
        <v>2871</v>
      </c>
    </row>
    <row r="1040" spans="1:12" ht="10.9" customHeight="1" x14ac:dyDescent="0.2">
      <c r="A1040" s="130">
        <v>9325</v>
      </c>
      <c r="B1040" s="321" t="s">
        <v>3088</v>
      </c>
      <c r="C1040" s="321"/>
      <c r="D1040" s="321"/>
      <c r="E1040" s="321"/>
      <c r="F1040" s="321"/>
      <c r="G1040" s="321" t="s">
        <v>7</v>
      </c>
      <c r="H1040" s="321"/>
      <c r="I1040" s="321"/>
      <c r="J1040" s="142">
        <v>42.75</v>
      </c>
      <c r="K1040" s="128" t="s">
        <v>3007</v>
      </c>
      <c r="L1040" s="127" t="s">
        <v>2871</v>
      </c>
    </row>
    <row r="1041" spans="1:12" ht="21.75" customHeight="1" x14ac:dyDescent="0.2">
      <c r="A1041" s="130">
        <v>9326</v>
      </c>
      <c r="B1041" s="321" t="s">
        <v>3087</v>
      </c>
      <c r="C1041" s="321"/>
      <c r="D1041" s="321"/>
      <c r="E1041" s="321"/>
      <c r="F1041" s="321"/>
      <c r="G1041" s="321" t="s">
        <v>7</v>
      </c>
      <c r="H1041" s="321"/>
      <c r="I1041" s="321"/>
      <c r="J1041" s="142">
        <v>38.54</v>
      </c>
      <c r="K1041" s="128" t="s">
        <v>3007</v>
      </c>
      <c r="L1041" s="127" t="s">
        <v>2871</v>
      </c>
    </row>
    <row r="1042" spans="1:12" ht="10.9" customHeight="1" x14ac:dyDescent="0.2">
      <c r="A1042" s="130">
        <v>9327</v>
      </c>
      <c r="B1042" s="321" t="s">
        <v>3086</v>
      </c>
      <c r="C1042" s="321"/>
      <c r="D1042" s="321"/>
      <c r="E1042" s="321"/>
      <c r="F1042" s="321"/>
      <c r="G1042" s="321" t="s">
        <v>7</v>
      </c>
      <c r="H1042" s="321"/>
      <c r="I1042" s="321"/>
      <c r="J1042" s="132">
        <v>7.34</v>
      </c>
      <c r="K1042" s="128" t="s">
        <v>3007</v>
      </c>
      <c r="L1042" s="127" t="s">
        <v>2871</v>
      </c>
    </row>
    <row r="1043" spans="1:12" ht="21.75" customHeight="1" x14ac:dyDescent="0.2">
      <c r="A1043" s="130">
        <v>9328</v>
      </c>
      <c r="B1043" s="321" t="s">
        <v>3085</v>
      </c>
      <c r="C1043" s="321"/>
      <c r="D1043" s="321"/>
      <c r="E1043" s="321"/>
      <c r="F1043" s="321"/>
      <c r="G1043" s="321" t="s">
        <v>7</v>
      </c>
      <c r="H1043" s="321"/>
      <c r="I1043" s="321"/>
      <c r="J1043" s="142">
        <v>75.540000000000006</v>
      </c>
      <c r="K1043" s="128" t="s">
        <v>3007</v>
      </c>
      <c r="L1043" s="127" t="s">
        <v>2871</v>
      </c>
    </row>
    <row r="1044" spans="1:12" ht="21.75" customHeight="1" x14ac:dyDescent="0.2">
      <c r="A1044" s="130">
        <v>9329</v>
      </c>
      <c r="B1044" s="321" t="s">
        <v>3084</v>
      </c>
      <c r="C1044" s="321"/>
      <c r="D1044" s="321"/>
      <c r="E1044" s="321"/>
      <c r="F1044" s="321"/>
      <c r="G1044" s="321" t="s">
        <v>7</v>
      </c>
      <c r="H1044" s="321"/>
      <c r="I1044" s="321"/>
      <c r="J1044" s="142">
        <v>70.58</v>
      </c>
      <c r="K1044" s="128" t="s">
        <v>3007</v>
      </c>
      <c r="L1044" s="127" t="s">
        <v>2871</v>
      </c>
    </row>
    <row r="1045" spans="1:12" ht="10.9" customHeight="1" x14ac:dyDescent="0.2">
      <c r="A1045" s="130">
        <v>9330</v>
      </c>
      <c r="B1045" s="321" t="s">
        <v>3083</v>
      </c>
      <c r="C1045" s="321"/>
      <c r="D1045" s="321"/>
      <c r="E1045" s="321"/>
      <c r="F1045" s="321"/>
      <c r="G1045" s="321" t="s">
        <v>7</v>
      </c>
      <c r="H1045" s="321"/>
      <c r="I1045" s="321"/>
      <c r="J1045" s="135">
        <v>191.4</v>
      </c>
      <c r="K1045" s="128" t="s">
        <v>3007</v>
      </c>
      <c r="L1045" s="127" t="s">
        <v>2871</v>
      </c>
    </row>
    <row r="1046" spans="1:12" ht="21.75" customHeight="1" x14ac:dyDescent="0.2">
      <c r="A1046" s="130">
        <v>9331</v>
      </c>
      <c r="B1046" s="321" t="s">
        <v>3082</v>
      </c>
      <c r="C1046" s="321"/>
      <c r="D1046" s="321"/>
      <c r="E1046" s="321"/>
      <c r="F1046" s="321"/>
      <c r="G1046" s="321" t="s">
        <v>7</v>
      </c>
      <c r="H1046" s="321"/>
      <c r="I1046" s="321"/>
      <c r="J1046" s="142">
        <v>25.81</v>
      </c>
      <c r="K1046" s="128" t="s">
        <v>3007</v>
      </c>
      <c r="L1046" s="127" t="s">
        <v>2871</v>
      </c>
    </row>
    <row r="1047" spans="1:12" ht="21.75" customHeight="1" x14ac:dyDescent="0.2">
      <c r="A1047" s="130">
        <v>9332</v>
      </c>
      <c r="B1047" s="321" t="s">
        <v>3081</v>
      </c>
      <c r="C1047" s="321"/>
      <c r="D1047" s="321"/>
      <c r="E1047" s="321"/>
      <c r="F1047" s="321"/>
      <c r="G1047" s="321" t="s">
        <v>7</v>
      </c>
      <c r="H1047" s="321"/>
      <c r="I1047" s="321"/>
      <c r="J1047" s="135">
        <v>175.53</v>
      </c>
      <c r="K1047" s="128" t="s">
        <v>3007</v>
      </c>
      <c r="L1047" s="127" t="s">
        <v>2871</v>
      </c>
    </row>
    <row r="1048" spans="1:12" ht="21.75" customHeight="1" x14ac:dyDescent="0.2">
      <c r="A1048" s="130">
        <v>9333</v>
      </c>
      <c r="B1048" s="321" t="s">
        <v>3080</v>
      </c>
      <c r="C1048" s="321"/>
      <c r="D1048" s="321"/>
      <c r="E1048" s="321"/>
      <c r="F1048" s="321"/>
      <c r="G1048" s="321" t="s">
        <v>7</v>
      </c>
      <c r="H1048" s="321"/>
      <c r="I1048" s="321"/>
      <c r="J1048" s="135">
        <v>175.53</v>
      </c>
      <c r="K1048" s="128" t="s">
        <v>3007</v>
      </c>
      <c r="L1048" s="127" t="s">
        <v>2871</v>
      </c>
    </row>
    <row r="1049" spans="1:12" ht="21.75" customHeight="1" x14ac:dyDescent="0.2">
      <c r="A1049" s="130">
        <v>9334</v>
      </c>
      <c r="B1049" s="321" t="s">
        <v>3079</v>
      </c>
      <c r="C1049" s="321"/>
      <c r="D1049" s="321"/>
      <c r="E1049" s="321"/>
      <c r="F1049" s="321"/>
      <c r="G1049" s="321" t="s">
        <v>7</v>
      </c>
      <c r="H1049" s="321"/>
      <c r="I1049" s="321"/>
      <c r="J1049" s="142">
        <v>32.64</v>
      </c>
      <c r="K1049" s="128" t="s">
        <v>3007</v>
      </c>
      <c r="L1049" s="127" t="s">
        <v>2871</v>
      </c>
    </row>
    <row r="1050" spans="1:12" ht="21.75" customHeight="1" x14ac:dyDescent="0.2">
      <c r="A1050" s="130">
        <v>9335</v>
      </c>
      <c r="B1050" s="321" t="s">
        <v>3078</v>
      </c>
      <c r="C1050" s="321"/>
      <c r="D1050" s="321"/>
      <c r="E1050" s="321"/>
      <c r="F1050" s="321"/>
      <c r="G1050" s="321" t="s">
        <v>7</v>
      </c>
      <c r="H1050" s="321"/>
      <c r="I1050" s="321"/>
      <c r="J1050" s="142">
        <v>79.62</v>
      </c>
      <c r="K1050" s="128" t="s">
        <v>3007</v>
      </c>
      <c r="L1050" s="127" t="s">
        <v>2871</v>
      </c>
    </row>
    <row r="1051" spans="1:12" ht="10.9" customHeight="1" x14ac:dyDescent="0.2">
      <c r="A1051" s="130">
        <v>9336</v>
      </c>
      <c r="B1051" s="321" t="s">
        <v>3077</v>
      </c>
      <c r="C1051" s="321"/>
      <c r="D1051" s="321"/>
      <c r="E1051" s="321"/>
      <c r="F1051" s="321"/>
      <c r="G1051" s="321" t="s">
        <v>7</v>
      </c>
      <c r="H1051" s="321"/>
      <c r="I1051" s="321"/>
      <c r="J1051" s="142">
        <v>33.44</v>
      </c>
      <c r="K1051" s="128" t="s">
        <v>3007</v>
      </c>
      <c r="L1051" s="127" t="s">
        <v>2871</v>
      </c>
    </row>
    <row r="1052" spans="1:12" ht="10.9" customHeight="1" x14ac:dyDescent="0.2">
      <c r="A1052" s="130">
        <v>9337</v>
      </c>
      <c r="B1052" s="321" t="s">
        <v>3076</v>
      </c>
      <c r="C1052" s="321"/>
      <c r="D1052" s="321"/>
      <c r="E1052" s="321"/>
      <c r="F1052" s="321"/>
      <c r="G1052" s="321" t="s">
        <v>7</v>
      </c>
      <c r="H1052" s="321"/>
      <c r="I1052" s="321"/>
      <c r="J1052" s="142">
        <v>21.67</v>
      </c>
      <c r="K1052" s="128" t="s">
        <v>3007</v>
      </c>
      <c r="L1052" s="127" t="s">
        <v>2871</v>
      </c>
    </row>
    <row r="1053" spans="1:12" ht="10.9" customHeight="1" x14ac:dyDescent="0.2">
      <c r="A1053" s="130">
        <v>9338</v>
      </c>
      <c r="B1053" s="321" t="s">
        <v>3075</v>
      </c>
      <c r="C1053" s="321"/>
      <c r="D1053" s="321"/>
      <c r="E1053" s="321"/>
      <c r="F1053" s="321"/>
      <c r="G1053" s="321" t="s">
        <v>7</v>
      </c>
      <c r="H1053" s="321"/>
      <c r="I1053" s="321"/>
      <c r="J1053" s="142">
        <v>24.05</v>
      </c>
      <c r="K1053" s="128" t="s">
        <v>3007</v>
      </c>
      <c r="L1053" s="127" t="s">
        <v>2871</v>
      </c>
    </row>
    <row r="1054" spans="1:12" ht="21.75" customHeight="1" x14ac:dyDescent="0.2">
      <c r="A1054" s="130">
        <v>9339</v>
      </c>
      <c r="B1054" s="321" t="s">
        <v>3074</v>
      </c>
      <c r="C1054" s="321"/>
      <c r="D1054" s="321"/>
      <c r="E1054" s="321"/>
      <c r="F1054" s="321"/>
      <c r="G1054" s="321" t="s">
        <v>7</v>
      </c>
      <c r="H1054" s="321"/>
      <c r="I1054" s="321"/>
      <c r="J1054" s="142">
        <v>68.41</v>
      </c>
      <c r="K1054" s="128" t="s">
        <v>3007</v>
      </c>
      <c r="L1054" s="127" t="s">
        <v>2871</v>
      </c>
    </row>
    <row r="1055" spans="1:12" ht="21.75" customHeight="1" x14ac:dyDescent="0.2">
      <c r="A1055" s="130">
        <v>9340</v>
      </c>
      <c r="B1055" s="321" t="s">
        <v>3073</v>
      </c>
      <c r="C1055" s="321"/>
      <c r="D1055" s="321"/>
      <c r="E1055" s="321"/>
      <c r="F1055" s="321"/>
      <c r="G1055" s="321" t="s">
        <v>7</v>
      </c>
      <c r="H1055" s="321"/>
      <c r="I1055" s="321"/>
      <c r="J1055" s="142">
        <v>31.06</v>
      </c>
      <c r="K1055" s="128" t="s">
        <v>3007</v>
      </c>
      <c r="L1055" s="127" t="s">
        <v>2871</v>
      </c>
    </row>
    <row r="1056" spans="1:12" ht="10.9" customHeight="1" x14ac:dyDescent="0.2">
      <c r="A1056" s="130">
        <v>9341</v>
      </c>
      <c r="B1056" s="321" t="s">
        <v>3072</v>
      </c>
      <c r="C1056" s="321"/>
      <c r="D1056" s="321"/>
      <c r="E1056" s="321"/>
      <c r="F1056" s="321"/>
      <c r="G1056" s="321" t="s">
        <v>7</v>
      </c>
      <c r="H1056" s="321"/>
      <c r="I1056" s="321"/>
      <c r="J1056" s="142">
        <v>26.3</v>
      </c>
      <c r="K1056" s="128" t="s">
        <v>3007</v>
      </c>
      <c r="L1056" s="127" t="s">
        <v>2871</v>
      </c>
    </row>
    <row r="1057" spans="1:12" ht="10.9" customHeight="1" x14ac:dyDescent="0.2">
      <c r="A1057" s="130">
        <v>9342</v>
      </c>
      <c r="B1057" s="321" t="s">
        <v>3071</v>
      </c>
      <c r="C1057" s="321"/>
      <c r="D1057" s="321"/>
      <c r="E1057" s="321"/>
      <c r="F1057" s="321"/>
      <c r="G1057" s="321" t="s">
        <v>7</v>
      </c>
      <c r="H1057" s="321"/>
      <c r="I1057" s="321"/>
      <c r="J1057" s="142">
        <v>28.03</v>
      </c>
      <c r="K1057" s="128" t="s">
        <v>3007</v>
      </c>
      <c r="L1057" s="127" t="s">
        <v>2871</v>
      </c>
    </row>
    <row r="1058" spans="1:12" ht="10.9" customHeight="1" x14ac:dyDescent="0.2">
      <c r="A1058" s="130">
        <v>9343</v>
      </c>
      <c r="B1058" s="321" t="s">
        <v>3070</v>
      </c>
      <c r="C1058" s="321"/>
      <c r="D1058" s="321"/>
      <c r="E1058" s="321"/>
      <c r="F1058" s="321"/>
      <c r="G1058" s="321" t="s">
        <v>7</v>
      </c>
      <c r="H1058" s="321"/>
      <c r="I1058" s="321"/>
      <c r="J1058" s="142">
        <v>19.29</v>
      </c>
      <c r="K1058" s="128" t="s">
        <v>3007</v>
      </c>
      <c r="L1058" s="127" t="s">
        <v>2871</v>
      </c>
    </row>
    <row r="1059" spans="1:12" ht="21.75" customHeight="1" x14ac:dyDescent="0.2">
      <c r="A1059" s="130">
        <v>9344</v>
      </c>
      <c r="B1059" s="321" t="s">
        <v>3069</v>
      </c>
      <c r="C1059" s="321"/>
      <c r="D1059" s="321"/>
      <c r="E1059" s="321"/>
      <c r="F1059" s="321"/>
      <c r="G1059" s="321" t="s">
        <v>7</v>
      </c>
      <c r="H1059" s="321"/>
      <c r="I1059" s="321"/>
      <c r="J1059" s="135">
        <v>175.53</v>
      </c>
      <c r="K1059" s="128" t="s">
        <v>3007</v>
      </c>
      <c r="L1059" s="127" t="s">
        <v>2871</v>
      </c>
    </row>
    <row r="1060" spans="1:12" ht="21.75" customHeight="1" x14ac:dyDescent="0.2">
      <c r="A1060" s="130">
        <v>9345</v>
      </c>
      <c r="B1060" s="321" t="s">
        <v>3068</v>
      </c>
      <c r="C1060" s="321"/>
      <c r="D1060" s="321"/>
      <c r="E1060" s="321"/>
      <c r="F1060" s="321"/>
      <c r="G1060" s="321" t="s">
        <v>7</v>
      </c>
      <c r="H1060" s="321"/>
      <c r="I1060" s="321"/>
      <c r="J1060" s="142">
        <v>12.43</v>
      </c>
      <c r="K1060" s="128" t="s">
        <v>3007</v>
      </c>
      <c r="L1060" s="127" t="s">
        <v>2871</v>
      </c>
    </row>
    <row r="1061" spans="1:12" ht="10.9" customHeight="1" x14ac:dyDescent="0.2">
      <c r="A1061" s="130">
        <v>9346</v>
      </c>
      <c r="B1061" s="321" t="s">
        <v>3067</v>
      </c>
      <c r="C1061" s="321"/>
      <c r="D1061" s="321"/>
      <c r="E1061" s="321"/>
      <c r="F1061" s="321"/>
      <c r="G1061" s="321" t="s">
        <v>7</v>
      </c>
      <c r="H1061" s="321"/>
      <c r="I1061" s="321"/>
      <c r="J1061" s="135">
        <v>153.9</v>
      </c>
      <c r="K1061" s="128" t="s">
        <v>3007</v>
      </c>
      <c r="L1061" s="127" t="s">
        <v>2871</v>
      </c>
    </row>
    <row r="1062" spans="1:12" ht="10.9" customHeight="1" x14ac:dyDescent="0.2">
      <c r="A1062" s="130">
        <v>9347</v>
      </c>
      <c r="B1062" s="321" t="s">
        <v>3066</v>
      </c>
      <c r="C1062" s="321"/>
      <c r="D1062" s="321"/>
      <c r="E1062" s="321"/>
      <c r="F1062" s="321"/>
      <c r="G1062" s="321" t="s">
        <v>7</v>
      </c>
      <c r="H1062" s="321"/>
      <c r="I1062" s="321"/>
      <c r="J1062" s="142">
        <v>60</v>
      </c>
      <c r="K1062" s="128" t="s">
        <v>3007</v>
      </c>
      <c r="L1062" s="127" t="s">
        <v>2871</v>
      </c>
    </row>
    <row r="1063" spans="1:12" ht="10.9" customHeight="1" x14ac:dyDescent="0.2">
      <c r="A1063" s="130">
        <v>9440</v>
      </c>
      <c r="B1063" s="321" t="s">
        <v>3065</v>
      </c>
      <c r="C1063" s="321"/>
      <c r="D1063" s="321"/>
      <c r="E1063" s="321"/>
      <c r="F1063" s="321"/>
      <c r="G1063" s="321" t="s">
        <v>7</v>
      </c>
      <c r="H1063" s="321"/>
      <c r="I1063" s="321"/>
      <c r="J1063" s="142">
        <v>23.51</v>
      </c>
      <c r="K1063" s="128" t="s">
        <v>2989</v>
      </c>
      <c r="L1063" s="127" t="s">
        <v>2871</v>
      </c>
    </row>
    <row r="1064" spans="1:12" ht="10.9" customHeight="1" x14ac:dyDescent="0.2">
      <c r="A1064" s="130">
        <v>9443</v>
      </c>
      <c r="B1064" s="321" t="s">
        <v>3064</v>
      </c>
      <c r="C1064" s="321"/>
      <c r="D1064" s="321"/>
      <c r="E1064" s="321"/>
      <c r="F1064" s="321"/>
      <c r="G1064" s="321" t="s">
        <v>7</v>
      </c>
      <c r="H1064" s="321"/>
      <c r="I1064" s="321"/>
      <c r="J1064" s="142">
        <v>22.82</v>
      </c>
      <c r="K1064" s="128" t="s">
        <v>2989</v>
      </c>
      <c r="L1064" s="127" t="s">
        <v>2871</v>
      </c>
    </row>
    <row r="1065" spans="1:12" ht="10.9" customHeight="1" x14ac:dyDescent="0.2">
      <c r="A1065" s="130">
        <v>9444</v>
      </c>
      <c r="B1065" s="321" t="s">
        <v>3063</v>
      </c>
      <c r="C1065" s="321"/>
      <c r="D1065" s="321"/>
      <c r="E1065" s="321"/>
      <c r="F1065" s="321"/>
      <c r="G1065" s="321" t="s">
        <v>7</v>
      </c>
      <c r="H1065" s="321"/>
      <c r="I1065" s="321"/>
      <c r="J1065" s="142">
        <v>21.21</v>
      </c>
      <c r="K1065" s="128" t="s">
        <v>2989</v>
      </c>
      <c r="L1065" s="127" t="s">
        <v>2871</v>
      </c>
    </row>
    <row r="1066" spans="1:12" ht="10.9" customHeight="1" x14ac:dyDescent="0.2">
      <c r="A1066" s="130">
        <v>9445</v>
      </c>
      <c r="B1066" s="321" t="s">
        <v>3062</v>
      </c>
      <c r="C1066" s="321"/>
      <c r="D1066" s="321"/>
      <c r="E1066" s="321"/>
      <c r="F1066" s="321"/>
      <c r="G1066" s="321" t="s">
        <v>7</v>
      </c>
      <c r="H1066" s="321"/>
      <c r="I1066" s="321"/>
      <c r="J1066" s="132">
        <v>1.07</v>
      </c>
      <c r="K1066" s="128" t="s">
        <v>2989</v>
      </c>
      <c r="L1066" s="127" t="s">
        <v>2871</v>
      </c>
    </row>
    <row r="1067" spans="1:12" ht="10.9" customHeight="1" x14ac:dyDescent="0.2">
      <c r="A1067" s="130">
        <v>9455</v>
      </c>
      <c r="B1067" s="321" t="s">
        <v>3061</v>
      </c>
      <c r="C1067" s="321"/>
      <c r="D1067" s="321"/>
      <c r="E1067" s="321"/>
      <c r="F1067" s="321"/>
      <c r="G1067" s="321" t="s">
        <v>7</v>
      </c>
      <c r="H1067" s="321"/>
      <c r="I1067" s="321"/>
      <c r="J1067" s="132">
        <v>4.17</v>
      </c>
      <c r="K1067" s="128" t="s">
        <v>2989</v>
      </c>
      <c r="L1067" s="127" t="s">
        <v>2871</v>
      </c>
    </row>
    <row r="1068" spans="1:12" ht="10.9" customHeight="1" x14ac:dyDescent="0.2">
      <c r="A1068" s="130">
        <v>9456</v>
      </c>
      <c r="B1068" s="321" t="s">
        <v>3060</v>
      </c>
      <c r="C1068" s="321"/>
      <c r="D1068" s="321"/>
      <c r="E1068" s="321"/>
      <c r="F1068" s="321"/>
      <c r="G1068" s="321" t="s">
        <v>7</v>
      </c>
      <c r="H1068" s="321"/>
      <c r="I1068" s="321"/>
      <c r="J1068" s="132">
        <v>5.68</v>
      </c>
      <c r="K1068" s="128" t="s">
        <v>2989</v>
      </c>
      <c r="L1068" s="127" t="s">
        <v>2871</v>
      </c>
    </row>
    <row r="1069" spans="1:12" ht="10.9" customHeight="1" x14ac:dyDescent="0.2">
      <c r="A1069" s="130">
        <v>9457</v>
      </c>
      <c r="B1069" s="321" t="s">
        <v>3059</v>
      </c>
      <c r="C1069" s="321"/>
      <c r="D1069" s="321"/>
      <c r="E1069" s="321"/>
      <c r="F1069" s="321"/>
      <c r="G1069" s="321" t="s">
        <v>7</v>
      </c>
      <c r="H1069" s="321"/>
      <c r="I1069" s="321"/>
      <c r="J1069" s="132">
        <v>5.68</v>
      </c>
      <c r="K1069" s="128" t="s">
        <v>2989</v>
      </c>
      <c r="L1069" s="127" t="s">
        <v>2871</v>
      </c>
    </row>
    <row r="1070" spans="1:12" ht="10.9" customHeight="1" x14ac:dyDescent="0.2">
      <c r="A1070" s="130">
        <v>9458</v>
      </c>
      <c r="B1070" s="321" t="s">
        <v>3058</v>
      </c>
      <c r="C1070" s="321"/>
      <c r="D1070" s="321"/>
      <c r="E1070" s="321"/>
      <c r="F1070" s="321"/>
      <c r="G1070" s="321" t="s">
        <v>7</v>
      </c>
      <c r="H1070" s="321"/>
      <c r="I1070" s="321"/>
      <c r="J1070" s="132">
        <v>5.68</v>
      </c>
      <c r="K1070" s="128" t="s">
        <v>2989</v>
      </c>
      <c r="L1070" s="127" t="s">
        <v>2871</v>
      </c>
    </row>
    <row r="1071" spans="1:12" ht="10.9" customHeight="1" x14ac:dyDescent="0.2">
      <c r="A1071" s="130">
        <v>9459</v>
      </c>
      <c r="B1071" s="321" t="s">
        <v>3057</v>
      </c>
      <c r="C1071" s="321"/>
      <c r="D1071" s="321"/>
      <c r="E1071" s="321"/>
      <c r="F1071" s="321"/>
      <c r="G1071" s="321" t="s">
        <v>7</v>
      </c>
      <c r="H1071" s="321"/>
      <c r="I1071" s="321"/>
      <c r="J1071" s="135">
        <v>160</v>
      </c>
      <c r="K1071" s="128" t="s">
        <v>2989</v>
      </c>
      <c r="L1071" s="127" t="s">
        <v>2871</v>
      </c>
    </row>
    <row r="1072" spans="1:12" ht="10.9" customHeight="1" x14ac:dyDescent="0.2">
      <c r="A1072" s="301"/>
      <c r="B1072" s="301"/>
      <c r="C1072" s="301"/>
      <c r="D1072" s="301"/>
      <c r="E1072" s="301"/>
      <c r="F1072" s="301"/>
      <c r="G1072" s="301"/>
      <c r="H1072" s="301"/>
      <c r="I1072" s="301"/>
      <c r="J1072" s="301"/>
      <c r="K1072" s="301"/>
      <c r="L1072" s="301"/>
    </row>
    <row r="1073" spans="1:12" ht="10.9" customHeight="1" x14ac:dyDescent="0.2">
      <c r="A1073" s="322" t="s">
        <v>2906</v>
      </c>
      <c r="B1073" s="322"/>
      <c r="C1073" s="322"/>
      <c r="D1073" s="321" t="s">
        <v>3056</v>
      </c>
      <c r="E1073" s="321"/>
      <c r="F1073" s="321"/>
      <c r="G1073" s="321"/>
      <c r="H1073" s="321"/>
      <c r="I1073" s="321"/>
      <c r="J1073" s="321"/>
      <c r="K1073" s="321"/>
      <c r="L1073" s="321"/>
    </row>
    <row r="1074" spans="1:12" ht="10.9" customHeight="1" x14ac:dyDescent="0.2">
      <c r="A1074" s="140" t="s">
        <v>0</v>
      </c>
      <c r="B1074" s="323" t="s">
        <v>1</v>
      </c>
      <c r="C1074" s="323"/>
      <c r="D1074" s="323"/>
      <c r="E1074" s="323"/>
      <c r="F1074" s="323"/>
      <c r="G1074" s="323" t="s">
        <v>2904</v>
      </c>
      <c r="H1074" s="323"/>
      <c r="I1074" s="323"/>
      <c r="J1074" s="141" t="s">
        <v>4</v>
      </c>
      <c r="K1074" s="140" t="s">
        <v>2903</v>
      </c>
      <c r="L1074" s="139" t="s">
        <v>2902</v>
      </c>
    </row>
    <row r="1075" spans="1:12" ht="21.75" customHeight="1" x14ac:dyDescent="0.2">
      <c r="A1075" s="130">
        <v>2114</v>
      </c>
      <c r="B1075" s="321" t="s">
        <v>3055</v>
      </c>
      <c r="C1075" s="321"/>
      <c r="D1075" s="321"/>
      <c r="E1075" s="321"/>
      <c r="F1075" s="321"/>
      <c r="G1075" s="321" t="s">
        <v>7</v>
      </c>
      <c r="H1075" s="321"/>
      <c r="I1075" s="321"/>
      <c r="J1075" s="142">
        <v>29.27</v>
      </c>
      <c r="K1075" s="128" t="s">
        <v>2989</v>
      </c>
      <c r="L1075" s="127" t="s">
        <v>2871</v>
      </c>
    </row>
    <row r="1076" spans="1:12" ht="21.75" customHeight="1" x14ac:dyDescent="0.2">
      <c r="A1076" s="130">
        <v>2116</v>
      </c>
      <c r="B1076" s="321" t="s">
        <v>3054</v>
      </c>
      <c r="C1076" s="321"/>
      <c r="D1076" s="321"/>
      <c r="E1076" s="321"/>
      <c r="F1076" s="321"/>
      <c r="G1076" s="321" t="s">
        <v>7</v>
      </c>
      <c r="H1076" s="321"/>
      <c r="I1076" s="321"/>
      <c r="J1076" s="142">
        <v>94.16</v>
      </c>
      <c r="K1076" s="128" t="s">
        <v>2989</v>
      </c>
      <c r="L1076" s="127" t="s">
        <v>2871</v>
      </c>
    </row>
    <row r="1077" spans="1:12" ht="10.9" customHeight="1" x14ac:dyDescent="0.2">
      <c r="A1077" s="130">
        <v>2159</v>
      </c>
      <c r="B1077" s="321" t="s">
        <v>3053</v>
      </c>
      <c r="C1077" s="321"/>
      <c r="D1077" s="321"/>
      <c r="E1077" s="321"/>
      <c r="F1077" s="321"/>
      <c r="G1077" s="321" t="s">
        <v>7</v>
      </c>
      <c r="H1077" s="321"/>
      <c r="I1077" s="321"/>
      <c r="J1077" s="135">
        <v>155</v>
      </c>
      <c r="K1077" s="128" t="s">
        <v>2989</v>
      </c>
      <c r="L1077" s="127" t="s">
        <v>2871</v>
      </c>
    </row>
    <row r="1078" spans="1:12" ht="10.9" customHeight="1" x14ac:dyDescent="0.2">
      <c r="A1078" s="130">
        <v>2275</v>
      </c>
      <c r="B1078" s="321" t="s">
        <v>3052</v>
      </c>
      <c r="C1078" s="321"/>
      <c r="D1078" s="321"/>
      <c r="E1078" s="321"/>
      <c r="F1078" s="321"/>
      <c r="G1078" s="321" t="s">
        <v>7</v>
      </c>
      <c r="H1078" s="321"/>
      <c r="I1078" s="321"/>
      <c r="J1078" s="142">
        <v>93.08</v>
      </c>
      <c r="K1078" s="128" t="s">
        <v>2989</v>
      </c>
      <c r="L1078" s="127" t="s">
        <v>2871</v>
      </c>
    </row>
    <row r="1079" spans="1:12" ht="10.9" customHeight="1" x14ac:dyDescent="0.2">
      <c r="A1079" s="130">
        <v>2276</v>
      </c>
      <c r="B1079" s="321" t="s">
        <v>3051</v>
      </c>
      <c r="C1079" s="321"/>
      <c r="D1079" s="321"/>
      <c r="E1079" s="321"/>
      <c r="F1079" s="321"/>
      <c r="G1079" s="321" t="s">
        <v>7</v>
      </c>
      <c r="H1079" s="321"/>
      <c r="I1079" s="321"/>
      <c r="J1079" s="135">
        <v>125.26</v>
      </c>
      <c r="K1079" s="128" t="s">
        <v>2989</v>
      </c>
      <c r="L1079" s="127" t="s">
        <v>2871</v>
      </c>
    </row>
    <row r="1080" spans="1:12" ht="10.9" customHeight="1" x14ac:dyDescent="0.2">
      <c r="A1080" s="130">
        <v>2277</v>
      </c>
      <c r="B1080" s="321" t="s">
        <v>3050</v>
      </c>
      <c r="C1080" s="321"/>
      <c r="D1080" s="321"/>
      <c r="E1080" s="321"/>
      <c r="F1080" s="321"/>
      <c r="G1080" s="321" t="s">
        <v>7</v>
      </c>
      <c r="H1080" s="321"/>
      <c r="I1080" s="321"/>
      <c r="J1080" s="135">
        <v>221.61</v>
      </c>
      <c r="K1080" s="128" t="s">
        <v>2989</v>
      </c>
      <c r="L1080" s="127" t="s">
        <v>2871</v>
      </c>
    </row>
    <row r="1081" spans="1:12" ht="21.75" customHeight="1" x14ac:dyDescent="0.2">
      <c r="A1081" s="130">
        <v>2323</v>
      </c>
      <c r="B1081" s="321" t="s">
        <v>3049</v>
      </c>
      <c r="C1081" s="321"/>
      <c r="D1081" s="321"/>
      <c r="E1081" s="321"/>
      <c r="F1081" s="321"/>
      <c r="G1081" s="321" t="s">
        <v>7</v>
      </c>
      <c r="H1081" s="321"/>
      <c r="I1081" s="321"/>
      <c r="J1081" s="135">
        <v>779.9</v>
      </c>
      <c r="K1081" s="128" t="s">
        <v>2989</v>
      </c>
      <c r="L1081" s="127" t="s">
        <v>2871</v>
      </c>
    </row>
    <row r="1082" spans="1:12" ht="10.9" customHeight="1" x14ac:dyDescent="0.2">
      <c r="A1082" s="130">
        <v>2337</v>
      </c>
      <c r="B1082" s="321" t="s">
        <v>3048</v>
      </c>
      <c r="C1082" s="321"/>
      <c r="D1082" s="321"/>
      <c r="E1082" s="321"/>
      <c r="F1082" s="321"/>
      <c r="G1082" s="321" t="s">
        <v>7</v>
      </c>
      <c r="H1082" s="321"/>
      <c r="I1082" s="321"/>
      <c r="J1082" s="135">
        <v>163</v>
      </c>
      <c r="K1082" s="128" t="s">
        <v>2989</v>
      </c>
      <c r="L1082" s="127" t="s">
        <v>2871</v>
      </c>
    </row>
    <row r="1083" spans="1:12" ht="10.9" customHeight="1" x14ac:dyDescent="0.2">
      <c r="A1083" s="130">
        <v>2338</v>
      </c>
      <c r="B1083" s="321" t="s">
        <v>3047</v>
      </c>
      <c r="C1083" s="321"/>
      <c r="D1083" s="321"/>
      <c r="E1083" s="321"/>
      <c r="F1083" s="321"/>
      <c r="G1083" s="321" t="s">
        <v>7</v>
      </c>
      <c r="H1083" s="321"/>
      <c r="I1083" s="321"/>
      <c r="J1083" s="135">
        <v>220.33</v>
      </c>
      <c r="K1083" s="128" t="s">
        <v>2989</v>
      </c>
      <c r="L1083" s="127" t="s">
        <v>2871</v>
      </c>
    </row>
    <row r="1084" spans="1:12" ht="10.9" customHeight="1" x14ac:dyDescent="0.2">
      <c r="A1084" s="130">
        <v>2356</v>
      </c>
      <c r="B1084" s="321" t="s">
        <v>3046</v>
      </c>
      <c r="C1084" s="321"/>
      <c r="D1084" s="321"/>
      <c r="E1084" s="321"/>
      <c r="F1084" s="321"/>
      <c r="G1084" s="321" t="s">
        <v>7</v>
      </c>
      <c r="H1084" s="321"/>
      <c r="I1084" s="321"/>
      <c r="J1084" s="135">
        <v>131.44</v>
      </c>
      <c r="K1084" s="128" t="s">
        <v>2989</v>
      </c>
      <c r="L1084" s="127" t="s">
        <v>2871</v>
      </c>
    </row>
    <row r="1085" spans="1:12" ht="10.9" customHeight="1" x14ac:dyDescent="0.2">
      <c r="A1085" s="130">
        <v>8943</v>
      </c>
      <c r="B1085" s="321" t="s">
        <v>3045</v>
      </c>
      <c r="C1085" s="321"/>
      <c r="D1085" s="321"/>
      <c r="E1085" s="321"/>
      <c r="F1085" s="321"/>
      <c r="G1085" s="321" t="s">
        <v>7</v>
      </c>
      <c r="H1085" s="321"/>
      <c r="I1085" s="321"/>
      <c r="J1085" s="135">
        <v>279.89999999999998</v>
      </c>
      <c r="K1085" s="128" t="s">
        <v>2876</v>
      </c>
      <c r="L1085" s="127" t="s">
        <v>2871</v>
      </c>
    </row>
    <row r="1086" spans="1:12" ht="21.75" customHeight="1" x14ac:dyDescent="0.2">
      <c r="A1086" s="130">
        <v>9181</v>
      </c>
      <c r="B1086" s="321" t="s">
        <v>3044</v>
      </c>
      <c r="C1086" s="321"/>
      <c r="D1086" s="321"/>
      <c r="E1086" s="321"/>
      <c r="F1086" s="321"/>
      <c r="G1086" s="321" t="s">
        <v>7</v>
      </c>
      <c r="H1086" s="321"/>
      <c r="I1086" s="321"/>
      <c r="J1086" s="135">
        <v>537.70000000000005</v>
      </c>
      <c r="K1086" s="128" t="s">
        <v>2966</v>
      </c>
      <c r="L1086" s="127" t="s">
        <v>2871</v>
      </c>
    </row>
    <row r="1087" spans="1:12" ht="21.75" customHeight="1" x14ac:dyDescent="0.2">
      <c r="A1087" s="130">
        <v>9182</v>
      </c>
      <c r="B1087" s="321" t="s">
        <v>3043</v>
      </c>
      <c r="C1087" s="321"/>
      <c r="D1087" s="321"/>
      <c r="E1087" s="321"/>
      <c r="F1087" s="321"/>
      <c r="G1087" s="321" t="s">
        <v>7</v>
      </c>
      <c r="H1087" s="321"/>
      <c r="I1087" s="321"/>
      <c r="J1087" s="129">
        <v>1003.7</v>
      </c>
      <c r="K1087" s="128" t="s">
        <v>2966</v>
      </c>
      <c r="L1087" s="127" t="s">
        <v>2871</v>
      </c>
    </row>
    <row r="1088" spans="1:12" ht="10.9" customHeight="1" x14ac:dyDescent="0.2">
      <c r="A1088" s="130">
        <v>9184</v>
      </c>
      <c r="B1088" s="321" t="s">
        <v>3042</v>
      </c>
      <c r="C1088" s="321"/>
      <c r="D1088" s="321"/>
      <c r="E1088" s="321"/>
      <c r="F1088" s="321"/>
      <c r="G1088" s="321" t="s">
        <v>7</v>
      </c>
      <c r="H1088" s="321"/>
      <c r="I1088" s="321"/>
      <c r="J1088" s="135">
        <v>124.99</v>
      </c>
      <c r="K1088" s="128" t="s">
        <v>2966</v>
      </c>
      <c r="L1088" s="127" t="s">
        <v>2871</v>
      </c>
    </row>
    <row r="1089" spans="1:12" ht="10.9" customHeight="1" x14ac:dyDescent="0.2">
      <c r="A1089" s="130">
        <v>9284</v>
      </c>
      <c r="B1089" s="321" t="s">
        <v>3041</v>
      </c>
      <c r="C1089" s="321"/>
      <c r="D1089" s="321"/>
      <c r="E1089" s="321"/>
      <c r="F1089" s="321"/>
      <c r="G1089" s="321" t="s">
        <v>7</v>
      </c>
      <c r="H1089" s="321"/>
      <c r="I1089" s="321"/>
      <c r="J1089" s="135">
        <v>241.04</v>
      </c>
      <c r="K1089" s="128" t="s">
        <v>2997</v>
      </c>
      <c r="L1089" s="127" t="s">
        <v>2871</v>
      </c>
    </row>
    <row r="1090" spans="1:12" ht="10.9" customHeight="1" x14ac:dyDescent="0.2">
      <c r="A1090" s="130">
        <v>9285</v>
      </c>
      <c r="B1090" s="321" t="s">
        <v>3040</v>
      </c>
      <c r="C1090" s="321"/>
      <c r="D1090" s="321"/>
      <c r="E1090" s="321"/>
      <c r="F1090" s="321"/>
      <c r="G1090" s="321" t="s">
        <v>7</v>
      </c>
      <c r="H1090" s="321"/>
      <c r="I1090" s="321"/>
      <c r="J1090" s="129">
        <v>1318.18</v>
      </c>
      <c r="K1090" s="128" t="s">
        <v>2997</v>
      </c>
      <c r="L1090" s="127" t="s">
        <v>2871</v>
      </c>
    </row>
    <row r="1091" spans="1:12" ht="10.9" customHeight="1" x14ac:dyDescent="0.2">
      <c r="A1091" s="130">
        <v>9287</v>
      </c>
      <c r="B1091" s="321" t="s">
        <v>3039</v>
      </c>
      <c r="C1091" s="321"/>
      <c r="D1091" s="321"/>
      <c r="E1091" s="321"/>
      <c r="F1091" s="321"/>
      <c r="G1091" s="321" t="s">
        <v>7</v>
      </c>
      <c r="H1091" s="321"/>
      <c r="I1091" s="321"/>
      <c r="J1091" s="129">
        <v>1094.1099999999999</v>
      </c>
      <c r="K1091" s="128" t="s">
        <v>2997</v>
      </c>
      <c r="L1091" s="127" t="s">
        <v>2871</v>
      </c>
    </row>
    <row r="1092" spans="1:12" ht="10.9" customHeight="1" x14ac:dyDescent="0.2">
      <c r="A1092" s="130">
        <v>9289</v>
      </c>
      <c r="B1092" s="321" t="s">
        <v>3038</v>
      </c>
      <c r="C1092" s="321"/>
      <c r="D1092" s="321"/>
      <c r="E1092" s="321"/>
      <c r="F1092" s="321"/>
      <c r="G1092" s="321" t="s">
        <v>7</v>
      </c>
      <c r="H1092" s="321"/>
      <c r="I1092" s="321"/>
      <c r="J1092" s="129">
        <v>1198</v>
      </c>
      <c r="K1092" s="128" t="s">
        <v>2997</v>
      </c>
      <c r="L1092" s="127" t="s">
        <v>2871</v>
      </c>
    </row>
    <row r="1093" spans="1:12" ht="10.9" customHeight="1" x14ac:dyDescent="0.2">
      <c r="A1093" s="130">
        <v>9290</v>
      </c>
      <c r="B1093" s="321" t="s">
        <v>3037</v>
      </c>
      <c r="C1093" s="321"/>
      <c r="D1093" s="321"/>
      <c r="E1093" s="321"/>
      <c r="F1093" s="321"/>
      <c r="G1093" s="321" t="s">
        <v>7</v>
      </c>
      <c r="H1093" s="321"/>
      <c r="I1093" s="321"/>
      <c r="J1093" s="129">
        <v>2658</v>
      </c>
      <c r="K1093" s="128" t="s">
        <v>2997</v>
      </c>
      <c r="L1093" s="127" t="s">
        <v>2871</v>
      </c>
    </row>
    <row r="1094" spans="1:12" ht="10.9" customHeight="1" x14ac:dyDescent="0.2">
      <c r="A1094" s="130">
        <v>9291</v>
      </c>
      <c r="B1094" s="321" t="s">
        <v>3036</v>
      </c>
      <c r="C1094" s="321"/>
      <c r="D1094" s="321"/>
      <c r="E1094" s="321"/>
      <c r="F1094" s="321"/>
      <c r="G1094" s="321" t="s">
        <v>7</v>
      </c>
      <c r="H1094" s="321"/>
      <c r="I1094" s="321"/>
      <c r="J1094" s="135">
        <v>960</v>
      </c>
      <c r="K1094" s="128" t="s">
        <v>2997</v>
      </c>
      <c r="L1094" s="127" t="s">
        <v>2871</v>
      </c>
    </row>
    <row r="1095" spans="1:12" ht="10.9" customHeight="1" x14ac:dyDescent="0.2">
      <c r="A1095" s="130">
        <v>9293</v>
      </c>
      <c r="B1095" s="321" t="s">
        <v>3035</v>
      </c>
      <c r="C1095" s="321"/>
      <c r="D1095" s="321"/>
      <c r="E1095" s="321"/>
      <c r="F1095" s="321"/>
      <c r="G1095" s="321" t="s">
        <v>7</v>
      </c>
      <c r="H1095" s="321"/>
      <c r="I1095" s="321"/>
      <c r="J1095" s="135">
        <v>131.44</v>
      </c>
      <c r="K1095" s="128" t="s">
        <v>2997</v>
      </c>
      <c r="L1095" s="127" t="s">
        <v>2871</v>
      </c>
    </row>
    <row r="1096" spans="1:12" ht="10.9" customHeight="1" x14ac:dyDescent="0.2">
      <c r="A1096" s="130">
        <v>9294</v>
      </c>
      <c r="B1096" s="321" t="s">
        <v>3034</v>
      </c>
      <c r="C1096" s="321"/>
      <c r="D1096" s="321"/>
      <c r="E1096" s="321"/>
      <c r="F1096" s="321"/>
      <c r="G1096" s="321" t="s">
        <v>7</v>
      </c>
      <c r="H1096" s="321"/>
      <c r="I1096" s="321"/>
      <c r="J1096" s="135">
        <v>357.66</v>
      </c>
      <c r="K1096" s="128" t="s">
        <v>2997</v>
      </c>
      <c r="L1096" s="127" t="s">
        <v>2871</v>
      </c>
    </row>
    <row r="1097" spans="1:12" ht="10.9" customHeight="1" x14ac:dyDescent="0.2">
      <c r="A1097" s="130">
        <v>9295</v>
      </c>
      <c r="B1097" s="321" t="s">
        <v>3033</v>
      </c>
      <c r="C1097" s="321"/>
      <c r="D1097" s="321"/>
      <c r="E1097" s="321"/>
      <c r="F1097" s="321"/>
      <c r="G1097" s="321" t="s">
        <v>7</v>
      </c>
      <c r="H1097" s="321"/>
      <c r="I1097" s="321"/>
      <c r="J1097" s="142">
        <v>95.5</v>
      </c>
      <c r="K1097" s="128" t="s">
        <v>2997</v>
      </c>
      <c r="L1097" s="127" t="s">
        <v>2871</v>
      </c>
    </row>
    <row r="1098" spans="1:12" ht="10.9" customHeight="1" x14ac:dyDescent="0.2">
      <c r="A1098" s="130">
        <v>9296</v>
      </c>
      <c r="B1098" s="321" t="s">
        <v>3032</v>
      </c>
      <c r="C1098" s="321"/>
      <c r="D1098" s="321"/>
      <c r="E1098" s="321"/>
      <c r="F1098" s="321"/>
      <c r="G1098" s="321" t="s">
        <v>7</v>
      </c>
      <c r="H1098" s="321"/>
      <c r="I1098" s="321"/>
      <c r="J1098" s="135">
        <v>131.44</v>
      </c>
      <c r="K1098" s="128" t="s">
        <v>2997</v>
      </c>
      <c r="L1098" s="127" t="s">
        <v>2871</v>
      </c>
    </row>
    <row r="1099" spans="1:12" ht="10.9" customHeight="1" x14ac:dyDescent="0.2">
      <c r="A1099" s="130">
        <v>9297</v>
      </c>
      <c r="B1099" s="321" t="s">
        <v>3031</v>
      </c>
      <c r="C1099" s="321"/>
      <c r="D1099" s="321"/>
      <c r="E1099" s="321"/>
      <c r="F1099" s="321"/>
      <c r="G1099" s="321" t="s">
        <v>7</v>
      </c>
      <c r="H1099" s="321"/>
      <c r="I1099" s="321"/>
      <c r="J1099" s="142">
        <v>97.73</v>
      </c>
      <c r="K1099" s="128" t="s">
        <v>2997</v>
      </c>
      <c r="L1099" s="127" t="s">
        <v>2871</v>
      </c>
    </row>
    <row r="1100" spans="1:12" ht="10.9" customHeight="1" x14ac:dyDescent="0.2">
      <c r="A1100" s="130">
        <v>9298</v>
      </c>
      <c r="B1100" s="321" t="s">
        <v>3030</v>
      </c>
      <c r="C1100" s="321"/>
      <c r="D1100" s="321"/>
      <c r="E1100" s="321"/>
      <c r="F1100" s="321"/>
      <c r="G1100" s="321" t="s">
        <v>7</v>
      </c>
      <c r="H1100" s="321"/>
      <c r="I1100" s="321"/>
      <c r="J1100" s="142">
        <v>14.76</v>
      </c>
      <c r="K1100" s="128" t="s">
        <v>2997</v>
      </c>
      <c r="L1100" s="127" t="s">
        <v>2871</v>
      </c>
    </row>
    <row r="1101" spans="1:12" ht="10.9" customHeight="1" x14ac:dyDescent="0.2">
      <c r="A1101" s="130">
        <v>9299</v>
      </c>
      <c r="B1101" s="321" t="s">
        <v>3029</v>
      </c>
      <c r="C1101" s="321"/>
      <c r="D1101" s="321"/>
      <c r="E1101" s="321"/>
      <c r="F1101" s="321"/>
      <c r="G1101" s="321" t="s">
        <v>7</v>
      </c>
      <c r="H1101" s="321"/>
      <c r="I1101" s="321"/>
      <c r="J1101" s="142">
        <v>35.46</v>
      </c>
      <c r="K1101" s="128" t="s">
        <v>2997</v>
      </c>
      <c r="L1101" s="127" t="s">
        <v>2871</v>
      </c>
    </row>
    <row r="1102" spans="1:12" ht="10.9" customHeight="1" x14ac:dyDescent="0.2">
      <c r="A1102" s="130">
        <v>9300</v>
      </c>
      <c r="B1102" s="321" t="s">
        <v>3028</v>
      </c>
      <c r="C1102" s="321"/>
      <c r="D1102" s="321"/>
      <c r="E1102" s="321"/>
      <c r="F1102" s="321"/>
      <c r="G1102" s="321" t="s">
        <v>7</v>
      </c>
      <c r="H1102" s="321"/>
      <c r="I1102" s="321"/>
      <c r="J1102" s="142">
        <v>57.62</v>
      </c>
      <c r="K1102" s="128" t="s">
        <v>2997</v>
      </c>
      <c r="L1102" s="127" t="s">
        <v>2871</v>
      </c>
    </row>
    <row r="1103" spans="1:12" ht="10.9" customHeight="1" x14ac:dyDescent="0.2">
      <c r="A1103" s="130">
        <v>9442</v>
      </c>
      <c r="B1103" s="321" t="s">
        <v>3027</v>
      </c>
      <c r="C1103" s="321"/>
      <c r="D1103" s="321"/>
      <c r="E1103" s="321"/>
      <c r="F1103" s="321"/>
      <c r="G1103" s="321" t="s">
        <v>7</v>
      </c>
      <c r="H1103" s="321"/>
      <c r="I1103" s="321"/>
      <c r="J1103" s="135">
        <v>172.67</v>
      </c>
      <c r="K1103" s="128" t="s">
        <v>2989</v>
      </c>
      <c r="L1103" s="127" t="s">
        <v>2871</v>
      </c>
    </row>
    <row r="1104" spans="1:12" ht="10.9" customHeight="1" x14ac:dyDescent="0.2">
      <c r="A1104" s="130">
        <v>9460</v>
      </c>
      <c r="B1104" s="321" t="s">
        <v>3026</v>
      </c>
      <c r="C1104" s="321"/>
      <c r="D1104" s="321"/>
      <c r="E1104" s="321"/>
      <c r="F1104" s="321"/>
      <c r="G1104" s="321" t="s">
        <v>7</v>
      </c>
      <c r="H1104" s="321"/>
      <c r="I1104" s="321"/>
      <c r="J1104" s="142">
        <v>86.79</v>
      </c>
      <c r="K1104" s="128" t="s">
        <v>2989</v>
      </c>
      <c r="L1104" s="127" t="s">
        <v>2871</v>
      </c>
    </row>
    <row r="1105" spans="1:12" ht="10.9" customHeight="1" x14ac:dyDescent="0.2">
      <c r="A1105" s="130">
        <v>9461</v>
      </c>
      <c r="B1105" s="321" t="s">
        <v>3025</v>
      </c>
      <c r="C1105" s="321"/>
      <c r="D1105" s="321"/>
      <c r="E1105" s="321"/>
      <c r="F1105" s="321"/>
      <c r="G1105" s="321" t="s">
        <v>7</v>
      </c>
      <c r="H1105" s="321"/>
      <c r="I1105" s="321"/>
      <c r="J1105" s="135">
        <v>289.39999999999998</v>
      </c>
      <c r="K1105" s="128" t="s">
        <v>2989</v>
      </c>
      <c r="L1105" s="127" t="s">
        <v>2871</v>
      </c>
    </row>
    <row r="1106" spans="1:12" ht="10.9" customHeight="1" x14ac:dyDescent="0.2">
      <c r="A1106" s="130">
        <v>9462</v>
      </c>
      <c r="B1106" s="321" t="s">
        <v>3024</v>
      </c>
      <c r="C1106" s="321"/>
      <c r="D1106" s="321"/>
      <c r="E1106" s="321"/>
      <c r="F1106" s="321"/>
      <c r="G1106" s="321" t="s">
        <v>7</v>
      </c>
      <c r="H1106" s="321"/>
      <c r="I1106" s="321"/>
      <c r="J1106" s="132">
        <v>1.02</v>
      </c>
      <c r="K1106" s="128" t="s">
        <v>2989</v>
      </c>
      <c r="L1106" s="127" t="s">
        <v>2871</v>
      </c>
    </row>
    <row r="1107" spans="1:12" ht="10.9" customHeight="1" x14ac:dyDescent="0.2">
      <c r="A1107" s="130">
        <v>9463</v>
      </c>
      <c r="B1107" s="321" t="s">
        <v>3023</v>
      </c>
      <c r="C1107" s="321"/>
      <c r="D1107" s="321"/>
      <c r="E1107" s="321"/>
      <c r="F1107" s="321"/>
      <c r="G1107" s="321" t="s">
        <v>7</v>
      </c>
      <c r="H1107" s="321"/>
      <c r="I1107" s="321"/>
      <c r="J1107" s="135">
        <v>121</v>
      </c>
      <c r="K1107" s="128" t="s">
        <v>2989</v>
      </c>
      <c r="L1107" s="127" t="s">
        <v>2871</v>
      </c>
    </row>
    <row r="1108" spans="1:12" ht="10.9" customHeight="1" x14ac:dyDescent="0.2">
      <c r="A1108" s="130">
        <v>9464</v>
      </c>
      <c r="B1108" s="321" t="s">
        <v>3022</v>
      </c>
      <c r="C1108" s="321"/>
      <c r="D1108" s="321"/>
      <c r="E1108" s="321"/>
      <c r="F1108" s="321"/>
      <c r="G1108" s="321" t="s">
        <v>7</v>
      </c>
      <c r="H1108" s="321"/>
      <c r="I1108" s="321"/>
      <c r="J1108" s="135">
        <v>341.37</v>
      </c>
      <c r="K1108" s="128" t="s">
        <v>2989</v>
      </c>
      <c r="L1108" s="127" t="s">
        <v>2871</v>
      </c>
    </row>
    <row r="1109" spans="1:12" ht="10.9" customHeight="1" x14ac:dyDescent="0.2">
      <c r="A1109" s="130">
        <v>9465</v>
      </c>
      <c r="B1109" s="321" t="s">
        <v>3021</v>
      </c>
      <c r="C1109" s="321"/>
      <c r="D1109" s="321"/>
      <c r="E1109" s="321"/>
      <c r="F1109" s="321"/>
      <c r="G1109" s="321" t="s">
        <v>7</v>
      </c>
      <c r="H1109" s="321"/>
      <c r="I1109" s="321"/>
      <c r="J1109" s="135">
        <v>443.94</v>
      </c>
      <c r="K1109" s="128" t="s">
        <v>2989</v>
      </c>
      <c r="L1109" s="127" t="s">
        <v>2871</v>
      </c>
    </row>
    <row r="1110" spans="1:12" ht="10.9" customHeight="1" x14ac:dyDescent="0.2">
      <c r="A1110" s="130">
        <v>9466</v>
      </c>
      <c r="B1110" s="321" t="s">
        <v>3020</v>
      </c>
      <c r="C1110" s="321"/>
      <c r="D1110" s="321"/>
      <c r="E1110" s="321"/>
      <c r="F1110" s="321"/>
      <c r="G1110" s="321" t="s">
        <v>7</v>
      </c>
      <c r="H1110" s="321"/>
      <c r="I1110" s="321"/>
      <c r="J1110" s="135">
        <v>289.39999999999998</v>
      </c>
      <c r="K1110" s="128" t="s">
        <v>2989</v>
      </c>
      <c r="L1110" s="127" t="s">
        <v>2871</v>
      </c>
    </row>
    <row r="1111" spans="1:12" ht="10.9" customHeight="1" x14ac:dyDescent="0.2">
      <c r="A1111" s="130">
        <v>9467</v>
      </c>
      <c r="B1111" s="321" t="s">
        <v>3019</v>
      </c>
      <c r="C1111" s="321"/>
      <c r="D1111" s="321"/>
      <c r="E1111" s="321"/>
      <c r="F1111" s="321"/>
      <c r="G1111" s="321" t="s">
        <v>7</v>
      </c>
      <c r="H1111" s="321"/>
      <c r="I1111" s="321"/>
      <c r="J1111" s="135">
        <v>826.92</v>
      </c>
      <c r="K1111" s="128" t="s">
        <v>2989</v>
      </c>
      <c r="L1111" s="127" t="s">
        <v>2871</v>
      </c>
    </row>
    <row r="1112" spans="1:12" ht="10.9" customHeight="1" x14ac:dyDescent="0.2">
      <c r="A1112" s="130">
        <v>9468</v>
      </c>
      <c r="B1112" s="321" t="s">
        <v>3018</v>
      </c>
      <c r="C1112" s="321"/>
      <c r="D1112" s="321"/>
      <c r="E1112" s="321"/>
      <c r="F1112" s="321"/>
      <c r="G1112" s="321" t="s">
        <v>7</v>
      </c>
      <c r="H1112" s="321"/>
      <c r="I1112" s="321"/>
      <c r="J1112" s="142">
        <v>86.78</v>
      </c>
      <c r="K1112" s="128" t="s">
        <v>2989</v>
      </c>
      <c r="L1112" s="127" t="s">
        <v>2871</v>
      </c>
    </row>
    <row r="1113" spans="1:12" ht="10.9" customHeight="1" x14ac:dyDescent="0.2">
      <c r="A1113" s="130">
        <v>9493</v>
      </c>
      <c r="B1113" s="321" t="s">
        <v>3017</v>
      </c>
      <c r="C1113" s="321"/>
      <c r="D1113" s="321"/>
      <c r="E1113" s="321"/>
      <c r="F1113" s="321"/>
      <c r="G1113" s="321" t="s">
        <v>7</v>
      </c>
      <c r="H1113" s="321"/>
      <c r="I1113" s="321"/>
      <c r="J1113" s="142">
        <v>39.9</v>
      </c>
      <c r="K1113" s="128" t="s">
        <v>2963</v>
      </c>
      <c r="L1113" s="127" t="s">
        <v>2871</v>
      </c>
    </row>
    <row r="1114" spans="1:12" ht="10.9" customHeight="1" x14ac:dyDescent="0.2">
      <c r="A1114" s="130">
        <v>9494</v>
      </c>
      <c r="B1114" s="321" t="s">
        <v>3016</v>
      </c>
      <c r="C1114" s="321"/>
      <c r="D1114" s="321"/>
      <c r="E1114" s="321"/>
      <c r="F1114" s="321"/>
      <c r="G1114" s="321" t="s">
        <v>7</v>
      </c>
      <c r="H1114" s="321"/>
      <c r="I1114" s="321"/>
      <c r="J1114" s="142">
        <v>14.79</v>
      </c>
      <c r="K1114" s="128" t="s">
        <v>2963</v>
      </c>
      <c r="L1114" s="127" t="s">
        <v>2871</v>
      </c>
    </row>
    <row r="1115" spans="1:12" ht="10.9" customHeight="1" x14ac:dyDescent="0.2">
      <c r="A1115" s="301"/>
      <c r="B1115" s="301"/>
      <c r="C1115" s="301"/>
      <c r="D1115" s="301"/>
      <c r="E1115" s="301"/>
      <c r="F1115" s="301"/>
      <c r="G1115" s="301"/>
      <c r="H1115" s="301"/>
      <c r="I1115" s="301"/>
      <c r="J1115" s="301"/>
      <c r="K1115" s="301"/>
      <c r="L1115" s="301"/>
    </row>
    <row r="1116" spans="1:12" ht="10.9" customHeight="1" x14ac:dyDescent="0.2">
      <c r="A1116" s="322" t="s">
        <v>2906</v>
      </c>
      <c r="B1116" s="322"/>
      <c r="C1116" s="322"/>
      <c r="D1116" s="321" t="s">
        <v>3015</v>
      </c>
      <c r="E1116" s="321"/>
      <c r="F1116" s="321"/>
      <c r="G1116" s="321"/>
      <c r="H1116" s="321"/>
      <c r="I1116" s="321"/>
      <c r="J1116" s="321"/>
      <c r="K1116" s="321"/>
      <c r="L1116" s="321"/>
    </row>
    <row r="1117" spans="1:12" ht="10.9" customHeight="1" x14ac:dyDescent="0.2">
      <c r="A1117" s="140" t="s">
        <v>0</v>
      </c>
      <c r="B1117" s="323" t="s">
        <v>1</v>
      </c>
      <c r="C1117" s="323"/>
      <c r="D1117" s="323"/>
      <c r="E1117" s="323"/>
      <c r="F1117" s="323"/>
      <c r="G1117" s="323" t="s">
        <v>2904</v>
      </c>
      <c r="H1117" s="323"/>
      <c r="I1117" s="323"/>
      <c r="J1117" s="141" t="s">
        <v>4</v>
      </c>
      <c r="K1117" s="140" t="s">
        <v>2903</v>
      </c>
      <c r="L1117" s="139" t="s">
        <v>2902</v>
      </c>
    </row>
    <row r="1118" spans="1:12" ht="10.9" customHeight="1" x14ac:dyDescent="0.2">
      <c r="A1118" s="130">
        <v>9140</v>
      </c>
      <c r="B1118" s="321" t="s">
        <v>3014</v>
      </c>
      <c r="C1118" s="321"/>
      <c r="D1118" s="321"/>
      <c r="E1118" s="321"/>
      <c r="F1118" s="321"/>
      <c r="G1118" s="321" t="s">
        <v>7</v>
      </c>
      <c r="H1118" s="321"/>
      <c r="I1118" s="321"/>
      <c r="J1118" s="142">
        <v>62.91</v>
      </c>
      <c r="K1118" s="128" t="s">
        <v>2966</v>
      </c>
      <c r="L1118" s="127" t="s">
        <v>2871</v>
      </c>
    </row>
    <row r="1119" spans="1:12" ht="10.9" customHeight="1" x14ac:dyDescent="0.2">
      <c r="A1119" s="130">
        <v>9141</v>
      </c>
      <c r="B1119" s="321" t="s">
        <v>3013</v>
      </c>
      <c r="C1119" s="321"/>
      <c r="D1119" s="321"/>
      <c r="E1119" s="321"/>
      <c r="F1119" s="321"/>
      <c r="G1119" s="321" t="s">
        <v>7</v>
      </c>
      <c r="H1119" s="321"/>
      <c r="I1119" s="321"/>
      <c r="J1119" s="135">
        <v>865</v>
      </c>
      <c r="K1119" s="128" t="s">
        <v>2966</v>
      </c>
      <c r="L1119" s="127" t="s">
        <v>2871</v>
      </c>
    </row>
    <row r="1120" spans="1:12" ht="10.9" customHeight="1" x14ac:dyDescent="0.2">
      <c r="A1120" s="130">
        <v>9286</v>
      </c>
      <c r="B1120" s="321" t="s">
        <v>3012</v>
      </c>
      <c r="C1120" s="321"/>
      <c r="D1120" s="321"/>
      <c r="E1120" s="321"/>
      <c r="F1120" s="321"/>
      <c r="G1120" s="321" t="s">
        <v>7</v>
      </c>
      <c r="H1120" s="321"/>
      <c r="I1120" s="321"/>
      <c r="J1120" s="129">
        <v>2744.95</v>
      </c>
      <c r="K1120" s="128" t="s">
        <v>2997</v>
      </c>
      <c r="L1120" s="127" t="s">
        <v>2871</v>
      </c>
    </row>
    <row r="1121" spans="1:12" ht="21.75" customHeight="1" x14ac:dyDescent="0.2">
      <c r="A1121" s="130">
        <v>9348</v>
      </c>
      <c r="B1121" s="321" t="s">
        <v>3011</v>
      </c>
      <c r="C1121" s="321"/>
      <c r="D1121" s="321"/>
      <c r="E1121" s="321"/>
      <c r="F1121" s="321"/>
      <c r="G1121" s="321" t="s">
        <v>7</v>
      </c>
      <c r="H1121" s="321"/>
      <c r="I1121" s="321"/>
      <c r="J1121" s="142">
        <v>13.62</v>
      </c>
      <c r="K1121" s="128" t="s">
        <v>3007</v>
      </c>
      <c r="L1121" s="127" t="s">
        <v>2871</v>
      </c>
    </row>
    <row r="1122" spans="1:12" ht="10.9" customHeight="1" x14ac:dyDescent="0.2">
      <c r="A1122" s="130">
        <v>9349</v>
      </c>
      <c r="B1122" s="321" t="s">
        <v>3010</v>
      </c>
      <c r="C1122" s="321"/>
      <c r="D1122" s="321"/>
      <c r="E1122" s="321"/>
      <c r="F1122" s="321"/>
      <c r="G1122" s="321" t="s">
        <v>7</v>
      </c>
      <c r="H1122" s="321"/>
      <c r="I1122" s="321"/>
      <c r="J1122" s="132">
        <v>7.48</v>
      </c>
      <c r="K1122" s="128" t="s">
        <v>3007</v>
      </c>
      <c r="L1122" s="127" t="s">
        <v>2871</v>
      </c>
    </row>
    <row r="1123" spans="1:12" ht="21.75" customHeight="1" x14ac:dyDescent="0.2">
      <c r="A1123" s="130">
        <v>9350</v>
      </c>
      <c r="B1123" s="321" t="s">
        <v>3009</v>
      </c>
      <c r="C1123" s="321"/>
      <c r="D1123" s="321"/>
      <c r="E1123" s="321"/>
      <c r="F1123" s="321"/>
      <c r="G1123" s="321" t="s">
        <v>7</v>
      </c>
      <c r="H1123" s="321"/>
      <c r="I1123" s="321"/>
      <c r="J1123" s="135">
        <v>415</v>
      </c>
      <c r="K1123" s="128" t="s">
        <v>3007</v>
      </c>
      <c r="L1123" s="127" t="s">
        <v>2871</v>
      </c>
    </row>
    <row r="1124" spans="1:12" ht="21.75" customHeight="1" x14ac:dyDescent="0.2">
      <c r="A1124" s="130">
        <v>9351</v>
      </c>
      <c r="B1124" s="321" t="s">
        <v>3008</v>
      </c>
      <c r="C1124" s="321"/>
      <c r="D1124" s="321"/>
      <c r="E1124" s="321"/>
      <c r="F1124" s="321"/>
      <c r="G1124" s="321" t="s">
        <v>7</v>
      </c>
      <c r="H1124" s="321"/>
      <c r="I1124" s="321"/>
      <c r="J1124" s="135">
        <v>145.82</v>
      </c>
      <c r="K1124" s="128" t="s">
        <v>3007</v>
      </c>
      <c r="L1124" s="127" t="s">
        <v>2871</v>
      </c>
    </row>
    <row r="1125" spans="1:12" ht="10.9" customHeight="1" x14ac:dyDescent="0.2">
      <c r="A1125" s="301"/>
      <c r="B1125" s="301"/>
      <c r="C1125" s="301"/>
      <c r="D1125" s="301"/>
      <c r="E1125" s="301"/>
      <c r="F1125" s="301"/>
      <c r="G1125" s="301"/>
      <c r="H1125" s="301"/>
      <c r="I1125" s="301"/>
      <c r="J1125" s="301"/>
      <c r="K1125" s="301"/>
      <c r="L1125" s="301"/>
    </row>
    <row r="1126" spans="1:12" ht="10.9" customHeight="1" x14ac:dyDescent="0.2">
      <c r="A1126" s="322" t="s">
        <v>2906</v>
      </c>
      <c r="B1126" s="322"/>
      <c r="C1126" s="322"/>
      <c r="D1126" s="321" t="s">
        <v>3006</v>
      </c>
      <c r="E1126" s="321"/>
      <c r="F1126" s="321"/>
      <c r="G1126" s="321"/>
      <c r="H1126" s="321"/>
      <c r="I1126" s="321"/>
      <c r="J1126" s="321"/>
      <c r="K1126" s="321"/>
      <c r="L1126" s="321"/>
    </row>
    <row r="1127" spans="1:12" ht="10.9" customHeight="1" x14ac:dyDescent="0.2">
      <c r="A1127" s="140" t="s">
        <v>0</v>
      </c>
      <c r="B1127" s="323" t="s">
        <v>1</v>
      </c>
      <c r="C1127" s="323"/>
      <c r="D1127" s="323"/>
      <c r="E1127" s="323"/>
      <c r="F1127" s="323"/>
      <c r="G1127" s="323" t="s">
        <v>2904</v>
      </c>
      <c r="H1127" s="323"/>
      <c r="I1127" s="323"/>
      <c r="J1127" s="141" t="s">
        <v>4</v>
      </c>
      <c r="K1127" s="140" t="s">
        <v>2903</v>
      </c>
      <c r="L1127" s="139" t="s">
        <v>2902</v>
      </c>
    </row>
    <row r="1128" spans="1:12" ht="10.9" customHeight="1" x14ac:dyDescent="0.2">
      <c r="A1128" s="130">
        <v>9131</v>
      </c>
      <c r="B1128" s="321" t="s">
        <v>3005</v>
      </c>
      <c r="C1128" s="321"/>
      <c r="D1128" s="321"/>
      <c r="E1128" s="321"/>
      <c r="F1128" s="321"/>
      <c r="G1128" s="321" t="s">
        <v>7</v>
      </c>
      <c r="H1128" s="321"/>
      <c r="I1128" s="321"/>
      <c r="J1128" s="132">
        <v>2.09</v>
      </c>
      <c r="K1128" s="128" t="s">
        <v>2989</v>
      </c>
      <c r="L1128" s="127" t="s">
        <v>2871</v>
      </c>
    </row>
    <row r="1129" spans="1:12" ht="10.9" customHeight="1" x14ac:dyDescent="0.2">
      <c r="A1129" s="130">
        <v>9132</v>
      </c>
      <c r="B1129" s="321" t="s">
        <v>3004</v>
      </c>
      <c r="C1129" s="321"/>
      <c r="D1129" s="321"/>
      <c r="E1129" s="321"/>
      <c r="F1129" s="321"/>
      <c r="G1129" s="321" t="s">
        <v>7</v>
      </c>
      <c r="H1129" s="321"/>
      <c r="I1129" s="321"/>
      <c r="J1129" s="142">
        <v>10.050000000000001</v>
      </c>
      <c r="K1129" s="128" t="s">
        <v>2966</v>
      </c>
      <c r="L1129" s="127" t="s">
        <v>2871</v>
      </c>
    </row>
    <row r="1130" spans="1:12" ht="10.9" customHeight="1" x14ac:dyDescent="0.2">
      <c r="A1130" s="130">
        <v>9142</v>
      </c>
      <c r="B1130" s="321" t="s">
        <v>3003</v>
      </c>
      <c r="C1130" s="321"/>
      <c r="D1130" s="321"/>
      <c r="E1130" s="321"/>
      <c r="F1130" s="321"/>
      <c r="G1130" s="321" t="s">
        <v>7</v>
      </c>
      <c r="H1130" s="321"/>
      <c r="I1130" s="321"/>
      <c r="J1130" s="135">
        <v>138.87</v>
      </c>
      <c r="K1130" s="128" t="s">
        <v>2966</v>
      </c>
      <c r="L1130" s="127" t="s">
        <v>2871</v>
      </c>
    </row>
    <row r="1131" spans="1:12" ht="10.9" customHeight="1" x14ac:dyDescent="0.2">
      <c r="A1131" s="130">
        <v>9143</v>
      </c>
      <c r="B1131" s="321" t="s">
        <v>3002</v>
      </c>
      <c r="C1131" s="321"/>
      <c r="D1131" s="321"/>
      <c r="E1131" s="321"/>
      <c r="F1131" s="321"/>
      <c r="G1131" s="321" t="s">
        <v>7</v>
      </c>
      <c r="H1131" s="321"/>
      <c r="I1131" s="321"/>
      <c r="J1131" s="135">
        <v>237.42</v>
      </c>
      <c r="K1131" s="128" t="s">
        <v>2966</v>
      </c>
      <c r="L1131" s="127" t="s">
        <v>2871</v>
      </c>
    </row>
    <row r="1132" spans="1:12" ht="10.9" customHeight="1" x14ac:dyDescent="0.2">
      <c r="A1132" s="130">
        <v>9144</v>
      </c>
      <c r="B1132" s="321" t="s">
        <v>3001</v>
      </c>
      <c r="C1132" s="321"/>
      <c r="D1132" s="321"/>
      <c r="E1132" s="321"/>
      <c r="F1132" s="321"/>
      <c r="G1132" s="321" t="s">
        <v>7</v>
      </c>
      <c r="H1132" s="321"/>
      <c r="I1132" s="321"/>
      <c r="J1132" s="142">
        <v>76.459999999999994</v>
      </c>
      <c r="K1132" s="128" t="s">
        <v>2966</v>
      </c>
      <c r="L1132" s="127" t="s">
        <v>2871</v>
      </c>
    </row>
    <row r="1133" spans="1:12" ht="10.9" customHeight="1" x14ac:dyDescent="0.2">
      <c r="A1133" s="130">
        <v>9145</v>
      </c>
      <c r="B1133" s="321" t="s">
        <v>3000</v>
      </c>
      <c r="C1133" s="321"/>
      <c r="D1133" s="321"/>
      <c r="E1133" s="321"/>
      <c r="F1133" s="321"/>
      <c r="G1133" s="321" t="s">
        <v>7</v>
      </c>
      <c r="H1133" s="321"/>
      <c r="I1133" s="321"/>
      <c r="J1133" s="142">
        <v>52.58</v>
      </c>
      <c r="K1133" s="128" t="s">
        <v>2966</v>
      </c>
      <c r="L1133" s="127" t="s">
        <v>2871</v>
      </c>
    </row>
    <row r="1134" spans="1:12" ht="21.75" customHeight="1" x14ac:dyDescent="0.2">
      <c r="A1134" s="130">
        <v>9306</v>
      </c>
      <c r="B1134" s="321" t="s">
        <v>2999</v>
      </c>
      <c r="C1134" s="321"/>
      <c r="D1134" s="321"/>
      <c r="E1134" s="321"/>
      <c r="F1134" s="321"/>
      <c r="G1134" s="321" t="s">
        <v>7</v>
      </c>
      <c r="H1134" s="321"/>
      <c r="I1134" s="321"/>
      <c r="J1134" s="132">
        <v>2.16</v>
      </c>
      <c r="K1134" s="128" t="s">
        <v>2997</v>
      </c>
      <c r="L1134" s="127" t="s">
        <v>2871</v>
      </c>
    </row>
    <row r="1135" spans="1:12" ht="21.75" customHeight="1" x14ac:dyDescent="0.2">
      <c r="A1135" s="130">
        <v>9308</v>
      </c>
      <c r="B1135" s="321" t="s">
        <v>2998</v>
      </c>
      <c r="C1135" s="321"/>
      <c r="D1135" s="321"/>
      <c r="E1135" s="321"/>
      <c r="F1135" s="321"/>
      <c r="G1135" s="321" t="s">
        <v>7</v>
      </c>
      <c r="H1135" s="321"/>
      <c r="I1135" s="321"/>
      <c r="J1135" s="132">
        <v>1.97</v>
      </c>
      <c r="K1135" s="128" t="s">
        <v>2997</v>
      </c>
      <c r="L1135" s="127" t="s">
        <v>2871</v>
      </c>
    </row>
    <row r="1136" spans="1:12" ht="10.9" customHeight="1" x14ac:dyDescent="0.2">
      <c r="A1136" s="130">
        <v>9436</v>
      </c>
      <c r="B1136" s="321" t="s">
        <v>2996</v>
      </c>
      <c r="C1136" s="321"/>
      <c r="D1136" s="321"/>
      <c r="E1136" s="321"/>
      <c r="F1136" s="321"/>
      <c r="G1136" s="321" t="s">
        <v>7</v>
      </c>
      <c r="H1136" s="321"/>
      <c r="I1136" s="321"/>
      <c r="J1136" s="129">
        <v>9073.16</v>
      </c>
      <c r="K1136" s="128" t="s">
        <v>2989</v>
      </c>
      <c r="L1136" s="127" t="s">
        <v>2871</v>
      </c>
    </row>
    <row r="1137" spans="1:12" ht="10.9" customHeight="1" x14ac:dyDescent="0.2">
      <c r="A1137" s="130">
        <v>9437</v>
      </c>
      <c r="B1137" s="321" t="s">
        <v>2995</v>
      </c>
      <c r="C1137" s="321"/>
      <c r="D1137" s="321"/>
      <c r="E1137" s="321"/>
      <c r="F1137" s="321"/>
      <c r="G1137" s="321" t="s">
        <v>7</v>
      </c>
      <c r="H1137" s="321"/>
      <c r="I1137" s="321"/>
      <c r="J1137" s="135">
        <v>548.95000000000005</v>
      </c>
      <c r="K1137" s="128" t="s">
        <v>2989</v>
      </c>
      <c r="L1137" s="127" t="s">
        <v>2871</v>
      </c>
    </row>
    <row r="1138" spans="1:12" ht="10.9" customHeight="1" x14ac:dyDescent="0.2">
      <c r="A1138" s="130">
        <v>9438</v>
      </c>
      <c r="B1138" s="321" t="s">
        <v>2994</v>
      </c>
      <c r="C1138" s="321"/>
      <c r="D1138" s="321"/>
      <c r="E1138" s="321"/>
      <c r="F1138" s="321"/>
      <c r="G1138" s="321" t="s">
        <v>7</v>
      </c>
      <c r="H1138" s="321"/>
      <c r="I1138" s="321"/>
      <c r="J1138" s="129">
        <v>3395.73</v>
      </c>
      <c r="K1138" s="128" t="s">
        <v>2989</v>
      </c>
      <c r="L1138" s="127" t="s">
        <v>2871</v>
      </c>
    </row>
    <row r="1139" spans="1:12" ht="10.9" customHeight="1" x14ac:dyDescent="0.2">
      <c r="A1139" s="130">
        <v>9439</v>
      </c>
      <c r="B1139" s="321" t="s">
        <v>2993</v>
      </c>
      <c r="C1139" s="321"/>
      <c r="D1139" s="321"/>
      <c r="E1139" s="321"/>
      <c r="F1139" s="321"/>
      <c r="G1139" s="321" t="s">
        <v>7</v>
      </c>
      <c r="H1139" s="321"/>
      <c r="I1139" s="321"/>
      <c r="J1139" s="129">
        <v>3395.73</v>
      </c>
      <c r="K1139" s="128" t="s">
        <v>2989</v>
      </c>
      <c r="L1139" s="127" t="s">
        <v>2871</v>
      </c>
    </row>
    <row r="1140" spans="1:12" ht="21.75" customHeight="1" x14ac:dyDescent="0.2">
      <c r="A1140" s="130">
        <v>9448</v>
      </c>
      <c r="B1140" s="321" t="s">
        <v>2992</v>
      </c>
      <c r="C1140" s="321"/>
      <c r="D1140" s="321"/>
      <c r="E1140" s="321"/>
      <c r="F1140" s="321"/>
      <c r="G1140" s="321" t="s">
        <v>7</v>
      </c>
      <c r="H1140" s="321"/>
      <c r="I1140" s="321"/>
      <c r="J1140" s="132">
        <v>1.08</v>
      </c>
      <c r="K1140" s="128" t="s">
        <v>2989</v>
      </c>
      <c r="L1140" s="127" t="s">
        <v>2871</v>
      </c>
    </row>
    <row r="1141" spans="1:12" ht="21.75" customHeight="1" x14ac:dyDescent="0.2">
      <c r="A1141" s="130">
        <v>9449</v>
      </c>
      <c r="B1141" s="321" t="s">
        <v>2991</v>
      </c>
      <c r="C1141" s="321"/>
      <c r="D1141" s="321"/>
      <c r="E1141" s="321"/>
      <c r="F1141" s="321"/>
      <c r="G1141" s="321" t="s">
        <v>7</v>
      </c>
      <c r="H1141" s="321"/>
      <c r="I1141" s="321"/>
      <c r="J1141" s="142">
        <v>15.01</v>
      </c>
      <c r="K1141" s="128" t="s">
        <v>2989</v>
      </c>
      <c r="L1141" s="127" t="s">
        <v>2871</v>
      </c>
    </row>
    <row r="1142" spans="1:12" ht="21.75" customHeight="1" x14ac:dyDescent="0.2">
      <c r="A1142" s="130">
        <v>9450</v>
      </c>
      <c r="B1142" s="321" t="s">
        <v>2990</v>
      </c>
      <c r="C1142" s="321"/>
      <c r="D1142" s="321"/>
      <c r="E1142" s="321"/>
      <c r="F1142" s="321"/>
      <c r="G1142" s="321" t="s">
        <v>7</v>
      </c>
      <c r="H1142" s="321"/>
      <c r="I1142" s="321"/>
      <c r="J1142" s="142">
        <v>15.01</v>
      </c>
      <c r="K1142" s="128" t="s">
        <v>2989</v>
      </c>
      <c r="L1142" s="127" t="s">
        <v>2871</v>
      </c>
    </row>
    <row r="1143" spans="1:12" ht="10.9" customHeight="1" x14ac:dyDescent="0.2">
      <c r="A1143" s="130">
        <v>9603</v>
      </c>
      <c r="B1143" s="321" t="s">
        <v>1905</v>
      </c>
      <c r="C1143" s="321"/>
      <c r="D1143" s="321"/>
      <c r="E1143" s="321"/>
      <c r="F1143" s="321"/>
      <c r="G1143" s="321" t="s">
        <v>414</v>
      </c>
      <c r="H1143" s="321"/>
      <c r="I1143" s="321"/>
      <c r="J1143" s="131">
        <v>16766.95</v>
      </c>
      <c r="K1143" s="128" t="s">
        <v>2988</v>
      </c>
      <c r="L1143" s="127" t="s">
        <v>2871</v>
      </c>
    </row>
    <row r="1144" spans="1:12" ht="10.9" customHeight="1" x14ac:dyDescent="0.2">
      <c r="A1144" s="301"/>
      <c r="B1144" s="301"/>
      <c r="C1144" s="301"/>
      <c r="D1144" s="301"/>
      <c r="E1144" s="301"/>
      <c r="F1144" s="301"/>
      <c r="G1144" s="301"/>
      <c r="H1144" s="301"/>
      <c r="I1144" s="301"/>
      <c r="J1144" s="301"/>
      <c r="K1144" s="301"/>
      <c r="L1144" s="301"/>
    </row>
    <row r="1145" spans="1:12" ht="10.9" customHeight="1" x14ac:dyDescent="0.2">
      <c r="A1145" s="322" t="s">
        <v>2906</v>
      </c>
      <c r="B1145" s="322"/>
      <c r="C1145" s="322"/>
      <c r="D1145" s="321" t="s">
        <v>2987</v>
      </c>
      <c r="E1145" s="321"/>
      <c r="F1145" s="321"/>
      <c r="G1145" s="321"/>
      <c r="H1145" s="321"/>
      <c r="I1145" s="321"/>
      <c r="J1145" s="321"/>
      <c r="K1145" s="321"/>
      <c r="L1145" s="321"/>
    </row>
    <row r="1146" spans="1:12" ht="10.9" customHeight="1" x14ac:dyDescent="0.2">
      <c r="A1146" s="140" t="s">
        <v>0</v>
      </c>
      <c r="B1146" s="323" t="s">
        <v>1</v>
      </c>
      <c r="C1146" s="323"/>
      <c r="D1146" s="323"/>
      <c r="E1146" s="323"/>
      <c r="F1146" s="323"/>
      <c r="G1146" s="323" t="s">
        <v>2904</v>
      </c>
      <c r="H1146" s="323"/>
      <c r="I1146" s="323"/>
      <c r="J1146" s="141" t="s">
        <v>4</v>
      </c>
      <c r="K1146" s="140" t="s">
        <v>2903</v>
      </c>
      <c r="L1146" s="139" t="s">
        <v>2902</v>
      </c>
    </row>
    <row r="1147" spans="1:12" ht="10.9" customHeight="1" x14ac:dyDescent="0.2">
      <c r="A1147" s="130">
        <v>5867</v>
      </c>
      <c r="B1147" s="321" t="s">
        <v>2985</v>
      </c>
      <c r="C1147" s="321"/>
      <c r="D1147" s="321"/>
      <c r="E1147" s="321"/>
      <c r="F1147" s="321"/>
      <c r="G1147" s="321" t="s">
        <v>19</v>
      </c>
      <c r="H1147" s="321"/>
      <c r="I1147" s="321"/>
      <c r="J1147" s="132">
        <v>3.58</v>
      </c>
      <c r="K1147" s="128" t="s">
        <v>2872</v>
      </c>
      <c r="L1147" s="127" t="s">
        <v>2871</v>
      </c>
    </row>
    <row r="1148" spans="1:12" ht="10.9" customHeight="1" x14ac:dyDescent="0.2">
      <c r="A1148" s="130">
        <v>5868</v>
      </c>
      <c r="B1148" s="321" t="s">
        <v>2984</v>
      </c>
      <c r="C1148" s="321"/>
      <c r="D1148" s="321"/>
      <c r="E1148" s="321"/>
      <c r="F1148" s="321"/>
      <c r="G1148" s="321" t="s">
        <v>19</v>
      </c>
      <c r="H1148" s="321"/>
      <c r="I1148" s="321"/>
      <c r="J1148" s="142">
        <v>20.89</v>
      </c>
      <c r="K1148" s="128" t="s">
        <v>4732</v>
      </c>
      <c r="L1148" s="127" t="s">
        <v>2871</v>
      </c>
    </row>
    <row r="1149" spans="1:12" ht="10.9" customHeight="1" x14ac:dyDescent="0.2">
      <c r="A1149" s="130">
        <v>5869</v>
      </c>
      <c r="B1149" s="321" t="s">
        <v>2983</v>
      </c>
      <c r="C1149" s="321"/>
      <c r="D1149" s="321"/>
      <c r="E1149" s="321"/>
      <c r="F1149" s="321"/>
      <c r="G1149" s="321" t="s">
        <v>7</v>
      </c>
      <c r="H1149" s="321"/>
      <c r="I1149" s="321"/>
      <c r="J1149" s="142">
        <v>16.21</v>
      </c>
      <c r="K1149" s="128" t="s">
        <v>4732</v>
      </c>
      <c r="L1149" s="127" t="s">
        <v>2871</v>
      </c>
    </row>
    <row r="1150" spans="1:12" ht="10.9" customHeight="1" x14ac:dyDescent="0.2">
      <c r="A1150" s="130">
        <v>5870</v>
      </c>
      <c r="B1150" s="321" t="s">
        <v>2982</v>
      </c>
      <c r="C1150" s="321"/>
      <c r="D1150" s="321"/>
      <c r="E1150" s="321"/>
      <c r="F1150" s="321"/>
      <c r="G1150" s="321" t="s">
        <v>7</v>
      </c>
      <c r="H1150" s="321"/>
      <c r="I1150" s="321"/>
      <c r="J1150" s="135">
        <v>136</v>
      </c>
      <c r="K1150" s="128" t="s">
        <v>2881</v>
      </c>
      <c r="L1150" s="127" t="s">
        <v>2871</v>
      </c>
    </row>
    <row r="1151" spans="1:12" ht="10.9" customHeight="1" x14ac:dyDescent="0.2">
      <c r="A1151" s="130">
        <v>5871</v>
      </c>
      <c r="B1151" s="321" t="s">
        <v>2981</v>
      </c>
      <c r="C1151" s="321"/>
      <c r="D1151" s="321"/>
      <c r="E1151" s="321"/>
      <c r="F1151" s="321"/>
      <c r="G1151" s="321" t="s">
        <v>7</v>
      </c>
      <c r="H1151" s="321"/>
      <c r="I1151" s="321"/>
      <c r="J1151" s="132">
        <v>2.6</v>
      </c>
      <c r="K1151" s="128" t="s">
        <v>2881</v>
      </c>
      <c r="L1151" s="127" t="s">
        <v>2871</v>
      </c>
    </row>
    <row r="1152" spans="1:12" ht="10.9" customHeight="1" x14ac:dyDescent="0.2">
      <c r="A1152" s="130">
        <v>5872</v>
      </c>
      <c r="B1152" s="321" t="s">
        <v>2980</v>
      </c>
      <c r="C1152" s="321"/>
      <c r="D1152" s="321"/>
      <c r="E1152" s="321"/>
      <c r="F1152" s="321"/>
      <c r="G1152" s="321" t="s">
        <v>7</v>
      </c>
      <c r="H1152" s="321"/>
      <c r="I1152" s="321"/>
      <c r="J1152" s="142">
        <v>48.82</v>
      </c>
      <c r="K1152" s="128" t="s">
        <v>4732</v>
      </c>
      <c r="L1152" s="127" t="s">
        <v>2871</v>
      </c>
    </row>
    <row r="1153" spans="1:12" ht="10.9" customHeight="1" x14ac:dyDescent="0.2">
      <c r="A1153" s="130">
        <v>5878</v>
      </c>
      <c r="B1153" s="321" t="s">
        <v>2978</v>
      </c>
      <c r="C1153" s="321"/>
      <c r="D1153" s="321"/>
      <c r="E1153" s="321"/>
      <c r="F1153" s="321"/>
      <c r="G1153" s="321" t="s">
        <v>414</v>
      </c>
      <c r="H1153" s="321"/>
      <c r="I1153" s="321"/>
      <c r="J1153" s="129">
        <v>5600</v>
      </c>
      <c r="K1153" s="128" t="s">
        <v>2872</v>
      </c>
      <c r="L1153" s="127" t="s">
        <v>2871</v>
      </c>
    </row>
    <row r="1154" spans="1:12" ht="10.9" customHeight="1" x14ac:dyDescent="0.2">
      <c r="A1154" s="130">
        <v>5879</v>
      </c>
      <c r="B1154" s="321" t="s">
        <v>2977</v>
      </c>
      <c r="C1154" s="321"/>
      <c r="D1154" s="321"/>
      <c r="E1154" s="321"/>
      <c r="F1154" s="321"/>
      <c r="G1154" s="321" t="s">
        <v>21</v>
      </c>
      <c r="H1154" s="321"/>
      <c r="I1154" s="321"/>
      <c r="J1154" s="132">
        <v>3.25</v>
      </c>
      <c r="K1154" s="128" t="s">
        <v>4732</v>
      </c>
      <c r="L1154" s="127" t="s">
        <v>2871</v>
      </c>
    </row>
    <row r="1155" spans="1:12" ht="10.9" customHeight="1" x14ac:dyDescent="0.2">
      <c r="A1155" s="130">
        <v>9258</v>
      </c>
      <c r="B1155" s="321" t="s">
        <v>1398</v>
      </c>
      <c r="C1155" s="321"/>
      <c r="D1155" s="321"/>
      <c r="E1155" s="321"/>
      <c r="F1155" s="321"/>
      <c r="G1155" s="321" t="s">
        <v>414</v>
      </c>
      <c r="H1155" s="321"/>
      <c r="I1155" s="321"/>
      <c r="J1155" s="131">
        <v>14000</v>
      </c>
      <c r="K1155" s="128" t="s">
        <v>2940</v>
      </c>
      <c r="L1155" s="127" t="s">
        <v>2871</v>
      </c>
    </row>
    <row r="1156" spans="1:12" ht="10.9" customHeight="1" x14ac:dyDescent="0.2">
      <c r="A1156" s="130">
        <v>9259</v>
      </c>
      <c r="B1156" s="321" t="s">
        <v>1400</v>
      </c>
      <c r="C1156" s="321"/>
      <c r="D1156" s="321"/>
      <c r="E1156" s="321"/>
      <c r="F1156" s="321"/>
      <c r="G1156" s="321" t="s">
        <v>414</v>
      </c>
      <c r="H1156" s="321"/>
      <c r="I1156" s="321"/>
      <c r="J1156" s="131">
        <v>27000</v>
      </c>
      <c r="K1156" s="128" t="s">
        <v>2940</v>
      </c>
      <c r="L1156" s="127" t="s">
        <v>2871</v>
      </c>
    </row>
    <row r="1157" spans="1:12" ht="10.9" customHeight="1" x14ac:dyDescent="0.2">
      <c r="A1157" s="130">
        <v>9261</v>
      </c>
      <c r="B1157" s="321" t="s">
        <v>2976</v>
      </c>
      <c r="C1157" s="321"/>
      <c r="D1157" s="321"/>
      <c r="E1157" s="321"/>
      <c r="F1157" s="321"/>
      <c r="G1157" s="321" t="s">
        <v>19</v>
      </c>
      <c r="H1157" s="321"/>
      <c r="I1157" s="321"/>
      <c r="J1157" s="135">
        <v>836.9</v>
      </c>
      <c r="K1157" s="128" t="s">
        <v>2940</v>
      </c>
      <c r="L1157" s="127" t="s">
        <v>2871</v>
      </c>
    </row>
    <row r="1158" spans="1:12" ht="10.9" customHeight="1" x14ac:dyDescent="0.2">
      <c r="A1158" s="130">
        <v>9262</v>
      </c>
      <c r="B1158" s="321" t="s">
        <v>2975</v>
      </c>
      <c r="C1158" s="321"/>
      <c r="D1158" s="321"/>
      <c r="E1158" s="321"/>
      <c r="F1158" s="321"/>
      <c r="G1158" s="321" t="s">
        <v>7</v>
      </c>
      <c r="H1158" s="321"/>
      <c r="I1158" s="321"/>
      <c r="J1158" s="129">
        <v>1399</v>
      </c>
      <c r="K1158" s="128" t="s">
        <v>2940</v>
      </c>
      <c r="L1158" s="127" t="s">
        <v>2871</v>
      </c>
    </row>
    <row r="1159" spans="1:12" ht="10.9" customHeight="1" x14ac:dyDescent="0.2">
      <c r="A1159" s="130">
        <v>9263</v>
      </c>
      <c r="B1159" s="321" t="s">
        <v>2974</v>
      </c>
      <c r="C1159" s="321"/>
      <c r="D1159" s="321"/>
      <c r="E1159" s="321"/>
      <c r="F1159" s="321"/>
      <c r="G1159" s="321" t="s">
        <v>21</v>
      </c>
      <c r="H1159" s="321"/>
      <c r="I1159" s="321"/>
      <c r="J1159" s="132">
        <v>5</v>
      </c>
      <c r="K1159" s="128" t="s">
        <v>2940</v>
      </c>
      <c r="L1159" s="127" t="s">
        <v>2871</v>
      </c>
    </row>
    <row r="1160" spans="1:12" ht="10.9" customHeight="1" x14ac:dyDescent="0.2">
      <c r="A1160" s="130">
        <v>9264</v>
      </c>
      <c r="B1160" s="321" t="s">
        <v>2973</v>
      </c>
      <c r="C1160" s="321"/>
      <c r="D1160" s="321"/>
      <c r="E1160" s="321"/>
      <c r="F1160" s="321"/>
      <c r="G1160" s="321" t="s">
        <v>1396</v>
      </c>
      <c r="H1160" s="321"/>
      <c r="I1160" s="321"/>
      <c r="J1160" s="142">
        <v>80</v>
      </c>
      <c r="K1160" s="128" t="s">
        <v>2940</v>
      </c>
      <c r="L1160" s="127" t="s">
        <v>2871</v>
      </c>
    </row>
    <row r="1161" spans="1:12" ht="10.9" customHeight="1" x14ac:dyDescent="0.2">
      <c r="A1161" s="130">
        <v>9265</v>
      </c>
      <c r="B1161" s="321" t="s">
        <v>1476</v>
      </c>
      <c r="C1161" s="321"/>
      <c r="D1161" s="321"/>
      <c r="E1161" s="321"/>
      <c r="F1161" s="321"/>
      <c r="G1161" s="321" t="s">
        <v>1396</v>
      </c>
      <c r="H1161" s="321"/>
      <c r="I1161" s="321"/>
      <c r="J1161" s="135">
        <v>175</v>
      </c>
      <c r="K1161" s="128" t="s">
        <v>2940</v>
      </c>
      <c r="L1161" s="127" t="s">
        <v>2871</v>
      </c>
    </row>
    <row r="1162" spans="1:12" ht="10.9" customHeight="1" x14ac:dyDescent="0.2">
      <c r="A1162" s="130">
        <v>9267</v>
      </c>
      <c r="B1162" s="321" t="s">
        <v>2972</v>
      </c>
      <c r="C1162" s="321"/>
      <c r="D1162" s="321"/>
      <c r="E1162" s="321"/>
      <c r="F1162" s="321"/>
      <c r="G1162" s="321" t="s">
        <v>1396</v>
      </c>
      <c r="H1162" s="321"/>
      <c r="I1162" s="321"/>
      <c r="J1162" s="135">
        <v>700</v>
      </c>
      <c r="K1162" s="128" t="s">
        <v>2940</v>
      </c>
      <c r="L1162" s="127" t="s">
        <v>2871</v>
      </c>
    </row>
    <row r="1163" spans="1:12" ht="10.9" customHeight="1" x14ac:dyDescent="0.2">
      <c r="A1163" s="301"/>
      <c r="B1163" s="301"/>
      <c r="C1163" s="301"/>
      <c r="D1163" s="301"/>
      <c r="E1163" s="301"/>
      <c r="F1163" s="301"/>
      <c r="G1163" s="301"/>
      <c r="H1163" s="301"/>
      <c r="I1163" s="301"/>
      <c r="J1163" s="301"/>
      <c r="K1163" s="301"/>
      <c r="L1163" s="301"/>
    </row>
    <row r="1164" spans="1:12" ht="10.9" customHeight="1" x14ac:dyDescent="0.2">
      <c r="A1164" s="322" t="s">
        <v>2906</v>
      </c>
      <c r="B1164" s="322"/>
      <c r="C1164" s="322"/>
      <c r="D1164" s="321" t="s">
        <v>2971</v>
      </c>
      <c r="E1164" s="321"/>
      <c r="F1164" s="321"/>
      <c r="G1164" s="321"/>
      <c r="H1164" s="321"/>
      <c r="I1164" s="321"/>
      <c r="J1164" s="321"/>
      <c r="K1164" s="321"/>
      <c r="L1164" s="321"/>
    </row>
    <row r="1165" spans="1:12" ht="10.9" customHeight="1" x14ac:dyDescent="0.2">
      <c r="A1165" s="140" t="s">
        <v>0</v>
      </c>
      <c r="B1165" s="323" t="s">
        <v>1</v>
      </c>
      <c r="C1165" s="323"/>
      <c r="D1165" s="323"/>
      <c r="E1165" s="323"/>
      <c r="F1165" s="323"/>
      <c r="G1165" s="323" t="s">
        <v>2904</v>
      </c>
      <c r="H1165" s="323"/>
      <c r="I1165" s="323"/>
      <c r="J1165" s="141" t="s">
        <v>4</v>
      </c>
      <c r="K1165" s="140" t="s">
        <v>2903</v>
      </c>
      <c r="L1165" s="139" t="s">
        <v>2902</v>
      </c>
    </row>
    <row r="1166" spans="1:12" ht="10.9" customHeight="1" x14ac:dyDescent="0.2">
      <c r="A1166" s="130">
        <v>9149</v>
      </c>
      <c r="B1166" s="321" t="s">
        <v>1515</v>
      </c>
      <c r="C1166" s="321"/>
      <c r="D1166" s="321"/>
      <c r="E1166" s="321"/>
      <c r="F1166" s="321"/>
      <c r="G1166" s="321" t="s">
        <v>7</v>
      </c>
      <c r="H1166" s="321"/>
      <c r="I1166" s="321"/>
      <c r="J1166" s="131">
        <v>71496.88</v>
      </c>
      <c r="K1166" s="128" t="s">
        <v>2963</v>
      </c>
      <c r="L1166" s="127" t="s">
        <v>2871</v>
      </c>
    </row>
    <row r="1167" spans="1:12" ht="10.9" customHeight="1" x14ac:dyDescent="0.2">
      <c r="A1167" s="130">
        <v>9150</v>
      </c>
      <c r="B1167" s="321" t="s">
        <v>2970</v>
      </c>
      <c r="C1167" s="321"/>
      <c r="D1167" s="321"/>
      <c r="E1167" s="321"/>
      <c r="F1167" s="321"/>
      <c r="G1167" s="321" t="s">
        <v>7</v>
      </c>
      <c r="H1167" s="321"/>
      <c r="I1167" s="321"/>
      <c r="J1167" s="131">
        <v>82706.100000000006</v>
      </c>
      <c r="K1167" s="128" t="s">
        <v>2963</v>
      </c>
      <c r="L1167" s="127" t="s">
        <v>2871</v>
      </c>
    </row>
    <row r="1168" spans="1:12" ht="10.9" customHeight="1" x14ac:dyDescent="0.2">
      <c r="A1168" s="130">
        <v>9168</v>
      </c>
      <c r="B1168" s="321" t="s">
        <v>2969</v>
      </c>
      <c r="C1168" s="321"/>
      <c r="D1168" s="321"/>
      <c r="E1168" s="321"/>
      <c r="F1168" s="321"/>
      <c r="G1168" s="321" t="s">
        <v>7</v>
      </c>
      <c r="H1168" s="321"/>
      <c r="I1168" s="321"/>
      <c r="J1168" s="131">
        <v>49191.13</v>
      </c>
      <c r="K1168" s="128" t="s">
        <v>2963</v>
      </c>
      <c r="L1168" s="127" t="s">
        <v>2871</v>
      </c>
    </row>
    <row r="1169" spans="1:12" ht="10.9" customHeight="1" x14ac:dyDescent="0.2">
      <c r="A1169" s="130">
        <v>9169</v>
      </c>
      <c r="B1169" s="321" t="s">
        <v>2968</v>
      </c>
      <c r="C1169" s="321"/>
      <c r="D1169" s="321"/>
      <c r="E1169" s="321"/>
      <c r="F1169" s="321"/>
      <c r="G1169" s="321" t="s">
        <v>7</v>
      </c>
      <c r="H1169" s="321"/>
      <c r="I1169" s="321"/>
      <c r="J1169" s="129">
        <v>3355</v>
      </c>
      <c r="K1169" s="128" t="s">
        <v>2963</v>
      </c>
      <c r="L1169" s="127" t="s">
        <v>2871</v>
      </c>
    </row>
    <row r="1170" spans="1:12" ht="10.9" customHeight="1" x14ac:dyDescent="0.2">
      <c r="A1170" s="130">
        <v>9170</v>
      </c>
      <c r="B1170" s="321" t="s">
        <v>2967</v>
      </c>
      <c r="C1170" s="321"/>
      <c r="D1170" s="321"/>
      <c r="E1170" s="321"/>
      <c r="F1170" s="321"/>
      <c r="G1170" s="321" t="s">
        <v>414</v>
      </c>
      <c r="H1170" s="321"/>
      <c r="I1170" s="321"/>
      <c r="J1170" s="131">
        <v>41479.56</v>
      </c>
      <c r="K1170" s="128" t="s">
        <v>2963</v>
      </c>
      <c r="L1170" s="127" t="s">
        <v>2871</v>
      </c>
    </row>
    <row r="1171" spans="1:12" ht="10.9" customHeight="1" x14ac:dyDescent="0.2">
      <c r="A1171" s="130">
        <v>9516</v>
      </c>
      <c r="B1171" s="321" t="s">
        <v>1528</v>
      </c>
      <c r="C1171" s="321"/>
      <c r="D1171" s="321"/>
      <c r="E1171" s="321"/>
      <c r="F1171" s="321"/>
      <c r="G1171" s="321" t="s">
        <v>414</v>
      </c>
      <c r="H1171" s="321"/>
      <c r="I1171" s="321"/>
      <c r="J1171" s="129">
        <v>2500</v>
      </c>
      <c r="K1171" s="128" t="s">
        <v>2963</v>
      </c>
      <c r="L1171" s="127" t="s">
        <v>2871</v>
      </c>
    </row>
    <row r="1172" spans="1:12" ht="10.9" customHeight="1" x14ac:dyDescent="0.2">
      <c r="A1172" s="130">
        <v>9517</v>
      </c>
      <c r="B1172" s="321" t="s">
        <v>1529</v>
      </c>
      <c r="C1172" s="321"/>
      <c r="D1172" s="321"/>
      <c r="E1172" s="321"/>
      <c r="F1172" s="321"/>
      <c r="G1172" s="321" t="s">
        <v>414</v>
      </c>
      <c r="H1172" s="321"/>
      <c r="I1172" s="321"/>
      <c r="J1172" s="131">
        <v>35634.879999999997</v>
      </c>
      <c r="K1172" s="128" t="s">
        <v>2963</v>
      </c>
      <c r="L1172" s="127" t="s">
        <v>2871</v>
      </c>
    </row>
    <row r="1173" spans="1:12" ht="10.9" customHeight="1" x14ac:dyDescent="0.2">
      <c r="A1173" s="130">
        <v>9518</v>
      </c>
      <c r="B1173" s="321" t="s">
        <v>1530</v>
      </c>
      <c r="C1173" s="321"/>
      <c r="D1173" s="321"/>
      <c r="E1173" s="321"/>
      <c r="F1173" s="321"/>
      <c r="G1173" s="321" t="s">
        <v>414</v>
      </c>
      <c r="H1173" s="321"/>
      <c r="I1173" s="321"/>
      <c r="J1173" s="131">
        <v>47116.25</v>
      </c>
      <c r="K1173" s="128" t="s">
        <v>2963</v>
      </c>
      <c r="L1173" s="127" t="s">
        <v>2871</v>
      </c>
    </row>
    <row r="1174" spans="1:12" ht="10.9" customHeight="1" x14ac:dyDescent="0.2">
      <c r="A1174" s="130">
        <v>9519</v>
      </c>
      <c r="B1174" s="321" t="s">
        <v>1517</v>
      </c>
      <c r="C1174" s="321"/>
      <c r="D1174" s="321"/>
      <c r="E1174" s="321"/>
      <c r="F1174" s="321"/>
      <c r="G1174" s="321" t="s">
        <v>414</v>
      </c>
      <c r="H1174" s="321"/>
      <c r="I1174" s="321"/>
      <c r="J1174" s="134">
        <v>130264.35</v>
      </c>
      <c r="K1174" s="128" t="s">
        <v>2963</v>
      </c>
      <c r="L1174" s="127" t="s">
        <v>2871</v>
      </c>
    </row>
    <row r="1175" spans="1:12" ht="10.9" customHeight="1" x14ac:dyDescent="0.2">
      <c r="A1175" s="130">
        <v>9520</v>
      </c>
      <c r="B1175" s="321" t="s">
        <v>2965</v>
      </c>
      <c r="C1175" s="321"/>
      <c r="D1175" s="321"/>
      <c r="E1175" s="321"/>
      <c r="F1175" s="321"/>
      <c r="G1175" s="321" t="s">
        <v>414</v>
      </c>
      <c r="H1175" s="321"/>
      <c r="I1175" s="321"/>
      <c r="J1175" s="131">
        <v>68429.289999999994</v>
      </c>
      <c r="K1175" s="128" t="s">
        <v>2963</v>
      </c>
      <c r="L1175" s="127" t="s">
        <v>2871</v>
      </c>
    </row>
    <row r="1176" spans="1:12" ht="10.9" customHeight="1" x14ac:dyDescent="0.2">
      <c r="A1176" s="130">
        <v>9522</v>
      </c>
      <c r="B1176" s="321" t="s">
        <v>2964</v>
      </c>
      <c r="C1176" s="321"/>
      <c r="D1176" s="321"/>
      <c r="E1176" s="321"/>
      <c r="F1176" s="321"/>
      <c r="G1176" s="321" t="s">
        <v>414</v>
      </c>
      <c r="H1176" s="321"/>
      <c r="I1176" s="321"/>
      <c r="J1176" s="131">
        <v>27625</v>
      </c>
      <c r="K1176" s="128" t="s">
        <v>2963</v>
      </c>
      <c r="L1176" s="127" t="s">
        <v>2871</v>
      </c>
    </row>
    <row r="1177" spans="1:12" ht="10.9" customHeight="1" x14ac:dyDescent="0.2">
      <c r="A1177" s="130">
        <v>9523</v>
      </c>
      <c r="B1177" s="321" t="s">
        <v>1672</v>
      </c>
      <c r="C1177" s="321"/>
      <c r="D1177" s="321"/>
      <c r="E1177" s="321"/>
      <c r="F1177" s="321"/>
      <c r="G1177" s="321" t="s">
        <v>414</v>
      </c>
      <c r="H1177" s="321"/>
      <c r="I1177" s="321"/>
      <c r="J1177" s="134">
        <v>171897.14</v>
      </c>
      <c r="K1177" s="128" t="s">
        <v>2962</v>
      </c>
      <c r="L1177" s="127" t="s">
        <v>2871</v>
      </c>
    </row>
    <row r="1178" spans="1:12" ht="10.9" customHeight="1" x14ac:dyDescent="0.2">
      <c r="A1178" s="301"/>
      <c r="B1178" s="301"/>
      <c r="C1178" s="301"/>
      <c r="D1178" s="301"/>
      <c r="E1178" s="301"/>
      <c r="F1178" s="301"/>
      <c r="G1178" s="301"/>
      <c r="H1178" s="301"/>
      <c r="I1178" s="301"/>
      <c r="J1178" s="301"/>
      <c r="K1178" s="301"/>
      <c r="L1178" s="301"/>
    </row>
    <row r="1179" spans="1:12" ht="10.9" customHeight="1" x14ac:dyDescent="0.2">
      <c r="A1179" s="322" t="s">
        <v>2906</v>
      </c>
      <c r="B1179" s="322"/>
      <c r="C1179" s="322"/>
      <c r="D1179" s="321" t="s">
        <v>2961</v>
      </c>
      <c r="E1179" s="321"/>
      <c r="F1179" s="321"/>
      <c r="G1179" s="321"/>
      <c r="H1179" s="321"/>
      <c r="I1179" s="321"/>
      <c r="J1179" s="321"/>
      <c r="K1179" s="321"/>
      <c r="L1179" s="321"/>
    </row>
    <row r="1180" spans="1:12" ht="10.9" customHeight="1" x14ac:dyDescent="0.2">
      <c r="A1180" s="140" t="s">
        <v>0</v>
      </c>
      <c r="B1180" s="323" t="s">
        <v>1</v>
      </c>
      <c r="C1180" s="323"/>
      <c r="D1180" s="323"/>
      <c r="E1180" s="323"/>
      <c r="F1180" s="323"/>
      <c r="G1180" s="323" t="s">
        <v>2904</v>
      </c>
      <c r="H1180" s="323"/>
      <c r="I1180" s="323"/>
      <c r="J1180" s="141" t="s">
        <v>4</v>
      </c>
      <c r="K1180" s="140" t="s">
        <v>2903</v>
      </c>
      <c r="L1180" s="139" t="s">
        <v>2902</v>
      </c>
    </row>
    <row r="1181" spans="1:12" ht="10.9" customHeight="1" x14ac:dyDescent="0.2">
      <c r="A1181" s="133">
        <v>628</v>
      </c>
      <c r="B1181" s="321" t="s">
        <v>2960</v>
      </c>
      <c r="C1181" s="321"/>
      <c r="D1181" s="321"/>
      <c r="E1181" s="321"/>
      <c r="F1181" s="321"/>
      <c r="G1181" s="321" t="s">
        <v>414</v>
      </c>
      <c r="H1181" s="321"/>
      <c r="I1181" s="321"/>
      <c r="J1181" s="131">
        <v>33470.639999999999</v>
      </c>
      <c r="K1181" s="128" t="s">
        <v>2872</v>
      </c>
      <c r="L1181" s="127" t="s">
        <v>2871</v>
      </c>
    </row>
    <row r="1182" spans="1:12" ht="10.9" customHeight="1" x14ac:dyDescent="0.2">
      <c r="A1182" s="133">
        <v>636</v>
      </c>
      <c r="B1182" s="321" t="s">
        <v>2959</v>
      </c>
      <c r="C1182" s="321"/>
      <c r="D1182" s="321"/>
      <c r="E1182" s="321"/>
      <c r="F1182" s="321"/>
      <c r="G1182" s="321" t="s">
        <v>414</v>
      </c>
      <c r="H1182" s="321"/>
      <c r="I1182" s="321"/>
      <c r="J1182" s="131">
        <v>85000</v>
      </c>
      <c r="K1182" s="128" t="s">
        <v>4732</v>
      </c>
      <c r="L1182" s="127" t="s">
        <v>2871</v>
      </c>
    </row>
    <row r="1183" spans="1:12" ht="10.9" customHeight="1" x14ac:dyDescent="0.2">
      <c r="A1183" s="133">
        <v>638</v>
      </c>
      <c r="B1183" s="321" t="s">
        <v>1470</v>
      </c>
      <c r="C1183" s="321"/>
      <c r="D1183" s="321"/>
      <c r="E1183" s="321"/>
      <c r="F1183" s="321"/>
      <c r="G1183" s="321" t="s">
        <v>414</v>
      </c>
      <c r="H1183" s="321"/>
      <c r="I1183" s="321"/>
      <c r="J1183" s="135">
        <v>350</v>
      </c>
      <c r="K1183" s="128" t="s">
        <v>2872</v>
      </c>
      <c r="L1183" s="127" t="s">
        <v>2871</v>
      </c>
    </row>
    <row r="1184" spans="1:12" ht="10.9" customHeight="1" x14ac:dyDescent="0.2">
      <c r="A1184" s="133">
        <v>641</v>
      </c>
      <c r="B1184" s="321" t="s">
        <v>2958</v>
      </c>
      <c r="C1184" s="321"/>
      <c r="D1184" s="321"/>
      <c r="E1184" s="321"/>
      <c r="F1184" s="321"/>
      <c r="G1184" s="321" t="s">
        <v>414</v>
      </c>
      <c r="H1184" s="321"/>
      <c r="I1184" s="321"/>
      <c r="J1184" s="129">
        <v>2510</v>
      </c>
      <c r="K1184" s="128" t="s">
        <v>2872</v>
      </c>
      <c r="L1184" s="127" t="s">
        <v>2871</v>
      </c>
    </row>
    <row r="1185" spans="1:12" ht="10.9" customHeight="1" x14ac:dyDescent="0.2">
      <c r="A1185" s="133">
        <v>725</v>
      </c>
      <c r="B1185" s="321" t="s">
        <v>2956</v>
      </c>
      <c r="C1185" s="321"/>
      <c r="D1185" s="321"/>
      <c r="E1185" s="321"/>
      <c r="F1185" s="321"/>
      <c r="G1185" s="321" t="s">
        <v>414</v>
      </c>
      <c r="H1185" s="321"/>
      <c r="I1185" s="321"/>
      <c r="J1185" s="134">
        <v>189154.48</v>
      </c>
      <c r="K1185" s="128" t="s">
        <v>2881</v>
      </c>
      <c r="L1185" s="127" t="s">
        <v>2871</v>
      </c>
    </row>
    <row r="1186" spans="1:12" ht="10.9" customHeight="1" x14ac:dyDescent="0.2">
      <c r="A1186" s="133">
        <v>729</v>
      </c>
      <c r="B1186" s="321" t="s">
        <v>2955</v>
      </c>
      <c r="C1186" s="321"/>
      <c r="D1186" s="321"/>
      <c r="E1186" s="321"/>
      <c r="F1186" s="321"/>
      <c r="G1186" s="321" t="s">
        <v>414</v>
      </c>
      <c r="H1186" s="321"/>
      <c r="I1186" s="321"/>
      <c r="J1186" s="131">
        <v>95946.58</v>
      </c>
      <c r="K1186" s="128" t="s">
        <v>4732</v>
      </c>
      <c r="L1186" s="127" t="s">
        <v>2871</v>
      </c>
    </row>
    <row r="1187" spans="1:12" ht="10.9" customHeight="1" x14ac:dyDescent="0.2">
      <c r="A1187" s="133">
        <v>733</v>
      </c>
      <c r="B1187" s="321" t="s">
        <v>2954</v>
      </c>
      <c r="C1187" s="321"/>
      <c r="D1187" s="321"/>
      <c r="E1187" s="321"/>
      <c r="F1187" s="321"/>
      <c r="G1187" s="321" t="s">
        <v>414</v>
      </c>
      <c r="H1187" s="321"/>
      <c r="I1187" s="321"/>
      <c r="J1187" s="134">
        <v>334505.69</v>
      </c>
      <c r="K1187" s="128" t="s">
        <v>2953</v>
      </c>
      <c r="L1187" s="127" t="s">
        <v>2871</v>
      </c>
    </row>
    <row r="1188" spans="1:12" ht="10.9" customHeight="1" x14ac:dyDescent="0.2">
      <c r="A1188" s="133">
        <v>746</v>
      </c>
      <c r="B1188" s="321" t="s">
        <v>2952</v>
      </c>
      <c r="C1188" s="321"/>
      <c r="D1188" s="321"/>
      <c r="E1188" s="321"/>
      <c r="F1188" s="321"/>
      <c r="G1188" s="321" t="s">
        <v>414</v>
      </c>
      <c r="H1188" s="321"/>
      <c r="I1188" s="321"/>
      <c r="J1188" s="134">
        <v>180457.60000000001</v>
      </c>
      <c r="K1188" s="128" t="s">
        <v>2951</v>
      </c>
      <c r="L1188" s="127" t="s">
        <v>2871</v>
      </c>
    </row>
    <row r="1189" spans="1:12" ht="10.9" customHeight="1" x14ac:dyDescent="0.2">
      <c r="A1189" s="133">
        <v>756</v>
      </c>
      <c r="B1189" s="321" t="s">
        <v>2950</v>
      </c>
      <c r="C1189" s="321"/>
      <c r="D1189" s="321"/>
      <c r="E1189" s="321"/>
      <c r="F1189" s="321"/>
      <c r="G1189" s="321" t="s">
        <v>414</v>
      </c>
      <c r="H1189" s="321"/>
      <c r="I1189" s="321"/>
      <c r="J1189" s="142">
        <v>90</v>
      </c>
      <c r="K1189" s="128" t="s">
        <v>2949</v>
      </c>
      <c r="L1189" s="127" t="s">
        <v>2871</v>
      </c>
    </row>
    <row r="1190" spans="1:12" ht="10.9" customHeight="1" x14ac:dyDescent="0.2">
      <c r="A1190" s="133">
        <v>838</v>
      </c>
      <c r="B1190" s="321" t="s">
        <v>1522</v>
      </c>
      <c r="C1190" s="321"/>
      <c r="D1190" s="321"/>
      <c r="E1190" s="321"/>
      <c r="F1190" s="321"/>
      <c r="G1190" s="321" t="s">
        <v>414</v>
      </c>
      <c r="H1190" s="321"/>
      <c r="I1190" s="321"/>
      <c r="J1190" s="134">
        <v>104793.4</v>
      </c>
      <c r="K1190" s="128" t="s">
        <v>2936</v>
      </c>
      <c r="L1190" s="127" t="s">
        <v>2871</v>
      </c>
    </row>
    <row r="1191" spans="1:12" ht="10.9" customHeight="1" x14ac:dyDescent="0.2">
      <c r="A1191" s="133">
        <v>839</v>
      </c>
      <c r="B1191" s="321" t="s">
        <v>1524</v>
      </c>
      <c r="C1191" s="321"/>
      <c r="D1191" s="321"/>
      <c r="E1191" s="321"/>
      <c r="F1191" s="321"/>
      <c r="G1191" s="321" t="s">
        <v>414</v>
      </c>
      <c r="H1191" s="321"/>
      <c r="I1191" s="321"/>
      <c r="J1191" s="134">
        <v>261983.5</v>
      </c>
      <c r="K1191" s="128" t="s">
        <v>2936</v>
      </c>
      <c r="L1191" s="127" t="s">
        <v>2871</v>
      </c>
    </row>
    <row r="1192" spans="1:12" ht="10.9" customHeight="1" x14ac:dyDescent="0.2">
      <c r="A1192" s="133">
        <v>840</v>
      </c>
      <c r="B1192" s="321" t="s">
        <v>2948</v>
      </c>
      <c r="C1192" s="321"/>
      <c r="D1192" s="321"/>
      <c r="E1192" s="321"/>
      <c r="F1192" s="321"/>
      <c r="G1192" s="321" t="s">
        <v>414</v>
      </c>
      <c r="H1192" s="321"/>
      <c r="I1192" s="321"/>
      <c r="J1192" s="129">
        <v>4244.24</v>
      </c>
      <c r="K1192" s="128" t="s">
        <v>2872</v>
      </c>
      <c r="L1192" s="127" t="s">
        <v>2871</v>
      </c>
    </row>
    <row r="1193" spans="1:12" ht="10.9" customHeight="1" x14ac:dyDescent="0.2">
      <c r="A1193" s="133">
        <v>853</v>
      </c>
      <c r="B1193" s="321" t="s">
        <v>2947</v>
      </c>
      <c r="C1193" s="321"/>
      <c r="D1193" s="321"/>
      <c r="E1193" s="321"/>
      <c r="F1193" s="321"/>
      <c r="G1193" s="321" t="s">
        <v>414</v>
      </c>
      <c r="H1193" s="321"/>
      <c r="I1193" s="321"/>
      <c r="J1193" s="134">
        <v>500000</v>
      </c>
      <c r="K1193" s="128" t="s">
        <v>2881</v>
      </c>
      <c r="L1193" s="127" t="s">
        <v>2871</v>
      </c>
    </row>
    <row r="1194" spans="1:12" ht="10.9" customHeight="1" x14ac:dyDescent="0.2">
      <c r="A1194" s="133">
        <v>855</v>
      </c>
      <c r="B1194" s="321" t="s">
        <v>1491</v>
      </c>
      <c r="C1194" s="321"/>
      <c r="D1194" s="321"/>
      <c r="E1194" s="321"/>
      <c r="F1194" s="321"/>
      <c r="G1194" s="321" t="s">
        <v>414</v>
      </c>
      <c r="H1194" s="321"/>
      <c r="I1194" s="321"/>
      <c r="J1194" s="129">
        <v>8500</v>
      </c>
      <c r="K1194" s="128" t="s">
        <v>4732</v>
      </c>
      <c r="L1194" s="127" t="s">
        <v>2871</v>
      </c>
    </row>
    <row r="1195" spans="1:12" ht="10.9" customHeight="1" x14ac:dyDescent="0.2">
      <c r="A1195" s="130">
        <v>8889</v>
      </c>
      <c r="B1195" s="321" t="s">
        <v>2946</v>
      </c>
      <c r="C1195" s="321"/>
      <c r="D1195" s="321"/>
      <c r="E1195" s="321"/>
      <c r="F1195" s="321"/>
      <c r="G1195" s="321" t="s">
        <v>414</v>
      </c>
      <c r="H1195" s="321"/>
      <c r="I1195" s="321"/>
      <c r="J1195" s="131">
        <v>20000</v>
      </c>
      <c r="K1195" s="128" t="s">
        <v>2876</v>
      </c>
      <c r="L1195" s="127" t="s">
        <v>2871</v>
      </c>
    </row>
    <row r="1196" spans="1:12" ht="10.9" customHeight="1" x14ac:dyDescent="0.2">
      <c r="A1196" s="130">
        <v>8891</v>
      </c>
      <c r="B1196" s="321" t="s">
        <v>1442</v>
      </c>
      <c r="C1196" s="321"/>
      <c r="D1196" s="321"/>
      <c r="E1196" s="321"/>
      <c r="F1196" s="321"/>
      <c r="G1196" s="321" t="s">
        <v>414</v>
      </c>
      <c r="H1196" s="321"/>
      <c r="I1196" s="321"/>
      <c r="J1196" s="129">
        <v>5600</v>
      </c>
      <c r="K1196" s="128" t="s">
        <v>4732</v>
      </c>
      <c r="L1196" s="127" t="s">
        <v>2871</v>
      </c>
    </row>
    <row r="1197" spans="1:12" ht="10.9" customHeight="1" x14ac:dyDescent="0.2">
      <c r="A1197" s="130">
        <v>8893</v>
      </c>
      <c r="B1197" s="321" t="s">
        <v>2945</v>
      </c>
      <c r="C1197" s="321"/>
      <c r="D1197" s="321"/>
      <c r="E1197" s="321"/>
      <c r="F1197" s="321"/>
      <c r="G1197" s="321" t="s">
        <v>414</v>
      </c>
      <c r="H1197" s="321"/>
      <c r="I1197" s="321"/>
      <c r="J1197" s="131">
        <v>10000</v>
      </c>
      <c r="K1197" s="128" t="s">
        <v>2876</v>
      </c>
      <c r="L1197" s="127" t="s">
        <v>2871</v>
      </c>
    </row>
    <row r="1198" spans="1:12" ht="10.9" customHeight="1" x14ac:dyDescent="0.2">
      <c r="A1198" s="130">
        <v>8895</v>
      </c>
      <c r="B1198" s="321" t="s">
        <v>1379</v>
      </c>
      <c r="C1198" s="321"/>
      <c r="D1198" s="321"/>
      <c r="E1198" s="321"/>
      <c r="F1198" s="321"/>
      <c r="G1198" s="321" t="s">
        <v>414</v>
      </c>
      <c r="H1198" s="321"/>
      <c r="I1198" s="321"/>
      <c r="J1198" s="131">
        <v>35000</v>
      </c>
      <c r="K1198" s="128" t="s">
        <v>4732</v>
      </c>
      <c r="L1198" s="127" t="s">
        <v>2871</v>
      </c>
    </row>
    <row r="1199" spans="1:12" ht="10.9" customHeight="1" x14ac:dyDescent="0.2">
      <c r="A1199" s="130">
        <v>8898</v>
      </c>
      <c r="B1199" s="321" t="s">
        <v>1489</v>
      </c>
      <c r="C1199" s="321"/>
      <c r="D1199" s="321"/>
      <c r="E1199" s="321"/>
      <c r="F1199" s="321"/>
      <c r="G1199" s="321" t="s">
        <v>414</v>
      </c>
      <c r="H1199" s="321"/>
      <c r="I1199" s="321"/>
      <c r="J1199" s="132">
        <v>4.25</v>
      </c>
      <c r="K1199" s="128" t="s">
        <v>4732</v>
      </c>
      <c r="L1199" s="127" t="s">
        <v>2871</v>
      </c>
    </row>
    <row r="1200" spans="1:12" ht="10.9" customHeight="1" x14ac:dyDescent="0.2">
      <c r="A1200" s="130">
        <v>8900</v>
      </c>
      <c r="B1200" s="321" t="s">
        <v>1503</v>
      </c>
      <c r="C1200" s="321"/>
      <c r="D1200" s="321"/>
      <c r="E1200" s="321"/>
      <c r="F1200" s="321"/>
      <c r="G1200" s="321" t="s">
        <v>414</v>
      </c>
      <c r="H1200" s="321"/>
      <c r="I1200" s="321"/>
      <c r="J1200" s="131">
        <v>20000</v>
      </c>
      <c r="K1200" s="128" t="s">
        <v>2877</v>
      </c>
      <c r="L1200" s="127" t="s">
        <v>2871</v>
      </c>
    </row>
    <row r="1201" spans="1:12" ht="10.9" customHeight="1" x14ac:dyDescent="0.2">
      <c r="A1201" s="130">
        <v>9242</v>
      </c>
      <c r="B1201" s="321" t="s">
        <v>2944</v>
      </c>
      <c r="C1201" s="321"/>
      <c r="D1201" s="321"/>
      <c r="E1201" s="321"/>
      <c r="F1201" s="321"/>
      <c r="G1201" s="321" t="s">
        <v>414</v>
      </c>
      <c r="H1201" s="321"/>
      <c r="I1201" s="321"/>
      <c r="J1201" s="135">
        <v>250</v>
      </c>
      <c r="K1201" s="128" t="s">
        <v>2872</v>
      </c>
      <c r="L1201" s="127" t="s">
        <v>2871</v>
      </c>
    </row>
    <row r="1202" spans="1:12" ht="10.9" customHeight="1" x14ac:dyDescent="0.2">
      <c r="A1202" s="130">
        <v>9244</v>
      </c>
      <c r="B1202" s="321" t="s">
        <v>2943</v>
      </c>
      <c r="C1202" s="321"/>
      <c r="D1202" s="321"/>
      <c r="E1202" s="321"/>
      <c r="F1202" s="321"/>
      <c r="G1202" s="321" t="s">
        <v>414</v>
      </c>
      <c r="H1202" s="321"/>
      <c r="I1202" s="321"/>
      <c r="J1202" s="135">
        <v>120</v>
      </c>
      <c r="K1202" s="128" t="s">
        <v>2872</v>
      </c>
      <c r="L1202" s="127" t="s">
        <v>2871</v>
      </c>
    </row>
    <row r="1203" spans="1:12" ht="10.9" customHeight="1" x14ac:dyDescent="0.2">
      <c r="A1203" s="130">
        <v>9254</v>
      </c>
      <c r="B1203" s="321" t="s">
        <v>1318</v>
      </c>
      <c r="C1203" s="321"/>
      <c r="D1203" s="321"/>
      <c r="E1203" s="321"/>
      <c r="F1203" s="321"/>
      <c r="G1203" s="321" t="s">
        <v>414</v>
      </c>
      <c r="H1203" s="321"/>
      <c r="I1203" s="321"/>
      <c r="J1203" s="131">
        <v>11600</v>
      </c>
      <c r="K1203" s="128" t="s">
        <v>2872</v>
      </c>
      <c r="L1203" s="127" t="s">
        <v>2871</v>
      </c>
    </row>
    <row r="1204" spans="1:12" ht="10.9" customHeight="1" x14ac:dyDescent="0.2">
      <c r="A1204" s="130">
        <v>9255</v>
      </c>
      <c r="B1204" s="321" t="s">
        <v>2942</v>
      </c>
      <c r="C1204" s="321"/>
      <c r="D1204" s="321"/>
      <c r="E1204" s="321"/>
      <c r="F1204" s="321"/>
      <c r="G1204" s="321" t="s">
        <v>414</v>
      </c>
      <c r="H1204" s="321"/>
      <c r="I1204" s="321"/>
      <c r="J1204" s="129">
        <v>4300</v>
      </c>
      <c r="K1204" s="128" t="s">
        <v>2940</v>
      </c>
      <c r="L1204" s="127" t="s">
        <v>2871</v>
      </c>
    </row>
    <row r="1205" spans="1:12" ht="10.9" customHeight="1" x14ac:dyDescent="0.2">
      <c r="A1205" s="130">
        <v>9256</v>
      </c>
      <c r="B1205" s="321" t="s">
        <v>2941</v>
      </c>
      <c r="C1205" s="321"/>
      <c r="D1205" s="321"/>
      <c r="E1205" s="321"/>
      <c r="F1205" s="321"/>
      <c r="G1205" s="321" t="s">
        <v>414</v>
      </c>
      <c r="H1205" s="321"/>
      <c r="I1205" s="321"/>
      <c r="J1205" s="129">
        <v>6950</v>
      </c>
      <c r="K1205" s="128" t="s">
        <v>2940</v>
      </c>
      <c r="L1205" s="127" t="s">
        <v>2871</v>
      </c>
    </row>
    <row r="1206" spans="1:12" ht="10.9" customHeight="1" x14ac:dyDescent="0.2">
      <c r="A1206" s="301"/>
      <c r="B1206" s="301"/>
      <c r="C1206" s="301"/>
      <c r="D1206" s="301"/>
      <c r="E1206" s="301"/>
      <c r="F1206" s="301"/>
      <c r="G1206" s="301"/>
      <c r="H1206" s="301"/>
      <c r="I1206" s="301"/>
      <c r="J1206" s="301"/>
      <c r="K1206" s="301"/>
      <c r="L1206" s="301"/>
    </row>
    <row r="1207" spans="1:12" ht="10.9" customHeight="1" x14ac:dyDescent="0.2">
      <c r="A1207" s="322" t="s">
        <v>2908</v>
      </c>
      <c r="B1207" s="322"/>
      <c r="C1207" s="322"/>
      <c r="D1207" s="321" t="s">
        <v>2939</v>
      </c>
      <c r="E1207" s="321"/>
      <c r="F1207" s="321"/>
      <c r="G1207" s="321"/>
      <c r="H1207" s="321"/>
      <c r="I1207" s="321"/>
      <c r="J1207" s="321"/>
      <c r="K1207" s="321"/>
      <c r="L1207" s="321"/>
    </row>
    <row r="1208" spans="1:12" ht="10.9" customHeight="1" x14ac:dyDescent="0.2">
      <c r="A1208" s="322" t="s">
        <v>2906</v>
      </c>
      <c r="B1208" s="322"/>
      <c r="C1208" s="322"/>
      <c r="D1208" s="321" t="s">
        <v>2938</v>
      </c>
      <c r="E1208" s="321"/>
      <c r="F1208" s="321"/>
      <c r="G1208" s="321"/>
      <c r="H1208" s="321"/>
      <c r="I1208" s="321"/>
      <c r="J1208" s="321"/>
      <c r="K1208" s="321"/>
      <c r="L1208" s="321"/>
    </row>
    <row r="1209" spans="1:12" ht="10.9" customHeight="1" x14ac:dyDescent="0.2">
      <c r="A1209" s="140" t="s">
        <v>0</v>
      </c>
      <c r="B1209" s="323" t="s">
        <v>1</v>
      </c>
      <c r="C1209" s="323"/>
      <c r="D1209" s="323"/>
      <c r="E1209" s="323"/>
      <c r="F1209" s="323"/>
      <c r="G1209" s="323" t="s">
        <v>2904</v>
      </c>
      <c r="H1209" s="323"/>
      <c r="I1209" s="323"/>
      <c r="J1209" s="141" t="s">
        <v>4</v>
      </c>
      <c r="K1209" s="140" t="s">
        <v>2903</v>
      </c>
      <c r="L1209" s="139" t="s">
        <v>2902</v>
      </c>
    </row>
    <row r="1210" spans="1:12" ht="10.9" customHeight="1" x14ac:dyDescent="0.2">
      <c r="A1210" s="130">
        <v>2394</v>
      </c>
      <c r="B1210" s="321" t="s">
        <v>1868</v>
      </c>
      <c r="C1210" s="321"/>
      <c r="D1210" s="321"/>
      <c r="E1210" s="321"/>
      <c r="F1210" s="321"/>
      <c r="G1210" s="321" t="s">
        <v>1270</v>
      </c>
      <c r="H1210" s="321"/>
      <c r="I1210" s="321"/>
      <c r="J1210" s="129">
        <v>9050</v>
      </c>
      <c r="K1210" s="128" t="s">
        <v>2881</v>
      </c>
      <c r="L1210" s="127" t="s">
        <v>2871</v>
      </c>
    </row>
    <row r="1211" spans="1:12" ht="10.9" customHeight="1" x14ac:dyDescent="0.2">
      <c r="A1211" s="130">
        <v>2395</v>
      </c>
      <c r="B1211" s="321" t="s">
        <v>1868</v>
      </c>
      <c r="C1211" s="321"/>
      <c r="D1211" s="321"/>
      <c r="E1211" s="321"/>
      <c r="F1211" s="321"/>
      <c r="G1211" s="321" t="s">
        <v>414</v>
      </c>
      <c r="H1211" s="321"/>
      <c r="I1211" s="321"/>
      <c r="J1211" s="142">
        <v>18.309999999999999</v>
      </c>
      <c r="K1211" s="128" t="s">
        <v>4732</v>
      </c>
      <c r="L1211" s="127" t="s">
        <v>2871</v>
      </c>
    </row>
    <row r="1212" spans="1:12" ht="10.9" customHeight="1" x14ac:dyDescent="0.2">
      <c r="A1212" s="130">
        <v>2398</v>
      </c>
      <c r="B1212" s="321" t="s">
        <v>1860</v>
      </c>
      <c r="C1212" s="321"/>
      <c r="D1212" s="321"/>
      <c r="E1212" s="321"/>
      <c r="F1212" s="321"/>
      <c r="G1212" s="321" t="s">
        <v>1270</v>
      </c>
      <c r="H1212" s="321"/>
      <c r="I1212" s="321"/>
      <c r="J1212" s="129">
        <v>8000</v>
      </c>
      <c r="K1212" s="128" t="s">
        <v>2881</v>
      </c>
      <c r="L1212" s="127" t="s">
        <v>2871</v>
      </c>
    </row>
    <row r="1213" spans="1:12" ht="10.9" customHeight="1" x14ac:dyDescent="0.2">
      <c r="A1213" s="130">
        <v>2412</v>
      </c>
      <c r="B1213" s="321" t="s">
        <v>2937</v>
      </c>
      <c r="C1213" s="321"/>
      <c r="D1213" s="321"/>
      <c r="E1213" s="321"/>
      <c r="F1213" s="321"/>
      <c r="G1213" s="321" t="s">
        <v>2932</v>
      </c>
      <c r="H1213" s="321"/>
      <c r="I1213" s="321"/>
      <c r="J1213" s="129">
        <v>2500</v>
      </c>
      <c r="K1213" s="128" t="s">
        <v>4731</v>
      </c>
      <c r="L1213" s="127" t="s">
        <v>2871</v>
      </c>
    </row>
    <row r="1214" spans="1:12" ht="10.9" customHeight="1" x14ac:dyDescent="0.2">
      <c r="A1214" s="130">
        <v>2413</v>
      </c>
      <c r="B1214" s="321" t="s">
        <v>697</v>
      </c>
      <c r="C1214" s="321"/>
      <c r="D1214" s="321"/>
      <c r="E1214" s="321"/>
      <c r="F1214" s="321"/>
      <c r="G1214" s="321" t="s">
        <v>21</v>
      </c>
      <c r="H1214" s="321"/>
      <c r="I1214" s="321"/>
      <c r="J1214" s="142">
        <v>60.93</v>
      </c>
      <c r="K1214" s="128" t="s">
        <v>2936</v>
      </c>
      <c r="L1214" s="127" t="s">
        <v>2871</v>
      </c>
    </row>
    <row r="1215" spans="1:12" ht="10.9" customHeight="1" x14ac:dyDescent="0.2">
      <c r="A1215" s="130">
        <v>2427</v>
      </c>
      <c r="B1215" s="321" t="s">
        <v>1864</v>
      </c>
      <c r="C1215" s="321"/>
      <c r="D1215" s="321"/>
      <c r="E1215" s="321"/>
      <c r="F1215" s="321"/>
      <c r="G1215" s="321" t="s">
        <v>1270</v>
      </c>
      <c r="H1215" s="321"/>
      <c r="I1215" s="321"/>
      <c r="J1215" s="129">
        <v>1600</v>
      </c>
      <c r="K1215" s="128" t="s">
        <v>2988</v>
      </c>
      <c r="L1215" s="127" t="s">
        <v>2871</v>
      </c>
    </row>
    <row r="1216" spans="1:12" ht="10.9" customHeight="1" x14ac:dyDescent="0.2">
      <c r="A1216" s="130">
        <v>2433</v>
      </c>
      <c r="B1216" s="321" t="s">
        <v>2935</v>
      </c>
      <c r="C1216" s="321"/>
      <c r="D1216" s="321"/>
      <c r="E1216" s="321"/>
      <c r="F1216" s="321"/>
      <c r="G1216" s="321" t="s">
        <v>7</v>
      </c>
      <c r="H1216" s="321"/>
      <c r="I1216" s="321"/>
      <c r="J1216" s="135">
        <v>150</v>
      </c>
      <c r="K1216" s="128" t="s">
        <v>2872</v>
      </c>
      <c r="L1216" s="127" t="s">
        <v>2871</v>
      </c>
    </row>
    <row r="1217" spans="1:12" ht="10.9" customHeight="1" x14ac:dyDescent="0.2">
      <c r="A1217" s="130">
        <v>2434</v>
      </c>
      <c r="B1217" s="321" t="s">
        <v>2934</v>
      </c>
      <c r="C1217" s="321"/>
      <c r="D1217" s="321"/>
      <c r="E1217" s="321"/>
      <c r="F1217" s="321"/>
      <c r="G1217" s="321" t="s">
        <v>7</v>
      </c>
      <c r="H1217" s="321"/>
      <c r="I1217" s="321"/>
      <c r="J1217" s="135">
        <v>150</v>
      </c>
      <c r="K1217" s="128" t="s">
        <v>2872</v>
      </c>
      <c r="L1217" s="127" t="s">
        <v>2871</v>
      </c>
    </row>
    <row r="1218" spans="1:12" ht="10.9" customHeight="1" x14ac:dyDescent="0.2">
      <c r="A1218" s="130">
        <v>2472</v>
      </c>
      <c r="B1218" s="321" t="s">
        <v>2933</v>
      </c>
      <c r="C1218" s="321"/>
      <c r="D1218" s="321"/>
      <c r="E1218" s="321"/>
      <c r="F1218" s="321"/>
      <c r="G1218" s="321" t="s">
        <v>7</v>
      </c>
      <c r="H1218" s="321"/>
      <c r="I1218" s="321"/>
      <c r="J1218" s="132">
        <v>0.3</v>
      </c>
      <c r="K1218" s="128" t="s">
        <v>2881</v>
      </c>
      <c r="L1218" s="127" t="s">
        <v>2871</v>
      </c>
    </row>
    <row r="1219" spans="1:12" ht="10.9" customHeight="1" x14ac:dyDescent="0.2">
      <c r="A1219" s="130">
        <v>2473</v>
      </c>
      <c r="B1219" s="321" t="s">
        <v>2933</v>
      </c>
      <c r="C1219" s="321"/>
      <c r="D1219" s="321"/>
      <c r="E1219" s="321"/>
      <c r="F1219" s="321"/>
      <c r="G1219" s="321" t="s">
        <v>2932</v>
      </c>
      <c r="H1219" s="321"/>
      <c r="I1219" s="321"/>
      <c r="J1219" s="132">
        <v>0.3</v>
      </c>
      <c r="K1219" s="128" t="s">
        <v>2881</v>
      </c>
      <c r="L1219" s="127" t="s">
        <v>2871</v>
      </c>
    </row>
    <row r="1220" spans="1:12" ht="10.9" customHeight="1" x14ac:dyDescent="0.2">
      <c r="A1220" s="130">
        <v>2475</v>
      </c>
      <c r="B1220" s="321" t="s">
        <v>2931</v>
      </c>
      <c r="C1220" s="321"/>
      <c r="D1220" s="321"/>
      <c r="E1220" s="321"/>
      <c r="F1220" s="321"/>
      <c r="G1220" s="321" t="s">
        <v>7</v>
      </c>
      <c r="H1220" s="321"/>
      <c r="I1220" s="321"/>
      <c r="J1220" s="132">
        <v>0.3</v>
      </c>
      <c r="K1220" s="128" t="s">
        <v>2881</v>
      </c>
      <c r="L1220" s="127" t="s">
        <v>2871</v>
      </c>
    </row>
    <row r="1221" spans="1:12" ht="10.9" customHeight="1" x14ac:dyDescent="0.2">
      <c r="A1221" s="130">
        <v>2476</v>
      </c>
      <c r="B1221" s="321" t="s">
        <v>2931</v>
      </c>
      <c r="C1221" s="321"/>
      <c r="D1221" s="321"/>
      <c r="E1221" s="321"/>
      <c r="F1221" s="321"/>
      <c r="G1221" s="321" t="s">
        <v>2932</v>
      </c>
      <c r="H1221" s="321"/>
      <c r="I1221" s="321"/>
      <c r="J1221" s="132">
        <v>0.3</v>
      </c>
      <c r="K1221" s="128" t="s">
        <v>2881</v>
      </c>
      <c r="L1221" s="127" t="s">
        <v>2871</v>
      </c>
    </row>
    <row r="1222" spans="1:12" ht="10.9" customHeight="1" x14ac:dyDescent="0.2">
      <c r="A1222" s="130">
        <v>2478</v>
      </c>
      <c r="B1222" s="321" t="s">
        <v>1393</v>
      </c>
      <c r="C1222" s="321"/>
      <c r="D1222" s="321"/>
      <c r="E1222" s="321"/>
      <c r="F1222" s="321"/>
      <c r="G1222" s="321" t="s">
        <v>1270</v>
      </c>
      <c r="H1222" s="321"/>
      <c r="I1222" s="321"/>
      <c r="J1222" s="135">
        <v>900</v>
      </c>
      <c r="K1222" s="128" t="s">
        <v>2872</v>
      </c>
      <c r="L1222" s="127" t="s">
        <v>2871</v>
      </c>
    </row>
    <row r="1223" spans="1:12" ht="10.9" customHeight="1" x14ac:dyDescent="0.2">
      <c r="A1223" s="130">
        <v>2479</v>
      </c>
      <c r="B1223" s="321" t="s">
        <v>2930</v>
      </c>
      <c r="C1223" s="321"/>
      <c r="D1223" s="321"/>
      <c r="E1223" s="321"/>
      <c r="F1223" s="321"/>
      <c r="G1223" s="321" t="s">
        <v>7</v>
      </c>
      <c r="H1223" s="321"/>
      <c r="I1223" s="321"/>
      <c r="J1223" s="129">
        <v>2100</v>
      </c>
      <c r="K1223" s="128" t="s">
        <v>4732</v>
      </c>
      <c r="L1223" s="127" t="s">
        <v>2871</v>
      </c>
    </row>
    <row r="1224" spans="1:12" ht="10.9" customHeight="1" x14ac:dyDescent="0.2">
      <c r="A1224" s="130">
        <v>2480</v>
      </c>
      <c r="B1224" s="321" t="s">
        <v>2929</v>
      </c>
      <c r="C1224" s="321"/>
      <c r="D1224" s="321"/>
      <c r="E1224" s="321"/>
      <c r="F1224" s="321"/>
      <c r="G1224" s="321" t="s">
        <v>7</v>
      </c>
      <c r="H1224" s="321"/>
      <c r="I1224" s="321"/>
      <c r="J1224" s="129">
        <v>2100</v>
      </c>
      <c r="K1224" s="128" t="s">
        <v>2988</v>
      </c>
      <c r="L1224" s="127" t="s">
        <v>2871</v>
      </c>
    </row>
    <row r="1225" spans="1:12" ht="10.9" customHeight="1" x14ac:dyDescent="0.2">
      <c r="A1225" s="130">
        <v>2481</v>
      </c>
      <c r="B1225" s="321" t="s">
        <v>1862</v>
      </c>
      <c r="C1225" s="321"/>
      <c r="D1225" s="321"/>
      <c r="E1225" s="321"/>
      <c r="F1225" s="321"/>
      <c r="G1225" s="321" t="s">
        <v>1270</v>
      </c>
      <c r="H1225" s="321"/>
      <c r="I1225" s="321"/>
      <c r="J1225" s="129">
        <v>3000</v>
      </c>
      <c r="K1225" s="128" t="s">
        <v>2881</v>
      </c>
      <c r="L1225" s="127" t="s">
        <v>2871</v>
      </c>
    </row>
    <row r="1226" spans="1:12" ht="10.9" customHeight="1" x14ac:dyDescent="0.2">
      <c r="A1226" s="130">
        <v>2482</v>
      </c>
      <c r="B1226" s="321" t="s">
        <v>2928</v>
      </c>
      <c r="C1226" s="321"/>
      <c r="D1226" s="321"/>
      <c r="E1226" s="321"/>
      <c r="F1226" s="321"/>
      <c r="G1226" s="321" t="s">
        <v>7</v>
      </c>
      <c r="H1226" s="321"/>
      <c r="I1226" s="321"/>
      <c r="J1226" s="134">
        <v>220000</v>
      </c>
      <c r="K1226" s="128" t="s">
        <v>2881</v>
      </c>
      <c r="L1226" s="127" t="s">
        <v>2871</v>
      </c>
    </row>
    <row r="1227" spans="1:12" ht="10.9" customHeight="1" x14ac:dyDescent="0.2">
      <c r="A1227" s="130">
        <v>2483</v>
      </c>
      <c r="B1227" s="321" t="s">
        <v>2927</v>
      </c>
      <c r="C1227" s="321"/>
      <c r="D1227" s="321"/>
      <c r="E1227" s="321"/>
      <c r="F1227" s="321"/>
      <c r="G1227" s="321" t="s">
        <v>414</v>
      </c>
      <c r="H1227" s="321"/>
      <c r="I1227" s="321"/>
      <c r="J1227" s="129">
        <v>3200</v>
      </c>
      <c r="K1227" s="128" t="s">
        <v>4732</v>
      </c>
      <c r="L1227" s="127" t="s">
        <v>2871</v>
      </c>
    </row>
    <row r="1228" spans="1:12" ht="10.9" customHeight="1" x14ac:dyDescent="0.2">
      <c r="A1228" s="130">
        <v>2484</v>
      </c>
      <c r="B1228" s="321" t="s">
        <v>2926</v>
      </c>
      <c r="C1228" s="321"/>
      <c r="D1228" s="321"/>
      <c r="E1228" s="321"/>
      <c r="F1228" s="321"/>
      <c r="G1228" s="321" t="s">
        <v>414</v>
      </c>
      <c r="H1228" s="321"/>
      <c r="I1228" s="321"/>
      <c r="J1228" s="129">
        <v>3200</v>
      </c>
      <c r="K1228" s="128" t="s">
        <v>4732</v>
      </c>
      <c r="L1228" s="127" t="s">
        <v>2871</v>
      </c>
    </row>
    <row r="1229" spans="1:12" ht="10.9" customHeight="1" x14ac:dyDescent="0.2">
      <c r="A1229" s="130">
        <v>2485</v>
      </c>
      <c r="B1229" s="321" t="s">
        <v>2925</v>
      </c>
      <c r="C1229" s="321"/>
      <c r="D1229" s="321"/>
      <c r="E1229" s="321"/>
      <c r="F1229" s="321"/>
      <c r="G1229" s="321" t="s">
        <v>7</v>
      </c>
      <c r="H1229" s="321"/>
      <c r="I1229" s="321"/>
      <c r="J1229" s="129">
        <v>1800</v>
      </c>
      <c r="K1229" s="128" t="s">
        <v>2988</v>
      </c>
      <c r="L1229" s="127" t="s">
        <v>2871</v>
      </c>
    </row>
    <row r="1230" spans="1:12" ht="10.9" customHeight="1" x14ac:dyDescent="0.2">
      <c r="A1230" s="130">
        <v>2486</v>
      </c>
      <c r="B1230" s="321" t="s">
        <v>1866</v>
      </c>
      <c r="C1230" s="321"/>
      <c r="D1230" s="321"/>
      <c r="E1230" s="321"/>
      <c r="F1230" s="321"/>
      <c r="G1230" s="321" t="s">
        <v>1270</v>
      </c>
      <c r="H1230" s="321"/>
      <c r="I1230" s="321"/>
      <c r="J1230" s="135">
        <v>820</v>
      </c>
      <c r="K1230" s="128" t="s">
        <v>2881</v>
      </c>
      <c r="L1230" s="127" t="s">
        <v>2871</v>
      </c>
    </row>
    <row r="1231" spans="1:12" ht="10.9" customHeight="1" x14ac:dyDescent="0.2">
      <c r="A1231" s="130">
        <v>2487</v>
      </c>
      <c r="B1231" s="321" t="s">
        <v>2924</v>
      </c>
      <c r="C1231" s="321"/>
      <c r="D1231" s="321"/>
      <c r="E1231" s="321"/>
      <c r="F1231" s="321"/>
      <c r="G1231" s="321" t="s">
        <v>7</v>
      </c>
      <c r="H1231" s="321"/>
      <c r="I1231" s="321"/>
      <c r="J1231" s="131">
        <v>82176</v>
      </c>
      <c r="K1231" s="128" t="s">
        <v>2881</v>
      </c>
      <c r="L1231" s="127" t="s">
        <v>2871</v>
      </c>
    </row>
    <row r="1232" spans="1:12" ht="10.9" customHeight="1" x14ac:dyDescent="0.2">
      <c r="A1232" s="130">
        <v>2488</v>
      </c>
      <c r="B1232" s="321" t="s">
        <v>2923</v>
      </c>
      <c r="C1232" s="321"/>
      <c r="D1232" s="321"/>
      <c r="E1232" s="321"/>
      <c r="F1232" s="321"/>
      <c r="G1232" s="321" t="s">
        <v>414</v>
      </c>
      <c r="H1232" s="321"/>
      <c r="I1232" s="321"/>
      <c r="J1232" s="129">
        <v>3200</v>
      </c>
      <c r="K1232" s="128" t="s">
        <v>2988</v>
      </c>
      <c r="L1232" s="127" t="s">
        <v>2871</v>
      </c>
    </row>
    <row r="1233" spans="1:12" ht="10.9" customHeight="1" x14ac:dyDescent="0.2">
      <c r="A1233" s="130">
        <v>2489</v>
      </c>
      <c r="B1233" s="321" t="s">
        <v>2922</v>
      </c>
      <c r="C1233" s="321"/>
      <c r="D1233" s="321"/>
      <c r="E1233" s="321"/>
      <c r="F1233" s="321"/>
      <c r="G1233" s="321" t="s">
        <v>414</v>
      </c>
      <c r="H1233" s="321"/>
      <c r="I1233" s="321"/>
      <c r="J1233" s="129">
        <v>3200</v>
      </c>
      <c r="K1233" s="128" t="s">
        <v>2988</v>
      </c>
      <c r="L1233" s="127" t="s">
        <v>2871</v>
      </c>
    </row>
    <row r="1234" spans="1:12" ht="10.9" customHeight="1" x14ac:dyDescent="0.2">
      <c r="A1234" s="130">
        <v>2490</v>
      </c>
      <c r="B1234" s="321" t="s">
        <v>2921</v>
      </c>
      <c r="C1234" s="321"/>
      <c r="D1234" s="321"/>
      <c r="E1234" s="321"/>
      <c r="F1234" s="321"/>
      <c r="G1234" s="321" t="s">
        <v>1270</v>
      </c>
      <c r="H1234" s="321"/>
      <c r="I1234" s="321"/>
      <c r="J1234" s="131">
        <v>11000</v>
      </c>
      <c r="K1234" s="128" t="s">
        <v>2881</v>
      </c>
      <c r="L1234" s="127" t="s">
        <v>2871</v>
      </c>
    </row>
    <row r="1235" spans="1:12" ht="10.9" customHeight="1" x14ac:dyDescent="0.2">
      <c r="A1235" s="130">
        <v>2491</v>
      </c>
      <c r="B1235" s="321" t="s">
        <v>2920</v>
      </c>
      <c r="C1235" s="321"/>
      <c r="D1235" s="321"/>
      <c r="E1235" s="321"/>
      <c r="F1235" s="321"/>
      <c r="G1235" s="321" t="s">
        <v>7</v>
      </c>
      <c r="H1235" s="321"/>
      <c r="I1235" s="321"/>
      <c r="J1235" s="131">
        <v>18000</v>
      </c>
      <c r="K1235" s="128" t="s">
        <v>2881</v>
      </c>
      <c r="L1235" s="127" t="s">
        <v>2871</v>
      </c>
    </row>
    <row r="1236" spans="1:12" ht="10.9" customHeight="1" x14ac:dyDescent="0.2">
      <c r="A1236" s="130">
        <v>2492</v>
      </c>
      <c r="B1236" s="321" t="s">
        <v>2919</v>
      </c>
      <c r="C1236" s="321"/>
      <c r="D1236" s="321"/>
      <c r="E1236" s="321"/>
      <c r="F1236" s="321"/>
      <c r="G1236" s="321" t="s">
        <v>7</v>
      </c>
      <c r="H1236" s="321"/>
      <c r="I1236" s="321"/>
      <c r="J1236" s="131">
        <v>12000</v>
      </c>
      <c r="K1236" s="128" t="s">
        <v>2881</v>
      </c>
      <c r="L1236" s="127" t="s">
        <v>2871</v>
      </c>
    </row>
    <row r="1237" spans="1:12" ht="10.9" customHeight="1" x14ac:dyDescent="0.2">
      <c r="A1237" s="130">
        <v>2493</v>
      </c>
      <c r="B1237" s="321" t="s">
        <v>2918</v>
      </c>
      <c r="C1237" s="321"/>
      <c r="D1237" s="321"/>
      <c r="E1237" s="321"/>
      <c r="F1237" s="321"/>
      <c r="G1237" s="321" t="s">
        <v>414</v>
      </c>
      <c r="H1237" s="321"/>
      <c r="I1237" s="321"/>
      <c r="J1237" s="131">
        <v>15000</v>
      </c>
      <c r="K1237" s="128" t="s">
        <v>2881</v>
      </c>
      <c r="L1237" s="127" t="s">
        <v>2871</v>
      </c>
    </row>
    <row r="1238" spans="1:12" ht="10.9" customHeight="1" x14ac:dyDescent="0.2">
      <c r="A1238" s="130">
        <v>2494</v>
      </c>
      <c r="B1238" s="321" t="s">
        <v>2917</v>
      </c>
      <c r="C1238" s="321"/>
      <c r="D1238" s="321"/>
      <c r="E1238" s="321"/>
      <c r="F1238" s="321"/>
      <c r="G1238" s="321" t="s">
        <v>1270</v>
      </c>
      <c r="H1238" s="321"/>
      <c r="I1238" s="321"/>
      <c r="J1238" s="129">
        <v>1200</v>
      </c>
      <c r="K1238" s="128" t="s">
        <v>2881</v>
      </c>
      <c r="L1238" s="127" t="s">
        <v>2871</v>
      </c>
    </row>
    <row r="1239" spans="1:12" ht="10.9" customHeight="1" x14ac:dyDescent="0.2">
      <c r="A1239" s="130">
        <v>2495</v>
      </c>
      <c r="B1239" s="321" t="s">
        <v>2916</v>
      </c>
      <c r="C1239" s="321"/>
      <c r="D1239" s="321"/>
      <c r="E1239" s="321"/>
      <c r="F1239" s="321"/>
      <c r="G1239" s="321" t="s">
        <v>7</v>
      </c>
      <c r="H1239" s="321"/>
      <c r="I1239" s="321"/>
      <c r="J1239" s="129">
        <v>2400</v>
      </c>
      <c r="K1239" s="128" t="s">
        <v>2881</v>
      </c>
      <c r="L1239" s="127" t="s">
        <v>2871</v>
      </c>
    </row>
    <row r="1240" spans="1:12" ht="10.9" customHeight="1" x14ac:dyDescent="0.2">
      <c r="A1240" s="130">
        <v>2496</v>
      </c>
      <c r="B1240" s="321" t="s">
        <v>2915</v>
      </c>
      <c r="C1240" s="321"/>
      <c r="D1240" s="321"/>
      <c r="E1240" s="321"/>
      <c r="F1240" s="321"/>
      <c r="G1240" s="321" t="s">
        <v>1270</v>
      </c>
      <c r="H1240" s="321"/>
      <c r="I1240" s="321"/>
      <c r="J1240" s="135">
        <v>300</v>
      </c>
      <c r="K1240" s="128" t="s">
        <v>2881</v>
      </c>
      <c r="L1240" s="127" t="s">
        <v>2871</v>
      </c>
    </row>
    <row r="1241" spans="1:12" ht="10.9" customHeight="1" x14ac:dyDescent="0.2">
      <c r="A1241" s="130">
        <v>2497</v>
      </c>
      <c r="B1241" s="321" t="s">
        <v>2914</v>
      </c>
      <c r="C1241" s="321"/>
      <c r="D1241" s="321"/>
      <c r="E1241" s="321"/>
      <c r="F1241" s="321"/>
      <c r="G1241" s="321" t="s">
        <v>7</v>
      </c>
      <c r="H1241" s="321"/>
      <c r="I1241" s="321"/>
      <c r="J1241" s="131">
        <v>25000</v>
      </c>
      <c r="K1241" s="128" t="s">
        <v>2881</v>
      </c>
      <c r="L1241" s="127" t="s">
        <v>2871</v>
      </c>
    </row>
    <row r="1242" spans="1:12" ht="10.9" customHeight="1" x14ac:dyDescent="0.2">
      <c r="A1242" s="130">
        <v>2498</v>
      </c>
      <c r="B1242" s="321" t="s">
        <v>2913</v>
      </c>
      <c r="C1242" s="321"/>
      <c r="D1242" s="321"/>
      <c r="E1242" s="321"/>
      <c r="F1242" s="321"/>
      <c r="G1242" s="321" t="s">
        <v>414</v>
      </c>
      <c r="H1242" s="321"/>
      <c r="I1242" s="321"/>
      <c r="J1242" s="131">
        <v>16500</v>
      </c>
      <c r="K1242" s="128" t="s">
        <v>2881</v>
      </c>
      <c r="L1242" s="127" t="s">
        <v>2871</v>
      </c>
    </row>
    <row r="1243" spans="1:12" ht="10.9" customHeight="1" x14ac:dyDescent="0.2">
      <c r="A1243" s="130">
        <v>2499</v>
      </c>
      <c r="B1243" s="321" t="s">
        <v>2912</v>
      </c>
      <c r="C1243" s="321"/>
      <c r="D1243" s="321"/>
      <c r="E1243" s="321"/>
      <c r="F1243" s="321"/>
      <c r="G1243" s="321" t="s">
        <v>1270</v>
      </c>
      <c r="H1243" s="321"/>
      <c r="I1243" s="321"/>
      <c r="J1243" s="129">
        <v>1215</v>
      </c>
      <c r="K1243" s="128" t="s">
        <v>2881</v>
      </c>
      <c r="L1243" s="127" t="s">
        <v>2871</v>
      </c>
    </row>
    <row r="1244" spans="1:12" ht="10.9" customHeight="1" x14ac:dyDescent="0.2">
      <c r="A1244" s="130">
        <v>2500</v>
      </c>
      <c r="B1244" s="321" t="s">
        <v>2911</v>
      </c>
      <c r="C1244" s="321"/>
      <c r="D1244" s="321"/>
      <c r="E1244" s="321"/>
      <c r="F1244" s="321"/>
      <c r="G1244" s="321" t="s">
        <v>7</v>
      </c>
      <c r="H1244" s="321"/>
      <c r="I1244" s="321"/>
      <c r="J1244" s="129">
        <v>3700</v>
      </c>
      <c r="K1244" s="128" t="s">
        <v>2988</v>
      </c>
      <c r="L1244" s="127" t="s">
        <v>2871</v>
      </c>
    </row>
    <row r="1245" spans="1:12" ht="10.9" customHeight="1" x14ac:dyDescent="0.2">
      <c r="A1245" s="130">
        <v>2501</v>
      </c>
      <c r="B1245" s="321" t="s">
        <v>2910</v>
      </c>
      <c r="C1245" s="321"/>
      <c r="D1245" s="321"/>
      <c r="E1245" s="321"/>
      <c r="F1245" s="321"/>
      <c r="G1245" s="321" t="s">
        <v>7</v>
      </c>
      <c r="H1245" s="321"/>
      <c r="I1245" s="321"/>
      <c r="J1245" s="134">
        <v>600000</v>
      </c>
      <c r="K1245" s="128" t="s">
        <v>2881</v>
      </c>
      <c r="L1245" s="127" t="s">
        <v>2871</v>
      </c>
    </row>
    <row r="1246" spans="1:12" ht="10.9" customHeight="1" x14ac:dyDescent="0.2">
      <c r="A1246" s="130">
        <v>9042</v>
      </c>
      <c r="B1246" s="321" t="s">
        <v>1860</v>
      </c>
      <c r="C1246" s="321"/>
      <c r="D1246" s="321"/>
      <c r="E1246" s="321"/>
      <c r="F1246" s="321"/>
      <c r="G1246" s="321" t="s">
        <v>7</v>
      </c>
      <c r="H1246" s="321"/>
      <c r="I1246" s="321"/>
      <c r="J1246" s="131">
        <v>22000</v>
      </c>
      <c r="K1246" s="128" t="s">
        <v>2988</v>
      </c>
      <c r="L1246" s="127" t="s">
        <v>2871</v>
      </c>
    </row>
    <row r="1247" spans="1:12" ht="10.9" customHeight="1" x14ac:dyDescent="0.2">
      <c r="A1247" s="130">
        <v>9089</v>
      </c>
      <c r="B1247" s="321" t="s">
        <v>716</v>
      </c>
      <c r="C1247" s="321"/>
      <c r="D1247" s="321"/>
      <c r="E1247" s="321"/>
      <c r="F1247" s="321"/>
      <c r="G1247" s="321" t="s">
        <v>7</v>
      </c>
      <c r="H1247" s="321"/>
      <c r="I1247" s="321"/>
      <c r="J1247" s="136">
        <v>1081743.06</v>
      </c>
      <c r="K1247" s="128" t="s">
        <v>2909</v>
      </c>
      <c r="L1247" s="127" t="s">
        <v>2871</v>
      </c>
    </row>
    <row r="1248" spans="1:12" ht="10.9" customHeight="1" x14ac:dyDescent="0.2">
      <c r="A1248" s="130">
        <v>9252</v>
      </c>
      <c r="B1248" s="321" t="s">
        <v>1395</v>
      </c>
      <c r="C1248" s="321"/>
      <c r="D1248" s="321"/>
      <c r="E1248" s="321"/>
      <c r="F1248" s="321"/>
      <c r="G1248" s="321" t="s">
        <v>1396</v>
      </c>
      <c r="H1248" s="321"/>
      <c r="I1248" s="321"/>
      <c r="J1248" s="135">
        <v>900</v>
      </c>
      <c r="K1248" s="128" t="s">
        <v>2872</v>
      </c>
      <c r="L1248" s="127" t="s">
        <v>2871</v>
      </c>
    </row>
    <row r="1249" spans="1:12" ht="10.9" customHeight="1" x14ac:dyDescent="0.2">
      <c r="A1249" s="301"/>
      <c r="B1249" s="301"/>
      <c r="C1249" s="301"/>
      <c r="D1249" s="301"/>
      <c r="E1249" s="301"/>
      <c r="F1249" s="301"/>
      <c r="G1249" s="301"/>
      <c r="H1249" s="301"/>
      <c r="I1249" s="301"/>
      <c r="J1249" s="301"/>
      <c r="K1249" s="301"/>
      <c r="L1249" s="301"/>
    </row>
    <row r="1250" spans="1:12" ht="10.9" customHeight="1" x14ac:dyDescent="0.2">
      <c r="A1250" s="322" t="s">
        <v>2908</v>
      </c>
      <c r="B1250" s="322"/>
      <c r="C1250" s="322"/>
      <c r="D1250" s="321" t="s">
        <v>2907</v>
      </c>
      <c r="E1250" s="321"/>
      <c r="F1250" s="321"/>
      <c r="G1250" s="321"/>
      <c r="H1250" s="321"/>
      <c r="I1250" s="321"/>
      <c r="J1250" s="321"/>
      <c r="K1250" s="321"/>
      <c r="L1250" s="321"/>
    </row>
    <row r="1251" spans="1:12" ht="10.9" customHeight="1" x14ac:dyDescent="0.2">
      <c r="A1251" s="322" t="s">
        <v>2906</v>
      </c>
      <c r="B1251" s="322"/>
      <c r="C1251" s="322"/>
      <c r="D1251" s="321" t="s">
        <v>2905</v>
      </c>
      <c r="E1251" s="321"/>
      <c r="F1251" s="321"/>
      <c r="G1251" s="321"/>
      <c r="H1251" s="321"/>
      <c r="I1251" s="321"/>
      <c r="J1251" s="321"/>
      <c r="K1251" s="321"/>
      <c r="L1251" s="321"/>
    </row>
    <row r="1252" spans="1:12" ht="10.9" customHeight="1" x14ac:dyDescent="0.2">
      <c r="A1252" s="140" t="s">
        <v>0</v>
      </c>
      <c r="B1252" s="323" t="s">
        <v>1</v>
      </c>
      <c r="C1252" s="323"/>
      <c r="D1252" s="323"/>
      <c r="E1252" s="323"/>
      <c r="F1252" s="323"/>
      <c r="G1252" s="323" t="s">
        <v>2904</v>
      </c>
      <c r="H1252" s="323"/>
      <c r="I1252" s="323"/>
      <c r="J1252" s="141" t="s">
        <v>4</v>
      </c>
      <c r="K1252" s="140" t="s">
        <v>2903</v>
      </c>
      <c r="L1252" s="139" t="s">
        <v>2902</v>
      </c>
    </row>
    <row r="1253" spans="1:12" ht="10.9" customHeight="1" x14ac:dyDescent="0.2">
      <c r="A1253" s="138">
        <v>4</v>
      </c>
      <c r="B1253" s="321" t="s">
        <v>1345</v>
      </c>
      <c r="C1253" s="321"/>
      <c r="D1253" s="321"/>
      <c r="E1253" s="321"/>
      <c r="F1253" s="321"/>
      <c r="G1253" s="321" t="s">
        <v>414</v>
      </c>
      <c r="H1253" s="321"/>
      <c r="I1253" s="321"/>
      <c r="J1253" s="131">
        <v>11220</v>
      </c>
      <c r="K1253" s="128" t="s">
        <v>2877</v>
      </c>
      <c r="L1253" s="127" t="s">
        <v>2871</v>
      </c>
    </row>
    <row r="1254" spans="1:12" ht="10.9" customHeight="1" x14ac:dyDescent="0.2">
      <c r="A1254" s="138">
        <v>7</v>
      </c>
      <c r="B1254" s="321" t="s">
        <v>2901</v>
      </c>
      <c r="C1254" s="321"/>
      <c r="D1254" s="321"/>
      <c r="E1254" s="321"/>
      <c r="F1254" s="321"/>
      <c r="G1254" s="321" t="s">
        <v>7</v>
      </c>
      <c r="H1254" s="321"/>
      <c r="I1254" s="321"/>
      <c r="J1254" s="135">
        <v>250</v>
      </c>
      <c r="K1254" s="128" t="s">
        <v>4732</v>
      </c>
      <c r="L1254" s="127" t="s">
        <v>2871</v>
      </c>
    </row>
    <row r="1255" spans="1:12" ht="10.9" customHeight="1" x14ac:dyDescent="0.2">
      <c r="A1255" s="138">
        <v>9</v>
      </c>
      <c r="B1255" s="321" t="s">
        <v>2900</v>
      </c>
      <c r="C1255" s="321"/>
      <c r="D1255" s="321"/>
      <c r="E1255" s="321"/>
      <c r="F1255" s="321"/>
      <c r="G1255" s="321" t="s">
        <v>1270</v>
      </c>
      <c r="H1255" s="321"/>
      <c r="I1255" s="321"/>
      <c r="J1255" s="129">
        <v>1000</v>
      </c>
      <c r="K1255" s="128" t="s">
        <v>2877</v>
      </c>
      <c r="L1255" s="127" t="s">
        <v>2871</v>
      </c>
    </row>
    <row r="1256" spans="1:12" ht="10.9" customHeight="1" x14ac:dyDescent="0.2">
      <c r="A1256" s="137">
        <v>13</v>
      </c>
      <c r="B1256" s="321" t="s">
        <v>2899</v>
      </c>
      <c r="C1256" s="321"/>
      <c r="D1256" s="321"/>
      <c r="E1256" s="321"/>
      <c r="F1256" s="321"/>
      <c r="G1256" s="321" t="s">
        <v>1270</v>
      </c>
      <c r="H1256" s="321"/>
      <c r="I1256" s="321"/>
      <c r="J1256" s="129">
        <v>7500</v>
      </c>
      <c r="K1256" s="128" t="s">
        <v>2877</v>
      </c>
      <c r="L1256" s="127" t="s">
        <v>2871</v>
      </c>
    </row>
    <row r="1257" spans="1:12" ht="10.9" customHeight="1" x14ac:dyDescent="0.2">
      <c r="A1257" s="137">
        <v>21</v>
      </c>
      <c r="B1257" s="321" t="s">
        <v>1446</v>
      </c>
      <c r="C1257" s="321"/>
      <c r="D1257" s="321"/>
      <c r="E1257" s="321"/>
      <c r="F1257" s="321"/>
      <c r="G1257" s="321" t="s">
        <v>1270</v>
      </c>
      <c r="H1257" s="321"/>
      <c r="I1257" s="321"/>
      <c r="J1257" s="129">
        <v>2500</v>
      </c>
      <c r="K1257" s="128" t="s">
        <v>4732</v>
      </c>
      <c r="L1257" s="127" t="s">
        <v>2871</v>
      </c>
    </row>
    <row r="1258" spans="1:12" ht="10.9" customHeight="1" x14ac:dyDescent="0.2">
      <c r="A1258" s="137">
        <v>22</v>
      </c>
      <c r="B1258" s="321" t="s">
        <v>1458</v>
      </c>
      <c r="C1258" s="321"/>
      <c r="D1258" s="321"/>
      <c r="E1258" s="321"/>
      <c r="F1258" s="321"/>
      <c r="G1258" s="321" t="s">
        <v>1270</v>
      </c>
      <c r="H1258" s="321"/>
      <c r="I1258" s="321"/>
      <c r="J1258" s="129">
        <v>1100</v>
      </c>
      <c r="K1258" s="128" t="s">
        <v>2877</v>
      </c>
      <c r="L1258" s="127" t="s">
        <v>2871</v>
      </c>
    </row>
    <row r="1259" spans="1:12" ht="10.9" customHeight="1" x14ac:dyDescent="0.2">
      <c r="A1259" s="137">
        <v>23</v>
      </c>
      <c r="B1259" s="321" t="s">
        <v>1485</v>
      </c>
      <c r="C1259" s="321"/>
      <c r="D1259" s="321"/>
      <c r="E1259" s="321"/>
      <c r="F1259" s="321"/>
      <c r="G1259" s="321" t="s">
        <v>1270</v>
      </c>
      <c r="H1259" s="321"/>
      <c r="I1259" s="321"/>
      <c r="J1259" s="135">
        <v>680</v>
      </c>
      <c r="K1259" s="128" t="s">
        <v>2881</v>
      </c>
      <c r="L1259" s="127" t="s">
        <v>2871</v>
      </c>
    </row>
    <row r="1260" spans="1:12" ht="10.9" customHeight="1" x14ac:dyDescent="0.2">
      <c r="A1260" s="137">
        <v>24</v>
      </c>
      <c r="B1260" s="321" t="s">
        <v>2898</v>
      </c>
      <c r="C1260" s="321"/>
      <c r="D1260" s="321"/>
      <c r="E1260" s="321"/>
      <c r="F1260" s="321"/>
      <c r="G1260" s="321" t="s">
        <v>1270</v>
      </c>
      <c r="H1260" s="321"/>
      <c r="I1260" s="321"/>
      <c r="J1260" s="129">
        <v>1400</v>
      </c>
      <c r="K1260" s="128" t="s">
        <v>2877</v>
      </c>
      <c r="L1260" s="127" t="s">
        <v>2871</v>
      </c>
    </row>
    <row r="1261" spans="1:12" ht="10.9" customHeight="1" x14ac:dyDescent="0.2">
      <c r="A1261" s="137">
        <v>26</v>
      </c>
      <c r="B1261" s="321" t="s">
        <v>1330</v>
      </c>
      <c r="C1261" s="321"/>
      <c r="D1261" s="321"/>
      <c r="E1261" s="321"/>
      <c r="F1261" s="321"/>
      <c r="G1261" s="321" t="s">
        <v>1270</v>
      </c>
      <c r="H1261" s="321"/>
      <c r="I1261" s="321"/>
      <c r="J1261" s="135">
        <v>300</v>
      </c>
      <c r="K1261" s="128" t="s">
        <v>4731</v>
      </c>
      <c r="L1261" s="127" t="s">
        <v>2871</v>
      </c>
    </row>
    <row r="1262" spans="1:12" ht="10.9" customHeight="1" x14ac:dyDescent="0.2">
      <c r="A1262" s="137">
        <v>27</v>
      </c>
      <c r="B1262" s="321" t="s">
        <v>1468</v>
      </c>
      <c r="C1262" s="321"/>
      <c r="D1262" s="321"/>
      <c r="E1262" s="321"/>
      <c r="F1262" s="321"/>
      <c r="G1262" s="321" t="s">
        <v>1270</v>
      </c>
      <c r="H1262" s="321"/>
      <c r="I1262" s="321"/>
      <c r="J1262" s="135">
        <v>115</v>
      </c>
      <c r="K1262" s="128" t="s">
        <v>2877</v>
      </c>
      <c r="L1262" s="127" t="s">
        <v>2871</v>
      </c>
    </row>
    <row r="1263" spans="1:12" ht="10.9" customHeight="1" x14ac:dyDescent="0.2">
      <c r="A1263" s="137">
        <v>28</v>
      </c>
      <c r="B1263" s="321" t="s">
        <v>1466</v>
      </c>
      <c r="C1263" s="321"/>
      <c r="D1263" s="321"/>
      <c r="E1263" s="321"/>
      <c r="F1263" s="321"/>
      <c r="G1263" s="321" t="s">
        <v>1270</v>
      </c>
      <c r="H1263" s="321"/>
      <c r="I1263" s="321"/>
      <c r="J1263" s="135">
        <v>225</v>
      </c>
      <c r="K1263" s="128" t="s">
        <v>2877</v>
      </c>
      <c r="L1263" s="127" t="s">
        <v>2871</v>
      </c>
    </row>
    <row r="1264" spans="1:12" ht="10.9" customHeight="1" x14ac:dyDescent="0.2">
      <c r="A1264" s="137">
        <v>29</v>
      </c>
      <c r="B1264" s="321" t="s">
        <v>1462</v>
      </c>
      <c r="C1264" s="321"/>
      <c r="D1264" s="321"/>
      <c r="E1264" s="321"/>
      <c r="F1264" s="321"/>
      <c r="G1264" s="321" t="s">
        <v>1270</v>
      </c>
      <c r="H1264" s="321"/>
      <c r="I1264" s="321"/>
      <c r="J1264" s="135">
        <v>340</v>
      </c>
      <c r="K1264" s="128" t="s">
        <v>2877</v>
      </c>
      <c r="L1264" s="127" t="s">
        <v>2871</v>
      </c>
    </row>
    <row r="1265" spans="1:12" ht="10.9" customHeight="1" x14ac:dyDescent="0.2">
      <c r="A1265" s="137">
        <v>41</v>
      </c>
      <c r="B1265" s="321" t="s">
        <v>2897</v>
      </c>
      <c r="C1265" s="321"/>
      <c r="D1265" s="321"/>
      <c r="E1265" s="321"/>
      <c r="F1265" s="321"/>
      <c r="G1265" s="321" t="s">
        <v>1270</v>
      </c>
      <c r="H1265" s="321"/>
      <c r="I1265" s="321"/>
      <c r="J1265" s="134">
        <v>100000</v>
      </c>
      <c r="K1265" s="128" t="s">
        <v>2877</v>
      </c>
      <c r="L1265" s="127" t="s">
        <v>2871</v>
      </c>
    </row>
    <row r="1266" spans="1:12" ht="10.9" customHeight="1" x14ac:dyDescent="0.2">
      <c r="A1266" s="137">
        <v>43</v>
      </c>
      <c r="B1266" s="321" t="s">
        <v>2896</v>
      </c>
      <c r="C1266" s="321"/>
      <c r="D1266" s="321"/>
      <c r="E1266" s="321"/>
      <c r="F1266" s="321"/>
      <c r="G1266" s="321" t="s">
        <v>414</v>
      </c>
      <c r="H1266" s="321"/>
      <c r="I1266" s="321"/>
      <c r="J1266" s="129">
        <v>6000</v>
      </c>
      <c r="K1266" s="128" t="s">
        <v>4732</v>
      </c>
      <c r="L1266" s="127" t="s">
        <v>2871</v>
      </c>
    </row>
    <row r="1267" spans="1:12" ht="10.9" customHeight="1" x14ac:dyDescent="0.2">
      <c r="A1267" s="133">
        <v>112</v>
      </c>
      <c r="B1267" s="321" t="s">
        <v>1433</v>
      </c>
      <c r="C1267" s="321"/>
      <c r="D1267" s="321"/>
      <c r="E1267" s="321"/>
      <c r="F1267" s="321"/>
      <c r="G1267" s="321" t="s">
        <v>1270</v>
      </c>
      <c r="H1267" s="321"/>
      <c r="I1267" s="321"/>
      <c r="J1267" s="129">
        <v>4305</v>
      </c>
      <c r="K1267" s="128" t="s">
        <v>4732</v>
      </c>
      <c r="L1267" s="127" t="s">
        <v>2871</v>
      </c>
    </row>
    <row r="1268" spans="1:12" ht="10.9" customHeight="1" x14ac:dyDescent="0.2">
      <c r="A1268" s="133">
        <v>116</v>
      </c>
      <c r="B1268" s="321" t="s">
        <v>2895</v>
      </c>
      <c r="C1268" s="321"/>
      <c r="D1268" s="321"/>
      <c r="E1268" s="321"/>
      <c r="F1268" s="321"/>
      <c r="G1268" s="321" t="s">
        <v>1270</v>
      </c>
      <c r="H1268" s="321"/>
      <c r="I1268" s="321"/>
      <c r="J1268" s="131">
        <v>12000</v>
      </c>
      <c r="K1268" s="128" t="s">
        <v>2873</v>
      </c>
      <c r="L1268" s="127" t="s">
        <v>2871</v>
      </c>
    </row>
    <row r="1269" spans="1:12" ht="10.9" customHeight="1" x14ac:dyDescent="0.2">
      <c r="A1269" s="133">
        <v>117</v>
      </c>
      <c r="B1269" s="321" t="s">
        <v>1435</v>
      </c>
      <c r="C1269" s="321"/>
      <c r="D1269" s="321"/>
      <c r="E1269" s="321"/>
      <c r="F1269" s="321"/>
      <c r="G1269" s="321" t="s">
        <v>1270</v>
      </c>
      <c r="H1269" s="321"/>
      <c r="I1269" s="321"/>
      <c r="J1269" s="129">
        <v>1200</v>
      </c>
      <c r="K1269" s="128" t="s">
        <v>2873</v>
      </c>
      <c r="L1269" s="127" t="s">
        <v>2871</v>
      </c>
    </row>
    <row r="1270" spans="1:12" ht="10.9" customHeight="1" x14ac:dyDescent="0.2">
      <c r="A1270" s="133">
        <v>118</v>
      </c>
      <c r="B1270" s="321" t="s">
        <v>1431</v>
      </c>
      <c r="C1270" s="321"/>
      <c r="D1270" s="321"/>
      <c r="E1270" s="321"/>
      <c r="F1270" s="321"/>
      <c r="G1270" s="321" t="s">
        <v>1270</v>
      </c>
      <c r="H1270" s="321"/>
      <c r="I1270" s="321"/>
      <c r="J1270" s="129">
        <v>7380</v>
      </c>
      <c r="K1270" s="128" t="s">
        <v>4732</v>
      </c>
      <c r="L1270" s="127" t="s">
        <v>2871</v>
      </c>
    </row>
    <row r="1271" spans="1:12" ht="10.9" customHeight="1" x14ac:dyDescent="0.2">
      <c r="A1271" s="133">
        <v>130</v>
      </c>
      <c r="B1271" s="321" t="s">
        <v>1335</v>
      </c>
      <c r="C1271" s="321"/>
      <c r="D1271" s="321"/>
      <c r="E1271" s="321"/>
      <c r="F1271" s="321"/>
      <c r="G1271" s="321" t="s">
        <v>1270</v>
      </c>
      <c r="H1271" s="321"/>
      <c r="I1271" s="321"/>
      <c r="J1271" s="129">
        <v>2500</v>
      </c>
      <c r="K1271" s="128" t="s">
        <v>4732</v>
      </c>
      <c r="L1271" s="127" t="s">
        <v>2871</v>
      </c>
    </row>
    <row r="1272" spans="1:12" ht="10.9" customHeight="1" x14ac:dyDescent="0.2">
      <c r="A1272" s="133">
        <v>131</v>
      </c>
      <c r="B1272" s="321" t="s">
        <v>1334</v>
      </c>
      <c r="C1272" s="321"/>
      <c r="D1272" s="321"/>
      <c r="E1272" s="321"/>
      <c r="F1272" s="321"/>
      <c r="G1272" s="321" t="s">
        <v>414</v>
      </c>
      <c r="H1272" s="321"/>
      <c r="I1272" s="321"/>
      <c r="J1272" s="131">
        <v>30000</v>
      </c>
      <c r="K1272" s="128" t="s">
        <v>2873</v>
      </c>
      <c r="L1272" s="127" t="s">
        <v>2871</v>
      </c>
    </row>
    <row r="1273" spans="1:12" ht="10.9" customHeight="1" x14ac:dyDescent="0.2">
      <c r="A1273" s="133">
        <v>135</v>
      </c>
      <c r="B1273" s="321" t="s">
        <v>2894</v>
      </c>
      <c r="C1273" s="321"/>
      <c r="D1273" s="321"/>
      <c r="E1273" s="321"/>
      <c r="F1273" s="321"/>
      <c r="G1273" s="321" t="s">
        <v>414</v>
      </c>
      <c r="H1273" s="321"/>
      <c r="I1273" s="321"/>
      <c r="J1273" s="131">
        <v>22500</v>
      </c>
      <c r="K1273" s="128" t="s">
        <v>2877</v>
      </c>
      <c r="L1273" s="127" t="s">
        <v>2871</v>
      </c>
    </row>
    <row r="1274" spans="1:12" ht="10.9" customHeight="1" x14ac:dyDescent="0.2">
      <c r="A1274" s="133">
        <v>136</v>
      </c>
      <c r="B1274" s="321" t="s">
        <v>2893</v>
      </c>
      <c r="C1274" s="321"/>
      <c r="D1274" s="321"/>
      <c r="E1274" s="321"/>
      <c r="F1274" s="321"/>
      <c r="G1274" s="321" t="s">
        <v>414</v>
      </c>
      <c r="H1274" s="321"/>
      <c r="I1274" s="321"/>
      <c r="J1274" s="129">
        <v>8105</v>
      </c>
      <c r="K1274" s="128" t="s">
        <v>2872</v>
      </c>
      <c r="L1274" s="127" t="s">
        <v>2871</v>
      </c>
    </row>
    <row r="1275" spans="1:12" ht="10.9" customHeight="1" x14ac:dyDescent="0.2">
      <c r="A1275" s="133">
        <v>141</v>
      </c>
      <c r="B1275" s="321" t="s">
        <v>2892</v>
      </c>
      <c r="C1275" s="321"/>
      <c r="D1275" s="321"/>
      <c r="E1275" s="321"/>
      <c r="F1275" s="321"/>
      <c r="G1275" s="321" t="s">
        <v>414</v>
      </c>
      <c r="H1275" s="321"/>
      <c r="I1275" s="321"/>
      <c r="J1275" s="131">
        <v>11600</v>
      </c>
      <c r="K1275" s="128" t="s">
        <v>4732</v>
      </c>
      <c r="L1275" s="127" t="s">
        <v>2871</v>
      </c>
    </row>
    <row r="1276" spans="1:12" ht="10.9" customHeight="1" x14ac:dyDescent="0.2">
      <c r="A1276" s="133">
        <v>150</v>
      </c>
      <c r="B1276" s="321" t="s">
        <v>2891</v>
      </c>
      <c r="C1276" s="321"/>
      <c r="D1276" s="321"/>
      <c r="E1276" s="321"/>
      <c r="F1276" s="321"/>
      <c r="G1276" s="321" t="s">
        <v>414</v>
      </c>
      <c r="H1276" s="321"/>
      <c r="I1276" s="321"/>
      <c r="J1276" s="136">
        <v>1800000</v>
      </c>
      <c r="K1276" s="128" t="s">
        <v>2877</v>
      </c>
      <c r="L1276" s="127" t="s">
        <v>2871</v>
      </c>
    </row>
    <row r="1277" spans="1:12" ht="10.9" customHeight="1" x14ac:dyDescent="0.2">
      <c r="A1277" s="133">
        <v>157</v>
      </c>
      <c r="B1277" s="321" t="s">
        <v>2890</v>
      </c>
      <c r="C1277" s="321"/>
      <c r="D1277" s="321"/>
      <c r="E1277" s="321"/>
      <c r="F1277" s="321"/>
      <c r="G1277" s="321" t="s">
        <v>414</v>
      </c>
      <c r="H1277" s="321"/>
      <c r="I1277" s="321"/>
      <c r="J1277" s="129">
        <v>5600</v>
      </c>
      <c r="K1277" s="128" t="s">
        <v>2877</v>
      </c>
      <c r="L1277" s="127" t="s">
        <v>2871</v>
      </c>
    </row>
    <row r="1278" spans="1:12" ht="10.9" customHeight="1" x14ac:dyDescent="0.2">
      <c r="A1278" s="133">
        <v>159</v>
      </c>
      <c r="B1278" s="321" t="s">
        <v>1259</v>
      </c>
      <c r="C1278" s="321"/>
      <c r="D1278" s="321"/>
      <c r="E1278" s="321"/>
      <c r="F1278" s="321"/>
      <c r="G1278" s="321" t="s">
        <v>414</v>
      </c>
      <c r="H1278" s="321"/>
      <c r="I1278" s="321"/>
      <c r="J1278" s="129">
        <v>2000</v>
      </c>
      <c r="K1278" s="128" t="s">
        <v>2873</v>
      </c>
      <c r="L1278" s="127" t="s">
        <v>2871</v>
      </c>
    </row>
    <row r="1279" spans="1:12" ht="10.9" customHeight="1" x14ac:dyDescent="0.2">
      <c r="A1279" s="133">
        <v>160</v>
      </c>
      <c r="B1279" s="321" t="s">
        <v>1349</v>
      </c>
      <c r="C1279" s="321"/>
      <c r="D1279" s="321"/>
      <c r="E1279" s="321"/>
      <c r="F1279" s="321"/>
      <c r="G1279" s="321" t="s">
        <v>414</v>
      </c>
      <c r="H1279" s="321"/>
      <c r="I1279" s="321"/>
      <c r="J1279" s="131">
        <v>24680</v>
      </c>
      <c r="K1279" s="128" t="s">
        <v>2877</v>
      </c>
      <c r="L1279" s="127" t="s">
        <v>2871</v>
      </c>
    </row>
    <row r="1280" spans="1:12" ht="10.9" customHeight="1" x14ac:dyDescent="0.2">
      <c r="A1280" s="133">
        <v>162</v>
      </c>
      <c r="B1280" s="321" t="s">
        <v>2889</v>
      </c>
      <c r="C1280" s="321"/>
      <c r="D1280" s="321"/>
      <c r="E1280" s="321"/>
      <c r="F1280" s="321"/>
      <c r="G1280" s="321" t="s">
        <v>414</v>
      </c>
      <c r="H1280" s="321"/>
      <c r="I1280" s="321"/>
      <c r="J1280" s="129">
        <v>4000</v>
      </c>
      <c r="K1280" s="128" t="s">
        <v>4732</v>
      </c>
      <c r="L1280" s="127" t="s">
        <v>2871</v>
      </c>
    </row>
    <row r="1281" spans="1:12" ht="10.9" customHeight="1" x14ac:dyDescent="0.2">
      <c r="A1281" s="133">
        <v>183</v>
      </c>
      <c r="B1281" s="321" t="s">
        <v>1450</v>
      </c>
      <c r="C1281" s="321"/>
      <c r="D1281" s="321"/>
      <c r="E1281" s="321"/>
      <c r="F1281" s="321"/>
      <c r="G1281" s="321" t="s">
        <v>414</v>
      </c>
      <c r="H1281" s="321"/>
      <c r="I1281" s="321"/>
      <c r="J1281" s="129">
        <v>3600</v>
      </c>
      <c r="K1281" s="128" t="s">
        <v>2872</v>
      </c>
      <c r="L1281" s="127" t="s">
        <v>2871</v>
      </c>
    </row>
    <row r="1282" spans="1:12" ht="10.9" customHeight="1" x14ac:dyDescent="0.2">
      <c r="A1282" s="133">
        <v>184</v>
      </c>
      <c r="B1282" s="321" t="s">
        <v>1452</v>
      </c>
      <c r="C1282" s="321"/>
      <c r="D1282" s="321"/>
      <c r="E1282" s="321"/>
      <c r="F1282" s="321"/>
      <c r="G1282" s="321" t="s">
        <v>414</v>
      </c>
      <c r="H1282" s="321"/>
      <c r="I1282" s="321"/>
      <c r="J1282" s="129">
        <v>4100</v>
      </c>
      <c r="K1282" s="128" t="s">
        <v>2872</v>
      </c>
      <c r="L1282" s="127" t="s">
        <v>2871</v>
      </c>
    </row>
    <row r="1283" spans="1:12" ht="10.9" customHeight="1" x14ac:dyDescent="0.2">
      <c r="A1283" s="133">
        <v>185</v>
      </c>
      <c r="B1283" s="321" t="s">
        <v>1287</v>
      </c>
      <c r="C1283" s="321"/>
      <c r="D1283" s="321"/>
      <c r="E1283" s="321"/>
      <c r="F1283" s="321"/>
      <c r="G1283" s="321" t="s">
        <v>414</v>
      </c>
      <c r="H1283" s="321"/>
      <c r="I1283" s="321"/>
      <c r="J1283" s="134">
        <v>241000</v>
      </c>
      <c r="K1283" s="128" t="s">
        <v>2873</v>
      </c>
      <c r="L1283" s="127" t="s">
        <v>2871</v>
      </c>
    </row>
    <row r="1284" spans="1:12" ht="10.9" customHeight="1" x14ac:dyDescent="0.2">
      <c r="A1284" s="133">
        <v>186</v>
      </c>
      <c r="B1284" s="321" t="s">
        <v>1297</v>
      </c>
      <c r="C1284" s="321"/>
      <c r="D1284" s="321"/>
      <c r="E1284" s="321"/>
      <c r="F1284" s="321"/>
      <c r="G1284" s="321" t="s">
        <v>414</v>
      </c>
      <c r="H1284" s="321"/>
      <c r="I1284" s="321"/>
      <c r="J1284" s="129">
        <v>3000</v>
      </c>
      <c r="K1284" s="128" t="s">
        <v>2873</v>
      </c>
      <c r="L1284" s="127" t="s">
        <v>2871</v>
      </c>
    </row>
    <row r="1285" spans="1:12" ht="10.9" customHeight="1" x14ac:dyDescent="0.2">
      <c r="A1285" s="133">
        <v>188</v>
      </c>
      <c r="B1285" s="321" t="s">
        <v>1301</v>
      </c>
      <c r="C1285" s="321"/>
      <c r="D1285" s="321"/>
      <c r="E1285" s="321"/>
      <c r="F1285" s="321"/>
      <c r="G1285" s="321" t="s">
        <v>414</v>
      </c>
      <c r="H1285" s="321"/>
      <c r="I1285" s="321"/>
      <c r="J1285" s="131">
        <v>50000</v>
      </c>
      <c r="K1285" s="128" t="s">
        <v>4731</v>
      </c>
      <c r="L1285" s="127" t="s">
        <v>2871</v>
      </c>
    </row>
    <row r="1286" spans="1:12" ht="10.9" customHeight="1" x14ac:dyDescent="0.2">
      <c r="A1286" s="133">
        <v>190</v>
      </c>
      <c r="B1286" s="321" t="s">
        <v>1303</v>
      </c>
      <c r="C1286" s="321"/>
      <c r="D1286" s="321"/>
      <c r="E1286" s="321"/>
      <c r="F1286" s="321"/>
      <c r="G1286" s="321" t="s">
        <v>414</v>
      </c>
      <c r="H1286" s="321"/>
      <c r="I1286" s="321"/>
      <c r="J1286" s="131">
        <v>21000</v>
      </c>
      <c r="K1286" s="128" t="s">
        <v>2873</v>
      </c>
      <c r="L1286" s="127" t="s">
        <v>2871</v>
      </c>
    </row>
    <row r="1287" spans="1:12" ht="10.9" customHeight="1" x14ac:dyDescent="0.2">
      <c r="A1287" s="133">
        <v>193</v>
      </c>
      <c r="B1287" s="321" t="s">
        <v>1314</v>
      </c>
      <c r="C1287" s="321"/>
      <c r="D1287" s="321"/>
      <c r="E1287" s="321"/>
      <c r="F1287" s="321"/>
      <c r="G1287" s="321" t="s">
        <v>414</v>
      </c>
      <c r="H1287" s="321"/>
      <c r="I1287" s="321"/>
      <c r="J1287" s="131">
        <v>13500</v>
      </c>
      <c r="K1287" s="128" t="s">
        <v>2873</v>
      </c>
      <c r="L1287" s="127" t="s">
        <v>2871</v>
      </c>
    </row>
    <row r="1288" spans="1:12" ht="10.9" customHeight="1" x14ac:dyDescent="0.2">
      <c r="A1288" s="133">
        <v>194</v>
      </c>
      <c r="B1288" s="321" t="s">
        <v>1306</v>
      </c>
      <c r="C1288" s="321"/>
      <c r="D1288" s="321"/>
      <c r="E1288" s="321"/>
      <c r="F1288" s="321"/>
      <c r="G1288" s="321" t="s">
        <v>414</v>
      </c>
      <c r="H1288" s="321"/>
      <c r="I1288" s="321"/>
      <c r="J1288" s="131">
        <v>37000</v>
      </c>
      <c r="K1288" s="128" t="s">
        <v>2873</v>
      </c>
      <c r="L1288" s="127" t="s">
        <v>2871</v>
      </c>
    </row>
    <row r="1289" spans="1:12" ht="10.9" customHeight="1" x14ac:dyDescent="0.2">
      <c r="A1289" s="133">
        <v>195</v>
      </c>
      <c r="B1289" s="321" t="s">
        <v>1308</v>
      </c>
      <c r="C1289" s="321"/>
      <c r="D1289" s="321"/>
      <c r="E1289" s="321"/>
      <c r="F1289" s="321"/>
      <c r="G1289" s="321" t="s">
        <v>414</v>
      </c>
      <c r="H1289" s="321"/>
      <c r="I1289" s="321"/>
      <c r="J1289" s="131">
        <v>29500</v>
      </c>
      <c r="K1289" s="128" t="s">
        <v>2873</v>
      </c>
      <c r="L1289" s="127" t="s">
        <v>2871</v>
      </c>
    </row>
    <row r="1290" spans="1:12" ht="10.9" customHeight="1" x14ac:dyDescent="0.2">
      <c r="A1290" s="133">
        <v>196</v>
      </c>
      <c r="B1290" s="321" t="s">
        <v>1310</v>
      </c>
      <c r="C1290" s="321"/>
      <c r="D1290" s="321"/>
      <c r="E1290" s="321"/>
      <c r="F1290" s="321"/>
      <c r="G1290" s="321" t="s">
        <v>414</v>
      </c>
      <c r="H1290" s="321"/>
      <c r="I1290" s="321"/>
      <c r="J1290" s="131">
        <v>20000</v>
      </c>
      <c r="K1290" s="128" t="s">
        <v>2873</v>
      </c>
      <c r="L1290" s="127" t="s">
        <v>2871</v>
      </c>
    </row>
    <row r="1291" spans="1:12" ht="10.9" customHeight="1" x14ac:dyDescent="0.2">
      <c r="A1291" s="133">
        <v>197</v>
      </c>
      <c r="B1291" s="321" t="s">
        <v>1289</v>
      </c>
      <c r="C1291" s="321"/>
      <c r="D1291" s="321"/>
      <c r="E1291" s="321"/>
      <c r="F1291" s="321"/>
      <c r="G1291" s="321" t="s">
        <v>414</v>
      </c>
      <c r="H1291" s="321"/>
      <c r="I1291" s="321"/>
      <c r="J1291" s="131">
        <v>25000</v>
      </c>
      <c r="K1291" s="128" t="s">
        <v>2877</v>
      </c>
      <c r="L1291" s="127" t="s">
        <v>2871</v>
      </c>
    </row>
    <row r="1292" spans="1:12" ht="10.9" customHeight="1" x14ac:dyDescent="0.2">
      <c r="A1292" s="133">
        <v>201</v>
      </c>
      <c r="B1292" s="321" t="s">
        <v>1454</v>
      </c>
      <c r="C1292" s="321"/>
      <c r="D1292" s="321"/>
      <c r="E1292" s="321"/>
      <c r="F1292" s="321"/>
      <c r="G1292" s="321" t="s">
        <v>414</v>
      </c>
      <c r="H1292" s="321"/>
      <c r="I1292" s="321"/>
      <c r="J1292" s="129">
        <v>5300</v>
      </c>
      <c r="K1292" s="128" t="s">
        <v>2872</v>
      </c>
      <c r="L1292" s="127" t="s">
        <v>2871</v>
      </c>
    </row>
    <row r="1293" spans="1:12" ht="10.9" customHeight="1" x14ac:dyDescent="0.2">
      <c r="A1293" s="133">
        <v>203</v>
      </c>
      <c r="B1293" s="321" t="s">
        <v>1293</v>
      </c>
      <c r="C1293" s="321"/>
      <c r="D1293" s="321"/>
      <c r="E1293" s="321"/>
      <c r="F1293" s="321"/>
      <c r="G1293" s="321" t="s">
        <v>414</v>
      </c>
      <c r="H1293" s="321"/>
      <c r="I1293" s="321"/>
      <c r="J1293" s="129">
        <v>1800</v>
      </c>
      <c r="K1293" s="128" t="s">
        <v>2877</v>
      </c>
      <c r="L1293" s="127" t="s">
        <v>2871</v>
      </c>
    </row>
    <row r="1294" spans="1:12" ht="10.9" customHeight="1" x14ac:dyDescent="0.2">
      <c r="A1294" s="133">
        <v>209</v>
      </c>
      <c r="B1294" s="321" t="s">
        <v>1369</v>
      </c>
      <c r="C1294" s="321"/>
      <c r="D1294" s="321"/>
      <c r="E1294" s="321"/>
      <c r="F1294" s="321"/>
      <c r="G1294" s="321" t="s">
        <v>414</v>
      </c>
      <c r="H1294" s="321"/>
      <c r="I1294" s="321"/>
      <c r="J1294" s="131">
        <v>28100</v>
      </c>
      <c r="K1294" s="128" t="s">
        <v>2877</v>
      </c>
      <c r="L1294" s="127" t="s">
        <v>2871</v>
      </c>
    </row>
    <row r="1295" spans="1:12" ht="10.9" customHeight="1" x14ac:dyDescent="0.2">
      <c r="A1295" s="133">
        <v>214</v>
      </c>
      <c r="B1295" s="321" t="s">
        <v>1263</v>
      </c>
      <c r="C1295" s="321"/>
      <c r="D1295" s="321"/>
      <c r="E1295" s="321"/>
      <c r="F1295" s="321"/>
      <c r="G1295" s="321" t="s">
        <v>414</v>
      </c>
      <c r="H1295" s="321"/>
      <c r="I1295" s="321"/>
      <c r="J1295" s="129">
        <v>6500</v>
      </c>
      <c r="K1295" s="128" t="s">
        <v>2873</v>
      </c>
      <c r="L1295" s="127" t="s">
        <v>2871</v>
      </c>
    </row>
    <row r="1296" spans="1:12" ht="10.9" customHeight="1" x14ac:dyDescent="0.2">
      <c r="A1296" s="133">
        <v>217</v>
      </c>
      <c r="B1296" s="321" t="s">
        <v>2887</v>
      </c>
      <c r="C1296" s="321"/>
      <c r="D1296" s="321"/>
      <c r="E1296" s="321"/>
      <c r="F1296" s="321"/>
      <c r="G1296" s="321" t="s">
        <v>414</v>
      </c>
      <c r="H1296" s="321"/>
      <c r="I1296" s="321"/>
      <c r="J1296" s="131">
        <v>22440</v>
      </c>
      <c r="K1296" s="128" t="s">
        <v>4732</v>
      </c>
      <c r="L1296" s="127" t="s">
        <v>2871</v>
      </c>
    </row>
    <row r="1297" spans="1:12" ht="10.9" customHeight="1" x14ac:dyDescent="0.2">
      <c r="A1297" s="133">
        <v>226</v>
      </c>
      <c r="B1297" s="321" t="s">
        <v>2886</v>
      </c>
      <c r="C1297" s="321"/>
      <c r="D1297" s="321"/>
      <c r="E1297" s="321"/>
      <c r="F1297" s="321"/>
      <c r="G1297" s="321" t="s">
        <v>414</v>
      </c>
      <c r="H1297" s="321"/>
      <c r="I1297" s="321"/>
      <c r="J1297" s="134">
        <v>888000</v>
      </c>
      <c r="K1297" s="128" t="s">
        <v>4731</v>
      </c>
      <c r="L1297" s="127" t="s">
        <v>2871</v>
      </c>
    </row>
    <row r="1298" spans="1:12" ht="10.9" customHeight="1" x14ac:dyDescent="0.2">
      <c r="A1298" s="133">
        <v>229</v>
      </c>
      <c r="B1298" s="321" t="s">
        <v>2885</v>
      </c>
      <c r="C1298" s="321"/>
      <c r="D1298" s="321"/>
      <c r="E1298" s="321"/>
      <c r="F1298" s="321"/>
      <c r="G1298" s="321" t="s">
        <v>414</v>
      </c>
      <c r="H1298" s="321"/>
      <c r="I1298" s="321"/>
      <c r="J1298" s="129">
        <v>5000</v>
      </c>
      <c r="K1298" s="128" t="s">
        <v>4731</v>
      </c>
      <c r="L1298" s="127" t="s">
        <v>2871</v>
      </c>
    </row>
    <row r="1299" spans="1:12" ht="10.9" customHeight="1" x14ac:dyDescent="0.2">
      <c r="A1299" s="133">
        <v>238</v>
      </c>
      <c r="B1299" s="321" t="s">
        <v>1481</v>
      </c>
      <c r="C1299" s="321"/>
      <c r="D1299" s="321"/>
      <c r="E1299" s="321"/>
      <c r="F1299" s="321"/>
      <c r="G1299" s="321" t="s">
        <v>1270</v>
      </c>
      <c r="H1299" s="321"/>
      <c r="I1299" s="321"/>
      <c r="J1299" s="135">
        <v>150</v>
      </c>
      <c r="K1299" s="128" t="s">
        <v>2877</v>
      </c>
      <c r="L1299" s="127" t="s">
        <v>2871</v>
      </c>
    </row>
    <row r="1300" spans="1:12" ht="10.9" customHeight="1" x14ac:dyDescent="0.2">
      <c r="A1300" s="133">
        <v>239</v>
      </c>
      <c r="B1300" s="321" t="s">
        <v>2883</v>
      </c>
      <c r="C1300" s="321"/>
      <c r="D1300" s="321"/>
      <c r="E1300" s="321"/>
      <c r="F1300" s="321"/>
      <c r="G1300" s="321" t="s">
        <v>414</v>
      </c>
      <c r="H1300" s="321"/>
      <c r="I1300" s="321"/>
      <c r="J1300" s="131">
        <v>10000</v>
      </c>
      <c r="K1300" s="128" t="s">
        <v>4732</v>
      </c>
      <c r="L1300" s="127" t="s">
        <v>2871</v>
      </c>
    </row>
    <row r="1301" spans="1:12" ht="10.9" customHeight="1" x14ac:dyDescent="0.2">
      <c r="A1301" s="133">
        <v>241</v>
      </c>
      <c r="B1301" s="321" t="s">
        <v>2884</v>
      </c>
      <c r="C1301" s="321"/>
      <c r="D1301" s="321"/>
      <c r="E1301" s="321"/>
      <c r="F1301" s="321"/>
      <c r="G1301" s="321" t="s">
        <v>414</v>
      </c>
      <c r="H1301" s="321"/>
      <c r="I1301" s="321"/>
      <c r="J1301" s="134">
        <v>150000</v>
      </c>
      <c r="K1301" s="128" t="s">
        <v>2877</v>
      </c>
      <c r="L1301" s="127" t="s">
        <v>2871</v>
      </c>
    </row>
    <row r="1302" spans="1:12" ht="10.9" customHeight="1" x14ac:dyDescent="0.2">
      <c r="A1302" s="133">
        <v>242</v>
      </c>
      <c r="B1302" s="321" t="s">
        <v>1281</v>
      </c>
      <c r="C1302" s="321"/>
      <c r="D1302" s="321"/>
      <c r="E1302" s="321"/>
      <c r="F1302" s="321"/>
      <c r="G1302" s="321" t="s">
        <v>414</v>
      </c>
      <c r="H1302" s="321"/>
      <c r="I1302" s="321"/>
      <c r="J1302" s="129">
        <v>5600</v>
      </c>
      <c r="K1302" s="128" t="s">
        <v>2877</v>
      </c>
      <c r="L1302" s="127" t="s">
        <v>2871</v>
      </c>
    </row>
    <row r="1303" spans="1:12" ht="10.9" customHeight="1" x14ac:dyDescent="0.2">
      <c r="A1303" s="133">
        <v>252</v>
      </c>
      <c r="B1303" s="321" t="s">
        <v>2882</v>
      </c>
      <c r="C1303" s="321"/>
      <c r="D1303" s="321"/>
      <c r="E1303" s="321"/>
      <c r="F1303" s="321"/>
      <c r="G1303" s="321" t="s">
        <v>1270</v>
      </c>
      <c r="H1303" s="321"/>
      <c r="I1303" s="321"/>
      <c r="J1303" s="129">
        <v>3000</v>
      </c>
      <c r="K1303" s="128" t="s">
        <v>2881</v>
      </c>
      <c r="L1303" s="127" t="s">
        <v>2871</v>
      </c>
    </row>
    <row r="1304" spans="1:12" ht="10.9" customHeight="1" x14ac:dyDescent="0.2">
      <c r="A1304" s="133">
        <v>253</v>
      </c>
      <c r="B1304" s="321" t="s">
        <v>1322</v>
      </c>
      <c r="C1304" s="321"/>
      <c r="D1304" s="321"/>
      <c r="E1304" s="321"/>
      <c r="F1304" s="321"/>
      <c r="G1304" s="321" t="s">
        <v>414</v>
      </c>
      <c r="H1304" s="321"/>
      <c r="I1304" s="321"/>
      <c r="J1304" s="131">
        <v>50000</v>
      </c>
      <c r="K1304" s="128" t="s">
        <v>2873</v>
      </c>
      <c r="L1304" s="127" t="s">
        <v>2871</v>
      </c>
    </row>
    <row r="1305" spans="1:12" ht="10.9" customHeight="1" x14ac:dyDescent="0.2">
      <c r="A1305" s="130">
        <v>8907</v>
      </c>
      <c r="B1305" s="321" t="s">
        <v>1341</v>
      </c>
      <c r="C1305" s="321"/>
      <c r="D1305" s="321"/>
      <c r="E1305" s="321"/>
      <c r="F1305" s="321"/>
      <c r="G1305" s="321" t="s">
        <v>414</v>
      </c>
      <c r="H1305" s="321"/>
      <c r="I1305" s="321"/>
      <c r="J1305" s="129">
        <v>1680</v>
      </c>
      <c r="K1305" s="128" t="s">
        <v>2877</v>
      </c>
      <c r="L1305" s="127" t="s">
        <v>2871</v>
      </c>
    </row>
    <row r="1306" spans="1:12" ht="10.9" customHeight="1" x14ac:dyDescent="0.2">
      <c r="A1306" s="130">
        <v>8909</v>
      </c>
      <c r="B1306" s="321" t="s">
        <v>2880</v>
      </c>
      <c r="C1306" s="321"/>
      <c r="D1306" s="321"/>
      <c r="E1306" s="321"/>
      <c r="F1306" s="321"/>
      <c r="G1306" s="321" t="s">
        <v>414</v>
      </c>
      <c r="H1306" s="321"/>
      <c r="I1306" s="321"/>
      <c r="J1306" s="131">
        <v>11200</v>
      </c>
      <c r="K1306" s="128" t="s">
        <v>2877</v>
      </c>
      <c r="L1306" s="127" t="s">
        <v>2871</v>
      </c>
    </row>
    <row r="1307" spans="1:12" ht="10.9" customHeight="1" x14ac:dyDescent="0.2">
      <c r="A1307" s="130">
        <v>8922</v>
      </c>
      <c r="B1307" s="321" t="s">
        <v>2879</v>
      </c>
      <c r="C1307" s="321"/>
      <c r="D1307" s="321"/>
      <c r="E1307" s="321"/>
      <c r="F1307" s="321"/>
      <c r="G1307" s="321" t="s">
        <v>414</v>
      </c>
      <c r="H1307" s="321"/>
      <c r="I1307" s="321"/>
      <c r="J1307" s="129">
        <v>3000</v>
      </c>
      <c r="K1307" s="128" t="s">
        <v>2876</v>
      </c>
      <c r="L1307" s="127" t="s">
        <v>2871</v>
      </c>
    </row>
    <row r="1308" spans="1:12" ht="10.9" customHeight="1" x14ac:dyDescent="0.2">
      <c r="A1308" s="130">
        <v>8929</v>
      </c>
      <c r="B1308" s="321" t="s">
        <v>2878</v>
      </c>
      <c r="C1308" s="321"/>
      <c r="D1308" s="321"/>
      <c r="E1308" s="321"/>
      <c r="F1308" s="321"/>
      <c r="G1308" s="321" t="s">
        <v>414</v>
      </c>
      <c r="H1308" s="321"/>
      <c r="I1308" s="321"/>
      <c r="J1308" s="131">
        <v>15000</v>
      </c>
      <c r="K1308" s="128" t="s">
        <v>2877</v>
      </c>
      <c r="L1308" s="127" t="s">
        <v>2871</v>
      </c>
    </row>
    <row r="1309" spans="1:12" ht="10.9" customHeight="1" x14ac:dyDescent="0.2">
      <c r="A1309" s="130">
        <v>9024</v>
      </c>
      <c r="B1309" s="321" t="s">
        <v>1254</v>
      </c>
      <c r="C1309" s="321"/>
      <c r="D1309" s="321"/>
      <c r="E1309" s="321"/>
      <c r="F1309" s="321"/>
      <c r="G1309" s="321" t="s">
        <v>414</v>
      </c>
      <c r="H1309" s="321"/>
      <c r="I1309" s="321"/>
      <c r="J1309" s="131">
        <v>10000</v>
      </c>
      <c r="K1309" s="128" t="s">
        <v>4732</v>
      </c>
      <c r="L1309" s="127" t="s">
        <v>2871</v>
      </c>
    </row>
    <row r="1310" spans="1:12" ht="10.9" customHeight="1" x14ac:dyDescent="0.2">
      <c r="A1310" s="130">
        <v>9044</v>
      </c>
      <c r="B1310" s="321" t="s">
        <v>1365</v>
      </c>
      <c r="C1310" s="321"/>
      <c r="D1310" s="321"/>
      <c r="E1310" s="321"/>
      <c r="F1310" s="321"/>
      <c r="G1310" s="321" t="s">
        <v>21</v>
      </c>
      <c r="H1310" s="321"/>
      <c r="I1310" s="321"/>
      <c r="J1310" s="132">
        <v>0.74</v>
      </c>
      <c r="K1310" s="128" t="s">
        <v>2875</v>
      </c>
      <c r="L1310" s="127" t="s">
        <v>2871</v>
      </c>
    </row>
    <row r="1311" spans="1:12" ht="10.9" customHeight="1" x14ac:dyDescent="0.2">
      <c r="A1311" s="130">
        <v>9045</v>
      </c>
      <c r="B1311" s="321" t="s">
        <v>1361</v>
      </c>
      <c r="C1311" s="321"/>
      <c r="D1311" s="321"/>
      <c r="E1311" s="321"/>
      <c r="F1311" s="321"/>
      <c r="G1311" s="321" t="s">
        <v>21</v>
      </c>
      <c r="H1311" s="321"/>
      <c r="I1311" s="321"/>
      <c r="J1311" s="132">
        <v>1.18</v>
      </c>
      <c r="K1311" s="128" t="s">
        <v>2875</v>
      </c>
      <c r="L1311" s="127" t="s">
        <v>2871</v>
      </c>
    </row>
    <row r="1312" spans="1:12" ht="10.9" customHeight="1" x14ac:dyDescent="0.2">
      <c r="A1312" s="130">
        <v>9049</v>
      </c>
      <c r="B1312" s="321" t="s">
        <v>1269</v>
      </c>
      <c r="C1312" s="321"/>
      <c r="D1312" s="321"/>
      <c r="E1312" s="321"/>
      <c r="F1312" s="321"/>
      <c r="G1312" s="321" t="s">
        <v>1396</v>
      </c>
      <c r="H1312" s="321"/>
      <c r="I1312" s="321"/>
      <c r="J1312" s="129">
        <v>1500</v>
      </c>
      <c r="K1312" s="128" t="s">
        <v>4732</v>
      </c>
      <c r="L1312" s="127" t="s">
        <v>2871</v>
      </c>
    </row>
    <row r="1313" spans="1:12" ht="10.9" customHeight="1" x14ac:dyDescent="0.2">
      <c r="A1313" s="130">
        <v>9188</v>
      </c>
      <c r="B1313" s="321" t="s">
        <v>2874</v>
      </c>
      <c r="C1313" s="321"/>
      <c r="D1313" s="321"/>
      <c r="E1313" s="321"/>
      <c r="F1313" s="321"/>
      <c r="G1313" s="321" t="s">
        <v>414</v>
      </c>
      <c r="H1313" s="321"/>
      <c r="I1313" s="321"/>
      <c r="J1313" s="129">
        <v>4000</v>
      </c>
      <c r="K1313" s="128" t="s">
        <v>4731</v>
      </c>
      <c r="L1313" s="127" t="s">
        <v>2871</v>
      </c>
    </row>
    <row r="1314" spans="1:12" ht="10.9" customHeight="1" x14ac:dyDescent="0.2">
      <c r="A1314" s="130">
        <v>9219</v>
      </c>
      <c r="B1314" s="321" t="s">
        <v>1316</v>
      </c>
      <c r="C1314" s="321"/>
      <c r="D1314" s="321"/>
      <c r="E1314" s="321"/>
      <c r="F1314" s="321"/>
      <c r="G1314" s="321" t="s">
        <v>414</v>
      </c>
      <c r="H1314" s="321"/>
      <c r="I1314" s="321"/>
      <c r="J1314" s="129">
        <v>4250</v>
      </c>
      <c r="K1314" s="128" t="s">
        <v>2873</v>
      </c>
      <c r="L1314" s="127" t="s">
        <v>2871</v>
      </c>
    </row>
    <row r="1315" spans="1:12" ht="10.9" customHeight="1" x14ac:dyDescent="0.2">
      <c r="A1315" s="130">
        <v>9222</v>
      </c>
      <c r="B1315" s="321" t="s">
        <v>1326</v>
      </c>
      <c r="C1315" s="321"/>
      <c r="D1315" s="321"/>
      <c r="E1315" s="321"/>
      <c r="F1315" s="321"/>
      <c r="G1315" s="321" t="s">
        <v>414</v>
      </c>
      <c r="H1315" s="321"/>
      <c r="I1315" s="321"/>
      <c r="J1315" s="129">
        <v>1750</v>
      </c>
      <c r="K1315" s="128" t="s">
        <v>2873</v>
      </c>
      <c r="L1315" s="127" t="s">
        <v>2871</v>
      </c>
    </row>
    <row r="1316" spans="1:12" ht="10.9" customHeight="1" x14ac:dyDescent="0.2">
      <c r="A1316" s="130">
        <v>9223</v>
      </c>
      <c r="B1316" s="321" t="s">
        <v>1324</v>
      </c>
      <c r="C1316" s="321"/>
      <c r="D1316" s="321"/>
      <c r="E1316" s="321"/>
      <c r="F1316" s="321"/>
      <c r="G1316" s="321" t="s">
        <v>414</v>
      </c>
      <c r="H1316" s="321"/>
      <c r="I1316" s="321"/>
      <c r="J1316" s="129">
        <v>4500</v>
      </c>
      <c r="K1316" s="128" t="s">
        <v>2873</v>
      </c>
      <c r="L1316" s="127" t="s">
        <v>2871</v>
      </c>
    </row>
    <row r="1317" spans="1:12" ht="10.9" customHeight="1" x14ac:dyDescent="0.2">
      <c r="A1317" s="130">
        <v>9225</v>
      </c>
      <c r="B1317" s="321" t="s">
        <v>1426</v>
      </c>
      <c r="C1317" s="321"/>
      <c r="D1317" s="321"/>
      <c r="E1317" s="321"/>
      <c r="F1317" s="321"/>
      <c r="G1317" s="321" t="s">
        <v>414</v>
      </c>
      <c r="H1317" s="321"/>
      <c r="I1317" s="321"/>
      <c r="J1317" s="131">
        <v>15168.93</v>
      </c>
      <c r="K1317" s="128" t="s">
        <v>2873</v>
      </c>
      <c r="L1317" s="127" t="s">
        <v>2871</v>
      </c>
    </row>
    <row r="1318" spans="1:12" ht="10.9" customHeight="1" x14ac:dyDescent="0.2">
      <c r="A1318" s="130">
        <v>9227</v>
      </c>
      <c r="B1318" s="321" t="s">
        <v>1437</v>
      </c>
      <c r="C1318" s="321"/>
      <c r="D1318" s="321"/>
      <c r="E1318" s="321"/>
      <c r="F1318" s="321"/>
      <c r="G1318" s="321" t="s">
        <v>1396</v>
      </c>
      <c r="H1318" s="321"/>
      <c r="I1318" s="321"/>
      <c r="J1318" s="129">
        <v>4871.1400000000003</v>
      </c>
      <c r="K1318" s="128" t="s">
        <v>2873</v>
      </c>
      <c r="L1318" s="127" t="s">
        <v>2871</v>
      </c>
    </row>
    <row r="1319" spans="1:12" ht="10.9" customHeight="1" x14ac:dyDescent="0.2">
      <c r="A1319" s="130">
        <v>9250</v>
      </c>
      <c r="B1319" s="321" t="s">
        <v>1448</v>
      </c>
      <c r="C1319" s="321"/>
      <c r="D1319" s="321"/>
      <c r="E1319" s="321"/>
      <c r="F1319" s="321"/>
      <c r="G1319" s="321" t="s">
        <v>414</v>
      </c>
      <c r="H1319" s="321"/>
      <c r="I1319" s="321"/>
      <c r="J1319" s="129">
        <v>6986.9</v>
      </c>
      <c r="K1319" s="128" t="s">
        <v>2872</v>
      </c>
      <c r="L1319" s="127" t="s">
        <v>2871</v>
      </c>
    </row>
    <row r="1320" spans="1:12" ht="10.9" customHeight="1" x14ac:dyDescent="0.2">
      <c r="A1320" s="130">
        <v>9618</v>
      </c>
      <c r="B1320" s="321" t="s">
        <v>4729</v>
      </c>
      <c r="C1320" s="321"/>
      <c r="D1320" s="321"/>
      <c r="E1320" s="321"/>
      <c r="F1320" s="321"/>
      <c r="G1320" s="321" t="s">
        <v>414</v>
      </c>
      <c r="H1320" s="321"/>
      <c r="I1320" s="321"/>
      <c r="J1320" s="134">
        <v>350000</v>
      </c>
      <c r="K1320" s="128" t="s">
        <v>4731</v>
      </c>
      <c r="L1320" s="127" t="s">
        <v>2871</v>
      </c>
    </row>
    <row r="1321" spans="1:12" ht="10.9" customHeight="1" x14ac:dyDescent="0.2">
      <c r="A1321" s="130">
        <v>9622</v>
      </c>
      <c r="B1321" s="321" t="s">
        <v>4721</v>
      </c>
      <c r="C1321" s="321"/>
      <c r="D1321" s="321"/>
      <c r="E1321" s="321"/>
      <c r="F1321" s="321"/>
      <c r="G1321" s="321" t="s">
        <v>414</v>
      </c>
      <c r="H1321" s="321"/>
      <c r="I1321" s="321"/>
      <c r="J1321" s="134">
        <v>170000</v>
      </c>
      <c r="K1321" s="128" t="s">
        <v>4731</v>
      </c>
      <c r="L1321" s="127" t="s">
        <v>2871</v>
      </c>
    </row>
    <row r="1322" spans="1:12" ht="2.25" customHeight="1" x14ac:dyDescent="0.2">
      <c r="A1322" s="307"/>
      <c r="B1322" s="307"/>
      <c r="C1322" s="307"/>
      <c r="D1322" s="307"/>
      <c r="E1322" s="308"/>
      <c r="F1322" s="308"/>
      <c r="G1322" s="308"/>
      <c r="H1322" s="309"/>
      <c r="I1322" s="309"/>
      <c r="J1322" s="309"/>
      <c r="K1322" s="309"/>
      <c r="L1322" s="309"/>
    </row>
    <row r="1323" spans="1:12" ht="8.4499999999999993" customHeight="1" x14ac:dyDescent="0.2">
      <c r="A1323" s="310" t="s">
        <v>4730</v>
      </c>
      <c r="B1323" s="310"/>
      <c r="C1323" s="310"/>
      <c r="D1323" s="310"/>
      <c r="E1323" s="311" t="s">
        <v>2870</v>
      </c>
      <c r="F1323" s="311"/>
      <c r="G1323" s="311"/>
      <c r="H1323" s="312"/>
      <c r="I1323" s="312"/>
      <c r="J1323" s="312"/>
      <c r="K1323" s="312"/>
      <c r="L1323" s="312"/>
    </row>
  </sheetData>
  <mergeCells count="2589">
    <mergeCell ref="A8:L8"/>
    <mergeCell ref="A9:C9"/>
    <mergeCell ref="D9:L9"/>
    <mergeCell ref="C4:L4"/>
    <mergeCell ref="A5:C5"/>
    <mergeCell ref="D5:L5"/>
    <mergeCell ref="A6:L6"/>
    <mergeCell ref="A7:C7"/>
    <mergeCell ref="D7:E7"/>
    <mergeCell ref="F7:H7"/>
    <mergeCell ref="I7:L7"/>
    <mergeCell ref="B17:F17"/>
    <mergeCell ref="G17:I17"/>
    <mergeCell ref="B18:F18"/>
    <mergeCell ref="G18:I18"/>
    <mergeCell ref="A1:B2"/>
    <mergeCell ref="C1:L1"/>
    <mergeCell ref="C2:L2"/>
    <mergeCell ref="A3:B3"/>
    <mergeCell ref="C3:L3"/>
    <mergeCell ref="A4:B4"/>
    <mergeCell ref="B13:F13"/>
    <mergeCell ref="G13:I13"/>
    <mergeCell ref="A14:L14"/>
    <mergeCell ref="A15:C15"/>
    <mergeCell ref="D15:L15"/>
    <mergeCell ref="B16:F16"/>
    <mergeCell ref="G16:I16"/>
    <mergeCell ref="A10:C10"/>
    <mergeCell ref="D10:L10"/>
    <mergeCell ref="B11:F11"/>
    <mergeCell ref="G11:I11"/>
    <mergeCell ref="B12:F12"/>
    <mergeCell ref="G12:I12"/>
    <mergeCell ref="B25:F25"/>
    <mergeCell ref="G25:I25"/>
    <mergeCell ref="B26:F26"/>
    <mergeCell ref="G26:I26"/>
    <mergeCell ref="B27:F27"/>
    <mergeCell ref="G27:I27"/>
    <mergeCell ref="B22:F22"/>
    <mergeCell ref="G22:I22"/>
    <mergeCell ref="B23:F23"/>
    <mergeCell ref="G23:I23"/>
    <mergeCell ref="B24:F24"/>
    <mergeCell ref="G24:I24"/>
    <mergeCell ref="B19:F19"/>
    <mergeCell ref="G19:I19"/>
    <mergeCell ref="B20:F20"/>
    <mergeCell ref="G20:I20"/>
    <mergeCell ref="B21:F21"/>
    <mergeCell ref="G21:I21"/>
    <mergeCell ref="B34:F34"/>
    <mergeCell ref="G34:I34"/>
    <mergeCell ref="B35:F35"/>
    <mergeCell ref="G35:I35"/>
    <mergeCell ref="B36:F36"/>
    <mergeCell ref="G36:I36"/>
    <mergeCell ref="B31:F31"/>
    <mergeCell ref="G31:I31"/>
    <mergeCell ref="B32:F32"/>
    <mergeCell ref="G32:I32"/>
    <mergeCell ref="B33:F33"/>
    <mergeCell ref="G33:I33"/>
    <mergeCell ref="B28:F28"/>
    <mergeCell ref="G28:I28"/>
    <mergeCell ref="B29:F29"/>
    <mergeCell ref="G29:I29"/>
    <mergeCell ref="B30:F30"/>
    <mergeCell ref="G30:I30"/>
    <mergeCell ref="B43:F43"/>
    <mergeCell ref="G43:I43"/>
    <mergeCell ref="B44:F44"/>
    <mergeCell ref="G44:I44"/>
    <mergeCell ref="B45:F45"/>
    <mergeCell ref="G45:I45"/>
    <mergeCell ref="B40:F40"/>
    <mergeCell ref="G40:I40"/>
    <mergeCell ref="B41:F41"/>
    <mergeCell ref="G41:I41"/>
    <mergeCell ref="B42:F42"/>
    <mergeCell ref="G42:I42"/>
    <mergeCell ref="B37:F37"/>
    <mergeCell ref="G37:I37"/>
    <mergeCell ref="B38:F38"/>
    <mergeCell ref="G38:I38"/>
    <mergeCell ref="B39:F39"/>
    <mergeCell ref="G39:I39"/>
    <mergeCell ref="B52:F52"/>
    <mergeCell ref="G52:I52"/>
    <mergeCell ref="B53:F53"/>
    <mergeCell ref="G53:I53"/>
    <mergeCell ref="B54:F54"/>
    <mergeCell ref="G54:I54"/>
    <mergeCell ref="B49:F49"/>
    <mergeCell ref="G49:I49"/>
    <mergeCell ref="B50:F50"/>
    <mergeCell ref="G50:I50"/>
    <mergeCell ref="B51:F51"/>
    <mergeCell ref="G51:I51"/>
    <mergeCell ref="B62:F62"/>
    <mergeCell ref="G62:I62"/>
    <mergeCell ref="B63:F63"/>
    <mergeCell ref="G63:I63"/>
    <mergeCell ref="B46:F46"/>
    <mergeCell ref="G46:I46"/>
    <mergeCell ref="B47:F47"/>
    <mergeCell ref="G47:I47"/>
    <mergeCell ref="B48:F48"/>
    <mergeCell ref="G48:I48"/>
    <mergeCell ref="A58:L58"/>
    <mergeCell ref="A59:C59"/>
    <mergeCell ref="D59:L59"/>
    <mergeCell ref="B60:F60"/>
    <mergeCell ref="G60:I60"/>
    <mergeCell ref="B61:F61"/>
    <mergeCell ref="G61:I61"/>
    <mergeCell ref="B55:F55"/>
    <mergeCell ref="G55:I55"/>
    <mergeCell ref="B56:F56"/>
    <mergeCell ref="G56:I56"/>
    <mergeCell ref="B57:F57"/>
    <mergeCell ref="G57:I57"/>
    <mergeCell ref="B70:F70"/>
    <mergeCell ref="G70:I70"/>
    <mergeCell ref="B71:F71"/>
    <mergeCell ref="G71:I71"/>
    <mergeCell ref="B72:F72"/>
    <mergeCell ref="G72:I72"/>
    <mergeCell ref="B67:F67"/>
    <mergeCell ref="G67:I67"/>
    <mergeCell ref="B68:F68"/>
    <mergeCell ref="G68:I68"/>
    <mergeCell ref="B69:F69"/>
    <mergeCell ref="G69:I69"/>
    <mergeCell ref="B80:F80"/>
    <mergeCell ref="G80:I80"/>
    <mergeCell ref="B81:F81"/>
    <mergeCell ref="G81:I81"/>
    <mergeCell ref="B64:F64"/>
    <mergeCell ref="G64:I64"/>
    <mergeCell ref="B65:F65"/>
    <mergeCell ref="G65:I65"/>
    <mergeCell ref="B66:F66"/>
    <mergeCell ref="G66:I66"/>
    <mergeCell ref="D76:L76"/>
    <mergeCell ref="B77:F77"/>
    <mergeCell ref="G77:I77"/>
    <mergeCell ref="B78:F78"/>
    <mergeCell ref="G78:I78"/>
    <mergeCell ref="B79:F79"/>
    <mergeCell ref="G79:I79"/>
    <mergeCell ref="B89:F89"/>
    <mergeCell ref="G89:I89"/>
    <mergeCell ref="B90:F90"/>
    <mergeCell ref="G90:I90"/>
    <mergeCell ref="B73:F73"/>
    <mergeCell ref="G73:I73"/>
    <mergeCell ref="A74:L74"/>
    <mergeCell ref="A75:C75"/>
    <mergeCell ref="D75:L75"/>
    <mergeCell ref="A76:C76"/>
    <mergeCell ref="B85:F85"/>
    <mergeCell ref="G85:I85"/>
    <mergeCell ref="B86:F86"/>
    <mergeCell ref="G86:I86"/>
    <mergeCell ref="A87:L87"/>
    <mergeCell ref="A88:C88"/>
    <mergeCell ref="D88:L88"/>
    <mergeCell ref="B98:F98"/>
    <mergeCell ref="G98:I98"/>
    <mergeCell ref="B99:F99"/>
    <mergeCell ref="G99:I99"/>
    <mergeCell ref="B82:F82"/>
    <mergeCell ref="G82:I82"/>
    <mergeCell ref="B83:F83"/>
    <mergeCell ref="G83:I83"/>
    <mergeCell ref="B84:F84"/>
    <mergeCell ref="G84:I84"/>
    <mergeCell ref="B94:F94"/>
    <mergeCell ref="G94:I94"/>
    <mergeCell ref="B95:F95"/>
    <mergeCell ref="G95:I95"/>
    <mergeCell ref="A96:L96"/>
    <mergeCell ref="A97:C97"/>
    <mergeCell ref="D97:L97"/>
    <mergeCell ref="B91:F91"/>
    <mergeCell ref="G91:I91"/>
    <mergeCell ref="B92:F92"/>
    <mergeCell ref="G92:I92"/>
    <mergeCell ref="B93:F93"/>
    <mergeCell ref="G93:I93"/>
    <mergeCell ref="B106:F106"/>
    <mergeCell ref="G106:I106"/>
    <mergeCell ref="B107:F107"/>
    <mergeCell ref="G107:I107"/>
    <mergeCell ref="B108:F108"/>
    <mergeCell ref="G108:I108"/>
    <mergeCell ref="B103:F103"/>
    <mergeCell ref="G103:I103"/>
    <mergeCell ref="B104:F104"/>
    <mergeCell ref="G104:I104"/>
    <mergeCell ref="B105:F105"/>
    <mergeCell ref="G105:I105"/>
    <mergeCell ref="B100:F100"/>
    <mergeCell ref="G100:I100"/>
    <mergeCell ref="B101:F101"/>
    <mergeCell ref="G101:I101"/>
    <mergeCell ref="B102:F102"/>
    <mergeCell ref="G102:I102"/>
    <mergeCell ref="B115:F115"/>
    <mergeCell ref="G115:I115"/>
    <mergeCell ref="B116:F116"/>
    <mergeCell ref="G116:I116"/>
    <mergeCell ref="B117:F117"/>
    <mergeCell ref="G117:I117"/>
    <mergeCell ref="G111:I111"/>
    <mergeCell ref="B112:F112"/>
    <mergeCell ref="G112:I112"/>
    <mergeCell ref="B113:F113"/>
    <mergeCell ref="G113:I113"/>
    <mergeCell ref="B114:F114"/>
    <mergeCell ref="G114:I114"/>
    <mergeCell ref="B125:F125"/>
    <mergeCell ref="G125:I125"/>
    <mergeCell ref="A126:L126"/>
    <mergeCell ref="A127:C127"/>
    <mergeCell ref="D127:L127"/>
    <mergeCell ref="B109:F109"/>
    <mergeCell ref="G109:I109"/>
    <mergeCell ref="B110:F110"/>
    <mergeCell ref="G110:I110"/>
    <mergeCell ref="B111:F111"/>
    <mergeCell ref="G121:I121"/>
    <mergeCell ref="B122:F122"/>
    <mergeCell ref="G122:I122"/>
    <mergeCell ref="B123:F123"/>
    <mergeCell ref="G123:I123"/>
    <mergeCell ref="B124:F124"/>
    <mergeCell ref="G124:I124"/>
    <mergeCell ref="B135:F135"/>
    <mergeCell ref="G135:I135"/>
    <mergeCell ref="B136:F136"/>
    <mergeCell ref="G136:I136"/>
    <mergeCell ref="B118:F118"/>
    <mergeCell ref="G118:I118"/>
    <mergeCell ref="A119:L119"/>
    <mergeCell ref="A120:C120"/>
    <mergeCell ref="D120:L120"/>
    <mergeCell ref="B121:F121"/>
    <mergeCell ref="B131:F131"/>
    <mergeCell ref="G131:I131"/>
    <mergeCell ref="B132:F132"/>
    <mergeCell ref="G132:I132"/>
    <mergeCell ref="A133:L133"/>
    <mergeCell ref="A134:C134"/>
    <mergeCell ref="D134:L134"/>
    <mergeCell ref="B128:F128"/>
    <mergeCell ref="G128:I128"/>
    <mergeCell ref="B129:F129"/>
    <mergeCell ref="G129:I129"/>
    <mergeCell ref="B130:F130"/>
    <mergeCell ref="G130:I130"/>
    <mergeCell ref="B143:F143"/>
    <mergeCell ref="G143:I143"/>
    <mergeCell ref="B144:F144"/>
    <mergeCell ref="G144:I144"/>
    <mergeCell ref="B145:F145"/>
    <mergeCell ref="G145:I145"/>
    <mergeCell ref="B140:F140"/>
    <mergeCell ref="G140:I140"/>
    <mergeCell ref="B141:F141"/>
    <mergeCell ref="G141:I141"/>
    <mergeCell ref="B142:F142"/>
    <mergeCell ref="G142:I142"/>
    <mergeCell ref="B153:F153"/>
    <mergeCell ref="G153:I153"/>
    <mergeCell ref="B154:F154"/>
    <mergeCell ref="G154:I154"/>
    <mergeCell ref="B137:F137"/>
    <mergeCell ref="G137:I137"/>
    <mergeCell ref="B138:F138"/>
    <mergeCell ref="G138:I138"/>
    <mergeCell ref="B139:F139"/>
    <mergeCell ref="G139:I139"/>
    <mergeCell ref="A149:L149"/>
    <mergeCell ref="A150:C150"/>
    <mergeCell ref="D150:L150"/>
    <mergeCell ref="B151:F151"/>
    <mergeCell ref="G151:I151"/>
    <mergeCell ref="B152:F152"/>
    <mergeCell ref="G152:I152"/>
    <mergeCell ref="B146:F146"/>
    <mergeCell ref="G146:I146"/>
    <mergeCell ref="B147:F147"/>
    <mergeCell ref="G147:I147"/>
    <mergeCell ref="B148:F148"/>
    <mergeCell ref="G148:I148"/>
    <mergeCell ref="B161:F161"/>
    <mergeCell ref="G161:I161"/>
    <mergeCell ref="B162:F162"/>
    <mergeCell ref="G162:I162"/>
    <mergeCell ref="B163:F163"/>
    <mergeCell ref="G163:I163"/>
    <mergeCell ref="G157:I157"/>
    <mergeCell ref="B158:F158"/>
    <mergeCell ref="G158:I158"/>
    <mergeCell ref="B159:F159"/>
    <mergeCell ref="G159:I159"/>
    <mergeCell ref="B160:F160"/>
    <mergeCell ref="G160:I160"/>
    <mergeCell ref="A170:L170"/>
    <mergeCell ref="A171:C171"/>
    <mergeCell ref="D171:L171"/>
    <mergeCell ref="B172:F172"/>
    <mergeCell ref="G172:I172"/>
    <mergeCell ref="B155:F155"/>
    <mergeCell ref="G155:I155"/>
    <mergeCell ref="B156:F156"/>
    <mergeCell ref="G156:I156"/>
    <mergeCell ref="B157:F157"/>
    <mergeCell ref="B167:F167"/>
    <mergeCell ref="G167:I167"/>
    <mergeCell ref="B168:F168"/>
    <mergeCell ref="G168:I168"/>
    <mergeCell ref="B169:F169"/>
    <mergeCell ref="G169:I169"/>
    <mergeCell ref="B164:F164"/>
    <mergeCell ref="G164:I164"/>
    <mergeCell ref="B165:F165"/>
    <mergeCell ref="G165:I165"/>
    <mergeCell ref="B166:F166"/>
    <mergeCell ref="G166:I166"/>
    <mergeCell ref="B179:F179"/>
    <mergeCell ref="G179:I179"/>
    <mergeCell ref="B180:F180"/>
    <mergeCell ref="G180:I180"/>
    <mergeCell ref="B181:F181"/>
    <mergeCell ref="G181:I181"/>
    <mergeCell ref="B176:F176"/>
    <mergeCell ref="G176:I176"/>
    <mergeCell ref="B177:F177"/>
    <mergeCell ref="G177:I177"/>
    <mergeCell ref="B178:F178"/>
    <mergeCell ref="G178:I178"/>
    <mergeCell ref="B173:F173"/>
    <mergeCell ref="G173:I173"/>
    <mergeCell ref="B174:F174"/>
    <mergeCell ref="G174:I174"/>
    <mergeCell ref="B175:F175"/>
    <mergeCell ref="G175:I175"/>
    <mergeCell ref="B189:F189"/>
    <mergeCell ref="G189:I189"/>
    <mergeCell ref="B190:F190"/>
    <mergeCell ref="G190:I190"/>
    <mergeCell ref="B191:F191"/>
    <mergeCell ref="G191:I191"/>
    <mergeCell ref="G185:I185"/>
    <mergeCell ref="B186:F186"/>
    <mergeCell ref="G186:I186"/>
    <mergeCell ref="A187:L187"/>
    <mergeCell ref="A188:C188"/>
    <mergeCell ref="D188:L188"/>
    <mergeCell ref="B199:F199"/>
    <mergeCell ref="G199:I199"/>
    <mergeCell ref="B200:F200"/>
    <mergeCell ref="G200:I200"/>
    <mergeCell ref="A182:L182"/>
    <mergeCell ref="A183:C183"/>
    <mergeCell ref="D183:L183"/>
    <mergeCell ref="B184:F184"/>
    <mergeCell ref="G184:I184"/>
    <mergeCell ref="B185:F185"/>
    <mergeCell ref="B196:F196"/>
    <mergeCell ref="G196:I196"/>
    <mergeCell ref="B197:F197"/>
    <mergeCell ref="G197:I197"/>
    <mergeCell ref="B198:F198"/>
    <mergeCell ref="G198:I198"/>
    <mergeCell ref="B192:F192"/>
    <mergeCell ref="G192:I192"/>
    <mergeCell ref="A193:L193"/>
    <mergeCell ref="A194:C194"/>
    <mergeCell ref="D194:L194"/>
    <mergeCell ref="B195:F195"/>
    <mergeCell ref="G195:I195"/>
    <mergeCell ref="B208:F208"/>
    <mergeCell ref="G208:I208"/>
    <mergeCell ref="B209:F209"/>
    <mergeCell ref="G209:I209"/>
    <mergeCell ref="B210:F210"/>
    <mergeCell ref="G210:I210"/>
    <mergeCell ref="G204:I204"/>
    <mergeCell ref="A205:L205"/>
    <mergeCell ref="A206:C206"/>
    <mergeCell ref="D206:L206"/>
    <mergeCell ref="B207:F207"/>
    <mergeCell ref="G207:I207"/>
    <mergeCell ref="B219:F219"/>
    <mergeCell ref="G219:I219"/>
    <mergeCell ref="B220:F220"/>
    <mergeCell ref="G220:I220"/>
    <mergeCell ref="A201:L201"/>
    <mergeCell ref="A202:C202"/>
    <mergeCell ref="D202:L202"/>
    <mergeCell ref="B203:F203"/>
    <mergeCell ref="G203:I203"/>
    <mergeCell ref="B204:F204"/>
    <mergeCell ref="A215:L215"/>
    <mergeCell ref="A216:C216"/>
    <mergeCell ref="D216:L216"/>
    <mergeCell ref="B217:F217"/>
    <mergeCell ref="G217:I217"/>
    <mergeCell ref="B218:F218"/>
    <mergeCell ref="G218:I218"/>
    <mergeCell ref="A211:L211"/>
    <mergeCell ref="A212:C212"/>
    <mergeCell ref="D212:L212"/>
    <mergeCell ref="B213:F213"/>
    <mergeCell ref="G213:I213"/>
    <mergeCell ref="B214:F214"/>
    <mergeCell ref="G214:I214"/>
    <mergeCell ref="B227:F227"/>
    <mergeCell ref="G227:I227"/>
    <mergeCell ref="B228:F228"/>
    <mergeCell ref="G228:I228"/>
    <mergeCell ref="B229:F229"/>
    <mergeCell ref="G229:I229"/>
    <mergeCell ref="B224:F224"/>
    <mergeCell ref="G224:I224"/>
    <mergeCell ref="B225:F225"/>
    <mergeCell ref="G225:I225"/>
    <mergeCell ref="B226:F226"/>
    <mergeCell ref="G226:I226"/>
    <mergeCell ref="B221:F221"/>
    <mergeCell ref="G221:I221"/>
    <mergeCell ref="B222:F222"/>
    <mergeCell ref="G222:I222"/>
    <mergeCell ref="B223:F223"/>
    <mergeCell ref="G223:I223"/>
    <mergeCell ref="B236:F236"/>
    <mergeCell ref="G236:I236"/>
    <mergeCell ref="B237:F237"/>
    <mergeCell ref="G237:I237"/>
    <mergeCell ref="B238:F238"/>
    <mergeCell ref="G238:I238"/>
    <mergeCell ref="B233:F233"/>
    <mergeCell ref="G233:I233"/>
    <mergeCell ref="B234:F234"/>
    <mergeCell ref="G234:I234"/>
    <mergeCell ref="B235:F235"/>
    <mergeCell ref="G235:I235"/>
    <mergeCell ref="B230:F230"/>
    <mergeCell ref="G230:I230"/>
    <mergeCell ref="B231:F231"/>
    <mergeCell ref="G231:I231"/>
    <mergeCell ref="B232:F232"/>
    <mergeCell ref="G232:I232"/>
    <mergeCell ref="B245:F245"/>
    <mergeCell ref="G245:I245"/>
    <mergeCell ref="B246:F246"/>
    <mergeCell ref="G246:I246"/>
    <mergeCell ref="B247:F247"/>
    <mergeCell ref="G247:I247"/>
    <mergeCell ref="B242:F242"/>
    <mergeCell ref="G242:I242"/>
    <mergeCell ref="B243:F243"/>
    <mergeCell ref="G243:I243"/>
    <mergeCell ref="B244:F244"/>
    <mergeCell ref="G244:I244"/>
    <mergeCell ref="B239:F239"/>
    <mergeCell ref="G239:I239"/>
    <mergeCell ref="B240:F240"/>
    <mergeCell ref="G240:I240"/>
    <mergeCell ref="B241:F241"/>
    <mergeCell ref="G241:I241"/>
    <mergeCell ref="B254:F254"/>
    <mergeCell ref="G254:I254"/>
    <mergeCell ref="B255:F255"/>
    <mergeCell ref="G255:I255"/>
    <mergeCell ref="B256:F256"/>
    <mergeCell ref="G256:I256"/>
    <mergeCell ref="B251:F251"/>
    <mergeCell ref="G251:I251"/>
    <mergeCell ref="B252:F252"/>
    <mergeCell ref="G252:I252"/>
    <mergeCell ref="B253:F253"/>
    <mergeCell ref="G253:I253"/>
    <mergeCell ref="B248:F248"/>
    <mergeCell ref="G248:I248"/>
    <mergeCell ref="B249:F249"/>
    <mergeCell ref="G249:I249"/>
    <mergeCell ref="B250:F250"/>
    <mergeCell ref="G250:I250"/>
    <mergeCell ref="B263:F263"/>
    <mergeCell ref="G263:I263"/>
    <mergeCell ref="B264:F264"/>
    <mergeCell ref="G264:I264"/>
    <mergeCell ref="B265:F265"/>
    <mergeCell ref="G265:I265"/>
    <mergeCell ref="B260:F260"/>
    <mergeCell ref="G260:I260"/>
    <mergeCell ref="B261:F261"/>
    <mergeCell ref="G261:I261"/>
    <mergeCell ref="B262:F262"/>
    <mergeCell ref="G262:I262"/>
    <mergeCell ref="B257:F257"/>
    <mergeCell ref="G257:I257"/>
    <mergeCell ref="B258:F258"/>
    <mergeCell ref="G258:I258"/>
    <mergeCell ref="B259:F259"/>
    <mergeCell ref="G259:I259"/>
    <mergeCell ref="B272:F272"/>
    <mergeCell ref="G272:I272"/>
    <mergeCell ref="B273:F273"/>
    <mergeCell ref="G273:I273"/>
    <mergeCell ref="B274:F274"/>
    <mergeCell ref="G274:I274"/>
    <mergeCell ref="B269:F269"/>
    <mergeCell ref="G269:I269"/>
    <mergeCell ref="B270:F270"/>
    <mergeCell ref="G270:I270"/>
    <mergeCell ref="B271:F271"/>
    <mergeCell ref="G271:I271"/>
    <mergeCell ref="B266:F266"/>
    <mergeCell ref="G266:I266"/>
    <mergeCell ref="B267:F267"/>
    <mergeCell ref="G267:I267"/>
    <mergeCell ref="B268:F268"/>
    <mergeCell ref="G268:I268"/>
    <mergeCell ref="B281:F281"/>
    <mergeCell ref="G281:I281"/>
    <mergeCell ref="B282:F282"/>
    <mergeCell ref="G282:I282"/>
    <mergeCell ref="B283:F283"/>
    <mergeCell ref="G283:I283"/>
    <mergeCell ref="B278:F278"/>
    <mergeCell ref="G278:I278"/>
    <mergeCell ref="B279:F279"/>
    <mergeCell ref="G279:I279"/>
    <mergeCell ref="B280:F280"/>
    <mergeCell ref="G280:I280"/>
    <mergeCell ref="B275:F275"/>
    <mergeCell ref="G275:I275"/>
    <mergeCell ref="B276:F276"/>
    <mergeCell ref="G276:I276"/>
    <mergeCell ref="B277:F277"/>
    <mergeCell ref="G277:I277"/>
    <mergeCell ref="B290:F290"/>
    <mergeCell ref="G290:I290"/>
    <mergeCell ref="B291:F291"/>
    <mergeCell ref="G291:I291"/>
    <mergeCell ref="B292:F292"/>
    <mergeCell ref="G292:I292"/>
    <mergeCell ref="B287:F287"/>
    <mergeCell ref="G287:I287"/>
    <mergeCell ref="B288:F288"/>
    <mergeCell ref="G288:I288"/>
    <mergeCell ref="B289:F289"/>
    <mergeCell ref="G289:I289"/>
    <mergeCell ref="B284:F284"/>
    <mergeCell ref="G284:I284"/>
    <mergeCell ref="B285:F285"/>
    <mergeCell ref="G285:I285"/>
    <mergeCell ref="B286:F286"/>
    <mergeCell ref="G286:I286"/>
    <mergeCell ref="B299:F299"/>
    <mergeCell ref="G299:I299"/>
    <mergeCell ref="B300:F300"/>
    <mergeCell ref="G300:I300"/>
    <mergeCell ref="B301:F301"/>
    <mergeCell ref="G301:I301"/>
    <mergeCell ref="B296:F296"/>
    <mergeCell ref="G296:I296"/>
    <mergeCell ref="B297:F297"/>
    <mergeCell ref="G297:I297"/>
    <mergeCell ref="B298:F298"/>
    <mergeCell ref="G298:I298"/>
    <mergeCell ref="B293:F293"/>
    <mergeCell ref="G293:I293"/>
    <mergeCell ref="B294:F294"/>
    <mergeCell ref="G294:I294"/>
    <mergeCell ref="B295:F295"/>
    <mergeCell ref="G295:I295"/>
    <mergeCell ref="B308:F308"/>
    <mergeCell ref="G308:I308"/>
    <mergeCell ref="B309:F309"/>
    <mergeCell ref="G309:I309"/>
    <mergeCell ref="B310:F310"/>
    <mergeCell ref="G310:I310"/>
    <mergeCell ref="B305:F305"/>
    <mergeCell ref="G305:I305"/>
    <mergeCell ref="B306:F306"/>
    <mergeCell ref="G306:I306"/>
    <mergeCell ref="B307:F307"/>
    <mergeCell ref="G307:I307"/>
    <mergeCell ref="B302:F302"/>
    <mergeCell ref="G302:I302"/>
    <mergeCell ref="B303:F303"/>
    <mergeCell ref="G303:I303"/>
    <mergeCell ref="B304:F304"/>
    <mergeCell ref="G304:I304"/>
    <mergeCell ref="B317:F317"/>
    <mergeCell ref="G317:I317"/>
    <mergeCell ref="B318:F318"/>
    <mergeCell ref="G318:I318"/>
    <mergeCell ref="B319:F319"/>
    <mergeCell ref="G319:I319"/>
    <mergeCell ref="B314:F314"/>
    <mergeCell ref="G314:I314"/>
    <mergeCell ref="B315:F315"/>
    <mergeCell ref="G315:I315"/>
    <mergeCell ref="B316:F316"/>
    <mergeCell ref="G316:I316"/>
    <mergeCell ref="B311:F311"/>
    <mergeCell ref="G311:I311"/>
    <mergeCell ref="B312:F312"/>
    <mergeCell ref="G312:I312"/>
    <mergeCell ref="B313:F313"/>
    <mergeCell ref="G313:I313"/>
    <mergeCell ref="B326:F326"/>
    <mergeCell ref="G326:I326"/>
    <mergeCell ref="B327:F327"/>
    <mergeCell ref="G327:I327"/>
    <mergeCell ref="B328:F328"/>
    <mergeCell ref="G328:I328"/>
    <mergeCell ref="B323:F323"/>
    <mergeCell ref="G323:I323"/>
    <mergeCell ref="B324:F324"/>
    <mergeCell ref="G324:I324"/>
    <mergeCell ref="B325:F325"/>
    <mergeCell ref="G325:I325"/>
    <mergeCell ref="B320:F320"/>
    <mergeCell ref="G320:I320"/>
    <mergeCell ref="B321:F321"/>
    <mergeCell ref="G321:I321"/>
    <mergeCell ref="B322:F322"/>
    <mergeCell ref="G322:I322"/>
    <mergeCell ref="B335:F335"/>
    <mergeCell ref="G335:I335"/>
    <mergeCell ref="B336:F336"/>
    <mergeCell ref="G336:I336"/>
    <mergeCell ref="B337:F337"/>
    <mergeCell ref="G337:I337"/>
    <mergeCell ref="B332:F332"/>
    <mergeCell ref="G332:I332"/>
    <mergeCell ref="B333:F333"/>
    <mergeCell ref="G333:I333"/>
    <mergeCell ref="B334:F334"/>
    <mergeCell ref="G334:I334"/>
    <mergeCell ref="B329:F329"/>
    <mergeCell ref="G329:I329"/>
    <mergeCell ref="B330:F330"/>
    <mergeCell ref="G330:I330"/>
    <mergeCell ref="B331:F331"/>
    <mergeCell ref="G331:I331"/>
    <mergeCell ref="B344:F344"/>
    <mergeCell ref="G344:I344"/>
    <mergeCell ref="B345:F345"/>
    <mergeCell ref="G345:I345"/>
    <mergeCell ref="B346:F346"/>
    <mergeCell ref="G346:I346"/>
    <mergeCell ref="B341:F341"/>
    <mergeCell ref="G341:I341"/>
    <mergeCell ref="B342:F342"/>
    <mergeCell ref="G342:I342"/>
    <mergeCell ref="B343:F343"/>
    <mergeCell ref="G343:I343"/>
    <mergeCell ref="B338:F338"/>
    <mergeCell ref="G338:I338"/>
    <mergeCell ref="B339:F339"/>
    <mergeCell ref="G339:I339"/>
    <mergeCell ref="B340:F340"/>
    <mergeCell ref="G340:I340"/>
    <mergeCell ref="B353:F353"/>
    <mergeCell ref="G353:I353"/>
    <mergeCell ref="B354:F354"/>
    <mergeCell ref="G354:I354"/>
    <mergeCell ref="B355:F355"/>
    <mergeCell ref="G355:I355"/>
    <mergeCell ref="B350:F350"/>
    <mergeCell ref="G350:I350"/>
    <mergeCell ref="B351:F351"/>
    <mergeCell ref="G351:I351"/>
    <mergeCell ref="B352:F352"/>
    <mergeCell ref="G352:I352"/>
    <mergeCell ref="B347:F347"/>
    <mergeCell ref="G347:I347"/>
    <mergeCell ref="B348:F348"/>
    <mergeCell ref="G348:I348"/>
    <mergeCell ref="B349:F349"/>
    <mergeCell ref="G349:I349"/>
    <mergeCell ref="B362:F362"/>
    <mergeCell ref="G362:I362"/>
    <mergeCell ref="B363:F363"/>
    <mergeCell ref="G363:I363"/>
    <mergeCell ref="B364:F364"/>
    <mergeCell ref="G364:I364"/>
    <mergeCell ref="B359:F359"/>
    <mergeCell ref="G359:I359"/>
    <mergeCell ref="B360:F360"/>
    <mergeCell ref="G360:I360"/>
    <mergeCell ref="B361:F361"/>
    <mergeCell ref="G361:I361"/>
    <mergeCell ref="B356:F356"/>
    <mergeCell ref="G356:I356"/>
    <mergeCell ref="B357:F357"/>
    <mergeCell ref="G357:I357"/>
    <mergeCell ref="B358:F358"/>
    <mergeCell ref="G358:I358"/>
    <mergeCell ref="B371:F371"/>
    <mergeCell ref="G371:I371"/>
    <mergeCell ref="B372:F372"/>
    <mergeCell ref="G372:I372"/>
    <mergeCell ref="B373:F373"/>
    <mergeCell ref="G373:I373"/>
    <mergeCell ref="B368:F368"/>
    <mergeCell ref="G368:I368"/>
    <mergeCell ref="B369:F369"/>
    <mergeCell ref="G369:I369"/>
    <mergeCell ref="B370:F370"/>
    <mergeCell ref="G370:I370"/>
    <mergeCell ref="B365:F365"/>
    <mergeCell ref="G365:I365"/>
    <mergeCell ref="B366:F366"/>
    <mergeCell ref="G366:I366"/>
    <mergeCell ref="B367:F367"/>
    <mergeCell ref="G367:I367"/>
    <mergeCell ref="B380:F380"/>
    <mergeCell ref="G380:I380"/>
    <mergeCell ref="B381:F381"/>
    <mergeCell ref="G381:I381"/>
    <mergeCell ref="B382:F382"/>
    <mergeCell ref="G382:I382"/>
    <mergeCell ref="B377:F377"/>
    <mergeCell ref="G377:I377"/>
    <mergeCell ref="B378:F378"/>
    <mergeCell ref="G378:I378"/>
    <mergeCell ref="B379:F379"/>
    <mergeCell ref="G379:I379"/>
    <mergeCell ref="B374:F374"/>
    <mergeCell ref="G374:I374"/>
    <mergeCell ref="B375:F375"/>
    <mergeCell ref="G375:I375"/>
    <mergeCell ref="B376:F376"/>
    <mergeCell ref="G376:I376"/>
    <mergeCell ref="B389:F389"/>
    <mergeCell ref="G389:I389"/>
    <mergeCell ref="B390:F390"/>
    <mergeCell ref="G390:I390"/>
    <mergeCell ref="B391:F391"/>
    <mergeCell ref="G391:I391"/>
    <mergeCell ref="B386:F386"/>
    <mergeCell ref="G386:I386"/>
    <mergeCell ref="B387:F387"/>
    <mergeCell ref="G387:I387"/>
    <mergeCell ref="B388:F388"/>
    <mergeCell ref="G388:I388"/>
    <mergeCell ref="B383:F383"/>
    <mergeCell ref="G383:I383"/>
    <mergeCell ref="B384:F384"/>
    <mergeCell ref="G384:I384"/>
    <mergeCell ref="B385:F385"/>
    <mergeCell ref="G385:I385"/>
    <mergeCell ref="B398:F398"/>
    <mergeCell ref="G398:I398"/>
    <mergeCell ref="B399:F399"/>
    <mergeCell ref="G399:I399"/>
    <mergeCell ref="B400:F400"/>
    <mergeCell ref="G400:I400"/>
    <mergeCell ref="B395:F395"/>
    <mergeCell ref="G395:I395"/>
    <mergeCell ref="B396:F396"/>
    <mergeCell ref="G396:I396"/>
    <mergeCell ref="B397:F397"/>
    <mergeCell ref="G397:I397"/>
    <mergeCell ref="B392:F392"/>
    <mergeCell ref="G392:I392"/>
    <mergeCell ref="B393:F393"/>
    <mergeCell ref="G393:I393"/>
    <mergeCell ref="B394:F394"/>
    <mergeCell ref="G394:I394"/>
    <mergeCell ref="B407:F407"/>
    <mergeCell ref="G407:I407"/>
    <mergeCell ref="B408:F408"/>
    <mergeCell ref="G408:I408"/>
    <mergeCell ref="B409:F409"/>
    <mergeCell ref="G409:I409"/>
    <mergeCell ref="B404:F404"/>
    <mergeCell ref="G404:I404"/>
    <mergeCell ref="B405:F405"/>
    <mergeCell ref="G405:I405"/>
    <mergeCell ref="B406:F406"/>
    <mergeCell ref="G406:I406"/>
    <mergeCell ref="B401:F401"/>
    <mergeCell ref="G401:I401"/>
    <mergeCell ref="B402:F402"/>
    <mergeCell ref="G402:I402"/>
    <mergeCell ref="B403:F403"/>
    <mergeCell ref="G403:I403"/>
    <mergeCell ref="B416:F416"/>
    <mergeCell ref="G416:I416"/>
    <mergeCell ref="B417:F417"/>
    <mergeCell ref="G417:I417"/>
    <mergeCell ref="B418:F418"/>
    <mergeCell ref="G418:I418"/>
    <mergeCell ref="B413:F413"/>
    <mergeCell ref="G413:I413"/>
    <mergeCell ref="B414:F414"/>
    <mergeCell ref="G414:I414"/>
    <mergeCell ref="B415:F415"/>
    <mergeCell ref="G415:I415"/>
    <mergeCell ref="B410:F410"/>
    <mergeCell ref="G410:I410"/>
    <mergeCell ref="B411:F411"/>
    <mergeCell ref="G411:I411"/>
    <mergeCell ref="B412:F412"/>
    <mergeCell ref="G412:I412"/>
    <mergeCell ref="B425:F425"/>
    <mergeCell ref="G425:I425"/>
    <mergeCell ref="B426:F426"/>
    <mergeCell ref="G426:I426"/>
    <mergeCell ref="B427:F427"/>
    <mergeCell ref="G427:I427"/>
    <mergeCell ref="B422:F422"/>
    <mergeCell ref="G422:I422"/>
    <mergeCell ref="B423:F423"/>
    <mergeCell ref="G423:I423"/>
    <mergeCell ref="B424:F424"/>
    <mergeCell ref="G424:I424"/>
    <mergeCell ref="B419:F419"/>
    <mergeCell ref="G419:I419"/>
    <mergeCell ref="B420:F420"/>
    <mergeCell ref="G420:I420"/>
    <mergeCell ref="B421:F421"/>
    <mergeCell ref="G421:I421"/>
    <mergeCell ref="B434:F434"/>
    <mergeCell ref="G434:I434"/>
    <mergeCell ref="B435:F435"/>
    <mergeCell ref="G435:I435"/>
    <mergeCell ref="B436:F436"/>
    <mergeCell ref="G436:I436"/>
    <mergeCell ref="B431:F431"/>
    <mergeCell ref="G431:I431"/>
    <mergeCell ref="B432:F432"/>
    <mergeCell ref="G432:I432"/>
    <mergeCell ref="B433:F433"/>
    <mergeCell ref="G433:I433"/>
    <mergeCell ref="B428:F428"/>
    <mergeCell ref="G428:I428"/>
    <mergeCell ref="B429:F429"/>
    <mergeCell ref="G429:I429"/>
    <mergeCell ref="B430:F430"/>
    <mergeCell ref="G430:I430"/>
    <mergeCell ref="B443:F443"/>
    <mergeCell ref="G443:I443"/>
    <mergeCell ref="B444:F444"/>
    <mergeCell ref="G444:I444"/>
    <mergeCell ref="B445:F445"/>
    <mergeCell ref="G445:I445"/>
    <mergeCell ref="B440:F440"/>
    <mergeCell ref="G440:I440"/>
    <mergeCell ref="B441:F441"/>
    <mergeCell ref="G441:I441"/>
    <mergeCell ref="B442:F442"/>
    <mergeCell ref="G442:I442"/>
    <mergeCell ref="B437:F437"/>
    <mergeCell ref="G437:I437"/>
    <mergeCell ref="B438:F438"/>
    <mergeCell ref="G438:I438"/>
    <mergeCell ref="B439:F439"/>
    <mergeCell ref="G439:I439"/>
    <mergeCell ref="B452:F452"/>
    <mergeCell ref="G452:I452"/>
    <mergeCell ref="B453:F453"/>
    <mergeCell ref="G453:I453"/>
    <mergeCell ref="B454:F454"/>
    <mergeCell ref="G454:I454"/>
    <mergeCell ref="B449:F449"/>
    <mergeCell ref="G449:I449"/>
    <mergeCell ref="B450:F450"/>
    <mergeCell ref="G450:I450"/>
    <mergeCell ref="B451:F451"/>
    <mergeCell ref="G451:I451"/>
    <mergeCell ref="B446:F446"/>
    <mergeCell ref="G446:I446"/>
    <mergeCell ref="B447:F447"/>
    <mergeCell ref="G447:I447"/>
    <mergeCell ref="B448:F448"/>
    <mergeCell ref="G448:I448"/>
    <mergeCell ref="B461:F461"/>
    <mergeCell ref="G461:I461"/>
    <mergeCell ref="B462:F462"/>
    <mergeCell ref="G462:I462"/>
    <mergeCell ref="B463:F463"/>
    <mergeCell ref="G463:I463"/>
    <mergeCell ref="B458:F458"/>
    <mergeCell ref="G458:I458"/>
    <mergeCell ref="B459:F459"/>
    <mergeCell ref="G459:I459"/>
    <mergeCell ref="B460:F460"/>
    <mergeCell ref="G460:I460"/>
    <mergeCell ref="B455:F455"/>
    <mergeCell ref="G455:I455"/>
    <mergeCell ref="B456:F456"/>
    <mergeCell ref="G456:I456"/>
    <mergeCell ref="B457:F457"/>
    <mergeCell ref="G457:I457"/>
    <mergeCell ref="B470:F470"/>
    <mergeCell ref="G470:I470"/>
    <mergeCell ref="B471:F471"/>
    <mergeCell ref="G471:I471"/>
    <mergeCell ref="B472:F472"/>
    <mergeCell ref="G472:I472"/>
    <mergeCell ref="B467:F467"/>
    <mergeCell ref="G467:I467"/>
    <mergeCell ref="B468:F468"/>
    <mergeCell ref="G468:I468"/>
    <mergeCell ref="B469:F469"/>
    <mergeCell ref="G469:I469"/>
    <mergeCell ref="B464:F464"/>
    <mergeCell ref="G464:I464"/>
    <mergeCell ref="B465:F465"/>
    <mergeCell ref="G465:I465"/>
    <mergeCell ref="B466:F466"/>
    <mergeCell ref="G466:I466"/>
    <mergeCell ref="B479:F479"/>
    <mergeCell ref="G479:I479"/>
    <mergeCell ref="B480:F480"/>
    <mergeCell ref="G480:I480"/>
    <mergeCell ref="B481:F481"/>
    <mergeCell ref="G481:I481"/>
    <mergeCell ref="B476:F476"/>
    <mergeCell ref="G476:I476"/>
    <mergeCell ref="B477:F477"/>
    <mergeCell ref="G477:I477"/>
    <mergeCell ref="B478:F478"/>
    <mergeCell ref="G478:I478"/>
    <mergeCell ref="B473:F473"/>
    <mergeCell ref="G473:I473"/>
    <mergeCell ref="B474:F474"/>
    <mergeCell ref="G474:I474"/>
    <mergeCell ref="B475:F475"/>
    <mergeCell ref="G475:I475"/>
    <mergeCell ref="B488:F488"/>
    <mergeCell ref="G488:I488"/>
    <mergeCell ref="B489:F489"/>
    <mergeCell ref="G489:I489"/>
    <mergeCell ref="B490:F490"/>
    <mergeCell ref="G490:I490"/>
    <mergeCell ref="B485:F485"/>
    <mergeCell ref="G485:I485"/>
    <mergeCell ref="B486:F486"/>
    <mergeCell ref="G486:I486"/>
    <mergeCell ref="B487:F487"/>
    <mergeCell ref="G487:I487"/>
    <mergeCell ref="B482:F482"/>
    <mergeCell ref="G482:I482"/>
    <mergeCell ref="B483:F483"/>
    <mergeCell ref="G483:I483"/>
    <mergeCell ref="B484:F484"/>
    <mergeCell ref="G484:I484"/>
    <mergeCell ref="B497:F497"/>
    <mergeCell ref="G497:I497"/>
    <mergeCell ref="B498:F498"/>
    <mergeCell ref="G498:I498"/>
    <mergeCell ref="B499:F499"/>
    <mergeCell ref="G499:I499"/>
    <mergeCell ref="B494:F494"/>
    <mergeCell ref="G494:I494"/>
    <mergeCell ref="B495:F495"/>
    <mergeCell ref="G495:I495"/>
    <mergeCell ref="B496:F496"/>
    <mergeCell ref="G496:I496"/>
    <mergeCell ref="B491:F491"/>
    <mergeCell ref="G491:I491"/>
    <mergeCell ref="B492:F492"/>
    <mergeCell ref="G492:I492"/>
    <mergeCell ref="B493:F493"/>
    <mergeCell ref="G493:I493"/>
    <mergeCell ref="B506:F506"/>
    <mergeCell ref="G506:I506"/>
    <mergeCell ref="B507:F507"/>
    <mergeCell ref="G507:I507"/>
    <mergeCell ref="B508:F508"/>
    <mergeCell ref="G508:I508"/>
    <mergeCell ref="B503:F503"/>
    <mergeCell ref="G503:I503"/>
    <mergeCell ref="B504:F504"/>
    <mergeCell ref="G504:I504"/>
    <mergeCell ref="B505:F505"/>
    <mergeCell ref="G505:I505"/>
    <mergeCell ref="B500:F500"/>
    <mergeCell ref="G500:I500"/>
    <mergeCell ref="B501:F501"/>
    <mergeCell ref="G501:I501"/>
    <mergeCell ref="B502:F502"/>
    <mergeCell ref="G502:I502"/>
    <mergeCell ref="B515:F515"/>
    <mergeCell ref="G515:I515"/>
    <mergeCell ref="B516:F516"/>
    <mergeCell ref="G516:I516"/>
    <mergeCell ref="B517:F517"/>
    <mergeCell ref="G517:I517"/>
    <mergeCell ref="B512:F512"/>
    <mergeCell ref="G512:I512"/>
    <mergeCell ref="B513:F513"/>
    <mergeCell ref="G513:I513"/>
    <mergeCell ref="B514:F514"/>
    <mergeCell ref="G514:I514"/>
    <mergeCell ref="B509:F509"/>
    <mergeCell ref="G509:I509"/>
    <mergeCell ref="B510:F510"/>
    <mergeCell ref="G510:I510"/>
    <mergeCell ref="B511:F511"/>
    <mergeCell ref="G511:I511"/>
    <mergeCell ref="B524:F524"/>
    <mergeCell ref="G524:I524"/>
    <mergeCell ref="B525:F525"/>
    <mergeCell ref="G525:I525"/>
    <mergeCell ref="B526:F526"/>
    <mergeCell ref="G526:I526"/>
    <mergeCell ref="B521:F521"/>
    <mergeCell ref="G521:I521"/>
    <mergeCell ref="B522:F522"/>
    <mergeCell ref="G522:I522"/>
    <mergeCell ref="B523:F523"/>
    <mergeCell ref="G523:I523"/>
    <mergeCell ref="B518:F518"/>
    <mergeCell ref="G518:I518"/>
    <mergeCell ref="B519:F519"/>
    <mergeCell ref="G519:I519"/>
    <mergeCell ref="B520:F520"/>
    <mergeCell ref="G520:I520"/>
    <mergeCell ref="B533:F533"/>
    <mergeCell ref="G533:I533"/>
    <mergeCell ref="B534:F534"/>
    <mergeCell ref="G534:I534"/>
    <mergeCell ref="B535:F535"/>
    <mergeCell ref="G535:I535"/>
    <mergeCell ref="B530:F530"/>
    <mergeCell ref="G530:I530"/>
    <mergeCell ref="B531:F531"/>
    <mergeCell ref="G531:I531"/>
    <mergeCell ref="B532:F532"/>
    <mergeCell ref="G532:I532"/>
    <mergeCell ref="B527:F527"/>
    <mergeCell ref="G527:I527"/>
    <mergeCell ref="B528:F528"/>
    <mergeCell ref="G528:I528"/>
    <mergeCell ref="B529:F529"/>
    <mergeCell ref="G529:I529"/>
    <mergeCell ref="B542:F542"/>
    <mergeCell ref="G542:I542"/>
    <mergeCell ref="B543:F543"/>
    <mergeCell ref="G543:I543"/>
    <mergeCell ref="B544:F544"/>
    <mergeCell ref="G544:I544"/>
    <mergeCell ref="B539:F539"/>
    <mergeCell ref="G539:I539"/>
    <mergeCell ref="B540:F540"/>
    <mergeCell ref="G540:I540"/>
    <mergeCell ref="B541:F541"/>
    <mergeCell ref="G541:I541"/>
    <mergeCell ref="B536:F536"/>
    <mergeCell ref="G536:I536"/>
    <mergeCell ref="B537:F537"/>
    <mergeCell ref="G537:I537"/>
    <mergeCell ref="B538:F538"/>
    <mergeCell ref="G538:I538"/>
    <mergeCell ref="B551:F551"/>
    <mergeCell ref="G551:I551"/>
    <mergeCell ref="B552:F552"/>
    <mergeCell ref="G552:I552"/>
    <mergeCell ref="B553:F553"/>
    <mergeCell ref="G553:I553"/>
    <mergeCell ref="B548:F548"/>
    <mergeCell ref="G548:I548"/>
    <mergeCell ref="B549:F549"/>
    <mergeCell ref="G549:I549"/>
    <mergeCell ref="B550:F550"/>
    <mergeCell ref="G550:I550"/>
    <mergeCell ref="B545:F545"/>
    <mergeCell ref="G545:I545"/>
    <mergeCell ref="B546:F546"/>
    <mergeCell ref="G546:I546"/>
    <mergeCell ref="B547:F547"/>
    <mergeCell ref="G547:I547"/>
    <mergeCell ref="B560:F560"/>
    <mergeCell ref="G560:I560"/>
    <mergeCell ref="B561:F561"/>
    <mergeCell ref="G561:I561"/>
    <mergeCell ref="B562:F562"/>
    <mergeCell ref="G562:I562"/>
    <mergeCell ref="B557:F557"/>
    <mergeCell ref="G557:I557"/>
    <mergeCell ref="B558:F558"/>
    <mergeCell ref="G558:I558"/>
    <mergeCell ref="B559:F559"/>
    <mergeCell ref="G559:I559"/>
    <mergeCell ref="B570:F570"/>
    <mergeCell ref="G570:I570"/>
    <mergeCell ref="B571:F571"/>
    <mergeCell ref="G571:I571"/>
    <mergeCell ref="B554:F554"/>
    <mergeCell ref="G554:I554"/>
    <mergeCell ref="B555:F555"/>
    <mergeCell ref="G555:I555"/>
    <mergeCell ref="B556:F556"/>
    <mergeCell ref="G556:I556"/>
    <mergeCell ref="B567:F567"/>
    <mergeCell ref="G567:I567"/>
    <mergeCell ref="B568:F568"/>
    <mergeCell ref="G568:I568"/>
    <mergeCell ref="B569:F569"/>
    <mergeCell ref="G569:I569"/>
    <mergeCell ref="B563:F563"/>
    <mergeCell ref="G563:I563"/>
    <mergeCell ref="B564:F564"/>
    <mergeCell ref="G564:I564"/>
    <mergeCell ref="A565:L565"/>
    <mergeCell ref="A566:C566"/>
    <mergeCell ref="D566:L566"/>
    <mergeCell ref="B578:F578"/>
    <mergeCell ref="G578:I578"/>
    <mergeCell ref="B579:F579"/>
    <mergeCell ref="G579:I579"/>
    <mergeCell ref="B580:F580"/>
    <mergeCell ref="G580:I580"/>
    <mergeCell ref="G574:I574"/>
    <mergeCell ref="B575:F575"/>
    <mergeCell ref="G575:I575"/>
    <mergeCell ref="B576:F576"/>
    <mergeCell ref="G576:I576"/>
    <mergeCell ref="B577:F577"/>
    <mergeCell ref="G577:I577"/>
    <mergeCell ref="A588:L588"/>
    <mergeCell ref="A589:C589"/>
    <mergeCell ref="D589:L589"/>
    <mergeCell ref="B590:F590"/>
    <mergeCell ref="G590:I590"/>
    <mergeCell ref="B572:F572"/>
    <mergeCell ref="G572:I572"/>
    <mergeCell ref="B573:F573"/>
    <mergeCell ref="G573:I573"/>
    <mergeCell ref="B574:F574"/>
    <mergeCell ref="B585:F585"/>
    <mergeCell ref="G585:I585"/>
    <mergeCell ref="B586:F586"/>
    <mergeCell ref="G586:I586"/>
    <mergeCell ref="B587:F587"/>
    <mergeCell ref="G587:I587"/>
    <mergeCell ref="A581:L581"/>
    <mergeCell ref="A582:C582"/>
    <mergeCell ref="D582:L582"/>
    <mergeCell ref="B583:F583"/>
    <mergeCell ref="G583:I583"/>
    <mergeCell ref="B584:F584"/>
    <mergeCell ref="G584:I584"/>
    <mergeCell ref="B597:F597"/>
    <mergeCell ref="G597:I597"/>
    <mergeCell ref="B598:F598"/>
    <mergeCell ref="G598:I598"/>
    <mergeCell ref="B599:F599"/>
    <mergeCell ref="G599:I599"/>
    <mergeCell ref="B594:F594"/>
    <mergeCell ref="G594:I594"/>
    <mergeCell ref="B595:F595"/>
    <mergeCell ref="G595:I595"/>
    <mergeCell ref="B596:F596"/>
    <mergeCell ref="G596:I596"/>
    <mergeCell ref="B591:F591"/>
    <mergeCell ref="G591:I591"/>
    <mergeCell ref="B592:F592"/>
    <mergeCell ref="G592:I592"/>
    <mergeCell ref="B593:F593"/>
    <mergeCell ref="G593:I593"/>
    <mergeCell ref="B606:F606"/>
    <mergeCell ref="G606:I606"/>
    <mergeCell ref="B607:F607"/>
    <mergeCell ref="G607:I607"/>
    <mergeCell ref="B608:F608"/>
    <mergeCell ref="G608:I608"/>
    <mergeCell ref="B603:F603"/>
    <mergeCell ref="G603:I603"/>
    <mergeCell ref="B604:F604"/>
    <mergeCell ref="G604:I604"/>
    <mergeCell ref="B605:F605"/>
    <mergeCell ref="G605:I605"/>
    <mergeCell ref="B616:F616"/>
    <mergeCell ref="G616:I616"/>
    <mergeCell ref="B617:F617"/>
    <mergeCell ref="G617:I617"/>
    <mergeCell ref="B600:F600"/>
    <mergeCell ref="G600:I600"/>
    <mergeCell ref="B601:F601"/>
    <mergeCell ref="G601:I601"/>
    <mergeCell ref="B602:F602"/>
    <mergeCell ref="G602:I602"/>
    <mergeCell ref="A612:L612"/>
    <mergeCell ref="A613:C613"/>
    <mergeCell ref="D613:L613"/>
    <mergeCell ref="B614:F614"/>
    <mergeCell ref="G614:I614"/>
    <mergeCell ref="B615:F615"/>
    <mergeCell ref="G615:I615"/>
    <mergeCell ref="B609:F609"/>
    <mergeCell ref="G609:I609"/>
    <mergeCell ref="B610:F610"/>
    <mergeCell ref="G610:I610"/>
    <mergeCell ref="B611:F611"/>
    <mergeCell ref="G611:I611"/>
    <mergeCell ref="B624:F624"/>
    <mergeCell ref="G624:I624"/>
    <mergeCell ref="B625:F625"/>
    <mergeCell ref="G625:I625"/>
    <mergeCell ref="B626:F626"/>
    <mergeCell ref="G626:I626"/>
    <mergeCell ref="B621:F621"/>
    <mergeCell ref="G621:I621"/>
    <mergeCell ref="B622:F622"/>
    <mergeCell ref="G622:I622"/>
    <mergeCell ref="B623:F623"/>
    <mergeCell ref="G623:I623"/>
    <mergeCell ref="B634:F634"/>
    <mergeCell ref="G634:I634"/>
    <mergeCell ref="B635:F635"/>
    <mergeCell ref="G635:I635"/>
    <mergeCell ref="B618:F618"/>
    <mergeCell ref="G618:I618"/>
    <mergeCell ref="B619:F619"/>
    <mergeCell ref="G619:I619"/>
    <mergeCell ref="B620:F620"/>
    <mergeCell ref="G620:I620"/>
    <mergeCell ref="A630:L630"/>
    <mergeCell ref="A631:C631"/>
    <mergeCell ref="D631:L631"/>
    <mergeCell ref="B632:F632"/>
    <mergeCell ref="G632:I632"/>
    <mergeCell ref="B633:F633"/>
    <mergeCell ref="G633:I633"/>
    <mergeCell ref="B627:F627"/>
    <mergeCell ref="G627:I627"/>
    <mergeCell ref="B628:F628"/>
    <mergeCell ref="G628:I628"/>
    <mergeCell ref="B629:F629"/>
    <mergeCell ref="G629:I629"/>
    <mergeCell ref="B642:F642"/>
    <mergeCell ref="G642:I642"/>
    <mergeCell ref="B643:F643"/>
    <mergeCell ref="G643:I643"/>
    <mergeCell ref="B644:F644"/>
    <mergeCell ref="G644:I644"/>
    <mergeCell ref="B639:F639"/>
    <mergeCell ref="G639:I639"/>
    <mergeCell ref="B640:F640"/>
    <mergeCell ref="G640:I640"/>
    <mergeCell ref="B641:F641"/>
    <mergeCell ref="G641:I641"/>
    <mergeCell ref="B636:F636"/>
    <mergeCell ref="G636:I636"/>
    <mergeCell ref="B637:F637"/>
    <mergeCell ref="G637:I637"/>
    <mergeCell ref="B638:F638"/>
    <mergeCell ref="G638:I638"/>
    <mergeCell ref="B651:F651"/>
    <mergeCell ref="G651:I651"/>
    <mergeCell ref="B652:F652"/>
    <mergeCell ref="G652:I652"/>
    <mergeCell ref="B653:F653"/>
    <mergeCell ref="G653:I653"/>
    <mergeCell ref="B648:F648"/>
    <mergeCell ref="G648:I648"/>
    <mergeCell ref="B649:F649"/>
    <mergeCell ref="G649:I649"/>
    <mergeCell ref="B650:F650"/>
    <mergeCell ref="G650:I650"/>
    <mergeCell ref="B645:F645"/>
    <mergeCell ref="G645:I645"/>
    <mergeCell ref="B646:F646"/>
    <mergeCell ref="G646:I646"/>
    <mergeCell ref="B647:F647"/>
    <mergeCell ref="G647:I647"/>
    <mergeCell ref="B660:F660"/>
    <mergeCell ref="G660:I660"/>
    <mergeCell ref="B661:F661"/>
    <mergeCell ref="G661:I661"/>
    <mergeCell ref="B662:F662"/>
    <mergeCell ref="G662:I662"/>
    <mergeCell ref="B657:F657"/>
    <mergeCell ref="G657:I657"/>
    <mergeCell ref="B658:F658"/>
    <mergeCell ref="G658:I658"/>
    <mergeCell ref="B659:F659"/>
    <mergeCell ref="G659:I659"/>
    <mergeCell ref="B670:F670"/>
    <mergeCell ref="G670:I670"/>
    <mergeCell ref="B671:F671"/>
    <mergeCell ref="G671:I671"/>
    <mergeCell ref="B654:F654"/>
    <mergeCell ref="G654:I654"/>
    <mergeCell ref="B655:F655"/>
    <mergeCell ref="G655:I655"/>
    <mergeCell ref="B656:F656"/>
    <mergeCell ref="G656:I656"/>
    <mergeCell ref="B667:F667"/>
    <mergeCell ref="G667:I667"/>
    <mergeCell ref="B668:F668"/>
    <mergeCell ref="G668:I668"/>
    <mergeCell ref="B669:F669"/>
    <mergeCell ref="G669:I669"/>
    <mergeCell ref="B663:F663"/>
    <mergeCell ref="G663:I663"/>
    <mergeCell ref="B664:F664"/>
    <mergeCell ref="G664:I664"/>
    <mergeCell ref="A665:L665"/>
    <mergeCell ref="A666:C666"/>
    <mergeCell ref="D666:L666"/>
    <mergeCell ref="B678:F678"/>
    <mergeCell ref="G678:I678"/>
    <mergeCell ref="B679:F679"/>
    <mergeCell ref="G679:I679"/>
    <mergeCell ref="B680:F680"/>
    <mergeCell ref="G680:I680"/>
    <mergeCell ref="B675:F675"/>
    <mergeCell ref="G675:I675"/>
    <mergeCell ref="B676:F676"/>
    <mergeCell ref="G676:I676"/>
    <mergeCell ref="B677:F677"/>
    <mergeCell ref="G677:I677"/>
    <mergeCell ref="B672:F672"/>
    <mergeCell ref="G672:I672"/>
    <mergeCell ref="B673:F673"/>
    <mergeCell ref="G673:I673"/>
    <mergeCell ref="B674:F674"/>
    <mergeCell ref="G674:I674"/>
    <mergeCell ref="A687:C687"/>
    <mergeCell ref="D687:L687"/>
    <mergeCell ref="B688:F688"/>
    <mergeCell ref="G688:I688"/>
    <mergeCell ref="B689:F689"/>
    <mergeCell ref="G689:I689"/>
    <mergeCell ref="G683:I683"/>
    <mergeCell ref="B684:F684"/>
    <mergeCell ref="G684:I684"/>
    <mergeCell ref="B685:F685"/>
    <mergeCell ref="G685:I685"/>
    <mergeCell ref="A686:L686"/>
    <mergeCell ref="B696:F696"/>
    <mergeCell ref="G696:I696"/>
    <mergeCell ref="A697:L697"/>
    <mergeCell ref="A698:C698"/>
    <mergeCell ref="D698:L698"/>
    <mergeCell ref="B681:F681"/>
    <mergeCell ref="G681:I681"/>
    <mergeCell ref="B682:F682"/>
    <mergeCell ref="G682:I682"/>
    <mergeCell ref="B683:F683"/>
    <mergeCell ref="B693:F693"/>
    <mergeCell ref="G693:I693"/>
    <mergeCell ref="B694:F694"/>
    <mergeCell ref="G694:I694"/>
    <mergeCell ref="B695:F695"/>
    <mergeCell ref="G695:I695"/>
    <mergeCell ref="B690:F690"/>
    <mergeCell ref="G690:I690"/>
    <mergeCell ref="B691:F691"/>
    <mergeCell ref="G691:I691"/>
    <mergeCell ref="B692:F692"/>
    <mergeCell ref="G692:I692"/>
    <mergeCell ref="B705:F705"/>
    <mergeCell ref="G705:I705"/>
    <mergeCell ref="B706:F706"/>
    <mergeCell ref="G706:I706"/>
    <mergeCell ref="B707:F707"/>
    <mergeCell ref="G707:I707"/>
    <mergeCell ref="B702:F702"/>
    <mergeCell ref="G702:I702"/>
    <mergeCell ref="B703:F703"/>
    <mergeCell ref="G703:I703"/>
    <mergeCell ref="B704:F704"/>
    <mergeCell ref="G704:I704"/>
    <mergeCell ref="B699:F699"/>
    <mergeCell ref="G699:I699"/>
    <mergeCell ref="B700:F700"/>
    <mergeCell ref="G700:I700"/>
    <mergeCell ref="B701:F701"/>
    <mergeCell ref="G701:I701"/>
    <mergeCell ref="B714:F714"/>
    <mergeCell ref="G714:I714"/>
    <mergeCell ref="B715:F715"/>
    <mergeCell ref="G715:I715"/>
    <mergeCell ref="B716:F716"/>
    <mergeCell ref="G716:I716"/>
    <mergeCell ref="G710:I710"/>
    <mergeCell ref="B711:F711"/>
    <mergeCell ref="G711:I711"/>
    <mergeCell ref="B712:F712"/>
    <mergeCell ref="G712:I712"/>
    <mergeCell ref="B713:F713"/>
    <mergeCell ref="G713:I713"/>
    <mergeCell ref="B723:F723"/>
    <mergeCell ref="G723:I723"/>
    <mergeCell ref="B724:F724"/>
    <mergeCell ref="G724:I724"/>
    <mergeCell ref="A725:L725"/>
    <mergeCell ref="B708:F708"/>
    <mergeCell ref="G708:I708"/>
    <mergeCell ref="B709:F709"/>
    <mergeCell ref="G709:I709"/>
    <mergeCell ref="B710:F710"/>
    <mergeCell ref="B720:F720"/>
    <mergeCell ref="G720:I720"/>
    <mergeCell ref="B721:F721"/>
    <mergeCell ref="G721:I721"/>
    <mergeCell ref="B722:F722"/>
    <mergeCell ref="G722:I722"/>
    <mergeCell ref="B717:F717"/>
    <mergeCell ref="G717:I717"/>
    <mergeCell ref="B718:F718"/>
    <mergeCell ref="G718:I718"/>
    <mergeCell ref="B719:F719"/>
    <mergeCell ref="G719:I719"/>
    <mergeCell ref="B732:F732"/>
    <mergeCell ref="G732:I732"/>
    <mergeCell ref="B733:F733"/>
    <mergeCell ref="G733:I733"/>
    <mergeCell ref="B734:F734"/>
    <mergeCell ref="G734:I734"/>
    <mergeCell ref="B729:F729"/>
    <mergeCell ref="G729:I729"/>
    <mergeCell ref="B730:F730"/>
    <mergeCell ref="G730:I730"/>
    <mergeCell ref="B731:F731"/>
    <mergeCell ref="G731:I731"/>
    <mergeCell ref="A726:C726"/>
    <mergeCell ref="D726:L726"/>
    <mergeCell ref="B727:F727"/>
    <mergeCell ref="G727:I727"/>
    <mergeCell ref="B728:F728"/>
    <mergeCell ref="G728:I728"/>
    <mergeCell ref="B741:F741"/>
    <mergeCell ref="G741:I741"/>
    <mergeCell ref="B742:F742"/>
    <mergeCell ref="G742:I742"/>
    <mergeCell ref="B743:F743"/>
    <mergeCell ref="G743:I743"/>
    <mergeCell ref="B738:F738"/>
    <mergeCell ref="G738:I738"/>
    <mergeCell ref="B739:F739"/>
    <mergeCell ref="G739:I739"/>
    <mergeCell ref="B740:F740"/>
    <mergeCell ref="G740:I740"/>
    <mergeCell ref="A750:L750"/>
    <mergeCell ref="A751:C751"/>
    <mergeCell ref="D751:L751"/>
    <mergeCell ref="B752:F752"/>
    <mergeCell ref="G752:I752"/>
    <mergeCell ref="A735:L735"/>
    <mergeCell ref="A736:C736"/>
    <mergeCell ref="D736:L736"/>
    <mergeCell ref="B737:F737"/>
    <mergeCell ref="G737:I737"/>
    <mergeCell ref="B747:F747"/>
    <mergeCell ref="G747:I747"/>
    <mergeCell ref="B748:F748"/>
    <mergeCell ref="G748:I748"/>
    <mergeCell ref="B749:F749"/>
    <mergeCell ref="G749:I749"/>
    <mergeCell ref="B744:F744"/>
    <mergeCell ref="G744:I744"/>
    <mergeCell ref="B745:F745"/>
    <mergeCell ref="G745:I745"/>
    <mergeCell ref="B746:F746"/>
    <mergeCell ref="G746:I746"/>
    <mergeCell ref="B759:F759"/>
    <mergeCell ref="G759:I759"/>
    <mergeCell ref="B760:F760"/>
    <mergeCell ref="G760:I760"/>
    <mergeCell ref="B761:F761"/>
    <mergeCell ref="G761:I761"/>
    <mergeCell ref="B756:F756"/>
    <mergeCell ref="G756:I756"/>
    <mergeCell ref="B757:F757"/>
    <mergeCell ref="G757:I757"/>
    <mergeCell ref="B758:F758"/>
    <mergeCell ref="G758:I758"/>
    <mergeCell ref="B768:F768"/>
    <mergeCell ref="G768:I768"/>
    <mergeCell ref="A769:L769"/>
    <mergeCell ref="A770:C770"/>
    <mergeCell ref="D770:L770"/>
    <mergeCell ref="B753:F753"/>
    <mergeCell ref="G753:I753"/>
    <mergeCell ref="A754:L754"/>
    <mergeCell ref="A755:C755"/>
    <mergeCell ref="D755:L755"/>
    <mergeCell ref="B765:F765"/>
    <mergeCell ref="G765:I765"/>
    <mergeCell ref="B766:F766"/>
    <mergeCell ref="G766:I766"/>
    <mergeCell ref="B767:F767"/>
    <mergeCell ref="G767:I767"/>
    <mergeCell ref="B762:F762"/>
    <mergeCell ref="G762:I762"/>
    <mergeCell ref="B763:F763"/>
    <mergeCell ref="G763:I763"/>
    <mergeCell ref="B764:F764"/>
    <mergeCell ref="G764:I764"/>
    <mergeCell ref="B777:F777"/>
    <mergeCell ref="G777:I777"/>
    <mergeCell ref="B778:F778"/>
    <mergeCell ref="G778:I778"/>
    <mergeCell ref="B779:F779"/>
    <mergeCell ref="G779:I779"/>
    <mergeCell ref="B774:F774"/>
    <mergeCell ref="G774:I774"/>
    <mergeCell ref="B775:F775"/>
    <mergeCell ref="G775:I775"/>
    <mergeCell ref="B776:F776"/>
    <mergeCell ref="G776:I776"/>
    <mergeCell ref="B787:F787"/>
    <mergeCell ref="G787:I787"/>
    <mergeCell ref="B788:F788"/>
    <mergeCell ref="G788:I788"/>
    <mergeCell ref="B771:F771"/>
    <mergeCell ref="G771:I771"/>
    <mergeCell ref="B772:F772"/>
    <mergeCell ref="G772:I772"/>
    <mergeCell ref="B773:F773"/>
    <mergeCell ref="G773:I773"/>
    <mergeCell ref="A783:L783"/>
    <mergeCell ref="A784:C784"/>
    <mergeCell ref="D784:L784"/>
    <mergeCell ref="B785:F785"/>
    <mergeCell ref="G785:I785"/>
    <mergeCell ref="B786:F786"/>
    <mergeCell ref="G786:I786"/>
    <mergeCell ref="B796:F796"/>
    <mergeCell ref="G796:I796"/>
    <mergeCell ref="B797:F797"/>
    <mergeCell ref="G797:I797"/>
    <mergeCell ref="B780:F780"/>
    <mergeCell ref="G780:I780"/>
    <mergeCell ref="B781:F781"/>
    <mergeCell ref="G781:I781"/>
    <mergeCell ref="B782:F782"/>
    <mergeCell ref="G782:I782"/>
    <mergeCell ref="B792:F792"/>
    <mergeCell ref="G792:I792"/>
    <mergeCell ref="B793:F793"/>
    <mergeCell ref="G793:I793"/>
    <mergeCell ref="A794:L794"/>
    <mergeCell ref="A795:C795"/>
    <mergeCell ref="D795:L795"/>
    <mergeCell ref="B805:F805"/>
    <mergeCell ref="G805:I805"/>
    <mergeCell ref="B806:F806"/>
    <mergeCell ref="G806:I806"/>
    <mergeCell ref="B789:F789"/>
    <mergeCell ref="G789:I789"/>
    <mergeCell ref="B790:F790"/>
    <mergeCell ref="G790:I790"/>
    <mergeCell ref="B791:F791"/>
    <mergeCell ref="G791:I791"/>
    <mergeCell ref="A801:L801"/>
    <mergeCell ref="A802:C802"/>
    <mergeCell ref="D802:L802"/>
    <mergeCell ref="B803:F803"/>
    <mergeCell ref="G803:I803"/>
    <mergeCell ref="B804:F804"/>
    <mergeCell ref="G804:I804"/>
    <mergeCell ref="B798:F798"/>
    <mergeCell ref="G798:I798"/>
    <mergeCell ref="B799:F799"/>
    <mergeCell ref="G799:I799"/>
    <mergeCell ref="B800:F800"/>
    <mergeCell ref="G800:I800"/>
    <mergeCell ref="B813:F813"/>
    <mergeCell ref="G813:I813"/>
    <mergeCell ref="B814:F814"/>
    <mergeCell ref="G814:I814"/>
    <mergeCell ref="B815:F815"/>
    <mergeCell ref="G815:I815"/>
    <mergeCell ref="B810:F810"/>
    <mergeCell ref="G810:I810"/>
    <mergeCell ref="B811:F811"/>
    <mergeCell ref="G811:I811"/>
    <mergeCell ref="B812:F812"/>
    <mergeCell ref="G812:I812"/>
    <mergeCell ref="B823:F823"/>
    <mergeCell ref="G823:I823"/>
    <mergeCell ref="B824:F824"/>
    <mergeCell ref="G824:I824"/>
    <mergeCell ref="B807:F807"/>
    <mergeCell ref="G807:I807"/>
    <mergeCell ref="B808:F808"/>
    <mergeCell ref="G808:I808"/>
    <mergeCell ref="B809:F809"/>
    <mergeCell ref="G809:I809"/>
    <mergeCell ref="D819:L819"/>
    <mergeCell ref="B820:F820"/>
    <mergeCell ref="G820:I820"/>
    <mergeCell ref="B821:F821"/>
    <mergeCell ref="G821:I821"/>
    <mergeCell ref="B822:F822"/>
    <mergeCell ref="G822:I822"/>
    <mergeCell ref="B832:F832"/>
    <mergeCell ref="G832:I832"/>
    <mergeCell ref="B833:F833"/>
    <mergeCell ref="G833:I833"/>
    <mergeCell ref="B816:F816"/>
    <mergeCell ref="G816:I816"/>
    <mergeCell ref="B817:F817"/>
    <mergeCell ref="G817:I817"/>
    <mergeCell ref="A818:L818"/>
    <mergeCell ref="A819:C819"/>
    <mergeCell ref="A828:L828"/>
    <mergeCell ref="A829:C829"/>
    <mergeCell ref="D829:L829"/>
    <mergeCell ref="B830:F830"/>
    <mergeCell ref="G830:I830"/>
    <mergeCell ref="B831:F831"/>
    <mergeCell ref="G831:I831"/>
    <mergeCell ref="B825:F825"/>
    <mergeCell ref="G825:I825"/>
    <mergeCell ref="B826:F826"/>
    <mergeCell ref="G826:I826"/>
    <mergeCell ref="B827:F827"/>
    <mergeCell ref="G827:I827"/>
    <mergeCell ref="B840:F840"/>
    <mergeCell ref="G840:I840"/>
    <mergeCell ref="B841:F841"/>
    <mergeCell ref="G841:I841"/>
    <mergeCell ref="B842:F842"/>
    <mergeCell ref="G842:I842"/>
    <mergeCell ref="B837:F837"/>
    <mergeCell ref="G837:I837"/>
    <mergeCell ref="B838:F838"/>
    <mergeCell ref="G838:I838"/>
    <mergeCell ref="B839:F839"/>
    <mergeCell ref="G839:I839"/>
    <mergeCell ref="B850:F850"/>
    <mergeCell ref="G850:I850"/>
    <mergeCell ref="B851:F851"/>
    <mergeCell ref="G851:I851"/>
    <mergeCell ref="B834:F834"/>
    <mergeCell ref="G834:I834"/>
    <mergeCell ref="B835:F835"/>
    <mergeCell ref="G835:I835"/>
    <mergeCell ref="B836:F836"/>
    <mergeCell ref="G836:I836"/>
    <mergeCell ref="D846:L846"/>
    <mergeCell ref="B847:F847"/>
    <mergeCell ref="G847:I847"/>
    <mergeCell ref="B848:F848"/>
    <mergeCell ref="G848:I848"/>
    <mergeCell ref="B849:F849"/>
    <mergeCell ref="G849:I849"/>
    <mergeCell ref="B859:F859"/>
    <mergeCell ref="G859:I859"/>
    <mergeCell ref="B860:F860"/>
    <mergeCell ref="G860:I860"/>
    <mergeCell ref="B843:F843"/>
    <mergeCell ref="G843:I843"/>
    <mergeCell ref="B844:F844"/>
    <mergeCell ref="G844:I844"/>
    <mergeCell ref="A845:L845"/>
    <mergeCell ref="A846:C846"/>
    <mergeCell ref="B855:F855"/>
    <mergeCell ref="G855:I855"/>
    <mergeCell ref="B856:F856"/>
    <mergeCell ref="G856:I856"/>
    <mergeCell ref="A857:L857"/>
    <mergeCell ref="A858:C858"/>
    <mergeCell ref="D858:L858"/>
    <mergeCell ref="B868:F868"/>
    <mergeCell ref="G868:I868"/>
    <mergeCell ref="B869:F869"/>
    <mergeCell ref="G869:I869"/>
    <mergeCell ref="B852:F852"/>
    <mergeCell ref="G852:I852"/>
    <mergeCell ref="B853:F853"/>
    <mergeCell ref="G853:I853"/>
    <mergeCell ref="B854:F854"/>
    <mergeCell ref="G854:I854"/>
    <mergeCell ref="B865:F865"/>
    <mergeCell ref="G865:I865"/>
    <mergeCell ref="B866:F866"/>
    <mergeCell ref="G866:I866"/>
    <mergeCell ref="B867:F867"/>
    <mergeCell ref="G867:I867"/>
    <mergeCell ref="B861:F861"/>
    <mergeCell ref="G861:I861"/>
    <mergeCell ref="B862:F862"/>
    <mergeCell ref="G862:I862"/>
    <mergeCell ref="A863:L863"/>
    <mergeCell ref="A864:C864"/>
    <mergeCell ref="D864:L864"/>
    <mergeCell ref="B876:F876"/>
    <mergeCell ref="G876:I876"/>
    <mergeCell ref="B877:F877"/>
    <mergeCell ref="G877:I877"/>
    <mergeCell ref="B878:F878"/>
    <mergeCell ref="G878:I878"/>
    <mergeCell ref="G872:I872"/>
    <mergeCell ref="B873:F873"/>
    <mergeCell ref="G873:I873"/>
    <mergeCell ref="B874:F874"/>
    <mergeCell ref="G874:I874"/>
    <mergeCell ref="B875:F875"/>
    <mergeCell ref="G875:I875"/>
    <mergeCell ref="A885:L885"/>
    <mergeCell ref="A886:C886"/>
    <mergeCell ref="D886:L886"/>
    <mergeCell ref="B887:F887"/>
    <mergeCell ref="G887:I887"/>
    <mergeCell ref="B870:F870"/>
    <mergeCell ref="G870:I870"/>
    <mergeCell ref="B871:F871"/>
    <mergeCell ref="G871:I871"/>
    <mergeCell ref="B872:F872"/>
    <mergeCell ref="B882:F882"/>
    <mergeCell ref="G882:I882"/>
    <mergeCell ref="B883:F883"/>
    <mergeCell ref="G883:I883"/>
    <mergeCell ref="B884:F884"/>
    <mergeCell ref="G884:I884"/>
    <mergeCell ref="B895:F895"/>
    <mergeCell ref="G895:I895"/>
    <mergeCell ref="B896:F896"/>
    <mergeCell ref="G896:I896"/>
    <mergeCell ref="B879:F879"/>
    <mergeCell ref="G879:I879"/>
    <mergeCell ref="B880:F880"/>
    <mergeCell ref="G880:I880"/>
    <mergeCell ref="B881:F881"/>
    <mergeCell ref="G881:I881"/>
    <mergeCell ref="B891:F891"/>
    <mergeCell ref="G891:I891"/>
    <mergeCell ref="A892:L892"/>
    <mergeCell ref="A893:C893"/>
    <mergeCell ref="D893:L893"/>
    <mergeCell ref="B894:F894"/>
    <mergeCell ref="G894:I894"/>
    <mergeCell ref="B904:F904"/>
    <mergeCell ref="G904:I904"/>
    <mergeCell ref="B905:F905"/>
    <mergeCell ref="G905:I905"/>
    <mergeCell ref="B888:F888"/>
    <mergeCell ref="G888:I888"/>
    <mergeCell ref="B889:F889"/>
    <mergeCell ref="G889:I889"/>
    <mergeCell ref="B890:F890"/>
    <mergeCell ref="G890:I890"/>
    <mergeCell ref="B900:F900"/>
    <mergeCell ref="G900:I900"/>
    <mergeCell ref="B901:F901"/>
    <mergeCell ref="G901:I901"/>
    <mergeCell ref="A902:L902"/>
    <mergeCell ref="A903:C903"/>
    <mergeCell ref="D903:L903"/>
    <mergeCell ref="B897:F897"/>
    <mergeCell ref="G897:I897"/>
    <mergeCell ref="B898:F898"/>
    <mergeCell ref="G898:I898"/>
    <mergeCell ref="B899:F899"/>
    <mergeCell ref="G899:I899"/>
    <mergeCell ref="B912:F912"/>
    <mergeCell ref="G912:I912"/>
    <mergeCell ref="B913:F913"/>
    <mergeCell ref="G913:I913"/>
    <mergeCell ref="A914:L914"/>
    <mergeCell ref="A915:C915"/>
    <mergeCell ref="D915:L915"/>
    <mergeCell ref="B909:F909"/>
    <mergeCell ref="G909:I909"/>
    <mergeCell ref="B910:F910"/>
    <mergeCell ref="G910:I910"/>
    <mergeCell ref="B911:F911"/>
    <mergeCell ref="G911:I911"/>
    <mergeCell ref="A923:L923"/>
    <mergeCell ref="A924:C924"/>
    <mergeCell ref="D924:L924"/>
    <mergeCell ref="B925:F925"/>
    <mergeCell ref="G925:I925"/>
    <mergeCell ref="A906:L906"/>
    <mergeCell ref="A907:C907"/>
    <mergeCell ref="D907:L907"/>
    <mergeCell ref="B908:F908"/>
    <mergeCell ref="G908:I908"/>
    <mergeCell ref="B920:F920"/>
    <mergeCell ref="G920:I920"/>
    <mergeCell ref="B921:F921"/>
    <mergeCell ref="G921:I921"/>
    <mergeCell ref="B922:F922"/>
    <mergeCell ref="G922:I922"/>
    <mergeCell ref="B916:F916"/>
    <mergeCell ref="G916:I916"/>
    <mergeCell ref="B917:F917"/>
    <mergeCell ref="G917:I917"/>
    <mergeCell ref="A918:L918"/>
    <mergeCell ref="A919:C919"/>
    <mergeCell ref="D919:L919"/>
    <mergeCell ref="B932:F932"/>
    <mergeCell ref="G932:I932"/>
    <mergeCell ref="B933:F933"/>
    <mergeCell ref="G933:I933"/>
    <mergeCell ref="B934:F934"/>
    <mergeCell ref="G934:I934"/>
    <mergeCell ref="G928:I928"/>
    <mergeCell ref="A929:L929"/>
    <mergeCell ref="A930:C930"/>
    <mergeCell ref="D930:L930"/>
    <mergeCell ref="B931:F931"/>
    <mergeCell ref="G931:I931"/>
    <mergeCell ref="B941:F941"/>
    <mergeCell ref="G941:I941"/>
    <mergeCell ref="A942:L942"/>
    <mergeCell ref="A943:C943"/>
    <mergeCell ref="D943:L943"/>
    <mergeCell ref="B926:F926"/>
    <mergeCell ref="G926:I926"/>
    <mergeCell ref="B927:F927"/>
    <mergeCell ref="G927:I927"/>
    <mergeCell ref="B928:F928"/>
    <mergeCell ref="B938:F938"/>
    <mergeCell ref="G938:I938"/>
    <mergeCell ref="B939:F939"/>
    <mergeCell ref="G939:I939"/>
    <mergeCell ref="B940:F940"/>
    <mergeCell ref="G940:I940"/>
    <mergeCell ref="B935:F935"/>
    <mergeCell ref="G935:I935"/>
    <mergeCell ref="B936:F936"/>
    <mergeCell ref="G936:I936"/>
    <mergeCell ref="B937:F937"/>
    <mergeCell ref="G937:I937"/>
    <mergeCell ref="B950:F950"/>
    <mergeCell ref="G950:I950"/>
    <mergeCell ref="B951:F951"/>
    <mergeCell ref="G951:I951"/>
    <mergeCell ref="B952:F952"/>
    <mergeCell ref="G952:I952"/>
    <mergeCell ref="B947:F947"/>
    <mergeCell ref="G947:I947"/>
    <mergeCell ref="B948:F948"/>
    <mergeCell ref="G948:I948"/>
    <mergeCell ref="B949:F949"/>
    <mergeCell ref="G949:I949"/>
    <mergeCell ref="B944:F944"/>
    <mergeCell ref="G944:I944"/>
    <mergeCell ref="B945:F945"/>
    <mergeCell ref="G945:I945"/>
    <mergeCell ref="B946:F946"/>
    <mergeCell ref="G946:I946"/>
    <mergeCell ref="B959:F959"/>
    <mergeCell ref="G959:I959"/>
    <mergeCell ref="B960:F960"/>
    <mergeCell ref="G960:I960"/>
    <mergeCell ref="B961:F961"/>
    <mergeCell ref="G961:I961"/>
    <mergeCell ref="B956:F956"/>
    <mergeCell ref="G956:I956"/>
    <mergeCell ref="B957:F957"/>
    <mergeCell ref="G957:I957"/>
    <mergeCell ref="B958:F958"/>
    <mergeCell ref="G958:I958"/>
    <mergeCell ref="B953:F953"/>
    <mergeCell ref="G953:I953"/>
    <mergeCell ref="B954:F954"/>
    <mergeCell ref="G954:I954"/>
    <mergeCell ref="B955:F955"/>
    <mergeCell ref="G955:I955"/>
    <mergeCell ref="B968:F968"/>
    <mergeCell ref="G968:I968"/>
    <mergeCell ref="B969:F969"/>
    <mergeCell ref="G969:I969"/>
    <mergeCell ref="B970:F970"/>
    <mergeCell ref="G970:I970"/>
    <mergeCell ref="B965:F965"/>
    <mergeCell ref="G965:I965"/>
    <mergeCell ref="B966:F966"/>
    <mergeCell ref="G966:I966"/>
    <mergeCell ref="B967:F967"/>
    <mergeCell ref="G967:I967"/>
    <mergeCell ref="B962:F962"/>
    <mergeCell ref="G962:I962"/>
    <mergeCell ref="B963:F963"/>
    <mergeCell ref="G963:I963"/>
    <mergeCell ref="B964:F964"/>
    <mergeCell ref="G964:I964"/>
    <mergeCell ref="B977:F977"/>
    <mergeCell ref="G977:I977"/>
    <mergeCell ref="B978:F978"/>
    <mergeCell ref="G978:I978"/>
    <mergeCell ref="B979:F979"/>
    <mergeCell ref="G979:I979"/>
    <mergeCell ref="B974:F974"/>
    <mergeCell ref="G974:I974"/>
    <mergeCell ref="B975:F975"/>
    <mergeCell ref="G975:I975"/>
    <mergeCell ref="B976:F976"/>
    <mergeCell ref="G976:I976"/>
    <mergeCell ref="B971:F971"/>
    <mergeCell ref="G971:I971"/>
    <mergeCell ref="B972:F972"/>
    <mergeCell ref="G972:I972"/>
    <mergeCell ref="B973:F973"/>
    <mergeCell ref="G973:I973"/>
    <mergeCell ref="B986:F986"/>
    <mergeCell ref="G986:I986"/>
    <mergeCell ref="B987:F987"/>
    <mergeCell ref="G987:I987"/>
    <mergeCell ref="B988:F988"/>
    <mergeCell ref="G988:I988"/>
    <mergeCell ref="B983:F983"/>
    <mergeCell ref="G983:I983"/>
    <mergeCell ref="B984:F984"/>
    <mergeCell ref="G984:I984"/>
    <mergeCell ref="B985:F985"/>
    <mergeCell ref="G985:I985"/>
    <mergeCell ref="B996:F996"/>
    <mergeCell ref="G996:I996"/>
    <mergeCell ref="B997:F997"/>
    <mergeCell ref="G997:I997"/>
    <mergeCell ref="B980:F980"/>
    <mergeCell ref="G980:I980"/>
    <mergeCell ref="B981:F981"/>
    <mergeCell ref="G981:I981"/>
    <mergeCell ref="B982:F982"/>
    <mergeCell ref="G982:I982"/>
    <mergeCell ref="B992:F992"/>
    <mergeCell ref="G992:I992"/>
    <mergeCell ref="B993:F993"/>
    <mergeCell ref="G993:I993"/>
    <mergeCell ref="A994:L994"/>
    <mergeCell ref="A995:C995"/>
    <mergeCell ref="D995:L995"/>
    <mergeCell ref="B989:F989"/>
    <mergeCell ref="G989:I989"/>
    <mergeCell ref="B990:F990"/>
    <mergeCell ref="G990:I990"/>
    <mergeCell ref="B991:F991"/>
    <mergeCell ref="G991:I991"/>
    <mergeCell ref="B1004:F1004"/>
    <mergeCell ref="G1004:I1004"/>
    <mergeCell ref="B1005:F1005"/>
    <mergeCell ref="G1005:I1005"/>
    <mergeCell ref="B1006:F1006"/>
    <mergeCell ref="G1006:I1006"/>
    <mergeCell ref="G1000:I1000"/>
    <mergeCell ref="B1001:F1001"/>
    <mergeCell ref="G1001:I1001"/>
    <mergeCell ref="B1002:F1002"/>
    <mergeCell ref="G1002:I1002"/>
    <mergeCell ref="B1003:F1003"/>
    <mergeCell ref="G1003:I1003"/>
    <mergeCell ref="A1014:L1014"/>
    <mergeCell ref="A1015:C1015"/>
    <mergeCell ref="D1015:L1015"/>
    <mergeCell ref="B1016:F1016"/>
    <mergeCell ref="G1016:I1016"/>
    <mergeCell ref="B998:F998"/>
    <mergeCell ref="G998:I998"/>
    <mergeCell ref="B999:F999"/>
    <mergeCell ref="G999:I999"/>
    <mergeCell ref="B1000:F1000"/>
    <mergeCell ref="B1011:F1011"/>
    <mergeCell ref="G1011:I1011"/>
    <mergeCell ref="B1012:F1012"/>
    <mergeCell ref="G1012:I1012"/>
    <mergeCell ref="B1013:F1013"/>
    <mergeCell ref="G1013:I1013"/>
    <mergeCell ref="B1007:F1007"/>
    <mergeCell ref="G1007:I1007"/>
    <mergeCell ref="A1008:L1008"/>
    <mergeCell ref="A1009:C1009"/>
    <mergeCell ref="D1009:L1009"/>
    <mergeCell ref="B1010:F1010"/>
    <mergeCell ref="G1010:I1010"/>
    <mergeCell ref="B1023:F1023"/>
    <mergeCell ref="G1023:I1023"/>
    <mergeCell ref="B1024:F1024"/>
    <mergeCell ref="G1024:I1024"/>
    <mergeCell ref="B1025:F1025"/>
    <mergeCell ref="G1025:I1025"/>
    <mergeCell ref="B1020:F1020"/>
    <mergeCell ref="G1020:I1020"/>
    <mergeCell ref="B1021:F1021"/>
    <mergeCell ref="G1021:I1021"/>
    <mergeCell ref="B1022:F1022"/>
    <mergeCell ref="G1022:I1022"/>
    <mergeCell ref="B1017:F1017"/>
    <mergeCell ref="G1017:I1017"/>
    <mergeCell ref="B1018:F1018"/>
    <mergeCell ref="G1018:I1018"/>
    <mergeCell ref="B1019:F1019"/>
    <mergeCell ref="G1019:I1019"/>
    <mergeCell ref="B1032:F1032"/>
    <mergeCell ref="G1032:I1032"/>
    <mergeCell ref="B1033:F1033"/>
    <mergeCell ref="G1033:I1033"/>
    <mergeCell ref="B1034:F1034"/>
    <mergeCell ref="G1034:I1034"/>
    <mergeCell ref="B1029:F1029"/>
    <mergeCell ref="G1029:I1029"/>
    <mergeCell ref="B1030:F1030"/>
    <mergeCell ref="G1030:I1030"/>
    <mergeCell ref="B1031:F1031"/>
    <mergeCell ref="G1031:I1031"/>
    <mergeCell ref="B1026:F1026"/>
    <mergeCell ref="G1026:I1026"/>
    <mergeCell ref="B1027:F1027"/>
    <mergeCell ref="G1027:I1027"/>
    <mergeCell ref="B1028:F1028"/>
    <mergeCell ref="G1028:I1028"/>
    <mergeCell ref="B1041:F1041"/>
    <mergeCell ref="G1041:I1041"/>
    <mergeCell ref="B1042:F1042"/>
    <mergeCell ref="G1042:I1042"/>
    <mergeCell ref="B1043:F1043"/>
    <mergeCell ref="G1043:I1043"/>
    <mergeCell ref="B1038:F1038"/>
    <mergeCell ref="G1038:I1038"/>
    <mergeCell ref="B1039:F1039"/>
    <mergeCell ref="G1039:I1039"/>
    <mergeCell ref="B1040:F1040"/>
    <mergeCell ref="G1040:I1040"/>
    <mergeCell ref="B1035:F1035"/>
    <mergeCell ref="G1035:I1035"/>
    <mergeCell ref="B1036:F1036"/>
    <mergeCell ref="G1036:I1036"/>
    <mergeCell ref="B1037:F1037"/>
    <mergeCell ref="G1037:I1037"/>
    <mergeCell ref="B1050:F1050"/>
    <mergeCell ref="G1050:I1050"/>
    <mergeCell ref="B1051:F1051"/>
    <mergeCell ref="G1051:I1051"/>
    <mergeCell ref="B1052:F1052"/>
    <mergeCell ref="G1052:I1052"/>
    <mergeCell ref="B1047:F1047"/>
    <mergeCell ref="G1047:I1047"/>
    <mergeCell ref="B1048:F1048"/>
    <mergeCell ref="G1048:I1048"/>
    <mergeCell ref="B1049:F1049"/>
    <mergeCell ref="G1049:I1049"/>
    <mergeCell ref="B1044:F1044"/>
    <mergeCell ref="G1044:I1044"/>
    <mergeCell ref="B1045:F1045"/>
    <mergeCell ref="G1045:I1045"/>
    <mergeCell ref="B1046:F1046"/>
    <mergeCell ref="G1046:I1046"/>
    <mergeCell ref="B1059:F1059"/>
    <mergeCell ref="G1059:I1059"/>
    <mergeCell ref="B1060:F1060"/>
    <mergeCell ref="G1060:I1060"/>
    <mergeCell ref="B1061:F1061"/>
    <mergeCell ref="G1061:I1061"/>
    <mergeCell ref="B1056:F1056"/>
    <mergeCell ref="G1056:I1056"/>
    <mergeCell ref="B1057:F1057"/>
    <mergeCell ref="G1057:I1057"/>
    <mergeCell ref="B1058:F1058"/>
    <mergeCell ref="G1058:I1058"/>
    <mergeCell ref="B1053:F1053"/>
    <mergeCell ref="G1053:I1053"/>
    <mergeCell ref="B1054:F1054"/>
    <mergeCell ref="G1054:I1054"/>
    <mergeCell ref="B1055:F1055"/>
    <mergeCell ref="G1055:I1055"/>
    <mergeCell ref="B1068:F1068"/>
    <mergeCell ref="G1068:I1068"/>
    <mergeCell ref="B1069:F1069"/>
    <mergeCell ref="G1069:I1069"/>
    <mergeCell ref="B1070:F1070"/>
    <mergeCell ref="G1070:I1070"/>
    <mergeCell ref="B1065:F1065"/>
    <mergeCell ref="G1065:I1065"/>
    <mergeCell ref="B1066:F1066"/>
    <mergeCell ref="G1066:I1066"/>
    <mergeCell ref="B1067:F1067"/>
    <mergeCell ref="G1067:I1067"/>
    <mergeCell ref="B1078:F1078"/>
    <mergeCell ref="G1078:I1078"/>
    <mergeCell ref="B1079:F1079"/>
    <mergeCell ref="G1079:I1079"/>
    <mergeCell ref="B1062:F1062"/>
    <mergeCell ref="G1062:I1062"/>
    <mergeCell ref="B1063:F1063"/>
    <mergeCell ref="G1063:I1063"/>
    <mergeCell ref="B1064:F1064"/>
    <mergeCell ref="G1064:I1064"/>
    <mergeCell ref="B1075:F1075"/>
    <mergeCell ref="G1075:I1075"/>
    <mergeCell ref="B1076:F1076"/>
    <mergeCell ref="G1076:I1076"/>
    <mergeCell ref="B1077:F1077"/>
    <mergeCell ref="G1077:I1077"/>
    <mergeCell ref="B1071:F1071"/>
    <mergeCell ref="G1071:I1071"/>
    <mergeCell ref="A1072:L1072"/>
    <mergeCell ref="A1073:C1073"/>
    <mergeCell ref="D1073:L1073"/>
    <mergeCell ref="B1074:F1074"/>
    <mergeCell ref="G1074:I1074"/>
    <mergeCell ref="B1086:F1086"/>
    <mergeCell ref="G1086:I1086"/>
    <mergeCell ref="B1087:F1087"/>
    <mergeCell ref="G1087:I1087"/>
    <mergeCell ref="B1088:F1088"/>
    <mergeCell ref="G1088:I1088"/>
    <mergeCell ref="B1083:F1083"/>
    <mergeCell ref="G1083:I1083"/>
    <mergeCell ref="B1084:F1084"/>
    <mergeCell ref="G1084:I1084"/>
    <mergeCell ref="B1085:F1085"/>
    <mergeCell ref="G1085:I1085"/>
    <mergeCell ref="B1080:F1080"/>
    <mergeCell ref="G1080:I1080"/>
    <mergeCell ref="B1081:F1081"/>
    <mergeCell ref="G1081:I1081"/>
    <mergeCell ref="B1082:F1082"/>
    <mergeCell ref="G1082:I1082"/>
    <mergeCell ref="B1095:F1095"/>
    <mergeCell ref="G1095:I1095"/>
    <mergeCell ref="B1096:F1096"/>
    <mergeCell ref="G1096:I1096"/>
    <mergeCell ref="B1097:F1097"/>
    <mergeCell ref="G1097:I1097"/>
    <mergeCell ref="B1092:F1092"/>
    <mergeCell ref="G1092:I1092"/>
    <mergeCell ref="B1093:F1093"/>
    <mergeCell ref="G1093:I1093"/>
    <mergeCell ref="B1094:F1094"/>
    <mergeCell ref="G1094:I1094"/>
    <mergeCell ref="B1089:F1089"/>
    <mergeCell ref="G1089:I1089"/>
    <mergeCell ref="B1090:F1090"/>
    <mergeCell ref="G1090:I1090"/>
    <mergeCell ref="B1091:F1091"/>
    <mergeCell ref="G1091:I1091"/>
    <mergeCell ref="B1104:F1104"/>
    <mergeCell ref="G1104:I1104"/>
    <mergeCell ref="B1105:F1105"/>
    <mergeCell ref="G1105:I1105"/>
    <mergeCell ref="B1106:F1106"/>
    <mergeCell ref="G1106:I1106"/>
    <mergeCell ref="G1100:I1100"/>
    <mergeCell ref="B1101:F1101"/>
    <mergeCell ref="G1101:I1101"/>
    <mergeCell ref="B1102:F1102"/>
    <mergeCell ref="G1102:I1102"/>
    <mergeCell ref="B1103:F1103"/>
    <mergeCell ref="G1103:I1103"/>
    <mergeCell ref="B1113:F1113"/>
    <mergeCell ref="G1113:I1113"/>
    <mergeCell ref="B1114:F1114"/>
    <mergeCell ref="G1114:I1114"/>
    <mergeCell ref="A1115:L1115"/>
    <mergeCell ref="B1098:F1098"/>
    <mergeCell ref="G1098:I1098"/>
    <mergeCell ref="B1099:F1099"/>
    <mergeCell ref="G1099:I1099"/>
    <mergeCell ref="B1100:F1100"/>
    <mergeCell ref="B1110:F1110"/>
    <mergeCell ref="G1110:I1110"/>
    <mergeCell ref="B1111:F1111"/>
    <mergeCell ref="G1111:I1111"/>
    <mergeCell ref="B1112:F1112"/>
    <mergeCell ref="G1112:I1112"/>
    <mergeCell ref="B1107:F1107"/>
    <mergeCell ref="G1107:I1107"/>
    <mergeCell ref="B1108:F1108"/>
    <mergeCell ref="G1108:I1108"/>
    <mergeCell ref="B1109:F1109"/>
    <mergeCell ref="G1109:I1109"/>
    <mergeCell ref="B1122:F1122"/>
    <mergeCell ref="G1122:I1122"/>
    <mergeCell ref="B1123:F1123"/>
    <mergeCell ref="G1123:I1123"/>
    <mergeCell ref="B1124:F1124"/>
    <mergeCell ref="G1124:I1124"/>
    <mergeCell ref="B1119:F1119"/>
    <mergeCell ref="G1119:I1119"/>
    <mergeCell ref="B1120:F1120"/>
    <mergeCell ref="G1120:I1120"/>
    <mergeCell ref="B1121:F1121"/>
    <mergeCell ref="G1121:I1121"/>
    <mergeCell ref="B1132:F1132"/>
    <mergeCell ref="G1132:I1132"/>
    <mergeCell ref="B1133:F1133"/>
    <mergeCell ref="G1133:I1133"/>
    <mergeCell ref="A1116:C1116"/>
    <mergeCell ref="D1116:L1116"/>
    <mergeCell ref="B1117:F1117"/>
    <mergeCell ref="G1117:I1117"/>
    <mergeCell ref="B1118:F1118"/>
    <mergeCell ref="G1118:I1118"/>
    <mergeCell ref="B1129:F1129"/>
    <mergeCell ref="G1129:I1129"/>
    <mergeCell ref="B1130:F1130"/>
    <mergeCell ref="G1130:I1130"/>
    <mergeCell ref="B1131:F1131"/>
    <mergeCell ref="G1131:I1131"/>
    <mergeCell ref="A1125:L1125"/>
    <mergeCell ref="A1126:C1126"/>
    <mergeCell ref="D1126:L1126"/>
    <mergeCell ref="B1127:F1127"/>
    <mergeCell ref="G1127:I1127"/>
    <mergeCell ref="B1128:F1128"/>
    <mergeCell ref="G1128:I1128"/>
    <mergeCell ref="B1140:F1140"/>
    <mergeCell ref="G1140:I1140"/>
    <mergeCell ref="B1141:F1141"/>
    <mergeCell ref="G1141:I1141"/>
    <mergeCell ref="B1142:F1142"/>
    <mergeCell ref="G1142:I1142"/>
    <mergeCell ref="B1137:F1137"/>
    <mergeCell ref="G1137:I1137"/>
    <mergeCell ref="B1138:F1138"/>
    <mergeCell ref="G1138:I1138"/>
    <mergeCell ref="B1139:F1139"/>
    <mergeCell ref="G1139:I1139"/>
    <mergeCell ref="B1150:F1150"/>
    <mergeCell ref="G1150:I1150"/>
    <mergeCell ref="B1151:F1151"/>
    <mergeCell ref="G1151:I1151"/>
    <mergeCell ref="B1134:F1134"/>
    <mergeCell ref="G1134:I1134"/>
    <mergeCell ref="B1135:F1135"/>
    <mergeCell ref="G1135:I1135"/>
    <mergeCell ref="B1136:F1136"/>
    <mergeCell ref="G1136:I1136"/>
    <mergeCell ref="B1147:F1147"/>
    <mergeCell ref="G1147:I1147"/>
    <mergeCell ref="B1148:F1148"/>
    <mergeCell ref="G1148:I1148"/>
    <mergeCell ref="B1149:F1149"/>
    <mergeCell ref="G1149:I1149"/>
    <mergeCell ref="B1143:F1143"/>
    <mergeCell ref="G1143:I1143"/>
    <mergeCell ref="A1144:L1144"/>
    <mergeCell ref="A1145:C1145"/>
    <mergeCell ref="D1145:L1145"/>
    <mergeCell ref="B1146:F1146"/>
    <mergeCell ref="G1146:I1146"/>
    <mergeCell ref="B1158:F1158"/>
    <mergeCell ref="G1158:I1158"/>
    <mergeCell ref="B1159:F1159"/>
    <mergeCell ref="G1159:I1159"/>
    <mergeCell ref="B1160:F1160"/>
    <mergeCell ref="G1160:I1160"/>
    <mergeCell ref="B1155:F1155"/>
    <mergeCell ref="G1155:I1155"/>
    <mergeCell ref="B1156:F1156"/>
    <mergeCell ref="G1156:I1156"/>
    <mergeCell ref="B1157:F1157"/>
    <mergeCell ref="G1157:I1157"/>
    <mergeCell ref="B1152:F1152"/>
    <mergeCell ref="G1152:I1152"/>
    <mergeCell ref="B1153:F1153"/>
    <mergeCell ref="G1153:I1153"/>
    <mergeCell ref="B1154:F1154"/>
    <mergeCell ref="G1154:I1154"/>
    <mergeCell ref="B1167:F1167"/>
    <mergeCell ref="G1167:I1167"/>
    <mergeCell ref="B1168:F1168"/>
    <mergeCell ref="G1168:I1168"/>
    <mergeCell ref="B1169:F1169"/>
    <mergeCell ref="G1169:I1169"/>
    <mergeCell ref="A1164:C1164"/>
    <mergeCell ref="D1164:L1164"/>
    <mergeCell ref="B1165:F1165"/>
    <mergeCell ref="G1165:I1165"/>
    <mergeCell ref="B1166:F1166"/>
    <mergeCell ref="G1166:I1166"/>
    <mergeCell ref="B1176:F1176"/>
    <mergeCell ref="G1176:I1176"/>
    <mergeCell ref="B1177:F1177"/>
    <mergeCell ref="G1177:I1177"/>
    <mergeCell ref="A1178:L1178"/>
    <mergeCell ref="B1161:F1161"/>
    <mergeCell ref="G1161:I1161"/>
    <mergeCell ref="B1162:F1162"/>
    <mergeCell ref="G1162:I1162"/>
    <mergeCell ref="A1163:L1163"/>
    <mergeCell ref="B1173:F1173"/>
    <mergeCell ref="G1173:I1173"/>
    <mergeCell ref="B1174:F1174"/>
    <mergeCell ref="G1174:I1174"/>
    <mergeCell ref="B1175:F1175"/>
    <mergeCell ref="G1175:I1175"/>
    <mergeCell ref="B1170:F1170"/>
    <mergeCell ref="G1170:I1170"/>
    <mergeCell ref="B1171:F1171"/>
    <mergeCell ref="G1171:I1171"/>
    <mergeCell ref="B1172:F1172"/>
    <mergeCell ref="G1172:I1172"/>
    <mergeCell ref="B1185:F1185"/>
    <mergeCell ref="G1185:I1185"/>
    <mergeCell ref="B1186:F1186"/>
    <mergeCell ref="G1186:I1186"/>
    <mergeCell ref="B1187:F1187"/>
    <mergeCell ref="G1187:I1187"/>
    <mergeCell ref="B1182:F1182"/>
    <mergeCell ref="G1182:I1182"/>
    <mergeCell ref="B1183:F1183"/>
    <mergeCell ref="G1183:I1183"/>
    <mergeCell ref="B1184:F1184"/>
    <mergeCell ref="G1184:I1184"/>
    <mergeCell ref="A1179:C1179"/>
    <mergeCell ref="D1179:L1179"/>
    <mergeCell ref="B1180:F1180"/>
    <mergeCell ref="G1180:I1180"/>
    <mergeCell ref="B1181:F1181"/>
    <mergeCell ref="G1181:I1181"/>
    <mergeCell ref="B1194:F1194"/>
    <mergeCell ref="G1194:I1194"/>
    <mergeCell ref="B1195:F1195"/>
    <mergeCell ref="G1195:I1195"/>
    <mergeCell ref="B1196:F1196"/>
    <mergeCell ref="G1196:I1196"/>
    <mergeCell ref="B1191:F1191"/>
    <mergeCell ref="G1191:I1191"/>
    <mergeCell ref="B1192:F1192"/>
    <mergeCell ref="G1192:I1192"/>
    <mergeCell ref="B1193:F1193"/>
    <mergeCell ref="G1193:I1193"/>
    <mergeCell ref="B1188:F1188"/>
    <mergeCell ref="G1188:I1188"/>
    <mergeCell ref="B1189:F1189"/>
    <mergeCell ref="G1189:I1189"/>
    <mergeCell ref="B1190:F1190"/>
    <mergeCell ref="G1190:I1190"/>
    <mergeCell ref="B1203:F1203"/>
    <mergeCell ref="G1203:I1203"/>
    <mergeCell ref="B1204:F1204"/>
    <mergeCell ref="G1204:I1204"/>
    <mergeCell ref="B1205:F1205"/>
    <mergeCell ref="G1205:I1205"/>
    <mergeCell ref="B1200:F1200"/>
    <mergeCell ref="G1200:I1200"/>
    <mergeCell ref="B1201:F1201"/>
    <mergeCell ref="G1201:I1201"/>
    <mergeCell ref="B1202:F1202"/>
    <mergeCell ref="G1202:I1202"/>
    <mergeCell ref="B1213:F1213"/>
    <mergeCell ref="G1213:I1213"/>
    <mergeCell ref="B1214:F1214"/>
    <mergeCell ref="G1214:I1214"/>
    <mergeCell ref="B1197:F1197"/>
    <mergeCell ref="G1197:I1197"/>
    <mergeCell ref="B1198:F1198"/>
    <mergeCell ref="G1198:I1198"/>
    <mergeCell ref="B1199:F1199"/>
    <mergeCell ref="G1199:I1199"/>
    <mergeCell ref="B1210:F1210"/>
    <mergeCell ref="G1210:I1210"/>
    <mergeCell ref="B1211:F1211"/>
    <mergeCell ref="G1211:I1211"/>
    <mergeCell ref="B1212:F1212"/>
    <mergeCell ref="G1212:I1212"/>
    <mergeCell ref="A1206:L1206"/>
    <mergeCell ref="A1207:C1207"/>
    <mergeCell ref="D1207:L1207"/>
    <mergeCell ref="A1208:C1208"/>
    <mergeCell ref="D1208:L1208"/>
    <mergeCell ref="B1209:F1209"/>
    <mergeCell ref="G1209:I1209"/>
    <mergeCell ref="B1221:F1221"/>
    <mergeCell ref="G1221:I1221"/>
    <mergeCell ref="B1222:F1222"/>
    <mergeCell ref="G1222:I1222"/>
    <mergeCell ref="B1223:F1223"/>
    <mergeCell ref="G1223:I1223"/>
    <mergeCell ref="B1218:F1218"/>
    <mergeCell ref="G1218:I1218"/>
    <mergeCell ref="B1219:F1219"/>
    <mergeCell ref="G1219:I1219"/>
    <mergeCell ref="B1220:F1220"/>
    <mergeCell ref="G1220:I1220"/>
    <mergeCell ref="B1215:F1215"/>
    <mergeCell ref="G1215:I1215"/>
    <mergeCell ref="B1216:F1216"/>
    <mergeCell ref="G1216:I1216"/>
    <mergeCell ref="B1217:F1217"/>
    <mergeCell ref="G1217:I1217"/>
    <mergeCell ref="B1230:F1230"/>
    <mergeCell ref="G1230:I1230"/>
    <mergeCell ref="B1231:F1231"/>
    <mergeCell ref="G1231:I1231"/>
    <mergeCell ref="B1232:F1232"/>
    <mergeCell ref="G1232:I1232"/>
    <mergeCell ref="B1227:F1227"/>
    <mergeCell ref="G1227:I1227"/>
    <mergeCell ref="B1228:F1228"/>
    <mergeCell ref="G1228:I1228"/>
    <mergeCell ref="B1229:F1229"/>
    <mergeCell ref="G1229:I1229"/>
    <mergeCell ref="B1224:F1224"/>
    <mergeCell ref="G1224:I1224"/>
    <mergeCell ref="B1225:F1225"/>
    <mergeCell ref="G1225:I1225"/>
    <mergeCell ref="B1226:F1226"/>
    <mergeCell ref="G1226:I1226"/>
    <mergeCell ref="B1239:F1239"/>
    <mergeCell ref="G1239:I1239"/>
    <mergeCell ref="B1240:F1240"/>
    <mergeCell ref="G1240:I1240"/>
    <mergeCell ref="B1241:F1241"/>
    <mergeCell ref="G1241:I1241"/>
    <mergeCell ref="G1235:I1235"/>
    <mergeCell ref="B1236:F1236"/>
    <mergeCell ref="G1236:I1236"/>
    <mergeCell ref="B1237:F1237"/>
    <mergeCell ref="G1237:I1237"/>
    <mergeCell ref="B1238:F1238"/>
    <mergeCell ref="G1238:I1238"/>
    <mergeCell ref="B1248:F1248"/>
    <mergeCell ref="G1248:I1248"/>
    <mergeCell ref="A1249:L1249"/>
    <mergeCell ref="A1250:C1250"/>
    <mergeCell ref="D1250:L1250"/>
    <mergeCell ref="B1233:F1233"/>
    <mergeCell ref="G1233:I1233"/>
    <mergeCell ref="B1234:F1234"/>
    <mergeCell ref="G1234:I1234"/>
    <mergeCell ref="B1235:F1235"/>
    <mergeCell ref="B1245:F1245"/>
    <mergeCell ref="G1245:I1245"/>
    <mergeCell ref="B1246:F1246"/>
    <mergeCell ref="G1246:I1246"/>
    <mergeCell ref="B1247:F1247"/>
    <mergeCell ref="G1247:I1247"/>
    <mergeCell ref="B1242:F1242"/>
    <mergeCell ref="G1242:I1242"/>
    <mergeCell ref="B1243:F1243"/>
    <mergeCell ref="G1243:I1243"/>
    <mergeCell ref="B1244:F1244"/>
    <mergeCell ref="G1244:I1244"/>
    <mergeCell ref="B1257:F1257"/>
    <mergeCell ref="G1257:I1257"/>
    <mergeCell ref="B1258:F1258"/>
    <mergeCell ref="G1258:I1258"/>
    <mergeCell ref="B1259:F1259"/>
    <mergeCell ref="G1259:I1259"/>
    <mergeCell ref="B1254:F1254"/>
    <mergeCell ref="G1254:I1254"/>
    <mergeCell ref="B1255:F1255"/>
    <mergeCell ref="G1255:I1255"/>
    <mergeCell ref="B1256:F1256"/>
    <mergeCell ref="G1256:I1256"/>
    <mergeCell ref="A1251:C1251"/>
    <mergeCell ref="D1251:L1251"/>
    <mergeCell ref="B1252:F1252"/>
    <mergeCell ref="G1252:I1252"/>
    <mergeCell ref="B1253:F1253"/>
    <mergeCell ref="G1253:I1253"/>
    <mergeCell ref="B1266:F1266"/>
    <mergeCell ref="G1266:I1266"/>
    <mergeCell ref="B1267:F1267"/>
    <mergeCell ref="G1267:I1267"/>
    <mergeCell ref="B1268:F1268"/>
    <mergeCell ref="G1268:I1268"/>
    <mergeCell ref="B1263:F1263"/>
    <mergeCell ref="G1263:I1263"/>
    <mergeCell ref="B1264:F1264"/>
    <mergeCell ref="G1264:I1264"/>
    <mergeCell ref="B1265:F1265"/>
    <mergeCell ref="G1265:I1265"/>
    <mergeCell ref="B1260:F1260"/>
    <mergeCell ref="G1260:I1260"/>
    <mergeCell ref="B1261:F1261"/>
    <mergeCell ref="G1261:I1261"/>
    <mergeCell ref="B1262:F1262"/>
    <mergeCell ref="G1262:I1262"/>
    <mergeCell ref="B1275:F1275"/>
    <mergeCell ref="G1275:I1275"/>
    <mergeCell ref="B1276:F1276"/>
    <mergeCell ref="G1276:I1276"/>
    <mergeCell ref="B1277:F1277"/>
    <mergeCell ref="G1277:I1277"/>
    <mergeCell ref="B1272:F1272"/>
    <mergeCell ref="G1272:I1272"/>
    <mergeCell ref="B1273:F1273"/>
    <mergeCell ref="G1273:I1273"/>
    <mergeCell ref="B1274:F1274"/>
    <mergeCell ref="G1274:I1274"/>
    <mergeCell ref="B1269:F1269"/>
    <mergeCell ref="G1269:I1269"/>
    <mergeCell ref="B1270:F1270"/>
    <mergeCell ref="G1270:I1270"/>
    <mergeCell ref="B1271:F1271"/>
    <mergeCell ref="G1271:I1271"/>
    <mergeCell ref="B1284:F1284"/>
    <mergeCell ref="G1284:I1284"/>
    <mergeCell ref="B1285:F1285"/>
    <mergeCell ref="G1285:I1285"/>
    <mergeCell ref="B1286:F1286"/>
    <mergeCell ref="G1286:I1286"/>
    <mergeCell ref="B1281:F1281"/>
    <mergeCell ref="G1281:I1281"/>
    <mergeCell ref="B1282:F1282"/>
    <mergeCell ref="G1282:I1282"/>
    <mergeCell ref="B1283:F1283"/>
    <mergeCell ref="G1283:I1283"/>
    <mergeCell ref="B1278:F1278"/>
    <mergeCell ref="G1278:I1278"/>
    <mergeCell ref="B1279:F1279"/>
    <mergeCell ref="G1279:I1279"/>
    <mergeCell ref="B1280:F1280"/>
    <mergeCell ref="G1280:I1280"/>
    <mergeCell ref="B1293:F1293"/>
    <mergeCell ref="G1293:I1293"/>
    <mergeCell ref="B1294:F1294"/>
    <mergeCell ref="G1294:I1294"/>
    <mergeCell ref="B1295:F1295"/>
    <mergeCell ref="G1295:I1295"/>
    <mergeCell ref="B1290:F1290"/>
    <mergeCell ref="G1290:I1290"/>
    <mergeCell ref="B1291:F1291"/>
    <mergeCell ref="G1291:I1291"/>
    <mergeCell ref="B1292:F1292"/>
    <mergeCell ref="G1292:I1292"/>
    <mergeCell ref="B1287:F1287"/>
    <mergeCell ref="G1287:I1287"/>
    <mergeCell ref="B1288:F1288"/>
    <mergeCell ref="G1288:I1288"/>
    <mergeCell ref="B1289:F1289"/>
    <mergeCell ref="G1289:I1289"/>
    <mergeCell ref="B1302:F1302"/>
    <mergeCell ref="G1302:I1302"/>
    <mergeCell ref="B1303:F1303"/>
    <mergeCell ref="G1303:I1303"/>
    <mergeCell ref="B1304:F1304"/>
    <mergeCell ref="G1304:I1304"/>
    <mergeCell ref="B1299:F1299"/>
    <mergeCell ref="G1299:I1299"/>
    <mergeCell ref="B1300:F1300"/>
    <mergeCell ref="G1300:I1300"/>
    <mergeCell ref="B1301:F1301"/>
    <mergeCell ref="G1301:I1301"/>
    <mergeCell ref="B1296:F1296"/>
    <mergeCell ref="G1296:I1296"/>
    <mergeCell ref="B1297:F1297"/>
    <mergeCell ref="G1297:I1297"/>
    <mergeCell ref="B1298:F1298"/>
    <mergeCell ref="G1298:I1298"/>
    <mergeCell ref="B1311:F1311"/>
    <mergeCell ref="G1311:I1311"/>
    <mergeCell ref="B1312:F1312"/>
    <mergeCell ref="G1312:I1312"/>
    <mergeCell ref="B1313:F1313"/>
    <mergeCell ref="G1313:I1313"/>
    <mergeCell ref="G1307:I1307"/>
    <mergeCell ref="B1308:F1308"/>
    <mergeCell ref="G1308:I1308"/>
    <mergeCell ref="B1309:F1309"/>
    <mergeCell ref="G1309:I1309"/>
    <mergeCell ref="B1310:F1310"/>
    <mergeCell ref="G1310:I1310"/>
    <mergeCell ref="B1321:F1321"/>
    <mergeCell ref="G1321:I1321"/>
    <mergeCell ref="A1322:D1322"/>
    <mergeCell ref="E1322:G1322"/>
    <mergeCell ref="H1322:L1322"/>
    <mergeCell ref="B1305:F1305"/>
    <mergeCell ref="G1305:I1305"/>
    <mergeCell ref="B1306:F1306"/>
    <mergeCell ref="G1306:I1306"/>
    <mergeCell ref="B1307:F1307"/>
    <mergeCell ref="G1317:I1317"/>
    <mergeCell ref="B1318:F1318"/>
    <mergeCell ref="G1318:I1318"/>
    <mergeCell ref="B1319:F1319"/>
    <mergeCell ref="G1319:I1319"/>
    <mergeCell ref="B1320:F1320"/>
    <mergeCell ref="G1320:I1320"/>
    <mergeCell ref="A1323:D1323"/>
    <mergeCell ref="E1323:G1323"/>
    <mergeCell ref="H1323:L1323"/>
    <mergeCell ref="B1314:F1314"/>
    <mergeCell ref="G1314:I1314"/>
    <mergeCell ref="B1315:F1315"/>
    <mergeCell ref="G1315:I1315"/>
    <mergeCell ref="B1316:F1316"/>
    <mergeCell ref="G1316:I1316"/>
    <mergeCell ref="B1317:F1317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A3D8-E45A-4288-8D05-FDE88F344C2D}">
  <dimension ref="A1:S5045"/>
  <sheetViews>
    <sheetView workbookViewId="0">
      <selection activeCell="N28" sqref="N28"/>
    </sheetView>
  </sheetViews>
  <sheetFormatPr defaultColWidth="9.140625" defaultRowHeight="12.75" x14ac:dyDescent="0.2"/>
  <cols>
    <col min="1" max="1" width="6.85546875" customWidth="1"/>
    <col min="2" max="2" width="3.85546875" customWidth="1"/>
    <col min="3" max="3" width="3" customWidth="1"/>
    <col min="4" max="4" width="6.85546875" customWidth="1"/>
    <col min="5" max="5" width="23.42578125" customWidth="1"/>
    <col min="6" max="6" width="8.28515625" customWidth="1"/>
    <col min="7" max="7" width="6.85546875" customWidth="1"/>
    <col min="8" max="8" width="1.140625" customWidth="1"/>
    <col min="9" max="9" width="8.28515625" customWidth="1"/>
    <col min="10" max="10" width="5.42578125" customWidth="1"/>
    <col min="11" max="11" width="15.140625" customWidth="1"/>
    <col min="12" max="12" width="4.140625" customWidth="1"/>
    <col min="13" max="13" width="5.42578125" customWidth="1"/>
    <col min="14" max="14" width="9.5703125" customWidth="1"/>
    <col min="15" max="15" width="1.140625" customWidth="1"/>
    <col min="16" max="16" width="8.28515625" customWidth="1"/>
    <col min="17" max="17" width="5.42578125" customWidth="1"/>
    <col min="18" max="18" width="4.140625" customWidth="1"/>
    <col min="19" max="19" width="9.7109375" customWidth="1"/>
  </cols>
  <sheetData>
    <row r="1" spans="1:19" ht="20.65" customHeight="1" x14ac:dyDescent="0.2">
      <c r="A1" s="289"/>
      <c r="B1" s="289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</row>
    <row r="2" spans="1:19" ht="20.85" customHeight="1" x14ac:dyDescent="0.2">
      <c r="A2" s="290"/>
      <c r="B2" s="290"/>
      <c r="C2" s="292" t="s">
        <v>4655</v>
      </c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</row>
    <row r="3" spans="1:19" ht="20.65" customHeight="1" x14ac:dyDescent="0.2">
      <c r="A3" s="293"/>
      <c r="B3" s="293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</row>
    <row r="4" spans="1:19" ht="10.9" customHeight="1" x14ac:dyDescent="0.2">
      <c r="A4" s="295"/>
      <c r="B4" s="295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</row>
    <row r="5" spans="1:19" ht="10.9" customHeight="1" x14ac:dyDescent="0.2">
      <c r="A5" s="322" t="s">
        <v>40</v>
      </c>
      <c r="B5" s="322"/>
      <c r="C5" s="322"/>
      <c r="D5" s="322"/>
      <c r="E5" s="321" t="s">
        <v>3999</v>
      </c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</row>
    <row r="6" spans="1:19" ht="10.9" customHeight="1" x14ac:dyDescent="0.2">
      <c r="A6" s="322" t="s">
        <v>4009</v>
      </c>
      <c r="B6" s="322"/>
      <c r="C6" s="322"/>
      <c r="D6" s="322"/>
      <c r="E6" s="321" t="s">
        <v>4010</v>
      </c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</row>
    <row r="7" spans="1:19" ht="10.9" customHeight="1" x14ac:dyDescent="0.2">
      <c r="A7" s="322" t="s">
        <v>3998</v>
      </c>
      <c r="B7" s="322"/>
      <c r="C7" s="322"/>
      <c r="D7" s="322"/>
      <c r="E7" s="321" t="s">
        <v>4531</v>
      </c>
      <c r="F7" s="321"/>
      <c r="G7" s="321"/>
      <c r="H7" s="321"/>
      <c r="I7" s="321"/>
      <c r="J7" s="322" t="s">
        <v>3997</v>
      </c>
      <c r="K7" s="322"/>
      <c r="L7" s="321" t="s">
        <v>4531</v>
      </c>
      <c r="M7" s="321"/>
      <c r="N7" s="321"/>
      <c r="O7" s="321"/>
      <c r="P7" s="321"/>
      <c r="Q7" s="321"/>
      <c r="R7" s="321"/>
      <c r="S7" s="321"/>
    </row>
    <row r="8" spans="1:19" ht="10.9" customHeight="1" x14ac:dyDescent="0.2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</row>
    <row r="9" spans="1:19" ht="10.9" customHeight="1" x14ac:dyDescent="0.2">
      <c r="A9" s="322" t="s">
        <v>4033</v>
      </c>
      <c r="B9" s="322"/>
      <c r="C9" s="322"/>
      <c r="D9" s="322"/>
      <c r="E9" s="321" t="s">
        <v>4816</v>
      </c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</row>
    <row r="10" spans="1:19" ht="10.9" customHeight="1" x14ac:dyDescent="0.2">
      <c r="A10" s="322" t="s">
        <v>4031</v>
      </c>
      <c r="B10" s="322"/>
      <c r="C10" s="322"/>
      <c r="D10" s="322"/>
      <c r="E10" s="321" t="s">
        <v>4815</v>
      </c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</row>
    <row r="11" spans="1:19" ht="10.9" customHeight="1" x14ac:dyDescent="0.2">
      <c r="A11" s="322" t="s">
        <v>4022</v>
      </c>
      <c r="B11" s="322"/>
      <c r="C11" s="322"/>
      <c r="D11" s="322"/>
      <c r="E11" s="321" t="s">
        <v>4814</v>
      </c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2" t="s">
        <v>2904</v>
      </c>
      <c r="Q11" s="322"/>
      <c r="R11" s="321" t="s">
        <v>414</v>
      </c>
      <c r="S11" s="321"/>
    </row>
    <row r="12" spans="1:19" ht="10.9" customHeight="1" x14ac:dyDescent="0.2">
      <c r="A12" s="157"/>
      <c r="B12" s="324"/>
      <c r="C12" s="324"/>
      <c r="D12" s="324"/>
      <c r="E12" s="324"/>
      <c r="F12" s="324"/>
      <c r="G12" s="325"/>
      <c r="H12" s="325"/>
      <c r="I12" s="325"/>
      <c r="J12" s="325"/>
      <c r="K12" s="156"/>
      <c r="L12" s="326" t="s">
        <v>4020</v>
      </c>
      <c r="M12" s="326"/>
      <c r="N12" s="326"/>
      <c r="O12" s="326"/>
      <c r="P12" s="326"/>
      <c r="Q12" s="326"/>
      <c r="R12" s="326"/>
      <c r="S12" s="156"/>
    </row>
    <row r="13" spans="1:19" ht="65.650000000000006" customHeight="1" x14ac:dyDescent="0.2">
      <c r="A13" s="155" t="s">
        <v>1247</v>
      </c>
      <c r="B13" s="327" t="s">
        <v>0</v>
      </c>
      <c r="C13" s="327"/>
      <c r="D13" s="327" t="s">
        <v>1</v>
      </c>
      <c r="E13" s="327"/>
      <c r="F13" s="327"/>
      <c r="G13" s="327" t="s">
        <v>2904</v>
      </c>
      <c r="H13" s="327"/>
      <c r="I13" s="328" t="s">
        <v>405</v>
      </c>
      <c r="J13" s="328"/>
      <c r="K13" s="154" t="s">
        <v>4</v>
      </c>
      <c r="L13" s="322" t="s">
        <v>4019</v>
      </c>
      <c r="M13" s="322"/>
      <c r="N13" s="141" t="s">
        <v>4018</v>
      </c>
      <c r="O13" s="322" t="s">
        <v>4017</v>
      </c>
      <c r="P13" s="322"/>
      <c r="Q13" s="322" t="s">
        <v>4016</v>
      </c>
      <c r="R13" s="322"/>
      <c r="S13" s="154" t="s">
        <v>5</v>
      </c>
    </row>
    <row r="14" spans="1:19" ht="10.9" customHeight="1" x14ac:dyDescent="0.2">
      <c r="A14" s="128" t="s">
        <v>4545</v>
      </c>
      <c r="B14" s="339">
        <v>229</v>
      </c>
      <c r="C14" s="321"/>
      <c r="D14" s="321" t="s">
        <v>2885</v>
      </c>
      <c r="E14" s="321"/>
      <c r="F14" s="321"/>
      <c r="G14" s="321" t="s">
        <v>414</v>
      </c>
      <c r="H14" s="321"/>
      <c r="I14" s="335">
        <v>1</v>
      </c>
      <c r="J14" s="331"/>
      <c r="K14" s="129">
        <v>5000</v>
      </c>
      <c r="L14" s="331"/>
      <c r="M14" s="331"/>
      <c r="N14" s="153"/>
      <c r="O14" s="331"/>
      <c r="P14" s="331"/>
      <c r="Q14" s="337">
        <v>5000</v>
      </c>
      <c r="R14" s="331"/>
      <c r="S14" s="129">
        <v>5000</v>
      </c>
    </row>
    <row r="15" spans="1:19" ht="10.9" customHeight="1" x14ac:dyDescent="0.2">
      <c r="A15" s="322" t="s">
        <v>4014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33">
        <v>0</v>
      </c>
      <c r="M15" s="322"/>
      <c r="N15" s="152">
        <v>0</v>
      </c>
      <c r="O15" s="333">
        <v>0</v>
      </c>
      <c r="P15" s="322"/>
      <c r="Q15" s="338">
        <v>5000</v>
      </c>
      <c r="R15" s="322"/>
      <c r="S15" s="151">
        <v>5000</v>
      </c>
    </row>
    <row r="16" spans="1:19" ht="10.9" customHeight="1" x14ac:dyDescent="0.2">
      <c r="A16" s="322" t="s">
        <v>4013</v>
      </c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30">
        <v>0</v>
      </c>
      <c r="M16" s="322"/>
      <c r="N16" s="150">
        <v>0</v>
      </c>
      <c r="O16" s="330">
        <v>0</v>
      </c>
      <c r="P16" s="322"/>
      <c r="Q16" s="329">
        <v>1</v>
      </c>
      <c r="R16" s="322"/>
      <c r="S16" s="149">
        <v>1</v>
      </c>
    </row>
    <row r="17" spans="1:19" ht="10.9" customHeight="1" x14ac:dyDescent="0.2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</row>
    <row r="18" spans="1:19" ht="10.9" customHeight="1" x14ac:dyDescent="0.2">
      <c r="A18" s="322" t="s">
        <v>4022</v>
      </c>
      <c r="B18" s="322"/>
      <c r="C18" s="322"/>
      <c r="D18" s="322"/>
      <c r="E18" s="321" t="s">
        <v>4813</v>
      </c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2" t="s">
        <v>2904</v>
      </c>
      <c r="Q18" s="322"/>
      <c r="R18" s="321" t="s">
        <v>414</v>
      </c>
      <c r="S18" s="321"/>
    </row>
    <row r="19" spans="1:19" ht="10.9" customHeight="1" x14ac:dyDescent="0.2">
      <c r="A19" s="157"/>
      <c r="B19" s="324"/>
      <c r="C19" s="324"/>
      <c r="D19" s="324"/>
      <c r="E19" s="324"/>
      <c r="F19" s="324"/>
      <c r="G19" s="325"/>
      <c r="H19" s="325"/>
      <c r="I19" s="325"/>
      <c r="J19" s="325"/>
      <c r="K19" s="156"/>
      <c r="L19" s="326" t="s">
        <v>4020</v>
      </c>
      <c r="M19" s="326"/>
      <c r="N19" s="326"/>
      <c r="O19" s="326"/>
      <c r="P19" s="326"/>
      <c r="Q19" s="326"/>
      <c r="R19" s="326"/>
      <c r="S19" s="156"/>
    </row>
    <row r="20" spans="1:19" ht="65.650000000000006" customHeight="1" x14ac:dyDescent="0.2">
      <c r="A20" s="155" t="s">
        <v>1247</v>
      </c>
      <c r="B20" s="327" t="s">
        <v>0</v>
      </c>
      <c r="C20" s="327"/>
      <c r="D20" s="327" t="s">
        <v>1</v>
      </c>
      <c r="E20" s="327"/>
      <c r="F20" s="327"/>
      <c r="G20" s="327" t="s">
        <v>2904</v>
      </c>
      <c r="H20" s="327"/>
      <c r="I20" s="328" t="s">
        <v>405</v>
      </c>
      <c r="J20" s="328"/>
      <c r="K20" s="154" t="s">
        <v>4</v>
      </c>
      <c r="L20" s="322" t="s">
        <v>4019</v>
      </c>
      <c r="M20" s="322"/>
      <c r="N20" s="141" t="s">
        <v>4018</v>
      </c>
      <c r="O20" s="322" t="s">
        <v>4017</v>
      </c>
      <c r="P20" s="322"/>
      <c r="Q20" s="322" t="s">
        <v>4016</v>
      </c>
      <c r="R20" s="322"/>
      <c r="S20" s="154" t="s">
        <v>5</v>
      </c>
    </row>
    <row r="21" spans="1:19" ht="10.9" customHeight="1" x14ac:dyDescent="0.2">
      <c r="A21" s="128" t="s">
        <v>4545</v>
      </c>
      <c r="B21" s="339">
        <v>239</v>
      </c>
      <c r="C21" s="321"/>
      <c r="D21" s="321" t="s">
        <v>2883</v>
      </c>
      <c r="E21" s="321"/>
      <c r="F21" s="321"/>
      <c r="G21" s="321" t="s">
        <v>414</v>
      </c>
      <c r="H21" s="321"/>
      <c r="I21" s="335">
        <v>1</v>
      </c>
      <c r="J21" s="331"/>
      <c r="K21" s="131">
        <v>10000</v>
      </c>
      <c r="L21" s="331"/>
      <c r="M21" s="331"/>
      <c r="N21" s="153"/>
      <c r="O21" s="331"/>
      <c r="P21" s="331"/>
      <c r="Q21" s="336">
        <v>10000</v>
      </c>
      <c r="R21" s="331"/>
      <c r="S21" s="131">
        <v>10000</v>
      </c>
    </row>
    <row r="22" spans="1:19" ht="10.9" customHeight="1" x14ac:dyDescent="0.2">
      <c r="A22" s="322" t="s">
        <v>4014</v>
      </c>
      <c r="B22" s="322"/>
      <c r="C22" s="322"/>
      <c r="D22" s="322"/>
      <c r="E22" s="322"/>
      <c r="F22" s="322"/>
      <c r="G22" s="322"/>
      <c r="H22" s="322"/>
      <c r="I22" s="322"/>
      <c r="J22" s="322"/>
      <c r="K22" s="322"/>
      <c r="L22" s="333">
        <v>0</v>
      </c>
      <c r="M22" s="322"/>
      <c r="N22" s="152">
        <v>0</v>
      </c>
      <c r="O22" s="333">
        <v>0</v>
      </c>
      <c r="P22" s="322"/>
      <c r="Q22" s="332">
        <v>10000</v>
      </c>
      <c r="R22" s="322"/>
      <c r="S22" s="159">
        <v>10000</v>
      </c>
    </row>
    <row r="23" spans="1:19" ht="10.9" customHeight="1" x14ac:dyDescent="0.2">
      <c r="A23" s="322" t="s">
        <v>4013</v>
      </c>
      <c r="B23" s="322"/>
      <c r="C23" s="322"/>
      <c r="D23" s="322"/>
      <c r="E23" s="322"/>
      <c r="F23" s="322"/>
      <c r="G23" s="322"/>
      <c r="H23" s="322"/>
      <c r="I23" s="322"/>
      <c r="J23" s="322"/>
      <c r="K23" s="322"/>
      <c r="L23" s="330">
        <v>0</v>
      </c>
      <c r="M23" s="322"/>
      <c r="N23" s="150">
        <v>0</v>
      </c>
      <c r="O23" s="330">
        <v>0</v>
      </c>
      <c r="P23" s="322"/>
      <c r="Q23" s="329">
        <v>1</v>
      </c>
      <c r="R23" s="322"/>
      <c r="S23" s="149">
        <v>1</v>
      </c>
    </row>
    <row r="24" spans="1:19" ht="10.9" customHeight="1" x14ac:dyDescent="0.2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</row>
    <row r="25" spans="1:19" ht="10.9" customHeight="1" x14ac:dyDescent="0.2">
      <c r="A25" s="322" t="s">
        <v>4031</v>
      </c>
      <c r="B25" s="322"/>
      <c r="C25" s="322"/>
      <c r="D25" s="322"/>
      <c r="E25" s="321" t="s">
        <v>4812</v>
      </c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</row>
    <row r="26" spans="1:19" ht="10.9" customHeight="1" x14ac:dyDescent="0.2">
      <c r="A26" s="322" t="s">
        <v>4022</v>
      </c>
      <c r="B26" s="322"/>
      <c r="C26" s="322"/>
      <c r="D26" s="322"/>
      <c r="E26" s="321" t="s">
        <v>4811</v>
      </c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2" t="s">
        <v>2904</v>
      </c>
      <c r="Q26" s="322"/>
      <c r="R26" s="321" t="s">
        <v>414</v>
      </c>
      <c r="S26" s="321"/>
    </row>
    <row r="27" spans="1:19" ht="10.9" customHeight="1" x14ac:dyDescent="0.2">
      <c r="A27" s="157"/>
      <c r="B27" s="324"/>
      <c r="C27" s="324"/>
      <c r="D27" s="324"/>
      <c r="E27" s="324"/>
      <c r="F27" s="324"/>
      <c r="G27" s="325"/>
      <c r="H27" s="325"/>
      <c r="I27" s="325"/>
      <c r="J27" s="325"/>
      <c r="K27" s="156"/>
      <c r="L27" s="326" t="s">
        <v>4020</v>
      </c>
      <c r="M27" s="326"/>
      <c r="N27" s="326"/>
      <c r="O27" s="326"/>
      <c r="P27" s="326"/>
      <c r="Q27" s="326"/>
      <c r="R27" s="326"/>
      <c r="S27" s="156"/>
    </row>
    <row r="28" spans="1:19" ht="65.650000000000006" customHeight="1" x14ac:dyDescent="0.2">
      <c r="A28" s="155" t="s">
        <v>1247</v>
      </c>
      <c r="B28" s="327" t="s">
        <v>0</v>
      </c>
      <c r="C28" s="327"/>
      <c r="D28" s="327" t="s">
        <v>1</v>
      </c>
      <c r="E28" s="327"/>
      <c r="F28" s="327"/>
      <c r="G28" s="327" t="s">
        <v>2904</v>
      </c>
      <c r="H28" s="327"/>
      <c r="I28" s="328" t="s">
        <v>405</v>
      </c>
      <c r="J28" s="328"/>
      <c r="K28" s="154" t="s">
        <v>4</v>
      </c>
      <c r="L28" s="322" t="s">
        <v>4019</v>
      </c>
      <c r="M28" s="322"/>
      <c r="N28" s="141" t="s">
        <v>4018</v>
      </c>
      <c r="O28" s="322" t="s">
        <v>4017</v>
      </c>
      <c r="P28" s="322"/>
      <c r="Q28" s="322" t="s">
        <v>4016</v>
      </c>
      <c r="R28" s="322"/>
      <c r="S28" s="154" t="s">
        <v>5</v>
      </c>
    </row>
    <row r="29" spans="1:19" ht="10.9" customHeight="1" x14ac:dyDescent="0.2">
      <c r="A29" s="128" t="s">
        <v>4545</v>
      </c>
      <c r="B29" s="334">
        <v>9618</v>
      </c>
      <c r="C29" s="321"/>
      <c r="D29" s="321" t="s">
        <v>4729</v>
      </c>
      <c r="E29" s="321"/>
      <c r="F29" s="321"/>
      <c r="G29" s="321" t="s">
        <v>414</v>
      </c>
      <c r="H29" s="321"/>
      <c r="I29" s="335">
        <v>1</v>
      </c>
      <c r="J29" s="331"/>
      <c r="K29" s="134">
        <v>350000</v>
      </c>
      <c r="L29" s="331"/>
      <c r="M29" s="331"/>
      <c r="N29" s="153"/>
      <c r="O29" s="331"/>
      <c r="P29" s="331"/>
      <c r="Q29" s="342">
        <v>350000</v>
      </c>
      <c r="R29" s="331"/>
      <c r="S29" s="134">
        <v>350000</v>
      </c>
    </row>
    <row r="30" spans="1:19" ht="10.9" customHeight="1" x14ac:dyDescent="0.2">
      <c r="A30" s="322" t="s">
        <v>4014</v>
      </c>
      <c r="B30" s="322"/>
      <c r="C30" s="322"/>
      <c r="D30" s="322"/>
      <c r="E30" s="322"/>
      <c r="F30" s="322"/>
      <c r="G30" s="322"/>
      <c r="H30" s="322"/>
      <c r="I30" s="322"/>
      <c r="J30" s="322"/>
      <c r="K30" s="322"/>
      <c r="L30" s="333">
        <v>0</v>
      </c>
      <c r="M30" s="322"/>
      <c r="N30" s="152">
        <v>0</v>
      </c>
      <c r="O30" s="333">
        <v>0</v>
      </c>
      <c r="P30" s="322"/>
      <c r="Q30" s="343">
        <v>350000</v>
      </c>
      <c r="R30" s="322"/>
      <c r="S30" s="158">
        <v>350000</v>
      </c>
    </row>
    <row r="31" spans="1:19" ht="10.9" customHeight="1" x14ac:dyDescent="0.2">
      <c r="A31" s="322" t="s">
        <v>4013</v>
      </c>
      <c r="B31" s="322"/>
      <c r="C31" s="322"/>
      <c r="D31" s="322"/>
      <c r="E31" s="322"/>
      <c r="F31" s="322"/>
      <c r="G31" s="322"/>
      <c r="H31" s="322"/>
      <c r="I31" s="322"/>
      <c r="J31" s="322"/>
      <c r="K31" s="322"/>
      <c r="L31" s="330">
        <v>0</v>
      </c>
      <c r="M31" s="322"/>
      <c r="N31" s="150">
        <v>0</v>
      </c>
      <c r="O31" s="330">
        <v>0</v>
      </c>
      <c r="P31" s="322"/>
      <c r="Q31" s="329">
        <v>1</v>
      </c>
      <c r="R31" s="322"/>
      <c r="S31" s="149">
        <v>1</v>
      </c>
    </row>
    <row r="32" spans="1:19" ht="10.9" customHeight="1" x14ac:dyDescent="0.2">
      <c r="A32" s="301"/>
      <c r="B32" s="30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</row>
    <row r="33" spans="1:19" ht="10.9" customHeight="1" x14ac:dyDescent="0.2">
      <c r="A33" s="322" t="s">
        <v>4033</v>
      </c>
      <c r="B33" s="322"/>
      <c r="C33" s="322"/>
      <c r="D33" s="322"/>
      <c r="E33" s="321" t="s">
        <v>4701</v>
      </c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</row>
    <row r="34" spans="1:19" ht="10.9" customHeight="1" x14ac:dyDescent="0.2">
      <c r="A34" s="322" t="s">
        <v>4031</v>
      </c>
      <c r="B34" s="322"/>
      <c r="C34" s="322"/>
      <c r="D34" s="322"/>
      <c r="E34" s="321" t="s">
        <v>4700</v>
      </c>
      <c r="F34" s="321"/>
      <c r="G34" s="321"/>
      <c r="H34" s="321"/>
      <c r="I34" s="321"/>
      <c r="J34" s="321"/>
      <c r="K34" s="321"/>
      <c r="L34" s="321"/>
      <c r="M34" s="321"/>
      <c r="N34" s="321"/>
      <c r="O34" s="321"/>
      <c r="P34" s="321"/>
      <c r="Q34" s="321"/>
      <c r="R34" s="321"/>
      <c r="S34" s="321"/>
    </row>
    <row r="35" spans="1:19" ht="10.9" customHeight="1" x14ac:dyDescent="0.2">
      <c r="A35" s="322" t="s">
        <v>4022</v>
      </c>
      <c r="B35" s="322"/>
      <c r="C35" s="322"/>
      <c r="D35" s="322"/>
      <c r="E35" s="321" t="s">
        <v>4699</v>
      </c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2" t="s">
        <v>2904</v>
      </c>
      <c r="Q35" s="322"/>
      <c r="R35" s="321" t="s">
        <v>414</v>
      </c>
      <c r="S35" s="321"/>
    </row>
    <row r="36" spans="1:19" ht="10.9" customHeight="1" x14ac:dyDescent="0.2">
      <c r="A36" s="157"/>
      <c r="B36" s="324"/>
      <c r="C36" s="324"/>
      <c r="D36" s="324"/>
      <c r="E36" s="324"/>
      <c r="F36" s="324"/>
      <c r="G36" s="325"/>
      <c r="H36" s="325"/>
      <c r="I36" s="325"/>
      <c r="J36" s="325"/>
      <c r="K36" s="156"/>
      <c r="L36" s="326" t="s">
        <v>4020</v>
      </c>
      <c r="M36" s="326"/>
      <c r="N36" s="326"/>
      <c r="O36" s="326"/>
      <c r="P36" s="326"/>
      <c r="Q36" s="326"/>
      <c r="R36" s="326"/>
      <c r="S36" s="156"/>
    </row>
    <row r="37" spans="1:19" ht="65.650000000000006" customHeight="1" x14ac:dyDescent="0.2">
      <c r="A37" s="155" t="s">
        <v>1247</v>
      </c>
      <c r="B37" s="327" t="s">
        <v>0</v>
      </c>
      <c r="C37" s="327"/>
      <c r="D37" s="327" t="s">
        <v>1</v>
      </c>
      <c r="E37" s="327"/>
      <c r="F37" s="327"/>
      <c r="G37" s="327" t="s">
        <v>2904</v>
      </c>
      <c r="H37" s="327"/>
      <c r="I37" s="328" t="s">
        <v>405</v>
      </c>
      <c r="J37" s="328"/>
      <c r="K37" s="154" t="s">
        <v>4</v>
      </c>
      <c r="L37" s="322" t="s">
        <v>4019</v>
      </c>
      <c r="M37" s="322"/>
      <c r="N37" s="141" t="s">
        <v>4018</v>
      </c>
      <c r="O37" s="322" t="s">
        <v>4017</v>
      </c>
      <c r="P37" s="322"/>
      <c r="Q37" s="322" t="s">
        <v>4016</v>
      </c>
      <c r="R37" s="322"/>
      <c r="S37" s="154" t="s">
        <v>5</v>
      </c>
    </row>
    <row r="38" spans="1:19" ht="10.9" customHeight="1" x14ac:dyDescent="0.2">
      <c r="A38" s="128" t="s">
        <v>4034</v>
      </c>
      <c r="B38" s="334">
        <v>9609</v>
      </c>
      <c r="C38" s="321"/>
      <c r="D38" s="321" t="s">
        <v>4698</v>
      </c>
      <c r="E38" s="321"/>
      <c r="F38" s="321"/>
      <c r="G38" s="321" t="s">
        <v>414</v>
      </c>
      <c r="H38" s="321"/>
      <c r="I38" s="335">
        <v>1</v>
      </c>
      <c r="J38" s="331"/>
      <c r="K38" s="131">
        <v>14350</v>
      </c>
      <c r="L38" s="336">
        <v>14350</v>
      </c>
      <c r="M38" s="331"/>
      <c r="N38" s="153"/>
      <c r="O38" s="331"/>
      <c r="P38" s="331"/>
      <c r="Q38" s="331"/>
      <c r="R38" s="331"/>
      <c r="S38" s="131">
        <v>14350</v>
      </c>
    </row>
    <row r="39" spans="1:19" ht="10.9" customHeight="1" x14ac:dyDescent="0.2">
      <c r="A39" s="322" t="s">
        <v>4014</v>
      </c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32">
        <v>14350</v>
      </c>
      <c r="M39" s="322"/>
      <c r="N39" s="152">
        <v>0</v>
      </c>
      <c r="O39" s="333">
        <v>0</v>
      </c>
      <c r="P39" s="322"/>
      <c r="Q39" s="333">
        <v>0</v>
      </c>
      <c r="R39" s="322"/>
      <c r="S39" s="159">
        <v>14350</v>
      </c>
    </row>
    <row r="40" spans="1:19" ht="10.9" customHeight="1" x14ac:dyDescent="0.2">
      <c r="A40" s="322" t="s">
        <v>4013</v>
      </c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9">
        <v>1</v>
      </c>
      <c r="M40" s="322"/>
      <c r="N40" s="150">
        <v>0</v>
      </c>
      <c r="O40" s="330">
        <v>0</v>
      </c>
      <c r="P40" s="322"/>
      <c r="Q40" s="330">
        <v>0</v>
      </c>
      <c r="R40" s="322"/>
      <c r="S40" s="149">
        <v>1</v>
      </c>
    </row>
    <row r="41" spans="1:19" ht="10.9" customHeight="1" x14ac:dyDescent="0.2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</row>
    <row r="42" spans="1:19" ht="10.9" customHeight="1" x14ac:dyDescent="0.2">
      <c r="A42" s="322" t="s">
        <v>4022</v>
      </c>
      <c r="B42" s="322"/>
      <c r="C42" s="322"/>
      <c r="D42" s="322"/>
      <c r="E42" s="321" t="s">
        <v>4810</v>
      </c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2" t="s">
        <v>2904</v>
      </c>
      <c r="Q42" s="322"/>
      <c r="R42" s="321" t="s">
        <v>414</v>
      </c>
      <c r="S42" s="321"/>
    </row>
    <row r="43" spans="1:19" ht="10.9" customHeight="1" x14ac:dyDescent="0.2">
      <c r="A43" s="157"/>
      <c r="B43" s="324"/>
      <c r="C43" s="324"/>
      <c r="D43" s="324"/>
      <c r="E43" s="324"/>
      <c r="F43" s="324"/>
      <c r="G43" s="325"/>
      <c r="H43" s="325"/>
      <c r="I43" s="325"/>
      <c r="J43" s="325"/>
      <c r="K43" s="156"/>
      <c r="L43" s="326" t="s">
        <v>4020</v>
      </c>
      <c r="M43" s="326"/>
      <c r="N43" s="326"/>
      <c r="O43" s="326"/>
      <c r="P43" s="326"/>
      <c r="Q43" s="326"/>
      <c r="R43" s="326"/>
      <c r="S43" s="156"/>
    </row>
    <row r="44" spans="1:19" ht="65.650000000000006" customHeight="1" x14ac:dyDescent="0.2">
      <c r="A44" s="155" t="s">
        <v>1247</v>
      </c>
      <c r="B44" s="327" t="s">
        <v>0</v>
      </c>
      <c r="C44" s="327"/>
      <c r="D44" s="327" t="s">
        <v>1</v>
      </c>
      <c r="E44" s="327"/>
      <c r="F44" s="327"/>
      <c r="G44" s="327" t="s">
        <v>2904</v>
      </c>
      <c r="H44" s="327"/>
      <c r="I44" s="328" t="s">
        <v>405</v>
      </c>
      <c r="J44" s="328"/>
      <c r="K44" s="154" t="s">
        <v>4</v>
      </c>
      <c r="L44" s="322" t="s">
        <v>4019</v>
      </c>
      <c r="M44" s="322"/>
      <c r="N44" s="141" t="s">
        <v>4018</v>
      </c>
      <c r="O44" s="322" t="s">
        <v>4017</v>
      </c>
      <c r="P44" s="322"/>
      <c r="Q44" s="322" t="s">
        <v>4016</v>
      </c>
      <c r="R44" s="322"/>
      <c r="S44" s="154" t="s">
        <v>5</v>
      </c>
    </row>
    <row r="45" spans="1:19" ht="10.9" customHeight="1" x14ac:dyDescent="0.2">
      <c r="A45" s="128" t="s">
        <v>4545</v>
      </c>
      <c r="B45" s="339">
        <v>162</v>
      </c>
      <c r="C45" s="321"/>
      <c r="D45" s="321" t="s">
        <v>2889</v>
      </c>
      <c r="E45" s="321"/>
      <c r="F45" s="321"/>
      <c r="G45" s="321" t="s">
        <v>414</v>
      </c>
      <c r="H45" s="321"/>
      <c r="I45" s="335">
        <v>1</v>
      </c>
      <c r="J45" s="331"/>
      <c r="K45" s="129">
        <v>4000</v>
      </c>
      <c r="L45" s="331"/>
      <c r="M45" s="331"/>
      <c r="N45" s="153"/>
      <c r="O45" s="331"/>
      <c r="P45" s="331"/>
      <c r="Q45" s="337">
        <v>4000</v>
      </c>
      <c r="R45" s="331"/>
      <c r="S45" s="129">
        <v>4000</v>
      </c>
    </row>
    <row r="46" spans="1:19" ht="10.9" customHeight="1" x14ac:dyDescent="0.2">
      <c r="A46" s="322" t="s">
        <v>4014</v>
      </c>
      <c r="B46" s="322"/>
      <c r="C46" s="322"/>
      <c r="D46" s="322"/>
      <c r="E46" s="322"/>
      <c r="F46" s="322"/>
      <c r="G46" s="322"/>
      <c r="H46" s="322"/>
      <c r="I46" s="322"/>
      <c r="J46" s="322"/>
      <c r="K46" s="322"/>
      <c r="L46" s="333">
        <v>0</v>
      </c>
      <c r="M46" s="322"/>
      <c r="N46" s="152">
        <v>0</v>
      </c>
      <c r="O46" s="333">
        <v>0</v>
      </c>
      <c r="P46" s="322"/>
      <c r="Q46" s="338">
        <v>4000</v>
      </c>
      <c r="R46" s="322"/>
      <c r="S46" s="151">
        <v>4000</v>
      </c>
    </row>
    <row r="47" spans="1:19" ht="10.9" customHeight="1" x14ac:dyDescent="0.2">
      <c r="A47" s="322" t="s">
        <v>4013</v>
      </c>
      <c r="B47" s="322"/>
      <c r="C47" s="322"/>
      <c r="D47" s="322"/>
      <c r="E47" s="322"/>
      <c r="F47" s="322"/>
      <c r="G47" s="322"/>
      <c r="H47" s="322"/>
      <c r="I47" s="322"/>
      <c r="J47" s="322"/>
      <c r="K47" s="322"/>
      <c r="L47" s="330">
        <v>0</v>
      </c>
      <c r="M47" s="322"/>
      <c r="N47" s="150">
        <v>0</v>
      </c>
      <c r="O47" s="330">
        <v>0</v>
      </c>
      <c r="P47" s="322"/>
      <c r="Q47" s="329">
        <v>1</v>
      </c>
      <c r="R47" s="322"/>
      <c r="S47" s="149">
        <v>1</v>
      </c>
    </row>
    <row r="48" spans="1:19" ht="10.9" customHeight="1" x14ac:dyDescent="0.2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1:19" ht="10.9" customHeight="1" x14ac:dyDescent="0.2">
      <c r="A49" s="322" t="s">
        <v>4022</v>
      </c>
      <c r="B49" s="322"/>
      <c r="C49" s="322"/>
      <c r="D49" s="322"/>
      <c r="E49" s="321" t="s">
        <v>4809</v>
      </c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2" t="s">
        <v>2904</v>
      </c>
      <c r="Q49" s="322"/>
      <c r="R49" s="321" t="s">
        <v>414</v>
      </c>
      <c r="S49" s="321"/>
    </row>
    <row r="50" spans="1:19" ht="10.9" customHeight="1" x14ac:dyDescent="0.2">
      <c r="A50" s="157"/>
      <c r="B50" s="324"/>
      <c r="C50" s="324"/>
      <c r="D50" s="324"/>
      <c r="E50" s="324"/>
      <c r="F50" s="324"/>
      <c r="G50" s="325"/>
      <c r="H50" s="325"/>
      <c r="I50" s="325"/>
      <c r="J50" s="325"/>
      <c r="K50" s="156"/>
      <c r="L50" s="326" t="s">
        <v>4020</v>
      </c>
      <c r="M50" s="326"/>
      <c r="N50" s="326"/>
      <c r="O50" s="326"/>
      <c r="P50" s="326"/>
      <c r="Q50" s="326"/>
      <c r="R50" s="326"/>
      <c r="S50" s="156"/>
    </row>
    <row r="51" spans="1:19" ht="65.650000000000006" customHeight="1" x14ac:dyDescent="0.2">
      <c r="A51" s="155" t="s">
        <v>1247</v>
      </c>
      <c r="B51" s="327" t="s">
        <v>0</v>
      </c>
      <c r="C51" s="327"/>
      <c r="D51" s="327" t="s">
        <v>1</v>
      </c>
      <c r="E51" s="327"/>
      <c r="F51" s="327"/>
      <c r="G51" s="327" t="s">
        <v>2904</v>
      </c>
      <c r="H51" s="327"/>
      <c r="I51" s="328" t="s">
        <v>405</v>
      </c>
      <c r="J51" s="328"/>
      <c r="K51" s="154" t="s">
        <v>4</v>
      </c>
      <c r="L51" s="322" t="s">
        <v>4019</v>
      </c>
      <c r="M51" s="322"/>
      <c r="N51" s="141" t="s">
        <v>4018</v>
      </c>
      <c r="O51" s="322" t="s">
        <v>4017</v>
      </c>
      <c r="P51" s="322"/>
      <c r="Q51" s="322" t="s">
        <v>4016</v>
      </c>
      <c r="R51" s="322"/>
      <c r="S51" s="154" t="s">
        <v>5</v>
      </c>
    </row>
    <row r="52" spans="1:19" ht="10.9" customHeight="1" x14ac:dyDescent="0.2">
      <c r="A52" s="128" t="s">
        <v>4545</v>
      </c>
      <c r="B52" s="344">
        <v>43</v>
      </c>
      <c r="C52" s="321"/>
      <c r="D52" s="321" t="s">
        <v>2896</v>
      </c>
      <c r="E52" s="321"/>
      <c r="F52" s="321"/>
      <c r="G52" s="321" t="s">
        <v>414</v>
      </c>
      <c r="H52" s="321"/>
      <c r="I52" s="335">
        <v>1</v>
      </c>
      <c r="J52" s="331"/>
      <c r="K52" s="129">
        <v>6000</v>
      </c>
      <c r="L52" s="331"/>
      <c r="M52" s="331"/>
      <c r="N52" s="153"/>
      <c r="O52" s="331"/>
      <c r="P52" s="331"/>
      <c r="Q52" s="337">
        <v>6000</v>
      </c>
      <c r="R52" s="331"/>
      <c r="S52" s="129">
        <v>6000</v>
      </c>
    </row>
    <row r="53" spans="1:19" ht="10.9" customHeight="1" x14ac:dyDescent="0.2">
      <c r="A53" s="322" t="s">
        <v>4014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33">
        <v>0</v>
      </c>
      <c r="M53" s="322"/>
      <c r="N53" s="152">
        <v>0</v>
      </c>
      <c r="O53" s="333">
        <v>0</v>
      </c>
      <c r="P53" s="322"/>
      <c r="Q53" s="338">
        <v>6000</v>
      </c>
      <c r="R53" s="322"/>
      <c r="S53" s="151">
        <v>6000</v>
      </c>
    </row>
    <row r="54" spans="1:19" ht="10.9" customHeight="1" x14ac:dyDescent="0.2">
      <c r="A54" s="322" t="s">
        <v>4013</v>
      </c>
      <c r="B54" s="322"/>
      <c r="C54" s="322"/>
      <c r="D54" s="322"/>
      <c r="E54" s="322"/>
      <c r="F54" s="322"/>
      <c r="G54" s="322"/>
      <c r="H54" s="322"/>
      <c r="I54" s="322"/>
      <c r="J54" s="322"/>
      <c r="K54" s="322"/>
      <c r="L54" s="330">
        <v>0</v>
      </c>
      <c r="M54" s="322"/>
      <c r="N54" s="150">
        <v>0</v>
      </c>
      <c r="O54" s="330">
        <v>0</v>
      </c>
      <c r="P54" s="322"/>
      <c r="Q54" s="329">
        <v>1</v>
      </c>
      <c r="R54" s="322"/>
      <c r="S54" s="149">
        <v>1</v>
      </c>
    </row>
    <row r="55" spans="1:19" ht="10.9" customHeight="1" x14ac:dyDescent="0.2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ht="10.9" customHeight="1" x14ac:dyDescent="0.2">
      <c r="A56" s="322" t="s">
        <v>4031</v>
      </c>
      <c r="B56" s="322"/>
      <c r="C56" s="322"/>
      <c r="D56" s="322"/>
      <c r="E56" s="321" t="s">
        <v>4808</v>
      </c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</row>
    <row r="57" spans="1:19" ht="10.9" customHeight="1" x14ac:dyDescent="0.2">
      <c r="A57" s="322" t="s">
        <v>4022</v>
      </c>
      <c r="B57" s="322"/>
      <c r="C57" s="322"/>
      <c r="D57" s="322"/>
      <c r="E57" s="321" t="s">
        <v>4807</v>
      </c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2" t="s">
        <v>2904</v>
      </c>
      <c r="Q57" s="322"/>
      <c r="R57" s="321" t="s">
        <v>414</v>
      </c>
      <c r="S57" s="321"/>
    </row>
    <row r="58" spans="1:19" ht="10.9" customHeight="1" x14ac:dyDescent="0.2">
      <c r="A58" s="157"/>
      <c r="B58" s="324"/>
      <c r="C58" s="324"/>
      <c r="D58" s="324"/>
      <c r="E58" s="324"/>
      <c r="F58" s="324"/>
      <c r="G58" s="325"/>
      <c r="H58" s="325"/>
      <c r="I58" s="325"/>
      <c r="J58" s="325"/>
      <c r="K58" s="156"/>
      <c r="L58" s="326" t="s">
        <v>4020</v>
      </c>
      <c r="M58" s="326"/>
      <c r="N58" s="326"/>
      <c r="O58" s="326"/>
      <c r="P58" s="326"/>
      <c r="Q58" s="326"/>
      <c r="R58" s="326"/>
      <c r="S58" s="156"/>
    </row>
    <row r="59" spans="1:19" ht="65.650000000000006" customHeight="1" x14ac:dyDescent="0.2">
      <c r="A59" s="155" t="s">
        <v>1247</v>
      </c>
      <c r="B59" s="327" t="s">
        <v>0</v>
      </c>
      <c r="C59" s="327"/>
      <c r="D59" s="327" t="s">
        <v>1</v>
      </c>
      <c r="E59" s="327"/>
      <c r="F59" s="327"/>
      <c r="G59" s="327" t="s">
        <v>2904</v>
      </c>
      <c r="H59" s="327"/>
      <c r="I59" s="328" t="s">
        <v>405</v>
      </c>
      <c r="J59" s="328"/>
      <c r="K59" s="154" t="s">
        <v>4</v>
      </c>
      <c r="L59" s="322" t="s">
        <v>4019</v>
      </c>
      <c r="M59" s="322"/>
      <c r="N59" s="141" t="s">
        <v>4018</v>
      </c>
      <c r="O59" s="322" t="s">
        <v>4017</v>
      </c>
      <c r="P59" s="322"/>
      <c r="Q59" s="322" t="s">
        <v>4016</v>
      </c>
      <c r="R59" s="322"/>
      <c r="S59" s="154" t="s">
        <v>5</v>
      </c>
    </row>
    <row r="60" spans="1:19" ht="10.9" customHeight="1" x14ac:dyDescent="0.2">
      <c r="A60" s="128" t="s">
        <v>4545</v>
      </c>
      <c r="B60" s="339">
        <v>226</v>
      </c>
      <c r="C60" s="321"/>
      <c r="D60" s="321" t="s">
        <v>2886</v>
      </c>
      <c r="E60" s="321"/>
      <c r="F60" s="321"/>
      <c r="G60" s="321" t="s">
        <v>414</v>
      </c>
      <c r="H60" s="321"/>
      <c r="I60" s="335">
        <v>1</v>
      </c>
      <c r="J60" s="331"/>
      <c r="K60" s="134">
        <v>888000</v>
      </c>
      <c r="L60" s="331"/>
      <c r="M60" s="331"/>
      <c r="N60" s="153"/>
      <c r="O60" s="331"/>
      <c r="P60" s="331"/>
      <c r="Q60" s="342">
        <v>888000</v>
      </c>
      <c r="R60" s="331"/>
      <c r="S60" s="134">
        <v>888000</v>
      </c>
    </row>
    <row r="61" spans="1:19" ht="10.9" customHeight="1" x14ac:dyDescent="0.2">
      <c r="A61" s="322" t="s">
        <v>4014</v>
      </c>
      <c r="B61" s="322"/>
      <c r="C61" s="322"/>
      <c r="D61" s="322"/>
      <c r="E61" s="322"/>
      <c r="F61" s="322"/>
      <c r="G61" s="322"/>
      <c r="H61" s="322"/>
      <c r="I61" s="322"/>
      <c r="J61" s="322"/>
      <c r="K61" s="322"/>
      <c r="L61" s="333">
        <v>0</v>
      </c>
      <c r="M61" s="322"/>
      <c r="N61" s="152">
        <v>0</v>
      </c>
      <c r="O61" s="333">
        <v>0</v>
      </c>
      <c r="P61" s="322"/>
      <c r="Q61" s="343">
        <v>888000</v>
      </c>
      <c r="R61" s="322"/>
      <c r="S61" s="158">
        <v>888000</v>
      </c>
    </row>
    <row r="62" spans="1:19" ht="10.9" customHeight="1" x14ac:dyDescent="0.2">
      <c r="A62" s="322" t="s">
        <v>4013</v>
      </c>
      <c r="B62" s="322"/>
      <c r="C62" s="322"/>
      <c r="D62" s="322"/>
      <c r="E62" s="322"/>
      <c r="F62" s="322"/>
      <c r="G62" s="322"/>
      <c r="H62" s="322"/>
      <c r="I62" s="322"/>
      <c r="J62" s="322"/>
      <c r="K62" s="322"/>
      <c r="L62" s="330">
        <v>0</v>
      </c>
      <c r="M62" s="322"/>
      <c r="N62" s="150">
        <v>0</v>
      </c>
      <c r="O62" s="330">
        <v>0</v>
      </c>
      <c r="P62" s="322"/>
      <c r="Q62" s="329">
        <v>1</v>
      </c>
      <c r="R62" s="322"/>
      <c r="S62" s="149">
        <v>1</v>
      </c>
    </row>
    <row r="63" spans="1:19" ht="10.9" customHeight="1" x14ac:dyDescent="0.2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19" ht="10.9" customHeight="1" x14ac:dyDescent="0.2">
      <c r="A64" s="322" t="s">
        <v>4022</v>
      </c>
      <c r="B64" s="322"/>
      <c r="C64" s="322"/>
      <c r="D64" s="322"/>
      <c r="E64" s="321" t="s">
        <v>4806</v>
      </c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2" t="s">
        <v>2904</v>
      </c>
      <c r="Q64" s="322"/>
      <c r="R64" s="321" t="s">
        <v>414</v>
      </c>
      <c r="S64" s="321"/>
    </row>
    <row r="65" spans="1:19" ht="10.9" customHeight="1" x14ac:dyDescent="0.2">
      <c r="A65" s="157"/>
      <c r="B65" s="324"/>
      <c r="C65" s="324"/>
      <c r="D65" s="324"/>
      <c r="E65" s="324"/>
      <c r="F65" s="324"/>
      <c r="G65" s="325"/>
      <c r="H65" s="325"/>
      <c r="I65" s="325"/>
      <c r="J65" s="325"/>
      <c r="K65" s="156"/>
      <c r="L65" s="326" t="s">
        <v>4020</v>
      </c>
      <c r="M65" s="326"/>
      <c r="N65" s="326"/>
      <c r="O65" s="326"/>
      <c r="P65" s="326"/>
      <c r="Q65" s="326"/>
      <c r="R65" s="326"/>
      <c r="S65" s="156"/>
    </row>
    <row r="66" spans="1:19" ht="65.650000000000006" customHeight="1" x14ac:dyDescent="0.2">
      <c r="A66" s="155" t="s">
        <v>1247</v>
      </c>
      <c r="B66" s="327" t="s">
        <v>0</v>
      </c>
      <c r="C66" s="327"/>
      <c r="D66" s="327" t="s">
        <v>1</v>
      </c>
      <c r="E66" s="327"/>
      <c r="F66" s="327"/>
      <c r="G66" s="327" t="s">
        <v>2904</v>
      </c>
      <c r="H66" s="327"/>
      <c r="I66" s="328" t="s">
        <v>405</v>
      </c>
      <c r="J66" s="328"/>
      <c r="K66" s="154" t="s">
        <v>4</v>
      </c>
      <c r="L66" s="322" t="s">
        <v>4019</v>
      </c>
      <c r="M66" s="322"/>
      <c r="N66" s="141" t="s">
        <v>4018</v>
      </c>
      <c r="O66" s="322" t="s">
        <v>4017</v>
      </c>
      <c r="P66" s="322"/>
      <c r="Q66" s="322" t="s">
        <v>4016</v>
      </c>
      <c r="R66" s="322"/>
      <c r="S66" s="154" t="s">
        <v>5</v>
      </c>
    </row>
    <row r="67" spans="1:19" ht="10.9" customHeight="1" x14ac:dyDescent="0.2">
      <c r="A67" s="128" t="s">
        <v>4545</v>
      </c>
      <c r="B67" s="334">
        <v>9188</v>
      </c>
      <c r="C67" s="321"/>
      <c r="D67" s="321" t="s">
        <v>2874</v>
      </c>
      <c r="E67" s="321"/>
      <c r="F67" s="321"/>
      <c r="G67" s="321" t="s">
        <v>414</v>
      </c>
      <c r="H67" s="321"/>
      <c r="I67" s="335">
        <v>1</v>
      </c>
      <c r="J67" s="331"/>
      <c r="K67" s="129">
        <v>4000</v>
      </c>
      <c r="L67" s="331"/>
      <c r="M67" s="331"/>
      <c r="N67" s="153"/>
      <c r="O67" s="331"/>
      <c r="P67" s="331"/>
      <c r="Q67" s="337">
        <v>4000</v>
      </c>
      <c r="R67" s="331"/>
      <c r="S67" s="129">
        <v>4000</v>
      </c>
    </row>
    <row r="68" spans="1:19" ht="10.9" customHeight="1" x14ac:dyDescent="0.2">
      <c r="A68" s="322" t="s">
        <v>4014</v>
      </c>
      <c r="B68" s="322"/>
      <c r="C68" s="322"/>
      <c r="D68" s="322"/>
      <c r="E68" s="322"/>
      <c r="F68" s="322"/>
      <c r="G68" s="322"/>
      <c r="H68" s="322"/>
      <c r="I68" s="322"/>
      <c r="J68" s="322"/>
      <c r="K68" s="322"/>
      <c r="L68" s="333">
        <v>0</v>
      </c>
      <c r="M68" s="322"/>
      <c r="N68" s="152">
        <v>0</v>
      </c>
      <c r="O68" s="333">
        <v>0</v>
      </c>
      <c r="P68" s="322"/>
      <c r="Q68" s="338">
        <v>4000</v>
      </c>
      <c r="R68" s="322"/>
      <c r="S68" s="151">
        <v>4000</v>
      </c>
    </row>
    <row r="69" spans="1:19" ht="10.9" customHeight="1" x14ac:dyDescent="0.2">
      <c r="A69" s="322" t="s">
        <v>4013</v>
      </c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30">
        <v>0</v>
      </c>
      <c r="M69" s="322"/>
      <c r="N69" s="150">
        <v>0</v>
      </c>
      <c r="O69" s="330">
        <v>0</v>
      </c>
      <c r="P69" s="322"/>
      <c r="Q69" s="329">
        <v>1</v>
      </c>
      <c r="R69" s="322"/>
      <c r="S69" s="149">
        <v>1</v>
      </c>
    </row>
    <row r="70" spans="1:19" ht="10.9" customHeight="1" x14ac:dyDescent="0.2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</row>
    <row r="71" spans="1:19" ht="10.9" customHeight="1" x14ac:dyDescent="0.2">
      <c r="A71" s="322" t="s">
        <v>4022</v>
      </c>
      <c r="B71" s="322"/>
      <c r="C71" s="322"/>
      <c r="D71" s="322"/>
      <c r="E71" s="321" t="s">
        <v>4805</v>
      </c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2" t="s">
        <v>2904</v>
      </c>
      <c r="Q71" s="322"/>
      <c r="R71" s="321" t="s">
        <v>414</v>
      </c>
      <c r="S71" s="321"/>
    </row>
    <row r="72" spans="1:19" ht="10.9" customHeight="1" x14ac:dyDescent="0.2">
      <c r="A72" s="157"/>
      <c r="B72" s="324"/>
      <c r="C72" s="324"/>
      <c r="D72" s="324"/>
      <c r="E72" s="324"/>
      <c r="F72" s="324"/>
      <c r="G72" s="325"/>
      <c r="H72" s="325"/>
      <c r="I72" s="325"/>
      <c r="J72" s="325"/>
      <c r="K72" s="156"/>
      <c r="L72" s="326" t="s">
        <v>4020</v>
      </c>
      <c r="M72" s="326"/>
      <c r="N72" s="326"/>
      <c r="O72" s="326"/>
      <c r="P72" s="326"/>
      <c r="Q72" s="326"/>
      <c r="R72" s="326"/>
      <c r="S72" s="156"/>
    </row>
    <row r="73" spans="1:19" ht="65.650000000000006" customHeight="1" x14ac:dyDescent="0.2">
      <c r="A73" s="155" t="s">
        <v>1247</v>
      </c>
      <c r="B73" s="327" t="s">
        <v>0</v>
      </c>
      <c r="C73" s="327"/>
      <c r="D73" s="327" t="s">
        <v>1</v>
      </c>
      <c r="E73" s="327"/>
      <c r="F73" s="327"/>
      <c r="G73" s="327" t="s">
        <v>2904</v>
      </c>
      <c r="H73" s="327"/>
      <c r="I73" s="328" t="s">
        <v>405</v>
      </c>
      <c r="J73" s="328"/>
      <c r="K73" s="154" t="s">
        <v>4</v>
      </c>
      <c r="L73" s="322" t="s">
        <v>4019</v>
      </c>
      <c r="M73" s="322"/>
      <c r="N73" s="141" t="s">
        <v>4018</v>
      </c>
      <c r="O73" s="322" t="s">
        <v>4017</v>
      </c>
      <c r="P73" s="322"/>
      <c r="Q73" s="322" t="s">
        <v>4016</v>
      </c>
      <c r="R73" s="322"/>
      <c r="S73" s="154" t="s">
        <v>5</v>
      </c>
    </row>
    <row r="74" spans="1:19" ht="10.9" customHeight="1" x14ac:dyDescent="0.2">
      <c r="A74" s="128" t="s">
        <v>4545</v>
      </c>
      <c r="B74" s="334">
        <v>9622</v>
      </c>
      <c r="C74" s="321"/>
      <c r="D74" s="321" t="s">
        <v>4721</v>
      </c>
      <c r="E74" s="321"/>
      <c r="F74" s="321"/>
      <c r="G74" s="321" t="s">
        <v>414</v>
      </c>
      <c r="H74" s="321"/>
      <c r="I74" s="335">
        <v>1</v>
      </c>
      <c r="J74" s="331"/>
      <c r="K74" s="134">
        <v>170000</v>
      </c>
      <c r="L74" s="331"/>
      <c r="M74" s="331"/>
      <c r="N74" s="153"/>
      <c r="O74" s="331"/>
      <c r="P74" s="331"/>
      <c r="Q74" s="342">
        <v>170000</v>
      </c>
      <c r="R74" s="331"/>
      <c r="S74" s="134">
        <v>170000</v>
      </c>
    </row>
    <row r="75" spans="1:19" ht="10.9" customHeight="1" x14ac:dyDescent="0.2">
      <c r="A75" s="322" t="s">
        <v>4014</v>
      </c>
      <c r="B75" s="322"/>
      <c r="C75" s="322"/>
      <c r="D75" s="322"/>
      <c r="E75" s="322"/>
      <c r="F75" s="322"/>
      <c r="G75" s="322"/>
      <c r="H75" s="322"/>
      <c r="I75" s="322"/>
      <c r="J75" s="322"/>
      <c r="K75" s="322"/>
      <c r="L75" s="333">
        <v>0</v>
      </c>
      <c r="M75" s="322"/>
      <c r="N75" s="152">
        <v>0</v>
      </c>
      <c r="O75" s="333">
        <v>0</v>
      </c>
      <c r="P75" s="322"/>
      <c r="Q75" s="343">
        <v>170000</v>
      </c>
      <c r="R75" s="322"/>
      <c r="S75" s="158">
        <v>170000</v>
      </c>
    </row>
    <row r="76" spans="1:19" ht="10.9" customHeight="1" x14ac:dyDescent="0.2">
      <c r="A76" s="322" t="s">
        <v>4013</v>
      </c>
      <c r="B76" s="322"/>
      <c r="C76" s="322"/>
      <c r="D76" s="322"/>
      <c r="E76" s="322"/>
      <c r="F76" s="322"/>
      <c r="G76" s="322"/>
      <c r="H76" s="322"/>
      <c r="I76" s="322"/>
      <c r="J76" s="322"/>
      <c r="K76" s="322"/>
      <c r="L76" s="330">
        <v>0</v>
      </c>
      <c r="M76" s="322"/>
      <c r="N76" s="150">
        <v>0</v>
      </c>
      <c r="O76" s="330">
        <v>0</v>
      </c>
      <c r="P76" s="322"/>
      <c r="Q76" s="329">
        <v>1</v>
      </c>
      <c r="R76" s="322"/>
      <c r="S76" s="149">
        <v>1</v>
      </c>
    </row>
    <row r="77" spans="1:19" ht="10.9" customHeight="1" x14ac:dyDescent="0.2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</row>
    <row r="78" spans="1:19" ht="10.9" customHeight="1" x14ac:dyDescent="0.2">
      <c r="A78" s="322" t="s">
        <v>4033</v>
      </c>
      <c r="B78" s="322"/>
      <c r="C78" s="322"/>
      <c r="D78" s="322"/>
      <c r="E78" s="321" t="s">
        <v>4654</v>
      </c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</row>
    <row r="79" spans="1:19" ht="10.9" customHeight="1" x14ac:dyDescent="0.2">
      <c r="A79" s="322" t="s">
        <v>4031</v>
      </c>
      <c r="B79" s="322"/>
      <c r="C79" s="322"/>
      <c r="D79" s="322"/>
      <c r="E79" s="321" t="s">
        <v>4653</v>
      </c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</row>
    <row r="80" spans="1:19" ht="10.9" customHeight="1" x14ac:dyDescent="0.2">
      <c r="A80" s="322" t="s">
        <v>4022</v>
      </c>
      <c r="B80" s="322"/>
      <c r="C80" s="322"/>
      <c r="D80" s="322"/>
      <c r="E80" s="321" t="s">
        <v>4652</v>
      </c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2" t="s">
        <v>2904</v>
      </c>
      <c r="Q80" s="322"/>
      <c r="R80" s="321" t="s">
        <v>19</v>
      </c>
      <c r="S80" s="321"/>
    </row>
    <row r="81" spans="1:19" ht="10.9" customHeight="1" x14ac:dyDescent="0.2">
      <c r="A81" s="157"/>
      <c r="B81" s="324"/>
      <c r="C81" s="324"/>
      <c r="D81" s="324"/>
      <c r="E81" s="324"/>
      <c r="F81" s="324"/>
      <c r="G81" s="325"/>
      <c r="H81" s="325"/>
      <c r="I81" s="325"/>
      <c r="J81" s="325"/>
      <c r="K81" s="156"/>
      <c r="L81" s="326" t="s">
        <v>4020</v>
      </c>
      <c r="M81" s="326"/>
      <c r="N81" s="326"/>
      <c r="O81" s="326"/>
      <c r="P81" s="326"/>
      <c r="Q81" s="326"/>
      <c r="R81" s="326"/>
      <c r="S81" s="156"/>
    </row>
    <row r="82" spans="1:19" ht="65.650000000000006" customHeight="1" x14ac:dyDescent="0.2">
      <c r="A82" s="155" t="s">
        <v>1247</v>
      </c>
      <c r="B82" s="327" t="s">
        <v>0</v>
      </c>
      <c r="C82" s="327"/>
      <c r="D82" s="327" t="s">
        <v>1</v>
      </c>
      <c r="E82" s="327"/>
      <c r="F82" s="327"/>
      <c r="G82" s="327" t="s">
        <v>2904</v>
      </c>
      <c r="H82" s="327"/>
      <c r="I82" s="328" t="s">
        <v>405</v>
      </c>
      <c r="J82" s="328"/>
      <c r="K82" s="154" t="s">
        <v>4</v>
      </c>
      <c r="L82" s="322" t="s">
        <v>4019</v>
      </c>
      <c r="M82" s="322"/>
      <c r="N82" s="141" t="s">
        <v>4018</v>
      </c>
      <c r="O82" s="322" t="s">
        <v>4017</v>
      </c>
      <c r="P82" s="322"/>
      <c r="Q82" s="322" t="s">
        <v>4016</v>
      </c>
      <c r="R82" s="322"/>
      <c r="S82" s="154" t="s">
        <v>5</v>
      </c>
    </row>
    <row r="83" spans="1:19" ht="10.9" customHeight="1" x14ac:dyDescent="0.2">
      <c r="A83" s="128" t="s">
        <v>4015</v>
      </c>
      <c r="B83" s="334">
        <v>1171</v>
      </c>
      <c r="C83" s="321"/>
      <c r="D83" s="321" t="s">
        <v>3372</v>
      </c>
      <c r="E83" s="321"/>
      <c r="F83" s="321"/>
      <c r="G83" s="321" t="s">
        <v>629</v>
      </c>
      <c r="H83" s="321"/>
      <c r="I83" s="335">
        <v>3.8899999999999997E-2</v>
      </c>
      <c r="J83" s="331"/>
      <c r="K83" s="142">
        <v>21.54</v>
      </c>
      <c r="L83" s="331"/>
      <c r="M83" s="331"/>
      <c r="N83" s="132">
        <v>0.83789999999999998</v>
      </c>
      <c r="O83" s="331"/>
      <c r="P83" s="331"/>
      <c r="Q83" s="331"/>
      <c r="R83" s="331"/>
      <c r="S83" s="132">
        <v>0.83789999999999998</v>
      </c>
    </row>
    <row r="84" spans="1:19" ht="21.75" customHeight="1" x14ac:dyDescent="0.2">
      <c r="A84" s="128" t="s">
        <v>4015</v>
      </c>
      <c r="B84" s="334">
        <v>5867</v>
      </c>
      <c r="C84" s="321"/>
      <c r="D84" s="321" t="s">
        <v>2985</v>
      </c>
      <c r="E84" s="321"/>
      <c r="F84" s="321"/>
      <c r="G84" s="321" t="s">
        <v>19</v>
      </c>
      <c r="H84" s="321"/>
      <c r="I84" s="335">
        <v>1.1000000000000001</v>
      </c>
      <c r="J84" s="331"/>
      <c r="K84" s="132">
        <v>3.58</v>
      </c>
      <c r="L84" s="331"/>
      <c r="M84" s="331"/>
      <c r="N84" s="132">
        <v>3.9380000000000002</v>
      </c>
      <c r="O84" s="331"/>
      <c r="P84" s="331"/>
      <c r="Q84" s="331"/>
      <c r="R84" s="331"/>
      <c r="S84" s="132">
        <v>3.9380000000000002</v>
      </c>
    </row>
    <row r="85" spans="1:19" ht="10.9" customHeight="1" x14ac:dyDescent="0.2">
      <c r="A85" s="128" t="s">
        <v>4015</v>
      </c>
      <c r="B85" s="334">
        <v>5997</v>
      </c>
      <c r="C85" s="321"/>
      <c r="D85" s="321" t="s">
        <v>3198</v>
      </c>
      <c r="E85" s="321"/>
      <c r="F85" s="321"/>
      <c r="G85" s="321" t="s">
        <v>19</v>
      </c>
      <c r="H85" s="321"/>
      <c r="I85" s="335">
        <v>2.992</v>
      </c>
      <c r="J85" s="331"/>
      <c r="K85" s="132">
        <v>5.5875000000000004</v>
      </c>
      <c r="L85" s="331"/>
      <c r="M85" s="331"/>
      <c r="N85" s="142">
        <v>16.7178</v>
      </c>
      <c r="O85" s="331"/>
      <c r="P85" s="331"/>
      <c r="Q85" s="331"/>
      <c r="R85" s="331"/>
      <c r="S85" s="142">
        <v>16.7178</v>
      </c>
    </row>
    <row r="86" spans="1:19" ht="10.9" customHeight="1" x14ac:dyDescent="0.2">
      <c r="A86" s="322" t="s">
        <v>4014</v>
      </c>
      <c r="B86" s="322"/>
      <c r="C86" s="322"/>
      <c r="D86" s="322"/>
      <c r="E86" s="322"/>
      <c r="F86" s="322"/>
      <c r="G86" s="322"/>
      <c r="H86" s="322"/>
      <c r="I86" s="322"/>
      <c r="J86" s="322"/>
      <c r="K86" s="322"/>
      <c r="L86" s="333">
        <v>0</v>
      </c>
      <c r="M86" s="322"/>
      <c r="N86" s="160">
        <v>21.4937</v>
      </c>
      <c r="O86" s="333">
        <v>0</v>
      </c>
      <c r="P86" s="322"/>
      <c r="Q86" s="333">
        <v>0</v>
      </c>
      <c r="R86" s="322"/>
      <c r="S86" s="160">
        <v>21.4937</v>
      </c>
    </row>
    <row r="87" spans="1:19" ht="10.9" customHeight="1" x14ac:dyDescent="0.2">
      <c r="A87" s="322" t="s">
        <v>4013</v>
      </c>
      <c r="B87" s="322"/>
      <c r="C87" s="322"/>
      <c r="D87" s="322"/>
      <c r="E87" s="322"/>
      <c r="F87" s="322"/>
      <c r="G87" s="322"/>
      <c r="H87" s="322"/>
      <c r="I87" s="322"/>
      <c r="J87" s="322"/>
      <c r="K87" s="322"/>
      <c r="L87" s="330">
        <v>0</v>
      </c>
      <c r="M87" s="322"/>
      <c r="N87" s="149">
        <v>1</v>
      </c>
      <c r="O87" s="330">
        <v>0</v>
      </c>
      <c r="P87" s="322"/>
      <c r="Q87" s="330">
        <v>0</v>
      </c>
      <c r="R87" s="322"/>
      <c r="S87" s="149">
        <v>1</v>
      </c>
    </row>
    <row r="88" spans="1:19" ht="10.9" customHeight="1" x14ac:dyDescent="0.2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</row>
    <row r="89" spans="1:19" ht="10.9" customHeight="1" x14ac:dyDescent="0.2">
      <c r="A89" s="322" t="s">
        <v>4022</v>
      </c>
      <c r="B89" s="322"/>
      <c r="C89" s="322"/>
      <c r="D89" s="322"/>
      <c r="E89" s="321" t="s">
        <v>4651</v>
      </c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2" t="s">
        <v>2904</v>
      </c>
      <c r="Q89" s="322"/>
      <c r="R89" s="321" t="s">
        <v>21</v>
      </c>
      <c r="S89" s="321"/>
    </row>
    <row r="90" spans="1:19" ht="10.9" customHeight="1" x14ac:dyDescent="0.2">
      <c r="A90" s="157"/>
      <c r="B90" s="324"/>
      <c r="C90" s="324"/>
      <c r="D90" s="324"/>
      <c r="E90" s="324"/>
      <c r="F90" s="324"/>
      <c r="G90" s="325"/>
      <c r="H90" s="325"/>
      <c r="I90" s="325"/>
      <c r="J90" s="325"/>
      <c r="K90" s="156"/>
      <c r="L90" s="326" t="s">
        <v>4020</v>
      </c>
      <c r="M90" s="326"/>
      <c r="N90" s="326"/>
      <c r="O90" s="326"/>
      <c r="P90" s="326"/>
      <c r="Q90" s="326"/>
      <c r="R90" s="326"/>
      <c r="S90" s="156"/>
    </row>
    <row r="91" spans="1:19" ht="65.650000000000006" customHeight="1" x14ac:dyDescent="0.2">
      <c r="A91" s="155" t="s">
        <v>1247</v>
      </c>
      <c r="B91" s="327" t="s">
        <v>0</v>
      </c>
      <c r="C91" s="327"/>
      <c r="D91" s="327" t="s">
        <v>1</v>
      </c>
      <c r="E91" s="327"/>
      <c r="F91" s="327"/>
      <c r="G91" s="327" t="s">
        <v>2904</v>
      </c>
      <c r="H91" s="327"/>
      <c r="I91" s="328" t="s">
        <v>405</v>
      </c>
      <c r="J91" s="328"/>
      <c r="K91" s="154" t="s">
        <v>4</v>
      </c>
      <c r="L91" s="322" t="s">
        <v>4019</v>
      </c>
      <c r="M91" s="322"/>
      <c r="N91" s="141" t="s">
        <v>4018</v>
      </c>
      <c r="O91" s="322" t="s">
        <v>4017</v>
      </c>
      <c r="P91" s="322"/>
      <c r="Q91" s="322" t="s">
        <v>4016</v>
      </c>
      <c r="R91" s="322"/>
      <c r="S91" s="154" t="s">
        <v>5</v>
      </c>
    </row>
    <row r="92" spans="1:19" ht="10.9" customHeight="1" x14ac:dyDescent="0.2">
      <c r="A92" s="128" t="s">
        <v>4015</v>
      </c>
      <c r="B92" s="334">
        <v>1171</v>
      </c>
      <c r="C92" s="321"/>
      <c r="D92" s="321" t="s">
        <v>3372</v>
      </c>
      <c r="E92" s="321"/>
      <c r="F92" s="321"/>
      <c r="G92" s="321" t="s">
        <v>629</v>
      </c>
      <c r="H92" s="321"/>
      <c r="I92" s="335">
        <v>6.6699999999999995E-2</v>
      </c>
      <c r="J92" s="331"/>
      <c r="K92" s="142">
        <v>21.54</v>
      </c>
      <c r="L92" s="331"/>
      <c r="M92" s="331"/>
      <c r="N92" s="132">
        <v>1.4367000000000001</v>
      </c>
      <c r="O92" s="331"/>
      <c r="P92" s="331"/>
      <c r="Q92" s="331"/>
      <c r="R92" s="331"/>
      <c r="S92" s="132">
        <v>1.4367000000000001</v>
      </c>
    </row>
    <row r="93" spans="1:19" ht="10.9" customHeight="1" x14ac:dyDescent="0.2">
      <c r="A93" s="128" t="s">
        <v>4015</v>
      </c>
      <c r="B93" s="334">
        <v>5931</v>
      </c>
      <c r="C93" s="321"/>
      <c r="D93" s="321" t="s">
        <v>3203</v>
      </c>
      <c r="E93" s="321"/>
      <c r="F93" s="321"/>
      <c r="G93" s="321" t="s">
        <v>7</v>
      </c>
      <c r="H93" s="321"/>
      <c r="I93" s="335">
        <v>0.4556</v>
      </c>
      <c r="J93" s="331"/>
      <c r="K93" s="135">
        <v>125.8</v>
      </c>
      <c r="L93" s="331"/>
      <c r="M93" s="331"/>
      <c r="N93" s="142">
        <v>57.314500000000002</v>
      </c>
      <c r="O93" s="331"/>
      <c r="P93" s="331"/>
      <c r="Q93" s="331"/>
      <c r="R93" s="331"/>
      <c r="S93" s="142">
        <v>57.314500000000002</v>
      </c>
    </row>
    <row r="94" spans="1:19" ht="10.9" customHeight="1" x14ac:dyDescent="0.2">
      <c r="A94" s="128" t="s">
        <v>4015</v>
      </c>
      <c r="B94" s="334">
        <v>5990</v>
      </c>
      <c r="C94" s="321"/>
      <c r="D94" s="321" t="s">
        <v>3199</v>
      </c>
      <c r="E94" s="321"/>
      <c r="F94" s="321"/>
      <c r="G94" s="321" t="s">
        <v>19</v>
      </c>
      <c r="H94" s="321"/>
      <c r="I94" s="335">
        <v>3.9479000000000002</v>
      </c>
      <c r="J94" s="331"/>
      <c r="K94" s="132">
        <v>2.0625</v>
      </c>
      <c r="L94" s="331"/>
      <c r="M94" s="331"/>
      <c r="N94" s="132">
        <v>8.1425000000000001</v>
      </c>
      <c r="O94" s="331"/>
      <c r="P94" s="331"/>
      <c r="Q94" s="331"/>
      <c r="R94" s="331"/>
      <c r="S94" s="132">
        <v>8.1425000000000001</v>
      </c>
    </row>
    <row r="95" spans="1:19" ht="10.9" customHeight="1" x14ac:dyDescent="0.2">
      <c r="A95" s="322" t="s">
        <v>4014</v>
      </c>
      <c r="B95" s="322"/>
      <c r="C95" s="322"/>
      <c r="D95" s="322"/>
      <c r="E95" s="322"/>
      <c r="F95" s="322"/>
      <c r="G95" s="322"/>
      <c r="H95" s="322"/>
      <c r="I95" s="322"/>
      <c r="J95" s="322"/>
      <c r="K95" s="322"/>
      <c r="L95" s="333">
        <v>0</v>
      </c>
      <c r="M95" s="322"/>
      <c r="N95" s="160">
        <v>66.893699999999995</v>
      </c>
      <c r="O95" s="333">
        <v>0</v>
      </c>
      <c r="P95" s="322"/>
      <c r="Q95" s="333">
        <v>0</v>
      </c>
      <c r="R95" s="322"/>
      <c r="S95" s="160">
        <v>66.893699999999995</v>
      </c>
    </row>
    <row r="96" spans="1:19" ht="10.9" customHeight="1" x14ac:dyDescent="0.2">
      <c r="A96" s="322" t="s">
        <v>4013</v>
      </c>
      <c r="B96" s="322"/>
      <c r="C96" s="322"/>
      <c r="D96" s="322"/>
      <c r="E96" s="322"/>
      <c r="F96" s="322"/>
      <c r="G96" s="322"/>
      <c r="H96" s="322"/>
      <c r="I96" s="322"/>
      <c r="J96" s="322"/>
      <c r="K96" s="322"/>
      <c r="L96" s="330">
        <v>0</v>
      </c>
      <c r="M96" s="322"/>
      <c r="N96" s="149">
        <v>1</v>
      </c>
      <c r="O96" s="330">
        <v>0</v>
      </c>
      <c r="P96" s="322"/>
      <c r="Q96" s="330">
        <v>0</v>
      </c>
      <c r="R96" s="322"/>
      <c r="S96" s="149">
        <v>1</v>
      </c>
    </row>
    <row r="97" spans="1:19" ht="10.9" customHeight="1" x14ac:dyDescent="0.2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</row>
    <row r="98" spans="1:19" ht="10.9" customHeight="1" x14ac:dyDescent="0.2">
      <c r="A98" s="322" t="s">
        <v>4022</v>
      </c>
      <c r="B98" s="322"/>
      <c r="C98" s="322"/>
      <c r="D98" s="322"/>
      <c r="E98" s="321" t="s">
        <v>4650</v>
      </c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2" t="s">
        <v>2904</v>
      </c>
      <c r="Q98" s="322"/>
      <c r="R98" s="321" t="s">
        <v>21</v>
      </c>
      <c r="S98" s="321"/>
    </row>
    <row r="99" spans="1:19" ht="10.9" customHeight="1" x14ac:dyDescent="0.2">
      <c r="A99" s="157"/>
      <c r="B99" s="324"/>
      <c r="C99" s="324"/>
      <c r="D99" s="324"/>
      <c r="E99" s="324"/>
      <c r="F99" s="324"/>
      <c r="G99" s="325"/>
      <c r="H99" s="325"/>
      <c r="I99" s="325"/>
      <c r="J99" s="325"/>
      <c r="K99" s="156"/>
      <c r="L99" s="326" t="s">
        <v>4020</v>
      </c>
      <c r="M99" s="326"/>
      <c r="N99" s="326"/>
      <c r="O99" s="326"/>
      <c r="P99" s="326"/>
      <c r="Q99" s="326"/>
      <c r="R99" s="326"/>
      <c r="S99" s="156"/>
    </row>
    <row r="100" spans="1:19" ht="65.650000000000006" customHeight="1" x14ac:dyDescent="0.2">
      <c r="A100" s="155" t="s">
        <v>1247</v>
      </c>
      <c r="B100" s="327" t="s">
        <v>0</v>
      </c>
      <c r="C100" s="327"/>
      <c r="D100" s="327" t="s">
        <v>1</v>
      </c>
      <c r="E100" s="327"/>
      <c r="F100" s="327"/>
      <c r="G100" s="327" t="s">
        <v>2904</v>
      </c>
      <c r="H100" s="327"/>
      <c r="I100" s="328" t="s">
        <v>405</v>
      </c>
      <c r="J100" s="328"/>
      <c r="K100" s="154" t="s">
        <v>4</v>
      </c>
      <c r="L100" s="322" t="s">
        <v>4019</v>
      </c>
      <c r="M100" s="322"/>
      <c r="N100" s="141" t="s">
        <v>4018</v>
      </c>
      <c r="O100" s="322" t="s">
        <v>4017</v>
      </c>
      <c r="P100" s="322"/>
      <c r="Q100" s="322" t="s">
        <v>4016</v>
      </c>
      <c r="R100" s="322"/>
      <c r="S100" s="154" t="s">
        <v>5</v>
      </c>
    </row>
    <row r="101" spans="1:19" ht="10.9" customHeight="1" x14ac:dyDescent="0.2">
      <c r="A101" s="128" t="s">
        <v>4015</v>
      </c>
      <c r="B101" s="334">
        <v>1171</v>
      </c>
      <c r="C101" s="321"/>
      <c r="D101" s="321" t="s">
        <v>3372</v>
      </c>
      <c r="E101" s="321"/>
      <c r="F101" s="321"/>
      <c r="G101" s="321" t="s">
        <v>629</v>
      </c>
      <c r="H101" s="321"/>
      <c r="I101" s="335">
        <v>6.6699999999999995E-2</v>
      </c>
      <c r="J101" s="331"/>
      <c r="K101" s="142">
        <v>21.54</v>
      </c>
      <c r="L101" s="331"/>
      <c r="M101" s="331"/>
      <c r="N101" s="132">
        <v>1.4367000000000001</v>
      </c>
      <c r="O101" s="331"/>
      <c r="P101" s="331"/>
      <c r="Q101" s="331"/>
      <c r="R101" s="331"/>
      <c r="S101" s="132">
        <v>1.4367000000000001</v>
      </c>
    </row>
    <row r="102" spans="1:19" ht="10.9" customHeight="1" x14ac:dyDescent="0.2">
      <c r="A102" s="128" t="s">
        <v>4015</v>
      </c>
      <c r="B102" s="334">
        <v>5931</v>
      </c>
      <c r="C102" s="321"/>
      <c r="D102" s="321" t="s">
        <v>3203</v>
      </c>
      <c r="E102" s="321"/>
      <c r="F102" s="321"/>
      <c r="G102" s="321" t="s">
        <v>7</v>
      </c>
      <c r="H102" s="321"/>
      <c r="I102" s="335">
        <v>0.61499999999999999</v>
      </c>
      <c r="J102" s="331"/>
      <c r="K102" s="135">
        <v>125.8</v>
      </c>
      <c r="L102" s="331"/>
      <c r="M102" s="331"/>
      <c r="N102" s="142">
        <v>77.367000000000004</v>
      </c>
      <c r="O102" s="331"/>
      <c r="P102" s="331"/>
      <c r="Q102" s="331"/>
      <c r="R102" s="331"/>
      <c r="S102" s="142">
        <v>77.367000000000004</v>
      </c>
    </row>
    <row r="103" spans="1:19" ht="10.9" customHeight="1" x14ac:dyDescent="0.2">
      <c r="A103" s="128" t="s">
        <v>4015</v>
      </c>
      <c r="B103" s="334">
        <v>5990</v>
      </c>
      <c r="C103" s="321"/>
      <c r="D103" s="321" t="s">
        <v>3199</v>
      </c>
      <c r="E103" s="321"/>
      <c r="F103" s="321"/>
      <c r="G103" s="321" t="s">
        <v>19</v>
      </c>
      <c r="H103" s="321"/>
      <c r="I103" s="335">
        <v>3.5619000000000001</v>
      </c>
      <c r="J103" s="331"/>
      <c r="K103" s="132">
        <v>2.0625</v>
      </c>
      <c r="L103" s="331"/>
      <c r="M103" s="331"/>
      <c r="N103" s="132">
        <v>7.3464</v>
      </c>
      <c r="O103" s="331"/>
      <c r="P103" s="331"/>
      <c r="Q103" s="331"/>
      <c r="R103" s="331"/>
      <c r="S103" s="132">
        <v>7.3464</v>
      </c>
    </row>
    <row r="104" spans="1:19" ht="10.9" customHeight="1" x14ac:dyDescent="0.2">
      <c r="A104" s="322" t="s">
        <v>4014</v>
      </c>
      <c r="B104" s="322"/>
      <c r="C104" s="322"/>
      <c r="D104" s="322"/>
      <c r="E104" s="322"/>
      <c r="F104" s="322"/>
      <c r="G104" s="322"/>
      <c r="H104" s="322"/>
      <c r="I104" s="322"/>
      <c r="J104" s="322"/>
      <c r="K104" s="322"/>
      <c r="L104" s="333">
        <v>0</v>
      </c>
      <c r="M104" s="322"/>
      <c r="N104" s="160">
        <v>86.150099999999995</v>
      </c>
      <c r="O104" s="333">
        <v>0</v>
      </c>
      <c r="P104" s="322"/>
      <c r="Q104" s="333">
        <v>0</v>
      </c>
      <c r="R104" s="322"/>
      <c r="S104" s="160">
        <v>86.150099999999995</v>
      </c>
    </row>
    <row r="105" spans="1:19" ht="10.9" customHeight="1" x14ac:dyDescent="0.2">
      <c r="A105" s="322" t="s">
        <v>4013</v>
      </c>
      <c r="B105" s="322"/>
      <c r="C105" s="322"/>
      <c r="D105" s="322"/>
      <c r="E105" s="322"/>
      <c r="F105" s="322"/>
      <c r="G105" s="322"/>
      <c r="H105" s="322"/>
      <c r="I105" s="322"/>
      <c r="J105" s="322"/>
      <c r="K105" s="322"/>
      <c r="L105" s="330">
        <v>0</v>
      </c>
      <c r="M105" s="322"/>
      <c r="N105" s="149">
        <v>1</v>
      </c>
      <c r="O105" s="330">
        <v>0</v>
      </c>
      <c r="P105" s="322"/>
      <c r="Q105" s="330">
        <v>0</v>
      </c>
      <c r="R105" s="322"/>
      <c r="S105" s="149">
        <v>1</v>
      </c>
    </row>
    <row r="106" spans="1:19" ht="10.9" customHeight="1" x14ac:dyDescent="0.2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</row>
    <row r="107" spans="1:19" ht="10.9" customHeight="1" x14ac:dyDescent="0.2">
      <c r="A107" s="322" t="s">
        <v>4022</v>
      </c>
      <c r="B107" s="322"/>
      <c r="C107" s="322"/>
      <c r="D107" s="322"/>
      <c r="E107" s="321" t="s">
        <v>4649</v>
      </c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2" t="s">
        <v>2904</v>
      </c>
      <c r="Q107" s="322"/>
      <c r="R107" s="321" t="s">
        <v>414</v>
      </c>
      <c r="S107" s="321"/>
    </row>
    <row r="108" spans="1:19" ht="10.9" customHeight="1" x14ac:dyDescent="0.2">
      <c r="A108" s="157"/>
      <c r="B108" s="324"/>
      <c r="C108" s="324"/>
      <c r="D108" s="324"/>
      <c r="E108" s="324"/>
      <c r="F108" s="324"/>
      <c r="G108" s="325"/>
      <c r="H108" s="325"/>
      <c r="I108" s="325"/>
      <c r="J108" s="325"/>
      <c r="K108" s="156"/>
      <c r="L108" s="326" t="s">
        <v>4020</v>
      </c>
      <c r="M108" s="326"/>
      <c r="N108" s="326"/>
      <c r="O108" s="326"/>
      <c r="P108" s="326"/>
      <c r="Q108" s="326"/>
      <c r="R108" s="326"/>
      <c r="S108" s="156"/>
    </row>
    <row r="109" spans="1:19" ht="65.650000000000006" customHeight="1" x14ac:dyDescent="0.2">
      <c r="A109" s="155" t="s">
        <v>1247</v>
      </c>
      <c r="B109" s="327" t="s">
        <v>0</v>
      </c>
      <c r="C109" s="327"/>
      <c r="D109" s="327" t="s">
        <v>1</v>
      </c>
      <c r="E109" s="327"/>
      <c r="F109" s="327"/>
      <c r="G109" s="327" t="s">
        <v>2904</v>
      </c>
      <c r="H109" s="327"/>
      <c r="I109" s="328" t="s">
        <v>405</v>
      </c>
      <c r="J109" s="328"/>
      <c r="K109" s="154" t="s">
        <v>4</v>
      </c>
      <c r="L109" s="322" t="s">
        <v>4019</v>
      </c>
      <c r="M109" s="322"/>
      <c r="N109" s="141" t="s">
        <v>4018</v>
      </c>
      <c r="O109" s="322" t="s">
        <v>4017</v>
      </c>
      <c r="P109" s="322"/>
      <c r="Q109" s="322" t="s">
        <v>4016</v>
      </c>
      <c r="R109" s="322"/>
      <c r="S109" s="154" t="s">
        <v>5</v>
      </c>
    </row>
    <row r="110" spans="1:19" ht="10.9" customHeight="1" x14ac:dyDescent="0.2">
      <c r="A110" s="128" t="s">
        <v>4015</v>
      </c>
      <c r="B110" s="334">
        <v>9258</v>
      </c>
      <c r="C110" s="321"/>
      <c r="D110" s="321" t="s">
        <v>1398</v>
      </c>
      <c r="E110" s="321"/>
      <c r="F110" s="321"/>
      <c r="G110" s="321" t="s">
        <v>414</v>
      </c>
      <c r="H110" s="321"/>
      <c r="I110" s="335">
        <v>1</v>
      </c>
      <c r="J110" s="331"/>
      <c r="K110" s="131">
        <v>14000</v>
      </c>
      <c r="L110" s="331"/>
      <c r="M110" s="331"/>
      <c r="N110" s="131">
        <v>14000</v>
      </c>
      <c r="O110" s="331"/>
      <c r="P110" s="331"/>
      <c r="Q110" s="331"/>
      <c r="R110" s="331"/>
      <c r="S110" s="131">
        <v>14000</v>
      </c>
    </row>
    <row r="111" spans="1:19" ht="10.9" customHeight="1" x14ac:dyDescent="0.2">
      <c r="A111" s="322" t="s">
        <v>4014</v>
      </c>
      <c r="B111" s="322"/>
      <c r="C111" s="322"/>
      <c r="D111" s="322"/>
      <c r="E111" s="322"/>
      <c r="F111" s="322"/>
      <c r="G111" s="322"/>
      <c r="H111" s="322"/>
      <c r="I111" s="322"/>
      <c r="J111" s="322"/>
      <c r="K111" s="322"/>
      <c r="L111" s="333">
        <v>0</v>
      </c>
      <c r="M111" s="322"/>
      <c r="N111" s="159">
        <v>14000</v>
      </c>
      <c r="O111" s="333">
        <v>0</v>
      </c>
      <c r="P111" s="322"/>
      <c r="Q111" s="333">
        <v>0</v>
      </c>
      <c r="R111" s="322"/>
      <c r="S111" s="159">
        <v>14000</v>
      </c>
    </row>
    <row r="112" spans="1:19" ht="10.9" customHeight="1" x14ac:dyDescent="0.2">
      <c r="A112" s="322" t="s">
        <v>4013</v>
      </c>
      <c r="B112" s="322"/>
      <c r="C112" s="322"/>
      <c r="D112" s="322"/>
      <c r="E112" s="322"/>
      <c r="F112" s="322"/>
      <c r="G112" s="322"/>
      <c r="H112" s="322"/>
      <c r="I112" s="322"/>
      <c r="J112" s="322"/>
      <c r="K112" s="322"/>
      <c r="L112" s="330">
        <v>0</v>
      </c>
      <c r="M112" s="322"/>
      <c r="N112" s="149">
        <v>1</v>
      </c>
      <c r="O112" s="330">
        <v>0</v>
      </c>
      <c r="P112" s="322"/>
      <c r="Q112" s="330">
        <v>0</v>
      </c>
      <c r="R112" s="322"/>
      <c r="S112" s="149">
        <v>1</v>
      </c>
    </row>
    <row r="113" spans="1:19" ht="10.9" customHeight="1" x14ac:dyDescent="0.2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</row>
    <row r="114" spans="1:19" ht="10.9" customHeight="1" x14ac:dyDescent="0.2">
      <c r="A114" s="322" t="s">
        <v>4022</v>
      </c>
      <c r="B114" s="322"/>
      <c r="C114" s="322"/>
      <c r="D114" s="322"/>
      <c r="E114" s="321" t="s">
        <v>4648</v>
      </c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2" t="s">
        <v>2904</v>
      </c>
      <c r="Q114" s="322"/>
      <c r="R114" s="321" t="s">
        <v>414</v>
      </c>
      <c r="S114" s="321"/>
    </row>
    <row r="115" spans="1:19" ht="10.9" customHeight="1" x14ac:dyDescent="0.2">
      <c r="A115" s="157"/>
      <c r="B115" s="324"/>
      <c r="C115" s="324"/>
      <c r="D115" s="324"/>
      <c r="E115" s="324"/>
      <c r="F115" s="324"/>
      <c r="G115" s="325"/>
      <c r="H115" s="325"/>
      <c r="I115" s="325"/>
      <c r="J115" s="325"/>
      <c r="K115" s="156"/>
      <c r="L115" s="326" t="s">
        <v>4020</v>
      </c>
      <c r="M115" s="326"/>
      <c r="N115" s="326"/>
      <c r="O115" s="326"/>
      <c r="P115" s="326"/>
      <c r="Q115" s="326"/>
      <c r="R115" s="326"/>
      <c r="S115" s="156"/>
    </row>
    <row r="116" spans="1:19" ht="65.650000000000006" customHeight="1" x14ac:dyDescent="0.2">
      <c r="A116" s="155" t="s">
        <v>1247</v>
      </c>
      <c r="B116" s="327" t="s">
        <v>0</v>
      </c>
      <c r="C116" s="327"/>
      <c r="D116" s="327" t="s">
        <v>1</v>
      </c>
      <c r="E116" s="327"/>
      <c r="F116" s="327"/>
      <c r="G116" s="327" t="s">
        <v>2904</v>
      </c>
      <c r="H116" s="327"/>
      <c r="I116" s="328" t="s">
        <v>405</v>
      </c>
      <c r="J116" s="328"/>
      <c r="K116" s="154" t="s">
        <v>4</v>
      </c>
      <c r="L116" s="322" t="s">
        <v>4019</v>
      </c>
      <c r="M116" s="322"/>
      <c r="N116" s="141" t="s">
        <v>4018</v>
      </c>
      <c r="O116" s="322" t="s">
        <v>4017</v>
      </c>
      <c r="P116" s="322"/>
      <c r="Q116" s="322" t="s">
        <v>4016</v>
      </c>
      <c r="R116" s="322"/>
      <c r="S116" s="154" t="s">
        <v>5</v>
      </c>
    </row>
    <row r="117" spans="1:19" ht="10.9" customHeight="1" x14ac:dyDescent="0.2">
      <c r="A117" s="128" t="s">
        <v>4015</v>
      </c>
      <c r="B117" s="334">
        <v>9259</v>
      </c>
      <c r="C117" s="321"/>
      <c r="D117" s="321" t="s">
        <v>1400</v>
      </c>
      <c r="E117" s="321"/>
      <c r="F117" s="321"/>
      <c r="G117" s="321" t="s">
        <v>414</v>
      </c>
      <c r="H117" s="321"/>
      <c r="I117" s="335">
        <v>1</v>
      </c>
      <c r="J117" s="331"/>
      <c r="K117" s="131">
        <v>27000</v>
      </c>
      <c r="L117" s="331"/>
      <c r="M117" s="331"/>
      <c r="N117" s="131">
        <v>27000</v>
      </c>
      <c r="O117" s="331"/>
      <c r="P117" s="331"/>
      <c r="Q117" s="331"/>
      <c r="R117" s="331"/>
      <c r="S117" s="131">
        <v>27000</v>
      </c>
    </row>
    <row r="118" spans="1:19" ht="10.9" customHeight="1" x14ac:dyDescent="0.2">
      <c r="A118" s="322" t="s">
        <v>4014</v>
      </c>
      <c r="B118" s="322"/>
      <c r="C118" s="322"/>
      <c r="D118" s="322"/>
      <c r="E118" s="322"/>
      <c r="F118" s="322"/>
      <c r="G118" s="322"/>
      <c r="H118" s="322"/>
      <c r="I118" s="322"/>
      <c r="J118" s="322"/>
      <c r="K118" s="322"/>
      <c r="L118" s="333">
        <v>0</v>
      </c>
      <c r="M118" s="322"/>
      <c r="N118" s="159">
        <v>27000</v>
      </c>
      <c r="O118" s="333">
        <v>0</v>
      </c>
      <c r="P118" s="322"/>
      <c r="Q118" s="333">
        <v>0</v>
      </c>
      <c r="R118" s="322"/>
      <c r="S118" s="159">
        <v>27000</v>
      </c>
    </row>
    <row r="119" spans="1:19" ht="10.9" customHeight="1" x14ac:dyDescent="0.2">
      <c r="A119" s="322" t="s">
        <v>4013</v>
      </c>
      <c r="B119" s="322"/>
      <c r="C119" s="322"/>
      <c r="D119" s="322"/>
      <c r="E119" s="322"/>
      <c r="F119" s="322"/>
      <c r="G119" s="322"/>
      <c r="H119" s="322"/>
      <c r="I119" s="322"/>
      <c r="J119" s="322"/>
      <c r="K119" s="322"/>
      <c r="L119" s="330">
        <v>0</v>
      </c>
      <c r="M119" s="322"/>
      <c r="N119" s="149">
        <v>1</v>
      </c>
      <c r="O119" s="330">
        <v>0</v>
      </c>
      <c r="P119" s="322"/>
      <c r="Q119" s="330">
        <v>0</v>
      </c>
      <c r="R119" s="322"/>
      <c r="S119" s="149">
        <v>1</v>
      </c>
    </row>
    <row r="120" spans="1:19" ht="10.9" customHeight="1" x14ac:dyDescent="0.2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</row>
    <row r="121" spans="1:19" ht="10.9" customHeight="1" x14ac:dyDescent="0.2">
      <c r="A121" s="322" t="s">
        <v>4022</v>
      </c>
      <c r="B121" s="322"/>
      <c r="C121" s="322"/>
      <c r="D121" s="322"/>
      <c r="E121" s="321" t="s">
        <v>4647</v>
      </c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2" t="s">
        <v>2904</v>
      </c>
      <c r="Q121" s="322"/>
      <c r="R121" s="321" t="s">
        <v>1396</v>
      </c>
      <c r="S121" s="321"/>
    </row>
    <row r="122" spans="1:19" ht="10.9" customHeight="1" x14ac:dyDescent="0.2">
      <c r="A122" s="157"/>
      <c r="B122" s="324"/>
      <c r="C122" s="324"/>
      <c r="D122" s="324"/>
      <c r="E122" s="324"/>
      <c r="F122" s="324"/>
      <c r="G122" s="325"/>
      <c r="H122" s="325"/>
      <c r="I122" s="325"/>
      <c r="J122" s="325"/>
      <c r="K122" s="156"/>
      <c r="L122" s="326" t="s">
        <v>4020</v>
      </c>
      <c r="M122" s="326"/>
      <c r="N122" s="326"/>
      <c r="O122" s="326"/>
      <c r="P122" s="326"/>
      <c r="Q122" s="326"/>
      <c r="R122" s="326"/>
      <c r="S122" s="156"/>
    </row>
    <row r="123" spans="1:19" ht="65.650000000000006" customHeight="1" x14ac:dyDescent="0.2">
      <c r="A123" s="155" t="s">
        <v>1247</v>
      </c>
      <c r="B123" s="327" t="s">
        <v>0</v>
      </c>
      <c r="C123" s="327"/>
      <c r="D123" s="327" t="s">
        <v>1</v>
      </c>
      <c r="E123" s="327"/>
      <c r="F123" s="327"/>
      <c r="G123" s="327" t="s">
        <v>2904</v>
      </c>
      <c r="H123" s="327"/>
      <c r="I123" s="328" t="s">
        <v>405</v>
      </c>
      <c r="J123" s="328"/>
      <c r="K123" s="154" t="s">
        <v>4</v>
      </c>
      <c r="L123" s="322" t="s">
        <v>4019</v>
      </c>
      <c r="M123" s="322"/>
      <c r="N123" s="141" t="s">
        <v>4018</v>
      </c>
      <c r="O123" s="322" t="s">
        <v>4017</v>
      </c>
      <c r="P123" s="322"/>
      <c r="Q123" s="322" t="s">
        <v>4016</v>
      </c>
      <c r="R123" s="322"/>
      <c r="S123" s="154" t="s">
        <v>5</v>
      </c>
    </row>
    <row r="124" spans="1:19" ht="10.9" customHeight="1" x14ac:dyDescent="0.2">
      <c r="A124" s="128" t="s">
        <v>4015</v>
      </c>
      <c r="B124" s="334">
        <v>9267</v>
      </c>
      <c r="C124" s="321"/>
      <c r="D124" s="321" t="s">
        <v>2972</v>
      </c>
      <c r="E124" s="321"/>
      <c r="F124" s="321"/>
      <c r="G124" s="321" t="s">
        <v>1396</v>
      </c>
      <c r="H124" s="321"/>
      <c r="I124" s="335">
        <v>1</v>
      </c>
      <c r="J124" s="331"/>
      <c r="K124" s="135">
        <v>700</v>
      </c>
      <c r="L124" s="331"/>
      <c r="M124" s="331"/>
      <c r="N124" s="135">
        <v>700</v>
      </c>
      <c r="O124" s="331"/>
      <c r="P124" s="331"/>
      <c r="Q124" s="331"/>
      <c r="R124" s="331"/>
      <c r="S124" s="135">
        <v>700</v>
      </c>
    </row>
    <row r="125" spans="1:19" ht="10.9" customHeight="1" x14ac:dyDescent="0.2">
      <c r="A125" s="322" t="s">
        <v>4014</v>
      </c>
      <c r="B125" s="322"/>
      <c r="C125" s="322"/>
      <c r="D125" s="322"/>
      <c r="E125" s="322"/>
      <c r="F125" s="322"/>
      <c r="G125" s="322"/>
      <c r="H125" s="322"/>
      <c r="I125" s="322"/>
      <c r="J125" s="322"/>
      <c r="K125" s="322"/>
      <c r="L125" s="333">
        <v>0</v>
      </c>
      <c r="M125" s="322"/>
      <c r="N125" s="161">
        <v>700</v>
      </c>
      <c r="O125" s="333">
        <v>0</v>
      </c>
      <c r="P125" s="322"/>
      <c r="Q125" s="333">
        <v>0</v>
      </c>
      <c r="R125" s="322"/>
      <c r="S125" s="161">
        <v>700</v>
      </c>
    </row>
    <row r="126" spans="1:19" ht="10.9" customHeight="1" x14ac:dyDescent="0.2">
      <c r="A126" s="322" t="s">
        <v>4013</v>
      </c>
      <c r="B126" s="322"/>
      <c r="C126" s="322"/>
      <c r="D126" s="322"/>
      <c r="E126" s="322"/>
      <c r="F126" s="322"/>
      <c r="G126" s="322"/>
      <c r="H126" s="322"/>
      <c r="I126" s="322"/>
      <c r="J126" s="322"/>
      <c r="K126" s="322"/>
      <c r="L126" s="330">
        <v>0</v>
      </c>
      <c r="M126" s="322"/>
      <c r="N126" s="149">
        <v>1</v>
      </c>
      <c r="O126" s="330">
        <v>0</v>
      </c>
      <c r="P126" s="322"/>
      <c r="Q126" s="330">
        <v>0</v>
      </c>
      <c r="R126" s="322"/>
      <c r="S126" s="149">
        <v>1</v>
      </c>
    </row>
    <row r="127" spans="1:19" ht="10.9" customHeight="1" x14ac:dyDescent="0.2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</row>
    <row r="128" spans="1:19" ht="10.9" customHeight="1" x14ac:dyDescent="0.2">
      <c r="A128" s="322" t="s">
        <v>4033</v>
      </c>
      <c r="B128" s="322"/>
      <c r="C128" s="322"/>
      <c r="D128" s="322"/>
      <c r="E128" s="321" t="s">
        <v>4646</v>
      </c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</row>
    <row r="129" spans="1:19" ht="10.9" customHeight="1" x14ac:dyDescent="0.2">
      <c r="A129" s="322" t="s">
        <v>4031</v>
      </c>
      <c r="B129" s="322"/>
      <c r="C129" s="322"/>
      <c r="D129" s="322"/>
      <c r="E129" s="321" t="s">
        <v>4645</v>
      </c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</row>
    <row r="130" spans="1:19" ht="10.9" customHeight="1" x14ac:dyDescent="0.2">
      <c r="A130" s="322" t="s">
        <v>4022</v>
      </c>
      <c r="B130" s="322"/>
      <c r="C130" s="322"/>
      <c r="D130" s="322"/>
      <c r="E130" s="321" t="s">
        <v>4644</v>
      </c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2" t="s">
        <v>2904</v>
      </c>
      <c r="Q130" s="322"/>
      <c r="R130" s="321" t="s">
        <v>414</v>
      </c>
      <c r="S130" s="321"/>
    </row>
    <row r="131" spans="1:19" ht="10.9" customHeight="1" x14ac:dyDescent="0.2">
      <c r="A131" s="157"/>
      <c r="B131" s="324"/>
      <c r="C131" s="324"/>
      <c r="D131" s="324"/>
      <c r="E131" s="324"/>
      <c r="F131" s="324"/>
      <c r="G131" s="325"/>
      <c r="H131" s="325"/>
      <c r="I131" s="325"/>
      <c r="J131" s="325"/>
      <c r="K131" s="156"/>
      <c r="L131" s="326" t="s">
        <v>4020</v>
      </c>
      <c r="M131" s="326"/>
      <c r="N131" s="326"/>
      <c r="O131" s="326"/>
      <c r="P131" s="326"/>
      <c r="Q131" s="326"/>
      <c r="R131" s="326"/>
      <c r="S131" s="156"/>
    </row>
    <row r="132" spans="1:19" ht="65.650000000000006" customHeight="1" x14ac:dyDescent="0.2">
      <c r="A132" s="155" t="s">
        <v>1247</v>
      </c>
      <c r="B132" s="327" t="s">
        <v>0</v>
      </c>
      <c r="C132" s="327"/>
      <c r="D132" s="327" t="s">
        <v>1</v>
      </c>
      <c r="E132" s="327"/>
      <c r="F132" s="327"/>
      <c r="G132" s="327" t="s">
        <v>2904</v>
      </c>
      <c r="H132" s="327"/>
      <c r="I132" s="328" t="s">
        <v>405</v>
      </c>
      <c r="J132" s="328"/>
      <c r="K132" s="154" t="s">
        <v>4</v>
      </c>
      <c r="L132" s="322" t="s">
        <v>4019</v>
      </c>
      <c r="M132" s="322"/>
      <c r="N132" s="141" t="s">
        <v>4018</v>
      </c>
      <c r="O132" s="322" t="s">
        <v>4017</v>
      </c>
      <c r="P132" s="322"/>
      <c r="Q132" s="322" t="s">
        <v>4016</v>
      </c>
      <c r="R132" s="322"/>
      <c r="S132" s="154" t="s">
        <v>5</v>
      </c>
    </row>
    <row r="133" spans="1:19" ht="10.9" customHeight="1" x14ac:dyDescent="0.2">
      <c r="A133" s="128" t="s">
        <v>4545</v>
      </c>
      <c r="B133" s="334">
        <v>9024</v>
      </c>
      <c r="C133" s="321"/>
      <c r="D133" s="321" t="s">
        <v>1254</v>
      </c>
      <c r="E133" s="321"/>
      <c r="F133" s="321"/>
      <c r="G133" s="321" t="s">
        <v>414</v>
      </c>
      <c r="H133" s="321"/>
      <c r="I133" s="335">
        <v>1</v>
      </c>
      <c r="J133" s="331"/>
      <c r="K133" s="131">
        <v>10000</v>
      </c>
      <c r="L133" s="331"/>
      <c r="M133" s="331"/>
      <c r="N133" s="153"/>
      <c r="O133" s="331"/>
      <c r="P133" s="331"/>
      <c r="Q133" s="336">
        <v>10000</v>
      </c>
      <c r="R133" s="331"/>
      <c r="S133" s="131">
        <v>10000</v>
      </c>
    </row>
    <row r="134" spans="1:19" ht="10.9" customHeight="1" x14ac:dyDescent="0.2">
      <c r="A134" s="322" t="s">
        <v>4014</v>
      </c>
      <c r="B134" s="322"/>
      <c r="C134" s="322"/>
      <c r="D134" s="322"/>
      <c r="E134" s="322"/>
      <c r="F134" s="322"/>
      <c r="G134" s="322"/>
      <c r="H134" s="322"/>
      <c r="I134" s="322"/>
      <c r="J134" s="322"/>
      <c r="K134" s="322"/>
      <c r="L134" s="333">
        <v>0</v>
      </c>
      <c r="M134" s="322"/>
      <c r="N134" s="152">
        <v>0</v>
      </c>
      <c r="O134" s="333">
        <v>0</v>
      </c>
      <c r="P134" s="322"/>
      <c r="Q134" s="332">
        <v>10000</v>
      </c>
      <c r="R134" s="322"/>
      <c r="S134" s="159">
        <v>10000</v>
      </c>
    </row>
    <row r="135" spans="1:19" ht="10.9" customHeight="1" x14ac:dyDescent="0.2">
      <c r="A135" s="322" t="s">
        <v>4013</v>
      </c>
      <c r="B135" s="322"/>
      <c r="C135" s="322"/>
      <c r="D135" s="322"/>
      <c r="E135" s="322"/>
      <c r="F135" s="322"/>
      <c r="G135" s="322"/>
      <c r="H135" s="322"/>
      <c r="I135" s="322"/>
      <c r="J135" s="322"/>
      <c r="K135" s="322"/>
      <c r="L135" s="330">
        <v>0</v>
      </c>
      <c r="M135" s="322"/>
      <c r="N135" s="150">
        <v>0</v>
      </c>
      <c r="O135" s="330">
        <v>0</v>
      </c>
      <c r="P135" s="322"/>
      <c r="Q135" s="329">
        <v>1</v>
      </c>
      <c r="R135" s="322"/>
      <c r="S135" s="149">
        <v>1</v>
      </c>
    </row>
    <row r="136" spans="1:19" ht="10.9" customHeight="1" x14ac:dyDescent="0.2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</row>
    <row r="137" spans="1:19" ht="10.9" customHeight="1" x14ac:dyDescent="0.2">
      <c r="A137" s="322" t="s">
        <v>4031</v>
      </c>
      <c r="B137" s="322"/>
      <c r="C137" s="322"/>
      <c r="D137" s="322"/>
      <c r="E137" s="321" t="s">
        <v>4643</v>
      </c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</row>
    <row r="138" spans="1:19" ht="10.9" customHeight="1" x14ac:dyDescent="0.2">
      <c r="A138" s="322" t="s">
        <v>4022</v>
      </c>
      <c r="B138" s="322"/>
      <c r="C138" s="322"/>
      <c r="D138" s="322"/>
      <c r="E138" s="321" t="s">
        <v>4642</v>
      </c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2" t="s">
        <v>2904</v>
      </c>
      <c r="Q138" s="322"/>
      <c r="R138" s="321" t="s">
        <v>1396</v>
      </c>
      <c r="S138" s="321"/>
    </row>
    <row r="139" spans="1:19" ht="10.9" customHeight="1" x14ac:dyDescent="0.2">
      <c r="A139" s="157"/>
      <c r="B139" s="324"/>
      <c r="C139" s="324"/>
      <c r="D139" s="324"/>
      <c r="E139" s="324"/>
      <c r="F139" s="324"/>
      <c r="G139" s="325"/>
      <c r="H139" s="325"/>
      <c r="I139" s="325"/>
      <c r="J139" s="325"/>
      <c r="K139" s="156"/>
      <c r="L139" s="326" t="s">
        <v>4020</v>
      </c>
      <c r="M139" s="326"/>
      <c r="N139" s="326"/>
      <c r="O139" s="326"/>
      <c r="P139" s="326"/>
      <c r="Q139" s="326"/>
      <c r="R139" s="326"/>
      <c r="S139" s="156"/>
    </row>
    <row r="140" spans="1:19" ht="65.650000000000006" customHeight="1" x14ac:dyDescent="0.2">
      <c r="A140" s="155" t="s">
        <v>1247</v>
      </c>
      <c r="B140" s="327" t="s">
        <v>0</v>
      </c>
      <c r="C140" s="327"/>
      <c r="D140" s="327" t="s">
        <v>1</v>
      </c>
      <c r="E140" s="327"/>
      <c r="F140" s="327"/>
      <c r="G140" s="327" t="s">
        <v>2904</v>
      </c>
      <c r="H140" s="327"/>
      <c r="I140" s="328" t="s">
        <v>405</v>
      </c>
      <c r="J140" s="328"/>
      <c r="K140" s="154" t="s">
        <v>4</v>
      </c>
      <c r="L140" s="322" t="s">
        <v>4019</v>
      </c>
      <c r="M140" s="322"/>
      <c r="N140" s="141" t="s">
        <v>4018</v>
      </c>
      <c r="O140" s="322" t="s">
        <v>4017</v>
      </c>
      <c r="P140" s="322"/>
      <c r="Q140" s="322" t="s">
        <v>4016</v>
      </c>
      <c r="R140" s="322"/>
      <c r="S140" s="154" t="s">
        <v>5</v>
      </c>
    </row>
    <row r="141" spans="1:19" ht="10.9" customHeight="1" x14ac:dyDescent="0.2">
      <c r="A141" s="128" t="s">
        <v>4545</v>
      </c>
      <c r="B141" s="334">
        <v>9049</v>
      </c>
      <c r="C141" s="321"/>
      <c r="D141" s="321" t="s">
        <v>1269</v>
      </c>
      <c r="E141" s="321"/>
      <c r="F141" s="321"/>
      <c r="G141" s="321" t="s">
        <v>1396</v>
      </c>
      <c r="H141" s="321"/>
      <c r="I141" s="335">
        <v>1</v>
      </c>
      <c r="J141" s="331"/>
      <c r="K141" s="129">
        <v>1500</v>
      </c>
      <c r="L141" s="331"/>
      <c r="M141" s="331"/>
      <c r="N141" s="153"/>
      <c r="O141" s="331"/>
      <c r="P141" s="331"/>
      <c r="Q141" s="337">
        <v>1500</v>
      </c>
      <c r="R141" s="331"/>
      <c r="S141" s="129">
        <v>1500</v>
      </c>
    </row>
    <row r="142" spans="1:19" ht="10.9" customHeight="1" x14ac:dyDescent="0.2">
      <c r="A142" s="322" t="s">
        <v>4014</v>
      </c>
      <c r="B142" s="322"/>
      <c r="C142" s="322"/>
      <c r="D142" s="322"/>
      <c r="E142" s="322"/>
      <c r="F142" s="322"/>
      <c r="G142" s="322"/>
      <c r="H142" s="322"/>
      <c r="I142" s="322"/>
      <c r="J142" s="322"/>
      <c r="K142" s="322"/>
      <c r="L142" s="333">
        <v>0</v>
      </c>
      <c r="M142" s="322"/>
      <c r="N142" s="152">
        <v>0</v>
      </c>
      <c r="O142" s="333">
        <v>0</v>
      </c>
      <c r="P142" s="322"/>
      <c r="Q142" s="338">
        <v>1500</v>
      </c>
      <c r="R142" s="322"/>
      <c r="S142" s="151">
        <v>1500</v>
      </c>
    </row>
    <row r="143" spans="1:19" ht="10.9" customHeight="1" x14ac:dyDescent="0.2">
      <c r="A143" s="322" t="s">
        <v>4013</v>
      </c>
      <c r="B143" s="322"/>
      <c r="C143" s="322"/>
      <c r="D143" s="322"/>
      <c r="E143" s="322"/>
      <c r="F143" s="322"/>
      <c r="G143" s="322"/>
      <c r="H143" s="322"/>
      <c r="I143" s="322"/>
      <c r="J143" s="322"/>
      <c r="K143" s="322"/>
      <c r="L143" s="330">
        <v>0</v>
      </c>
      <c r="M143" s="322"/>
      <c r="N143" s="150">
        <v>0</v>
      </c>
      <c r="O143" s="330">
        <v>0</v>
      </c>
      <c r="P143" s="322"/>
      <c r="Q143" s="329">
        <v>1</v>
      </c>
      <c r="R143" s="322"/>
      <c r="S143" s="149">
        <v>1</v>
      </c>
    </row>
    <row r="144" spans="1:19" ht="10.9" customHeight="1" x14ac:dyDescent="0.2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</row>
    <row r="145" spans="1:19" ht="10.9" customHeight="1" x14ac:dyDescent="0.2">
      <c r="A145" s="322" t="s">
        <v>4022</v>
      </c>
      <c r="B145" s="322"/>
      <c r="C145" s="322"/>
      <c r="D145" s="322"/>
      <c r="E145" s="321" t="s">
        <v>4641</v>
      </c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2" t="s">
        <v>2904</v>
      </c>
      <c r="Q145" s="322"/>
      <c r="R145" s="321" t="s">
        <v>414</v>
      </c>
      <c r="S145" s="321"/>
    </row>
    <row r="146" spans="1:19" ht="10.9" customHeight="1" x14ac:dyDescent="0.2">
      <c r="A146" s="157"/>
      <c r="B146" s="324"/>
      <c r="C146" s="324"/>
      <c r="D146" s="324"/>
      <c r="E146" s="324"/>
      <c r="F146" s="324"/>
      <c r="G146" s="325"/>
      <c r="H146" s="325"/>
      <c r="I146" s="325"/>
      <c r="J146" s="325"/>
      <c r="K146" s="156"/>
      <c r="L146" s="326" t="s">
        <v>4020</v>
      </c>
      <c r="M146" s="326"/>
      <c r="N146" s="326"/>
      <c r="O146" s="326"/>
      <c r="P146" s="326"/>
      <c r="Q146" s="326"/>
      <c r="R146" s="326"/>
      <c r="S146" s="156"/>
    </row>
    <row r="147" spans="1:19" ht="65.650000000000006" customHeight="1" x14ac:dyDescent="0.2">
      <c r="A147" s="155" t="s">
        <v>1247</v>
      </c>
      <c r="B147" s="327" t="s">
        <v>0</v>
      </c>
      <c r="C147" s="327"/>
      <c r="D147" s="327" t="s">
        <v>1</v>
      </c>
      <c r="E147" s="327"/>
      <c r="F147" s="327"/>
      <c r="G147" s="327" t="s">
        <v>2904</v>
      </c>
      <c r="H147" s="327"/>
      <c r="I147" s="328" t="s">
        <v>405</v>
      </c>
      <c r="J147" s="328"/>
      <c r="K147" s="154" t="s">
        <v>4</v>
      </c>
      <c r="L147" s="322" t="s">
        <v>4019</v>
      </c>
      <c r="M147" s="322"/>
      <c r="N147" s="141" t="s">
        <v>4018</v>
      </c>
      <c r="O147" s="322" t="s">
        <v>4017</v>
      </c>
      <c r="P147" s="322"/>
      <c r="Q147" s="322" t="s">
        <v>4016</v>
      </c>
      <c r="R147" s="322"/>
      <c r="S147" s="154" t="s">
        <v>5</v>
      </c>
    </row>
    <row r="148" spans="1:19" ht="10.9" customHeight="1" x14ac:dyDescent="0.2">
      <c r="A148" s="128" t="s">
        <v>4545</v>
      </c>
      <c r="B148" s="339">
        <v>141</v>
      </c>
      <c r="C148" s="321"/>
      <c r="D148" s="321" t="s">
        <v>2892</v>
      </c>
      <c r="E148" s="321"/>
      <c r="F148" s="321"/>
      <c r="G148" s="321" t="s">
        <v>414</v>
      </c>
      <c r="H148" s="321"/>
      <c r="I148" s="335">
        <v>1</v>
      </c>
      <c r="J148" s="331"/>
      <c r="K148" s="131">
        <v>11600</v>
      </c>
      <c r="L148" s="331"/>
      <c r="M148" s="331"/>
      <c r="N148" s="153"/>
      <c r="O148" s="331"/>
      <c r="P148" s="331"/>
      <c r="Q148" s="336">
        <v>11600</v>
      </c>
      <c r="R148" s="331"/>
      <c r="S148" s="131">
        <v>11600</v>
      </c>
    </row>
    <row r="149" spans="1:19" ht="10.9" customHeight="1" x14ac:dyDescent="0.2">
      <c r="A149" s="322" t="s">
        <v>4014</v>
      </c>
      <c r="B149" s="322"/>
      <c r="C149" s="322"/>
      <c r="D149" s="322"/>
      <c r="E149" s="322"/>
      <c r="F149" s="322"/>
      <c r="G149" s="322"/>
      <c r="H149" s="322"/>
      <c r="I149" s="322"/>
      <c r="J149" s="322"/>
      <c r="K149" s="322"/>
      <c r="L149" s="333">
        <v>0</v>
      </c>
      <c r="M149" s="322"/>
      <c r="N149" s="152">
        <v>0</v>
      </c>
      <c r="O149" s="333">
        <v>0</v>
      </c>
      <c r="P149" s="322"/>
      <c r="Q149" s="332">
        <v>11600</v>
      </c>
      <c r="R149" s="322"/>
      <c r="S149" s="159">
        <v>11600</v>
      </c>
    </row>
    <row r="150" spans="1:19" ht="10.9" customHeight="1" x14ac:dyDescent="0.2">
      <c r="A150" s="322" t="s">
        <v>4013</v>
      </c>
      <c r="B150" s="322"/>
      <c r="C150" s="322"/>
      <c r="D150" s="322"/>
      <c r="E150" s="322"/>
      <c r="F150" s="322"/>
      <c r="G150" s="322"/>
      <c r="H150" s="322"/>
      <c r="I150" s="322"/>
      <c r="J150" s="322"/>
      <c r="K150" s="322"/>
      <c r="L150" s="330">
        <v>0</v>
      </c>
      <c r="M150" s="322"/>
      <c r="N150" s="150">
        <v>0</v>
      </c>
      <c r="O150" s="330">
        <v>0</v>
      </c>
      <c r="P150" s="322"/>
      <c r="Q150" s="329">
        <v>1</v>
      </c>
      <c r="R150" s="322"/>
      <c r="S150" s="149">
        <v>1</v>
      </c>
    </row>
    <row r="151" spans="1:19" ht="10.9" customHeight="1" x14ac:dyDescent="0.2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</row>
    <row r="152" spans="1:19" ht="10.9" customHeight="1" x14ac:dyDescent="0.2">
      <c r="A152" s="322" t="s">
        <v>4033</v>
      </c>
      <c r="B152" s="322"/>
      <c r="C152" s="322"/>
      <c r="D152" s="322"/>
      <c r="E152" s="321" t="s">
        <v>4640</v>
      </c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</row>
    <row r="153" spans="1:19" ht="10.9" customHeight="1" x14ac:dyDescent="0.2">
      <c r="A153" s="322" t="s">
        <v>4031</v>
      </c>
      <c r="B153" s="322"/>
      <c r="C153" s="322"/>
      <c r="D153" s="322"/>
      <c r="E153" s="321" t="s">
        <v>4639</v>
      </c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</row>
    <row r="154" spans="1:19" ht="10.9" customHeight="1" x14ac:dyDescent="0.2">
      <c r="A154" s="322" t="s">
        <v>4022</v>
      </c>
      <c r="B154" s="322"/>
      <c r="C154" s="322"/>
      <c r="D154" s="322"/>
      <c r="E154" s="321" t="s">
        <v>4638</v>
      </c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2" t="s">
        <v>2904</v>
      </c>
      <c r="Q154" s="322"/>
      <c r="R154" s="321" t="s">
        <v>414</v>
      </c>
      <c r="S154" s="321"/>
    </row>
    <row r="155" spans="1:19" ht="10.9" customHeight="1" x14ac:dyDescent="0.2">
      <c r="A155" s="157"/>
      <c r="B155" s="324"/>
      <c r="C155" s="324"/>
      <c r="D155" s="324"/>
      <c r="E155" s="324"/>
      <c r="F155" s="324"/>
      <c r="G155" s="325"/>
      <c r="H155" s="325"/>
      <c r="I155" s="325"/>
      <c r="J155" s="325"/>
      <c r="K155" s="156"/>
      <c r="L155" s="326" t="s">
        <v>4020</v>
      </c>
      <c r="M155" s="326"/>
      <c r="N155" s="326"/>
      <c r="O155" s="326"/>
      <c r="P155" s="326"/>
      <c r="Q155" s="326"/>
      <c r="R155" s="326"/>
      <c r="S155" s="156"/>
    </row>
    <row r="156" spans="1:19" ht="65.650000000000006" customHeight="1" x14ac:dyDescent="0.2">
      <c r="A156" s="155" t="s">
        <v>1247</v>
      </c>
      <c r="B156" s="327" t="s">
        <v>0</v>
      </c>
      <c r="C156" s="327"/>
      <c r="D156" s="327" t="s">
        <v>1</v>
      </c>
      <c r="E156" s="327"/>
      <c r="F156" s="327"/>
      <c r="G156" s="327" t="s">
        <v>2904</v>
      </c>
      <c r="H156" s="327"/>
      <c r="I156" s="328" t="s">
        <v>405</v>
      </c>
      <c r="J156" s="328"/>
      <c r="K156" s="154" t="s">
        <v>4</v>
      </c>
      <c r="L156" s="322" t="s">
        <v>4019</v>
      </c>
      <c r="M156" s="322"/>
      <c r="N156" s="141" t="s">
        <v>4018</v>
      </c>
      <c r="O156" s="322" t="s">
        <v>4017</v>
      </c>
      <c r="P156" s="322"/>
      <c r="Q156" s="322" t="s">
        <v>4016</v>
      </c>
      <c r="R156" s="322"/>
      <c r="S156" s="154" t="s">
        <v>5</v>
      </c>
    </row>
    <row r="157" spans="1:19" ht="10.9" customHeight="1" x14ac:dyDescent="0.2">
      <c r="A157" s="128" t="s">
        <v>4545</v>
      </c>
      <c r="B157" s="339">
        <v>242</v>
      </c>
      <c r="C157" s="321"/>
      <c r="D157" s="321" t="s">
        <v>1281</v>
      </c>
      <c r="E157" s="321"/>
      <c r="F157" s="321"/>
      <c r="G157" s="321" t="s">
        <v>414</v>
      </c>
      <c r="H157" s="321"/>
      <c r="I157" s="335">
        <v>1</v>
      </c>
      <c r="J157" s="331"/>
      <c r="K157" s="129">
        <v>5600</v>
      </c>
      <c r="L157" s="331"/>
      <c r="M157" s="331"/>
      <c r="N157" s="153"/>
      <c r="O157" s="331"/>
      <c r="P157" s="331"/>
      <c r="Q157" s="337">
        <v>5600</v>
      </c>
      <c r="R157" s="331"/>
      <c r="S157" s="129">
        <v>5600</v>
      </c>
    </row>
    <row r="158" spans="1:19" ht="10.9" customHeight="1" x14ac:dyDescent="0.2">
      <c r="A158" s="322" t="s">
        <v>4014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33">
        <v>0</v>
      </c>
      <c r="M158" s="322"/>
      <c r="N158" s="152">
        <v>0</v>
      </c>
      <c r="O158" s="333">
        <v>0</v>
      </c>
      <c r="P158" s="322"/>
      <c r="Q158" s="338">
        <v>5600</v>
      </c>
      <c r="R158" s="322"/>
      <c r="S158" s="151">
        <v>5600</v>
      </c>
    </row>
    <row r="159" spans="1:19" ht="10.9" customHeight="1" x14ac:dyDescent="0.2">
      <c r="A159" s="322" t="s">
        <v>4013</v>
      </c>
      <c r="B159" s="322"/>
      <c r="C159" s="322"/>
      <c r="D159" s="322"/>
      <c r="E159" s="322"/>
      <c r="F159" s="322"/>
      <c r="G159" s="322"/>
      <c r="H159" s="322"/>
      <c r="I159" s="322"/>
      <c r="J159" s="322"/>
      <c r="K159" s="322"/>
      <c r="L159" s="330">
        <v>0</v>
      </c>
      <c r="M159" s="322"/>
      <c r="N159" s="150">
        <v>0</v>
      </c>
      <c r="O159" s="330">
        <v>0</v>
      </c>
      <c r="P159" s="322"/>
      <c r="Q159" s="329">
        <v>1</v>
      </c>
      <c r="R159" s="322"/>
      <c r="S159" s="149">
        <v>1</v>
      </c>
    </row>
    <row r="160" spans="1:19" ht="10.9" customHeight="1" x14ac:dyDescent="0.2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</row>
    <row r="161" spans="1:19" ht="10.9" customHeight="1" x14ac:dyDescent="0.2">
      <c r="A161" s="322" t="s">
        <v>4031</v>
      </c>
      <c r="B161" s="322"/>
      <c r="C161" s="322"/>
      <c r="D161" s="322"/>
      <c r="E161" s="321" t="s">
        <v>4637</v>
      </c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</row>
    <row r="162" spans="1:19" ht="10.9" customHeight="1" x14ac:dyDescent="0.2">
      <c r="A162" s="322" t="s">
        <v>4022</v>
      </c>
      <c r="B162" s="322"/>
      <c r="C162" s="322"/>
      <c r="D162" s="322"/>
      <c r="E162" s="321" t="s">
        <v>4636</v>
      </c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2" t="s">
        <v>2904</v>
      </c>
      <c r="Q162" s="322"/>
      <c r="R162" s="321" t="s">
        <v>1270</v>
      </c>
      <c r="S162" s="321"/>
    </row>
    <row r="163" spans="1:19" ht="10.9" customHeight="1" x14ac:dyDescent="0.2">
      <c r="A163" s="157"/>
      <c r="B163" s="324"/>
      <c r="C163" s="324"/>
      <c r="D163" s="324"/>
      <c r="E163" s="324"/>
      <c r="F163" s="324"/>
      <c r="G163" s="325"/>
      <c r="H163" s="325"/>
      <c r="I163" s="325"/>
      <c r="J163" s="325"/>
      <c r="K163" s="156"/>
      <c r="L163" s="326" t="s">
        <v>4020</v>
      </c>
      <c r="M163" s="326"/>
      <c r="N163" s="326"/>
      <c r="O163" s="326"/>
      <c r="P163" s="326"/>
      <c r="Q163" s="326"/>
      <c r="R163" s="326"/>
      <c r="S163" s="156"/>
    </row>
    <row r="164" spans="1:19" ht="65.650000000000006" customHeight="1" x14ac:dyDescent="0.2">
      <c r="A164" s="155" t="s">
        <v>1247</v>
      </c>
      <c r="B164" s="327" t="s">
        <v>0</v>
      </c>
      <c r="C164" s="327"/>
      <c r="D164" s="327" t="s">
        <v>1</v>
      </c>
      <c r="E164" s="327"/>
      <c r="F164" s="327"/>
      <c r="G164" s="327" t="s">
        <v>2904</v>
      </c>
      <c r="H164" s="327"/>
      <c r="I164" s="328" t="s">
        <v>405</v>
      </c>
      <c r="J164" s="328"/>
      <c r="K164" s="154" t="s">
        <v>4</v>
      </c>
      <c r="L164" s="322" t="s">
        <v>4019</v>
      </c>
      <c r="M164" s="322"/>
      <c r="N164" s="141" t="s">
        <v>4018</v>
      </c>
      <c r="O164" s="322" t="s">
        <v>4017</v>
      </c>
      <c r="P164" s="322"/>
      <c r="Q164" s="322" t="s">
        <v>4016</v>
      </c>
      <c r="R164" s="322"/>
      <c r="S164" s="154" t="s">
        <v>5</v>
      </c>
    </row>
    <row r="165" spans="1:19" ht="10.9" customHeight="1" x14ac:dyDescent="0.2">
      <c r="A165" s="128" t="s">
        <v>4545</v>
      </c>
      <c r="B165" s="339">
        <v>164</v>
      </c>
      <c r="C165" s="321"/>
      <c r="D165" s="321" t="s">
        <v>4635</v>
      </c>
      <c r="E165" s="321"/>
      <c r="F165" s="321"/>
      <c r="G165" s="321" t="s">
        <v>1270</v>
      </c>
      <c r="H165" s="321"/>
      <c r="I165" s="335">
        <v>1</v>
      </c>
      <c r="J165" s="331"/>
      <c r="K165" s="129">
        <v>1000</v>
      </c>
      <c r="L165" s="331"/>
      <c r="M165" s="331"/>
      <c r="N165" s="153"/>
      <c r="O165" s="331"/>
      <c r="P165" s="331"/>
      <c r="Q165" s="337">
        <v>1000</v>
      </c>
      <c r="R165" s="331"/>
      <c r="S165" s="129">
        <v>1000</v>
      </c>
    </row>
    <row r="166" spans="1:19" ht="10.9" customHeight="1" x14ac:dyDescent="0.2">
      <c r="A166" s="322" t="s">
        <v>4014</v>
      </c>
      <c r="B166" s="322"/>
      <c r="C166" s="322"/>
      <c r="D166" s="322"/>
      <c r="E166" s="322"/>
      <c r="F166" s="322"/>
      <c r="G166" s="322"/>
      <c r="H166" s="322"/>
      <c r="I166" s="322"/>
      <c r="J166" s="322"/>
      <c r="K166" s="322"/>
      <c r="L166" s="333">
        <v>0</v>
      </c>
      <c r="M166" s="322"/>
      <c r="N166" s="152">
        <v>0</v>
      </c>
      <c r="O166" s="333">
        <v>0</v>
      </c>
      <c r="P166" s="322"/>
      <c r="Q166" s="338">
        <v>1000</v>
      </c>
      <c r="R166" s="322"/>
      <c r="S166" s="151">
        <v>1000</v>
      </c>
    </row>
    <row r="167" spans="1:19" ht="10.9" customHeight="1" x14ac:dyDescent="0.2">
      <c r="A167" s="322" t="s">
        <v>4013</v>
      </c>
      <c r="B167" s="322"/>
      <c r="C167" s="322"/>
      <c r="D167" s="322"/>
      <c r="E167" s="322"/>
      <c r="F167" s="322"/>
      <c r="G167" s="322"/>
      <c r="H167" s="322"/>
      <c r="I167" s="322"/>
      <c r="J167" s="322"/>
      <c r="K167" s="322"/>
      <c r="L167" s="330">
        <v>0</v>
      </c>
      <c r="M167" s="322"/>
      <c r="N167" s="150">
        <v>0</v>
      </c>
      <c r="O167" s="330">
        <v>0</v>
      </c>
      <c r="P167" s="322"/>
      <c r="Q167" s="329">
        <v>1</v>
      </c>
      <c r="R167" s="322"/>
      <c r="S167" s="149">
        <v>1</v>
      </c>
    </row>
    <row r="168" spans="1:19" ht="10.9" customHeight="1" x14ac:dyDescent="0.2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</row>
    <row r="169" spans="1:19" ht="10.9" customHeight="1" x14ac:dyDescent="0.2">
      <c r="A169" s="322" t="s">
        <v>4022</v>
      </c>
      <c r="B169" s="322"/>
      <c r="C169" s="322"/>
      <c r="D169" s="322"/>
      <c r="E169" s="321" t="s">
        <v>4634</v>
      </c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2" t="s">
        <v>2904</v>
      </c>
      <c r="Q169" s="322"/>
      <c r="R169" s="321" t="s">
        <v>1396</v>
      </c>
      <c r="S169" s="321"/>
    </row>
    <row r="170" spans="1:19" ht="10.9" customHeight="1" x14ac:dyDescent="0.2">
      <c r="A170" s="157"/>
      <c r="B170" s="324"/>
      <c r="C170" s="324"/>
      <c r="D170" s="324"/>
      <c r="E170" s="324"/>
      <c r="F170" s="324"/>
      <c r="G170" s="325"/>
      <c r="H170" s="325"/>
      <c r="I170" s="325"/>
      <c r="J170" s="325"/>
      <c r="K170" s="156"/>
      <c r="L170" s="326" t="s">
        <v>4020</v>
      </c>
      <c r="M170" s="326"/>
      <c r="N170" s="326"/>
      <c r="O170" s="326"/>
      <c r="P170" s="326"/>
      <c r="Q170" s="326"/>
      <c r="R170" s="326"/>
      <c r="S170" s="156"/>
    </row>
    <row r="171" spans="1:19" ht="65.650000000000006" customHeight="1" x14ac:dyDescent="0.2">
      <c r="A171" s="155" t="s">
        <v>1247</v>
      </c>
      <c r="B171" s="327" t="s">
        <v>0</v>
      </c>
      <c r="C171" s="327"/>
      <c r="D171" s="327" t="s">
        <v>1</v>
      </c>
      <c r="E171" s="327"/>
      <c r="F171" s="327"/>
      <c r="G171" s="327" t="s">
        <v>2904</v>
      </c>
      <c r="H171" s="327"/>
      <c r="I171" s="328" t="s">
        <v>405</v>
      </c>
      <c r="J171" s="328"/>
      <c r="K171" s="154" t="s">
        <v>4</v>
      </c>
      <c r="L171" s="322" t="s">
        <v>4019</v>
      </c>
      <c r="M171" s="322"/>
      <c r="N171" s="141" t="s">
        <v>4018</v>
      </c>
      <c r="O171" s="322" t="s">
        <v>4017</v>
      </c>
      <c r="P171" s="322"/>
      <c r="Q171" s="322" t="s">
        <v>4016</v>
      </c>
      <c r="R171" s="322"/>
      <c r="S171" s="154" t="s">
        <v>5</v>
      </c>
    </row>
    <row r="172" spans="1:19" ht="10.9" customHeight="1" x14ac:dyDescent="0.2">
      <c r="A172" s="128" t="s">
        <v>4545</v>
      </c>
      <c r="B172" s="339">
        <v>164</v>
      </c>
      <c r="C172" s="321"/>
      <c r="D172" s="321" t="s">
        <v>4633</v>
      </c>
      <c r="E172" s="321"/>
      <c r="F172" s="321"/>
      <c r="G172" s="321" t="s">
        <v>1270</v>
      </c>
      <c r="H172" s="321"/>
      <c r="I172" s="335">
        <v>1</v>
      </c>
      <c r="J172" s="331"/>
      <c r="K172" s="135">
        <v>250</v>
      </c>
      <c r="L172" s="331"/>
      <c r="M172" s="331"/>
      <c r="N172" s="153"/>
      <c r="O172" s="331"/>
      <c r="P172" s="331"/>
      <c r="Q172" s="341">
        <v>250</v>
      </c>
      <c r="R172" s="331"/>
      <c r="S172" s="135">
        <v>250</v>
      </c>
    </row>
    <row r="173" spans="1:19" ht="10.9" customHeight="1" x14ac:dyDescent="0.2">
      <c r="A173" s="322" t="s">
        <v>4014</v>
      </c>
      <c r="B173" s="322"/>
      <c r="C173" s="322"/>
      <c r="D173" s="322"/>
      <c r="E173" s="322"/>
      <c r="F173" s="322"/>
      <c r="G173" s="322"/>
      <c r="H173" s="322"/>
      <c r="I173" s="322"/>
      <c r="J173" s="322"/>
      <c r="K173" s="322"/>
      <c r="L173" s="333">
        <v>0</v>
      </c>
      <c r="M173" s="322"/>
      <c r="N173" s="152">
        <v>0</v>
      </c>
      <c r="O173" s="333">
        <v>0</v>
      </c>
      <c r="P173" s="322"/>
      <c r="Q173" s="340">
        <v>250</v>
      </c>
      <c r="R173" s="322"/>
      <c r="S173" s="161">
        <v>250</v>
      </c>
    </row>
    <row r="174" spans="1:19" ht="10.9" customHeight="1" x14ac:dyDescent="0.2">
      <c r="A174" s="322" t="s">
        <v>4013</v>
      </c>
      <c r="B174" s="322"/>
      <c r="C174" s="322"/>
      <c r="D174" s="322"/>
      <c r="E174" s="322"/>
      <c r="F174" s="322"/>
      <c r="G174" s="322"/>
      <c r="H174" s="322"/>
      <c r="I174" s="322"/>
      <c r="J174" s="322"/>
      <c r="K174" s="322"/>
      <c r="L174" s="330">
        <v>0</v>
      </c>
      <c r="M174" s="322"/>
      <c r="N174" s="150">
        <v>0</v>
      </c>
      <c r="O174" s="330">
        <v>0</v>
      </c>
      <c r="P174" s="322"/>
      <c r="Q174" s="329">
        <v>1</v>
      </c>
      <c r="R174" s="322"/>
      <c r="S174" s="149">
        <v>1</v>
      </c>
    </row>
    <row r="175" spans="1:19" ht="10.9" customHeight="1" x14ac:dyDescent="0.2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</row>
    <row r="176" spans="1:19" ht="10.9" customHeight="1" x14ac:dyDescent="0.2">
      <c r="A176" s="322" t="s">
        <v>4033</v>
      </c>
      <c r="B176" s="322"/>
      <c r="C176" s="322"/>
      <c r="D176" s="322"/>
      <c r="E176" s="321" t="s">
        <v>4632</v>
      </c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</row>
    <row r="177" spans="1:19" ht="10.9" customHeight="1" x14ac:dyDescent="0.2">
      <c r="A177" s="322" t="s">
        <v>4031</v>
      </c>
      <c r="B177" s="322"/>
      <c r="C177" s="322"/>
      <c r="D177" s="322"/>
      <c r="E177" s="321" t="s">
        <v>4631</v>
      </c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</row>
    <row r="178" spans="1:19" ht="10.9" customHeight="1" x14ac:dyDescent="0.2">
      <c r="A178" s="322" t="s">
        <v>4022</v>
      </c>
      <c r="B178" s="322"/>
      <c r="C178" s="322"/>
      <c r="D178" s="322"/>
      <c r="E178" s="321" t="s">
        <v>4630</v>
      </c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2" t="s">
        <v>2904</v>
      </c>
      <c r="Q178" s="322"/>
      <c r="R178" s="321" t="s">
        <v>1396</v>
      </c>
      <c r="S178" s="321"/>
    </row>
    <row r="179" spans="1:19" ht="10.9" customHeight="1" x14ac:dyDescent="0.2">
      <c r="A179" s="157"/>
      <c r="B179" s="324"/>
      <c r="C179" s="324"/>
      <c r="D179" s="324"/>
      <c r="E179" s="324"/>
      <c r="F179" s="324"/>
      <c r="G179" s="325"/>
      <c r="H179" s="325"/>
      <c r="I179" s="325"/>
      <c r="J179" s="325"/>
      <c r="K179" s="156"/>
      <c r="L179" s="326" t="s">
        <v>4020</v>
      </c>
      <c r="M179" s="326"/>
      <c r="N179" s="326"/>
      <c r="O179" s="326"/>
      <c r="P179" s="326"/>
      <c r="Q179" s="326"/>
      <c r="R179" s="326"/>
      <c r="S179" s="156"/>
    </row>
    <row r="180" spans="1:19" ht="65.650000000000006" customHeight="1" x14ac:dyDescent="0.2">
      <c r="A180" s="155" t="s">
        <v>1247</v>
      </c>
      <c r="B180" s="327" t="s">
        <v>0</v>
      </c>
      <c r="C180" s="327"/>
      <c r="D180" s="327" t="s">
        <v>1</v>
      </c>
      <c r="E180" s="327"/>
      <c r="F180" s="327"/>
      <c r="G180" s="327" t="s">
        <v>2904</v>
      </c>
      <c r="H180" s="327"/>
      <c r="I180" s="328" t="s">
        <v>405</v>
      </c>
      <c r="J180" s="328"/>
      <c r="K180" s="154" t="s">
        <v>4</v>
      </c>
      <c r="L180" s="322" t="s">
        <v>4019</v>
      </c>
      <c r="M180" s="322"/>
      <c r="N180" s="141" t="s">
        <v>4018</v>
      </c>
      <c r="O180" s="322" t="s">
        <v>4017</v>
      </c>
      <c r="P180" s="322"/>
      <c r="Q180" s="322" t="s">
        <v>4016</v>
      </c>
      <c r="R180" s="322"/>
      <c r="S180" s="154" t="s">
        <v>5</v>
      </c>
    </row>
    <row r="181" spans="1:19" ht="10.9" customHeight="1" x14ac:dyDescent="0.2">
      <c r="A181" s="128" t="s">
        <v>4015</v>
      </c>
      <c r="B181" s="334">
        <v>9265</v>
      </c>
      <c r="C181" s="321"/>
      <c r="D181" s="321" t="s">
        <v>1476</v>
      </c>
      <c r="E181" s="321"/>
      <c r="F181" s="321"/>
      <c r="G181" s="321" t="s">
        <v>1396</v>
      </c>
      <c r="H181" s="321"/>
      <c r="I181" s="335">
        <v>1</v>
      </c>
      <c r="J181" s="331"/>
      <c r="K181" s="135">
        <v>175</v>
      </c>
      <c r="L181" s="331"/>
      <c r="M181" s="331"/>
      <c r="N181" s="135">
        <v>175</v>
      </c>
      <c r="O181" s="331"/>
      <c r="P181" s="331"/>
      <c r="Q181" s="331"/>
      <c r="R181" s="331"/>
      <c r="S181" s="135">
        <v>175</v>
      </c>
    </row>
    <row r="182" spans="1:19" ht="10.9" customHeight="1" x14ac:dyDescent="0.2">
      <c r="A182" s="322" t="s">
        <v>4014</v>
      </c>
      <c r="B182" s="322"/>
      <c r="C182" s="322"/>
      <c r="D182" s="322"/>
      <c r="E182" s="322"/>
      <c r="F182" s="322"/>
      <c r="G182" s="322"/>
      <c r="H182" s="322"/>
      <c r="I182" s="322"/>
      <c r="J182" s="322"/>
      <c r="K182" s="322"/>
      <c r="L182" s="333">
        <v>0</v>
      </c>
      <c r="M182" s="322"/>
      <c r="N182" s="161">
        <v>175</v>
      </c>
      <c r="O182" s="333">
        <v>0</v>
      </c>
      <c r="P182" s="322"/>
      <c r="Q182" s="333">
        <v>0</v>
      </c>
      <c r="R182" s="322"/>
      <c r="S182" s="161">
        <v>175</v>
      </c>
    </row>
    <row r="183" spans="1:19" ht="10.9" customHeight="1" x14ac:dyDescent="0.2">
      <c r="A183" s="322" t="s">
        <v>4013</v>
      </c>
      <c r="B183" s="322"/>
      <c r="C183" s="322"/>
      <c r="D183" s="322"/>
      <c r="E183" s="322"/>
      <c r="F183" s="322"/>
      <c r="G183" s="322"/>
      <c r="H183" s="322"/>
      <c r="I183" s="322"/>
      <c r="J183" s="322"/>
      <c r="K183" s="322"/>
      <c r="L183" s="330">
        <v>0</v>
      </c>
      <c r="M183" s="322"/>
      <c r="N183" s="149">
        <v>1</v>
      </c>
      <c r="O183" s="330">
        <v>0</v>
      </c>
      <c r="P183" s="322"/>
      <c r="Q183" s="330">
        <v>0</v>
      </c>
      <c r="R183" s="322"/>
      <c r="S183" s="149">
        <v>1</v>
      </c>
    </row>
    <row r="184" spans="1:19" ht="10.9" customHeight="1" x14ac:dyDescent="0.2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</row>
    <row r="185" spans="1:19" ht="10.9" customHeight="1" x14ac:dyDescent="0.2">
      <c r="A185" s="322" t="s">
        <v>4031</v>
      </c>
      <c r="B185" s="322"/>
      <c r="C185" s="322"/>
      <c r="D185" s="322"/>
      <c r="E185" s="321" t="s">
        <v>4629</v>
      </c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</row>
    <row r="186" spans="1:19" ht="10.9" customHeight="1" x14ac:dyDescent="0.2">
      <c r="A186" s="322" t="s">
        <v>4022</v>
      </c>
      <c r="B186" s="322"/>
      <c r="C186" s="322"/>
      <c r="D186" s="322"/>
      <c r="E186" s="321" t="s">
        <v>4628</v>
      </c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2" t="s">
        <v>2904</v>
      </c>
      <c r="Q186" s="322"/>
      <c r="R186" s="321" t="s">
        <v>414</v>
      </c>
      <c r="S186" s="321"/>
    </row>
    <row r="187" spans="1:19" ht="10.9" customHeight="1" x14ac:dyDescent="0.2">
      <c r="A187" s="157"/>
      <c r="B187" s="324"/>
      <c r="C187" s="324"/>
      <c r="D187" s="324"/>
      <c r="E187" s="324"/>
      <c r="F187" s="324"/>
      <c r="G187" s="325"/>
      <c r="H187" s="325"/>
      <c r="I187" s="325"/>
      <c r="J187" s="325"/>
      <c r="K187" s="156"/>
      <c r="L187" s="326" t="s">
        <v>4020</v>
      </c>
      <c r="M187" s="326"/>
      <c r="N187" s="326"/>
      <c r="O187" s="326"/>
      <c r="P187" s="326"/>
      <c r="Q187" s="326"/>
      <c r="R187" s="326"/>
      <c r="S187" s="156"/>
    </row>
    <row r="188" spans="1:19" ht="65.650000000000006" customHeight="1" x14ac:dyDescent="0.2">
      <c r="A188" s="155" t="s">
        <v>1247</v>
      </c>
      <c r="B188" s="327" t="s">
        <v>0</v>
      </c>
      <c r="C188" s="327"/>
      <c r="D188" s="327" t="s">
        <v>1</v>
      </c>
      <c r="E188" s="327"/>
      <c r="F188" s="327"/>
      <c r="G188" s="327" t="s">
        <v>2904</v>
      </c>
      <c r="H188" s="327"/>
      <c r="I188" s="328" t="s">
        <v>405</v>
      </c>
      <c r="J188" s="328"/>
      <c r="K188" s="154" t="s">
        <v>4</v>
      </c>
      <c r="L188" s="322" t="s">
        <v>4019</v>
      </c>
      <c r="M188" s="322"/>
      <c r="N188" s="141" t="s">
        <v>4018</v>
      </c>
      <c r="O188" s="322" t="s">
        <v>4017</v>
      </c>
      <c r="P188" s="322"/>
      <c r="Q188" s="322" t="s">
        <v>4016</v>
      </c>
      <c r="R188" s="322"/>
      <c r="S188" s="154" t="s">
        <v>5</v>
      </c>
    </row>
    <row r="189" spans="1:19" ht="10.9" customHeight="1" x14ac:dyDescent="0.2">
      <c r="A189" s="128" t="s">
        <v>4545</v>
      </c>
      <c r="B189" s="339">
        <v>157</v>
      </c>
      <c r="C189" s="321"/>
      <c r="D189" s="321" t="s">
        <v>2890</v>
      </c>
      <c r="E189" s="321"/>
      <c r="F189" s="321"/>
      <c r="G189" s="321" t="s">
        <v>414</v>
      </c>
      <c r="H189" s="321"/>
      <c r="I189" s="335">
        <v>1</v>
      </c>
      <c r="J189" s="331"/>
      <c r="K189" s="129">
        <v>5600</v>
      </c>
      <c r="L189" s="331"/>
      <c r="M189" s="331"/>
      <c r="N189" s="153"/>
      <c r="O189" s="331"/>
      <c r="P189" s="331"/>
      <c r="Q189" s="337">
        <v>5600</v>
      </c>
      <c r="R189" s="331"/>
      <c r="S189" s="129">
        <v>5600</v>
      </c>
    </row>
    <row r="190" spans="1:19" ht="10.9" customHeight="1" x14ac:dyDescent="0.2">
      <c r="A190" s="322" t="s">
        <v>4014</v>
      </c>
      <c r="B190" s="322"/>
      <c r="C190" s="322"/>
      <c r="D190" s="322"/>
      <c r="E190" s="322"/>
      <c r="F190" s="322"/>
      <c r="G190" s="322"/>
      <c r="H190" s="322"/>
      <c r="I190" s="322"/>
      <c r="J190" s="322"/>
      <c r="K190" s="322"/>
      <c r="L190" s="333">
        <v>0</v>
      </c>
      <c r="M190" s="322"/>
      <c r="N190" s="152">
        <v>0</v>
      </c>
      <c r="O190" s="333">
        <v>0</v>
      </c>
      <c r="P190" s="322"/>
      <c r="Q190" s="338">
        <v>5600</v>
      </c>
      <c r="R190" s="322"/>
      <c r="S190" s="151">
        <v>5600</v>
      </c>
    </row>
    <row r="191" spans="1:19" ht="10.9" customHeight="1" x14ac:dyDescent="0.2">
      <c r="A191" s="322" t="s">
        <v>4013</v>
      </c>
      <c r="B191" s="322"/>
      <c r="C191" s="322"/>
      <c r="D191" s="322"/>
      <c r="E191" s="322"/>
      <c r="F191" s="322"/>
      <c r="G191" s="322"/>
      <c r="H191" s="322"/>
      <c r="I191" s="322"/>
      <c r="J191" s="322"/>
      <c r="K191" s="322"/>
      <c r="L191" s="330">
        <v>0</v>
      </c>
      <c r="M191" s="322"/>
      <c r="N191" s="150">
        <v>0</v>
      </c>
      <c r="O191" s="330">
        <v>0</v>
      </c>
      <c r="P191" s="322"/>
      <c r="Q191" s="329">
        <v>1</v>
      </c>
      <c r="R191" s="322"/>
      <c r="S191" s="149">
        <v>1</v>
      </c>
    </row>
    <row r="192" spans="1:19" ht="10.9" customHeight="1" x14ac:dyDescent="0.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</row>
    <row r="193" spans="1:19" ht="10.9" customHeight="1" x14ac:dyDescent="0.2">
      <c r="A193" s="322" t="s">
        <v>4031</v>
      </c>
      <c r="B193" s="322"/>
      <c r="C193" s="322"/>
      <c r="D193" s="322"/>
      <c r="E193" s="321" t="s">
        <v>4627</v>
      </c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</row>
    <row r="194" spans="1:19" ht="10.9" customHeight="1" x14ac:dyDescent="0.2">
      <c r="A194" s="322" t="s">
        <v>4022</v>
      </c>
      <c r="B194" s="322"/>
      <c r="C194" s="322"/>
      <c r="D194" s="322"/>
      <c r="E194" s="321" t="s">
        <v>4626</v>
      </c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2" t="s">
        <v>2904</v>
      </c>
      <c r="Q194" s="322"/>
      <c r="R194" s="321" t="s">
        <v>414</v>
      </c>
      <c r="S194" s="321"/>
    </row>
    <row r="195" spans="1:19" ht="10.9" customHeight="1" x14ac:dyDescent="0.2">
      <c r="A195" s="157"/>
      <c r="B195" s="324"/>
      <c r="C195" s="324"/>
      <c r="D195" s="324"/>
      <c r="E195" s="324"/>
      <c r="F195" s="324"/>
      <c r="G195" s="325"/>
      <c r="H195" s="325"/>
      <c r="I195" s="325"/>
      <c r="J195" s="325"/>
      <c r="K195" s="156"/>
      <c r="L195" s="326" t="s">
        <v>4020</v>
      </c>
      <c r="M195" s="326"/>
      <c r="N195" s="326"/>
      <c r="O195" s="326"/>
      <c r="P195" s="326"/>
      <c r="Q195" s="326"/>
      <c r="R195" s="326"/>
      <c r="S195" s="156"/>
    </row>
    <row r="196" spans="1:19" ht="65.650000000000006" customHeight="1" x14ac:dyDescent="0.2">
      <c r="A196" s="155" t="s">
        <v>1247</v>
      </c>
      <c r="B196" s="327" t="s">
        <v>0</v>
      </c>
      <c r="C196" s="327"/>
      <c r="D196" s="327" t="s">
        <v>1</v>
      </c>
      <c r="E196" s="327"/>
      <c r="F196" s="327"/>
      <c r="G196" s="327" t="s">
        <v>2904</v>
      </c>
      <c r="H196" s="327"/>
      <c r="I196" s="328" t="s">
        <v>405</v>
      </c>
      <c r="J196" s="328"/>
      <c r="K196" s="154" t="s">
        <v>4</v>
      </c>
      <c r="L196" s="322" t="s">
        <v>4019</v>
      </c>
      <c r="M196" s="322"/>
      <c r="N196" s="141" t="s">
        <v>4018</v>
      </c>
      <c r="O196" s="322" t="s">
        <v>4017</v>
      </c>
      <c r="P196" s="322"/>
      <c r="Q196" s="322" t="s">
        <v>4016</v>
      </c>
      <c r="R196" s="322"/>
      <c r="S196" s="154" t="s">
        <v>5</v>
      </c>
    </row>
    <row r="197" spans="1:19" ht="10.9" customHeight="1" x14ac:dyDescent="0.2">
      <c r="A197" s="128" t="s">
        <v>4545</v>
      </c>
      <c r="B197" s="339">
        <v>159</v>
      </c>
      <c r="C197" s="321"/>
      <c r="D197" s="321" t="s">
        <v>1259</v>
      </c>
      <c r="E197" s="321"/>
      <c r="F197" s="321"/>
      <c r="G197" s="321" t="s">
        <v>414</v>
      </c>
      <c r="H197" s="321"/>
      <c r="I197" s="335">
        <v>1</v>
      </c>
      <c r="J197" s="331"/>
      <c r="K197" s="129">
        <v>2000</v>
      </c>
      <c r="L197" s="331"/>
      <c r="M197" s="331"/>
      <c r="N197" s="153"/>
      <c r="O197" s="331"/>
      <c r="P197" s="331"/>
      <c r="Q197" s="337">
        <v>2000</v>
      </c>
      <c r="R197" s="331"/>
      <c r="S197" s="129">
        <v>2000</v>
      </c>
    </row>
    <row r="198" spans="1:19" ht="10.9" customHeight="1" x14ac:dyDescent="0.2">
      <c r="A198" s="322" t="s">
        <v>4014</v>
      </c>
      <c r="B198" s="322"/>
      <c r="C198" s="322"/>
      <c r="D198" s="322"/>
      <c r="E198" s="322"/>
      <c r="F198" s="322"/>
      <c r="G198" s="322"/>
      <c r="H198" s="322"/>
      <c r="I198" s="322"/>
      <c r="J198" s="322"/>
      <c r="K198" s="322"/>
      <c r="L198" s="333">
        <v>0</v>
      </c>
      <c r="M198" s="322"/>
      <c r="N198" s="152">
        <v>0</v>
      </c>
      <c r="O198" s="333">
        <v>0</v>
      </c>
      <c r="P198" s="322"/>
      <c r="Q198" s="338">
        <v>2000</v>
      </c>
      <c r="R198" s="322"/>
      <c r="S198" s="151">
        <v>2000</v>
      </c>
    </row>
    <row r="199" spans="1:19" ht="10.9" customHeight="1" x14ac:dyDescent="0.2">
      <c r="A199" s="322" t="s">
        <v>4013</v>
      </c>
      <c r="B199" s="322"/>
      <c r="C199" s="322"/>
      <c r="D199" s="322"/>
      <c r="E199" s="322"/>
      <c r="F199" s="322"/>
      <c r="G199" s="322"/>
      <c r="H199" s="322"/>
      <c r="I199" s="322"/>
      <c r="J199" s="322"/>
      <c r="K199" s="322"/>
      <c r="L199" s="330">
        <v>0</v>
      </c>
      <c r="M199" s="322"/>
      <c r="N199" s="150">
        <v>0</v>
      </c>
      <c r="O199" s="330">
        <v>0</v>
      </c>
      <c r="P199" s="322"/>
      <c r="Q199" s="329">
        <v>1</v>
      </c>
      <c r="R199" s="322"/>
      <c r="S199" s="149">
        <v>1</v>
      </c>
    </row>
    <row r="200" spans="1:19" ht="10.9" customHeight="1" x14ac:dyDescent="0.2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</row>
    <row r="201" spans="1:19" ht="10.9" customHeight="1" x14ac:dyDescent="0.2">
      <c r="A201" s="322" t="s">
        <v>4031</v>
      </c>
      <c r="B201" s="322"/>
      <c r="C201" s="322"/>
      <c r="D201" s="322"/>
      <c r="E201" s="321" t="s">
        <v>4625</v>
      </c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</row>
    <row r="202" spans="1:19" ht="10.9" customHeight="1" x14ac:dyDescent="0.2">
      <c r="A202" s="322" t="s">
        <v>4022</v>
      </c>
      <c r="B202" s="322"/>
      <c r="C202" s="322"/>
      <c r="D202" s="322"/>
      <c r="E202" s="321" t="s">
        <v>4624</v>
      </c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2" t="s">
        <v>2904</v>
      </c>
      <c r="Q202" s="322"/>
      <c r="R202" s="321" t="s">
        <v>414</v>
      </c>
      <c r="S202" s="321"/>
    </row>
    <row r="203" spans="1:19" ht="10.9" customHeight="1" x14ac:dyDescent="0.2">
      <c r="A203" s="157"/>
      <c r="B203" s="324"/>
      <c r="C203" s="324"/>
      <c r="D203" s="324"/>
      <c r="E203" s="324"/>
      <c r="F203" s="324"/>
      <c r="G203" s="325"/>
      <c r="H203" s="325"/>
      <c r="I203" s="325"/>
      <c r="J203" s="325"/>
      <c r="K203" s="156"/>
      <c r="L203" s="326" t="s">
        <v>4020</v>
      </c>
      <c r="M203" s="326"/>
      <c r="N203" s="326"/>
      <c r="O203" s="326"/>
      <c r="P203" s="326"/>
      <c r="Q203" s="326"/>
      <c r="R203" s="326"/>
      <c r="S203" s="156"/>
    </row>
    <row r="204" spans="1:19" ht="65.650000000000006" customHeight="1" x14ac:dyDescent="0.2">
      <c r="A204" s="155" t="s">
        <v>1247</v>
      </c>
      <c r="B204" s="327" t="s">
        <v>0</v>
      </c>
      <c r="C204" s="327"/>
      <c r="D204" s="327" t="s">
        <v>1</v>
      </c>
      <c r="E204" s="327"/>
      <c r="F204" s="327"/>
      <c r="G204" s="327" t="s">
        <v>2904</v>
      </c>
      <c r="H204" s="327"/>
      <c r="I204" s="328" t="s">
        <v>405</v>
      </c>
      <c r="J204" s="328"/>
      <c r="K204" s="154" t="s">
        <v>4</v>
      </c>
      <c r="L204" s="322" t="s">
        <v>4019</v>
      </c>
      <c r="M204" s="322"/>
      <c r="N204" s="141" t="s">
        <v>4018</v>
      </c>
      <c r="O204" s="322" t="s">
        <v>4017</v>
      </c>
      <c r="P204" s="322"/>
      <c r="Q204" s="322" t="s">
        <v>4016</v>
      </c>
      <c r="R204" s="322"/>
      <c r="S204" s="154" t="s">
        <v>5</v>
      </c>
    </row>
    <row r="205" spans="1:19" ht="10.9" customHeight="1" x14ac:dyDescent="0.2">
      <c r="A205" s="128" t="s">
        <v>4545</v>
      </c>
      <c r="B205" s="339">
        <v>214</v>
      </c>
      <c r="C205" s="321"/>
      <c r="D205" s="321" t="s">
        <v>1263</v>
      </c>
      <c r="E205" s="321"/>
      <c r="F205" s="321"/>
      <c r="G205" s="321" t="s">
        <v>414</v>
      </c>
      <c r="H205" s="321"/>
      <c r="I205" s="335">
        <v>1</v>
      </c>
      <c r="J205" s="331"/>
      <c r="K205" s="129">
        <v>6500</v>
      </c>
      <c r="L205" s="331"/>
      <c r="M205" s="331"/>
      <c r="N205" s="153"/>
      <c r="O205" s="331"/>
      <c r="P205" s="331"/>
      <c r="Q205" s="337">
        <v>6500</v>
      </c>
      <c r="R205" s="331"/>
      <c r="S205" s="129">
        <v>6500</v>
      </c>
    </row>
    <row r="206" spans="1:19" ht="10.9" customHeight="1" x14ac:dyDescent="0.2">
      <c r="A206" s="322" t="s">
        <v>4014</v>
      </c>
      <c r="B206" s="322"/>
      <c r="C206" s="322"/>
      <c r="D206" s="322"/>
      <c r="E206" s="322"/>
      <c r="F206" s="322"/>
      <c r="G206" s="322"/>
      <c r="H206" s="322"/>
      <c r="I206" s="322"/>
      <c r="J206" s="322"/>
      <c r="K206" s="322"/>
      <c r="L206" s="333">
        <v>0</v>
      </c>
      <c r="M206" s="322"/>
      <c r="N206" s="152">
        <v>0</v>
      </c>
      <c r="O206" s="333">
        <v>0</v>
      </c>
      <c r="P206" s="322"/>
      <c r="Q206" s="338">
        <v>6500</v>
      </c>
      <c r="R206" s="322"/>
      <c r="S206" s="151">
        <v>6500</v>
      </c>
    </row>
    <row r="207" spans="1:19" ht="10.9" customHeight="1" x14ac:dyDescent="0.2">
      <c r="A207" s="322" t="s">
        <v>4013</v>
      </c>
      <c r="B207" s="322"/>
      <c r="C207" s="322"/>
      <c r="D207" s="322"/>
      <c r="E207" s="322"/>
      <c r="F207" s="322"/>
      <c r="G207" s="322"/>
      <c r="H207" s="322"/>
      <c r="I207" s="322"/>
      <c r="J207" s="322"/>
      <c r="K207" s="322"/>
      <c r="L207" s="330">
        <v>0</v>
      </c>
      <c r="M207" s="322"/>
      <c r="N207" s="150">
        <v>0</v>
      </c>
      <c r="O207" s="330">
        <v>0</v>
      </c>
      <c r="P207" s="322"/>
      <c r="Q207" s="329">
        <v>1</v>
      </c>
      <c r="R207" s="322"/>
      <c r="S207" s="149">
        <v>1</v>
      </c>
    </row>
    <row r="208" spans="1:19" ht="10.9" customHeight="1" x14ac:dyDescent="0.2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</row>
    <row r="209" spans="1:19" ht="10.9" customHeight="1" x14ac:dyDescent="0.2">
      <c r="A209" s="322" t="s">
        <v>4031</v>
      </c>
      <c r="B209" s="322"/>
      <c r="C209" s="322"/>
      <c r="D209" s="322"/>
      <c r="E209" s="321" t="s">
        <v>4623</v>
      </c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</row>
    <row r="210" spans="1:19" ht="10.9" customHeight="1" x14ac:dyDescent="0.2">
      <c r="A210" s="322" t="s">
        <v>4022</v>
      </c>
      <c r="B210" s="322"/>
      <c r="C210" s="322"/>
      <c r="D210" s="322"/>
      <c r="E210" s="321" t="s">
        <v>4622</v>
      </c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2" t="s">
        <v>2904</v>
      </c>
      <c r="Q210" s="322"/>
      <c r="R210" s="321" t="s">
        <v>414</v>
      </c>
      <c r="S210" s="321"/>
    </row>
    <row r="211" spans="1:19" ht="10.9" customHeight="1" x14ac:dyDescent="0.2">
      <c r="A211" s="157"/>
      <c r="B211" s="324"/>
      <c r="C211" s="324"/>
      <c r="D211" s="324"/>
      <c r="E211" s="324"/>
      <c r="F211" s="324"/>
      <c r="G211" s="325"/>
      <c r="H211" s="325"/>
      <c r="I211" s="325"/>
      <c r="J211" s="325"/>
      <c r="K211" s="156"/>
      <c r="L211" s="326" t="s">
        <v>4020</v>
      </c>
      <c r="M211" s="326"/>
      <c r="N211" s="326"/>
      <c r="O211" s="326"/>
      <c r="P211" s="326"/>
      <c r="Q211" s="326"/>
      <c r="R211" s="326"/>
      <c r="S211" s="156"/>
    </row>
    <row r="212" spans="1:19" ht="65.650000000000006" customHeight="1" x14ac:dyDescent="0.2">
      <c r="A212" s="155" t="s">
        <v>1247</v>
      </c>
      <c r="B212" s="327" t="s">
        <v>0</v>
      </c>
      <c r="C212" s="327"/>
      <c r="D212" s="327" t="s">
        <v>1</v>
      </c>
      <c r="E212" s="327"/>
      <c r="F212" s="327"/>
      <c r="G212" s="327" t="s">
        <v>2904</v>
      </c>
      <c r="H212" s="327"/>
      <c r="I212" s="328" t="s">
        <v>405</v>
      </c>
      <c r="J212" s="328"/>
      <c r="K212" s="154" t="s">
        <v>4</v>
      </c>
      <c r="L212" s="322" t="s">
        <v>4019</v>
      </c>
      <c r="M212" s="322"/>
      <c r="N212" s="141" t="s">
        <v>4018</v>
      </c>
      <c r="O212" s="322" t="s">
        <v>4017</v>
      </c>
      <c r="P212" s="322"/>
      <c r="Q212" s="322" t="s">
        <v>4016</v>
      </c>
      <c r="R212" s="322"/>
      <c r="S212" s="154" t="s">
        <v>5</v>
      </c>
    </row>
    <row r="213" spans="1:19" ht="10.9" customHeight="1" x14ac:dyDescent="0.2">
      <c r="A213" s="128" t="s">
        <v>4545</v>
      </c>
      <c r="B213" s="339">
        <v>185</v>
      </c>
      <c r="C213" s="321"/>
      <c r="D213" s="321" t="s">
        <v>1287</v>
      </c>
      <c r="E213" s="321"/>
      <c r="F213" s="321"/>
      <c r="G213" s="321" t="s">
        <v>414</v>
      </c>
      <c r="H213" s="321"/>
      <c r="I213" s="335">
        <v>1</v>
      </c>
      <c r="J213" s="331"/>
      <c r="K213" s="134">
        <v>241000</v>
      </c>
      <c r="L213" s="331"/>
      <c r="M213" s="331"/>
      <c r="N213" s="153"/>
      <c r="O213" s="331"/>
      <c r="P213" s="331"/>
      <c r="Q213" s="342">
        <v>241000</v>
      </c>
      <c r="R213" s="331"/>
      <c r="S213" s="134">
        <v>241000</v>
      </c>
    </row>
    <row r="214" spans="1:19" ht="10.9" customHeight="1" x14ac:dyDescent="0.2">
      <c r="A214" s="322" t="s">
        <v>4014</v>
      </c>
      <c r="B214" s="322"/>
      <c r="C214" s="322"/>
      <c r="D214" s="322"/>
      <c r="E214" s="322"/>
      <c r="F214" s="322"/>
      <c r="G214" s="322"/>
      <c r="H214" s="322"/>
      <c r="I214" s="322"/>
      <c r="J214" s="322"/>
      <c r="K214" s="322"/>
      <c r="L214" s="333">
        <v>0</v>
      </c>
      <c r="M214" s="322"/>
      <c r="N214" s="152">
        <v>0</v>
      </c>
      <c r="O214" s="333">
        <v>0</v>
      </c>
      <c r="P214" s="322"/>
      <c r="Q214" s="343">
        <v>241000</v>
      </c>
      <c r="R214" s="322"/>
      <c r="S214" s="158">
        <v>241000</v>
      </c>
    </row>
    <row r="215" spans="1:19" ht="10.9" customHeight="1" x14ac:dyDescent="0.2">
      <c r="A215" s="322" t="s">
        <v>4013</v>
      </c>
      <c r="B215" s="322"/>
      <c r="C215" s="322"/>
      <c r="D215" s="322"/>
      <c r="E215" s="322"/>
      <c r="F215" s="322"/>
      <c r="G215" s="322"/>
      <c r="H215" s="322"/>
      <c r="I215" s="322"/>
      <c r="J215" s="322"/>
      <c r="K215" s="322"/>
      <c r="L215" s="330">
        <v>0</v>
      </c>
      <c r="M215" s="322"/>
      <c r="N215" s="150">
        <v>0</v>
      </c>
      <c r="O215" s="330">
        <v>0</v>
      </c>
      <c r="P215" s="322"/>
      <c r="Q215" s="329">
        <v>1</v>
      </c>
      <c r="R215" s="322"/>
      <c r="S215" s="149">
        <v>1</v>
      </c>
    </row>
    <row r="216" spans="1:19" ht="10.9" customHeight="1" x14ac:dyDescent="0.2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</row>
    <row r="217" spans="1:19" ht="10.9" customHeight="1" x14ac:dyDescent="0.2">
      <c r="A217" s="322" t="s">
        <v>4022</v>
      </c>
      <c r="B217" s="322"/>
      <c r="C217" s="322"/>
      <c r="D217" s="322"/>
      <c r="E217" s="321" t="s">
        <v>4621</v>
      </c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2" t="s">
        <v>2904</v>
      </c>
      <c r="Q217" s="322"/>
      <c r="R217" s="321" t="s">
        <v>414</v>
      </c>
      <c r="S217" s="321"/>
    </row>
    <row r="218" spans="1:19" ht="10.9" customHeight="1" x14ac:dyDescent="0.2">
      <c r="A218" s="157"/>
      <c r="B218" s="324"/>
      <c r="C218" s="324"/>
      <c r="D218" s="324"/>
      <c r="E218" s="324"/>
      <c r="F218" s="324"/>
      <c r="G218" s="325"/>
      <c r="H218" s="325"/>
      <c r="I218" s="325"/>
      <c r="J218" s="325"/>
      <c r="K218" s="156"/>
      <c r="L218" s="326" t="s">
        <v>4020</v>
      </c>
      <c r="M218" s="326"/>
      <c r="N218" s="326"/>
      <c r="O218" s="326"/>
      <c r="P218" s="326"/>
      <c r="Q218" s="326"/>
      <c r="R218" s="326"/>
      <c r="S218" s="156"/>
    </row>
    <row r="219" spans="1:19" ht="65.650000000000006" customHeight="1" x14ac:dyDescent="0.2">
      <c r="A219" s="155" t="s">
        <v>1247</v>
      </c>
      <c r="B219" s="327" t="s">
        <v>0</v>
      </c>
      <c r="C219" s="327"/>
      <c r="D219" s="327" t="s">
        <v>1</v>
      </c>
      <c r="E219" s="327"/>
      <c r="F219" s="327"/>
      <c r="G219" s="327" t="s">
        <v>2904</v>
      </c>
      <c r="H219" s="327"/>
      <c r="I219" s="328" t="s">
        <v>405</v>
      </c>
      <c r="J219" s="328"/>
      <c r="K219" s="154" t="s">
        <v>4</v>
      </c>
      <c r="L219" s="322" t="s">
        <v>4019</v>
      </c>
      <c r="M219" s="322"/>
      <c r="N219" s="141" t="s">
        <v>4018</v>
      </c>
      <c r="O219" s="322" t="s">
        <v>4017</v>
      </c>
      <c r="P219" s="322"/>
      <c r="Q219" s="322" t="s">
        <v>4016</v>
      </c>
      <c r="R219" s="322"/>
      <c r="S219" s="154" t="s">
        <v>5</v>
      </c>
    </row>
    <row r="220" spans="1:19" ht="10.9" customHeight="1" x14ac:dyDescent="0.2">
      <c r="A220" s="128" t="s">
        <v>4545</v>
      </c>
      <c r="B220" s="339">
        <v>186</v>
      </c>
      <c r="C220" s="321"/>
      <c r="D220" s="321" t="s">
        <v>1297</v>
      </c>
      <c r="E220" s="321"/>
      <c r="F220" s="321"/>
      <c r="G220" s="321" t="s">
        <v>414</v>
      </c>
      <c r="H220" s="321"/>
      <c r="I220" s="335">
        <v>1</v>
      </c>
      <c r="J220" s="331"/>
      <c r="K220" s="129">
        <v>3000</v>
      </c>
      <c r="L220" s="331"/>
      <c r="M220" s="331"/>
      <c r="N220" s="153"/>
      <c r="O220" s="331"/>
      <c r="P220" s="331"/>
      <c r="Q220" s="337">
        <v>3000</v>
      </c>
      <c r="R220" s="331"/>
      <c r="S220" s="129">
        <v>3000</v>
      </c>
    </row>
    <row r="221" spans="1:19" ht="10.9" customHeight="1" x14ac:dyDescent="0.2">
      <c r="A221" s="322" t="s">
        <v>4014</v>
      </c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L221" s="333">
        <v>0</v>
      </c>
      <c r="M221" s="322"/>
      <c r="N221" s="152">
        <v>0</v>
      </c>
      <c r="O221" s="333">
        <v>0</v>
      </c>
      <c r="P221" s="322"/>
      <c r="Q221" s="338">
        <v>3000</v>
      </c>
      <c r="R221" s="322"/>
      <c r="S221" s="151">
        <v>3000</v>
      </c>
    </row>
    <row r="222" spans="1:19" ht="10.9" customHeight="1" x14ac:dyDescent="0.2">
      <c r="A222" s="322" t="s">
        <v>4013</v>
      </c>
      <c r="B222" s="322"/>
      <c r="C222" s="322"/>
      <c r="D222" s="322"/>
      <c r="E222" s="322"/>
      <c r="F222" s="322"/>
      <c r="G222" s="322"/>
      <c r="H222" s="322"/>
      <c r="I222" s="322"/>
      <c r="J222" s="322"/>
      <c r="K222" s="322"/>
      <c r="L222" s="330">
        <v>0</v>
      </c>
      <c r="M222" s="322"/>
      <c r="N222" s="150">
        <v>0</v>
      </c>
      <c r="O222" s="330">
        <v>0</v>
      </c>
      <c r="P222" s="322"/>
      <c r="Q222" s="329">
        <v>1</v>
      </c>
      <c r="R222" s="322"/>
      <c r="S222" s="149">
        <v>1</v>
      </c>
    </row>
    <row r="223" spans="1:19" ht="10.9" customHeight="1" x14ac:dyDescent="0.2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</row>
    <row r="224" spans="1:19" ht="10.9" customHeight="1" x14ac:dyDescent="0.2">
      <c r="A224" s="322" t="s">
        <v>4022</v>
      </c>
      <c r="B224" s="322"/>
      <c r="C224" s="322"/>
      <c r="D224" s="322"/>
      <c r="E224" s="321" t="s">
        <v>4620</v>
      </c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2" t="s">
        <v>2904</v>
      </c>
      <c r="Q224" s="322"/>
      <c r="R224" s="321" t="s">
        <v>414</v>
      </c>
      <c r="S224" s="321"/>
    </row>
    <row r="225" spans="1:19" ht="10.9" customHeight="1" x14ac:dyDescent="0.2">
      <c r="A225" s="157"/>
      <c r="B225" s="324"/>
      <c r="C225" s="324"/>
      <c r="D225" s="324"/>
      <c r="E225" s="324"/>
      <c r="F225" s="324"/>
      <c r="G225" s="325"/>
      <c r="H225" s="325"/>
      <c r="I225" s="325"/>
      <c r="J225" s="325"/>
      <c r="K225" s="156"/>
      <c r="L225" s="326" t="s">
        <v>4020</v>
      </c>
      <c r="M225" s="326"/>
      <c r="N225" s="326"/>
      <c r="O225" s="326"/>
      <c r="P225" s="326"/>
      <c r="Q225" s="326"/>
      <c r="R225" s="326"/>
      <c r="S225" s="156"/>
    </row>
    <row r="226" spans="1:19" ht="65.650000000000006" customHeight="1" x14ac:dyDescent="0.2">
      <c r="A226" s="155" t="s">
        <v>1247</v>
      </c>
      <c r="B226" s="327" t="s">
        <v>0</v>
      </c>
      <c r="C226" s="327"/>
      <c r="D226" s="327" t="s">
        <v>1</v>
      </c>
      <c r="E226" s="327"/>
      <c r="F226" s="327"/>
      <c r="G226" s="327" t="s">
        <v>2904</v>
      </c>
      <c r="H226" s="327"/>
      <c r="I226" s="328" t="s">
        <v>405</v>
      </c>
      <c r="J226" s="328"/>
      <c r="K226" s="154" t="s">
        <v>4</v>
      </c>
      <c r="L226" s="322" t="s">
        <v>4019</v>
      </c>
      <c r="M226" s="322"/>
      <c r="N226" s="141" t="s">
        <v>4018</v>
      </c>
      <c r="O226" s="322" t="s">
        <v>4017</v>
      </c>
      <c r="P226" s="322"/>
      <c r="Q226" s="322" t="s">
        <v>4016</v>
      </c>
      <c r="R226" s="322"/>
      <c r="S226" s="154" t="s">
        <v>5</v>
      </c>
    </row>
    <row r="227" spans="1:19" ht="10.9" customHeight="1" x14ac:dyDescent="0.2">
      <c r="A227" s="128" t="s">
        <v>4545</v>
      </c>
      <c r="B227" s="339">
        <v>188</v>
      </c>
      <c r="C227" s="321"/>
      <c r="D227" s="321" t="s">
        <v>1301</v>
      </c>
      <c r="E227" s="321"/>
      <c r="F227" s="321"/>
      <c r="G227" s="321" t="s">
        <v>414</v>
      </c>
      <c r="H227" s="321"/>
      <c r="I227" s="335">
        <v>1</v>
      </c>
      <c r="J227" s="331"/>
      <c r="K227" s="131">
        <v>50000</v>
      </c>
      <c r="L227" s="331"/>
      <c r="M227" s="331"/>
      <c r="N227" s="153"/>
      <c r="O227" s="331"/>
      <c r="P227" s="331"/>
      <c r="Q227" s="336">
        <v>50000</v>
      </c>
      <c r="R227" s="331"/>
      <c r="S227" s="131">
        <v>50000</v>
      </c>
    </row>
    <row r="228" spans="1:19" ht="10.9" customHeight="1" x14ac:dyDescent="0.2">
      <c r="A228" s="322" t="s">
        <v>4014</v>
      </c>
      <c r="B228" s="322"/>
      <c r="C228" s="322"/>
      <c r="D228" s="322"/>
      <c r="E228" s="322"/>
      <c r="F228" s="322"/>
      <c r="G228" s="322"/>
      <c r="H228" s="322"/>
      <c r="I228" s="322"/>
      <c r="J228" s="322"/>
      <c r="K228" s="322"/>
      <c r="L228" s="333">
        <v>0</v>
      </c>
      <c r="M228" s="322"/>
      <c r="N228" s="152">
        <v>0</v>
      </c>
      <c r="O228" s="333">
        <v>0</v>
      </c>
      <c r="P228" s="322"/>
      <c r="Q228" s="332">
        <v>50000</v>
      </c>
      <c r="R228" s="322"/>
      <c r="S228" s="159">
        <v>50000</v>
      </c>
    </row>
    <row r="229" spans="1:19" ht="10.9" customHeight="1" x14ac:dyDescent="0.2">
      <c r="A229" s="322" t="s">
        <v>4013</v>
      </c>
      <c r="B229" s="322"/>
      <c r="C229" s="322"/>
      <c r="D229" s="322"/>
      <c r="E229" s="322"/>
      <c r="F229" s="322"/>
      <c r="G229" s="322"/>
      <c r="H229" s="322"/>
      <c r="I229" s="322"/>
      <c r="J229" s="322"/>
      <c r="K229" s="322"/>
      <c r="L229" s="330">
        <v>0</v>
      </c>
      <c r="M229" s="322"/>
      <c r="N229" s="150">
        <v>0</v>
      </c>
      <c r="O229" s="330">
        <v>0</v>
      </c>
      <c r="P229" s="322"/>
      <c r="Q229" s="329">
        <v>1</v>
      </c>
      <c r="R229" s="322"/>
      <c r="S229" s="149">
        <v>1</v>
      </c>
    </row>
    <row r="230" spans="1:19" ht="10.9" customHeight="1" x14ac:dyDescent="0.2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</row>
    <row r="231" spans="1:19" ht="10.9" customHeight="1" x14ac:dyDescent="0.2">
      <c r="A231" s="322" t="s">
        <v>4022</v>
      </c>
      <c r="B231" s="322"/>
      <c r="C231" s="322"/>
      <c r="D231" s="322"/>
      <c r="E231" s="321" t="s">
        <v>4619</v>
      </c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2" t="s">
        <v>2904</v>
      </c>
      <c r="Q231" s="322"/>
      <c r="R231" s="321" t="s">
        <v>414</v>
      </c>
      <c r="S231" s="321"/>
    </row>
    <row r="232" spans="1:19" ht="10.9" customHeight="1" x14ac:dyDescent="0.2">
      <c r="A232" s="157"/>
      <c r="B232" s="324"/>
      <c r="C232" s="324"/>
      <c r="D232" s="324"/>
      <c r="E232" s="324"/>
      <c r="F232" s="324"/>
      <c r="G232" s="325"/>
      <c r="H232" s="325"/>
      <c r="I232" s="325"/>
      <c r="J232" s="325"/>
      <c r="K232" s="156"/>
      <c r="L232" s="326" t="s">
        <v>4020</v>
      </c>
      <c r="M232" s="326"/>
      <c r="N232" s="326"/>
      <c r="O232" s="326"/>
      <c r="P232" s="326"/>
      <c r="Q232" s="326"/>
      <c r="R232" s="326"/>
      <c r="S232" s="156"/>
    </row>
    <row r="233" spans="1:19" ht="65.650000000000006" customHeight="1" x14ac:dyDescent="0.2">
      <c r="A233" s="155" t="s">
        <v>1247</v>
      </c>
      <c r="B233" s="327" t="s">
        <v>0</v>
      </c>
      <c r="C233" s="327"/>
      <c r="D233" s="327" t="s">
        <v>1</v>
      </c>
      <c r="E233" s="327"/>
      <c r="F233" s="327"/>
      <c r="G233" s="327" t="s">
        <v>2904</v>
      </c>
      <c r="H233" s="327"/>
      <c r="I233" s="328" t="s">
        <v>405</v>
      </c>
      <c r="J233" s="328"/>
      <c r="K233" s="154" t="s">
        <v>4</v>
      </c>
      <c r="L233" s="322" t="s">
        <v>4019</v>
      </c>
      <c r="M233" s="322"/>
      <c r="N233" s="141" t="s">
        <v>4018</v>
      </c>
      <c r="O233" s="322" t="s">
        <v>4017</v>
      </c>
      <c r="P233" s="322"/>
      <c r="Q233" s="322" t="s">
        <v>4016</v>
      </c>
      <c r="R233" s="322"/>
      <c r="S233" s="154" t="s">
        <v>5</v>
      </c>
    </row>
    <row r="234" spans="1:19" ht="10.9" customHeight="1" x14ac:dyDescent="0.2">
      <c r="A234" s="128" t="s">
        <v>4545</v>
      </c>
      <c r="B234" s="339">
        <v>190</v>
      </c>
      <c r="C234" s="321"/>
      <c r="D234" s="321" t="s">
        <v>1303</v>
      </c>
      <c r="E234" s="321"/>
      <c r="F234" s="321"/>
      <c r="G234" s="321" t="s">
        <v>414</v>
      </c>
      <c r="H234" s="321"/>
      <c r="I234" s="335">
        <v>1</v>
      </c>
      <c r="J234" s="331"/>
      <c r="K234" s="131">
        <v>21000</v>
      </c>
      <c r="L234" s="331"/>
      <c r="M234" s="331"/>
      <c r="N234" s="153"/>
      <c r="O234" s="331"/>
      <c r="P234" s="331"/>
      <c r="Q234" s="336">
        <v>21000</v>
      </c>
      <c r="R234" s="331"/>
      <c r="S234" s="131">
        <v>21000</v>
      </c>
    </row>
    <row r="235" spans="1:19" ht="10.9" customHeight="1" x14ac:dyDescent="0.2">
      <c r="A235" s="322" t="s">
        <v>4014</v>
      </c>
      <c r="B235" s="322"/>
      <c r="C235" s="322"/>
      <c r="D235" s="322"/>
      <c r="E235" s="322"/>
      <c r="F235" s="322"/>
      <c r="G235" s="322"/>
      <c r="H235" s="322"/>
      <c r="I235" s="322"/>
      <c r="J235" s="322"/>
      <c r="K235" s="322"/>
      <c r="L235" s="333">
        <v>0</v>
      </c>
      <c r="M235" s="322"/>
      <c r="N235" s="152">
        <v>0</v>
      </c>
      <c r="O235" s="333">
        <v>0</v>
      </c>
      <c r="P235" s="322"/>
      <c r="Q235" s="332">
        <v>21000</v>
      </c>
      <c r="R235" s="322"/>
      <c r="S235" s="159">
        <v>21000</v>
      </c>
    </row>
    <row r="236" spans="1:19" ht="10.9" customHeight="1" x14ac:dyDescent="0.2">
      <c r="A236" s="322" t="s">
        <v>4013</v>
      </c>
      <c r="B236" s="322"/>
      <c r="C236" s="322"/>
      <c r="D236" s="322"/>
      <c r="E236" s="322"/>
      <c r="F236" s="322"/>
      <c r="G236" s="322"/>
      <c r="H236" s="322"/>
      <c r="I236" s="322"/>
      <c r="J236" s="322"/>
      <c r="K236" s="322"/>
      <c r="L236" s="330">
        <v>0</v>
      </c>
      <c r="M236" s="322"/>
      <c r="N236" s="150">
        <v>0</v>
      </c>
      <c r="O236" s="330">
        <v>0</v>
      </c>
      <c r="P236" s="322"/>
      <c r="Q236" s="329">
        <v>1</v>
      </c>
      <c r="R236" s="322"/>
      <c r="S236" s="149">
        <v>1</v>
      </c>
    </row>
    <row r="237" spans="1:19" ht="10.9" customHeight="1" x14ac:dyDescent="0.2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</row>
    <row r="238" spans="1:19" ht="10.9" customHeight="1" x14ac:dyDescent="0.2">
      <c r="A238" s="322" t="s">
        <v>4022</v>
      </c>
      <c r="B238" s="322"/>
      <c r="C238" s="322"/>
      <c r="D238" s="322"/>
      <c r="E238" s="321" t="s">
        <v>4618</v>
      </c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2" t="s">
        <v>2904</v>
      </c>
      <c r="Q238" s="322"/>
      <c r="R238" s="321" t="s">
        <v>414</v>
      </c>
      <c r="S238" s="321"/>
    </row>
    <row r="239" spans="1:19" ht="10.9" customHeight="1" x14ac:dyDescent="0.2">
      <c r="A239" s="157"/>
      <c r="B239" s="324"/>
      <c r="C239" s="324"/>
      <c r="D239" s="324"/>
      <c r="E239" s="324"/>
      <c r="F239" s="324"/>
      <c r="G239" s="325"/>
      <c r="H239" s="325"/>
      <c r="I239" s="325"/>
      <c r="J239" s="325"/>
      <c r="K239" s="156"/>
      <c r="L239" s="326" t="s">
        <v>4020</v>
      </c>
      <c r="M239" s="326"/>
      <c r="N239" s="326"/>
      <c r="O239" s="326"/>
      <c r="P239" s="326"/>
      <c r="Q239" s="326"/>
      <c r="R239" s="326"/>
      <c r="S239" s="156"/>
    </row>
    <row r="240" spans="1:19" ht="65.650000000000006" customHeight="1" x14ac:dyDescent="0.2">
      <c r="A240" s="155" t="s">
        <v>1247</v>
      </c>
      <c r="B240" s="327" t="s">
        <v>0</v>
      </c>
      <c r="C240" s="327"/>
      <c r="D240" s="327" t="s">
        <v>1</v>
      </c>
      <c r="E240" s="327"/>
      <c r="F240" s="327"/>
      <c r="G240" s="327" t="s">
        <v>2904</v>
      </c>
      <c r="H240" s="327"/>
      <c r="I240" s="328" t="s">
        <v>405</v>
      </c>
      <c r="J240" s="328"/>
      <c r="K240" s="154" t="s">
        <v>4</v>
      </c>
      <c r="L240" s="322" t="s">
        <v>4019</v>
      </c>
      <c r="M240" s="322"/>
      <c r="N240" s="141" t="s">
        <v>4018</v>
      </c>
      <c r="O240" s="322" t="s">
        <v>4017</v>
      </c>
      <c r="P240" s="322"/>
      <c r="Q240" s="322" t="s">
        <v>4016</v>
      </c>
      <c r="R240" s="322"/>
      <c r="S240" s="154" t="s">
        <v>5</v>
      </c>
    </row>
    <row r="241" spans="1:19" ht="10.9" customHeight="1" x14ac:dyDescent="0.2">
      <c r="A241" s="128" t="s">
        <v>4545</v>
      </c>
      <c r="B241" s="339">
        <v>193</v>
      </c>
      <c r="C241" s="321"/>
      <c r="D241" s="321" t="s">
        <v>1314</v>
      </c>
      <c r="E241" s="321"/>
      <c r="F241" s="321"/>
      <c r="G241" s="321" t="s">
        <v>414</v>
      </c>
      <c r="H241" s="321"/>
      <c r="I241" s="335">
        <v>1</v>
      </c>
      <c r="J241" s="331"/>
      <c r="K241" s="131">
        <v>13500</v>
      </c>
      <c r="L241" s="331"/>
      <c r="M241" s="331"/>
      <c r="N241" s="153"/>
      <c r="O241" s="331"/>
      <c r="P241" s="331"/>
      <c r="Q241" s="336">
        <v>13500</v>
      </c>
      <c r="R241" s="331"/>
      <c r="S241" s="131">
        <v>13500</v>
      </c>
    </row>
    <row r="242" spans="1:19" ht="10.9" customHeight="1" x14ac:dyDescent="0.2">
      <c r="A242" s="322" t="s">
        <v>4014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33">
        <v>0</v>
      </c>
      <c r="M242" s="322"/>
      <c r="N242" s="152">
        <v>0</v>
      </c>
      <c r="O242" s="333">
        <v>0</v>
      </c>
      <c r="P242" s="322"/>
      <c r="Q242" s="332">
        <v>13500</v>
      </c>
      <c r="R242" s="322"/>
      <c r="S242" s="159">
        <v>13500</v>
      </c>
    </row>
    <row r="243" spans="1:19" ht="10.9" customHeight="1" x14ac:dyDescent="0.2">
      <c r="A243" s="322" t="s">
        <v>4013</v>
      </c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L243" s="330">
        <v>0</v>
      </c>
      <c r="M243" s="322"/>
      <c r="N243" s="150">
        <v>0</v>
      </c>
      <c r="O243" s="330">
        <v>0</v>
      </c>
      <c r="P243" s="322"/>
      <c r="Q243" s="329">
        <v>1</v>
      </c>
      <c r="R243" s="322"/>
      <c r="S243" s="149">
        <v>1</v>
      </c>
    </row>
    <row r="244" spans="1:19" ht="10.9" customHeight="1" x14ac:dyDescent="0.2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</row>
    <row r="245" spans="1:19" ht="10.9" customHeight="1" x14ac:dyDescent="0.2">
      <c r="A245" s="322" t="s">
        <v>4022</v>
      </c>
      <c r="B245" s="322"/>
      <c r="C245" s="322"/>
      <c r="D245" s="322"/>
      <c r="E245" s="321" t="s">
        <v>4617</v>
      </c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2" t="s">
        <v>2904</v>
      </c>
      <c r="Q245" s="322"/>
      <c r="R245" s="321" t="s">
        <v>414</v>
      </c>
      <c r="S245" s="321"/>
    </row>
    <row r="246" spans="1:19" ht="10.9" customHeight="1" x14ac:dyDescent="0.2">
      <c r="A246" s="157"/>
      <c r="B246" s="324"/>
      <c r="C246" s="324"/>
      <c r="D246" s="324"/>
      <c r="E246" s="324"/>
      <c r="F246" s="324"/>
      <c r="G246" s="325"/>
      <c r="H246" s="325"/>
      <c r="I246" s="325"/>
      <c r="J246" s="325"/>
      <c r="K246" s="156"/>
      <c r="L246" s="326" t="s">
        <v>4020</v>
      </c>
      <c r="M246" s="326"/>
      <c r="N246" s="326"/>
      <c r="O246" s="326"/>
      <c r="P246" s="326"/>
      <c r="Q246" s="326"/>
      <c r="R246" s="326"/>
      <c r="S246" s="156"/>
    </row>
    <row r="247" spans="1:19" ht="65.650000000000006" customHeight="1" x14ac:dyDescent="0.2">
      <c r="A247" s="155" t="s">
        <v>1247</v>
      </c>
      <c r="B247" s="327" t="s">
        <v>0</v>
      </c>
      <c r="C247" s="327"/>
      <c r="D247" s="327" t="s">
        <v>1</v>
      </c>
      <c r="E247" s="327"/>
      <c r="F247" s="327"/>
      <c r="G247" s="327" t="s">
        <v>2904</v>
      </c>
      <c r="H247" s="327"/>
      <c r="I247" s="328" t="s">
        <v>405</v>
      </c>
      <c r="J247" s="328"/>
      <c r="K247" s="154" t="s">
        <v>4</v>
      </c>
      <c r="L247" s="322" t="s">
        <v>4019</v>
      </c>
      <c r="M247" s="322"/>
      <c r="N247" s="141" t="s">
        <v>4018</v>
      </c>
      <c r="O247" s="322" t="s">
        <v>4017</v>
      </c>
      <c r="P247" s="322"/>
      <c r="Q247" s="322" t="s">
        <v>4016</v>
      </c>
      <c r="R247" s="322"/>
      <c r="S247" s="154" t="s">
        <v>5</v>
      </c>
    </row>
    <row r="248" spans="1:19" ht="10.9" customHeight="1" x14ac:dyDescent="0.2">
      <c r="A248" s="128" t="s">
        <v>4545</v>
      </c>
      <c r="B248" s="339">
        <v>194</v>
      </c>
      <c r="C248" s="321"/>
      <c r="D248" s="321" t="s">
        <v>1306</v>
      </c>
      <c r="E248" s="321"/>
      <c r="F248" s="321"/>
      <c r="G248" s="321" t="s">
        <v>414</v>
      </c>
      <c r="H248" s="321"/>
      <c r="I248" s="335">
        <v>1</v>
      </c>
      <c r="J248" s="331"/>
      <c r="K248" s="131">
        <v>37000</v>
      </c>
      <c r="L248" s="331"/>
      <c r="M248" s="331"/>
      <c r="N248" s="153"/>
      <c r="O248" s="331"/>
      <c r="P248" s="331"/>
      <c r="Q248" s="336">
        <v>37000</v>
      </c>
      <c r="R248" s="331"/>
      <c r="S248" s="131">
        <v>37000</v>
      </c>
    </row>
    <row r="249" spans="1:19" ht="10.9" customHeight="1" x14ac:dyDescent="0.2">
      <c r="A249" s="322" t="s">
        <v>4014</v>
      </c>
      <c r="B249" s="322"/>
      <c r="C249" s="322"/>
      <c r="D249" s="322"/>
      <c r="E249" s="322"/>
      <c r="F249" s="322"/>
      <c r="G249" s="322"/>
      <c r="H249" s="322"/>
      <c r="I249" s="322"/>
      <c r="J249" s="322"/>
      <c r="K249" s="322"/>
      <c r="L249" s="333">
        <v>0</v>
      </c>
      <c r="M249" s="322"/>
      <c r="N249" s="152">
        <v>0</v>
      </c>
      <c r="O249" s="333">
        <v>0</v>
      </c>
      <c r="P249" s="322"/>
      <c r="Q249" s="332">
        <v>37000</v>
      </c>
      <c r="R249" s="322"/>
      <c r="S249" s="159">
        <v>37000</v>
      </c>
    </row>
    <row r="250" spans="1:19" ht="10.9" customHeight="1" x14ac:dyDescent="0.2">
      <c r="A250" s="322" t="s">
        <v>4013</v>
      </c>
      <c r="B250" s="322"/>
      <c r="C250" s="322"/>
      <c r="D250" s="322"/>
      <c r="E250" s="322"/>
      <c r="F250" s="322"/>
      <c r="G250" s="322"/>
      <c r="H250" s="322"/>
      <c r="I250" s="322"/>
      <c r="J250" s="322"/>
      <c r="K250" s="322"/>
      <c r="L250" s="330">
        <v>0</v>
      </c>
      <c r="M250" s="322"/>
      <c r="N250" s="150">
        <v>0</v>
      </c>
      <c r="O250" s="330">
        <v>0</v>
      </c>
      <c r="P250" s="322"/>
      <c r="Q250" s="329">
        <v>1</v>
      </c>
      <c r="R250" s="322"/>
      <c r="S250" s="149">
        <v>1</v>
      </c>
    </row>
    <row r="251" spans="1:19" ht="10.9" customHeight="1" x14ac:dyDescent="0.2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</row>
    <row r="252" spans="1:19" ht="10.9" customHeight="1" x14ac:dyDescent="0.2">
      <c r="A252" s="322" t="s">
        <v>4022</v>
      </c>
      <c r="B252" s="322"/>
      <c r="C252" s="322"/>
      <c r="D252" s="322"/>
      <c r="E252" s="321" t="s">
        <v>4616</v>
      </c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2" t="s">
        <v>2904</v>
      </c>
      <c r="Q252" s="322"/>
      <c r="R252" s="321" t="s">
        <v>414</v>
      </c>
      <c r="S252" s="321"/>
    </row>
    <row r="253" spans="1:19" ht="10.9" customHeight="1" x14ac:dyDescent="0.2">
      <c r="A253" s="157"/>
      <c r="B253" s="324"/>
      <c r="C253" s="324"/>
      <c r="D253" s="324"/>
      <c r="E253" s="324"/>
      <c r="F253" s="324"/>
      <c r="G253" s="325"/>
      <c r="H253" s="325"/>
      <c r="I253" s="325"/>
      <c r="J253" s="325"/>
      <c r="K253" s="156"/>
      <c r="L253" s="326" t="s">
        <v>4020</v>
      </c>
      <c r="M253" s="326"/>
      <c r="N253" s="326"/>
      <c r="O253" s="326"/>
      <c r="P253" s="326"/>
      <c r="Q253" s="326"/>
      <c r="R253" s="326"/>
      <c r="S253" s="156"/>
    </row>
    <row r="254" spans="1:19" ht="65.650000000000006" customHeight="1" x14ac:dyDescent="0.2">
      <c r="A254" s="155" t="s">
        <v>1247</v>
      </c>
      <c r="B254" s="327" t="s">
        <v>0</v>
      </c>
      <c r="C254" s="327"/>
      <c r="D254" s="327" t="s">
        <v>1</v>
      </c>
      <c r="E254" s="327"/>
      <c r="F254" s="327"/>
      <c r="G254" s="327" t="s">
        <v>2904</v>
      </c>
      <c r="H254" s="327"/>
      <c r="I254" s="328" t="s">
        <v>405</v>
      </c>
      <c r="J254" s="328"/>
      <c r="K254" s="154" t="s">
        <v>4</v>
      </c>
      <c r="L254" s="322" t="s">
        <v>4019</v>
      </c>
      <c r="M254" s="322"/>
      <c r="N254" s="141" t="s">
        <v>4018</v>
      </c>
      <c r="O254" s="322" t="s">
        <v>4017</v>
      </c>
      <c r="P254" s="322"/>
      <c r="Q254" s="322" t="s">
        <v>4016</v>
      </c>
      <c r="R254" s="322"/>
      <c r="S254" s="154" t="s">
        <v>5</v>
      </c>
    </row>
    <row r="255" spans="1:19" ht="10.9" customHeight="1" x14ac:dyDescent="0.2">
      <c r="A255" s="128" t="s">
        <v>4545</v>
      </c>
      <c r="B255" s="339">
        <v>195</v>
      </c>
      <c r="C255" s="321"/>
      <c r="D255" s="321" t="s">
        <v>1308</v>
      </c>
      <c r="E255" s="321"/>
      <c r="F255" s="321"/>
      <c r="G255" s="321" t="s">
        <v>414</v>
      </c>
      <c r="H255" s="321"/>
      <c r="I255" s="335">
        <v>1</v>
      </c>
      <c r="J255" s="331"/>
      <c r="K255" s="131">
        <v>29500</v>
      </c>
      <c r="L255" s="331"/>
      <c r="M255" s="331"/>
      <c r="N255" s="153"/>
      <c r="O255" s="331"/>
      <c r="P255" s="331"/>
      <c r="Q255" s="336">
        <v>29500</v>
      </c>
      <c r="R255" s="331"/>
      <c r="S255" s="131">
        <v>29500</v>
      </c>
    </row>
    <row r="256" spans="1:19" ht="10.9" customHeight="1" x14ac:dyDescent="0.2">
      <c r="A256" s="322" t="s">
        <v>4014</v>
      </c>
      <c r="B256" s="322"/>
      <c r="C256" s="322"/>
      <c r="D256" s="322"/>
      <c r="E256" s="322"/>
      <c r="F256" s="322"/>
      <c r="G256" s="322"/>
      <c r="H256" s="322"/>
      <c r="I256" s="322"/>
      <c r="J256" s="322"/>
      <c r="K256" s="322"/>
      <c r="L256" s="333">
        <v>0</v>
      </c>
      <c r="M256" s="322"/>
      <c r="N256" s="152">
        <v>0</v>
      </c>
      <c r="O256" s="333">
        <v>0</v>
      </c>
      <c r="P256" s="322"/>
      <c r="Q256" s="332">
        <v>29500</v>
      </c>
      <c r="R256" s="322"/>
      <c r="S256" s="159">
        <v>29500</v>
      </c>
    </row>
    <row r="257" spans="1:19" ht="10.9" customHeight="1" x14ac:dyDescent="0.2">
      <c r="A257" s="322" t="s">
        <v>4013</v>
      </c>
      <c r="B257" s="322"/>
      <c r="C257" s="322"/>
      <c r="D257" s="322"/>
      <c r="E257" s="322"/>
      <c r="F257" s="322"/>
      <c r="G257" s="322"/>
      <c r="H257" s="322"/>
      <c r="I257" s="322"/>
      <c r="J257" s="322"/>
      <c r="K257" s="322"/>
      <c r="L257" s="330">
        <v>0</v>
      </c>
      <c r="M257" s="322"/>
      <c r="N257" s="150">
        <v>0</v>
      </c>
      <c r="O257" s="330">
        <v>0</v>
      </c>
      <c r="P257" s="322"/>
      <c r="Q257" s="329">
        <v>1</v>
      </c>
      <c r="R257" s="322"/>
      <c r="S257" s="149">
        <v>1</v>
      </c>
    </row>
    <row r="258" spans="1:19" ht="10.9" customHeight="1" x14ac:dyDescent="0.2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</row>
    <row r="259" spans="1:19" ht="10.9" customHeight="1" x14ac:dyDescent="0.2">
      <c r="A259" s="322" t="s">
        <v>4022</v>
      </c>
      <c r="B259" s="322"/>
      <c r="C259" s="322"/>
      <c r="D259" s="322"/>
      <c r="E259" s="321" t="s">
        <v>4615</v>
      </c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2" t="s">
        <v>2904</v>
      </c>
      <c r="Q259" s="322"/>
      <c r="R259" s="321" t="s">
        <v>414</v>
      </c>
      <c r="S259" s="321"/>
    </row>
    <row r="260" spans="1:19" ht="10.9" customHeight="1" x14ac:dyDescent="0.2">
      <c r="A260" s="157"/>
      <c r="B260" s="324"/>
      <c r="C260" s="324"/>
      <c r="D260" s="324"/>
      <c r="E260" s="324"/>
      <c r="F260" s="324"/>
      <c r="G260" s="325"/>
      <c r="H260" s="325"/>
      <c r="I260" s="325"/>
      <c r="J260" s="325"/>
      <c r="K260" s="156"/>
      <c r="L260" s="326" t="s">
        <v>4020</v>
      </c>
      <c r="M260" s="326"/>
      <c r="N260" s="326"/>
      <c r="O260" s="326"/>
      <c r="P260" s="326"/>
      <c r="Q260" s="326"/>
      <c r="R260" s="326"/>
      <c r="S260" s="156"/>
    </row>
    <row r="261" spans="1:19" ht="65.650000000000006" customHeight="1" x14ac:dyDescent="0.2">
      <c r="A261" s="155" t="s">
        <v>1247</v>
      </c>
      <c r="B261" s="327" t="s">
        <v>0</v>
      </c>
      <c r="C261" s="327"/>
      <c r="D261" s="327" t="s">
        <v>1</v>
      </c>
      <c r="E261" s="327"/>
      <c r="F261" s="327"/>
      <c r="G261" s="327" t="s">
        <v>2904</v>
      </c>
      <c r="H261" s="327"/>
      <c r="I261" s="328" t="s">
        <v>405</v>
      </c>
      <c r="J261" s="328"/>
      <c r="K261" s="154" t="s">
        <v>4</v>
      </c>
      <c r="L261" s="322" t="s">
        <v>4019</v>
      </c>
      <c r="M261" s="322"/>
      <c r="N261" s="141" t="s">
        <v>4018</v>
      </c>
      <c r="O261" s="322" t="s">
        <v>4017</v>
      </c>
      <c r="P261" s="322"/>
      <c r="Q261" s="322" t="s">
        <v>4016</v>
      </c>
      <c r="R261" s="322"/>
      <c r="S261" s="154" t="s">
        <v>5</v>
      </c>
    </row>
    <row r="262" spans="1:19" ht="10.9" customHeight="1" x14ac:dyDescent="0.2">
      <c r="A262" s="128" t="s">
        <v>4545</v>
      </c>
      <c r="B262" s="339">
        <v>196</v>
      </c>
      <c r="C262" s="321"/>
      <c r="D262" s="321" t="s">
        <v>1310</v>
      </c>
      <c r="E262" s="321"/>
      <c r="F262" s="321"/>
      <c r="G262" s="321" t="s">
        <v>414</v>
      </c>
      <c r="H262" s="321"/>
      <c r="I262" s="335">
        <v>1</v>
      </c>
      <c r="J262" s="331"/>
      <c r="K262" s="131">
        <v>20000</v>
      </c>
      <c r="L262" s="331"/>
      <c r="M262" s="331"/>
      <c r="N262" s="153"/>
      <c r="O262" s="331"/>
      <c r="P262" s="331"/>
      <c r="Q262" s="336">
        <v>20000</v>
      </c>
      <c r="R262" s="331"/>
      <c r="S262" s="131">
        <v>20000</v>
      </c>
    </row>
    <row r="263" spans="1:19" ht="10.9" customHeight="1" x14ac:dyDescent="0.2">
      <c r="A263" s="322" t="s">
        <v>4014</v>
      </c>
      <c r="B263" s="322"/>
      <c r="C263" s="322"/>
      <c r="D263" s="322"/>
      <c r="E263" s="322"/>
      <c r="F263" s="322"/>
      <c r="G263" s="322"/>
      <c r="H263" s="322"/>
      <c r="I263" s="322"/>
      <c r="J263" s="322"/>
      <c r="K263" s="322"/>
      <c r="L263" s="333">
        <v>0</v>
      </c>
      <c r="M263" s="322"/>
      <c r="N263" s="152">
        <v>0</v>
      </c>
      <c r="O263" s="333">
        <v>0</v>
      </c>
      <c r="P263" s="322"/>
      <c r="Q263" s="332">
        <v>20000</v>
      </c>
      <c r="R263" s="322"/>
      <c r="S263" s="159">
        <v>20000</v>
      </c>
    </row>
    <row r="264" spans="1:19" ht="10.9" customHeight="1" x14ac:dyDescent="0.2">
      <c r="A264" s="322" t="s">
        <v>4013</v>
      </c>
      <c r="B264" s="322"/>
      <c r="C264" s="322"/>
      <c r="D264" s="322"/>
      <c r="E264" s="322"/>
      <c r="F264" s="322"/>
      <c r="G264" s="322"/>
      <c r="H264" s="322"/>
      <c r="I264" s="322"/>
      <c r="J264" s="322"/>
      <c r="K264" s="322"/>
      <c r="L264" s="330">
        <v>0</v>
      </c>
      <c r="M264" s="322"/>
      <c r="N264" s="150">
        <v>0</v>
      </c>
      <c r="O264" s="330">
        <v>0</v>
      </c>
      <c r="P264" s="322"/>
      <c r="Q264" s="329">
        <v>1</v>
      </c>
      <c r="R264" s="322"/>
      <c r="S264" s="149">
        <v>1</v>
      </c>
    </row>
    <row r="265" spans="1:19" ht="10.9" customHeight="1" x14ac:dyDescent="0.2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</row>
    <row r="266" spans="1:19" ht="10.9" customHeight="1" x14ac:dyDescent="0.2">
      <c r="A266" s="322" t="s">
        <v>4022</v>
      </c>
      <c r="B266" s="322"/>
      <c r="C266" s="322"/>
      <c r="D266" s="322"/>
      <c r="E266" s="321" t="s">
        <v>4614</v>
      </c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2" t="s">
        <v>2904</v>
      </c>
      <c r="Q266" s="322"/>
      <c r="R266" s="321" t="s">
        <v>414</v>
      </c>
      <c r="S266" s="321"/>
    </row>
    <row r="267" spans="1:19" ht="10.9" customHeight="1" x14ac:dyDescent="0.2">
      <c r="A267" s="157"/>
      <c r="B267" s="324"/>
      <c r="C267" s="324"/>
      <c r="D267" s="324"/>
      <c r="E267" s="324"/>
      <c r="F267" s="324"/>
      <c r="G267" s="325"/>
      <c r="H267" s="325"/>
      <c r="I267" s="325"/>
      <c r="J267" s="325"/>
      <c r="K267" s="156"/>
      <c r="L267" s="326" t="s">
        <v>4020</v>
      </c>
      <c r="M267" s="326"/>
      <c r="N267" s="326"/>
      <c r="O267" s="326"/>
      <c r="P267" s="326"/>
      <c r="Q267" s="326"/>
      <c r="R267" s="326"/>
      <c r="S267" s="156"/>
    </row>
    <row r="268" spans="1:19" ht="65.650000000000006" customHeight="1" x14ac:dyDescent="0.2">
      <c r="A268" s="155" t="s">
        <v>1247</v>
      </c>
      <c r="B268" s="327" t="s">
        <v>0</v>
      </c>
      <c r="C268" s="327"/>
      <c r="D268" s="327" t="s">
        <v>1</v>
      </c>
      <c r="E268" s="327"/>
      <c r="F268" s="327"/>
      <c r="G268" s="327" t="s">
        <v>2904</v>
      </c>
      <c r="H268" s="327"/>
      <c r="I268" s="328" t="s">
        <v>405</v>
      </c>
      <c r="J268" s="328"/>
      <c r="K268" s="154" t="s">
        <v>4</v>
      </c>
      <c r="L268" s="322" t="s">
        <v>4019</v>
      </c>
      <c r="M268" s="322"/>
      <c r="N268" s="141" t="s">
        <v>4018</v>
      </c>
      <c r="O268" s="322" t="s">
        <v>4017</v>
      </c>
      <c r="P268" s="322"/>
      <c r="Q268" s="322" t="s">
        <v>4016</v>
      </c>
      <c r="R268" s="322"/>
      <c r="S268" s="154" t="s">
        <v>5</v>
      </c>
    </row>
    <row r="269" spans="1:19" ht="10.9" customHeight="1" x14ac:dyDescent="0.2">
      <c r="A269" s="128" t="s">
        <v>4545</v>
      </c>
      <c r="B269" s="339">
        <v>197</v>
      </c>
      <c r="C269" s="321"/>
      <c r="D269" s="321" t="s">
        <v>1289</v>
      </c>
      <c r="E269" s="321"/>
      <c r="F269" s="321"/>
      <c r="G269" s="321" t="s">
        <v>414</v>
      </c>
      <c r="H269" s="321"/>
      <c r="I269" s="335">
        <v>1</v>
      </c>
      <c r="J269" s="331"/>
      <c r="K269" s="131">
        <v>25000</v>
      </c>
      <c r="L269" s="331"/>
      <c r="M269" s="331"/>
      <c r="N269" s="153"/>
      <c r="O269" s="331"/>
      <c r="P269" s="331"/>
      <c r="Q269" s="336">
        <v>25000</v>
      </c>
      <c r="R269" s="331"/>
      <c r="S269" s="131">
        <v>25000</v>
      </c>
    </row>
    <row r="270" spans="1:19" ht="10.9" customHeight="1" x14ac:dyDescent="0.2">
      <c r="A270" s="322" t="s">
        <v>4014</v>
      </c>
      <c r="B270" s="322"/>
      <c r="C270" s="322"/>
      <c r="D270" s="322"/>
      <c r="E270" s="322"/>
      <c r="F270" s="322"/>
      <c r="G270" s="322"/>
      <c r="H270" s="322"/>
      <c r="I270" s="322"/>
      <c r="J270" s="322"/>
      <c r="K270" s="322"/>
      <c r="L270" s="333">
        <v>0</v>
      </c>
      <c r="M270" s="322"/>
      <c r="N270" s="152">
        <v>0</v>
      </c>
      <c r="O270" s="333">
        <v>0</v>
      </c>
      <c r="P270" s="322"/>
      <c r="Q270" s="332">
        <v>25000</v>
      </c>
      <c r="R270" s="322"/>
      <c r="S270" s="159">
        <v>25000</v>
      </c>
    </row>
    <row r="271" spans="1:19" ht="10.9" customHeight="1" x14ac:dyDescent="0.2">
      <c r="A271" s="322" t="s">
        <v>4013</v>
      </c>
      <c r="B271" s="322"/>
      <c r="C271" s="322"/>
      <c r="D271" s="322"/>
      <c r="E271" s="322"/>
      <c r="F271" s="322"/>
      <c r="G271" s="322"/>
      <c r="H271" s="322"/>
      <c r="I271" s="322"/>
      <c r="J271" s="322"/>
      <c r="K271" s="322"/>
      <c r="L271" s="330">
        <v>0</v>
      </c>
      <c r="M271" s="322"/>
      <c r="N271" s="150">
        <v>0</v>
      </c>
      <c r="O271" s="330">
        <v>0</v>
      </c>
      <c r="P271" s="322"/>
      <c r="Q271" s="329">
        <v>1</v>
      </c>
      <c r="R271" s="322"/>
      <c r="S271" s="149">
        <v>1</v>
      </c>
    </row>
    <row r="272" spans="1:19" ht="10.9" customHeight="1" x14ac:dyDescent="0.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</row>
    <row r="273" spans="1:19" ht="10.9" customHeight="1" x14ac:dyDescent="0.2">
      <c r="A273" s="322" t="s">
        <v>4022</v>
      </c>
      <c r="B273" s="322"/>
      <c r="C273" s="322"/>
      <c r="D273" s="322"/>
      <c r="E273" s="321" t="s">
        <v>4613</v>
      </c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2" t="s">
        <v>2904</v>
      </c>
      <c r="Q273" s="322"/>
      <c r="R273" s="321" t="s">
        <v>414</v>
      </c>
      <c r="S273" s="321"/>
    </row>
    <row r="274" spans="1:19" ht="10.9" customHeight="1" x14ac:dyDescent="0.2">
      <c r="A274" s="157"/>
      <c r="B274" s="324"/>
      <c r="C274" s="324"/>
      <c r="D274" s="324"/>
      <c r="E274" s="324"/>
      <c r="F274" s="324"/>
      <c r="G274" s="325"/>
      <c r="H274" s="325"/>
      <c r="I274" s="325"/>
      <c r="J274" s="325"/>
      <c r="K274" s="156"/>
      <c r="L274" s="326" t="s">
        <v>4020</v>
      </c>
      <c r="M274" s="326"/>
      <c r="N274" s="326"/>
      <c r="O274" s="326"/>
      <c r="P274" s="326"/>
      <c r="Q274" s="326"/>
      <c r="R274" s="326"/>
      <c r="S274" s="156"/>
    </row>
    <row r="275" spans="1:19" ht="65.650000000000006" customHeight="1" x14ac:dyDescent="0.2">
      <c r="A275" s="155" t="s">
        <v>1247</v>
      </c>
      <c r="B275" s="327" t="s">
        <v>0</v>
      </c>
      <c r="C275" s="327"/>
      <c r="D275" s="327" t="s">
        <v>1</v>
      </c>
      <c r="E275" s="327"/>
      <c r="F275" s="327"/>
      <c r="G275" s="327" t="s">
        <v>2904</v>
      </c>
      <c r="H275" s="327"/>
      <c r="I275" s="328" t="s">
        <v>405</v>
      </c>
      <c r="J275" s="328"/>
      <c r="K275" s="154" t="s">
        <v>4</v>
      </c>
      <c r="L275" s="322" t="s">
        <v>4019</v>
      </c>
      <c r="M275" s="322"/>
      <c r="N275" s="141" t="s">
        <v>4018</v>
      </c>
      <c r="O275" s="322" t="s">
        <v>4017</v>
      </c>
      <c r="P275" s="322"/>
      <c r="Q275" s="322" t="s">
        <v>4016</v>
      </c>
      <c r="R275" s="322"/>
      <c r="S275" s="154" t="s">
        <v>5</v>
      </c>
    </row>
    <row r="276" spans="1:19" ht="10.9" customHeight="1" x14ac:dyDescent="0.2">
      <c r="A276" s="128" t="s">
        <v>4545</v>
      </c>
      <c r="B276" s="339">
        <v>201</v>
      </c>
      <c r="C276" s="321"/>
      <c r="D276" s="321" t="s">
        <v>1454</v>
      </c>
      <c r="E276" s="321"/>
      <c r="F276" s="321"/>
      <c r="G276" s="321" t="s">
        <v>414</v>
      </c>
      <c r="H276" s="321"/>
      <c r="I276" s="335">
        <v>1</v>
      </c>
      <c r="J276" s="331"/>
      <c r="K276" s="129">
        <v>5300</v>
      </c>
      <c r="L276" s="331"/>
      <c r="M276" s="331"/>
      <c r="N276" s="153"/>
      <c r="O276" s="331"/>
      <c r="P276" s="331"/>
      <c r="Q276" s="337">
        <v>5300</v>
      </c>
      <c r="R276" s="331"/>
      <c r="S276" s="129">
        <v>5300</v>
      </c>
    </row>
    <row r="277" spans="1:19" ht="10.9" customHeight="1" x14ac:dyDescent="0.2">
      <c r="A277" s="322" t="s">
        <v>4014</v>
      </c>
      <c r="B277" s="322"/>
      <c r="C277" s="322"/>
      <c r="D277" s="322"/>
      <c r="E277" s="322"/>
      <c r="F277" s="322"/>
      <c r="G277" s="322"/>
      <c r="H277" s="322"/>
      <c r="I277" s="322"/>
      <c r="J277" s="322"/>
      <c r="K277" s="322"/>
      <c r="L277" s="333">
        <v>0</v>
      </c>
      <c r="M277" s="322"/>
      <c r="N277" s="152">
        <v>0</v>
      </c>
      <c r="O277" s="333">
        <v>0</v>
      </c>
      <c r="P277" s="322"/>
      <c r="Q277" s="338">
        <v>5300</v>
      </c>
      <c r="R277" s="322"/>
      <c r="S277" s="151">
        <v>5300</v>
      </c>
    </row>
    <row r="278" spans="1:19" ht="10.9" customHeight="1" x14ac:dyDescent="0.2">
      <c r="A278" s="322" t="s">
        <v>4013</v>
      </c>
      <c r="B278" s="322"/>
      <c r="C278" s="322"/>
      <c r="D278" s="322"/>
      <c r="E278" s="322"/>
      <c r="F278" s="322"/>
      <c r="G278" s="322"/>
      <c r="H278" s="322"/>
      <c r="I278" s="322"/>
      <c r="J278" s="322"/>
      <c r="K278" s="322"/>
      <c r="L278" s="330">
        <v>0</v>
      </c>
      <c r="M278" s="322"/>
      <c r="N278" s="150">
        <v>0</v>
      </c>
      <c r="O278" s="330">
        <v>0</v>
      </c>
      <c r="P278" s="322"/>
      <c r="Q278" s="329">
        <v>1</v>
      </c>
      <c r="R278" s="322"/>
      <c r="S278" s="149">
        <v>1</v>
      </c>
    </row>
    <row r="279" spans="1:19" ht="10.9" customHeight="1" x14ac:dyDescent="0.2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</row>
    <row r="280" spans="1:19" ht="10.9" customHeight="1" x14ac:dyDescent="0.2">
      <c r="A280" s="322" t="s">
        <v>4022</v>
      </c>
      <c r="B280" s="322"/>
      <c r="C280" s="322"/>
      <c r="D280" s="322"/>
      <c r="E280" s="321" t="s">
        <v>4612</v>
      </c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2" t="s">
        <v>2904</v>
      </c>
      <c r="Q280" s="322"/>
      <c r="R280" s="321" t="s">
        <v>414</v>
      </c>
      <c r="S280" s="321"/>
    </row>
    <row r="281" spans="1:19" ht="10.9" customHeight="1" x14ac:dyDescent="0.2">
      <c r="A281" s="157"/>
      <c r="B281" s="324"/>
      <c r="C281" s="324"/>
      <c r="D281" s="324"/>
      <c r="E281" s="324"/>
      <c r="F281" s="324"/>
      <c r="G281" s="325"/>
      <c r="H281" s="325"/>
      <c r="I281" s="325"/>
      <c r="J281" s="325"/>
      <c r="K281" s="156"/>
      <c r="L281" s="326" t="s">
        <v>4020</v>
      </c>
      <c r="M281" s="326"/>
      <c r="N281" s="326"/>
      <c r="O281" s="326"/>
      <c r="P281" s="326"/>
      <c r="Q281" s="326"/>
      <c r="R281" s="326"/>
      <c r="S281" s="156"/>
    </row>
    <row r="282" spans="1:19" ht="65.650000000000006" customHeight="1" x14ac:dyDescent="0.2">
      <c r="A282" s="155" t="s">
        <v>1247</v>
      </c>
      <c r="B282" s="327" t="s">
        <v>0</v>
      </c>
      <c r="C282" s="327"/>
      <c r="D282" s="327" t="s">
        <v>1</v>
      </c>
      <c r="E282" s="327"/>
      <c r="F282" s="327"/>
      <c r="G282" s="327" t="s">
        <v>2904</v>
      </c>
      <c r="H282" s="327"/>
      <c r="I282" s="328" t="s">
        <v>405</v>
      </c>
      <c r="J282" s="328"/>
      <c r="K282" s="154" t="s">
        <v>4</v>
      </c>
      <c r="L282" s="322" t="s">
        <v>4019</v>
      </c>
      <c r="M282" s="322"/>
      <c r="N282" s="141" t="s">
        <v>4018</v>
      </c>
      <c r="O282" s="322" t="s">
        <v>4017</v>
      </c>
      <c r="P282" s="322"/>
      <c r="Q282" s="322" t="s">
        <v>4016</v>
      </c>
      <c r="R282" s="322"/>
      <c r="S282" s="154" t="s">
        <v>5</v>
      </c>
    </row>
    <row r="283" spans="1:19" ht="10.9" customHeight="1" x14ac:dyDescent="0.2">
      <c r="A283" s="128" t="s">
        <v>4545</v>
      </c>
      <c r="B283" s="339">
        <v>203</v>
      </c>
      <c r="C283" s="321"/>
      <c r="D283" s="321" t="s">
        <v>1293</v>
      </c>
      <c r="E283" s="321"/>
      <c r="F283" s="321"/>
      <c r="G283" s="321" t="s">
        <v>414</v>
      </c>
      <c r="H283" s="321"/>
      <c r="I283" s="335">
        <v>1</v>
      </c>
      <c r="J283" s="331"/>
      <c r="K283" s="129">
        <v>1800</v>
      </c>
      <c r="L283" s="331"/>
      <c r="M283" s="331"/>
      <c r="N283" s="153"/>
      <c r="O283" s="331"/>
      <c r="P283" s="331"/>
      <c r="Q283" s="337">
        <v>1800</v>
      </c>
      <c r="R283" s="331"/>
      <c r="S283" s="129">
        <v>1800</v>
      </c>
    </row>
    <row r="284" spans="1:19" ht="10.9" customHeight="1" x14ac:dyDescent="0.2">
      <c r="A284" s="322" t="s">
        <v>4014</v>
      </c>
      <c r="B284" s="322"/>
      <c r="C284" s="322"/>
      <c r="D284" s="322"/>
      <c r="E284" s="322"/>
      <c r="F284" s="322"/>
      <c r="G284" s="322"/>
      <c r="H284" s="322"/>
      <c r="I284" s="322"/>
      <c r="J284" s="322"/>
      <c r="K284" s="322"/>
      <c r="L284" s="333">
        <v>0</v>
      </c>
      <c r="M284" s="322"/>
      <c r="N284" s="152">
        <v>0</v>
      </c>
      <c r="O284" s="333">
        <v>0</v>
      </c>
      <c r="P284" s="322"/>
      <c r="Q284" s="338">
        <v>1800</v>
      </c>
      <c r="R284" s="322"/>
      <c r="S284" s="151">
        <v>1800</v>
      </c>
    </row>
    <row r="285" spans="1:19" ht="10.9" customHeight="1" x14ac:dyDescent="0.2">
      <c r="A285" s="322" t="s">
        <v>4013</v>
      </c>
      <c r="B285" s="322"/>
      <c r="C285" s="322"/>
      <c r="D285" s="322"/>
      <c r="E285" s="322"/>
      <c r="F285" s="322"/>
      <c r="G285" s="322"/>
      <c r="H285" s="322"/>
      <c r="I285" s="322"/>
      <c r="J285" s="322"/>
      <c r="K285" s="322"/>
      <c r="L285" s="330">
        <v>0</v>
      </c>
      <c r="M285" s="322"/>
      <c r="N285" s="150">
        <v>0</v>
      </c>
      <c r="O285" s="330">
        <v>0</v>
      </c>
      <c r="P285" s="322"/>
      <c r="Q285" s="329">
        <v>1</v>
      </c>
      <c r="R285" s="322"/>
      <c r="S285" s="149">
        <v>1</v>
      </c>
    </row>
    <row r="286" spans="1:19" ht="10.9" customHeight="1" x14ac:dyDescent="0.2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</row>
    <row r="287" spans="1:19" ht="10.9" customHeight="1" x14ac:dyDescent="0.2">
      <c r="A287" s="322" t="s">
        <v>4022</v>
      </c>
      <c r="B287" s="322"/>
      <c r="C287" s="322"/>
      <c r="D287" s="322"/>
      <c r="E287" s="321" t="s">
        <v>4611</v>
      </c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2" t="s">
        <v>2904</v>
      </c>
      <c r="Q287" s="322"/>
      <c r="R287" s="321" t="s">
        <v>414</v>
      </c>
      <c r="S287" s="321"/>
    </row>
    <row r="288" spans="1:19" ht="10.9" customHeight="1" x14ac:dyDescent="0.2">
      <c r="A288" s="157"/>
      <c r="B288" s="324"/>
      <c r="C288" s="324"/>
      <c r="D288" s="324"/>
      <c r="E288" s="324"/>
      <c r="F288" s="324"/>
      <c r="G288" s="325"/>
      <c r="H288" s="325"/>
      <c r="I288" s="325"/>
      <c r="J288" s="325"/>
      <c r="K288" s="156"/>
      <c r="L288" s="326" t="s">
        <v>4020</v>
      </c>
      <c r="M288" s="326"/>
      <c r="N288" s="326"/>
      <c r="O288" s="326"/>
      <c r="P288" s="326"/>
      <c r="Q288" s="326"/>
      <c r="R288" s="326"/>
      <c r="S288" s="156"/>
    </row>
    <row r="289" spans="1:19" ht="65.650000000000006" customHeight="1" x14ac:dyDescent="0.2">
      <c r="A289" s="155" t="s">
        <v>1247</v>
      </c>
      <c r="B289" s="327" t="s">
        <v>0</v>
      </c>
      <c r="C289" s="327"/>
      <c r="D289" s="327" t="s">
        <v>1</v>
      </c>
      <c r="E289" s="327"/>
      <c r="F289" s="327"/>
      <c r="G289" s="327" t="s">
        <v>2904</v>
      </c>
      <c r="H289" s="327"/>
      <c r="I289" s="328" t="s">
        <v>405</v>
      </c>
      <c r="J289" s="328"/>
      <c r="K289" s="154" t="s">
        <v>4</v>
      </c>
      <c r="L289" s="322" t="s">
        <v>4019</v>
      </c>
      <c r="M289" s="322"/>
      <c r="N289" s="141" t="s">
        <v>4018</v>
      </c>
      <c r="O289" s="322" t="s">
        <v>4017</v>
      </c>
      <c r="P289" s="322"/>
      <c r="Q289" s="322" t="s">
        <v>4016</v>
      </c>
      <c r="R289" s="322"/>
      <c r="S289" s="154" t="s">
        <v>5</v>
      </c>
    </row>
    <row r="290" spans="1:19" ht="10.9" customHeight="1" x14ac:dyDescent="0.2">
      <c r="A290" s="128" t="s">
        <v>4545</v>
      </c>
      <c r="B290" s="334">
        <v>9219</v>
      </c>
      <c r="C290" s="321"/>
      <c r="D290" s="321" t="s">
        <v>1316</v>
      </c>
      <c r="E290" s="321"/>
      <c r="F290" s="321"/>
      <c r="G290" s="321" t="s">
        <v>414</v>
      </c>
      <c r="H290" s="321"/>
      <c r="I290" s="335">
        <v>1</v>
      </c>
      <c r="J290" s="331"/>
      <c r="K290" s="129">
        <v>4250</v>
      </c>
      <c r="L290" s="331"/>
      <c r="M290" s="331"/>
      <c r="N290" s="153"/>
      <c r="O290" s="331"/>
      <c r="P290" s="331"/>
      <c r="Q290" s="337">
        <v>4250</v>
      </c>
      <c r="R290" s="331"/>
      <c r="S290" s="129">
        <v>4250</v>
      </c>
    </row>
    <row r="291" spans="1:19" ht="10.9" customHeight="1" x14ac:dyDescent="0.2">
      <c r="A291" s="322" t="s">
        <v>4014</v>
      </c>
      <c r="B291" s="322"/>
      <c r="C291" s="322"/>
      <c r="D291" s="322"/>
      <c r="E291" s="322"/>
      <c r="F291" s="322"/>
      <c r="G291" s="322"/>
      <c r="H291" s="322"/>
      <c r="I291" s="322"/>
      <c r="J291" s="322"/>
      <c r="K291" s="322"/>
      <c r="L291" s="333">
        <v>0</v>
      </c>
      <c r="M291" s="322"/>
      <c r="N291" s="152">
        <v>0</v>
      </c>
      <c r="O291" s="333">
        <v>0</v>
      </c>
      <c r="P291" s="322"/>
      <c r="Q291" s="338">
        <v>4250</v>
      </c>
      <c r="R291" s="322"/>
      <c r="S291" s="151">
        <v>4250</v>
      </c>
    </row>
    <row r="292" spans="1:19" ht="10.9" customHeight="1" x14ac:dyDescent="0.2">
      <c r="A292" s="322" t="s">
        <v>4013</v>
      </c>
      <c r="B292" s="322"/>
      <c r="C292" s="322"/>
      <c r="D292" s="322"/>
      <c r="E292" s="322"/>
      <c r="F292" s="322"/>
      <c r="G292" s="322"/>
      <c r="H292" s="322"/>
      <c r="I292" s="322"/>
      <c r="J292" s="322"/>
      <c r="K292" s="322"/>
      <c r="L292" s="330">
        <v>0</v>
      </c>
      <c r="M292" s="322"/>
      <c r="N292" s="150">
        <v>0</v>
      </c>
      <c r="O292" s="330">
        <v>0</v>
      </c>
      <c r="P292" s="322"/>
      <c r="Q292" s="329">
        <v>1</v>
      </c>
      <c r="R292" s="322"/>
      <c r="S292" s="149">
        <v>1</v>
      </c>
    </row>
    <row r="293" spans="1:19" ht="10.9" customHeight="1" x14ac:dyDescent="0.2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</row>
    <row r="294" spans="1:19" ht="10.9" customHeight="1" x14ac:dyDescent="0.2">
      <c r="A294" s="322" t="s">
        <v>4022</v>
      </c>
      <c r="B294" s="322"/>
      <c r="C294" s="322"/>
      <c r="D294" s="322"/>
      <c r="E294" s="321" t="s">
        <v>4610</v>
      </c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2" t="s">
        <v>2904</v>
      </c>
      <c r="Q294" s="322"/>
      <c r="R294" s="321" t="s">
        <v>414</v>
      </c>
      <c r="S294" s="321"/>
    </row>
    <row r="295" spans="1:19" ht="10.9" customHeight="1" x14ac:dyDescent="0.2">
      <c r="A295" s="157"/>
      <c r="B295" s="324"/>
      <c r="C295" s="324"/>
      <c r="D295" s="324"/>
      <c r="E295" s="324"/>
      <c r="F295" s="324"/>
      <c r="G295" s="325"/>
      <c r="H295" s="325"/>
      <c r="I295" s="325"/>
      <c r="J295" s="325"/>
      <c r="K295" s="156"/>
      <c r="L295" s="326" t="s">
        <v>4020</v>
      </c>
      <c r="M295" s="326"/>
      <c r="N295" s="326"/>
      <c r="O295" s="326"/>
      <c r="P295" s="326"/>
      <c r="Q295" s="326"/>
      <c r="R295" s="326"/>
      <c r="S295" s="156"/>
    </row>
    <row r="296" spans="1:19" ht="65.650000000000006" customHeight="1" x14ac:dyDescent="0.2">
      <c r="A296" s="155" t="s">
        <v>1247</v>
      </c>
      <c r="B296" s="327" t="s">
        <v>0</v>
      </c>
      <c r="C296" s="327"/>
      <c r="D296" s="327" t="s">
        <v>1</v>
      </c>
      <c r="E296" s="327"/>
      <c r="F296" s="327"/>
      <c r="G296" s="327" t="s">
        <v>2904</v>
      </c>
      <c r="H296" s="327"/>
      <c r="I296" s="328" t="s">
        <v>405</v>
      </c>
      <c r="J296" s="328"/>
      <c r="K296" s="154" t="s">
        <v>4</v>
      </c>
      <c r="L296" s="322" t="s">
        <v>4019</v>
      </c>
      <c r="M296" s="322"/>
      <c r="N296" s="141" t="s">
        <v>4018</v>
      </c>
      <c r="O296" s="322" t="s">
        <v>4017</v>
      </c>
      <c r="P296" s="322"/>
      <c r="Q296" s="322" t="s">
        <v>4016</v>
      </c>
      <c r="R296" s="322"/>
      <c r="S296" s="154" t="s">
        <v>5</v>
      </c>
    </row>
    <row r="297" spans="1:19" ht="10.9" customHeight="1" x14ac:dyDescent="0.2">
      <c r="A297" s="128" t="s">
        <v>4545</v>
      </c>
      <c r="B297" s="334">
        <v>9223</v>
      </c>
      <c r="C297" s="321"/>
      <c r="D297" s="321" t="s">
        <v>1324</v>
      </c>
      <c r="E297" s="321"/>
      <c r="F297" s="321"/>
      <c r="G297" s="321" t="s">
        <v>414</v>
      </c>
      <c r="H297" s="321"/>
      <c r="I297" s="335">
        <v>1</v>
      </c>
      <c r="J297" s="331"/>
      <c r="K297" s="129">
        <v>4500</v>
      </c>
      <c r="L297" s="331"/>
      <c r="M297" s="331"/>
      <c r="N297" s="153"/>
      <c r="O297" s="331"/>
      <c r="P297" s="331"/>
      <c r="Q297" s="337">
        <v>4500</v>
      </c>
      <c r="R297" s="331"/>
      <c r="S297" s="129">
        <v>4500</v>
      </c>
    </row>
    <row r="298" spans="1:19" ht="10.9" customHeight="1" x14ac:dyDescent="0.2">
      <c r="A298" s="322" t="s">
        <v>4014</v>
      </c>
      <c r="B298" s="322"/>
      <c r="C298" s="322"/>
      <c r="D298" s="322"/>
      <c r="E298" s="322"/>
      <c r="F298" s="322"/>
      <c r="G298" s="322"/>
      <c r="H298" s="322"/>
      <c r="I298" s="322"/>
      <c r="J298" s="322"/>
      <c r="K298" s="322"/>
      <c r="L298" s="333">
        <v>0</v>
      </c>
      <c r="M298" s="322"/>
      <c r="N298" s="152">
        <v>0</v>
      </c>
      <c r="O298" s="333">
        <v>0</v>
      </c>
      <c r="P298" s="322"/>
      <c r="Q298" s="338">
        <v>4500</v>
      </c>
      <c r="R298" s="322"/>
      <c r="S298" s="151">
        <v>4500</v>
      </c>
    </row>
    <row r="299" spans="1:19" ht="10.9" customHeight="1" x14ac:dyDescent="0.2">
      <c r="A299" s="322" t="s">
        <v>4013</v>
      </c>
      <c r="B299" s="322"/>
      <c r="C299" s="322"/>
      <c r="D299" s="322"/>
      <c r="E299" s="322"/>
      <c r="F299" s="322"/>
      <c r="G299" s="322"/>
      <c r="H299" s="322"/>
      <c r="I299" s="322"/>
      <c r="J299" s="322"/>
      <c r="K299" s="322"/>
      <c r="L299" s="330">
        <v>0</v>
      </c>
      <c r="M299" s="322"/>
      <c r="N299" s="150">
        <v>0</v>
      </c>
      <c r="O299" s="330">
        <v>0</v>
      </c>
      <c r="P299" s="322"/>
      <c r="Q299" s="329">
        <v>1</v>
      </c>
      <c r="R299" s="322"/>
      <c r="S299" s="149">
        <v>1</v>
      </c>
    </row>
    <row r="300" spans="1:19" ht="10.9" customHeight="1" x14ac:dyDescent="0.2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</row>
    <row r="301" spans="1:19" ht="10.9" customHeight="1" x14ac:dyDescent="0.2">
      <c r="A301" s="322" t="s">
        <v>4022</v>
      </c>
      <c r="B301" s="322"/>
      <c r="C301" s="322"/>
      <c r="D301" s="322"/>
      <c r="E301" s="321" t="s">
        <v>4609</v>
      </c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2" t="s">
        <v>2904</v>
      </c>
      <c r="Q301" s="322"/>
      <c r="R301" s="321" t="s">
        <v>414</v>
      </c>
      <c r="S301" s="321"/>
    </row>
    <row r="302" spans="1:19" ht="10.9" customHeight="1" x14ac:dyDescent="0.2">
      <c r="A302" s="157"/>
      <c r="B302" s="324"/>
      <c r="C302" s="324"/>
      <c r="D302" s="324"/>
      <c r="E302" s="324"/>
      <c r="F302" s="324"/>
      <c r="G302" s="325"/>
      <c r="H302" s="325"/>
      <c r="I302" s="325"/>
      <c r="J302" s="325"/>
      <c r="K302" s="156"/>
      <c r="L302" s="326" t="s">
        <v>4020</v>
      </c>
      <c r="M302" s="326"/>
      <c r="N302" s="326"/>
      <c r="O302" s="326"/>
      <c r="P302" s="326"/>
      <c r="Q302" s="326"/>
      <c r="R302" s="326"/>
      <c r="S302" s="156"/>
    </row>
    <row r="303" spans="1:19" ht="65.650000000000006" customHeight="1" x14ac:dyDescent="0.2">
      <c r="A303" s="155" t="s">
        <v>1247</v>
      </c>
      <c r="B303" s="327" t="s">
        <v>0</v>
      </c>
      <c r="C303" s="327"/>
      <c r="D303" s="327" t="s">
        <v>1</v>
      </c>
      <c r="E303" s="327"/>
      <c r="F303" s="327"/>
      <c r="G303" s="327" t="s">
        <v>2904</v>
      </c>
      <c r="H303" s="327"/>
      <c r="I303" s="328" t="s">
        <v>405</v>
      </c>
      <c r="J303" s="328"/>
      <c r="K303" s="154" t="s">
        <v>4</v>
      </c>
      <c r="L303" s="322" t="s">
        <v>4019</v>
      </c>
      <c r="M303" s="322"/>
      <c r="N303" s="141" t="s">
        <v>4018</v>
      </c>
      <c r="O303" s="322" t="s">
        <v>4017</v>
      </c>
      <c r="P303" s="322"/>
      <c r="Q303" s="322" t="s">
        <v>4016</v>
      </c>
      <c r="R303" s="322"/>
      <c r="S303" s="154" t="s">
        <v>5</v>
      </c>
    </row>
    <row r="304" spans="1:19" ht="10.9" customHeight="1" x14ac:dyDescent="0.2">
      <c r="A304" s="128" t="s">
        <v>4545</v>
      </c>
      <c r="B304" s="334">
        <v>9222</v>
      </c>
      <c r="C304" s="321"/>
      <c r="D304" s="321" t="s">
        <v>1326</v>
      </c>
      <c r="E304" s="321"/>
      <c r="F304" s="321"/>
      <c r="G304" s="321" t="s">
        <v>414</v>
      </c>
      <c r="H304" s="321"/>
      <c r="I304" s="335">
        <v>1</v>
      </c>
      <c r="J304" s="331"/>
      <c r="K304" s="129">
        <v>1750</v>
      </c>
      <c r="L304" s="331"/>
      <c r="M304" s="331"/>
      <c r="N304" s="153"/>
      <c r="O304" s="331"/>
      <c r="P304" s="331"/>
      <c r="Q304" s="337">
        <v>1750</v>
      </c>
      <c r="R304" s="331"/>
      <c r="S304" s="129">
        <v>1750</v>
      </c>
    </row>
    <row r="305" spans="1:19" ht="10.9" customHeight="1" x14ac:dyDescent="0.2">
      <c r="A305" s="322" t="s">
        <v>4014</v>
      </c>
      <c r="B305" s="322"/>
      <c r="C305" s="322"/>
      <c r="D305" s="322"/>
      <c r="E305" s="322"/>
      <c r="F305" s="322"/>
      <c r="G305" s="322"/>
      <c r="H305" s="322"/>
      <c r="I305" s="322"/>
      <c r="J305" s="322"/>
      <c r="K305" s="322"/>
      <c r="L305" s="333">
        <v>0</v>
      </c>
      <c r="M305" s="322"/>
      <c r="N305" s="152">
        <v>0</v>
      </c>
      <c r="O305" s="333">
        <v>0</v>
      </c>
      <c r="P305" s="322"/>
      <c r="Q305" s="338">
        <v>1750</v>
      </c>
      <c r="R305" s="322"/>
      <c r="S305" s="151">
        <v>1750</v>
      </c>
    </row>
    <row r="306" spans="1:19" ht="10.9" customHeight="1" x14ac:dyDescent="0.2">
      <c r="A306" s="322" t="s">
        <v>4013</v>
      </c>
      <c r="B306" s="322"/>
      <c r="C306" s="322"/>
      <c r="D306" s="322"/>
      <c r="E306" s="322"/>
      <c r="F306" s="322"/>
      <c r="G306" s="322"/>
      <c r="H306" s="322"/>
      <c r="I306" s="322"/>
      <c r="J306" s="322"/>
      <c r="K306" s="322"/>
      <c r="L306" s="330">
        <v>0</v>
      </c>
      <c r="M306" s="322"/>
      <c r="N306" s="150">
        <v>0</v>
      </c>
      <c r="O306" s="330">
        <v>0</v>
      </c>
      <c r="P306" s="322"/>
      <c r="Q306" s="329">
        <v>1</v>
      </c>
      <c r="R306" s="322"/>
      <c r="S306" s="149">
        <v>1</v>
      </c>
    </row>
    <row r="307" spans="1:19" ht="10.9" customHeight="1" x14ac:dyDescent="0.2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</row>
    <row r="308" spans="1:19" ht="10.9" customHeight="1" x14ac:dyDescent="0.2">
      <c r="A308" s="322" t="s">
        <v>4031</v>
      </c>
      <c r="B308" s="322"/>
      <c r="C308" s="322"/>
      <c r="D308" s="322"/>
      <c r="E308" s="321" t="s">
        <v>4608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</row>
    <row r="309" spans="1:19" ht="10.9" customHeight="1" x14ac:dyDescent="0.2">
      <c r="A309" s="322" t="s">
        <v>4022</v>
      </c>
      <c r="B309" s="322"/>
      <c r="C309" s="322"/>
      <c r="D309" s="322"/>
      <c r="E309" s="321" t="s">
        <v>4607</v>
      </c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2" t="s">
        <v>2904</v>
      </c>
      <c r="Q309" s="322"/>
      <c r="R309" s="321" t="s">
        <v>414</v>
      </c>
      <c r="S309" s="321"/>
    </row>
    <row r="310" spans="1:19" ht="10.9" customHeight="1" x14ac:dyDescent="0.2">
      <c r="A310" s="157"/>
      <c r="B310" s="324"/>
      <c r="C310" s="324"/>
      <c r="D310" s="324"/>
      <c r="E310" s="324"/>
      <c r="F310" s="324"/>
      <c r="G310" s="325"/>
      <c r="H310" s="325"/>
      <c r="I310" s="325"/>
      <c r="J310" s="325"/>
      <c r="K310" s="156"/>
      <c r="L310" s="326" t="s">
        <v>4020</v>
      </c>
      <c r="M310" s="326"/>
      <c r="N310" s="326"/>
      <c r="O310" s="326"/>
      <c r="P310" s="326"/>
      <c r="Q310" s="326"/>
      <c r="R310" s="326"/>
      <c r="S310" s="156"/>
    </row>
    <row r="311" spans="1:19" ht="65.650000000000006" customHeight="1" x14ac:dyDescent="0.2">
      <c r="A311" s="155" t="s">
        <v>1247</v>
      </c>
      <c r="B311" s="327" t="s">
        <v>0</v>
      </c>
      <c r="C311" s="327"/>
      <c r="D311" s="327" t="s">
        <v>1</v>
      </c>
      <c r="E311" s="327"/>
      <c r="F311" s="327"/>
      <c r="G311" s="327" t="s">
        <v>2904</v>
      </c>
      <c r="H311" s="327"/>
      <c r="I311" s="328" t="s">
        <v>405</v>
      </c>
      <c r="J311" s="328"/>
      <c r="K311" s="154" t="s">
        <v>4</v>
      </c>
      <c r="L311" s="322" t="s">
        <v>4019</v>
      </c>
      <c r="M311" s="322"/>
      <c r="N311" s="141" t="s">
        <v>4018</v>
      </c>
      <c r="O311" s="322" t="s">
        <v>4017</v>
      </c>
      <c r="P311" s="322"/>
      <c r="Q311" s="322" t="s">
        <v>4016</v>
      </c>
      <c r="R311" s="322"/>
      <c r="S311" s="154" t="s">
        <v>5</v>
      </c>
    </row>
    <row r="312" spans="1:19" ht="21.75" customHeight="1" x14ac:dyDescent="0.2">
      <c r="A312" s="128" t="s">
        <v>4545</v>
      </c>
      <c r="B312" s="339">
        <v>183</v>
      </c>
      <c r="C312" s="321"/>
      <c r="D312" s="321" t="s">
        <v>1450</v>
      </c>
      <c r="E312" s="321"/>
      <c r="F312" s="321"/>
      <c r="G312" s="321" t="s">
        <v>414</v>
      </c>
      <c r="H312" s="321"/>
      <c r="I312" s="335">
        <v>1</v>
      </c>
      <c r="J312" s="331"/>
      <c r="K312" s="129">
        <v>3600</v>
      </c>
      <c r="L312" s="331"/>
      <c r="M312" s="331"/>
      <c r="N312" s="153"/>
      <c r="O312" s="331"/>
      <c r="P312" s="331"/>
      <c r="Q312" s="337">
        <v>3600</v>
      </c>
      <c r="R312" s="331"/>
      <c r="S312" s="129">
        <v>3600</v>
      </c>
    </row>
    <row r="313" spans="1:19" ht="10.9" customHeight="1" x14ac:dyDescent="0.2">
      <c r="A313" s="322" t="s">
        <v>4014</v>
      </c>
      <c r="B313" s="322"/>
      <c r="C313" s="322"/>
      <c r="D313" s="322"/>
      <c r="E313" s="322"/>
      <c r="F313" s="322"/>
      <c r="G313" s="322"/>
      <c r="H313" s="322"/>
      <c r="I313" s="322"/>
      <c r="J313" s="322"/>
      <c r="K313" s="322"/>
      <c r="L313" s="333">
        <v>0</v>
      </c>
      <c r="M313" s="322"/>
      <c r="N313" s="152">
        <v>0</v>
      </c>
      <c r="O313" s="333">
        <v>0</v>
      </c>
      <c r="P313" s="322"/>
      <c r="Q313" s="338">
        <v>3600</v>
      </c>
      <c r="R313" s="322"/>
      <c r="S313" s="151">
        <v>3600</v>
      </c>
    </row>
    <row r="314" spans="1:19" ht="10.9" customHeight="1" x14ac:dyDescent="0.2">
      <c r="A314" s="322" t="s">
        <v>4013</v>
      </c>
      <c r="B314" s="322"/>
      <c r="C314" s="322"/>
      <c r="D314" s="322"/>
      <c r="E314" s="322"/>
      <c r="F314" s="322"/>
      <c r="G314" s="322"/>
      <c r="H314" s="322"/>
      <c r="I314" s="322"/>
      <c r="J314" s="322"/>
      <c r="K314" s="322"/>
      <c r="L314" s="330">
        <v>0</v>
      </c>
      <c r="M314" s="322"/>
      <c r="N314" s="150">
        <v>0</v>
      </c>
      <c r="O314" s="330">
        <v>0</v>
      </c>
      <c r="P314" s="322"/>
      <c r="Q314" s="329">
        <v>1</v>
      </c>
      <c r="R314" s="322"/>
      <c r="S314" s="149">
        <v>1</v>
      </c>
    </row>
    <row r="315" spans="1:19" ht="10.9" customHeight="1" x14ac:dyDescent="0.2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</row>
    <row r="316" spans="1:19" ht="10.9" customHeight="1" x14ac:dyDescent="0.2">
      <c r="A316" s="322" t="s">
        <v>4022</v>
      </c>
      <c r="B316" s="322"/>
      <c r="C316" s="322"/>
      <c r="D316" s="322"/>
      <c r="E316" s="321" t="s">
        <v>4606</v>
      </c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2" t="s">
        <v>2904</v>
      </c>
      <c r="Q316" s="322"/>
      <c r="R316" s="321" t="s">
        <v>414</v>
      </c>
      <c r="S316" s="321"/>
    </row>
    <row r="317" spans="1:19" ht="10.9" customHeight="1" x14ac:dyDescent="0.2">
      <c r="A317" s="157"/>
      <c r="B317" s="324"/>
      <c r="C317" s="324"/>
      <c r="D317" s="324"/>
      <c r="E317" s="324"/>
      <c r="F317" s="324"/>
      <c r="G317" s="325"/>
      <c r="H317" s="325"/>
      <c r="I317" s="325"/>
      <c r="J317" s="325"/>
      <c r="K317" s="156"/>
      <c r="L317" s="326" t="s">
        <v>4020</v>
      </c>
      <c r="M317" s="326"/>
      <c r="N317" s="326"/>
      <c r="O317" s="326"/>
      <c r="P317" s="326"/>
      <c r="Q317" s="326"/>
      <c r="R317" s="326"/>
      <c r="S317" s="156"/>
    </row>
    <row r="318" spans="1:19" ht="65.650000000000006" customHeight="1" x14ac:dyDescent="0.2">
      <c r="A318" s="155" t="s">
        <v>1247</v>
      </c>
      <c r="B318" s="327" t="s">
        <v>0</v>
      </c>
      <c r="C318" s="327"/>
      <c r="D318" s="327" t="s">
        <v>1</v>
      </c>
      <c r="E318" s="327"/>
      <c r="F318" s="327"/>
      <c r="G318" s="327" t="s">
        <v>2904</v>
      </c>
      <c r="H318" s="327"/>
      <c r="I318" s="328" t="s">
        <v>405</v>
      </c>
      <c r="J318" s="328"/>
      <c r="K318" s="154" t="s">
        <v>4</v>
      </c>
      <c r="L318" s="322" t="s">
        <v>4019</v>
      </c>
      <c r="M318" s="322"/>
      <c r="N318" s="141" t="s">
        <v>4018</v>
      </c>
      <c r="O318" s="322" t="s">
        <v>4017</v>
      </c>
      <c r="P318" s="322"/>
      <c r="Q318" s="322" t="s">
        <v>4016</v>
      </c>
      <c r="R318" s="322"/>
      <c r="S318" s="154" t="s">
        <v>5</v>
      </c>
    </row>
    <row r="319" spans="1:19" ht="10.9" customHeight="1" x14ac:dyDescent="0.2">
      <c r="A319" s="128" t="s">
        <v>4545</v>
      </c>
      <c r="B319" s="339">
        <v>184</v>
      </c>
      <c r="C319" s="321"/>
      <c r="D319" s="321" t="s">
        <v>1452</v>
      </c>
      <c r="E319" s="321"/>
      <c r="F319" s="321"/>
      <c r="G319" s="321" t="s">
        <v>414</v>
      </c>
      <c r="H319" s="321"/>
      <c r="I319" s="335">
        <v>1</v>
      </c>
      <c r="J319" s="331"/>
      <c r="K319" s="129">
        <v>4100</v>
      </c>
      <c r="L319" s="331"/>
      <c r="M319" s="331"/>
      <c r="N319" s="153"/>
      <c r="O319" s="331"/>
      <c r="P319" s="331"/>
      <c r="Q319" s="337">
        <v>4100</v>
      </c>
      <c r="R319" s="331"/>
      <c r="S319" s="129">
        <v>4100</v>
      </c>
    </row>
    <row r="320" spans="1:19" ht="10.9" customHeight="1" x14ac:dyDescent="0.2">
      <c r="A320" s="322" t="s">
        <v>4014</v>
      </c>
      <c r="B320" s="322"/>
      <c r="C320" s="322"/>
      <c r="D320" s="322"/>
      <c r="E320" s="322"/>
      <c r="F320" s="322"/>
      <c r="G320" s="322"/>
      <c r="H320" s="322"/>
      <c r="I320" s="322"/>
      <c r="J320" s="322"/>
      <c r="K320" s="322"/>
      <c r="L320" s="333">
        <v>0</v>
      </c>
      <c r="M320" s="322"/>
      <c r="N320" s="152">
        <v>0</v>
      </c>
      <c r="O320" s="333">
        <v>0</v>
      </c>
      <c r="P320" s="322"/>
      <c r="Q320" s="338">
        <v>4100</v>
      </c>
      <c r="R320" s="322"/>
      <c r="S320" s="151">
        <v>4100</v>
      </c>
    </row>
    <row r="321" spans="1:19" ht="10.9" customHeight="1" x14ac:dyDescent="0.2">
      <c r="A321" s="322" t="s">
        <v>4013</v>
      </c>
      <c r="B321" s="322"/>
      <c r="C321" s="322"/>
      <c r="D321" s="322"/>
      <c r="E321" s="322"/>
      <c r="F321" s="322"/>
      <c r="G321" s="322"/>
      <c r="H321" s="322"/>
      <c r="I321" s="322"/>
      <c r="J321" s="322"/>
      <c r="K321" s="322"/>
      <c r="L321" s="330">
        <v>0</v>
      </c>
      <c r="M321" s="322"/>
      <c r="N321" s="150">
        <v>0</v>
      </c>
      <c r="O321" s="330">
        <v>0</v>
      </c>
      <c r="P321" s="322"/>
      <c r="Q321" s="329">
        <v>1</v>
      </c>
      <c r="R321" s="322"/>
      <c r="S321" s="149">
        <v>1</v>
      </c>
    </row>
    <row r="322" spans="1:19" ht="10.9" customHeight="1" x14ac:dyDescent="0.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</row>
    <row r="323" spans="1:19" ht="10.9" customHeight="1" x14ac:dyDescent="0.2">
      <c r="A323" s="322" t="s">
        <v>4022</v>
      </c>
      <c r="B323" s="322"/>
      <c r="C323" s="322"/>
      <c r="D323" s="322"/>
      <c r="E323" s="321" t="s">
        <v>4605</v>
      </c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2" t="s">
        <v>2904</v>
      </c>
      <c r="Q323" s="322"/>
      <c r="R323" s="321" t="s">
        <v>414</v>
      </c>
      <c r="S323" s="321"/>
    </row>
    <row r="324" spans="1:19" ht="10.9" customHeight="1" x14ac:dyDescent="0.2">
      <c r="A324" s="157"/>
      <c r="B324" s="324"/>
      <c r="C324" s="324"/>
      <c r="D324" s="324"/>
      <c r="E324" s="324"/>
      <c r="F324" s="324"/>
      <c r="G324" s="325"/>
      <c r="H324" s="325"/>
      <c r="I324" s="325"/>
      <c r="J324" s="325"/>
      <c r="K324" s="156"/>
      <c r="L324" s="326" t="s">
        <v>4020</v>
      </c>
      <c r="M324" s="326"/>
      <c r="N324" s="326"/>
      <c r="O324" s="326"/>
      <c r="P324" s="326"/>
      <c r="Q324" s="326"/>
      <c r="R324" s="326"/>
      <c r="S324" s="156"/>
    </row>
    <row r="325" spans="1:19" ht="65.650000000000006" customHeight="1" x14ac:dyDescent="0.2">
      <c r="A325" s="155" t="s">
        <v>1247</v>
      </c>
      <c r="B325" s="327" t="s">
        <v>0</v>
      </c>
      <c r="C325" s="327"/>
      <c r="D325" s="327" t="s">
        <v>1</v>
      </c>
      <c r="E325" s="327"/>
      <c r="F325" s="327"/>
      <c r="G325" s="327" t="s">
        <v>2904</v>
      </c>
      <c r="H325" s="327"/>
      <c r="I325" s="328" t="s">
        <v>405</v>
      </c>
      <c r="J325" s="328"/>
      <c r="K325" s="154" t="s">
        <v>4</v>
      </c>
      <c r="L325" s="322" t="s">
        <v>4019</v>
      </c>
      <c r="M325" s="322"/>
      <c r="N325" s="141" t="s">
        <v>4018</v>
      </c>
      <c r="O325" s="322" t="s">
        <v>4017</v>
      </c>
      <c r="P325" s="322"/>
      <c r="Q325" s="322" t="s">
        <v>4016</v>
      </c>
      <c r="R325" s="322"/>
      <c r="S325" s="154" t="s">
        <v>5</v>
      </c>
    </row>
    <row r="326" spans="1:19" ht="10.9" customHeight="1" x14ac:dyDescent="0.2">
      <c r="A326" s="128" t="s">
        <v>4545</v>
      </c>
      <c r="B326" s="339">
        <v>131</v>
      </c>
      <c r="C326" s="321"/>
      <c r="D326" s="321" t="s">
        <v>1334</v>
      </c>
      <c r="E326" s="321"/>
      <c r="F326" s="321"/>
      <c r="G326" s="321" t="s">
        <v>414</v>
      </c>
      <c r="H326" s="321"/>
      <c r="I326" s="335">
        <v>1</v>
      </c>
      <c r="J326" s="331"/>
      <c r="K326" s="131">
        <v>30000</v>
      </c>
      <c r="L326" s="331"/>
      <c r="M326" s="331"/>
      <c r="N326" s="153"/>
      <c r="O326" s="331"/>
      <c r="P326" s="331"/>
      <c r="Q326" s="336">
        <v>30000</v>
      </c>
      <c r="R326" s="331"/>
      <c r="S326" s="131">
        <v>30000</v>
      </c>
    </row>
    <row r="327" spans="1:19" ht="10.9" customHeight="1" x14ac:dyDescent="0.2">
      <c r="A327" s="322" t="s">
        <v>4014</v>
      </c>
      <c r="B327" s="322"/>
      <c r="C327" s="322"/>
      <c r="D327" s="322"/>
      <c r="E327" s="322"/>
      <c r="F327" s="322"/>
      <c r="G327" s="322"/>
      <c r="H327" s="322"/>
      <c r="I327" s="322"/>
      <c r="J327" s="322"/>
      <c r="K327" s="322"/>
      <c r="L327" s="333">
        <v>0</v>
      </c>
      <c r="M327" s="322"/>
      <c r="N327" s="152">
        <v>0</v>
      </c>
      <c r="O327" s="333">
        <v>0</v>
      </c>
      <c r="P327" s="322"/>
      <c r="Q327" s="332">
        <v>30000</v>
      </c>
      <c r="R327" s="322"/>
      <c r="S327" s="159">
        <v>30000</v>
      </c>
    </row>
    <row r="328" spans="1:19" ht="10.9" customHeight="1" x14ac:dyDescent="0.2">
      <c r="A328" s="322" t="s">
        <v>4013</v>
      </c>
      <c r="B328" s="322"/>
      <c r="C328" s="322"/>
      <c r="D328" s="322"/>
      <c r="E328" s="322"/>
      <c r="F328" s="322"/>
      <c r="G328" s="322"/>
      <c r="H328" s="322"/>
      <c r="I328" s="322"/>
      <c r="J328" s="322"/>
      <c r="K328" s="322"/>
      <c r="L328" s="330">
        <v>0</v>
      </c>
      <c r="M328" s="322"/>
      <c r="N328" s="150">
        <v>0</v>
      </c>
      <c r="O328" s="330">
        <v>0</v>
      </c>
      <c r="P328" s="322"/>
      <c r="Q328" s="329">
        <v>1</v>
      </c>
      <c r="R328" s="322"/>
      <c r="S328" s="149">
        <v>1</v>
      </c>
    </row>
    <row r="329" spans="1:19" ht="10.9" customHeight="1" x14ac:dyDescent="0.2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</row>
    <row r="330" spans="1:19" ht="10.9" customHeight="1" x14ac:dyDescent="0.2">
      <c r="A330" s="322" t="s">
        <v>4022</v>
      </c>
      <c r="B330" s="322"/>
      <c r="C330" s="322"/>
      <c r="D330" s="322"/>
      <c r="E330" s="321" t="s">
        <v>4604</v>
      </c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2" t="s">
        <v>2904</v>
      </c>
      <c r="Q330" s="322"/>
      <c r="R330" s="321" t="s">
        <v>1270</v>
      </c>
      <c r="S330" s="321"/>
    </row>
    <row r="331" spans="1:19" ht="10.9" customHeight="1" x14ac:dyDescent="0.2">
      <c r="A331" s="157"/>
      <c r="B331" s="324"/>
      <c r="C331" s="324"/>
      <c r="D331" s="324"/>
      <c r="E331" s="324"/>
      <c r="F331" s="324"/>
      <c r="G331" s="325"/>
      <c r="H331" s="325"/>
      <c r="I331" s="325"/>
      <c r="J331" s="325"/>
      <c r="K331" s="156"/>
      <c r="L331" s="326" t="s">
        <v>4020</v>
      </c>
      <c r="M331" s="326"/>
      <c r="N331" s="326"/>
      <c r="O331" s="326"/>
      <c r="P331" s="326"/>
      <c r="Q331" s="326"/>
      <c r="R331" s="326"/>
      <c r="S331" s="156"/>
    </row>
    <row r="332" spans="1:19" ht="65.650000000000006" customHeight="1" x14ac:dyDescent="0.2">
      <c r="A332" s="155" t="s">
        <v>1247</v>
      </c>
      <c r="B332" s="327" t="s">
        <v>0</v>
      </c>
      <c r="C332" s="327"/>
      <c r="D332" s="327" t="s">
        <v>1</v>
      </c>
      <c r="E332" s="327"/>
      <c r="F332" s="327"/>
      <c r="G332" s="327" t="s">
        <v>2904</v>
      </c>
      <c r="H332" s="327"/>
      <c r="I332" s="328" t="s">
        <v>405</v>
      </c>
      <c r="J332" s="328"/>
      <c r="K332" s="154" t="s">
        <v>4</v>
      </c>
      <c r="L332" s="322" t="s">
        <v>4019</v>
      </c>
      <c r="M332" s="322"/>
      <c r="N332" s="141" t="s">
        <v>4018</v>
      </c>
      <c r="O332" s="322" t="s">
        <v>4017</v>
      </c>
      <c r="P332" s="322"/>
      <c r="Q332" s="322" t="s">
        <v>4016</v>
      </c>
      <c r="R332" s="322"/>
      <c r="S332" s="154" t="s">
        <v>5</v>
      </c>
    </row>
    <row r="333" spans="1:19" ht="21.75" customHeight="1" x14ac:dyDescent="0.2">
      <c r="A333" s="128" t="s">
        <v>4545</v>
      </c>
      <c r="B333" s="339">
        <v>130</v>
      </c>
      <c r="C333" s="321"/>
      <c r="D333" s="321" t="s">
        <v>1335</v>
      </c>
      <c r="E333" s="321"/>
      <c r="F333" s="321"/>
      <c r="G333" s="321" t="s">
        <v>1270</v>
      </c>
      <c r="H333" s="321"/>
      <c r="I333" s="335">
        <v>1</v>
      </c>
      <c r="J333" s="331"/>
      <c r="K333" s="129">
        <v>2500</v>
      </c>
      <c r="L333" s="331"/>
      <c r="M333" s="331"/>
      <c r="N333" s="153"/>
      <c r="O333" s="331"/>
      <c r="P333" s="331"/>
      <c r="Q333" s="337">
        <v>2500</v>
      </c>
      <c r="R333" s="331"/>
      <c r="S333" s="129">
        <v>2500</v>
      </c>
    </row>
    <row r="334" spans="1:19" ht="10.9" customHeight="1" x14ac:dyDescent="0.2">
      <c r="A334" s="322" t="s">
        <v>4014</v>
      </c>
      <c r="B334" s="322"/>
      <c r="C334" s="322"/>
      <c r="D334" s="322"/>
      <c r="E334" s="322"/>
      <c r="F334" s="322"/>
      <c r="G334" s="322"/>
      <c r="H334" s="322"/>
      <c r="I334" s="322"/>
      <c r="J334" s="322"/>
      <c r="K334" s="322"/>
      <c r="L334" s="333">
        <v>0</v>
      </c>
      <c r="M334" s="322"/>
      <c r="N334" s="152">
        <v>0</v>
      </c>
      <c r="O334" s="333">
        <v>0</v>
      </c>
      <c r="P334" s="322"/>
      <c r="Q334" s="338">
        <v>2500</v>
      </c>
      <c r="R334" s="322"/>
      <c r="S334" s="151">
        <v>2500</v>
      </c>
    </row>
    <row r="335" spans="1:19" ht="10.9" customHeight="1" x14ac:dyDescent="0.2">
      <c r="A335" s="322" t="s">
        <v>4013</v>
      </c>
      <c r="B335" s="322"/>
      <c r="C335" s="322"/>
      <c r="D335" s="322"/>
      <c r="E335" s="322"/>
      <c r="F335" s="322"/>
      <c r="G335" s="322"/>
      <c r="H335" s="322"/>
      <c r="I335" s="322"/>
      <c r="J335" s="322"/>
      <c r="K335" s="322"/>
      <c r="L335" s="330">
        <v>0</v>
      </c>
      <c r="M335" s="322"/>
      <c r="N335" s="150">
        <v>0</v>
      </c>
      <c r="O335" s="330">
        <v>0</v>
      </c>
      <c r="P335" s="322"/>
      <c r="Q335" s="329">
        <v>1</v>
      </c>
      <c r="R335" s="322"/>
      <c r="S335" s="149">
        <v>1</v>
      </c>
    </row>
    <row r="336" spans="1:19" ht="10.9" customHeight="1" x14ac:dyDescent="0.2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</row>
    <row r="337" spans="1:19" ht="10.9" customHeight="1" x14ac:dyDescent="0.2">
      <c r="A337" s="322" t="s">
        <v>4022</v>
      </c>
      <c r="B337" s="322"/>
      <c r="C337" s="322"/>
      <c r="D337" s="322"/>
      <c r="E337" s="321" t="s">
        <v>4603</v>
      </c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2" t="s">
        <v>2904</v>
      </c>
      <c r="Q337" s="322"/>
      <c r="R337" s="321" t="s">
        <v>1270</v>
      </c>
      <c r="S337" s="321"/>
    </row>
    <row r="338" spans="1:19" ht="10.9" customHeight="1" x14ac:dyDescent="0.2">
      <c r="A338" s="157"/>
      <c r="B338" s="324"/>
      <c r="C338" s="324"/>
      <c r="D338" s="324"/>
      <c r="E338" s="324"/>
      <c r="F338" s="324"/>
      <c r="G338" s="325"/>
      <c r="H338" s="325"/>
      <c r="I338" s="325"/>
      <c r="J338" s="325"/>
      <c r="K338" s="156"/>
      <c r="L338" s="326" t="s">
        <v>4020</v>
      </c>
      <c r="M338" s="326"/>
      <c r="N338" s="326"/>
      <c r="O338" s="326"/>
      <c r="P338" s="326"/>
      <c r="Q338" s="326"/>
      <c r="R338" s="326"/>
      <c r="S338" s="156"/>
    </row>
    <row r="339" spans="1:19" ht="65.650000000000006" customHeight="1" x14ac:dyDescent="0.2">
      <c r="A339" s="155" t="s">
        <v>1247</v>
      </c>
      <c r="B339" s="327" t="s">
        <v>0</v>
      </c>
      <c r="C339" s="327"/>
      <c r="D339" s="327" t="s">
        <v>1</v>
      </c>
      <c r="E339" s="327"/>
      <c r="F339" s="327"/>
      <c r="G339" s="327" t="s">
        <v>2904</v>
      </c>
      <c r="H339" s="327"/>
      <c r="I339" s="328" t="s">
        <v>405</v>
      </c>
      <c r="J339" s="328"/>
      <c r="K339" s="154" t="s">
        <v>4</v>
      </c>
      <c r="L339" s="322" t="s">
        <v>4019</v>
      </c>
      <c r="M339" s="322"/>
      <c r="N339" s="141" t="s">
        <v>4018</v>
      </c>
      <c r="O339" s="322" t="s">
        <v>4017</v>
      </c>
      <c r="P339" s="322"/>
      <c r="Q339" s="322" t="s">
        <v>4016</v>
      </c>
      <c r="R339" s="322"/>
      <c r="S339" s="154" t="s">
        <v>5</v>
      </c>
    </row>
    <row r="340" spans="1:19" ht="10.9" customHeight="1" x14ac:dyDescent="0.2">
      <c r="A340" s="128" t="s">
        <v>4545</v>
      </c>
      <c r="B340" s="344">
        <v>21</v>
      </c>
      <c r="C340" s="321"/>
      <c r="D340" s="321" t="s">
        <v>1446</v>
      </c>
      <c r="E340" s="321"/>
      <c r="F340" s="321"/>
      <c r="G340" s="321" t="s">
        <v>1270</v>
      </c>
      <c r="H340" s="321"/>
      <c r="I340" s="335">
        <v>1</v>
      </c>
      <c r="J340" s="331"/>
      <c r="K340" s="129">
        <v>2500</v>
      </c>
      <c r="L340" s="331"/>
      <c r="M340" s="331"/>
      <c r="N340" s="153"/>
      <c r="O340" s="331"/>
      <c r="P340" s="331"/>
      <c r="Q340" s="337">
        <v>2500</v>
      </c>
      <c r="R340" s="331"/>
      <c r="S340" s="129">
        <v>2500</v>
      </c>
    </row>
    <row r="341" spans="1:19" ht="10.9" customHeight="1" x14ac:dyDescent="0.2">
      <c r="A341" s="322" t="s">
        <v>4014</v>
      </c>
      <c r="B341" s="322"/>
      <c r="C341" s="322"/>
      <c r="D341" s="322"/>
      <c r="E341" s="322"/>
      <c r="F341" s="322"/>
      <c r="G341" s="322"/>
      <c r="H341" s="322"/>
      <c r="I341" s="322"/>
      <c r="J341" s="322"/>
      <c r="K341" s="322"/>
      <c r="L341" s="333">
        <v>0</v>
      </c>
      <c r="M341" s="322"/>
      <c r="N341" s="152">
        <v>0</v>
      </c>
      <c r="O341" s="333">
        <v>0</v>
      </c>
      <c r="P341" s="322"/>
      <c r="Q341" s="338">
        <v>2500</v>
      </c>
      <c r="R341" s="322"/>
      <c r="S341" s="151">
        <v>2500</v>
      </c>
    </row>
    <row r="342" spans="1:19" ht="10.9" customHeight="1" x14ac:dyDescent="0.2">
      <c r="A342" s="322" t="s">
        <v>4013</v>
      </c>
      <c r="B342" s="322"/>
      <c r="C342" s="322"/>
      <c r="D342" s="322"/>
      <c r="E342" s="322"/>
      <c r="F342" s="322"/>
      <c r="G342" s="322"/>
      <c r="H342" s="322"/>
      <c r="I342" s="322"/>
      <c r="J342" s="322"/>
      <c r="K342" s="322"/>
      <c r="L342" s="330">
        <v>0</v>
      </c>
      <c r="M342" s="322"/>
      <c r="N342" s="150">
        <v>0</v>
      </c>
      <c r="O342" s="330">
        <v>0</v>
      </c>
      <c r="P342" s="322"/>
      <c r="Q342" s="329">
        <v>1</v>
      </c>
      <c r="R342" s="322"/>
      <c r="S342" s="149">
        <v>1</v>
      </c>
    </row>
    <row r="343" spans="1:19" ht="10.9" customHeight="1" x14ac:dyDescent="0.2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</row>
    <row r="344" spans="1:19" ht="10.9" customHeight="1" x14ac:dyDescent="0.2">
      <c r="A344" s="322" t="s">
        <v>4022</v>
      </c>
      <c r="B344" s="322"/>
      <c r="C344" s="322"/>
      <c r="D344" s="322"/>
      <c r="E344" s="321" t="s">
        <v>4602</v>
      </c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2" t="s">
        <v>2904</v>
      </c>
      <c r="Q344" s="322"/>
      <c r="R344" s="321" t="s">
        <v>414</v>
      </c>
      <c r="S344" s="321"/>
    </row>
    <row r="345" spans="1:19" ht="10.9" customHeight="1" x14ac:dyDescent="0.2">
      <c r="A345" s="157"/>
      <c r="B345" s="324"/>
      <c r="C345" s="324"/>
      <c r="D345" s="324"/>
      <c r="E345" s="324"/>
      <c r="F345" s="324"/>
      <c r="G345" s="325"/>
      <c r="H345" s="325"/>
      <c r="I345" s="325"/>
      <c r="J345" s="325"/>
      <c r="K345" s="156"/>
      <c r="L345" s="326" t="s">
        <v>4020</v>
      </c>
      <c r="M345" s="326"/>
      <c r="N345" s="326"/>
      <c r="O345" s="326"/>
      <c r="P345" s="326"/>
      <c r="Q345" s="326"/>
      <c r="R345" s="326"/>
      <c r="S345" s="156"/>
    </row>
    <row r="346" spans="1:19" ht="65.650000000000006" customHeight="1" x14ac:dyDescent="0.2">
      <c r="A346" s="155" t="s">
        <v>1247</v>
      </c>
      <c r="B346" s="327" t="s">
        <v>0</v>
      </c>
      <c r="C346" s="327"/>
      <c r="D346" s="327" t="s">
        <v>1</v>
      </c>
      <c r="E346" s="327"/>
      <c r="F346" s="327"/>
      <c r="G346" s="327" t="s">
        <v>2904</v>
      </c>
      <c r="H346" s="327"/>
      <c r="I346" s="328" t="s">
        <v>405</v>
      </c>
      <c r="J346" s="328"/>
      <c r="K346" s="154" t="s">
        <v>4</v>
      </c>
      <c r="L346" s="322" t="s">
        <v>4019</v>
      </c>
      <c r="M346" s="322"/>
      <c r="N346" s="141" t="s">
        <v>4018</v>
      </c>
      <c r="O346" s="322" t="s">
        <v>4017</v>
      </c>
      <c r="P346" s="322"/>
      <c r="Q346" s="322" t="s">
        <v>4016</v>
      </c>
      <c r="R346" s="322"/>
      <c r="S346" s="154" t="s">
        <v>5</v>
      </c>
    </row>
    <row r="347" spans="1:19" ht="10.9" customHeight="1" x14ac:dyDescent="0.2">
      <c r="A347" s="128" t="s">
        <v>4545</v>
      </c>
      <c r="B347" s="339">
        <v>253</v>
      </c>
      <c r="C347" s="321"/>
      <c r="D347" s="321" t="s">
        <v>1322</v>
      </c>
      <c r="E347" s="321"/>
      <c r="F347" s="321"/>
      <c r="G347" s="321" t="s">
        <v>414</v>
      </c>
      <c r="H347" s="321"/>
      <c r="I347" s="335">
        <v>1</v>
      </c>
      <c r="J347" s="331"/>
      <c r="K347" s="131">
        <v>50000</v>
      </c>
      <c r="L347" s="331"/>
      <c r="M347" s="331"/>
      <c r="N347" s="153"/>
      <c r="O347" s="331"/>
      <c r="P347" s="331"/>
      <c r="Q347" s="336">
        <v>50000</v>
      </c>
      <c r="R347" s="331"/>
      <c r="S347" s="131">
        <v>50000</v>
      </c>
    </row>
    <row r="348" spans="1:19" ht="10.9" customHeight="1" x14ac:dyDescent="0.2">
      <c r="A348" s="322" t="s">
        <v>4014</v>
      </c>
      <c r="B348" s="322"/>
      <c r="C348" s="322"/>
      <c r="D348" s="322"/>
      <c r="E348" s="322"/>
      <c r="F348" s="322"/>
      <c r="G348" s="322"/>
      <c r="H348" s="322"/>
      <c r="I348" s="322"/>
      <c r="J348" s="322"/>
      <c r="K348" s="322"/>
      <c r="L348" s="333">
        <v>0</v>
      </c>
      <c r="M348" s="322"/>
      <c r="N348" s="152">
        <v>0</v>
      </c>
      <c r="O348" s="333">
        <v>0</v>
      </c>
      <c r="P348" s="322"/>
      <c r="Q348" s="332">
        <v>50000</v>
      </c>
      <c r="R348" s="322"/>
      <c r="S348" s="159">
        <v>50000</v>
      </c>
    </row>
    <row r="349" spans="1:19" ht="10.9" customHeight="1" x14ac:dyDescent="0.2">
      <c r="A349" s="322" t="s">
        <v>4013</v>
      </c>
      <c r="B349" s="322"/>
      <c r="C349" s="322"/>
      <c r="D349" s="322"/>
      <c r="E349" s="322"/>
      <c r="F349" s="322"/>
      <c r="G349" s="322"/>
      <c r="H349" s="322"/>
      <c r="I349" s="322"/>
      <c r="J349" s="322"/>
      <c r="K349" s="322"/>
      <c r="L349" s="330">
        <v>0</v>
      </c>
      <c r="M349" s="322"/>
      <c r="N349" s="150">
        <v>0</v>
      </c>
      <c r="O349" s="330">
        <v>0</v>
      </c>
      <c r="P349" s="322"/>
      <c r="Q349" s="329">
        <v>1</v>
      </c>
      <c r="R349" s="322"/>
      <c r="S349" s="149">
        <v>1</v>
      </c>
    </row>
    <row r="350" spans="1:19" ht="10.9" customHeight="1" x14ac:dyDescent="0.2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</row>
    <row r="351" spans="1:19" ht="10.9" customHeight="1" x14ac:dyDescent="0.2">
      <c r="A351" s="322" t="s">
        <v>4022</v>
      </c>
      <c r="B351" s="322"/>
      <c r="C351" s="322"/>
      <c r="D351" s="322"/>
      <c r="E351" s="321" t="s">
        <v>4601</v>
      </c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2" t="s">
        <v>2904</v>
      </c>
      <c r="Q351" s="322"/>
      <c r="R351" s="321" t="s">
        <v>414</v>
      </c>
      <c r="S351" s="321"/>
    </row>
    <row r="352" spans="1:19" ht="10.9" customHeight="1" x14ac:dyDescent="0.2">
      <c r="A352" s="157"/>
      <c r="B352" s="324"/>
      <c r="C352" s="324"/>
      <c r="D352" s="324"/>
      <c r="E352" s="324"/>
      <c r="F352" s="324"/>
      <c r="G352" s="325"/>
      <c r="H352" s="325"/>
      <c r="I352" s="325"/>
      <c r="J352" s="325"/>
      <c r="K352" s="156"/>
      <c r="L352" s="326" t="s">
        <v>4020</v>
      </c>
      <c r="M352" s="326"/>
      <c r="N352" s="326"/>
      <c r="O352" s="326"/>
      <c r="P352" s="326"/>
      <c r="Q352" s="326"/>
      <c r="R352" s="326"/>
      <c r="S352" s="156"/>
    </row>
    <row r="353" spans="1:19" ht="65.650000000000006" customHeight="1" x14ac:dyDescent="0.2">
      <c r="A353" s="155" t="s">
        <v>1247</v>
      </c>
      <c r="B353" s="327" t="s">
        <v>0</v>
      </c>
      <c r="C353" s="327"/>
      <c r="D353" s="327" t="s">
        <v>1</v>
      </c>
      <c r="E353" s="327"/>
      <c r="F353" s="327"/>
      <c r="G353" s="327" t="s">
        <v>2904</v>
      </c>
      <c r="H353" s="327"/>
      <c r="I353" s="328" t="s">
        <v>405</v>
      </c>
      <c r="J353" s="328"/>
      <c r="K353" s="154" t="s">
        <v>4</v>
      </c>
      <c r="L353" s="322" t="s">
        <v>4019</v>
      </c>
      <c r="M353" s="322"/>
      <c r="N353" s="141" t="s">
        <v>4018</v>
      </c>
      <c r="O353" s="322" t="s">
        <v>4017</v>
      </c>
      <c r="P353" s="322"/>
      <c r="Q353" s="322" t="s">
        <v>4016</v>
      </c>
      <c r="R353" s="322"/>
      <c r="S353" s="154" t="s">
        <v>5</v>
      </c>
    </row>
    <row r="354" spans="1:19" ht="21.75" customHeight="1" x14ac:dyDescent="0.2">
      <c r="A354" s="128" t="s">
        <v>4545</v>
      </c>
      <c r="B354" s="334">
        <v>9250</v>
      </c>
      <c r="C354" s="321"/>
      <c r="D354" s="321" t="s">
        <v>1448</v>
      </c>
      <c r="E354" s="321"/>
      <c r="F354" s="321"/>
      <c r="G354" s="321" t="s">
        <v>414</v>
      </c>
      <c r="H354" s="321"/>
      <c r="I354" s="335">
        <v>1</v>
      </c>
      <c r="J354" s="331"/>
      <c r="K354" s="129">
        <v>6986.9</v>
      </c>
      <c r="L354" s="331"/>
      <c r="M354" s="331"/>
      <c r="N354" s="153"/>
      <c r="O354" s="331"/>
      <c r="P354" s="331"/>
      <c r="Q354" s="337">
        <v>6986.9</v>
      </c>
      <c r="R354" s="331"/>
      <c r="S354" s="129">
        <v>6986.9</v>
      </c>
    </row>
    <row r="355" spans="1:19" ht="10.9" customHeight="1" x14ac:dyDescent="0.2">
      <c r="A355" s="322" t="s">
        <v>4014</v>
      </c>
      <c r="B355" s="322"/>
      <c r="C355" s="322"/>
      <c r="D355" s="322"/>
      <c r="E355" s="322"/>
      <c r="F355" s="322"/>
      <c r="G355" s="322"/>
      <c r="H355" s="322"/>
      <c r="I355" s="322"/>
      <c r="J355" s="322"/>
      <c r="K355" s="322"/>
      <c r="L355" s="333">
        <v>0</v>
      </c>
      <c r="M355" s="322"/>
      <c r="N355" s="152">
        <v>0</v>
      </c>
      <c r="O355" s="333">
        <v>0</v>
      </c>
      <c r="P355" s="322"/>
      <c r="Q355" s="338">
        <v>6986.9</v>
      </c>
      <c r="R355" s="322"/>
      <c r="S355" s="151">
        <v>6986.9</v>
      </c>
    </row>
    <row r="356" spans="1:19" ht="10.9" customHeight="1" x14ac:dyDescent="0.2">
      <c r="A356" s="322" t="s">
        <v>4013</v>
      </c>
      <c r="B356" s="322"/>
      <c r="C356" s="322"/>
      <c r="D356" s="322"/>
      <c r="E356" s="322"/>
      <c r="F356" s="322"/>
      <c r="G356" s="322"/>
      <c r="H356" s="322"/>
      <c r="I356" s="322"/>
      <c r="J356" s="322"/>
      <c r="K356" s="322"/>
      <c r="L356" s="330">
        <v>0</v>
      </c>
      <c r="M356" s="322"/>
      <c r="N356" s="150">
        <v>0</v>
      </c>
      <c r="O356" s="330">
        <v>0</v>
      </c>
      <c r="P356" s="322"/>
      <c r="Q356" s="329">
        <v>1</v>
      </c>
      <c r="R356" s="322"/>
      <c r="S356" s="149">
        <v>1</v>
      </c>
    </row>
    <row r="357" spans="1:19" ht="10.9" customHeight="1" x14ac:dyDescent="0.2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</row>
    <row r="358" spans="1:19" ht="10.9" customHeight="1" x14ac:dyDescent="0.2">
      <c r="A358" s="322" t="s">
        <v>4031</v>
      </c>
      <c r="B358" s="322"/>
      <c r="C358" s="322"/>
      <c r="D358" s="322"/>
      <c r="E358" s="321" t="s">
        <v>4600</v>
      </c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</row>
    <row r="359" spans="1:19" ht="10.9" customHeight="1" x14ac:dyDescent="0.2">
      <c r="A359" s="322" t="s">
        <v>4022</v>
      </c>
      <c r="B359" s="322"/>
      <c r="C359" s="322"/>
      <c r="D359" s="322"/>
      <c r="E359" s="321" t="s">
        <v>4599</v>
      </c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2" t="s">
        <v>2904</v>
      </c>
      <c r="Q359" s="322"/>
      <c r="R359" s="321" t="s">
        <v>1270</v>
      </c>
      <c r="S359" s="321"/>
    </row>
    <row r="360" spans="1:19" ht="10.9" customHeight="1" x14ac:dyDescent="0.2">
      <c r="A360" s="157"/>
      <c r="B360" s="324"/>
      <c r="C360" s="324"/>
      <c r="D360" s="324"/>
      <c r="E360" s="324"/>
      <c r="F360" s="324"/>
      <c r="G360" s="325"/>
      <c r="H360" s="325"/>
      <c r="I360" s="325"/>
      <c r="J360" s="325"/>
      <c r="K360" s="156"/>
      <c r="L360" s="326" t="s">
        <v>4020</v>
      </c>
      <c r="M360" s="326"/>
      <c r="N360" s="326"/>
      <c r="O360" s="326"/>
      <c r="P360" s="326"/>
      <c r="Q360" s="326"/>
      <c r="R360" s="326"/>
      <c r="S360" s="156"/>
    </row>
    <row r="361" spans="1:19" ht="65.650000000000006" customHeight="1" x14ac:dyDescent="0.2">
      <c r="A361" s="155" t="s">
        <v>1247</v>
      </c>
      <c r="B361" s="327" t="s">
        <v>0</v>
      </c>
      <c r="C361" s="327"/>
      <c r="D361" s="327" t="s">
        <v>1</v>
      </c>
      <c r="E361" s="327"/>
      <c r="F361" s="327"/>
      <c r="G361" s="327" t="s">
        <v>2904</v>
      </c>
      <c r="H361" s="327"/>
      <c r="I361" s="328" t="s">
        <v>405</v>
      </c>
      <c r="J361" s="328"/>
      <c r="K361" s="154" t="s">
        <v>4</v>
      </c>
      <c r="L361" s="322" t="s">
        <v>4019</v>
      </c>
      <c r="M361" s="322"/>
      <c r="N361" s="141" t="s">
        <v>4018</v>
      </c>
      <c r="O361" s="322" t="s">
        <v>4017</v>
      </c>
      <c r="P361" s="322"/>
      <c r="Q361" s="322" t="s">
        <v>4016</v>
      </c>
      <c r="R361" s="322"/>
      <c r="S361" s="154" t="s">
        <v>5</v>
      </c>
    </row>
    <row r="362" spans="1:19" ht="10.9" customHeight="1" x14ac:dyDescent="0.2">
      <c r="A362" s="128" t="s">
        <v>4545</v>
      </c>
      <c r="B362" s="339">
        <v>112</v>
      </c>
      <c r="C362" s="321"/>
      <c r="D362" s="321" t="s">
        <v>1433</v>
      </c>
      <c r="E362" s="321"/>
      <c r="F362" s="321"/>
      <c r="G362" s="321" t="s">
        <v>1270</v>
      </c>
      <c r="H362" s="321"/>
      <c r="I362" s="335">
        <v>1</v>
      </c>
      <c r="J362" s="331"/>
      <c r="K362" s="129">
        <v>4305</v>
      </c>
      <c r="L362" s="331"/>
      <c r="M362" s="331"/>
      <c r="N362" s="153"/>
      <c r="O362" s="331"/>
      <c r="P362" s="331"/>
      <c r="Q362" s="337">
        <v>4305</v>
      </c>
      <c r="R362" s="331"/>
      <c r="S362" s="129">
        <v>4305</v>
      </c>
    </row>
    <row r="363" spans="1:19" ht="10.9" customHeight="1" x14ac:dyDescent="0.2">
      <c r="A363" s="322" t="s">
        <v>4014</v>
      </c>
      <c r="B363" s="322"/>
      <c r="C363" s="322"/>
      <c r="D363" s="322"/>
      <c r="E363" s="322"/>
      <c r="F363" s="322"/>
      <c r="G363" s="322"/>
      <c r="H363" s="322"/>
      <c r="I363" s="322"/>
      <c r="J363" s="322"/>
      <c r="K363" s="322"/>
      <c r="L363" s="333">
        <v>0</v>
      </c>
      <c r="M363" s="322"/>
      <c r="N363" s="152">
        <v>0</v>
      </c>
      <c r="O363" s="333">
        <v>0</v>
      </c>
      <c r="P363" s="322"/>
      <c r="Q363" s="338">
        <v>4305</v>
      </c>
      <c r="R363" s="322"/>
      <c r="S363" s="151">
        <v>4305</v>
      </c>
    </row>
    <row r="364" spans="1:19" ht="10.9" customHeight="1" x14ac:dyDescent="0.2">
      <c r="A364" s="322" t="s">
        <v>4013</v>
      </c>
      <c r="B364" s="322"/>
      <c r="C364" s="322"/>
      <c r="D364" s="322"/>
      <c r="E364" s="322"/>
      <c r="F364" s="322"/>
      <c r="G364" s="322"/>
      <c r="H364" s="322"/>
      <c r="I364" s="322"/>
      <c r="J364" s="322"/>
      <c r="K364" s="322"/>
      <c r="L364" s="330">
        <v>0</v>
      </c>
      <c r="M364" s="322"/>
      <c r="N364" s="150">
        <v>0</v>
      </c>
      <c r="O364" s="330">
        <v>0</v>
      </c>
      <c r="P364" s="322"/>
      <c r="Q364" s="329">
        <v>1</v>
      </c>
      <c r="R364" s="322"/>
      <c r="S364" s="149">
        <v>1</v>
      </c>
    </row>
    <row r="365" spans="1:19" ht="10.9" customHeight="1" x14ac:dyDescent="0.2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</row>
    <row r="366" spans="1:19" ht="10.9" customHeight="1" x14ac:dyDescent="0.2">
      <c r="A366" s="322" t="s">
        <v>4022</v>
      </c>
      <c r="B366" s="322"/>
      <c r="C366" s="322"/>
      <c r="D366" s="322"/>
      <c r="E366" s="321" t="s">
        <v>4598</v>
      </c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2" t="s">
        <v>2904</v>
      </c>
      <c r="Q366" s="322"/>
      <c r="R366" s="321" t="s">
        <v>1270</v>
      </c>
      <c r="S366" s="321"/>
    </row>
    <row r="367" spans="1:19" ht="10.9" customHeight="1" x14ac:dyDescent="0.2">
      <c r="A367" s="157"/>
      <c r="B367" s="324"/>
      <c r="C367" s="324"/>
      <c r="D367" s="324"/>
      <c r="E367" s="324"/>
      <c r="F367" s="324"/>
      <c r="G367" s="325"/>
      <c r="H367" s="325"/>
      <c r="I367" s="325"/>
      <c r="J367" s="325"/>
      <c r="K367" s="156"/>
      <c r="L367" s="326" t="s">
        <v>4020</v>
      </c>
      <c r="M367" s="326"/>
      <c r="N367" s="326"/>
      <c r="O367" s="326"/>
      <c r="P367" s="326"/>
      <c r="Q367" s="326"/>
      <c r="R367" s="326"/>
      <c r="S367" s="156"/>
    </row>
    <row r="368" spans="1:19" ht="65.650000000000006" customHeight="1" x14ac:dyDescent="0.2">
      <c r="A368" s="155" t="s">
        <v>1247</v>
      </c>
      <c r="B368" s="327" t="s">
        <v>0</v>
      </c>
      <c r="C368" s="327"/>
      <c r="D368" s="327" t="s">
        <v>1</v>
      </c>
      <c r="E368" s="327"/>
      <c r="F368" s="327"/>
      <c r="G368" s="327" t="s">
        <v>2904</v>
      </c>
      <c r="H368" s="327"/>
      <c r="I368" s="328" t="s">
        <v>405</v>
      </c>
      <c r="J368" s="328"/>
      <c r="K368" s="154" t="s">
        <v>4</v>
      </c>
      <c r="L368" s="322" t="s">
        <v>4019</v>
      </c>
      <c r="M368" s="322"/>
      <c r="N368" s="141" t="s">
        <v>4018</v>
      </c>
      <c r="O368" s="322" t="s">
        <v>4017</v>
      </c>
      <c r="P368" s="322"/>
      <c r="Q368" s="322" t="s">
        <v>4016</v>
      </c>
      <c r="R368" s="322"/>
      <c r="S368" s="154" t="s">
        <v>5</v>
      </c>
    </row>
    <row r="369" spans="1:19" ht="10.9" customHeight="1" x14ac:dyDescent="0.2">
      <c r="A369" s="128" t="s">
        <v>4545</v>
      </c>
      <c r="B369" s="339">
        <v>117</v>
      </c>
      <c r="C369" s="321"/>
      <c r="D369" s="321" t="s">
        <v>1435</v>
      </c>
      <c r="E369" s="321"/>
      <c r="F369" s="321"/>
      <c r="G369" s="321" t="s">
        <v>1270</v>
      </c>
      <c r="H369" s="321"/>
      <c r="I369" s="335">
        <v>2</v>
      </c>
      <c r="J369" s="331"/>
      <c r="K369" s="129">
        <v>1200</v>
      </c>
      <c r="L369" s="331"/>
      <c r="M369" s="331"/>
      <c r="N369" s="153"/>
      <c r="O369" s="331"/>
      <c r="P369" s="331"/>
      <c r="Q369" s="337">
        <v>2400</v>
      </c>
      <c r="R369" s="331"/>
      <c r="S369" s="129">
        <v>2400</v>
      </c>
    </row>
    <row r="370" spans="1:19" ht="10.9" customHeight="1" x14ac:dyDescent="0.2">
      <c r="A370" s="322" t="s">
        <v>4014</v>
      </c>
      <c r="B370" s="322"/>
      <c r="C370" s="322"/>
      <c r="D370" s="322"/>
      <c r="E370" s="322"/>
      <c r="F370" s="322"/>
      <c r="G370" s="322"/>
      <c r="H370" s="322"/>
      <c r="I370" s="322"/>
      <c r="J370" s="322"/>
      <c r="K370" s="322"/>
      <c r="L370" s="333">
        <v>0</v>
      </c>
      <c r="M370" s="322"/>
      <c r="N370" s="152">
        <v>0</v>
      </c>
      <c r="O370" s="333">
        <v>0</v>
      </c>
      <c r="P370" s="322"/>
      <c r="Q370" s="338">
        <v>2400</v>
      </c>
      <c r="R370" s="322"/>
      <c r="S370" s="151">
        <v>2400</v>
      </c>
    </row>
    <row r="371" spans="1:19" ht="10.9" customHeight="1" x14ac:dyDescent="0.2">
      <c r="A371" s="322" t="s">
        <v>4013</v>
      </c>
      <c r="B371" s="322"/>
      <c r="C371" s="322"/>
      <c r="D371" s="322"/>
      <c r="E371" s="322"/>
      <c r="F371" s="322"/>
      <c r="G371" s="322"/>
      <c r="H371" s="322"/>
      <c r="I371" s="322"/>
      <c r="J371" s="322"/>
      <c r="K371" s="322"/>
      <c r="L371" s="330">
        <v>0</v>
      </c>
      <c r="M371" s="322"/>
      <c r="N371" s="150">
        <v>0</v>
      </c>
      <c r="O371" s="330">
        <v>0</v>
      </c>
      <c r="P371" s="322"/>
      <c r="Q371" s="329">
        <v>1</v>
      </c>
      <c r="R371" s="322"/>
      <c r="S371" s="149">
        <v>1</v>
      </c>
    </row>
    <row r="372" spans="1:19" ht="10.9" customHeight="1" x14ac:dyDescent="0.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</row>
    <row r="373" spans="1:19" ht="10.9" customHeight="1" x14ac:dyDescent="0.2">
      <c r="A373" s="322" t="s">
        <v>4022</v>
      </c>
      <c r="B373" s="322"/>
      <c r="C373" s="322"/>
      <c r="D373" s="322"/>
      <c r="E373" s="321" t="s">
        <v>4597</v>
      </c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2" t="s">
        <v>2904</v>
      </c>
      <c r="Q373" s="322"/>
      <c r="R373" s="321" t="s">
        <v>1270</v>
      </c>
      <c r="S373" s="321"/>
    </row>
    <row r="374" spans="1:19" ht="10.9" customHeight="1" x14ac:dyDescent="0.2">
      <c r="A374" s="157"/>
      <c r="B374" s="324"/>
      <c r="C374" s="324"/>
      <c r="D374" s="324"/>
      <c r="E374" s="324"/>
      <c r="F374" s="324"/>
      <c r="G374" s="325"/>
      <c r="H374" s="325"/>
      <c r="I374" s="325"/>
      <c r="J374" s="325"/>
      <c r="K374" s="156"/>
      <c r="L374" s="326" t="s">
        <v>4020</v>
      </c>
      <c r="M374" s="326"/>
      <c r="N374" s="326"/>
      <c r="O374" s="326"/>
      <c r="P374" s="326"/>
      <c r="Q374" s="326"/>
      <c r="R374" s="326"/>
      <c r="S374" s="156"/>
    </row>
    <row r="375" spans="1:19" ht="65.650000000000006" customHeight="1" x14ac:dyDescent="0.2">
      <c r="A375" s="155" t="s">
        <v>1247</v>
      </c>
      <c r="B375" s="327" t="s">
        <v>0</v>
      </c>
      <c r="C375" s="327"/>
      <c r="D375" s="327" t="s">
        <v>1</v>
      </c>
      <c r="E375" s="327"/>
      <c r="F375" s="327"/>
      <c r="G375" s="327" t="s">
        <v>2904</v>
      </c>
      <c r="H375" s="327"/>
      <c r="I375" s="328" t="s">
        <v>405</v>
      </c>
      <c r="J375" s="328"/>
      <c r="K375" s="154" t="s">
        <v>4</v>
      </c>
      <c r="L375" s="322" t="s">
        <v>4019</v>
      </c>
      <c r="M375" s="322"/>
      <c r="N375" s="141" t="s">
        <v>4018</v>
      </c>
      <c r="O375" s="322" t="s">
        <v>4017</v>
      </c>
      <c r="P375" s="322"/>
      <c r="Q375" s="322" t="s">
        <v>4016</v>
      </c>
      <c r="R375" s="322"/>
      <c r="S375" s="154" t="s">
        <v>5</v>
      </c>
    </row>
    <row r="376" spans="1:19" ht="10.9" customHeight="1" x14ac:dyDescent="0.2">
      <c r="A376" s="128" t="s">
        <v>4545</v>
      </c>
      <c r="B376" s="339">
        <v>118</v>
      </c>
      <c r="C376" s="321"/>
      <c r="D376" s="321" t="s">
        <v>1431</v>
      </c>
      <c r="E376" s="321"/>
      <c r="F376" s="321"/>
      <c r="G376" s="321" t="s">
        <v>1270</v>
      </c>
      <c r="H376" s="321"/>
      <c r="I376" s="335">
        <v>1</v>
      </c>
      <c r="J376" s="331"/>
      <c r="K376" s="129">
        <v>7380</v>
      </c>
      <c r="L376" s="331"/>
      <c r="M376" s="331"/>
      <c r="N376" s="153"/>
      <c r="O376" s="331"/>
      <c r="P376" s="331"/>
      <c r="Q376" s="337">
        <v>7380</v>
      </c>
      <c r="R376" s="331"/>
      <c r="S376" s="129">
        <v>7380</v>
      </c>
    </row>
    <row r="377" spans="1:19" ht="10.9" customHeight="1" x14ac:dyDescent="0.2">
      <c r="A377" s="322" t="s">
        <v>4014</v>
      </c>
      <c r="B377" s="322"/>
      <c r="C377" s="322"/>
      <c r="D377" s="322"/>
      <c r="E377" s="322"/>
      <c r="F377" s="322"/>
      <c r="G377" s="322"/>
      <c r="H377" s="322"/>
      <c r="I377" s="322"/>
      <c r="J377" s="322"/>
      <c r="K377" s="322"/>
      <c r="L377" s="333">
        <v>0</v>
      </c>
      <c r="M377" s="322"/>
      <c r="N377" s="152">
        <v>0</v>
      </c>
      <c r="O377" s="333">
        <v>0</v>
      </c>
      <c r="P377" s="322"/>
      <c r="Q377" s="338">
        <v>7380</v>
      </c>
      <c r="R377" s="322"/>
      <c r="S377" s="151">
        <v>7380</v>
      </c>
    </row>
    <row r="378" spans="1:19" ht="10.9" customHeight="1" x14ac:dyDescent="0.2">
      <c r="A378" s="322" t="s">
        <v>4013</v>
      </c>
      <c r="B378" s="322"/>
      <c r="C378" s="322"/>
      <c r="D378" s="322"/>
      <c r="E378" s="322"/>
      <c r="F378" s="322"/>
      <c r="G378" s="322"/>
      <c r="H378" s="322"/>
      <c r="I378" s="322"/>
      <c r="J378" s="322"/>
      <c r="K378" s="322"/>
      <c r="L378" s="330">
        <v>0</v>
      </c>
      <c r="M378" s="322"/>
      <c r="N378" s="150">
        <v>0</v>
      </c>
      <c r="O378" s="330">
        <v>0</v>
      </c>
      <c r="P378" s="322"/>
      <c r="Q378" s="329">
        <v>1</v>
      </c>
      <c r="R378" s="322"/>
      <c r="S378" s="149">
        <v>1</v>
      </c>
    </row>
    <row r="379" spans="1:19" ht="10.9" customHeight="1" x14ac:dyDescent="0.2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</row>
    <row r="380" spans="1:19" ht="10.9" customHeight="1" x14ac:dyDescent="0.2">
      <c r="A380" s="322" t="s">
        <v>4022</v>
      </c>
      <c r="B380" s="322"/>
      <c r="C380" s="322"/>
      <c r="D380" s="322"/>
      <c r="E380" s="321" t="s">
        <v>4596</v>
      </c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2" t="s">
        <v>2904</v>
      </c>
      <c r="Q380" s="322"/>
      <c r="R380" s="321" t="s">
        <v>1396</v>
      </c>
      <c r="S380" s="321"/>
    </row>
    <row r="381" spans="1:19" ht="10.9" customHeight="1" x14ac:dyDescent="0.2">
      <c r="A381" s="157"/>
      <c r="B381" s="324"/>
      <c r="C381" s="324"/>
      <c r="D381" s="324"/>
      <c r="E381" s="324"/>
      <c r="F381" s="324"/>
      <c r="G381" s="325"/>
      <c r="H381" s="325"/>
      <c r="I381" s="325"/>
      <c r="J381" s="325"/>
      <c r="K381" s="156"/>
      <c r="L381" s="326" t="s">
        <v>4020</v>
      </c>
      <c r="M381" s="326"/>
      <c r="N381" s="326"/>
      <c r="O381" s="326"/>
      <c r="P381" s="326"/>
      <c r="Q381" s="326"/>
      <c r="R381" s="326"/>
      <c r="S381" s="156"/>
    </row>
    <row r="382" spans="1:19" ht="65.650000000000006" customHeight="1" x14ac:dyDescent="0.2">
      <c r="A382" s="155" t="s">
        <v>1247</v>
      </c>
      <c r="B382" s="327" t="s">
        <v>0</v>
      </c>
      <c r="C382" s="327"/>
      <c r="D382" s="327" t="s">
        <v>1</v>
      </c>
      <c r="E382" s="327"/>
      <c r="F382" s="327"/>
      <c r="G382" s="327" t="s">
        <v>2904</v>
      </c>
      <c r="H382" s="327"/>
      <c r="I382" s="328" t="s">
        <v>405</v>
      </c>
      <c r="J382" s="328"/>
      <c r="K382" s="154" t="s">
        <v>4</v>
      </c>
      <c r="L382" s="322" t="s">
        <v>4019</v>
      </c>
      <c r="M382" s="322"/>
      <c r="N382" s="141" t="s">
        <v>4018</v>
      </c>
      <c r="O382" s="322" t="s">
        <v>4017</v>
      </c>
      <c r="P382" s="322"/>
      <c r="Q382" s="322" t="s">
        <v>4016</v>
      </c>
      <c r="R382" s="322"/>
      <c r="S382" s="154" t="s">
        <v>5</v>
      </c>
    </row>
    <row r="383" spans="1:19" ht="10.9" customHeight="1" x14ac:dyDescent="0.2">
      <c r="A383" s="128" t="s">
        <v>4545</v>
      </c>
      <c r="B383" s="334">
        <v>9225</v>
      </c>
      <c r="C383" s="321"/>
      <c r="D383" s="321" t="s">
        <v>1426</v>
      </c>
      <c r="E383" s="321"/>
      <c r="F383" s="321"/>
      <c r="G383" s="321" t="s">
        <v>414</v>
      </c>
      <c r="H383" s="321"/>
      <c r="I383" s="335">
        <v>1</v>
      </c>
      <c r="J383" s="331"/>
      <c r="K383" s="131">
        <v>15168.93</v>
      </c>
      <c r="L383" s="331"/>
      <c r="M383" s="331"/>
      <c r="N383" s="153"/>
      <c r="O383" s="331"/>
      <c r="P383" s="331"/>
      <c r="Q383" s="336">
        <v>15168.93</v>
      </c>
      <c r="R383" s="331"/>
      <c r="S383" s="131">
        <v>15168.93</v>
      </c>
    </row>
    <row r="384" spans="1:19" ht="10.9" customHeight="1" x14ac:dyDescent="0.2">
      <c r="A384" s="322" t="s">
        <v>4014</v>
      </c>
      <c r="B384" s="322"/>
      <c r="C384" s="322"/>
      <c r="D384" s="322"/>
      <c r="E384" s="322"/>
      <c r="F384" s="322"/>
      <c r="G384" s="322"/>
      <c r="H384" s="322"/>
      <c r="I384" s="322"/>
      <c r="J384" s="322"/>
      <c r="K384" s="322"/>
      <c r="L384" s="333">
        <v>0</v>
      </c>
      <c r="M384" s="322"/>
      <c r="N384" s="152">
        <v>0</v>
      </c>
      <c r="O384" s="333">
        <v>0</v>
      </c>
      <c r="P384" s="322"/>
      <c r="Q384" s="332">
        <v>15168.93</v>
      </c>
      <c r="R384" s="322"/>
      <c r="S384" s="159">
        <v>15168.93</v>
      </c>
    </row>
    <row r="385" spans="1:19" ht="10.9" customHeight="1" x14ac:dyDescent="0.2">
      <c r="A385" s="322" t="s">
        <v>4013</v>
      </c>
      <c r="B385" s="322"/>
      <c r="C385" s="322"/>
      <c r="D385" s="322"/>
      <c r="E385" s="322"/>
      <c r="F385" s="322"/>
      <c r="G385" s="322"/>
      <c r="H385" s="322"/>
      <c r="I385" s="322"/>
      <c r="J385" s="322"/>
      <c r="K385" s="322"/>
      <c r="L385" s="330">
        <v>0</v>
      </c>
      <c r="M385" s="322"/>
      <c r="N385" s="150">
        <v>0</v>
      </c>
      <c r="O385" s="330">
        <v>0</v>
      </c>
      <c r="P385" s="322"/>
      <c r="Q385" s="329">
        <v>1</v>
      </c>
      <c r="R385" s="322"/>
      <c r="S385" s="149">
        <v>1</v>
      </c>
    </row>
    <row r="386" spans="1:19" ht="10.9" customHeight="1" x14ac:dyDescent="0.2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</row>
    <row r="387" spans="1:19" ht="10.9" customHeight="1" x14ac:dyDescent="0.2">
      <c r="A387" s="322" t="s">
        <v>4022</v>
      </c>
      <c r="B387" s="322"/>
      <c r="C387" s="322"/>
      <c r="D387" s="322"/>
      <c r="E387" s="321" t="s">
        <v>4595</v>
      </c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2" t="s">
        <v>2904</v>
      </c>
      <c r="Q387" s="322"/>
      <c r="R387" s="321" t="s">
        <v>1396</v>
      </c>
      <c r="S387" s="321"/>
    </row>
    <row r="388" spans="1:19" ht="10.9" customHeight="1" x14ac:dyDescent="0.2">
      <c r="A388" s="157"/>
      <c r="B388" s="324"/>
      <c r="C388" s="324"/>
      <c r="D388" s="324"/>
      <c r="E388" s="324"/>
      <c r="F388" s="324"/>
      <c r="G388" s="325"/>
      <c r="H388" s="325"/>
      <c r="I388" s="325"/>
      <c r="J388" s="325"/>
      <c r="K388" s="156"/>
      <c r="L388" s="326" t="s">
        <v>4020</v>
      </c>
      <c r="M388" s="326"/>
      <c r="N388" s="326"/>
      <c r="O388" s="326"/>
      <c r="P388" s="326"/>
      <c r="Q388" s="326"/>
      <c r="R388" s="326"/>
      <c r="S388" s="156"/>
    </row>
    <row r="389" spans="1:19" ht="65.650000000000006" customHeight="1" x14ac:dyDescent="0.2">
      <c r="A389" s="155" t="s">
        <v>1247</v>
      </c>
      <c r="B389" s="327" t="s">
        <v>0</v>
      </c>
      <c r="C389" s="327"/>
      <c r="D389" s="327" t="s">
        <v>1</v>
      </c>
      <c r="E389" s="327"/>
      <c r="F389" s="327"/>
      <c r="G389" s="327" t="s">
        <v>2904</v>
      </c>
      <c r="H389" s="327"/>
      <c r="I389" s="328" t="s">
        <v>405</v>
      </c>
      <c r="J389" s="328"/>
      <c r="K389" s="154" t="s">
        <v>4</v>
      </c>
      <c r="L389" s="322" t="s">
        <v>4019</v>
      </c>
      <c r="M389" s="322"/>
      <c r="N389" s="141" t="s">
        <v>4018</v>
      </c>
      <c r="O389" s="322" t="s">
        <v>4017</v>
      </c>
      <c r="P389" s="322"/>
      <c r="Q389" s="322" t="s">
        <v>4016</v>
      </c>
      <c r="R389" s="322"/>
      <c r="S389" s="154" t="s">
        <v>5</v>
      </c>
    </row>
    <row r="390" spans="1:19" ht="10.9" customHeight="1" x14ac:dyDescent="0.2">
      <c r="A390" s="128" t="s">
        <v>4545</v>
      </c>
      <c r="B390" s="334">
        <v>9227</v>
      </c>
      <c r="C390" s="321"/>
      <c r="D390" s="321" t="s">
        <v>1437</v>
      </c>
      <c r="E390" s="321"/>
      <c r="F390" s="321"/>
      <c r="G390" s="321" t="s">
        <v>1396</v>
      </c>
      <c r="H390" s="321"/>
      <c r="I390" s="335">
        <v>1</v>
      </c>
      <c r="J390" s="331"/>
      <c r="K390" s="129">
        <v>4871.1400000000003</v>
      </c>
      <c r="L390" s="331"/>
      <c r="M390" s="331"/>
      <c r="N390" s="153"/>
      <c r="O390" s="331"/>
      <c r="P390" s="331"/>
      <c r="Q390" s="337">
        <v>4871.1400000000003</v>
      </c>
      <c r="R390" s="331"/>
      <c r="S390" s="129">
        <v>4871.1400000000003</v>
      </c>
    </row>
    <row r="391" spans="1:19" ht="10.9" customHeight="1" x14ac:dyDescent="0.2">
      <c r="A391" s="322" t="s">
        <v>4014</v>
      </c>
      <c r="B391" s="322"/>
      <c r="C391" s="322"/>
      <c r="D391" s="322"/>
      <c r="E391" s="322"/>
      <c r="F391" s="322"/>
      <c r="G391" s="322"/>
      <c r="H391" s="322"/>
      <c r="I391" s="322"/>
      <c r="J391" s="322"/>
      <c r="K391" s="322"/>
      <c r="L391" s="333">
        <v>0</v>
      </c>
      <c r="M391" s="322"/>
      <c r="N391" s="152">
        <v>0</v>
      </c>
      <c r="O391" s="333">
        <v>0</v>
      </c>
      <c r="P391" s="322"/>
      <c r="Q391" s="338">
        <v>4871.1400000000003</v>
      </c>
      <c r="R391" s="322"/>
      <c r="S391" s="151">
        <v>4871.1400000000003</v>
      </c>
    </row>
    <row r="392" spans="1:19" ht="10.9" customHeight="1" x14ac:dyDescent="0.2">
      <c r="A392" s="322" t="s">
        <v>4013</v>
      </c>
      <c r="B392" s="322"/>
      <c r="C392" s="322"/>
      <c r="D392" s="322"/>
      <c r="E392" s="322"/>
      <c r="F392" s="322"/>
      <c r="G392" s="322"/>
      <c r="H392" s="322"/>
      <c r="I392" s="322"/>
      <c r="J392" s="322"/>
      <c r="K392" s="322"/>
      <c r="L392" s="330">
        <v>0</v>
      </c>
      <c r="M392" s="322"/>
      <c r="N392" s="150">
        <v>0</v>
      </c>
      <c r="O392" s="330">
        <v>0</v>
      </c>
      <c r="P392" s="322"/>
      <c r="Q392" s="329">
        <v>1</v>
      </c>
      <c r="R392" s="322"/>
      <c r="S392" s="149">
        <v>1</v>
      </c>
    </row>
    <row r="393" spans="1:19" ht="10.9" customHeight="1" x14ac:dyDescent="0.2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</row>
    <row r="394" spans="1:19" ht="10.9" customHeight="1" x14ac:dyDescent="0.2">
      <c r="A394" s="322" t="s">
        <v>4022</v>
      </c>
      <c r="B394" s="322"/>
      <c r="C394" s="322"/>
      <c r="D394" s="322"/>
      <c r="E394" s="321" t="s">
        <v>4594</v>
      </c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2" t="s">
        <v>2904</v>
      </c>
      <c r="Q394" s="322"/>
      <c r="R394" s="321" t="s">
        <v>1270</v>
      </c>
      <c r="S394" s="321"/>
    </row>
    <row r="395" spans="1:19" ht="10.9" customHeight="1" x14ac:dyDescent="0.2">
      <c r="A395" s="157"/>
      <c r="B395" s="324"/>
      <c r="C395" s="324"/>
      <c r="D395" s="324"/>
      <c r="E395" s="324"/>
      <c r="F395" s="324"/>
      <c r="G395" s="325"/>
      <c r="H395" s="325"/>
      <c r="I395" s="325"/>
      <c r="J395" s="325"/>
      <c r="K395" s="156"/>
      <c r="L395" s="326" t="s">
        <v>4020</v>
      </c>
      <c r="M395" s="326"/>
      <c r="N395" s="326"/>
      <c r="O395" s="326"/>
      <c r="P395" s="326"/>
      <c r="Q395" s="326"/>
      <c r="R395" s="326"/>
      <c r="S395" s="156"/>
    </row>
    <row r="396" spans="1:19" ht="65.650000000000006" customHeight="1" x14ac:dyDescent="0.2">
      <c r="A396" s="155" t="s">
        <v>1247</v>
      </c>
      <c r="B396" s="327" t="s">
        <v>0</v>
      </c>
      <c r="C396" s="327"/>
      <c r="D396" s="327" t="s">
        <v>1</v>
      </c>
      <c r="E396" s="327"/>
      <c r="F396" s="327"/>
      <c r="G396" s="327" t="s">
        <v>2904</v>
      </c>
      <c r="H396" s="327"/>
      <c r="I396" s="328" t="s">
        <v>405</v>
      </c>
      <c r="J396" s="328"/>
      <c r="K396" s="154" t="s">
        <v>4</v>
      </c>
      <c r="L396" s="322" t="s">
        <v>4019</v>
      </c>
      <c r="M396" s="322"/>
      <c r="N396" s="141" t="s">
        <v>4018</v>
      </c>
      <c r="O396" s="322" t="s">
        <v>4017</v>
      </c>
      <c r="P396" s="322"/>
      <c r="Q396" s="322" t="s">
        <v>4016</v>
      </c>
      <c r="R396" s="322"/>
      <c r="S396" s="154" t="s">
        <v>5</v>
      </c>
    </row>
    <row r="397" spans="1:19" ht="10.9" customHeight="1" x14ac:dyDescent="0.2">
      <c r="A397" s="128" t="s">
        <v>4545</v>
      </c>
      <c r="B397" s="339">
        <v>116</v>
      </c>
      <c r="C397" s="321"/>
      <c r="D397" s="321" t="s">
        <v>2895</v>
      </c>
      <c r="E397" s="321"/>
      <c r="F397" s="321"/>
      <c r="G397" s="321" t="s">
        <v>1270</v>
      </c>
      <c r="H397" s="321"/>
      <c r="I397" s="335">
        <v>1</v>
      </c>
      <c r="J397" s="331"/>
      <c r="K397" s="131">
        <v>12000</v>
      </c>
      <c r="L397" s="331"/>
      <c r="M397" s="331"/>
      <c r="N397" s="153"/>
      <c r="O397" s="331"/>
      <c r="P397" s="331"/>
      <c r="Q397" s="336">
        <v>12000</v>
      </c>
      <c r="R397" s="331"/>
      <c r="S397" s="131">
        <v>12000</v>
      </c>
    </row>
    <row r="398" spans="1:19" ht="10.9" customHeight="1" x14ac:dyDescent="0.2">
      <c r="A398" s="322" t="s">
        <v>4014</v>
      </c>
      <c r="B398" s="322"/>
      <c r="C398" s="322"/>
      <c r="D398" s="322"/>
      <c r="E398" s="322"/>
      <c r="F398" s="322"/>
      <c r="G398" s="322"/>
      <c r="H398" s="322"/>
      <c r="I398" s="322"/>
      <c r="J398" s="322"/>
      <c r="K398" s="322"/>
      <c r="L398" s="333">
        <v>0</v>
      </c>
      <c r="M398" s="322"/>
      <c r="N398" s="152">
        <v>0</v>
      </c>
      <c r="O398" s="333">
        <v>0</v>
      </c>
      <c r="P398" s="322"/>
      <c r="Q398" s="332">
        <v>12000</v>
      </c>
      <c r="R398" s="322"/>
      <c r="S398" s="159">
        <v>12000</v>
      </c>
    </row>
    <row r="399" spans="1:19" ht="10.9" customHeight="1" x14ac:dyDescent="0.2">
      <c r="A399" s="322" t="s">
        <v>4013</v>
      </c>
      <c r="B399" s="322"/>
      <c r="C399" s="322"/>
      <c r="D399" s="322"/>
      <c r="E399" s="322"/>
      <c r="F399" s="322"/>
      <c r="G399" s="322"/>
      <c r="H399" s="322"/>
      <c r="I399" s="322"/>
      <c r="J399" s="322"/>
      <c r="K399" s="322"/>
      <c r="L399" s="330">
        <v>0</v>
      </c>
      <c r="M399" s="322"/>
      <c r="N399" s="150">
        <v>0</v>
      </c>
      <c r="O399" s="330">
        <v>0</v>
      </c>
      <c r="P399" s="322"/>
      <c r="Q399" s="329">
        <v>1</v>
      </c>
      <c r="R399" s="322"/>
      <c r="S399" s="149">
        <v>1</v>
      </c>
    </row>
    <row r="400" spans="1:19" ht="10.9" customHeight="1" x14ac:dyDescent="0.2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</row>
    <row r="401" spans="1:19" ht="10.9" customHeight="1" x14ac:dyDescent="0.2">
      <c r="A401" s="322" t="s">
        <v>4031</v>
      </c>
      <c r="B401" s="322"/>
      <c r="C401" s="322"/>
      <c r="D401" s="322"/>
      <c r="E401" s="321" t="s">
        <v>4593</v>
      </c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</row>
    <row r="402" spans="1:19" ht="10.9" customHeight="1" x14ac:dyDescent="0.2">
      <c r="A402" s="322" t="s">
        <v>4022</v>
      </c>
      <c r="B402" s="322"/>
      <c r="C402" s="322"/>
      <c r="D402" s="322"/>
      <c r="E402" s="321" t="s">
        <v>4592</v>
      </c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2" t="s">
        <v>2904</v>
      </c>
      <c r="Q402" s="322"/>
      <c r="R402" s="321" t="s">
        <v>1270</v>
      </c>
      <c r="S402" s="321"/>
    </row>
    <row r="403" spans="1:19" ht="10.9" customHeight="1" x14ac:dyDescent="0.2">
      <c r="A403" s="157"/>
      <c r="B403" s="324"/>
      <c r="C403" s="324"/>
      <c r="D403" s="324"/>
      <c r="E403" s="324"/>
      <c r="F403" s="324"/>
      <c r="G403" s="325"/>
      <c r="H403" s="325"/>
      <c r="I403" s="325"/>
      <c r="J403" s="325"/>
      <c r="K403" s="156"/>
      <c r="L403" s="326" t="s">
        <v>4020</v>
      </c>
      <c r="M403" s="326"/>
      <c r="N403" s="326"/>
      <c r="O403" s="326"/>
      <c r="P403" s="326"/>
      <c r="Q403" s="326"/>
      <c r="R403" s="326"/>
      <c r="S403" s="156"/>
    </row>
    <row r="404" spans="1:19" ht="65.650000000000006" customHeight="1" x14ac:dyDescent="0.2">
      <c r="A404" s="155" t="s">
        <v>1247</v>
      </c>
      <c r="B404" s="327" t="s">
        <v>0</v>
      </c>
      <c r="C404" s="327"/>
      <c r="D404" s="327" t="s">
        <v>1</v>
      </c>
      <c r="E404" s="327"/>
      <c r="F404" s="327"/>
      <c r="G404" s="327" t="s">
        <v>2904</v>
      </c>
      <c r="H404" s="327"/>
      <c r="I404" s="328" t="s">
        <v>405</v>
      </c>
      <c r="J404" s="328"/>
      <c r="K404" s="154" t="s">
        <v>4</v>
      </c>
      <c r="L404" s="322" t="s">
        <v>4019</v>
      </c>
      <c r="M404" s="322"/>
      <c r="N404" s="141" t="s">
        <v>4018</v>
      </c>
      <c r="O404" s="322" t="s">
        <v>4017</v>
      </c>
      <c r="P404" s="322"/>
      <c r="Q404" s="322" t="s">
        <v>4016</v>
      </c>
      <c r="R404" s="322"/>
      <c r="S404" s="154" t="s">
        <v>5</v>
      </c>
    </row>
    <row r="405" spans="1:19" ht="10.9" customHeight="1" x14ac:dyDescent="0.2">
      <c r="A405" s="128" t="s">
        <v>4545</v>
      </c>
      <c r="B405" s="344">
        <v>26</v>
      </c>
      <c r="C405" s="321"/>
      <c r="D405" s="321" t="s">
        <v>1330</v>
      </c>
      <c r="E405" s="321"/>
      <c r="F405" s="321"/>
      <c r="G405" s="321" t="s">
        <v>1270</v>
      </c>
      <c r="H405" s="321"/>
      <c r="I405" s="335">
        <v>1</v>
      </c>
      <c r="J405" s="331"/>
      <c r="K405" s="135">
        <v>300</v>
      </c>
      <c r="L405" s="331"/>
      <c r="M405" s="331"/>
      <c r="N405" s="153"/>
      <c r="O405" s="331"/>
      <c r="P405" s="331"/>
      <c r="Q405" s="341">
        <v>300</v>
      </c>
      <c r="R405" s="331"/>
      <c r="S405" s="135">
        <v>300</v>
      </c>
    </row>
    <row r="406" spans="1:19" ht="10.9" customHeight="1" x14ac:dyDescent="0.2">
      <c r="A406" s="322" t="s">
        <v>4014</v>
      </c>
      <c r="B406" s="322"/>
      <c r="C406" s="322"/>
      <c r="D406" s="322"/>
      <c r="E406" s="322"/>
      <c r="F406" s="322"/>
      <c r="G406" s="322"/>
      <c r="H406" s="322"/>
      <c r="I406" s="322"/>
      <c r="J406" s="322"/>
      <c r="K406" s="322"/>
      <c r="L406" s="333">
        <v>0</v>
      </c>
      <c r="M406" s="322"/>
      <c r="N406" s="152">
        <v>0</v>
      </c>
      <c r="O406" s="333">
        <v>0</v>
      </c>
      <c r="P406" s="322"/>
      <c r="Q406" s="340">
        <v>300</v>
      </c>
      <c r="R406" s="322"/>
      <c r="S406" s="161">
        <v>300</v>
      </c>
    </row>
    <row r="407" spans="1:19" ht="10.9" customHeight="1" x14ac:dyDescent="0.2">
      <c r="A407" s="322" t="s">
        <v>4013</v>
      </c>
      <c r="B407" s="322"/>
      <c r="C407" s="322"/>
      <c r="D407" s="322"/>
      <c r="E407" s="322"/>
      <c r="F407" s="322"/>
      <c r="G407" s="322"/>
      <c r="H407" s="322"/>
      <c r="I407" s="322"/>
      <c r="J407" s="322"/>
      <c r="K407" s="322"/>
      <c r="L407" s="330">
        <v>0</v>
      </c>
      <c r="M407" s="322"/>
      <c r="N407" s="150">
        <v>0</v>
      </c>
      <c r="O407" s="330">
        <v>0</v>
      </c>
      <c r="P407" s="322"/>
      <c r="Q407" s="329">
        <v>1</v>
      </c>
      <c r="R407" s="322"/>
      <c r="S407" s="149">
        <v>1</v>
      </c>
    </row>
    <row r="408" spans="1:19" ht="10.9" customHeight="1" x14ac:dyDescent="0.2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</row>
    <row r="409" spans="1:19" ht="10.9" customHeight="1" x14ac:dyDescent="0.2">
      <c r="A409" s="322" t="s">
        <v>4031</v>
      </c>
      <c r="B409" s="322"/>
      <c r="C409" s="322"/>
      <c r="D409" s="322"/>
      <c r="E409" s="321" t="s">
        <v>4591</v>
      </c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</row>
    <row r="410" spans="1:19" ht="10.9" customHeight="1" x14ac:dyDescent="0.2">
      <c r="A410" s="322" t="s">
        <v>4022</v>
      </c>
      <c r="B410" s="322"/>
      <c r="C410" s="322"/>
      <c r="D410" s="322"/>
      <c r="E410" s="321" t="s">
        <v>4590</v>
      </c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2" t="s">
        <v>2904</v>
      </c>
      <c r="Q410" s="322"/>
      <c r="R410" s="321" t="s">
        <v>414</v>
      </c>
      <c r="S410" s="321"/>
    </row>
    <row r="411" spans="1:19" ht="10.9" customHeight="1" x14ac:dyDescent="0.2">
      <c r="A411" s="157"/>
      <c r="B411" s="324"/>
      <c r="C411" s="324"/>
      <c r="D411" s="324"/>
      <c r="E411" s="324"/>
      <c r="F411" s="324"/>
      <c r="G411" s="325"/>
      <c r="H411" s="325"/>
      <c r="I411" s="325"/>
      <c r="J411" s="325"/>
      <c r="K411" s="156"/>
      <c r="L411" s="326" t="s">
        <v>4020</v>
      </c>
      <c r="M411" s="326"/>
      <c r="N411" s="326"/>
      <c r="O411" s="326"/>
      <c r="P411" s="326"/>
      <c r="Q411" s="326"/>
      <c r="R411" s="326"/>
      <c r="S411" s="156"/>
    </row>
    <row r="412" spans="1:19" ht="65.650000000000006" customHeight="1" x14ac:dyDescent="0.2">
      <c r="A412" s="155" t="s">
        <v>1247</v>
      </c>
      <c r="B412" s="327" t="s">
        <v>0</v>
      </c>
      <c r="C412" s="327"/>
      <c r="D412" s="327" t="s">
        <v>1</v>
      </c>
      <c r="E412" s="327"/>
      <c r="F412" s="327"/>
      <c r="G412" s="327" t="s">
        <v>2904</v>
      </c>
      <c r="H412" s="327"/>
      <c r="I412" s="328" t="s">
        <v>405</v>
      </c>
      <c r="J412" s="328"/>
      <c r="K412" s="154" t="s">
        <v>4</v>
      </c>
      <c r="L412" s="322" t="s">
        <v>4019</v>
      </c>
      <c r="M412" s="322"/>
      <c r="N412" s="141" t="s">
        <v>4018</v>
      </c>
      <c r="O412" s="322" t="s">
        <v>4017</v>
      </c>
      <c r="P412" s="322"/>
      <c r="Q412" s="322" t="s">
        <v>4016</v>
      </c>
      <c r="R412" s="322"/>
      <c r="S412" s="154" t="s">
        <v>5</v>
      </c>
    </row>
    <row r="413" spans="1:19" ht="10.9" customHeight="1" x14ac:dyDescent="0.2">
      <c r="A413" s="128" t="s">
        <v>4545</v>
      </c>
      <c r="B413" s="339">
        <v>160</v>
      </c>
      <c r="C413" s="321"/>
      <c r="D413" s="321" t="s">
        <v>1349</v>
      </c>
      <c r="E413" s="321"/>
      <c r="F413" s="321"/>
      <c r="G413" s="321" t="s">
        <v>414</v>
      </c>
      <c r="H413" s="321"/>
      <c r="I413" s="335">
        <v>1</v>
      </c>
      <c r="J413" s="331"/>
      <c r="K413" s="131">
        <v>24680</v>
      </c>
      <c r="L413" s="331"/>
      <c r="M413" s="331"/>
      <c r="N413" s="153"/>
      <c r="O413" s="331"/>
      <c r="P413" s="331"/>
      <c r="Q413" s="336">
        <v>24680</v>
      </c>
      <c r="R413" s="331"/>
      <c r="S413" s="131">
        <v>24680</v>
      </c>
    </row>
    <row r="414" spans="1:19" ht="10.9" customHeight="1" x14ac:dyDescent="0.2">
      <c r="A414" s="322" t="s">
        <v>4014</v>
      </c>
      <c r="B414" s="322"/>
      <c r="C414" s="322"/>
      <c r="D414" s="322"/>
      <c r="E414" s="322"/>
      <c r="F414" s="322"/>
      <c r="G414" s="322"/>
      <c r="H414" s="322"/>
      <c r="I414" s="322"/>
      <c r="J414" s="322"/>
      <c r="K414" s="322"/>
      <c r="L414" s="333">
        <v>0</v>
      </c>
      <c r="M414" s="322"/>
      <c r="N414" s="152">
        <v>0</v>
      </c>
      <c r="O414" s="333">
        <v>0</v>
      </c>
      <c r="P414" s="322"/>
      <c r="Q414" s="332">
        <v>24680</v>
      </c>
      <c r="R414" s="322"/>
      <c r="S414" s="159">
        <v>24680</v>
      </c>
    </row>
    <row r="415" spans="1:19" ht="10.9" customHeight="1" x14ac:dyDescent="0.2">
      <c r="A415" s="322" t="s">
        <v>4013</v>
      </c>
      <c r="B415" s="322"/>
      <c r="C415" s="322"/>
      <c r="D415" s="322"/>
      <c r="E415" s="322"/>
      <c r="F415" s="322"/>
      <c r="G415" s="322"/>
      <c r="H415" s="322"/>
      <c r="I415" s="322"/>
      <c r="J415" s="322"/>
      <c r="K415" s="322"/>
      <c r="L415" s="330">
        <v>0</v>
      </c>
      <c r="M415" s="322"/>
      <c r="N415" s="150">
        <v>0</v>
      </c>
      <c r="O415" s="330">
        <v>0</v>
      </c>
      <c r="P415" s="322"/>
      <c r="Q415" s="329">
        <v>1</v>
      </c>
      <c r="R415" s="322"/>
      <c r="S415" s="149">
        <v>1</v>
      </c>
    </row>
    <row r="416" spans="1:19" ht="10.9" customHeight="1" x14ac:dyDescent="0.2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</row>
    <row r="417" spans="1:19" ht="10.9" customHeight="1" x14ac:dyDescent="0.2">
      <c r="A417" s="322" t="s">
        <v>4022</v>
      </c>
      <c r="B417" s="322"/>
      <c r="C417" s="322"/>
      <c r="D417" s="322"/>
      <c r="E417" s="321" t="s">
        <v>4589</v>
      </c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2" t="s">
        <v>2904</v>
      </c>
      <c r="Q417" s="322"/>
      <c r="R417" s="321" t="s">
        <v>414</v>
      </c>
      <c r="S417" s="321"/>
    </row>
    <row r="418" spans="1:19" ht="10.9" customHeight="1" x14ac:dyDescent="0.2">
      <c r="A418" s="157"/>
      <c r="B418" s="324"/>
      <c r="C418" s="324"/>
      <c r="D418" s="324"/>
      <c r="E418" s="324"/>
      <c r="F418" s="324"/>
      <c r="G418" s="325"/>
      <c r="H418" s="325"/>
      <c r="I418" s="325"/>
      <c r="J418" s="325"/>
      <c r="K418" s="156"/>
      <c r="L418" s="326" t="s">
        <v>4020</v>
      </c>
      <c r="M418" s="326"/>
      <c r="N418" s="326"/>
      <c r="O418" s="326"/>
      <c r="P418" s="326"/>
      <c r="Q418" s="326"/>
      <c r="R418" s="326"/>
      <c r="S418" s="156"/>
    </row>
    <row r="419" spans="1:19" ht="65.650000000000006" customHeight="1" x14ac:dyDescent="0.2">
      <c r="A419" s="155" t="s">
        <v>1247</v>
      </c>
      <c r="B419" s="327" t="s">
        <v>0</v>
      </c>
      <c r="C419" s="327"/>
      <c r="D419" s="327" t="s">
        <v>1</v>
      </c>
      <c r="E419" s="327"/>
      <c r="F419" s="327"/>
      <c r="G419" s="327" t="s">
        <v>2904</v>
      </c>
      <c r="H419" s="327"/>
      <c r="I419" s="328" t="s">
        <v>405</v>
      </c>
      <c r="J419" s="328"/>
      <c r="K419" s="154" t="s">
        <v>4</v>
      </c>
      <c r="L419" s="322" t="s">
        <v>4019</v>
      </c>
      <c r="M419" s="322"/>
      <c r="N419" s="141" t="s">
        <v>4018</v>
      </c>
      <c r="O419" s="322" t="s">
        <v>4017</v>
      </c>
      <c r="P419" s="322"/>
      <c r="Q419" s="322" t="s">
        <v>4016</v>
      </c>
      <c r="R419" s="322"/>
      <c r="S419" s="154" t="s">
        <v>5</v>
      </c>
    </row>
    <row r="420" spans="1:19" ht="10.9" customHeight="1" x14ac:dyDescent="0.2">
      <c r="A420" s="128" t="s">
        <v>4545</v>
      </c>
      <c r="B420" s="345">
        <v>4</v>
      </c>
      <c r="C420" s="321"/>
      <c r="D420" s="321" t="s">
        <v>1345</v>
      </c>
      <c r="E420" s="321"/>
      <c r="F420" s="321"/>
      <c r="G420" s="321" t="s">
        <v>414</v>
      </c>
      <c r="H420" s="321"/>
      <c r="I420" s="335">
        <v>1</v>
      </c>
      <c r="J420" s="331"/>
      <c r="K420" s="131">
        <v>11220</v>
      </c>
      <c r="L420" s="331"/>
      <c r="M420" s="331"/>
      <c r="N420" s="153"/>
      <c r="O420" s="331"/>
      <c r="P420" s="331"/>
      <c r="Q420" s="336">
        <v>11220</v>
      </c>
      <c r="R420" s="331"/>
      <c r="S420" s="131">
        <v>11220</v>
      </c>
    </row>
    <row r="421" spans="1:19" ht="10.9" customHeight="1" x14ac:dyDescent="0.2">
      <c r="A421" s="322" t="s">
        <v>4014</v>
      </c>
      <c r="B421" s="322"/>
      <c r="C421" s="322"/>
      <c r="D421" s="322"/>
      <c r="E421" s="322"/>
      <c r="F421" s="322"/>
      <c r="G421" s="322"/>
      <c r="H421" s="322"/>
      <c r="I421" s="322"/>
      <c r="J421" s="322"/>
      <c r="K421" s="322"/>
      <c r="L421" s="333">
        <v>0</v>
      </c>
      <c r="M421" s="322"/>
      <c r="N421" s="152">
        <v>0</v>
      </c>
      <c r="O421" s="333">
        <v>0</v>
      </c>
      <c r="P421" s="322"/>
      <c r="Q421" s="332">
        <v>11220</v>
      </c>
      <c r="R421" s="322"/>
      <c r="S421" s="159">
        <v>11220</v>
      </c>
    </row>
    <row r="422" spans="1:19" ht="10.9" customHeight="1" x14ac:dyDescent="0.2">
      <c r="A422" s="322" t="s">
        <v>4013</v>
      </c>
      <c r="B422" s="322"/>
      <c r="C422" s="322"/>
      <c r="D422" s="322"/>
      <c r="E422" s="322"/>
      <c r="F422" s="322"/>
      <c r="G422" s="322"/>
      <c r="H422" s="322"/>
      <c r="I422" s="322"/>
      <c r="J422" s="322"/>
      <c r="K422" s="322"/>
      <c r="L422" s="330">
        <v>0</v>
      </c>
      <c r="M422" s="322"/>
      <c r="N422" s="150">
        <v>0</v>
      </c>
      <c r="O422" s="330">
        <v>0</v>
      </c>
      <c r="P422" s="322"/>
      <c r="Q422" s="329">
        <v>1</v>
      </c>
      <c r="R422" s="322"/>
      <c r="S422" s="149">
        <v>1</v>
      </c>
    </row>
    <row r="423" spans="1:19" ht="10.9" customHeight="1" x14ac:dyDescent="0.2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</row>
    <row r="424" spans="1:19" ht="10.9" customHeight="1" x14ac:dyDescent="0.2">
      <c r="A424" s="322" t="s">
        <v>4022</v>
      </c>
      <c r="B424" s="322"/>
      <c r="C424" s="322"/>
      <c r="D424" s="322"/>
      <c r="E424" s="321" t="s">
        <v>4588</v>
      </c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2" t="s">
        <v>2904</v>
      </c>
      <c r="Q424" s="322"/>
      <c r="R424" s="321" t="s">
        <v>414</v>
      </c>
      <c r="S424" s="321"/>
    </row>
    <row r="425" spans="1:19" ht="10.9" customHeight="1" x14ac:dyDescent="0.2">
      <c r="A425" s="157"/>
      <c r="B425" s="324"/>
      <c r="C425" s="324"/>
      <c r="D425" s="324"/>
      <c r="E425" s="324"/>
      <c r="F425" s="324"/>
      <c r="G425" s="325"/>
      <c r="H425" s="325"/>
      <c r="I425" s="325"/>
      <c r="J425" s="325"/>
      <c r="K425" s="156"/>
      <c r="L425" s="326" t="s">
        <v>4020</v>
      </c>
      <c r="M425" s="326"/>
      <c r="N425" s="326"/>
      <c r="O425" s="326"/>
      <c r="P425" s="326"/>
      <c r="Q425" s="326"/>
      <c r="R425" s="326"/>
      <c r="S425" s="156"/>
    </row>
    <row r="426" spans="1:19" ht="65.650000000000006" customHeight="1" x14ac:dyDescent="0.2">
      <c r="A426" s="155" t="s">
        <v>1247</v>
      </c>
      <c r="B426" s="327" t="s">
        <v>0</v>
      </c>
      <c r="C426" s="327"/>
      <c r="D426" s="327" t="s">
        <v>1</v>
      </c>
      <c r="E426" s="327"/>
      <c r="F426" s="327"/>
      <c r="G426" s="327" t="s">
        <v>2904</v>
      </c>
      <c r="H426" s="327"/>
      <c r="I426" s="328" t="s">
        <v>405</v>
      </c>
      <c r="J426" s="328"/>
      <c r="K426" s="154" t="s">
        <v>4</v>
      </c>
      <c r="L426" s="322" t="s">
        <v>4019</v>
      </c>
      <c r="M426" s="322"/>
      <c r="N426" s="141" t="s">
        <v>4018</v>
      </c>
      <c r="O426" s="322" t="s">
        <v>4017</v>
      </c>
      <c r="P426" s="322"/>
      <c r="Q426" s="322" t="s">
        <v>4016</v>
      </c>
      <c r="R426" s="322"/>
      <c r="S426" s="154" t="s">
        <v>5</v>
      </c>
    </row>
    <row r="427" spans="1:19" ht="10.9" customHeight="1" x14ac:dyDescent="0.2">
      <c r="A427" s="128" t="s">
        <v>4545</v>
      </c>
      <c r="B427" s="339">
        <v>217</v>
      </c>
      <c r="C427" s="321"/>
      <c r="D427" s="321" t="s">
        <v>2887</v>
      </c>
      <c r="E427" s="321"/>
      <c r="F427" s="321"/>
      <c r="G427" s="321" t="s">
        <v>414</v>
      </c>
      <c r="H427" s="321"/>
      <c r="I427" s="335">
        <v>1</v>
      </c>
      <c r="J427" s="331"/>
      <c r="K427" s="131">
        <v>22440</v>
      </c>
      <c r="L427" s="331"/>
      <c r="M427" s="331"/>
      <c r="N427" s="153"/>
      <c r="O427" s="331"/>
      <c r="P427" s="331"/>
      <c r="Q427" s="336">
        <v>22440</v>
      </c>
      <c r="R427" s="331"/>
      <c r="S427" s="131">
        <v>22440</v>
      </c>
    </row>
    <row r="428" spans="1:19" ht="10.9" customHeight="1" x14ac:dyDescent="0.2">
      <c r="A428" s="322" t="s">
        <v>4014</v>
      </c>
      <c r="B428" s="322"/>
      <c r="C428" s="322"/>
      <c r="D428" s="322"/>
      <c r="E428" s="322"/>
      <c r="F428" s="322"/>
      <c r="G428" s="322"/>
      <c r="H428" s="322"/>
      <c r="I428" s="322"/>
      <c r="J428" s="322"/>
      <c r="K428" s="322"/>
      <c r="L428" s="333">
        <v>0</v>
      </c>
      <c r="M428" s="322"/>
      <c r="N428" s="152">
        <v>0</v>
      </c>
      <c r="O428" s="333">
        <v>0</v>
      </c>
      <c r="P428" s="322"/>
      <c r="Q428" s="332">
        <v>22440</v>
      </c>
      <c r="R428" s="322"/>
      <c r="S428" s="159">
        <v>22440</v>
      </c>
    </row>
    <row r="429" spans="1:19" ht="10.9" customHeight="1" x14ac:dyDescent="0.2">
      <c r="A429" s="322" t="s">
        <v>4013</v>
      </c>
      <c r="B429" s="322"/>
      <c r="C429" s="322"/>
      <c r="D429" s="322"/>
      <c r="E429" s="322"/>
      <c r="F429" s="322"/>
      <c r="G429" s="322"/>
      <c r="H429" s="322"/>
      <c r="I429" s="322"/>
      <c r="J429" s="322"/>
      <c r="K429" s="322"/>
      <c r="L429" s="330">
        <v>0</v>
      </c>
      <c r="M429" s="322"/>
      <c r="N429" s="150">
        <v>0</v>
      </c>
      <c r="O429" s="330">
        <v>0</v>
      </c>
      <c r="P429" s="322"/>
      <c r="Q429" s="329">
        <v>1</v>
      </c>
      <c r="R429" s="322"/>
      <c r="S429" s="149">
        <v>1</v>
      </c>
    </row>
    <row r="430" spans="1:19" ht="10.9" customHeight="1" x14ac:dyDescent="0.2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</row>
    <row r="431" spans="1:19" ht="10.9" customHeight="1" x14ac:dyDescent="0.2">
      <c r="A431" s="322" t="s">
        <v>4022</v>
      </c>
      <c r="B431" s="322"/>
      <c r="C431" s="322"/>
      <c r="D431" s="322"/>
      <c r="E431" s="321" t="s">
        <v>4587</v>
      </c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2" t="s">
        <v>2904</v>
      </c>
      <c r="Q431" s="322"/>
      <c r="R431" s="321" t="s">
        <v>414</v>
      </c>
      <c r="S431" s="321"/>
    </row>
    <row r="432" spans="1:19" ht="10.9" customHeight="1" x14ac:dyDescent="0.2">
      <c r="A432" s="157"/>
      <c r="B432" s="324"/>
      <c r="C432" s="324"/>
      <c r="D432" s="324"/>
      <c r="E432" s="324"/>
      <c r="F432" s="324"/>
      <c r="G432" s="325"/>
      <c r="H432" s="325"/>
      <c r="I432" s="325"/>
      <c r="J432" s="325"/>
      <c r="K432" s="156"/>
      <c r="L432" s="326" t="s">
        <v>4020</v>
      </c>
      <c r="M432" s="326"/>
      <c r="N432" s="326"/>
      <c r="O432" s="326"/>
      <c r="P432" s="326"/>
      <c r="Q432" s="326"/>
      <c r="R432" s="326"/>
      <c r="S432" s="156"/>
    </row>
    <row r="433" spans="1:19" ht="65.650000000000006" customHeight="1" x14ac:dyDescent="0.2">
      <c r="A433" s="155" t="s">
        <v>1247</v>
      </c>
      <c r="B433" s="327" t="s">
        <v>0</v>
      </c>
      <c r="C433" s="327"/>
      <c r="D433" s="327" t="s">
        <v>1</v>
      </c>
      <c r="E433" s="327"/>
      <c r="F433" s="327"/>
      <c r="G433" s="327" t="s">
        <v>2904</v>
      </c>
      <c r="H433" s="327"/>
      <c r="I433" s="328" t="s">
        <v>405</v>
      </c>
      <c r="J433" s="328"/>
      <c r="K433" s="154" t="s">
        <v>4</v>
      </c>
      <c r="L433" s="322" t="s">
        <v>4019</v>
      </c>
      <c r="M433" s="322"/>
      <c r="N433" s="141" t="s">
        <v>4018</v>
      </c>
      <c r="O433" s="322" t="s">
        <v>4017</v>
      </c>
      <c r="P433" s="322"/>
      <c r="Q433" s="322" t="s">
        <v>4016</v>
      </c>
      <c r="R433" s="322"/>
      <c r="S433" s="154" t="s">
        <v>5</v>
      </c>
    </row>
    <row r="434" spans="1:19" ht="10.9" customHeight="1" x14ac:dyDescent="0.2">
      <c r="A434" s="128" t="s">
        <v>4545</v>
      </c>
      <c r="B434" s="334">
        <v>8907</v>
      </c>
      <c r="C434" s="321"/>
      <c r="D434" s="321" t="s">
        <v>1341</v>
      </c>
      <c r="E434" s="321"/>
      <c r="F434" s="321"/>
      <c r="G434" s="321" t="s">
        <v>414</v>
      </c>
      <c r="H434" s="321"/>
      <c r="I434" s="335">
        <v>1</v>
      </c>
      <c r="J434" s="331"/>
      <c r="K434" s="129">
        <v>1680</v>
      </c>
      <c r="L434" s="331"/>
      <c r="M434" s="331"/>
      <c r="N434" s="153"/>
      <c r="O434" s="331"/>
      <c r="P434" s="331"/>
      <c r="Q434" s="337">
        <v>1680</v>
      </c>
      <c r="R434" s="331"/>
      <c r="S434" s="129">
        <v>1680</v>
      </c>
    </row>
    <row r="435" spans="1:19" ht="10.9" customHeight="1" x14ac:dyDescent="0.2">
      <c r="A435" s="322" t="s">
        <v>4014</v>
      </c>
      <c r="B435" s="322"/>
      <c r="C435" s="322"/>
      <c r="D435" s="322"/>
      <c r="E435" s="322"/>
      <c r="F435" s="322"/>
      <c r="G435" s="322"/>
      <c r="H435" s="322"/>
      <c r="I435" s="322"/>
      <c r="J435" s="322"/>
      <c r="K435" s="322"/>
      <c r="L435" s="333">
        <v>0</v>
      </c>
      <c r="M435" s="322"/>
      <c r="N435" s="152">
        <v>0</v>
      </c>
      <c r="O435" s="333">
        <v>0</v>
      </c>
      <c r="P435" s="322"/>
      <c r="Q435" s="338">
        <v>1680</v>
      </c>
      <c r="R435" s="322"/>
      <c r="S435" s="151">
        <v>1680</v>
      </c>
    </row>
    <row r="436" spans="1:19" ht="10.9" customHeight="1" x14ac:dyDescent="0.2">
      <c r="A436" s="322" t="s">
        <v>4013</v>
      </c>
      <c r="B436" s="322"/>
      <c r="C436" s="322"/>
      <c r="D436" s="322"/>
      <c r="E436" s="322"/>
      <c r="F436" s="322"/>
      <c r="G436" s="322"/>
      <c r="H436" s="322"/>
      <c r="I436" s="322"/>
      <c r="J436" s="322"/>
      <c r="K436" s="322"/>
      <c r="L436" s="330">
        <v>0</v>
      </c>
      <c r="M436" s="322"/>
      <c r="N436" s="150">
        <v>0</v>
      </c>
      <c r="O436" s="330">
        <v>0</v>
      </c>
      <c r="P436" s="322"/>
      <c r="Q436" s="329">
        <v>1</v>
      </c>
      <c r="R436" s="322"/>
      <c r="S436" s="149">
        <v>1</v>
      </c>
    </row>
    <row r="437" spans="1:19" ht="10.9" customHeight="1" x14ac:dyDescent="0.2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</row>
    <row r="438" spans="1:19" ht="10.9" customHeight="1" x14ac:dyDescent="0.2">
      <c r="A438" s="322" t="s">
        <v>4031</v>
      </c>
      <c r="B438" s="322"/>
      <c r="C438" s="322"/>
      <c r="D438" s="322"/>
      <c r="E438" s="321" t="s">
        <v>4586</v>
      </c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</row>
    <row r="439" spans="1:19" ht="10.9" customHeight="1" x14ac:dyDescent="0.2">
      <c r="A439" s="322" t="s">
        <v>4022</v>
      </c>
      <c r="B439" s="322"/>
      <c r="C439" s="322"/>
      <c r="D439" s="322"/>
      <c r="E439" s="321" t="s">
        <v>4585</v>
      </c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2" t="s">
        <v>2904</v>
      </c>
      <c r="Q439" s="322"/>
      <c r="R439" s="321" t="s">
        <v>414</v>
      </c>
      <c r="S439" s="321"/>
    </row>
    <row r="440" spans="1:19" ht="10.9" customHeight="1" x14ac:dyDescent="0.2">
      <c r="A440" s="157"/>
      <c r="B440" s="324"/>
      <c r="C440" s="324"/>
      <c r="D440" s="324"/>
      <c r="E440" s="324"/>
      <c r="F440" s="324"/>
      <c r="G440" s="325"/>
      <c r="H440" s="325"/>
      <c r="I440" s="325"/>
      <c r="J440" s="325"/>
      <c r="K440" s="156"/>
      <c r="L440" s="326" t="s">
        <v>4020</v>
      </c>
      <c r="M440" s="326"/>
      <c r="N440" s="326"/>
      <c r="O440" s="326"/>
      <c r="P440" s="326"/>
      <c r="Q440" s="326"/>
      <c r="R440" s="326"/>
      <c r="S440" s="156"/>
    </row>
    <row r="441" spans="1:19" ht="65.650000000000006" customHeight="1" x14ac:dyDescent="0.2">
      <c r="A441" s="155" t="s">
        <v>1247</v>
      </c>
      <c r="B441" s="327" t="s">
        <v>0</v>
      </c>
      <c r="C441" s="327"/>
      <c r="D441" s="327" t="s">
        <v>1</v>
      </c>
      <c r="E441" s="327"/>
      <c r="F441" s="327"/>
      <c r="G441" s="327" t="s">
        <v>2904</v>
      </c>
      <c r="H441" s="327"/>
      <c r="I441" s="328" t="s">
        <v>405</v>
      </c>
      <c r="J441" s="328"/>
      <c r="K441" s="154" t="s">
        <v>4</v>
      </c>
      <c r="L441" s="322" t="s">
        <v>4019</v>
      </c>
      <c r="M441" s="322"/>
      <c r="N441" s="141" t="s">
        <v>4018</v>
      </c>
      <c r="O441" s="322" t="s">
        <v>4017</v>
      </c>
      <c r="P441" s="322"/>
      <c r="Q441" s="322" t="s">
        <v>4016</v>
      </c>
      <c r="R441" s="322"/>
      <c r="S441" s="154" t="s">
        <v>5</v>
      </c>
    </row>
    <row r="442" spans="1:19" ht="10.9" customHeight="1" x14ac:dyDescent="0.2">
      <c r="A442" s="128" t="s">
        <v>4545</v>
      </c>
      <c r="B442" s="339">
        <v>136</v>
      </c>
      <c r="C442" s="321"/>
      <c r="D442" s="321" t="s">
        <v>2893</v>
      </c>
      <c r="E442" s="321"/>
      <c r="F442" s="321"/>
      <c r="G442" s="321" t="s">
        <v>414</v>
      </c>
      <c r="H442" s="321"/>
      <c r="I442" s="335">
        <v>1</v>
      </c>
      <c r="J442" s="331"/>
      <c r="K442" s="129">
        <v>8105</v>
      </c>
      <c r="L442" s="331"/>
      <c r="M442" s="331"/>
      <c r="N442" s="153"/>
      <c r="O442" s="331"/>
      <c r="P442" s="331"/>
      <c r="Q442" s="337">
        <v>8105</v>
      </c>
      <c r="R442" s="331"/>
      <c r="S442" s="129">
        <v>8105</v>
      </c>
    </row>
    <row r="443" spans="1:19" ht="10.9" customHeight="1" x14ac:dyDescent="0.2">
      <c r="A443" s="322" t="s">
        <v>4014</v>
      </c>
      <c r="B443" s="322"/>
      <c r="C443" s="322"/>
      <c r="D443" s="322"/>
      <c r="E443" s="322"/>
      <c r="F443" s="322"/>
      <c r="G443" s="322"/>
      <c r="H443" s="322"/>
      <c r="I443" s="322"/>
      <c r="J443" s="322"/>
      <c r="K443" s="322"/>
      <c r="L443" s="333">
        <v>0</v>
      </c>
      <c r="M443" s="322"/>
      <c r="N443" s="152">
        <v>0</v>
      </c>
      <c r="O443" s="333">
        <v>0</v>
      </c>
      <c r="P443" s="322"/>
      <c r="Q443" s="338">
        <v>8105</v>
      </c>
      <c r="R443" s="322"/>
      <c r="S443" s="151">
        <v>8105</v>
      </c>
    </row>
    <row r="444" spans="1:19" ht="10.9" customHeight="1" x14ac:dyDescent="0.2">
      <c r="A444" s="322" t="s">
        <v>4013</v>
      </c>
      <c r="B444" s="322"/>
      <c r="C444" s="322"/>
      <c r="D444" s="322"/>
      <c r="E444" s="322"/>
      <c r="F444" s="322"/>
      <c r="G444" s="322"/>
      <c r="H444" s="322"/>
      <c r="I444" s="322"/>
      <c r="J444" s="322"/>
      <c r="K444" s="322"/>
      <c r="L444" s="330">
        <v>0</v>
      </c>
      <c r="M444" s="322"/>
      <c r="N444" s="150">
        <v>0</v>
      </c>
      <c r="O444" s="330">
        <v>0</v>
      </c>
      <c r="P444" s="322"/>
      <c r="Q444" s="329">
        <v>1</v>
      </c>
      <c r="R444" s="322"/>
      <c r="S444" s="149">
        <v>1</v>
      </c>
    </row>
    <row r="445" spans="1:19" ht="10.9" customHeight="1" x14ac:dyDescent="0.2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</row>
    <row r="446" spans="1:19" ht="10.9" customHeight="1" x14ac:dyDescent="0.2">
      <c r="A446" s="322" t="s">
        <v>4022</v>
      </c>
      <c r="B446" s="322"/>
      <c r="C446" s="322"/>
      <c r="D446" s="322"/>
      <c r="E446" s="321" t="s">
        <v>4584</v>
      </c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2" t="s">
        <v>2904</v>
      </c>
      <c r="Q446" s="322"/>
      <c r="R446" s="321" t="s">
        <v>414</v>
      </c>
      <c r="S446" s="321"/>
    </row>
    <row r="447" spans="1:19" ht="10.9" customHeight="1" x14ac:dyDescent="0.2">
      <c r="A447" s="157"/>
      <c r="B447" s="324"/>
      <c r="C447" s="324"/>
      <c r="D447" s="324"/>
      <c r="E447" s="324"/>
      <c r="F447" s="324"/>
      <c r="G447" s="325"/>
      <c r="H447" s="325"/>
      <c r="I447" s="325"/>
      <c r="J447" s="325"/>
      <c r="K447" s="156"/>
      <c r="L447" s="326" t="s">
        <v>4020</v>
      </c>
      <c r="M447" s="326"/>
      <c r="N447" s="326"/>
      <c r="O447" s="326"/>
      <c r="P447" s="326"/>
      <c r="Q447" s="326"/>
      <c r="R447" s="326"/>
      <c r="S447" s="156"/>
    </row>
    <row r="448" spans="1:19" ht="65.650000000000006" customHeight="1" x14ac:dyDescent="0.2">
      <c r="A448" s="155" t="s">
        <v>1247</v>
      </c>
      <c r="B448" s="327" t="s">
        <v>0</v>
      </c>
      <c r="C448" s="327"/>
      <c r="D448" s="327" t="s">
        <v>1</v>
      </c>
      <c r="E448" s="327"/>
      <c r="F448" s="327"/>
      <c r="G448" s="327" t="s">
        <v>2904</v>
      </c>
      <c r="H448" s="327"/>
      <c r="I448" s="328" t="s">
        <v>405</v>
      </c>
      <c r="J448" s="328"/>
      <c r="K448" s="154" t="s">
        <v>4</v>
      </c>
      <c r="L448" s="322" t="s">
        <v>4019</v>
      </c>
      <c r="M448" s="322"/>
      <c r="N448" s="141" t="s">
        <v>4018</v>
      </c>
      <c r="O448" s="322" t="s">
        <v>4017</v>
      </c>
      <c r="P448" s="322"/>
      <c r="Q448" s="322" t="s">
        <v>4016</v>
      </c>
      <c r="R448" s="322"/>
      <c r="S448" s="154" t="s">
        <v>5</v>
      </c>
    </row>
    <row r="449" spans="1:19" ht="10.9" customHeight="1" x14ac:dyDescent="0.2">
      <c r="A449" s="128" t="s">
        <v>4545</v>
      </c>
      <c r="B449" s="339">
        <v>135</v>
      </c>
      <c r="C449" s="321"/>
      <c r="D449" s="321" t="s">
        <v>2894</v>
      </c>
      <c r="E449" s="321"/>
      <c r="F449" s="321"/>
      <c r="G449" s="321" t="s">
        <v>414</v>
      </c>
      <c r="H449" s="321"/>
      <c r="I449" s="335">
        <v>1</v>
      </c>
      <c r="J449" s="331"/>
      <c r="K449" s="131">
        <v>22500</v>
      </c>
      <c r="L449" s="331"/>
      <c r="M449" s="331"/>
      <c r="N449" s="153"/>
      <c r="O449" s="331"/>
      <c r="P449" s="331"/>
      <c r="Q449" s="336">
        <v>22500</v>
      </c>
      <c r="R449" s="331"/>
      <c r="S449" s="131">
        <v>22500</v>
      </c>
    </row>
    <row r="450" spans="1:19" ht="10.9" customHeight="1" x14ac:dyDescent="0.2">
      <c r="A450" s="322" t="s">
        <v>4014</v>
      </c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L450" s="333">
        <v>0</v>
      </c>
      <c r="M450" s="322"/>
      <c r="N450" s="152">
        <v>0</v>
      </c>
      <c r="O450" s="333">
        <v>0</v>
      </c>
      <c r="P450" s="322"/>
      <c r="Q450" s="332">
        <v>22500</v>
      </c>
      <c r="R450" s="322"/>
      <c r="S450" s="159">
        <v>22500</v>
      </c>
    </row>
    <row r="451" spans="1:19" ht="10.9" customHeight="1" x14ac:dyDescent="0.2">
      <c r="A451" s="322" t="s">
        <v>4013</v>
      </c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L451" s="330">
        <v>0</v>
      </c>
      <c r="M451" s="322"/>
      <c r="N451" s="150">
        <v>0</v>
      </c>
      <c r="O451" s="330">
        <v>0</v>
      </c>
      <c r="P451" s="322"/>
      <c r="Q451" s="329">
        <v>1</v>
      </c>
      <c r="R451" s="322"/>
      <c r="S451" s="149">
        <v>1</v>
      </c>
    </row>
    <row r="452" spans="1:19" ht="10.9" customHeight="1" x14ac:dyDescent="0.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</row>
    <row r="453" spans="1:19" ht="10.9" customHeight="1" x14ac:dyDescent="0.2">
      <c r="A453" s="322" t="s">
        <v>4022</v>
      </c>
      <c r="B453" s="322"/>
      <c r="C453" s="322"/>
      <c r="D453" s="322"/>
      <c r="E453" s="321" t="s">
        <v>4583</v>
      </c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2" t="s">
        <v>2904</v>
      </c>
      <c r="Q453" s="322"/>
      <c r="R453" s="321" t="s">
        <v>414</v>
      </c>
      <c r="S453" s="321"/>
    </row>
    <row r="454" spans="1:19" ht="10.9" customHeight="1" x14ac:dyDescent="0.2">
      <c r="A454" s="157"/>
      <c r="B454" s="324"/>
      <c r="C454" s="324"/>
      <c r="D454" s="324"/>
      <c r="E454" s="324"/>
      <c r="F454" s="324"/>
      <c r="G454" s="325"/>
      <c r="H454" s="325"/>
      <c r="I454" s="325"/>
      <c r="J454" s="325"/>
      <c r="K454" s="156"/>
      <c r="L454" s="326" t="s">
        <v>4020</v>
      </c>
      <c r="M454" s="326"/>
      <c r="N454" s="326"/>
      <c r="O454" s="326"/>
      <c r="P454" s="326"/>
      <c r="Q454" s="326"/>
      <c r="R454" s="326"/>
      <c r="S454" s="156"/>
    </row>
    <row r="455" spans="1:19" ht="65.650000000000006" customHeight="1" x14ac:dyDescent="0.2">
      <c r="A455" s="155" t="s">
        <v>1247</v>
      </c>
      <c r="B455" s="327" t="s">
        <v>0</v>
      </c>
      <c r="C455" s="327"/>
      <c r="D455" s="327" t="s">
        <v>1</v>
      </c>
      <c r="E455" s="327"/>
      <c r="F455" s="327"/>
      <c r="G455" s="327" t="s">
        <v>2904</v>
      </c>
      <c r="H455" s="327"/>
      <c r="I455" s="328" t="s">
        <v>405</v>
      </c>
      <c r="J455" s="328"/>
      <c r="K455" s="154" t="s">
        <v>4</v>
      </c>
      <c r="L455" s="322" t="s">
        <v>4019</v>
      </c>
      <c r="M455" s="322"/>
      <c r="N455" s="141" t="s">
        <v>4018</v>
      </c>
      <c r="O455" s="322" t="s">
        <v>4017</v>
      </c>
      <c r="P455" s="322"/>
      <c r="Q455" s="322" t="s">
        <v>4016</v>
      </c>
      <c r="R455" s="322"/>
      <c r="S455" s="154" t="s">
        <v>5</v>
      </c>
    </row>
    <row r="456" spans="1:19" ht="10.9" customHeight="1" x14ac:dyDescent="0.2">
      <c r="A456" s="128" t="s">
        <v>4015</v>
      </c>
      <c r="B456" s="334">
        <v>9255</v>
      </c>
      <c r="C456" s="321"/>
      <c r="D456" s="321" t="s">
        <v>2942</v>
      </c>
      <c r="E456" s="321"/>
      <c r="F456" s="321"/>
      <c r="G456" s="321" t="s">
        <v>414</v>
      </c>
      <c r="H456" s="321"/>
      <c r="I456" s="335">
        <v>1</v>
      </c>
      <c r="J456" s="331"/>
      <c r="K456" s="129">
        <v>4300</v>
      </c>
      <c r="L456" s="331"/>
      <c r="M456" s="331"/>
      <c r="N456" s="129">
        <v>4300</v>
      </c>
      <c r="O456" s="331"/>
      <c r="P456" s="331"/>
      <c r="Q456" s="331"/>
      <c r="R456" s="331"/>
      <c r="S456" s="129">
        <v>4300</v>
      </c>
    </row>
    <row r="457" spans="1:19" ht="10.9" customHeight="1" x14ac:dyDescent="0.2">
      <c r="A457" s="322" t="s">
        <v>4014</v>
      </c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L457" s="333">
        <v>0</v>
      </c>
      <c r="M457" s="322"/>
      <c r="N457" s="151">
        <v>4300</v>
      </c>
      <c r="O457" s="333">
        <v>0</v>
      </c>
      <c r="P457" s="322"/>
      <c r="Q457" s="333">
        <v>0</v>
      </c>
      <c r="R457" s="322"/>
      <c r="S457" s="151">
        <v>4300</v>
      </c>
    </row>
    <row r="458" spans="1:19" ht="10.9" customHeight="1" x14ac:dyDescent="0.2">
      <c r="A458" s="322" t="s">
        <v>4013</v>
      </c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L458" s="330">
        <v>0</v>
      </c>
      <c r="M458" s="322"/>
      <c r="N458" s="149">
        <v>1</v>
      </c>
      <c r="O458" s="330">
        <v>0</v>
      </c>
      <c r="P458" s="322"/>
      <c r="Q458" s="330">
        <v>0</v>
      </c>
      <c r="R458" s="322"/>
      <c r="S458" s="149">
        <v>1</v>
      </c>
    </row>
    <row r="459" spans="1:19" ht="10.9" customHeight="1" x14ac:dyDescent="0.2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</row>
    <row r="460" spans="1:19" ht="10.9" customHeight="1" x14ac:dyDescent="0.2">
      <c r="A460" s="322" t="s">
        <v>4022</v>
      </c>
      <c r="B460" s="322"/>
      <c r="C460" s="322"/>
      <c r="D460" s="322"/>
      <c r="E460" s="321" t="s">
        <v>4582</v>
      </c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2" t="s">
        <v>2904</v>
      </c>
      <c r="Q460" s="322"/>
      <c r="R460" s="321" t="s">
        <v>414</v>
      </c>
      <c r="S460" s="321"/>
    </row>
    <row r="461" spans="1:19" ht="10.9" customHeight="1" x14ac:dyDescent="0.2">
      <c r="A461" s="157"/>
      <c r="B461" s="324"/>
      <c r="C461" s="324"/>
      <c r="D461" s="324"/>
      <c r="E461" s="324"/>
      <c r="F461" s="324"/>
      <c r="G461" s="325"/>
      <c r="H461" s="325"/>
      <c r="I461" s="325"/>
      <c r="J461" s="325"/>
      <c r="K461" s="156"/>
      <c r="L461" s="326" t="s">
        <v>4020</v>
      </c>
      <c r="M461" s="326"/>
      <c r="N461" s="326"/>
      <c r="O461" s="326"/>
      <c r="P461" s="326"/>
      <c r="Q461" s="326"/>
      <c r="R461" s="326"/>
      <c r="S461" s="156"/>
    </row>
    <row r="462" spans="1:19" ht="65.650000000000006" customHeight="1" x14ac:dyDescent="0.2">
      <c r="A462" s="155" t="s">
        <v>1247</v>
      </c>
      <c r="B462" s="327" t="s">
        <v>0</v>
      </c>
      <c r="C462" s="327"/>
      <c r="D462" s="327" t="s">
        <v>1</v>
      </c>
      <c r="E462" s="327"/>
      <c r="F462" s="327"/>
      <c r="G462" s="327" t="s">
        <v>2904</v>
      </c>
      <c r="H462" s="327"/>
      <c r="I462" s="328" t="s">
        <v>405</v>
      </c>
      <c r="J462" s="328"/>
      <c r="K462" s="154" t="s">
        <v>4</v>
      </c>
      <c r="L462" s="322" t="s">
        <v>4019</v>
      </c>
      <c r="M462" s="322"/>
      <c r="N462" s="141" t="s">
        <v>4018</v>
      </c>
      <c r="O462" s="322" t="s">
        <v>4017</v>
      </c>
      <c r="P462" s="322"/>
      <c r="Q462" s="322" t="s">
        <v>4016</v>
      </c>
      <c r="R462" s="322"/>
      <c r="S462" s="154" t="s">
        <v>5</v>
      </c>
    </row>
    <row r="463" spans="1:19" ht="10.9" customHeight="1" x14ac:dyDescent="0.2">
      <c r="A463" s="128" t="s">
        <v>4015</v>
      </c>
      <c r="B463" s="334">
        <v>9256</v>
      </c>
      <c r="C463" s="321"/>
      <c r="D463" s="321" t="s">
        <v>2941</v>
      </c>
      <c r="E463" s="321"/>
      <c r="F463" s="321"/>
      <c r="G463" s="321" t="s">
        <v>414</v>
      </c>
      <c r="H463" s="321"/>
      <c r="I463" s="335">
        <v>1</v>
      </c>
      <c r="J463" s="331"/>
      <c r="K463" s="129">
        <v>6950</v>
      </c>
      <c r="L463" s="331"/>
      <c r="M463" s="331"/>
      <c r="N463" s="129">
        <v>6950</v>
      </c>
      <c r="O463" s="331"/>
      <c r="P463" s="331"/>
      <c r="Q463" s="331"/>
      <c r="R463" s="331"/>
      <c r="S463" s="129">
        <v>6950</v>
      </c>
    </row>
    <row r="464" spans="1:19" ht="10.9" customHeight="1" x14ac:dyDescent="0.2">
      <c r="A464" s="322" t="s">
        <v>4014</v>
      </c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L464" s="333">
        <v>0</v>
      </c>
      <c r="M464" s="322"/>
      <c r="N464" s="151">
        <v>6950</v>
      </c>
      <c r="O464" s="333">
        <v>0</v>
      </c>
      <c r="P464" s="322"/>
      <c r="Q464" s="333">
        <v>0</v>
      </c>
      <c r="R464" s="322"/>
      <c r="S464" s="151">
        <v>6950</v>
      </c>
    </row>
    <row r="465" spans="1:19" ht="10.9" customHeight="1" x14ac:dyDescent="0.2">
      <c r="A465" s="322" t="s">
        <v>4013</v>
      </c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L465" s="330">
        <v>0</v>
      </c>
      <c r="M465" s="322"/>
      <c r="N465" s="149">
        <v>1</v>
      </c>
      <c r="O465" s="330">
        <v>0</v>
      </c>
      <c r="P465" s="322"/>
      <c r="Q465" s="330">
        <v>0</v>
      </c>
      <c r="R465" s="322"/>
      <c r="S465" s="149">
        <v>1</v>
      </c>
    </row>
    <row r="466" spans="1:19" ht="10.9" customHeight="1" x14ac:dyDescent="0.2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</row>
    <row r="467" spans="1:19" ht="10.9" customHeight="1" x14ac:dyDescent="0.2">
      <c r="A467" s="322" t="s">
        <v>4031</v>
      </c>
      <c r="B467" s="322"/>
      <c r="C467" s="322"/>
      <c r="D467" s="322"/>
      <c r="E467" s="321" t="s">
        <v>4581</v>
      </c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</row>
    <row r="468" spans="1:19" ht="10.9" customHeight="1" x14ac:dyDescent="0.2">
      <c r="A468" s="322" t="s">
        <v>4022</v>
      </c>
      <c r="B468" s="322"/>
      <c r="C468" s="322"/>
      <c r="D468" s="322"/>
      <c r="E468" s="321" t="s">
        <v>4580</v>
      </c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2" t="s">
        <v>2904</v>
      </c>
      <c r="Q468" s="322"/>
      <c r="R468" s="321" t="s">
        <v>414</v>
      </c>
      <c r="S468" s="321"/>
    </row>
    <row r="469" spans="1:19" ht="10.9" customHeight="1" x14ac:dyDescent="0.2">
      <c r="A469" s="157"/>
      <c r="B469" s="324"/>
      <c r="C469" s="324"/>
      <c r="D469" s="324"/>
      <c r="E469" s="324"/>
      <c r="F469" s="324"/>
      <c r="G469" s="325"/>
      <c r="H469" s="325"/>
      <c r="I469" s="325"/>
      <c r="J469" s="325"/>
      <c r="K469" s="156"/>
      <c r="L469" s="326" t="s">
        <v>4020</v>
      </c>
      <c r="M469" s="326"/>
      <c r="N469" s="326"/>
      <c r="O469" s="326"/>
      <c r="P469" s="326"/>
      <c r="Q469" s="326"/>
      <c r="R469" s="326"/>
      <c r="S469" s="156"/>
    </row>
    <row r="470" spans="1:19" ht="65.650000000000006" customHeight="1" x14ac:dyDescent="0.2">
      <c r="A470" s="155" t="s">
        <v>1247</v>
      </c>
      <c r="B470" s="327" t="s">
        <v>0</v>
      </c>
      <c r="C470" s="327"/>
      <c r="D470" s="327" t="s">
        <v>1</v>
      </c>
      <c r="E470" s="327"/>
      <c r="F470" s="327"/>
      <c r="G470" s="327" t="s">
        <v>2904</v>
      </c>
      <c r="H470" s="327"/>
      <c r="I470" s="328" t="s">
        <v>405</v>
      </c>
      <c r="J470" s="328"/>
      <c r="K470" s="154" t="s">
        <v>4</v>
      </c>
      <c r="L470" s="322" t="s">
        <v>4019</v>
      </c>
      <c r="M470" s="322"/>
      <c r="N470" s="141" t="s">
        <v>4018</v>
      </c>
      <c r="O470" s="322" t="s">
        <v>4017</v>
      </c>
      <c r="P470" s="322"/>
      <c r="Q470" s="322" t="s">
        <v>4016</v>
      </c>
      <c r="R470" s="322"/>
      <c r="S470" s="154" t="s">
        <v>5</v>
      </c>
    </row>
    <row r="471" spans="1:19" ht="10.9" customHeight="1" x14ac:dyDescent="0.2">
      <c r="A471" s="128" t="s">
        <v>4545</v>
      </c>
      <c r="B471" s="339">
        <v>209</v>
      </c>
      <c r="C471" s="321"/>
      <c r="D471" s="321" t="s">
        <v>1369</v>
      </c>
      <c r="E471" s="321"/>
      <c r="F471" s="321"/>
      <c r="G471" s="321" t="s">
        <v>414</v>
      </c>
      <c r="H471" s="321"/>
      <c r="I471" s="335">
        <v>1</v>
      </c>
      <c r="J471" s="331"/>
      <c r="K471" s="131">
        <v>28100</v>
      </c>
      <c r="L471" s="331"/>
      <c r="M471" s="331"/>
      <c r="N471" s="153"/>
      <c r="O471" s="331"/>
      <c r="P471" s="331"/>
      <c r="Q471" s="336">
        <v>28100</v>
      </c>
      <c r="R471" s="331"/>
      <c r="S471" s="131">
        <v>28100</v>
      </c>
    </row>
    <row r="472" spans="1:19" ht="10.9" customHeight="1" x14ac:dyDescent="0.2">
      <c r="A472" s="322" t="s">
        <v>4014</v>
      </c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L472" s="333">
        <v>0</v>
      </c>
      <c r="M472" s="322"/>
      <c r="N472" s="152">
        <v>0</v>
      </c>
      <c r="O472" s="333">
        <v>0</v>
      </c>
      <c r="P472" s="322"/>
      <c r="Q472" s="332">
        <v>28100</v>
      </c>
      <c r="R472" s="322"/>
      <c r="S472" s="159">
        <v>28100</v>
      </c>
    </row>
    <row r="473" spans="1:19" ht="10.9" customHeight="1" x14ac:dyDescent="0.2">
      <c r="A473" s="322" t="s">
        <v>4013</v>
      </c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L473" s="330">
        <v>0</v>
      </c>
      <c r="M473" s="322"/>
      <c r="N473" s="150">
        <v>0</v>
      </c>
      <c r="O473" s="330">
        <v>0</v>
      </c>
      <c r="P473" s="322"/>
      <c r="Q473" s="329">
        <v>1</v>
      </c>
      <c r="R473" s="322"/>
      <c r="S473" s="149">
        <v>1</v>
      </c>
    </row>
    <row r="474" spans="1:19" ht="10.9" customHeight="1" x14ac:dyDescent="0.2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</row>
    <row r="475" spans="1:19" ht="10.9" customHeight="1" x14ac:dyDescent="0.2">
      <c r="A475" s="322" t="s">
        <v>4031</v>
      </c>
      <c r="B475" s="322"/>
      <c r="C475" s="322"/>
      <c r="D475" s="322"/>
      <c r="E475" s="321" t="s">
        <v>4579</v>
      </c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</row>
    <row r="476" spans="1:19" ht="10.9" customHeight="1" x14ac:dyDescent="0.2">
      <c r="A476" s="322" t="s">
        <v>4022</v>
      </c>
      <c r="B476" s="322"/>
      <c r="C476" s="322"/>
      <c r="D476" s="322"/>
      <c r="E476" s="321" t="s">
        <v>4578</v>
      </c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2" t="s">
        <v>2904</v>
      </c>
      <c r="Q476" s="322"/>
      <c r="R476" s="321" t="s">
        <v>1270</v>
      </c>
      <c r="S476" s="321"/>
    </row>
    <row r="477" spans="1:19" ht="10.9" customHeight="1" x14ac:dyDescent="0.2">
      <c r="A477" s="157"/>
      <c r="B477" s="324"/>
      <c r="C477" s="324"/>
      <c r="D477" s="324"/>
      <c r="E477" s="324"/>
      <c r="F477" s="324"/>
      <c r="G477" s="325"/>
      <c r="H477" s="325"/>
      <c r="I477" s="325"/>
      <c r="J477" s="325"/>
      <c r="K477" s="156"/>
      <c r="L477" s="326" t="s">
        <v>4020</v>
      </c>
      <c r="M477" s="326"/>
      <c r="N477" s="326"/>
      <c r="O477" s="326"/>
      <c r="P477" s="326"/>
      <c r="Q477" s="326"/>
      <c r="R477" s="326"/>
      <c r="S477" s="156"/>
    </row>
    <row r="478" spans="1:19" ht="65.650000000000006" customHeight="1" x14ac:dyDescent="0.2">
      <c r="A478" s="155" t="s">
        <v>1247</v>
      </c>
      <c r="B478" s="327" t="s">
        <v>0</v>
      </c>
      <c r="C478" s="327"/>
      <c r="D478" s="327" t="s">
        <v>1</v>
      </c>
      <c r="E478" s="327"/>
      <c r="F478" s="327"/>
      <c r="G478" s="327" t="s">
        <v>2904</v>
      </c>
      <c r="H478" s="327"/>
      <c r="I478" s="328" t="s">
        <v>405</v>
      </c>
      <c r="J478" s="328"/>
      <c r="K478" s="154" t="s">
        <v>4</v>
      </c>
      <c r="L478" s="322" t="s">
        <v>4019</v>
      </c>
      <c r="M478" s="322"/>
      <c r="N478" s="141" t="s">
        <v>4018</v>
      </c>
      <c r="O478" s="322" t="s">
        <v>4017</v>
      </c>
      <c r="P478" s="322"/>
      <c r="Q478" s="322" t="s">
        <v>4016</v>
      </c>
      <c r="R478" s="322"/>
      <c r="S478" s="154" t="s">
        <v>5</v>
      </c>
    </row>
    <row r="479" spans="1:19" ht="10.9" customHeight="1" x14ac:dyDescent="0.2">
      <c r="A479" s="128" t="s">
        <v>4545</v>
      </c>
      <c r="B479" s="339">
        <v>238</v>
      </c>
      <c r="C479" s="321"/>
      <c r="D479" s="321" t="s">
        <v>1481</v>
      </c>
      <c r="E479" s="321"/>
      <c r="F479" s="321"/>
      <c r="G479" s="321" t="s">
        <v>1270</v>
      </c>
      <c r="H479" s="321"/>
      <c r="I479" s="335">
        <v>1</v>
      </c>
      <c r="J479" s="331"/>
      <c r="K479" s="135">
        <v>150</v>
      </c>
      <c r="L479" s="331"/>
      <c r="M479" s="331"/>
      <c r="N479" s="153"/>
      <c r="O479" s="331"/>
      <c r="P479" s="331"/>
      <c r="Q479" s="341">
        <v>150</v>
      </c>
      <c r="R479" s="331"/>
      <c r="S479" s="135">
        <v>150</v>
      </c>
    </row>
    <row r="480" spans="1:19" ht="10.9" customHeight="1" x14ac:dyDescent="0.2">
      <c r="A480" s="322" t="s">
        <v>4014</v>
      </c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L480" s="333">
        <v>0</v>
      </c>
      <c r="M480" s="322"/>
      <c r="N480" s="152">
        <v>0</v>
      </c>
      <c r="O480" s="333">
        <v>0</v>
      </c>
      <c r="P480" s="322"/>
      <c r="Q480" s="340">
        <v>150</v>
      </c>
      <c r="R480" s="322"/>
      <c r="S480" s="161">
        <v>150</v>
      </c>
    </row>
    <row r="481" spans="1:19" ht="10.9" customHeight="1" x14ac:dyDescent="0.2">
      <c r="A481" s="322" t="s">
        <v>4013</v>
      </c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L481" s="330">
        <v>0</v>
      </c>
      <c r="M481" s="322"/>
      <c r="N481" s="150">
        <v>0</v>
      </c>
      <c r="O481" s="330">
        <v>0</v>
      </c>
      <c r="P481" s="322"/>
      <c r="Q481" s="329">
        <v>1</v>
      </c>
      <c r="R481" s="322"/>
      <c r="S481" s="149">
        <v>1</v>
      </c>
    </row>
    <row r="482" spans="1:19" ht="10.9" customHeight="1" x14ac:dyDescent="0.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</row>
    <row r="483" spans="1:19" ht="10.9" customHeight="1" x14ac:dyDescent="0.2">
      <c r="A483" s="322" t="s">
        <v>4031</v>
      </c>
      <c r="B483" s="322"/>
      <c r="C483" s="322"/>
      <c r="D483" s="322"/>
      <c r="E483" s="321" t="s">
        <v>4577</v>
      </c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</row>
    <row r="484" spans="1:19" ht="10.9" customHeight="1" x14ac:dyDescent="0.2">
      <c r="A484" s="322" t="s">
        <v>4022</v>
      </c>
      <c r="B484" s="322"/>
      <c r="C484" s="322"/>
      <c r="D484" s="322"/>
      <c r="E484" s="321" t="s">
        <v>4576</v>
      </c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2" t="s">
        <v>2904</v>
      </c>
      <c r="Q484" s="322"/>
      <c r="R484" s="321" t="s">
        <v>7</v>
      </c>
      <c r="S484" s="321"/>
    </row>
    <row r="485" spans="1:19" ht="10.9" customHeight="1" x14ac:dyDescent="0.2">
      <c r="A485" s="157"/>
      <c r="B485" s="324"/>
      <c r="C485" s="324"/>
      <c r="D485" s="324"/>
      <c r="E485" s="324"/>
      <c r="F485" s="324"/>
      <c r="G485" s="325"/>
      <c r="H485" s="325"/>
      <c r="I485" s="325"/>
      <c r="J485" s="325"/>
      <c r="K485" s="156"/>
      <c r="L485" s="326" t="s">
        <v>4020</v>
      </c>
      <c r="M485" s="326"/>
      <c r="N485" s="326"/>
      <c r="O485" s="326"/>
      <c r="P485" s="326"/>
      <c r="Q485" s="326"/>
      <c r="R485" s="326"/>
      <c r="S485" s="156"/>
    </row>
    <row r="486" spans="1:19" ht="65.650000000000006" customHeight="1" x14ac:dyDescent="0.2">
      <c r="A486" s="155" t="s">
        <v>1247</v>
      </c>
      <c r="B486" s="327" t="s">
        <v>0</v>
      </c>
      <c r="C486" s="327"/>
      <c r="D486" s="327" t="s">
        <v>1</v>
      </c>
      <c r="E486" s="327"/>
      <c r="F486" s="327"/>
      <c r="G486" s="327" t="s">
        <v>2904</v>
      </c>
      <c r="H486" s="327"/>
      <c r="I486" s="328" t="s">
        <v>405</v>
      </c>
      <c r="J486" s="328"/>
      <c r="K486" s="154" t="s">
        <v>4</v>
      </c>
      <c r="L486" s="322" t="s">
        <v>4019</v>
      </c>
      <c r="M486" s="322"/>
      <c r="N486" s="141" t="s">
        <v>4018</v>
      </c>
      <c r="O486" s="322" t="s">
        <v>4017</v>
      </c>
      <c r="P486" s="322"/>
      <c r="Q486" s="322" t="s">
        <v>4016</v>
      </c>
      <c r="R486" s="322"/>
      <c r="S486" s="154" t="s">
        <v>5</v>
      </c>
    </row>
    <row r="487" spans="1:19" ht="10.9" customHeight="1" x14ac:dyDescent="0.2">
      <c r="A487" s="128" t="s">
        <v>4015</v>
      </c>
      <c r="B487" s="334">
        <v>2479</v>
      </c>
      <c r="C487" s="321"/>
      <c r="D487" s="321" t="s">
        <v>2930</v>
      </c>
      <c r="E487" s="321"/>
      <c r="F487" s="321"/>
      <c r="G487" s="321" t="s">
        <v>7</v>
      </c>
      <c r="H487" s="321"/>
      <c r="I487" s="335">
        <v>1</v>
      </c>
      <c r="J487" s="331"/>
      <c r="K487" s="129">
        <v>2100</v>
      </c>
      <c r="L487" s="331"/>
      <c r="M487" s="331"/>
      <c r="N487" s="153"/>
      <c r="O487" s="337">
        <v>2100</v>
      </c>
      <c r="P487" s="331"/>
      <c r="Q487" s="331"/>
      <c r="R487" s="331"/>
      <c r="S487" s="129">
        <v>2100</v>
      </c>
    </row>
    <row r="488" spans="1:19" ht="10.9" customHeight="1" x14ac:dyDescent="0.2">
      <c r="A488" s="128" t="s">
        <v>4015</v>
      </c>
      <c r="B488" s="334">
        <v>2483</v>
      </c>
      <c r="C488" s="321"/>
      <c r="D488" s="321" t="s">
        <v>2927</v>
      </c>
      <c r="E488" s="321"/>
      <c r="F488" s="321"/>
      <c r="G488" s="321" t="s">
        <v>414</v>
      </c>
      <c r="H488" s="321"/>
      <c r="I488" s="335">
        <v>1</v>
      </c>
      <c r="J488" s="331"/>
      <c r="K488" s="129">
        <v>3200</v>
      </c>
      <c r="L488" s="331"/>
      <c r="M488" s="331"/>
      <c r="N488" s="153"/>
      <c r="O488" s="337">
        <v>3200</v>
      </c>
      <c r="P488" s="331"/>
      <c r="Q488" s="331"/>
      <c r="R488" s="331"/>
      <c r="S488" s="129">
        <v>3200</v>
      </c>
    </row>
    <row r="489" spans="1:19" ht="10.9" customHeight="1" x14ac:dyDescent="0.2">
      <c r="A489" s="128" t="s">
        <v>4015</v>
      </c>
      <c r="B489" s="334">
        <v>2500</v>
      </c>
      <c r="C489" s="321"/>
      <c r="D489" s="321" t="s">
        <v>2911</v>
      </c>
      <c r="E489" s="321"/>
      <c r="F489" s="321"/>
      <c r="G489" s="321" t="s">
        <v>7</v>
      </c>
      <c r="H489" s="321"/>
      <c r="I489" s="335">
        <v>1</v>
      </c>
      <c r="J489" s="331"/>
      <c r="K489" s="129">
        <v>3700</v>
      </c>
      <c r="L489" s="331"/>
      <c r="M489" s="331"/>
      <c r="N489" s="153"/>
      <c r="O489" s="337">
        <v>3700</v>
      </c>
      <c r="P489" s="331"/>
      <c r="Q489" s="331"/>
      <c r="R489" s="331"/>
      <c r="S489" s="129">
        <v>3700</v>
      </c>
    </row>
    <row r="490" spans="1:19" ht="10.9" customHeight="1" x14ac:dyDescent="0.2">
      <c r="A490" s="322" t="s">
        <v>4014</v>
      </c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L490" s="333">
        <v>0</v>
      </c>
      <c r="M490" s="322"/>
      <c r="N490" s="152">
        <v>0</v>
      </c>
      <c r="O490" s="338">
        <v>9000</v>
      </c>
      <c r="P490" s="322"/>
      <c r="Q490" s="333">
        <v>0</v>
      </c>
      <c r="R490" s="322"/>
      <c r="S490" s="151">
        <v>9000</v>
      </c>
    </row>
    <row r="491" spans="1:19" ht="10.9" customHeight="1" x14ac:dyDescent="0.2">
      <c r="A491" s="322" t="s">
        <v>4013</v>
      </c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L491" s="330">
        <v>0</v>
      </c>
      <c r="M491" s="322"/>
      <c r="N491" s="150">
        <v>0</v>
      </c>
      <c r="O491" s="329">
        <v>1</v>
      </c>
      <c r="P491" s="322"/>
      <c r="Q491" s="330">
        <v>0</v>
      </c>
      <c r="R491" s="322"/>
      <c r="S491" s="149">
        <v>1</v>
      </c>
    </row>
    <row r="492" spans="1:19" ht="10.9" customHeight="1" x14ac:dyDescent="0.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</row>
    <row r="493" spans="1:19" ht="10.9" customHeight="1" x14ac:dyDescent="0.2">
      <c r="A493" s="322" t="s">
        <v>4022</v>
      </c>
      <c r="B493" s="322"/>
      <c r="C493" s="322"/>
      <c r="D493" s="322"/>
      <c r="E493" s="321" t="s">
        <v>4575</v>
      </c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2" t="s">
        <v>2904</v>
      </c>
      <c r="Q493" s="322"/>
      <c r="R493" s="321" t="s">
        <v>7</v>
      </c>
      <c r="S493" s="321"/>
    </row>
    <row r="494" spans="1:19" ht="10.9" customHeight="1" x14ac:dyDescent="0.2">
      <c r="A494" s="157"/>
      <c r="B494" s="324"/>
      <c r="C494" s="324"/>
      <c r="D494" s="324"/>
      <c r="E494" s="324"/>
      <c r="F494" s="324"/>
      <c r="G494" s="325"/>
      <c r="H494" s="325"/>
      <c r="I494" s="325"/>
      <c r="J494" s="325"/>
      <c r="K494" s="156"/>
      <c r="L494" s="326" t="s">
        <v>4020</v>
      </c>
      <c r="M494" s="326"/>
      <c r="N494" s="326"/>
      <c r="O494" s="326"/>
      <c r="P494" s="326"/>
      <c r="Q494" s="326"/>
      <c r="R494" s="326"/>
      <c r="S494" s="156"/>
    </row>
    <row r="495" spans="1:19" ht="65.650000000000006" customHeight="1" x14ac:dyDescent="0.2">
      <c r="A495" s="155" t="s">
        <v>1247</v>
      </c>
      <c r="B495" s="327" t="s">
        <v>0</v>
      </c>
      <c r="C495" s="327"/>
      <c r="D495" s="327" t="s">
        <v>1</v>
      </c>
      <c r="E495" s="327"/>
      <c r="F495" s="327"/>
      <c r="G495" s="327" t="s">
        <v>2904</v>
      </c>
      <c r="H495" s="327"/>
      <c r="I495" s="328" t="s">
        <v>405</v>
      </c>
      <c r="J495" s="328"/>
      <c r="K495" s="154" t="s">
        <v>4</v>
      </c>
      <c r="L495" s="322" t="s">
        <v>4019</v>
      </c>
      <c r="M495" s="322"/>
      <c r="N495" s="141" t="s">
        <v>4018</v>
      </c>
      <c r="O495" s="322" t="s">
        <v>4017</v>
      </c>
      <c r="P495" s="322"/>
      <c r="Q495" s="322" t="s">
        <v>4016</v>
      </c>
      <c r="R495" s="322"/>
      <c r="S495" s="154" t="s">
        <v>5</v>
      </c>
    </row>
    <row r="496" spans="1:19" ht="10.9" customHeight="1" x14ac:dyDescent="0.2">
      <c r="A496" s="128" t="s">
        <v>4015</v>
      </c>
      <c r="B496" s="334">
        <v>2480</v>
      </c>
      <c r="C496" s="321"/>
      <c r="D496" s="321" t="s">
        <v>2929</v>
      </c>
      <c r="E496" s="321"/>
      <c r="F496" s="321"/>
      <c r="G496" s="321" t="s">
        <v>7</v>
      </c>
      <c r="H496" s="321"/>
      <c r="I496" s="335">
        <v>1</v>
      </c>
      <c r="J496" s="331"/>
      <c r="K496" s="129">
        <v>2100</v>
      </c>
      <c r="L496" s="331"/>
      <c r="M496" s="331"/>
      <c r="N496" s="153"/>
      <c r="O496" s="337">
        <v>2100</v>
      </c>
      <c r="P496" s="331"/>
      <c r="Q496" s="331"/>
      <c r="R496" s="331"/>
      <c r="S496" s="129">
        <v>2100</v>
      </c>
    </row>
    <row r="497" spans="1:19" ht="10.9" customHeight="1" x14ac:dyDescent="0.2">
      <c r="A497" s="128" t="s">
        <v>4015</v>
      </c>
      <c r="B497" s="334">
        <v>2484</v>
      </c>
      <c r="C497" s="321"/>
      <c r="D497" s="321" t="s">
        <v>2926</v>
      </c>
      <c r="E497" s="321"/>
      <c r="F497" s="321"/>
      <c r="G497" s="321" t="s">
        <v>414</v>
      </c>
      <c r="H497" s="321"/>
      <c r="I497" s="335">
        <v>1</v>
      </c>
      <c r="J497" s="331"/>
      <c r="K497" s="129">
        <v>3200</v>
      </c>
      <c r="L497" s="331"/>
      <c r="M497" s="331"/>
      <c r="N497" s="153"/>
      <c r="O497" s="337">
        <v>3200</v>
      </c>
      <c r="P497" s="331"/>
      <c r="Q497" s="331"/>
      <c r="R497" s="331"/>
      <c r="S497" s="129">
        <v>3200</v>
      </c>
    </row>
    <row r="498" spans="1:19" ht="10.9" customHeight="1" x14ac:dyDescent="0.2">
      <c r="A498" s="322" t="s">
        <v>4014</v>
      </c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L498" s="333">
        <v>0</v>
      </c>
      <c r="M498" s="322"/>
      <c r="N498" s="152">
        <v>0</v>
      </c>
      <c r="O498" s="338">
        <v>5300</v>
      </c>
      <c r="P498" s="322"/>
      <c r="Q498" s="333">
        <v>0</v>
      </c>
      <c r="R498" s="322"/>
      <c r="S498" s="151">
        <v>5300</v>
      </c>
    </row>
    <row r="499" spans="1:19" ht="10.9" customHeight="1" x14ac:dyDescent="0.2">
      <c r="A499" s="322" t="s">
        <v>4013</v>
      </c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L499" s="330">
        <v>0</v>
      </c>
      <c r="M499" s="322"/>
      <c r="N499" s="150">
        <v>0</v>
      </c>
      <c r="O499" s="329">
        <v>1</v>
      </c>
      <c r="P499" s="322"/>
      <c r="Q499" s="330">
        <v>0</v>
      </c>
      <c r="R499" s="322"/>
      <c r="S499" s="149">
        <v>1</v>
      </c>
    </row>
    <row r="500" spans="1:19" ht="10.9" customHeight="1" x14ac:dyDescent="0.2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</row>
    <row r="501" spans="1:19" ht="10.9" customHeight="1" x14ac:dyDescent="0.2">
      <c r="A501" s="322" t="s">
        <v>4022</v>
      </c>
      <c r="B501" s="322"/>
      <c r="C501" s="322"/>
      <c r="D501" s="322"/>
      <c r="E501" s="321" t="s">
        <v>4574</v>
      </c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2" t="s">
        <v>2904</v>
      </c>
      <c r="Q501" s="322"/>
      <c r="R501" s="321" t="s">
        <v>7</v>
      </c>
      <c r="S501" s="321"/>
    </row>
    <row r="502" spans="1:19" ht="10.9" customHeight="1" x14ac:dyDescent="0.2">
      <c r="A502" s="157"/>
      <c r="B502" s="324"/>
      <c r="C502" s="324"/>
      <c r="D502" s="324"/>
      <c r="E502" s="324"/>
      <c r="F502" s="324"/>
      <c r="G502" s="325"/>
      <c r="H502" s="325"/>
      <c r="I502" s="325"/>
      <c r="J502" s="325"/>
      <c r="K502" s="156"/>
      <c r="L502" s="326" t="s">
        <v>4020</v>
      </c>
      <c r="M502" s="326"/>
      <c r="N502" s="326"/>
      <c r="O502" s="326"/>
      <c r="P502" s="326"/>
      <c r="Q502" s="326"/>
      <c r="R502" s="326"/>
      <c r="S502" s="156"/>
    </row>
    <row r="503" spans="1:19" ht="65.650000000000006" customHeight="1" x14ac:dyDescent="0.2">
      <c r="A503" s="155" t="s">
        <v>1247</v>
      </c>
      <c r="B503" s="327" t="s">
        <v>0</v>
      </c>
      <c r="C503" s="327"/>
      <c r="D503" s="327" t="s">
        <v>1</v>
      </c>
      <c r="E503" s="327"/>
      <c r="F503" s="327"/>
      <c r="G503" s="327" t="s">
        <v>2904</v>
      </c>
      <c r="H503" s="327"/>
      <c r="I503" s="328" t="s">
        <v>405</v>
      </c>
      <c r="J503" s="328"/>
      <c r="K503" s="154" t="s">
        <v>4</v>
      </c>
      <c r="L503" s="322" t="s">
        <v>4019</v>
      </c>
      <c r="M503" s="322"/>
      <c r="N503" s="141" t="s">
        <v>4018</v>
      </c>
      <c r="O503" s="322" t="s">
        <v>4017</v>
      </c>
      <c r="P503" s="322"/>
      <c r="Q503" s="322" t="s">
        <v>4016</v>
      </c>
      <c r="R503" s="322"/>
      <c r="S503" s="154" t="s">
        <v>5</v>
      </c>
    </row>
    <row r="504" spans="1:19" ht="10.9" customHeight="1" x14ac:dyDescent="0.2">
      <c r="A504" s="128" t="s">
        <v>4015</v>
      </c>
      <c r="B504" s="334">
        <v>2033</v>
      </c>
      <c r="C504" s="321"/>
      <c r="D504" s="321" t="s">
        <v>3114</v>
      </c>
      <c r="E504" s="321"/>
      <c r="F504" s="321"/>
      <c r="G504" s="321" t="s">
        <v>7</v>
      </c>
      <c r="H504" s="321"/>
      <c r="I504" s="335">
        <v>1</v>
      </c>
      <c r="J504" s="331"/>
      <c r="K504" s="129">
        <v>1800</v>
      </c>
      <c r="L504" s="331"/>
      <c r="M504" s="331"/>
      <c r="N504" s="129">
        <v>1800</v>
      </c>
      <c r="O504" s="331"/>
      <c r="P504" s="331"/>
      <c r="Q504" s="331"/>
      <c r="R504" s="331"/>
      <c r="S504" s="129">
        <v>1800</v>
      </c>
    </row>
    <row r="505" spans="1:19" ht="10.9" customHeight="1" x14ac:dyDescent="0.2">
      <c r="A505" s="128" t="s">
        <v>4015</v>
      </c>
      <c r="B505" s="334">
        <v>2488</v>
      </c>
      <c r="C505" s="321"/>
      <c r="D505" s="321" t="s">
        <v>2923</v>
      </c>
      <c r="E505" s="321"/>
      <c r="F505" s="321"/>
      <c r="G505" s="321" t="s">
        <v>414</v>
      </c>
      <c r="H505" s="321"/>
      <c r="I505" s="335">
        <v>1</v>
      </c>
      <c r="J505" s="331"/>
      <c r="K505" s="129">
        <v>3200</v>
      </c>
      <c r="L505" s="331"/>
      <c r="M505" s="331"/>
      <c r="N505" s="153"/>
      <c r="O505" s="337">
        <v>3200</v>
      </c>
      <c r="P505" s="331"/>
      <c r="Q505" s="331"/>
      <c r="R505" s="331"/>
      <c r="S505" s="129">
        <v>3200</v>
      </c>
    </row>
    <row r="506" spans="1:19" ht="10.9" customHeight="1" x14ac:dyDescent="0.2">
      <c r="A506" s="322" t="s">
        <v>4014</v>
      </c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L506" s="333">
        <v>0</v>
      </c>
      <c r="M506" s="322"/>
      <c r="N506" s="151">
        <v>1800</v>
      </c>
      <c r="O506" s="338">
        <v>3200</v>
      </c>
      <c r="P506" s="322"/>
      <c r="Q506" s="333">
        <v>0</v>
      </c>
      <c r="R506" s="322"/>
      <c r="S506" s="151">
        <v>5000</v>
      </c>
    </row>
    <row r="507" spans="1:19" ht="10.9" customHeight="1" x14ac:dyDescent="0.2">
      <c r="A507" s="322" t="s">
        <v>4013</v>
      </c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L507" s="330">
        <v>0</v>
      </c>
      <c r="M507" s="322"/>
      <c r="N507" s="163">
        <v>0.36</v>
      </c>
      <c r="O507" s="346">
        <v>0.64</v>
      </c>
      <c r="P507" s="322"/>
      <c r="Q507" s="330">
        <v>0</v>
      </c>
      <c r="R507" s="322"/>
      <c r="S507" s="149">
        <v>1</v>
      </c>
    </row>
    <row r="508" spans="1:19" ht="10.9" customHeight="1" x14ac:dyDescent="0.2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</row>
    <row r="509" spans="1:19" ht="10.9" customHeight="1" x14ac:dyDescent="0.2">
      <c r="A509" s="322" t="s">
        <v>4022</v>
      </c>
      <c r="B509" s="322"/>
      <c r="C509" s="322"/>
      <c r="D509" s="322"/>
      <c r="E509" s="321" t="s">
        <v>4573</v>
      </c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2" t="s">
        <v>2904</v>
      </c>
      <c r="Q509" s="322"/>
      <c r="R509" s="321" t="s">
        <v>7</v>
      </c>
      <c r="S509" s="321"/>
    </row>
    <row r="510" spans="1:19" ht="10.9" customHeight="1" x14ac:dyDescent="0.2">
      <c r="A510" s="157"/>
      <c r="B510" s="324"/>
      <c r="C510" s="324"/>
      <c r="D510" s="324"/>
      <c r="E510" s="324"/>
      <c r="F510" s="324"/>
      <c r="G510" s="325"/>
      <c r="H510" s="325"/>
      <c r="I510" s="325"/>
      <c r="J510" s="325"/>
      <c r="K510" s="156"/>
      <c r="L510" s="326" t="s">
        <v>4020</v>
      </c>
      <c r="M510" s="326"/>
      <c r="N510" s="326"/>
      <c r="O510" s="326"/>
      <c r="P510" s="326"/>
      <c r="Q510" s="326"/>
      <c r="R510" s="326"/>
      <c r="S510" s="156"/>
    </row>
    <row r="511" spans="1:19" ht="65.650000000000006" customHeight="1" x14ac:dyDescent="0.2">
      <c r="A511" s="155" t="s">
        <v>1247</v>
      </c>
      <c r="B511" s="327" t="s">
        <v>0</v>
      </c>
      <c r="C511" s="327"/>
      <c r="D511" s="327" t="s">
        <v>1</v>
      </c>
      <c r="E511" s="327"/>
      <c r="F511" s="327"/>
      <c r="G511" s="327" t="s">
        <v>2904</v>
      </c>
      <c r="H511" s="327"/>
      <c r="I511" s="328" t="s">
        <v>405</v>
      </c>
      <c r="J511" s="328"/>
      <c r="K511" s="154" t="s">
        <v>4</v>
      </c>
      <c r="L511" s="322" t="s">
        <v>4019</v>
      </c>
      <c r="M511" s="322"/>
      <c r="N511" s="141" t="s">
        <v>4018</v>
      </c>
      <c r="O511" s="322" t="s">
        <v>4017</v>
      </c>
      <c r="P511" s="322"/>
      <c r="Q511" s="322" t="s">
        <v>4016</v>
      </c>
      <c r="R511" s="322"/>
      <c r="S511" s="154" t="s">
        <v>5</v>
      </c>
    </row>
    <row r="512" spans="1:19" ht="10.9" customHeight="1" x14ac:dyDescent="0.2">
      <c r="A512" s="128" t="s">
        <v>4015</v>
      </c>
      <c r="B512" s="334">
        <v>2485</v>
      </c>
      <c r="C512" s="321"/>
      <c r="D512" s="321" t="s">
        <v>2925</v>
      </c>
      <c r="E512" s="321"/>
      <c r="F512" s="321"/>
      <c r="G512" s="321" t="s">
        <v>7</v>
      </c>
      <c r="H512" s="321"/>
      <c r="I512" s="335">
        <v>1</v>
      </c>
      <c r="J512" s="331"/>
      <c r="K512" s="129">
        <v>1800</v>
      </c>
      <c r="L512" s="331"/>
      <c r="M512" s="331"/>
      <c r="N512" s="153"/>
      <c r="O512" s="337">
        <v>1800</v>
      </c>
      <c r="P512" s="331"/>
      <c r="Q512" s="331"/>
      <c r="R512" s="331"/>
      <c r="S512" s="129">
        <v>1800</v>
      </c>
    </row>
    <row r="513" spans="1:19" ht="10.9" customHeight="1" x14ac:dyDescent="0.2">
      <c r="A513" s="128" t="s">
        <v>4015</v>
      </c>
      <c r="B513" s="334">
        <v>2489</v>
      </c>
      <c r="C513" s="321"/>
      <c r="D513" s="321" t="s">
        <v>2922</v>
      </c>
      <c r="E513" s="321"/>
      <c r="F513" s="321"/>
      <c r="G513" s="321" t="s">
        <v>414</v>
      </c>
      <c r="H513" s="321"/>
      <c r="I513" s="335">
        <v>1</v>
      </c>
      <c r="J513" s="331"/>
      <c r="K513" s="129">
        <v>3200</v>
      </c>
      <c r="L513" s="331"/>
      <c r="M513" s="331"/>
      <c r="N513" s="153"/>
      <c r="O513" s="337">
        <v>3200</v>
      </c>
      <c r="P513" s="331"/>
      <c r="Q513" s="331"/>
      <c r="R513" s="331"/>
      <c r="S513" s="129">
        <v>3200</v>
      </c>
    </row>
    <row r="514" spans="1:19" ht="10.9" customHeight="1" x14ac:dyDescent="0.2">
      <c r="A514" s="322" t="s">
        <v>4014</v>
      </c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L514" s="333">
        <v>0</v>
      </c>
      <c r="M514" s="322"/>
      <c r="N514" s="152">
        <v>0</v>
      </c>
      <c r="O514" s="338">
        <v>5000</v>
      </c>
      <c r="P514" s="322"/>
      <c r="Q514" s="333">
        <v>0</v>
      </c>
      <c r="R514" s="322"/>
      <c r="S514" s="151">
        <v>5000</v>
      </c>
    </row>
    <row r="515" spans="1:19" ht="10.9" customHeight="1" x14ac:dyDescent="0.2">
      <c r="A515" s="322" t="s">
        <v>4013</v>
      </c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L515" s="330">
        <v>0</v>
      </c>
      <c r="M515" s="322"/>
      <c r="N515" s="150">
        <v>0</v>
      </c>
      <c r="O515" s="329">
        <v>1</v>
      </c>
      <c r="P515" s="322"/>
      <c r="Q515" s="330">
        <v>0</v>
      </c>
      <c r="R515" s="322"/>
      <c r="S515" s="149">
        <v>1</v>
      </c>
    </row>
    <row r="516" spans="1:19" ht="10.9" customHeight="1" x14ac:dyDescent="0.2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</row>
    <row r="517" spans="1:19" ht="10.9" customHeight="1" x14ac:dyDescent="0.2">
      <c r="A517" s="322" t="s">
        <v>4031</v>
      </c>
      <c r="B517" s="322"/>
      <c r="C517" s="322"/>
      <c r="D517" s="322"/>
      <c r="E517" s="321" t="s">
        <v>4572</v>
      </c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</row>
    <row r="518" spans="1:19" ht="10.9" customHeight="1" x14ac:dyDescent="0.2">
      <c r="A518" s="322" t="s">
        <v>4022</v>
      </c>
      <c r="B518" s="322"/>
      <c r="C518" s="322"/>
      <c r="D518" s="322"/>
      <c r="E518" s="321" t="s">
        <v>4571</v>
      </c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2" t="s">
        <v>2904</v>
      </c>
      <c r="Q518" s="322"/>
      <c r="R518" s="321" t="s">
        <v>1270</v>
      </c>
      <c r="S518" s="321"/>
    </row>
    <row r="519" spans="1:19" ht="10.9" customHeight="1" x14ac:dyDescent="0.2">
      <c r="A519" s="157"/>
      <c r="B519" s="324"/>
      <c r="C519" s="324"/>
      <c r="D519" s="324"/>
      <c r="E519" s="324"/>
      <c r="F519" s="324"/>
      <c r="G519" s="325"/>
      <c r="H519" s="325"/>
      <c r="I519" s="325"/>
      <c r="J519" s="325"/>
      <c r="K519" s="156"/>
      <c r="L519" s="326" t="s">
        <v>4020</v>
      </c>
      <c r="M519" s="326"/>
      <c r="N519" s="326"/>
      <c r="O519" s="326"/>
      <c r="P519" s="326"/>
      <c r="Q519" s="326"/>
      <c r="R519" s="326"/>
      <c r="S519" s="156"/>
    </row>
    <row r="520" spans="1:19" ht="65.650000000000006" customHeight="1" x14ac:dyDescent="0.2">
      <c r="A520" s="155" t="s">
        <v>1247</v>
      </c>
      <c r="B520" s="327" t="s">
        <v>0</v>
      </c>
      <c r="C520" s="327"/>
      <c r="D520" s="327" t="s">
        <v>1</v>
      </c>
      <c r="E520" s="327"/>
      <c r="F520" s="327"/>
      <c r="G520" s="327" t="s">
        <v>2904</v>
      </c>
      <c r="H520" s="327"/>
      <c r="I520" s="328" t="s">
        <v>405</v>
      </c>
      <c r="J520" s="328"/>
      <c r="K520" s="154" t="s">
        <v>4</v>
      </c>
      <c r="L520" s="322" t="s">
        <v>4019</v>
      </c>
      <c r="M520" s="322"/>
      <c r="N520" s="141" t="s">
        <v>4018</v>
      </c>
      <c r="O520" s="322" t="s">
        <v>4017</v>
      </c>
      <c r="P520" s="322"/>
      <c r="Q520" s="322" t="s">
        <v>4016</v>
      </c>
      <c r="R520" s="322"/>
      <c r="S520" s="154" t="s">
        <v>5</v>
      </c>
    </row>
    <row r="521" spans="1:19" ht="10.9" customHeight="1" x14ac:dyDescent="0.2">
      <c r="A521" s="128" t="s">
        <v>4015</v>
      </c>
      <c r="B521" s="334">
        <v>2427</v>
      </c>
      <c r="C521" s="321"/>
      <c r="D521" s="321" t="s">
        <v>1864</v>
      </c>
      <c r="E521" s="321"/>
      <c r="F521" s="321"/>
      <c r="G521" s="321" t="s">
        <v>1270</v>
      </c>
      <c r="H521" s="321"/>
      <c r="I521" s="335">
        <v>1</v>
      </c>
      <c r="J521" s="331"/>
      <c r="K521" s="129">
        <v>1600</v>
      </c>
      <c r="L521" s="331"/>
      <c r="M521" s="331"/>
      <c r="N521" s="153"/>
      <c r="O521" s="337">
        <v>1600</v>
      </c>
      <c r="P521" s="331"/>
      <c r="Q521" s="331"/>
      <c r="R521" s="331"/>
      <c r="S521" s="129">
        <v>1600</v>
      </c>
    </row>
    <row r="522" spans="1:19" ht="10.9" customHeight="1" x14ac:dyDescent="0.2">
      <c r="A522" s="322" t="s">
        <v>4014</v>
      </c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L522" s="333">
        <v>0</v>
      </c>
      <c r="M522" s="322"/>
      <c r="N522" s="152">
        <v>0</v>
      </c>
      <c r="O522" s="338">
        <v>1600</v>
      </c>
      <c r="P522" s="322"/>
      <c r="Q522" s="333">
        <v>0</v>
      </c>
      <c r="R522" s="322"/>
      <c r="S522" s="151">
        <v>1600</v>
      </c>
    </row>
    <row r="523" spans="1:19" ht="10.9" customHeight="1" x14ac:dyDescent="0.2">
      <c r="A523" s="322" t="s">
        <v>4013</v>
      </c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L523" s="330">
        <v>0</v>
      </c>
      <c r="M523" s="322"/>
      <c r="N523" s="150">
        <v>0</v>
      </c>
      <c r="O523" s="329">
        <v>1</v>
      </c>
      <c r="P523" s="322"/>
      <c r="Q523" s="330">
        <v>0</v>
      </c>
      <c r="R523" s="322"/>
      <c r="S523" s="149">
        <v>1</v>
      </c>
    </row>
    <row r="524" spans="1:19" ht="10.9" customHeight="1" x14ac:dyDescent="0.2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</row>
    <row r="525" spans="1:19" ht="10.9" customHeight="1" x14ac:dyDescent="0.2">
      <c r="A525" s="322" t="s">
        <v>4022</v>
      </c>
      <c r="B525" s="322"/>
      <c r="C525" s="322"/>
      <c r="D525" s="322"/>
      <c r="E525" s="321" t="s">
        <v>4570</v>
      </c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2" t="s">
        <v>2904</v>
      </c>
      <c r="Q525" s="322"/>
      <c r="R525" s="321" t="s">
        <v>414</v>
      </c>
      <c r="S525" s="321"/>
    </row>
    <row r="526" spans="1:19" ht="10.9" customHeight="1" x14ac:dyDescent="0.2">
      <c r="A526" s="157"/>
      <c r="B526" s="324"/>
      <c r="C526" s="324"/>
      <c r="D526" s="324"/>
      <c r="E526" s="324"/>
      <c r="F526" s="324"/>
      <c r="G526" s="325"/>
      <c r="H526" s="325"/>
      <c r="I526" s="325"/>
      <c r="J526" s="325"/>
      <c r="K526" s="156"/>
      <c r="L526" s="326" t="s">
        <v>4020</v>
      </c>
      <c r="M526" s="326"/>
      <c r="N526" s="326"/>
      <c r="O526" s="326"/>
      <c r="P526" s="326"/>
      <c r="Q526" s="326"/>
      <c r="R526" s="326"/>
      <c r="S526" s="156"/>
    </row>
    <row r="527" spans="1:19" ht="65.650000000000006" customHeight="1" x14ac:dyDescent="0.2">
      <c r="A527" s="155" t="s">
        <v>1247</v>
      </c>
      <c r="B527" s="327" t="s">
        <v>0</v>
      </c>
      <c r="C527" s="327"/>
      <c r="D527" s="327" t="s">
        <v>1</v>
      </c>
      <c r="E527" s="327"/>
      <c r="F527" s="327"/>
      <c r="G527" s="327" t="s">
        <v>2904</v>
      </c>
      <c r="H527" s="327"/>
      <c r="I527" s="328" t="s">
        <v>405</v>
      </c>
      <c r="J527" s="328"/>
      <c r="K527" s="154" t="s">
        <v>4</v>
      </c>
      <c r="L527" s="322" t="s">
        <v>4019</v>
      </c>
      <c r="M527" s="322"/>
      <c r="N527" s="141" t="s">
        <v>4018</v>
      </c>
      <c r="O527" s="322" t="s">
        <v>4017</v>
      </c>
      <c r="P527" s="322"/>
      <c r="Q527" s="322" t="s">
        <v>4016</v>
      </c>
      <c r="R527" s="322"/>
      <c r="S527" s="154" t="s">
        <v>5</v>
      </c>
    </row>
    <row r="528" spans="1:19" ht="10.9" customHeight="1" x14ac:dyDescent="0.2">
      <c r="A528" s="128" t="s">
        <v>4015</v>
      </c>
      <c r="B528" s="334">
        <v>2375</v>
      </c>
      <c r="C528" s="321"/>
      <c r="D528" s="321" t="s">
        <v>1869</v>
      </c>
      <c r="E528" s="321"/>
      <c r="F528" s="321"/>
      <c r="G528" s="321" t="s">
        <v>414</v>
      </c>
      <c r="H528" s="321"/>
      <c r="I528" s="335">
        <v>1</v>
      </c>
      <c r="J528" s="331"/>
      <c r="K528" s="131">
        <v>68800</v>
      </c>
      <c r="L528" s="331"/>
      <c r="M528" s="331"/>
      <c r="N528" s="131">
        <v>68800</v>
      </c>
      <c r="O528" s="331"/>
      <c r="P528" s="331"/>
      <c r="Q528" s="331"/>
      <c r="R528" s="331"/>
      <c r="S528" s="131">
        <v>68800</v>
      </c>
    </row>
    <row r="529" spans="1:19" ht="10.9" customHeight="1" x14ac:dyDescent="0.2">
      <c r="A529" s="322" t="s">
        <v>4014</v>
      </c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L529" s="333">
        <v>0</v>
      </c>
      <c r="M529" s="322"/>
      <c r="N529" s="159">
        <v>68800</v>
      </c>
      <c r="O529" s="333">
        <v>0</v>
      </c>
      <c r="P529" s="322"/>
      <c r="Q529" s="333">
        <v>0</v>
      </c>
      <c r="R529" s="322"/>
      <c r="S529" s="159">
        <v>68800</v>
      </c>
    </row>
    <row r="530" spans="1:19" ht="10.9" customHeight="1" x14ac:dyDescent="0.2">
      <c r="A530" s="322" t="s">
        <v>4013</v>
      </c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L530" s="330">
        <v>0</v>
      </c>
      <c r="M530" s="322"/>
      <c r="N530" s="149">
        <v>1</v>
      </c>
      <c r="O530" s="330">
        <v>0</v>
      </c>
      <c r="P530" s="322"/>
      <c r="Q530" s="330">
        <v>0</v>
      </c>
      <c r="R530" s="322"/>
      <c r="S530" s="149">
        <v>1</v>
      </c>
    </row>
    <row r="531" spans="1:19" ht="10.9" customHeight="1" x14ac:dyDescent="0.2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</row>
    <row r="532" spans="1:19" ht="10.9" customHeight="1" x14ac:dyDescent="0.2">
      <c r="A532" s="322" t="s">
        <v>4022</v>
      </c>
      <c r="B532" s="322"/>
      <c r="C532" s="322"/>
      <c r="D532" s="322"/>
      <c r="E532" s="321" t="s">
        <v>4569</v>
      </c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2" t="s">
        <v>2904</v>
      </c>
      <c r="Q532" s="322"/>
      <c r="R532" s="321" t="s">
        <v>7</v>
      </c>
      <c r="S532" s="321"/>
    </row>
    <row r="533" spans="1:19" ht="10.9" customHeight="1" x14ac:dyDescent="0.2">
      <c r="A533" s="157"/>
      <c r="B533" s="324"/>
      <c r="C533" s="324"/>
      <c r="D533" s="324"/>
      <c r="E533" s="324"/>
      <c r="F533" s="324"/>
      <c r="G533" s="325"/>
      <c r="H533" s="325"/>
      <c r="I533" s="325"/>
      <c r="J533" s="325"/>
      <c r="K533" s="156"/>
      <c r="L533" s="326" t="s">
        <v>4020</v>
      </c>
      <c r="M533" s="326"/>
      <c r="N533" s="326"/>
      <c r="O533" s="326"/>
      <c r="P533" s="326"/>
      <c r="Q533" s="326"/>
      <c r="R533" s="326"/>
      <c r="S533" s="156"/>
    </row>
    <row r="534" spans="1:19" ht="65.650000000000006" customHeight="1" x14ac:dyDescent="0.2">
      <c r="A534" s="155" t="s">
        <v>1247</v>
      </c>
      <c r="B534" s="327" t="s">
        <v>0</v>
      </c>
      <c r="C534" s="327"/>
      <c r="D534" s="327" t="s">
        <v>1</v>
      </c>
      <c r="E534" s="327"/>
      <c r="F534" s="327"/>
      <c r="G534" s="327" t="s">
        <v>2904</v>
      </c>
      <c r="H534" s="327"/>
      <c r="I534" s="328" t="s">
        <v>405</v>
      </c>
      <c r="J534" s="328"/>
      <c r="K534" s="154" t="s">
        <v>4</v>
      </c>
      <c r="L534" s="322" t="s">
        <v>4019</v>
      </c>
      <c r="M534" s="322"/>
      <c r="N534" s="141" t="s">
        <v>4018</v>
      </c>
      <c r="O534" s="322" t="s">
        <v>4017</v>
      </c>
      <c r="P534" s="322"/>
      <c r="Q534" s="322" t="s">
        <v>4016</v>
      </c>
      <c r="R534" s="322"/>
      <c r="S534" s="154" t="s">
        <v>5</v>
      </c>
    </row>
    <row r="535" spans="1:19" ht="10.9" customHeight="1" x14ac:dyDescent="0.2">
      <c r="A535" s="128" t="s">
        <v>4015</v>
      </c>
      <c r="B535" s="334">
        <v>9042</v>
      </c>
      <c r="C535" s="321"/>
      <c r="D535" s="321" t="s">
        <v>1860</v>
      </c>
      <c r="E535" s="321"/>
      <c r="F535" s="321"/>
      <c r="G535" s="321" t="s">
        <v>7</v>
      </c>
      <c r="H535" s="321"/>
      <c r="I535" s="335">
        <v>1</v>
      </c>
      <c r="J535" s="331"/>
      <c r="K535" s="131">
        <v>22000</v>
      </c>
      <c r="L535" s="331"/>
      <c r="M535" s="331"/>
      <c r="N535" s="153"/>
      <c r="O535" s="336">
        <v>22000</v>
      </c>
      <c r="P535" s="331"/>
      <c r="Q535" s="331"/>
      <c r="R535" s="331"/>
      <c r="S535" s="131">
        <v>22000</v>
      </c>
    </row>
    <row r="536" spans="1:19" ht="10.9" customHeight="1" x14ac:dyDescent="0.2">
      <c r="A536" s="322" t="s">
        <v>4014</v>
      </c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L536" s="333">
        <v>0</v>
      </c>
      <c r="M536" s="322"/>
      <c r="N536" s="152">
        <v>0</v>
      </c>
      <c r="O536" s="332">
        <v>22000</v>
      </c>
      <c r="P536" s="322"/>
      <c r="Q536" s="333">
        <v>0</v>
      </c>
      <c r="R536" s="322"/>
      <c r="S536" s="159">
        <v>22000</v>
      </c>
    </row>
    <row r="537" spans="1:19" ht="10.9" customHeight="1" x14ac:dyDescent="0.2">
      <c r="A537" s="322" t="s">
        <v>4013</v>
      </c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L537" s="330">
        <v>0</v>
      </c>
      <c r="M537" s="322"/>
      <c r="N537" s="150">
        <v>0</v>
      </c>
      <c r="O537" s="329">
        <v>1</v>
      </c>
      <c r="P537" s="322"/>
      <c r="Q537" s="330">
        <v>0</v>
      </c>
      <c r="R537" s="322"/>
      <c r="S537" s="149">
        <v>1</v>
      </c>
    </row>
    <row r="538" spans="1:19" ht="10.9" customHeight="1" x14ac:dyDescent="0.2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</row>
    <row r="539" spans="1:19" ht="10.9" customHeight="1" x14ac:dyDescent="0.2">
      <c r="A539" s="322" t="s">
        <v>4033</v>
      </c>
      <c r="B539" s="322"/>
      <c r="C539" s="322"/>
      <c r="D539" s="322"/>
      <c r="E539" s="321" t="s">
        <v>4568</v>
      </c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</row>
    <row r="540" spans="1:19" ht="10.9" customHeight="1" x14ac:dyDescent="0.2">
      <c r="A540" s="322" t="s">
        <v>4031</v>
      </c>
      <c r="B540" s="322"/>
      <c r="C540" s="322"/>
      <c r="D540" s="322"/>
      <c r="E540" s="321" t="s">
        <v>4567</v>
      </c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</row>
    <row r="541" spans="1:19" ht="10.9" customHeight="1" x14ac:dyDescent="0.2">
      <c r="A541" s="322" t="s">
        <v>4022</v>
      </c>
      <c r="B541" s="322"/>
      <c r="C541" s="322"/>
      <c r="D541" s="322"/>
      <c r="E541" s="321" t="s">
        <v>4566</v>
      </c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2" t="s">
        <v>2904</v>
      </c>
      <c r="Q541" s="322"/>
      <c r="R541" s="321" t="s">
        <v>414</v>
      </c>
      <c r="S541" s="321"/>
    </row>
    <row r="542" spans="1:19" ht="10.9" customHeight="1" x14ac:dyDescent="0.2">
      <c r="A542" s="157"/>
      <c r="B542" s="324"/>
      <c r="C542" s="324"/>
      <c r="D542" s="324"/>
      <c r="E542" s="324"/>
      <c r="F542" s="324"/>
      <c r="G542" s="325"/>
      <c r="H542" s="325"/>
      <c r="I542" s="325"/>
      <c r="J542" s="325"/>
      <c r="K542" s="156"/>
      <c r="L542" s="326" t="s">
        <v>4020</v>
      </c>
      <c r="M542" s="326"/>
      <c r="N542" s="326"/>
      <c r="O542" s="326"/>
      <c r="P542" s="326"/>
      <c r="Q542" s="326"/>
      <c r="R542" s="326"/>
      <c r="S542" s="156"/>
    </row>
    <row r="543" spans="1:19" ht="65.650000000000006" customHeight="1" x14ac:dyDescent="0.2">
      <c r="A543" s="155" t="s">
        <v>1247</v>
      </c>
      <c r="B543" s="327" t="s">
        <v>0</v>
      </c>
      <c r="C543" s="327"/>
      <c r="D543" s="327" t="s">
        <v>1</v>
      </c>
      <c r="E543" s="327"/>
      <c r="F543" s="327"/>
      <c r="G543" s="327" t="s">
        <v>2904</v>
      </c>
      <c r="H543" s="327"/>
      <c r="I543" s="328" t="s">
        <v>405</v>
      </c>
      <c r="J543" s="328"/>
      <c r="K543" s="154" t="s">
        <v>4</v>
      </c>
      <c r="L543" s="322" t="s">
        <v>4019</v>
      </c>
      <c r="M543" s="322"/>
      <c r="N543" s="141" t="s">
        <v>4018</v>
      </c>
      <c r="O543" s="322" t="s">
        <v>4017</v>
      </c>
      <c r="P543" s="322"/>
      <c r="Q543" s="322" t="s">
        <v>4016</v>
      </c>
      <c r="R543" s="322"/>
      <c r="S543" s="154" t="s">
        <v>5</v>
      </c>
    </row>
    <row r="544" spans="1:19" ht="21.75" customHeight="1" x14ac:dyDescent="0.2">
      <c r="A544" s="128" t="s">
        <v>4015</v>
      </c>
      <c r="B544" s="334">
        <v>5866</v>
      </c>
      <c r="C544" s="321"/>
      <c r="D544" s="321" t="s">
        <v>1383</v>
      </c>
      <c r="E544" s="321"/>
      <c r="F544" s="321"/>
      <c r="G544" s="321" t="s">
        <v>414</v>
      </c>
      <c r="H544" s="321"/>
      <c r="I544" s="335">
        <v>1</v>
      </c>
      <c r="J544" s="331"/>
      <c r="K544" s="131">
        <v>17400</v>
      </c>
      <c r="L544" s="331"/>
      <c r="M544" s="331"/>
      <c r="N544" s="131">
        <v>17400</v>
      </c>
      <c r="O544" s="331"/>
      <c r="P544" s="331"/>
      <c r="Q544" s="331"/>
      <c r="R544" s="331"/>
      <c r="S544" s="131">
        <v>17400</v>
      </c>
    </row>
    <row r="545" spans="1:19" ht="10.9" customHeight="1" x14ac:dyDescent="0.2">
      <c r="A545" s="322" t="s">
        <v>4014</v>
      </c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L545" s="333">
        <v>0</v>
      </c>
      <c r="M545" s="322"/>
      <c r="N545" s="159">
        <v>17400</v>
      </c>
      <c r="O545" s="333">
        <v>0</v>
      </c>
      <c r="P545" s="322"/>
      <c r="Q545" s="333">
        <v>0</v>
      </c>
      <c r="R545" s="322"/>
      <c r="S545" s="159">
        <v>17400</v>
      </c>
    </row>
    <row r="546" spans="1:19" ht="10.9" customHeight="1" x14ac:dyDescent="0.2">
      <c r="A546" s="322" t="s">
        <v>4013</v>
      </c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L546" s="330">
        <v>0</v>
      </c>
      <c r="M546" s="322"/>
      <c r="N546" s="149">
        <v>1</v>
      </c>
      <c r="O546" s="330">
        <v>0</v>
      </c>
      <c r="P546" s="322"/>
      <c r="Q546" s="330">
        <v>0</v>
      </c>
      <c r="R546" s="322"/>
      <c r="S546" s="149">
        <v>1</v>
      </c>
    </row>
    <row r="547" spans="1:19" ht="10.9" customHeight="1" x14ac:dyDescent="0.2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</row>
    <row r="548" spans="1:19" ht="10.9" customHeight="1" x14ac:dyDescent="0.2">
      <c r="A548" s="322" t="s">
        <v>4022</v>
      </c>
      <c r="B548" s="322"/>
      <c r="C548" s="322"/>
      <c r="D548" s="322"/>
      <c r="E548" s="321" t="s">
        <v>4565</v>
      </c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2" t="s">
        <v>2904</v>
      </c>
      <c r="Q548" s="322"/>
      <c r="R548" s="321" t="s">
        <v>414</v>
      </c>
      <c r="S548" s="321"/>
    </row>
    <row r="549" spans="1:19" ht="10.9" customHeight="1" x14ac:dyDescent="0.2">
      <c r="A549" s="157"/>
      <c r="B549" s="324"/>
      <c r="C549" s="324"/>
      <c r="D549" s="324"/>
      <c r="E549" s="324"/>
      <c r="F549" s="324"/>
      <c r="G549" s="325"/>
      <c r="H549" s="325"/>
      <c r="I549" s="325"/>
      <c r="J549" s="325"/>
      <c r="K549" s="156"/>
      <c r="L549" s="326" t="s">
        <v>4020</v>
      </c>
      <c r="M549" s="326"/>
      <c r="N549" s="326"/>
      <c r="O549" s="326"/>
      <c r="P549" s="326"/>
      <c r="Q549" s="326"/>
      <c r="R549" s="326"/>
      <c r="S549" s="156"/>
    </row>
    <row r="550" spans="1:19" ht="65.650000000000006" customHeight="1" x14ac:dyDescent="0.2">
      <c r="A550" s="155" t="s">
        <v>1247</v>
      </c>
      <c r="B550" s="327" t="s">
        <v>0</v>
      </c>
      <c r="C550" s="327"/>
      <c r="D550" s="327" t="s">
        <v>1</v>
      </c>
      <c r="E550" s="327"/>
      <c r="F550" s="327"/>
      <c r="G550" s="327" t="s">
        <v>2904</v>
      </c>
      <c r="H550" s="327"/>
      <c r="I550" s="328" t="s">
        <v>405</v>
      </c>
      <c r="J550" s="328"/>
      <c r="K550" s="154" t="s">
        <v>4</v>
      </c>
      <c r="L550" s="322" t="s">
        <v>4019</v>
      </c>
      <c r="M550" s="322"/>
      <c r="N550" s="141" t="s">
        <v>4018</v>
      </c>
      <c r="O550" s="322" t="s">
        <v>4017</v>
      </c>
      <c r="P550" s="322"/>
      <c r="Q550" s="322" t="s">
        <v>4016</v>
      </c>
      <c r="R550" s="322"/>
      <c r="S550" s="154" t="s">
        <v>5</v>
      </c>
    </row>
    <row r="551" spans="1:19" ht="21.75" customHeight="1" x14ac:dyDescent="0.2">
      <c r="A551" s="128" t="s">
        <v>4034</v>
      </c>
      <c r="B551" s="339">
        <v>535</v>
      </c>
      <c r="C551" s="321"/>
      <c r="D551" s="321" t="s">
        <v>1385</v>
      </c>
      <c r="E551" s="321"/>
      <c r="F551" s="321"/>
      <c r="G551" s="321" t="s">
        <v>414</v>
      </c>
      <c r="H551" s="321"/>
      <c r="I551" s="335">
        <v>1</v>
      </c>
      <c r="J551" s="331"/>
      <c r="K551" s="129">
        <v>2631.74</v>
      </c>
      <c r="L551" s="337">
        <v>2631.74</v>
      </c>
      <c r="M551" s="331"/>
      <c r="N551" s="153"/>
      <c r="O551" s="331"/>
      <c r="P551" s="331"/>
      <c r="Q551" s="331"/>
      <c r="R551" s="331"/>
      <c r="S551" s="129">
        <v>2631.74</v>
      </c>
    </row>
    <row r="552" spans="1:19" ht="10.9" customHeight="1" x14ac:dyDescent="0.2">
      <c r="A552" s="322" t="s">
        <v>4014</v>
      </c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L552" s="338">
        <v>2631.74</v>
      </c>
      <c r="M552" s="322"/>
      <c r="N552" s="152">
        <v>0</v>
      </c>
      <c r="O552" s="333">
        <v>0</v>
      </c>
      <c r="P552" s="322"/>
      <c r="Q552" s="333">
        <v>0</v>
      </c>
      <c r="R552" s="322"/>
      <c r="S552" s="151">
        <v>2631.74</v>
      </c>
    </row>
    <row r="553" spans="1:19" ht="10.9" customHeight="1" x14ac:dyDescent="0.2">
      <c r="A553" s="322" t="s">
        <v>4013</v>
      </c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L553" s="329">
        <v>1</v>
      </c>
      <c r="M553" s="322"/>
      <c r="N553" s="150">
        <v>0</v>
      </c>
      <c r="O553" s="330">
        <v>0</v>
      </c>
      <c r="P553" s="322"/>
      <c r="Q553" s="330">
        <v>0</v>
      </c>
      <c r="R553" s="322"/>
      <c r="S553" s="149">
        <v>1</v>
      </c>
    </row>
    <row r="554" spans="1:19" ht="10.9" customHeight="1" x14ac:dyDescent="0.2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</row>
    <row r="555" spans="1:19" ht="10.9" customHeight="1" x14ac:dyDescent="0.2">
      <c r="A555" s="322" t="s">
        <v>4022</v>
      </c>
      <c r="B555" s="322"/>
      <c r="C555" s="322"/>
      <c r="D555" s="322"/>
      <c r="E555" s="321" t="s">
        <v>4564</v>
      </c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2" t="s">
        <v>2904</v>
      </c>
      <c r="Q555" s="322"/>
      <c r="R555" s="321" t="s">
        <v>414</v>
      </c>
      <c r="S555" s="321"/>
    </row>
    <row r="556" spans="1:19" ht="10.9" customHeight="1" x14ac:dyDescent="0.2">
      <c r="A556" s="157"/>
      <c r="B556" s="324"/>
      <c r="C556" s="324"/>
      <c r="D556" s="324"/>
      <c r="E556" s="324"/>
      <c r="F556" s="324"/>
      <c r="G556" s="325"/>
      <c r="H556" s="325"/>
      <c r="I556" s="325"/>
      <c r="J556" s="325"/>
      <c r="K556" s="156"/>
      <c r="L556" s="326" t="s">
        <v>4020</v>
      </c>
      <c r="M556" s="326"/>
      <c r="N556" s="326"/>
      <c r="O556" s="326"/>
      <c r="P556" s="326"/>
      <c r="Q556" s="326"/>
      <c r="R556" s="326"/>
      <c r="S556" s="156"/>
    </row>
    <row r="557" spans="1:19" ht="65.650000000000006" customHeight="1" x14ac:dyDescent="0.2">
      <c r="A557" s="155" t="s">
        <v>1247</v>
      </c>
      <c r="B557" s="327" t="s">
        <v>0</v>
      </c>
      <c r="C557" s="327"/>
      <c r="D557" s="327" t="s">
        <v>1</v>
      </c>
      <c r="E557" s="327"/>
      <c r="F557" s="327"/>
      <c r="G557" s="327" t="s">
        <v>2904</v>
      </c>
      <c r="H557" s="327"/>
      <c r="I557" s="328" t="s">
        <v>405</v>
      </c>
      <c r="J557" s="328"/>
      <c r="K557" s="154" t="s">
        <v>4</v>
      </c>
      <c r="L557" s="322" t="s">
        <v>4019</v>
      </c>
      <c r="M557" s="322"/>
      <c r="N557" s="141" t="s">
        <v>4018</v>
      </c>
      <c r="O557" s="322" t="s">
        <v>4017</v>
      </c>
      <c r="P557" s="322"/>
      <c r="Q557" s="322" t="s">
        <v>4016</v>
      </c>
      <c r="R557" s="322"/>
      <c r="S557" s="154" t="s">
        <v>5</v>
      </c>
    </row>
    <row r="558" spans="1:19" ht="21.75" customHeight="1" x14ac:dyDescent="0.2">
      <c r="A558" s="128" t="s">
        <v>4015</v>
      </c>
      <c r="B558" s="334">
        <v>5874</v>
      </c>
      <c r="C558" s="321"/>
      <c r="D558" s="321" t="s">
        <v>1391</v>
      </c>
      <c r="E558" s="321"/>
      <c r="F558" s="321"/>
      <c r="G558" s="321" t="s">
        <v>414</v>
      </c>
      <c r="H558" s="321"/>
      <c r="I558" s="335">
        <v>1</v>
      </c>
      <c r="J558" s="331"/>
      <c r="K558" s="129">
        <v>2100</v>
      </c>
      <c r="L558" s="331"/>
      <c r="M558" s="331"/>
      <c r="N558" s="129">
        <v>2100</v>
      </c>
      <c r="O558" s="331"/>
      <c r="P558" s="331"/>
      <c r="Q558" s="331"/>
      <c r="R558" s="331"/>
      <c r="S558" s="129">
        <v>2100</v>
      </c>
    </row>
    <row r="559" spans="1:19" ht="10.9" customHeight="1" x14ac:dyDescent="0.2">
      <c r="A559" s="322" t="s">
        <v>4014</v>
      </c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L559" s="333">
        <v>0</v>
      </c>
      <c r="M559" s="322"/>
      <c r="N559" s="151">
        <v>2100</v>
      </c>
      <c r="O559" s="333">
        <v>0</v>
      </c>
      <c r="P559" s="322"/>
      <c r="Q559" s="333">
        <v>0</v>
      </c>
      <c r="R559" s="322"/>
      <c r="S559" s="151">
        <v>2100</v>
      </c>
    </row>
    <row r="560" spans="1:19" ht="10.9" customHeight="1" x14ac:dyDescent="0.2">
      <c r="A560" s="322" t="s">
        <v>4013</v>
      </c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L560" s="330">
        <v>0</v>
      </c>
      <c r="M560" s="322"/>
      <c r="N560" s="149">
        <v>1</v>
      </c>
      <c r="O560" s="330">
        <v>0</v>
      </c>
      <c r="P560" s="322"/>
      <c r="Q560" s="330">
        <v>0</v>
      </c>
      <c r="R560" s="322"/>
      <c r="S560" s="149">
        <v>1</v>
      </c>
    </row>
    <row r="561" spans="1:19" ht="10.9" customHeight="1" x14ac:dyDescent="0.2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</row>
    <row r="562" spans="1:19" ht="10.9" customHeight="1" x14ac:dyDescent="0.2">
      <c r="A562" s="322" t="s">
        <v>4022</v>
      </c>
      <c r="B562" s="322"/>
      <c r="C562" s="322"/>
      <c r="D562" s="322"/>
      <c r="E562" s="321" t="s">
        <v>4563</v>
      </c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2" t="s">
        <v>2904</v>
      </c>
      <c r="Q562" s="322"/>
      <c r="R562" s="321" t="s">
        <v>1270</v>
      </c>
      <c r="S562" s="321"/>
    </row>
    <row r="563" spans="1:19" ht="10.9" customHeight="1" x14ac:dyDescent="0.2">
      <c r="A563" s="157"/>
      <c r="B563" s="324"/>
      <c r="C563" s="324"/>
      <c r="D563" s="324"/>
      <c r="E563" s="324"/>
      <c r="F563" s="324"/>
      <c r="G563" s="325"/>
      <c r="H563" s="325"/>
      <c r="I563" s="325"/>
      <c r="J563" s="325"/>
      <c r="K563" s="156"/>
      <c r="L563" s="326" t="s">
        <v>4020</v>
      </c>
      <c r="M563" s="326"/>
      <c r="N563" s="326"/>
      <c r="O563" s="326"/>
      <c r="P563" s="326"/>
      <c r="Q563" s="326"/>
      <c r="R563" s="326"/>
      <c r="S563" s="156"/>
    </row>
    <row r="564" spans="1:19" ht="65.650000000000006" customHeight="1" x14ac:dyDescent="0.2">
      <c r="A564" s="155" t="s">
        <v>1247</v>
      </c>
      <c r="B564" s="327" t="s">
        <v>0</v>
      </c>
      <c r="C564" s="327"/>
      <c r="D564" s="327" t="s">
        <v>1</v>
      </c>
      <c r="E564" s="327"/>
      <c r="F564" s="327"/>
      <c r="G564" s="327" t="s">
        <v>2904</v>
      </c>
      <c r="H564" s="327"/>
      <c r="I564" s="328" t="s">
        <v>405</v>
      </c>
      <c r="J564" s="328"/>
      <c r="K564" s="154" t="s">
        <v>4</v>
      </c>
      <c r="L564" s="322" t="s">
        <v>4019</v>
      </c>
      <c r="M564" s="322"/>
      <c r="N564" s="141" t="s">
        <v>4018</v>
      </c>
      <c r="O564" s="322" t="s">
        <v>4017</v>
      </c>
      <c r="P564" s="322"/>
      <c r="Q564" s="322" t="s">
        <v>4016</v>
      </c>
      <c r="R564" s="322"/>
      <c r="S564" s="154" t="s">
        <v>5</v>
      </c>
    </row>
    <row r="565" spans="1:19" ht="10.9" customHeight="1" x14ac:dyDescent="0.2">
      <c r="A565" s="128" t="s">
        <v>4015</v>
      </c>
      <c r="B565" s="334">
        <v>2478</v>
      </c>
      <c r="C565" s="321"/>
      <c r="D565" s="321" t="s">
        <v>1393</v>
      </c>
      <c r="E565" s="321"/>
      <c r="F565" s="321"/>
      <c r="G565" s="321" t="s">
        <v>1270</v>
      </c>
      <c r="H565" s="321"/>
      <c r="I565" s="335">
        <v>2</v>
      </c>
      <c r="J565" s="331"/>
      <c r="K565" s="135">
        <v>900</v>
      </c>
      <c r="L565" s="331"/>
      <c r="M565" s="331"/>
      <c r="N565" s="153"/>
      <c r="O565" s="337">
        <v>1800</v>
      </c>
      <c r="P565" s="331"/>
      <c r="Q565" s="331"/>
      <c r="R565" s="331"/>
      <c r="S565" s="129">
        <v>1800</v>
      </c>
    </row>
    <row r="566" spans="1:19" ht="10.9" customHeight="1" x14ac:dyDescent="0.2">
      <c r="A566" s="322" t="s">
        <v>4014</v>
      </c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L566" s="333">
        <v>0</v>
      </c>
      <c r="M566" s="322"/>
      <c r="N566" s="152">
        <v>0</v>
      </c>
      <c r="O566" s="338">
        <v>1800</v>
      </c>
      <c r="P566" s="322"/>
      <c r="Q566" s="333">
        <v>0</v>
      </c>
      <c r="R566" s="322"/>
      <c r="S566" s="151">
        <v>1800</v>
      </c>
    </row>
    <row r="567" spans="1:19" ht="10.9" customHeight="1" x14ac:dyDescent="0.2">
      <c r="A567" s="322" t="s">
        <v>4013</v>
      </c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L567" s="330">
        <v>0</v>
      </c>
      <c r="M567" s="322"/>
      <c r="N567" s="150">
        <v>0</v>
      </c>
      <c r="O567" s="329">
        <v>1</v>
      </c>
      <c r="P567" s="322"/>
      <c r="Q567" s="330">
        <v>0</v>
      </c>
      <c r="R567" s="322"/>
      <c r="S567" s="149">
        <v>1</v>
      </c>
    </row>
    <row r="568" spans="1:19" ht="10.9" customHeight="1" x14ac:dyDescent="0.2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</row>
    <row r="569" spans="1:19" ht="10.9" customHeight="1" x14ac:dyDescent="0.2">
      <c r="A569" s="322" t="s">
        <v>4022</v>
      </c>
      <c r="B569" s="322"/>
      <c r="C569" s="322"/>
      <c r="D569" s="322"/>
      <c r="E569" s="321" t="s">
        <v>4562</v>
      </c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2" t="s">
        <v>2904</v>
      </c>
      <c r="Q569" s="322"/>
      <c r="R569" s="321" t="s">
        <v>1396</v>
      </c>
      <c r="S569" s="321"/>
    </row>
    <row r="570" spans="1:19" ht="10.9" customHeight="1" x14ac:dyDescent="0.2">
      <c r="A570" s="157"/>
      <c r="B570" s="324"/>
      <c r="C570" s="324"/>
      <c r="D570" s="324"/>
      <c r="E570" s="324"/>
      <c r="F570" s="324"/>
      <c r="G570" s="325"/>
      <c r="H570" s="325"/>
      <c r="I570" s="325"/>
      <c r="J570" s="325"/>
      <c r="K570" s="156"/>
      <c r="L570" s="326" t="s">
        <v>4020</v>
      </c>
      <c r="M570" s="326"/>
      <c r="N570" s="326"/>
      <c r="O570" s="326"/>
      <c r="P570" s="326"/>
      <c r="Q570" s="326"/>
      <c r="R570" s="326"/>
      <c r="S570" s="156"/>
    </row>
    <row r="571" spans="1:19" ht="65.650000000000006" customHeight="1" x14ac:dyDescent="0.2">
      <c r="A571" s="155" t="s">
        <v>1247</v>
      </c>
      <c r="B571" s="327" t="s">
        <v>0</v>
      </c>
      <c r="C571" s="327"/>
      <c r="D571" s="327" t="s">
        <v>1</v>
      </c>
      <c r="E571" s="327"/>
      <c r="F571" s="327"/>
      <c r="G571" s="327" t="s">
        <v>2904</v>
      </c>
      <c r="H571" s="327"/>
      <c r="I571" s="328" t="s">
        <v>405</v>
      </c>
      <c r="J571" s="328"/>
      <c r="K571" s="154" t="s">
        <v>4</v>
      </c>
      <c r="L571" s="322" t="s">
        <v>4019</v>
      </c>
      <c r="M571" s="322"/>
      <c r="N571" s="141" t="s">
        <v>4018</v>
      </c>
      <c r="O571" s="322" t="s">
        <v>4017</v>
      </c>
      <c r="P571" s="322"/>
      <c r="Q571" s="322" t="s">
        <v>4016</v>
      </c>
      <c r="R571" s="322"/>
      <c r="S571" s="154" t="s">
        <v>5</v>
      </c>
    </row>
    <row r="572" spans="1:19" ht="10.9" customHeight="1" x14ac:dyDescent="0.2">
      <c r="A572" s="128" t="s">
        <v>4015</v>
      </c>
      <c r="B572" s="334">
        <v>9252</v>
      </c>
      <c r="C572" s="321"/>
      <c r="D572" s="321" t="s">
        <v>1395</v>
      </c>
      <c r="E572" s="321"/>
      <c r="F572" s="321"/>
      <c r="G572" s="321" t="s">
        <v>1396</v>
      </c>
      <c r="H572" s="321"/>
      <c r="I572" s="335">
        <v>2</v>
      </c>
      <c r="J572" s="331"/>
      <c r="K572" s="135">
        <v>900</v>
      </c>
      <c r="L572" s="331"/>
      <c r="M572" s="331"/>
      <c r="N572" s="153"/>
      <c r="O572" s="337">
        <v>1800</v>
      </c>
      <c r="P572" s="331"/>
      <c r="Q572" s="331"/>
      <c r="R572" s="331"/>
      <c r="S572" s="129">
        <v>1800</v>
      </c>
    </row>
    <row r="573" spans="1:19" ht="10.9" customHeight="1" x14ac:dyDescent="0.2">
      <c r="A573" s="322" t="s">
        <v>4014</v>
      </c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L573" s="333">
        <v>0</v>
      </c>
      <c r="M573" s="322"/>
      <c r="N573" s="152">
        <v>0</v>
      </c>
      <c r="O573" s="338">
        <v>1800</v>
      </c>
      <c r="P573" s="322"/>
      <c r="Q573" s="333">
        <v>0</v>
      </c>
      <c r="R573" s="322"/>
      <c r="S573" s="151">
        <v>1800</v>
      </c>
    </row>
    <row r="574" spans="1:19" ht="10.9" customHeight="1" x14ac:dyDescent="0.2">
      <c r="A574" s="322" t="s">
        <v>4013</v>
      </c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L574" s="330">
        <v>0</v>
      </c>
      <c r="M574" s="322"/>
      <c r="N574" s="150">
        <v>0</v>
      </c>
      <c r="O574" s="329">
        <v>1</v>
      </c>
      <c r="P574" s="322"/>
      <c r="Q574" s="330">
        <v>0</v>
      </c>
      <c r="R574" s="322"/>
      <c r="S574" s="149">
        <v>1</v>
      </c>
    </row>
    <row r="575" spans="1:19" ht="10.9" customHeight="1" x14ac:dyDescent="0.2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</row>
    <row r="576" spans="1:19" ht="10.9" customHeight="1" x14ac:dyDescent="0.2">
      <c r="A576" s="322" t="s">
        <v>4031</v>
      </c>
      <c r="B576" s="322"/>
      <c r="C576" s="322"/>
      <c r="D576" s="322"/>
      <c r="E576" s="321" t="s">
        <v>4561</v>
      </c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</row>
    <row r="577" spans="1:19" ht="10.9" customHeight="1" x14ac:dyDescent="0.2">
      <c r="A577" s="322" t="s">
        <v>4022</v>
      </c>
      <c r="B577" s="322"/>
      <c r="C577" s="322"/>
      <c r="D577" s="322"/>
      <c r="E577" s="321" t="s">
        <v>4560</v>
      </c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2" t="s">
        <v>2904</v>
      </c>
      <c r="Q577" s="322"/>
      <c r="R577" s="321" t="s">
        <v>19</v>
      </c>
      <c r="S577" s="321"/>
    </row>
    <row r="578" spans="1:19" ht="10.9" customHeight="1" x14ac:dyDescent="0.2">
      <c r="A578" s="157"/>
      <c r="B578" s="324"/>
      <c r="C578" s="324"/>
      <c r="D578" s="324"/>
      <c r="E578" s="324"/>
      <c r="F578" s="324"/>
      <c r="G578" s="325"/>
      <c r="H578" s="325"/>
      <c r="I578" s="325"/>
      <c r="J578" s="325"/>
      <c r="K578" s="156"/>
      <c r="L578" s="326" t="s">
        <v>4020</v>
      </c>
      <c r="M578" s="326"/>
      <c r="N578" s="326"/>
      <c r="O578" s="326"/>
      <c r="P578" s="326"/>
      <c r="Q578" s="326"/>
      <c r="R578" s="326"/>
      <c r="S578" s="156"/>
    </row>
    <row r="579" spans="1:19" ht="65.650000000000006" customHeight="1" x14ac:dyDescent="0.2">
      <c r="A579" s="155" t="s">
        <v>1247</v>
      </c>
      <c r="B579" s="327" t="s">
        <v>0</v>
      </c>
      <c r="C579" s="327"/>
      <c r="D579" s="327" t="s">
        <v>1</v>
      </c>
      <c r="E579" s="327"/>
      <c r="F579" s="327"/>
      <c r="G579" s="327" t="s">
        <v>2904</v>
      </c>
      <c r="H579" s="327"/>
      <c r="I579" s="328" t="s">
        <v>405</v>
      </c>
      <c r="J579" s="328"/>
      <c r="K579" s="154" t="s">
        <v>4</v>
      </c>
      <c r="L579" s="322" t="s">
        <v>4019</v>
      </c>
      <c r="M579" s="322"/>
      <c r="N579" s="141" t="s">
        <v>4018</v>
      </c>
      <c r="O579" s="322" t="s">
        <v>4017</v>
      </c>
      <c r="P579" s="322"/>
      <c r="Q579" s="322" t="s">
        <v>4016</v>
      </c>
      <c r="R579" s="322"/>
      <c r="S579" s="154" t="s">
        <v>5</v>
      </c>
    </row>
    <row r="580" spans="1:19" ht="10.9" customHeight="1" x14ac:dyDescent="0.2">
      <c r="A580" s="128" t="s">
        <v>4015</v>
      </c>
      <c r="B580" s="334">
        <v>1171</v>
      </c>
      <c r="C580" s="321"/>
      <c r="D580" s="321" t="s">
        <v>3372</v>
      </c>
      <c r="E580" s="321"/>
      <c r="F580" s="321"/>
      <c r="G580" s="321" t="s">
        <v>629</v>
      </c>
      <c r="H580" s="321"/>
      <c r="I580" s="335">
        <v>3.8899999999999997E-2</v>
      </c>
      <c r="J580" s="331"/>
      <c r="K580" s="142">
        <v>21.54</v>
      </c>
      <c r="L580" s="331"/>
      <c r="M580" s="331"/>
      <c r="N580" s="132">
        <v>0.83789999999999998</v>
      </c>
      <c r="O580" s="331"/>
      <c r="P580" s="331"/>
      <c r="Q580" s="331"/>
      <c r="R580" s="331"/>
      <c r="S580" s="132">
        <v>0.83789999999999998</v>
      </c>
    </row>
    <row r="581" spans="1:19" ht="21.75" customHeight="1" x14ac:dyDescent="0.2">
      <c r="A581" s="128" t="s">
        <v>4015</v>
      </c>
      <c r="B581" s="334">
        <v>5867</v>
      </c>
      <c r="C581" s="321"/>
      <c r="D581" s="321" t="s">
        <v>2985</v>
      </c>
      <c r="E581" s="321"/>
      <c r="F581" s="321"/>
      <c r="G581" s="321" t="s">
        <v>19</v>
      </c>
      <c r="H581" s="321"/>
      <c r="I581" s="335">
        <v>1.1000000000000001</v>
      </c>
      <c r="J581" s="331"/>
      <c r="K581" s="132">
        <v>3.58</v>
      </c>
      <c r="L581" s="331"/>
      <c r="M581" s="331"/>
      <c r="N581" s="132">
        <v>3.9380000000000002</v>
      </c>
      <c r="O581" s="331"/>
      <c r="P581" s="331"/>
      <c r="Q581" s="331"/>
      <c r="R581" s="331"/>
      <c r="S581" s="132">
        <v>3.9380000000000002</v>
      </c>
    </row>
    <row r="582" spans="1:19" ht="10.9" customHeight="1" x14ac:dyDescent="0.2">
      <c r="A582" s="128" t="s">
        <v>4015</v>
      </c>
      <c r="B582" s="334">
        <v>5952</v>
      </c>
      <c r="C582" s="321"/>
      <c r="D582" s="321" t="s">
        <v>4367</v>
      </c>
      <c r="E582" s="321"/>
      <c r="F582" s="321"/>
      <c r="G582" s="321" t="s">
        <v>19</v>
      </c>
      <c r="H582" s="321"/>
      <c r="I582" s="335">
        <v>2.0939999999999999</v>
      </c>
      <c r="J582" s="331"/>
      <c r="K582" s="132">
        <v>7.37</v>
      </c>
      <c r="L582" s="331"/>
      <c r="M582" s="331"/>
      <c r="N582" s="142">
        <v>15.4328</v>
      </c>
      <c r="O582" s="331"/>
      <c r="P582" s="331"/>
      <c r="Q582" s="331"/>
      <c r="R582" s="331"/>
      <c r="S582" s="142">
        <v>15.4328</v>
      </c>
    </row>
    <row r="583" spans="1:19" ht="10.9" customHeight="1" x14ac:dyDescent="0.2">
      <c r="A583" s="128" t="s">
        <v>4015</v>
      </c>
      <c r="B583" s="334">
        <v>5997</v>
      </c>
      <c r="C583" s="321"/>
      <c r="D583" s="321" t="s">
        <v>4559</v>
      </c>
      <c r="E583" s="321"/>
      <c r="F583" s="321"/>
      <c r="G583" s="321" t="s">
        <v>19</v>
      </c>
      <c r="H583" s="321"/>
      <c r="I583" s="335">
        <v>2.992</v>
      </c>
      <c r="J583" s="331"/>
      <c r="K583" s="132">
        <v>5.5875000000000004</v>
      </c>
      <c r="L583" s="331"/>
      <c r="M583" s="331"/>
      <c r="N583" s="142">
        <v>16.7178</v>
      </c>
      <c r="O583" s="331"/>
      <c r="P583" s="331"/>
      <c r="Q583" s="331"/>
      <c r="R583" s="331"/>
      <c r="S583" s="142">
        <v>16.7178</v>
      </c>
    </row>
    <row r="584" spans="1:19" ht="10.9" customHeight="1" x14ac:dyDescent="0.2">
      <c r="A584" s="322" t="s">
        <v>4014</v>
      </c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L584" s="333">
        <v>0</v>
      </c>
      <c r="M584" s="322"/>
      <c r="N584" s="160">
        <v>36.926499999999997</v>
      </c>
      <c r="O584" s="333">
        <v>0</v>
      </c>
      <c r="P584" s="322"/>
      <c r="Q584" s="333">
        <v>0</v>
      </c>
      <c r="R584" s="322"/>
      <c r="S584" s="160">
        <v>36.926499999999997</v>
      </c>
    </row>
    <row r="585" spans="1:19" ht="10.9" customHeight="1" x14ac:dyDescent="0.2">
      <c r="A585" s="322" t="s">
        <v>4013</v>
      </c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L585" s="330">
        <v>0</v>
      </c>
      <c r="M585" s="322"/>
      <c r="N585" s="149">
        <v>1</v>
      </c>
      <c r="O585" s="330">
        <v>0</v>
      </c>
      <c r="P585" s="322"/>
      <c r="Q585" s="330">
        <v>0</v>
      </c>
      <c r="R585" s="322"/>
      <c r="S585" s="149">
        <v>1</v>
      </c>
    </row>
    <row r="586" spans="1:19" ht="10.9" customHeight="1" x14ac:dyDescent="0.2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</row>
    <row r="587" spans="1:19" ht="10.9" customHeight="1" x14ac:dyDescent="0.2">
      <c r="A587" s="322" t="s">
        <v>4022</v>
      </c>
      <c r="B587" s="322"/>
      <c r="C587" s="322"/>
      <c r="D587" s="322"/>
      <c r="E587" s="321" t="s">
        <v>4558</v>
      </c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2" t="s">
        <v>2904</v>
      </c>
      <c r="Q587" s="322"/>
      <c r="R587" s="321" t="s">
        <v>19</v>
      </c>
      <c r="S587" s="321"/>
    </row>
    <row r="588" spans="1:19" ht="10.9" customHeight="1" x14ac:dyDescent="0.2">
      <c r="A588" s="157"/>
      <c r="B588" s="324"/>
      <c r="C588" s="324"/>
      <c r="D588" s="324"/>
      <c r="E588" s="324"/>
      <c r="F588" s="324"/>
      <c r="G588" s="325"/>
      <c r="H588" s="325"/>
      <c r="I588" s="325"/>
      <c r="J588" s="325"/>
      <c r="K588" s="156"/>
      <c r="L588" s="326" t="s">
        <v>4020</v>
      </c>
      <c r="M588" s="326"/>
      <c r="N588" s="326"/>
      <c r="O588" s="326"/>
      <c r="P588" s="326"/>
      <c r="Q588" s="326"/>
      <c r="R588" s="326"/>
      <c r="S588" s="156"/>
    </row>
    <row r="589" spans="1:19" ht="65.650000000000006" customHeight="1" x14ac:dyDescent="0.2">
      <c r="A589" s="155" t="s">
        <v>1247</v>
      </c>
      <c r="B589" s="327" t="s">
        <v>0</v>
      </c>
      <c r="C589" s="327"/>
      <c r="D589" s="327" t="s">
        <v>1</v>
      </c>
      <c r="E589" s="327"/>
      <c r="F589" s="327"/>
      <c r="G589" s="327" t="s">
        <v>2904</v>
      </c>
      <c r="H589" s="327"/>
      <c r="I589" s="328" t="s">
        <v>405</v>
      </c>
      <c r="J589" s="328"/>
      <c r="K589" s="154" t="s">
        <v>4</v>
      </c>
      <c r="L589" s="322" t="s">
        <v>4019</v>
      </c>
      <c r="M589" s="322"/>
      <c r="N589" s="141" t="s">
        <v>4018</v>
      </c>
      <c r="O589" s="322" t="s">
        <v>4017</v>
      </c>
      <c r="P589" s="322"/>
      <c r="Q589" s="322" t="s">
        <v>4016</v>
      </c>
      <c r="R589" s="322"/>
      <c r="S589" s="154" t="s">
        <v>5</v>
      </c>
    </row>
    <row r="590" spans="1:19" ht="10.9" customHeight="1" x14ac:dyDescent="0.2">
      <c r="A590" s="128" t="s">
        <v>4015</v>
      </c>
      <c r="B590" s="334">
        <v>1063</v>
      </c>
      <c r="C590" s="321"/>
      <c r="D590" s="321" t="s">
        <v>3953</v>
      </c>
      <c r="E590" s="321"/>
      <c r="F590" s="321"/>
      <c r="G590" s="321" t="s">
        <v>629</v>
      </c>
      <c r="H590" s="321"/>
      <c r="I590" s="335">
        <v>0.11210000000000001</v>
      </c>
      <c r="J590" s="331"/>
      <c r="K590" s="132">
        <v>6.5822000000000003</v>
      </c>
      <c r="L590" s="331"/>
      <c r="M590" s="331"/>
      <c r="N590" s="132">
        <v>0.7379</v>
      </c>
      <c r="O590" s="331"/>
      <c r="P590" s="331"/>
      <c r="Q590" s="331"/>
      <c r="R590" s="331"/>
      <c r="S590" s="132">
        <v>0.7379</v>
      </c>
    </row>
    <row r="591" spans="1:19" ht="10.9" customHeight="1" x14ac:dyDescent="0.2">
      <c r="A591" s="128" t="s">
        <v>4015</v>
      </c>
      <c r="B591" s="334">
        <v>2775</v>
      </c>
      <c r="C591" s="321"/>
      <c r="D591" s="321" t="s">
        <v>3252</v>
      </c>
      <c r="E591" s="321"/>
      <c r="F591" s="321"/>
      <c r="G591" s="321" t="s">
        <v>7</v>
      </c>
      <c r="H591" s="321"/>
      <c r="I591" s="335">
        <v>0.26100000000000001</v>
      </c>
      <c r="J591" s="331"/>
      <c r="K591" s="142">
        <v>27.67</v>
      </c>
      <c r="L591" s="331"/>
      <c r="M591" s="331"/>
      <c r="N591" s="132">
        <v>7.2218999999999998</v>
      </c>
      <c r="O591" s="331"/>
      <c r="P591" s="331"/>
      <c r="Q591" s="331"/>
      <c r="R591" s="331"/>
      <c r="S591" s="132">
        <v>7.2218999999999998</v>
      </c>
    </row>
    <row r="592" spans="1:19" ht="10.9" customHeight="1" x14ac:dyDescent="0.2">
      <c r="A592" s="128" t="s">
        <v>4015</v>
      </c>
      <c r="B592" s="334">
        <v>5868</v>
      </c>
      <c r="C592" s="321"/>
      <c r="D592" s="321" t="s">
        <v>2984</v>
      </c>
      <c r="E592" s="321"/>
      <c r="F592" s="321"/>
      <c r="G592" s="321" t="s">
        <v>19</v>
      </c>
      <c r="H592" s="321"/>
      <c r="I592" s="335">
        <v>0.58460000000000001</v>
      </c>
      <c r="J592" s="331"/>
      <c r="K592" s="142">
        <v>20.89</v>
      </c>
      <c r="L592" s="331"/>
      <c r="M592" s="331"/>
      <c r="N592" s="142">
        <v>12.212300000000001</v>
      </c>
      <c r="O592" s="331"/>
      <c r="P592" s="331"/>
      <c r="Q592" s="331"/>
      <c r="R592" s="331"/>
      <c r="S592" s="142">
        <v>12.212300000000001</v>
      </c>
    </row>
    <row r="593" spans="1:19" ht="10.9" customHeight="1" x14ac:dyDescent="0.2">
      <c r="A593" s="128" t="s">
        <v>4015</v>
      </c>
      <c r="B593" s="334">
        <v>5869</v>
      </c>
      <c r="C593" s="321"/>
      <c r="D593" s="321" t="s">
        <v>2983</v>
      </c>
      <c r="E593" s="321"/>
      <c r="F593" s="321"/>
      <c r="G593" s="321" t="s">
        <v>7</v>
      </c>
      <c r="H593" s="321"/>
      <c r="I593" s="335">
        <v>0.78300000000000003</v>
      </c>
      <c r="J593" s="331"/>
      <c r="K593" s="142">
        <v>16.21</v>
      </c>
      <c r="L593" s="331"/>
      <c r="M593" s="331"/>
      <c r="N593" s="142">
        <v>12.692399999999999</v>
      </c>
      <c r="O593" s="331"/>
      <c r="P593" s="331"/>
      <c r="Q593" s="331"/>
      <c r="R593" s="331"/>
      <c r="S593" s="142">
        <v>12.692399999999999</v>
      </c>
    </row>
    <row r="594" spans="1:19" ht="10.9" customHeight="1" x14ac:dyDescent="0.2">
      <c r="A594" s="128" t="s">
        <v>4015</v>
      </c>
      <c r="B594" s="334">
        <v>5872</v>
      </c>
      <c r="C594" s="321"/>
      <c r="D594" s="321" t="s">
        <v>2980</v>
      </c>
      <c r="E594" s="321"/>
      <c r="F594" s="321"/>
      <c r="G594" s="321" t="s">
        <v>7</v>
      </c>
      <c r="H594" s="321"/>
      <c r="I594" s="335">
        <v>0.26100000000000001</v>
      </c>
      <c r="J594" s="331"/>
      <c r="K594" s="142">
        <v>48.82</v>
      </c>
      <c r="L594" s="331"/>
      <c r="M594" s="331"/>
      <c r="N594" s="142">
        <v>12.742000000000001</v>
      </c>
      <c r="O594" s="331"/>
      <c r="P594" s="331"/>
      <c r="Q594" s="331"/>
      <c r="R594" s="331"/>
      <c r="S594" s="142">
        <v>12.742000000000001</v>
      </c>
    </row>
    <row r="595" spans="1:19" ht="10.9" customHeight="1" x14ac:dyDescent="0.2">
      <c r="A595" s="322" t="s">
        <v>4014</v>
      </c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L595" s="333">
        <v>0</v>
      </c>
      <c r="M595" s="322"/>
      <c r="N595" s="160">
        <v>45.606499999999997</v>
      </c>
      <c r="O595" s="333">
        <v>0</v>
      </c>
      <c r="P595" s="322"/>
      <c r="Q595" s="333">
        <v>0</v>
      </c>
      <c r="R595" s="322"/>
      <c r="S595" s="160">
        <v>45.606499999999997</v>
      </c>
    </row>
    <row r="596" spans="1:19" ht="10.9" customHeight="1" x14ac:dyDescent="0.2">
      <c r="A596" s="322" t="s">
        <v>4013</v>
      </c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L596" s="330">
        <v>0</v>
      </c>
      <c r="M596" s="322"/>
      <c r="N596" s="149">
        <v>1</v>
      </c>
      <c r="O596" s="330">
        <v>0</v>
      </c>
      <c r="P596" s="322"/>
      <c r="Q596" s="330">
        <v>0</v>
      </c>
      <c r="R596" s="322"/>
      <c r="S596" s="149">
        <v>1</v>
      </c>
    </row>
    <row r="597" spans="1:19" ht="10.9" customHeight="1" x14ac:dyDescent="0.2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</row>
    <row r="598" spans="1:19" ht="10.9" customHeight="1" x14ac:dyDescent="0.2">
      <c r="A598" s="322" t="s">
        <v>4022</v>
      </c>
      <c r="B598" s="322"/>
      <c r="C598" s="322"/>
      <c r="D598" s="322"/>
      <c r="E598" s="321" t="s">
        <v>4557</v>
      </c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2" t="s">
        <v>2904</v>
      </c>
      <c r="Q598" s="322"/>
      <c r="R598" s="321" t="s">
        <v>21</v>
      </c>
      <c r="S598" s="321"/>
    </row>
    <row r="599" spans="1:19" ht="10.9" customHeight="1" x14ac:dyDescent="0.2">
      <c r="A599" s="157"/>
      <c r="B599" s="324"/>
      <c r="C599" s="324"/>
      <c r="D599" s="324"/>
      <c r="E599" s="324"/>
      <c r="F599" s="324"/>
      <c r="G599" s="325"/>
      <c r="H599" s="325"/>
      <c r="I599" s="325"/>
      <c r="J599" s="325"/>
      <c r="K599" s="156"/>
      <c r="L599" s="326" t="s">
        <v>4020</v>
      </c>
      <c r="M599" s="326"/>
      <c r="N599" s="326"/>
      <c r="O599" s="326"/>
      <c r="P599" s="326"/>
      <c r="Q599" s="326"/>
      <c r="R599" s="326"/>
      <c r="S599" s="156"/>
    </row>
    <row r="600" spans="1:19" ht="65.650000000000006" customHeight="1" x14ac:dyDescent="0.2">
      <c r="A600" s="155" t="s">
        <v>1247</v>
      </c>
      <c r="B600" s="327" t="s">
        <v>0</v>
      </c>
      <c r="C600" s="327"/>
      <c r="D600" s="327" t="s">
        <v>1</v>
      </c>
      <c r="E600" s="327"/>
      <c r="F600" s="327"/>
      <c r="G600" s="327" t="s">
        <v>2904</v>
      </c>
      <c r="H600" s="327"/>
      <c r="I600" s="328" t="s">
        <v>405</v>
      </c>
      <c r="J600" s="328"/>
      <c r="K600" s="154" t="s">
        <v>4</v>
      </c>
      <c r="L600" s="322" t="s">
        <v>4019</v>
      </c>
      <c r="M600" s="322"/>
      <c r="N600" s="141" t="s">
        <v>4018</v>
      </c>
      <c r="O600" s="322" t="s">
        <v>4017</v>
      </c>
      <c r="P600" s="322"/>
      <c r="Q600" s="322" t="s">
        <v>4016</v>
      </c>
      <c r="R600" s="322"/>
      <c r="S600" s="154" t="s">
        <v>5</v>
      </c>
    </row>
    <row r="601" spans="1:19" ht="10.9" customHeight="1" x14ac:dyDescent="0.2">
      <c r="A601" s="128" t="s">
        <v>4015</v>
      </c>
      <c r="B601" s="334">
        <v>1171</v>
      </c>
      <c r="C601" s="321"/>
      <c r="D601" s="321" t="s">
        <v>3372</v>
      </c>
      <c r="E601" s="321"/>
      <c r="F601" s="321"/>
      <c r="G601" s="321" t="s">
        <v>629</v>
      </c>
      <c r="H601" s="321"/>
      <c r="I601" s="335">
        <v>0.01</v>
      </c>
      <c r="J601" s="331"/>
      <c r="K601" s="142">
        <v>21.54</v>
      </c>
      <c r="L601" s="331"/>
      <c r="M601" s="331"/>
      <c r="N601" s="132">
        <v>0.21540000000000001</v>
      </c>
      <c r="O601" s="331"/>
      <c r="P601" s="331"/>
      <c r="Q601" s="331"/>
      <c r="R601" s="331"/>
      <c r="S601" s="132">
        <v>0.21540000000000001</v>
      </c>
    </row>
    <row r="602" spans="1:19" ht="10.9" customHeight="1" x14ac:dyDescent="0.2">
      <c r="A602" s="128" t="s">
        <v>4015</v>
      </c>
      <c r="B602" s="334">
        <v>5879</v>
      </c>
      <c r="C602" s="321"/>
      <c r="D602" s="321" t="s">
        <v>2977</v>
      </c>
      <c r="E602" s="321"/>
      <c r="F602" s="321"/>
      <c r="G602" s="321" t="s">
        <v>21</v>
      </c>
      <c r="H602" s="321"/>
      <c r="I602" s="335">
        <v>1.6</v>
      </c>
      <c r="J602" s="331"/>
      <c r="K602" s="132">
        <v>3.25</v>
      </c>
      <c r="L602" s="331"/>
      <c r="M602" s="331"/>
      <c r="N602" s="132">
        <v>5.2</v>
      </c>
      <c r="O602" s="331"/>
      <c r="P602" s="331"/>
      <c r="Q602" s="331"/>
      <c r="R602" s="331"/>
      <c r="S602" s="132">
        <v>5.2</v>
      </c>
    </row>
    <row r="603" spans="1:19" ht="10.9" customHeight="1" x14ac:dyDescent="0.2">
      <c r="A603" s="128" t="s">
        <v>4015</v>
      </c>
      <c r="B603" s="334">
        <v>5894</v>
      </c>
      <c r="C603" s="321"/>
      <c r="D603" s="321" t="s">
        <v>3205</v>
      </c>
      <c r="E603" s="321"/>
      <c r="F603" s="321"/>
      <c r="G603" s="321" t="s">
        <v>621</v>
      </c>
      <c r="H603" s="321"/>
      <c r="I603" s="335">
        <v>3.8400000000000001E-4</v>
      </c>
      <c r="J603" s="331"/>
      <c r="K603" s="129">
        <v>1100</v>
      </c>
      <c r="L603" s="331"/>
      <c r="M603" s="331"/>
      <c r="N603" s="132">
        <v>0.4224</v>
      </c>
      <c r="O603" s="331"/>
      <c r="P603" s="331"/>
      <c r="Q603" s="331"/>
      <c r="R603" s="331"/>
      <c r="S603" s="132">
        <v>0.4224</v>
      </c>
    </row>
    <row r="604" spans="1:19" ht="10.9" customHeight="1" x14ac:dyDescent="0.2">
      <c r="A604" s="128" t="s">
        <v>4015</v>
      </c>
      <c r="B604" s="334">
        <v>9247</v>
      </c>
      <c r="C604" s="321"/>
      <c r="D604" s="321" t="s">
        <v>3193</v>
      </c>
      <c r="E604" s="321"/>
      <c r="F604" s="321"/>
      <c r="G604" s="321" t="s">
        <v>621</v>
      </c>
      <c r="H604" s="321"/>
      <c r="I604" s="335">
        <v>7.6E-3</v>
      </c>
      <c r="J604" s="331"/>
      <c r="K604" s="129">
        <v>1490</v>
      </c>
      <c r="L604" s="331"/>
      <c r="M604" s="331"/>
      <c r="N604" s="142">
        <v>11.324</v>
      </c>
      <c r="O604" s="331"/>
      <c r="P604" s="331"/>
      <c r="Q604" s="331"/>
      <c r="R604" s="331"/>
      <c r="S604" s="142">
        <v>11.324</v>
      </c>
    </row>
    <row r="605" spans="1:19" ht="10.9" customHeight="1" x14ac:dyDescent="0.2">
      <c r="A605" s="322" t="s">
        <v>4014</v>
      </c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L605" s="333">
        <v>0</v>
      </c>
      <c r="M605" s="322"/>
      <c r="N605" s="160">
        <v>17.161799999999999</v>
      </c>
      <c r="O605" s="333">
        <v>0</v>
      </c>
      <c r="P605" s="322"/>
      <c r="Q605" s="333">
        <v>0</v>
      </c>
      <c r="R605" s="322"/>
      <c r="S605" s="160">
        <v>17.161799999999999</v>
      </c>
    </row>
    <row r="606" spans="1:19" ht="10.9" customHeight="1" x14ac:dyDescent="0.2">
      <c r="A606" s="322" t="s">
        <v>4013</v>
      </c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L606" s="330">
        <v>0</v>
      </c>
      <c r="M606" s="322"/>
      <c r="N606" s="149">
        <v>1</v>
      </c>
      <c r="O606" s="330">
        <v>0</v>
      </c>
      <c r="P606" s="322"/>
      <c r="Q606" s="330">
        <v>0</v>
      </c>
      <c r="R606" s="322"/>
      <c r="S606" s="149">
        <v>1</v>
      </c>
    </row>
    <row r="607" spans="1:19" ht="10.9" customHeight="1" x14ac:dyDescent="0.2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</row>
    <row r="608" spans="1:19" ht="10.9" customHeight="1" x14ac:dyDescent="0.2">
      <c r="A608" s="322" t="s">
        <v>4022</v>
      </c>
      <c r="B608" s="322"/>
      <c r="C608" s="322"/>
      <c r="D608" s="322"/>
      <c r="E608" s="321" t="s">
        <v>4556</v>
      </c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2" t="s">
        <v>2904</v>
      </c>
      <c r="Q608" s="322"/>
      <c r="R608" s="321" t="s">
        <v>19</v>
      </c>
      <c r="S608" s="321"/>
    </row>
    <row r="609" spans="1:19" ht="10.9" customHeight="1" x14ac:dyDescent="0.2">
      <c r="A609" s="157"/>
      <c r="B609" s="324"/>
      <c r="C609" s="324"/>
      <c r="D609" s="324"/>
      <c r="E609" s="324"/>
      <c r="F609" s="324"/>
      <c r="G609" s="325"/>
      <c r="H609" s="325"/>
      <c r="I609" s="325"/>
      <c r="J609" s="325"/>
      <c r="K609" s="156"/>
      <c r="L609" s="326" t="s">
        <v>4020</v>
      </c>
      <c r="M609" s="326"/>
      <c r="N609" s="326"/>
      <c r="O609" s="326"/>
      <c r="P609" s="326"/>
      <c r="Q609" s="326"/>
      <c r="R609" s="326"/>
      <c r="S609" s="156"/>
    </row>
    <row r="610" spans="1:19" ht="65.650000000000006" customHeight="1" x14ac:dyDescent="0.2">
      <c r="A610" s="155" t="s">
        <v>1247</v>
      </c>
      <c r="B610" s="327" t="s">
        <v>0</v>
      </c>
      <c r="C610" s="327"/>
      <c r="D610" s="327" t="s">
        <v>1</v>
      </c>
      <c r="E610" s="327"/>
      <c r="F610" s="327"/>
      <c r="G610" s="327" t="s">
        <v>2904</v>
      </c>
      <c r="H610" s="327"/>
      <c r="I610" s="328" t="s">
        <v>405</v>
      </c>
      <c r="J610" s="328"/>
      <c r="K610" s="154" t="s">
        <v>4</v>
      </c>
      <c r="L610" s="322" t="s">
        <v>4019</v>
      </c>
      <c r="M610" s="322"/>
      <c r="N610" s="141" t="s">
        <v>4018</v>
      </c>
      <c r="O610" s="322" t="s">
        <v>4017</v>
      </c>
      <c r="P610" s="322"/>
      <c r="Q610" s="322" t="s">
        <v>4016</v>
      </c>
      <c r="R610" s="322"/>
      <c r="S610" s="154" t="s">
        <v>5</v>
      </c>
    </row>
    <row r="611" spans="1:19" ht="10.9" customHeight="1" x14ac:dyDescent="0.2">
      <c r="A611" s="128" t="s">
        <v>4015</v>
      </c>
      <c r="B611" s="334">
        <v>1063</v>
      </c>
      <c r="C611" s="321"/>
      <c r="D611" s="321" t="s">
        <v>3953</v>
      </c>
      <c r="E611" s="321"/>
      <c r="F611" s="321"/>
      <c r="G611" s="321" t="s">
        <v>629</v>
      </c>
      <c r="H611" s="321"/>
      <c r="I611" s="335">
        <v>1.2353000000000001</v>
      </c>
      <c r="J611" s="331"/>
      <c r="K611" s="132">
        <v>6.5822000000000003</v>
      </c>
      <c r="L611" s="331"/>
      <c r="M611" s="331"/>
      <c r="N611" s="132">
        <v>8.1310000000000002</v>
      </c>
      <c r="O611" s="331"/>
      <c r="P611" s="331"/>
      <c r="Q611" s="331"/>
      <c r="R611" s="331"/>
      <c r="S611" s="132">
        <v>8.1310000000000002</v>
      </c>
    </row>
    <row r="612" spans="1:19" ht="10.9" customHeight="1" x14ac:dyDescent="0.2">
      <c r="A612" s="128" t="s">
        <v>4015</v>
      </c>
      <c r="B612" s="334">
        <v>5872</v>
      </c>
      <c r="C612" s="321"/>
      <c r="D612" s="321" t="s">
        <v>2980</v>
      </c>
      <c r="E612" s="321"/>
      <c r="F612" s="321"/>
      <c r="G612" s="321" t="s">
        <v>7</v>
      </c>
      <c r="H612" s="321"/>
      <c r="I612" s="335">
        <v>0.92400000000000004</v>
      </c>
      <c r="J612" s="331"/>
      <c r="K612" s="142">
        <v>48.82</v>
      </c>
      <c r="L612" s="331"/>
      <c r="M612" s="331"/>
      <c r="N612" s="142">
        <v>45.109699999999997</v>
      </c>
      <c r="O612" s="331"/>
      <c r="P612" s="331"/>
      <c r="Q612" s="331"/>
      <c r="R612" s="331"/>
      <c r="S612" s="142">
        <v>45.109699999999997</v>
      </c>
    </row>
    <row r="613" spans="1:19" ht="10.9" customHeight="1" x14ac:dyDescent="0.2">
      <c r="A613" s="128" t="s">
        <v>4015</v>
      </c>
      <c r="B613" s="334">
        <v>9262</v>
      </c>
      <c r="C613" s="321"/>
      <c r="D613" s="321" t="s">
        <v>2975</v>
      </c>
      <c r="E613" s="321"/>
      <c r="F613" s="321"/>
      <c r="G613" s="321" t="s">
        <v>7</v>
      </c>
      <c r="H613" s="321"/>
      <c r="I613" s="335">
        <v>0.2</v>
      </c>
      <c r="J613" s="331"/>
      <c r="K613" s="129">
        <v>1399</v>
      </c>
      <c r="L613" s="331"/>
      <c r="M613" s="331"/>
      <c r="N613" s="135">
        <v>279.8</v>
      </c>
      <c r="O613" s="331"/>
      <c r="P613" s="331"/>
      <c r="Q613" s="331"/>
      <c r="R613" s="331"/>
      <c r="S613" s="135">
        <v>279.8</v>
      </c>
    </row>
    <row r="614" spans="1:19" ht="10.9" customHeight="1" x14ac:dyDescent="0.2">
      <c r="A614" s="128" t="s">
        <v>4015</v>
      </c>
      <c r="B614" s="334">
        <v>9263</v>
      </c>
      <c r="C614" s="321"/>
      <c r="D614" s="321" t="s">
        <v>2974</v>
      </c>
      <c r="E614" s="321"/>
      <c r="F614" s="321"/>
      <c r="G614" s="321" t="s">
        <v>21</v>
      </c>
      <c r="H614" s="321"/>
      <c r="I614" s="347">
        <v>18.48</v>
      </c>
      <c r="J614" s="331"/>
      <c r="K614" s="132">
        <v>5</v>
      </c>
      <c r="L614" s="331"/>
      <c r="M614" s="331"/>
      <c r="N614" s="142">
        <v>92.4</v>
      </c>
      <c r="O614" s="331"/>
      <c r="P614" s="331"/>
      <c r="Q614" s="331"/>
      <c r="R614" s="331"/>
      <c r="S614" s="142">
        <v>92.4</v>
      </c>
    </row>
    <row r="615" spans="1:19" ht="10.9" customHeight="1" x14ac:dyDescent="0.2">
      <c r="A615" s="322" t="s">
        <v>4014</v>
      </c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L615" s="333">
        <v>0</v>
      </c>
      <c r="M615" s="322"/>
      <c r="N615" s="161">
        <v>425.44069999999999</v>
      </c>
      <c r="O615" s="333">
        <v>0</v>
      </c>
      <c r="P615" s="322"/>
      <c r="Q615" s="333">
        <v>0</v>
      </c>
      <c r="R615" s="322"/>
      <c r="S615" s="161">
        <v>425.44069999999999</v>
      </c>
    </row>
    <row r="616" spans="1:19" ht="10.9" customHeight="1" x14ac:dyDescent="0.2">
      <c r="A616" s="322" t="s">
        <v>4013</v>
      </c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L616" s="330">
        <v>0</v>
      </c>
      <c r="M616" s="322"/>
      <c r="N616" s="149">
        <v>1</v>
      </c>
      <c r="O616" s="330">
        <v>0</v>
      </c>
      <c r="P616" s="322"/>
      <c r="Q616" s="330">
        <v>0</v>
      </c>
      <c r="R616" s="322"/>
      <c r="S616" s="149">
        <v>1</v>
      </c>
    </row>
    <row r="617" spans="1:19" ht="10.9" customHeight="1" x14ac:dyDescent="0.2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</row>
    <row r="618" spans="1:19" ht="10.9" customHeight="1" x14ac:dyDescent="0.2">
      <c r="A618" s="322" t="s">
        <v>4022</v>
      </c>
      <c r="B618" s="322"/>
      <c r="C618" s="322"/>
      <c r="D618" s="322"/>
      <c r="E618" s="321" t="s">
        <v>4555</v>
      </c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2" t="s">
        <v>2904</v>
      </c>
      <c r="Q618" s="322"/>
      <c r="R618" s="321" t="s">
        <v>19</v>
      </c>
      <c r="S618" s="321"/>
    </row>
    <row r="619" spans="1:19" ht="10.9" customHeight="1" x14ac:dyDescent="0.2">
      <c r="A619" s="157"/>
      <c r="B619" s="324"/>
      <c r="C619" s="324"/>
      <c r="D619" s="324"/>
      <c r="E619" s="324"/>
      <c r="F619" s="324"/>
      <c r="G619" s="325"/>
      <c r="H619" s="325"/>
      <c r="I619" s="325"/>
      <c r="J619" s="325"/>
      <c r="K619" s="156"/>
      <c r="L619" s="326" t="s">
        <v>4020</v>
      </c>
      <c r="M619" s="326"/>
      <c r="N619" s="326"/>
      <c r="O619" s="326"/>
      <c r="P619" s="326"/>
      <c r="Q619" s="326"/>
      <c r="R619" s="326"/>
      <c r="S619" s="156"/>
    </row>
    <row r="620" spans="1:19" ht="65.650000000000006" customHeight="1" x14ac:dyDescent="0.2">
      <c r="A620" s="155" t="s">
        <v>1247</v>
      </c>
      <c r="B620" s="327" t="s">
        <v>0</v>
      </c>
      <c r="C620" s="327"/>
      <c r="D620" s="327" t="s">
        <v>1</v>
      </c>
      <c r="E620" s="327"/>
      <c r="F620" s="327"/>
      <c r="G620" s="327" t="s">
        <v>2904</v>
      </c>
      <c r="H620" s="327"/>
      <c r="I620" s="328" t="s">
        <v>405</v>
      </c>
      <c r="J620" s="328"/>
      <c r="K620" s="154" t="s">
        <v>4</v>
      </c>
      <c r="L620" s="322" t="s">
        <v>4019</v>
      </c>
      <c r="M620" s="322"/>
      <c r="N620" s="141" t="s">
        <v>4018</v>
      </c>
      <c r="O620" s="322" t="s">
        <v>4017</v>
      </c>
      <c r="P620" s="322"/>
      <c r="Q620" s="322" t="s">
        <v>4016</v>
      </c>
      <c r="R620" s="322"/>
      <c r="S620" s="154" t="s">
        <v>5</v>
      </c>
    </row>
    <row r="621" spans="1:19" ht="10.9" customHeight="1" x14ac:dyDescent="0.2">
      <c r="A621" s="128" t="s">
        <v>4015</v>
      </c>
      <c r="B621" s="334">
        <v>1171</v>
      </c>
      <c r="C621" s="321"/>
      <c r="D621" s="321" t="s">
        <v>3372</v>
      </c>
      <c r="E621" s="321"/>
      <c r="F621" s="321"/>
      <c r="G621" s="321" t="s">
        <v>629</v>
      </c>
      <c r="H621" s="321"/>
      <c r="I621" s="335">
        <v>0.12379999999999999</v>
      </c>
      <c r="J621" s="331"/>
      <c r="K621" s="142">
        <v>21.54</v>
      </c>
      <c r="L621" s="331"/>
      <c r="M621" s="331"/>
      <c r="N621" s="132">
        <v>2.6667000000000001</v>
      </c>
      <c r="O621" s="331"/>
      <c r="P621" s="331"/>
      <c r="Q621" s="331"/>
      <c r="R621" s="331"/>
      <c r="S621" s="132">
        <v>2.6667000000000001</v>
      </c>
    </row>
    <row r="622" spans="1:19" ht="21.75" customHeight="1" x14ac:dyDescent="0.2">
      <c r="A622" s="128" t="s">
        <v>4015</v>
      </c>
      <c r="B622" s="334">
        <v>2433</v>
      </c>
      <c r="C622" s="321"/>
      <c r="D622" s="321" t="s">
        <v>2935</v>
      </c>
      <c r="E622" s="321"/>
      <c r="F622" s="321"/>
      <c r="G622" s="321" t="s">
        <v>7</v>
      </c>
      <c r="H622" s="321"/>
      <c r="I622" s="335">
        <v>0.4</v>
      </c>
      <c r="J622" s="331"/>
      <c r="K622" s="135">
        <v>150</v>
      </c>
      <c r="L622" s="331"/>
      <c r="M622" s="331"/>
      <c r="N622" s="153"/>
      <c r="O622" s="348">
        <v>60</v>
      </c>
      <c r="P622" s="331"/>
      <c r="Q622" s="331"/>
      <c r="R622" s="331"/>
      <c r="S622" s="142">
        <v>60</v>
      </c>
    </row>
    <row r="623" spans="1:19" ht="21.75" customHeight="1" x14ac:dyDescent="0.2">
      <c r="A623" s="128" t="s">
        <v>4015</v>
      </c>
      <c r="B623" s="334">
        <v>9246</v>
      </c>
      <c r="C623" s="321"/>
      <c r="D623" s="321" t="s">
        <v>3194</v>
      </c>
      <c r="E623" s="321"/>
      <c r="F623" s="321"/>
      <c r="G623" s="321" t="s">
        <v>7</v>
      </c>
      <c r="H623" s="321"/>
      <c r="I623" s="335">
        <v>1.6612</v>
      </c>
      <c r="J623" s="331"/>
      <c r="K623" s="135">
        <v>125.8</v>
      </c>
      <c r="L623" s="331"/>
      <c r="M623" s="331"/>
      <c r="N623" s="135">
        <v>208.97900000000001</v>
      </c>
      <c r="O623" s="331"/>
      <c r="P623" s="331"/>
      <c r="Q623" s="331"/>
      <c r="R623" s="331"/>
      <c r="S623" s="135">
        <v>208.97900000000001</v>
      </c>
    </row>
    <row r="624" spans="1:19" ht="10.9" customHeight="1" x14ac:dyDescent="0.2">
      <c r="A624" s="128" t="s">
        <v>4015</v>
      </c>
      <c r="B624" s="334">
        <v>9247</v>
      </c>
      <c r="C624" s="321"/>
      <c r="D624" s="321" t="s">
        <v>3193</v>
      </c>
      <c r="E624" s="321"/>
      <c r="F624" s="321"/>
      <c r="G624" s="321" t="s">
        <v>621</v>
      </c>
      <c r="H624" s="321"/>
      <c r="I624" s="335">
        <v>2.93E-2</v>
      </c>
      <c r="J624" s="331"/>
      <c r="K624" s="129">
        <v>1490</v>
      </c>
      <c r="L624" s="331"/>
      <c r="M624" s="331"/>
      <c r="N624" s="142">
        <v>43.656999999999996</v>
      </c>
      <c r="O624" s="331"/>
      <c r="P624" s="331"/>
      <c r="Q624" s="331"/>
      <c r="R624" s="331"/>
      <c r="S624" s="142">
        <v>43.656999999999996</v>
      </c>
    </row>
    <row r="625" spans="1:19" ht="10.9" customHeight="1" x14ac:dyDescent="0.2">
      <c r="A625" s="322" t="s">
        <v>4014</v>
      </c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L625" s="333">
        <v>0</v>
      </c>
      <c r="M625" s="322"/>
      <c r="N625" s="161">
        <v>255.30269999999999</v>
      </c>
      <c r="O625" s="349">
        <v>60</v>
      </c>
      <c r="P625" s="322"/>
      <c r="Q625" s="333">
        <v>0</v>
      </c>
      <c r="R625" s="322"/>
      <c r="S625" s="161">
        <v>315.30270000000002</v>
      </c>
    </row>
    <row r="626" spans="1:19" ht="10.9" customHeight="1" x14ac:dyDescent="0.2">
      <c r="A626" s="322" t="s">
        <v>4013</v>
      </c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L626" s="330">
        <v>0</v>
      </c>
      <c r="M626" s="322"/>
      <c r="N626" s="163">
        <v>0.80970699999999995</v>
      </c>
      <c r="O626" s="346">
        <v>0.19029299999999999</v>
      </c>
      <c r="P626" s="322"/>
      <c r="Q626" s="330">
        <v>0</v>
      </c>
      <c r="R626" s="322"/>
      <c r="S626" s="149">
        <v>1</v>
      </c>
    </row>
    <row r="627" spans="1:19" ht="10.9" customHeight="1" x14ac:dyDescent="0.2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</row>
    <row r="628" spans="1:19" ht="10.9" customHeight="1" x14ac:dyDescent="0.2">
      <c r="A628" s="322" t="s">
        <v>4022</v>
      </c>
      <c r="B628" s="322"/>
      <c r="C628" s="322"/>
      <c r="D628" s="322"/>
      <c r="E628" s="321" t="s">
        <v>4554</v>
      </c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2" t="s">
        <v>2904</v>
      </c>
      <c r="Q628" s="322"/>
      <c r="R628" s="321" t="s">
        <v>19</v>
      </c>
      <c r="S628" s="321"/>
    </row>
    <row r="629" spans="1:19" ht="10.9" customHeight="1" x14ac:dyDescent="0.2">
      <c r="A629" s="157"/>
      <c r="B629" s="324"/>
      <c r="C629" s="324"/>
      <c r="D629" s="324"/>
      <c r="E629" s="324"/>
      <c r="F629" s="324"/>
      <c r="G629" s="325"/>
      <c r="H629" s="325"/>
      <c r="I629" s="325"/>
      <c r="J629" s="325"/>
      <c r="K629" s="156"/>
      <c r="L629" s="326" t="s">
        <v>4020</v>
      </c>
      <c r="M629" s="326"/>
      <c r="N629" s="326"/>
      <c r="O629" s="326"/>
      <c r="P629" s="326"/>
      <c r="Q629" s="326"/>
      <c r="R629" s="326"/>
      <c r="S629" s="156"/>
    </row>
    <row r="630" spans="1:19" ht="65.650000000000006" customHeight="1" x14ac:dyDescent="0.2">
      <c r="A630" s="155" t="s">
        <v>1247</v>
      </c>
      <c r="B630" s="327" t="s">
        <v>0</v>
      </c>
      <c r="C630" s="327"/>
      <c r="D630" s="327" t="s">
        <v>1</v>
      </c>
      <c r="E630" s="327"/>
      <c r="F630" s="327"/>
      <c r="G630" s="327" t="s">
        <v>2904</v>
      </c>
      <c r="H630" s="327"/>
      <c r="I630" s="328" t="s">
        <v>405</v>
      </c>
      <c r="J630" s="328"/>
      <c r="K630" s="154" t="s">
        <v>4</v>
      </c>
      <c r="L630" s="322" t="s">
        <v>4019</v>
      </c>
      <c r="M630" s="322"/>
      <c r="N630" s="141" t="s">
        <v>4018</v>
      </c>
      <c r="O630" s="322" t="s">
        <v>4017</v>
      </c>
      <c r="P630" s="322"/>
      <c r="Q630" s="322" t="s">
        <v>4016</v>
      </c>
      <c r="R630" s="322"/>
      <c r="S630" s="154" t="s">
        <v>5</v>
      </c>
    </row>
    <row r="631" spans="1:19" ht="10.9" customHeight="1" x14ac:dyDescent="0.2">
      <c r="A631" s="128" t="s">
        <v>4015</v>
      </c>
      <c r="B631" s="334">
        <v>1171</v>
      </c>
      <c r="C631" s="321"/>
      <c r="D631" s="321" t="s">
        <v>3372</v>
      </c>
      <c r="E631" s="321"/>
      <c r="F631" s="321"/>
      <c r="G631" s="321" t="s">
        <v>629</v>
      </c>
      <c r="H631" s="321"/>
      <c r="I631" s="335">
        <v>0.1004</v>
      </c>
      <c r="J631" s="331"/>
      <c r="K631" s="142">
        <v>21.54</v>
      </c>
      <c r="L631" s="331"/>
      <c r="M631" s="331"/>
      <c r="N631" s="132">
        <v>2.1625999999999999</v>
      </c>
      <c r="O631" s="331"/>
      <c r="P631" s="331"/>
      <c r="Q631" s="331"/>
      <c r="R631" s="331"/>
      <c r="S631" s="132">
        <v>2.1625999999999999</v>
      </c>
    </row>
    <row r="632" spans="1:19" ht="21.75" customHeight="1" x14ac:dyDescent="0.2">
      <c r="A632" s="128" t="s">
        <v>4015</v>
      </c>
      <c r="B632" s="334">
        <v>2434</v>
      </c>
      <c r="C632" s="321"/>
      <c r="D632" s="321" t="s">
        <v>2934</v>
      </c>
      <c r="E632" s="321"/>
      <c r="F632" s="321"/>
      <c r="G632" s="321" t="s">
        <v>7</v>
      </c>
      <c r="H632" s="321"/>
      <c r="I632" s="335">
        <v>0.4</v>
      </c>
      <c r="J632" s="331"/>
      <c r="K632" s="135">
        <v>150</v>
      </c>
      <c r="L632" s="331"/>
      <c r="M632" s="331"/>
      <c r="N632" s="153"/>
      <c r="O632" s="348">
        <v>60</v>
      </c>
      <c r="P632" s="331"/>
      <c r="Q632" s="331"/>
      <c r="R632" s="331"/>
      <c r="S632" s="142">
        <v>60</v>
      </c>
    </row>
    <row r="633" spans="1:19" ht="21.75" customHeight="1" x14ac:dyDescent="0.2">
      <c r="A633" s="128" t="s">
        <v>4015</v>
      </c>
      <c r="B633" s="334">
        <v>9246</v>
      </c>
      <c r="C633" s="321"/>
      <c r="D633" s="321" t="s">
        <v>3194</v>
      </c>
      <c r="E633" s="321"/>
      <c r="F633" s="321"/>
      <c r="G633" s="321" t="s">
        <v>7</v>
      </c>
      <c r="H633" s="321"/>
      <c r="I633" s="335">
        <v>1.0615000000000001</v>
      </c>
      <c r="J633" s="331"/>
      <c r="K633" s="135">
        <v>125.8</v>
      </c>
      <c r="L633" s="331"/>
      <c r="M633" s="331"/>
      <c r="N633" s="135">
        <v>133.5367</v>
      </c>
      <c r="O633" s="331"/>
      <c r="P633" s="331"/>
      <c r="Q633" s="331"/>
      <c r="R633" s="331"/>
      <c r="S633" s="135">
        <v>133.5367</v>
      </c>
    </row>
    <row r="634" spans="1:19" ht="10.9" customHeight="1" x14ac:dyDescent="0.2">
      <c r="A634" s="128" t="s">
        <v>4015</v>
      </c>
      <c r="B634" s="334">
        <v>9247</v>
      </c>
      <c r="C634" s="321"/>
      <c r="D634" s="321" t="s">
        <v>3193</v>
      </c>
      <c r="E634" s="321"/>
      <c r="F634" s="321"/>
      <c r="G634" s="321" t="s">
        <v>621</v>
      </c>
      <c r="H634" s="321"/>
      <c r="I634" s="335">
        <v>2.81E-2</v>
      </c>
      <c r="J634" s="331"/>
      <c r="K634" s="129">
        <v>1490</v>
      </c>
      <c r="L634" s="331"/>
      <c r="M634" s="331"/>
      <c r="N634" s="142">
        <v>41.869</v>
      </c>
      <c r="O634" s="331"/>
      <c r="P634" s="331"/>
      <c r="Q634" s="331"/>
      <c r="R634" s="331"/>
      <c r="S634" s="142">
        <v>41.869</v>
      </c>
    </row>
    <row r="635" spans="1:19" ht="10.9" customHeight="1" x14ac:dyDescent="0.2">
      <c r="A635" s="322" t="s">
        <v>4014</v>
      </c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L635" s="333">
        <v>0</v>
      </c>
      <c r="M635" s="322"/>
      <c r="N635" s="161">
        <v>177.56829999999999</v>
      </c>
      <c r="O635" s="349">
        <v>60</v>
      </c>
      <c r="P635" s="322"/>
      <c r="Q635" s="333">
        <v>0</v>
      </c>
      <c r="R635" s="322"/>
      <c r="S635" s="161">
        <v>237.56829999999999</v>
      </c>
    </row>
    <row r="636" spans="1:19" ht="10.9" customHeight="1" x14ac:dyDescent="0.2">
      <c r="A636" s="322" t="s">
        <v>4013</v>
      </c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L636" s="330">
        <v>0</v>
      </c>
      <c r="M636" s="322"/>
      <c r="N636" s="163">
        <v>0.74744100000000002</v>
      </c>
      <c r="O636" s="346">
        <v>0.25255899999999998</v>
      </c>
      <c r="P636" s="322"/>
      <c r="Q636" s="330">
        <v>0</v>
      </c>
      <c r="R636" s="322"/>
      <c r="S636" s="149">
        <v>1</v>
      </c>
    </row>
    <row r="637" spans="1:19" ht="10.9" customHeight="1" x14ac:dyDescent="0.2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</row>
    <row r="638" spans="1:19" ht="10.9" customHeight="1" x14ac:dyDescent="0.2">
      <c r="A638" s="322" t="s">
        <v>4033</v>
      </c>
      <c r="B638" s="322"/>
      <c r="C638" s="322"/>
      <c r="D638" s="322"/>
      <c r="E638" s="321" t="s">
        <v>4553</v>
      </c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</row>
    <row r="639" spans="1:19" ht="10.9" customHeight="1" x14ac:dyDescent="0.2">
      <c r="A639" s="322" t="s">
        <v>4031</v>
      </c>
      <c r="B639" s="322"/>
      <c r="C639" s="322"/>
      <c r="D639" s="322"/>
      <c r="E639" s="321" t="s">
        <v>4552</v>
      </c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</row>
    <row r="640" spans="1:19" ht="10.9" customHeight="1" x14ac:dyDescent="0.2">
      <c r="A640" s="322" t="s">
        <v>4022</v>
      </c>
      <c r="B640" s="322"/>
      <c r="C640" s="322"/>
      <c r="D640" s="322"/>
      <c r="E640" s="321" t="s">
        <v>4551</v>
      </c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2" t="s">
        <v>2904</v>
      </c>
      <c r="Q640" s="322"/>
      <c r="R640" s="321" t="s">
        <v>1270</v>
      </c>
      <c r="S640" s="321"/>
    </row>
    <row r="641" spans="1:19" ht="10.9" customHeight="1" x14ac:dyDescent="0.2">
      <c r="A641" s="157"/>
      <c r="B641" s="324"/>
      <c r="C641" s="324"/>
      <c r="D641" s="324"/>
      <c r="E641" s="324"/>
      <c r="F641" s="324"/>
      <c r="G641" s="325"/>
      <c r="H641" s="325"/>
      <c r="I641" s="325"/>
      <c r="J641" s="325"/>
      <c r="K641" s="156"/>
      <c r="L641" s="326" t="s">
        <v>4020</v>
      </c>
      <c r="M641" s="326"/>
      <c r="N641" s="326"/>
      <c r="O641" s="326"/>
      <c r="P641" s="326"/>
      <c r="Q641" s="326"/>
      <c r="R641" s="326"/>
      <c r="S641" s="156"/>
    </row>
    <row r="642" spans="1:19" ht="65.650000000000006" customHeight="1" x14ac:dyDescent="0.2">
      <c r="A642" s="155" t="s">
        <v>1247</v>
      </c>
      <c r="B642" s="327" t="s">
        <v>0</v>
      </c>
      <c r="C642" s="327"/>
      <c r="D642" s="327" t="s">
        <v>1</v>
      </c>
      <c r="E642" s="327"/>
      <c r="F642" s="327"/>
      <c r="G642" s="327" t="s">
        <v>2904</v>
      </c>
      <c r="H642" s="327"/>
      <c r="I642" s="328" t="s">
        <v>405</v>
      </c>
      <c r="J642" s="328"/>
      <c r="K642" s="154" t="s">
        <v>4</v>
      </c>
      <c r="L642" s="322" t="s">
        <v>4019</v>
      </c>
      <c r="M642" s="322"/>
      <c r="N642" s="141" t="s">
        <v>4018</v>
      </c>
      <c r="O642" s="322" t="s">
        <v>4017</v>
      </c>
      <c r="P642" s="322"/>
      <c r="Q642" s="322" t="s">
        <v>4016</v>
      </c>
      <c r="R642" s="322"/>
      <c r="S642" s="154" t="s">
        <v>5</v>
      </c>
    </row>
    <row r="643" spans="1:19" ht="10.9" customHeight="1" x14ac:dyDescent="0.2">
      <c r="A643" s="128" t="s">
        <v>4545</v>
      </c>
      <c r="B643" s="344">
        <v>22</v>
      </c>
      <c r="C643" s="321"/>
      <c r="D643" s="321" t="s">
        <v>1458</v>
      </c>
      <c r="E643" s="321"/>
      <c r="F643" s="321"/>
      <c r="G643" s="321" t="s">
        <v>1270</v>
      </c>
      <c r="H643" s="321"/>
      <c r="I643" s="335">
        <v>1</v>
      </c>
      <c r="J643" s="331"/>
      <c r="K643" s="129">
        <v>1100</v>
      </c>
      <c r="L643" s="331"/>
      <c r="M643" s="331"/>
      <c r="N643" s="153"/>
      <c r="O643" s="331"/>
      <c r="P643" s="331"/>
      <c r="Q643" s="337">
        <v>1100</v>
      </c>
      <c r="R643" s="331"/>
      <c r="S643" s="129">
        <v>1100</v>
      </c>
    </row>
    <row r="644" spans="1:19" ht="10.9" customHeight="1" x14ac:dyDescent="0.2">
      <c r="A644" s="322" t="s">
        <v>4014</v>
      </c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L644" s="333">
        <v>0</v>
      </c>
      <c r="M644" s="322"/>
      <c r="N644" s="152">
        <v>0</v>
      </c>
      <c r="O644" s="333">
        <v>0</v>
      </c>
      <c r="P644" s="322"/>
      <c r="Q644" s="338">
        <v>1100</v>
      </c>
      <c r="R644" s="322"/>
      <c r="S644" s="151">
        <v>1100</v>
      </c>
    </row>
    <row r="645" spans="1:19" ht="10.9" customHeight="1" x14ac:dyDescent="0.2">
      <c r="A645" s="322" t="s">
        <v>4013</v>
      </c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L645" s="330">
        <v>0</v>
      </c>
      <c r="M645" s="322"/>
      <c r="N645" s="150">
        <v>0</v>
      </c>
      <c r="O645" s="330">
        <v>0</v>
      </c>
      <c r="P645" s="322"/>
      <c r="Q645" s="329">
        <v>1</v>
      </c>
      <c r="R645" s="322"/>
      <c r="S645" s="149">
        <v>1</v>
      </c>
    </row>
    <row r="646" spans="1:19" ht="10.9" customHeight="1" x14ac:dyDescent="0.2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</row>
    <row r="647" spans="1:19" ht="10.9" customHeight="1" x14ac:dyDescent="0.2">
      <c r="A647" s="322" t="s">
        <v>4022</v>
      </c>
      <c r="B647" s="322"/>
      <c r="C647" s="322"/>
      <c r="D647" s="322"/>
      <c r="E647" s="321" t="s">
        <v>4550</v>
      </c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2" t="s">
        <v>2904</v>
      </c>
      <c r="Q647" s="322"/>
      <c r="R647" s="321" t="s">
        <v>1270</v>
      </c>
      <c r="S647" s="321"/>
    </row>
    <row r="648" spans="1:19" ht="10.9" customHeight="1" x14ac:dyDescent="0.2">
      <c r="A648" s="157"/>
      <c r="B648" s="324"/>
      <c r="C648" s="324"/>
      <c r="D648" s="324"/>
      <c r="E648" s="324"/>
      <c r="F648" s="324"/>
      <c r="G648" s="325"/>
      <c r="H648" s="325"/>
      <c r="I648" s="325"/>
      <c r="J648" s="325"/>
      <c r="K648" s="156"/>
      <c r="L648" s="326" t="s">
        <v>4020</v>
      </c>
      <c r="M648" s="326"/>
      <c r="N648" s="326"/>
      <c r="O648" s="326"/>
      <c r="P648" s="326"/>
      <c r="Q648" s="326"/>
      <c r="R648" s="326"/>
      <c r="S648" s="156"/>
    </row>
    <row r="649" spans="1:19" ht="65.650000000000006" customHeight="1" x14ac:dyDescent="0.2">
      <c r="A649" s="155" t="s">
        <v>1247</v>
      </c>
      <c r="B649" s="327" t="s">
        <v>0</v>
      </c>
      <c r="C649" s="327"/>
      <c r="D649" s="327" t="s">
        <v>1</v>
      </c>
      <c r="E649" s="327"/>
      <c r="F649" s="327"/>
      <c r="G649" s="327" t="s">
        <v>2904</v>
      </c>
      <c r="H649" s="327"/>
      <c r="I649" s="328" t="s">
        <v>405</v>
      </c>
      <c r="J649" s="328"/>
      <c r="K649" s="154" t="s">
        <v>4</v>
      </c>
      <c r="L649" s="322" t="s">
        <v>4019</v>
      </c>
      <c r="M649" s="322"/>
      <c r="N649" s="141" t="s">
        <v>4018</v>
      </c>
      <c r="O649" s="322" t="s">
        <v>4017</v>
      </c>
      <c r="P649" s="322"/>
      <c r="Q649" s="322" t="s">
        <v>4016</v>
      </c>
      <c r="R649" s="322"/>
      <c r="S649" s="154" t="s">
        <v>5</v>
      </c>
    </row>
    <row r="650" spans="1:19" ht="10.9" customHeight="1" x14ac:dyDescent="0.2">
      <c r="A650" s="128" t="s">
        <v>4545</v>
      </c>
      <c r="B650" s="345">
        <v>7</v>
      </c>
      <c r="C650" s="321"/>
      <c r="D650" s="321" t="s">
        <v>2901</v>
      </c>
      <c r="E650" s="321"/>
      <c r="F650" s="321"/>
      <c r="G650" s="321" t="s">
        <v>7</v>
      </c>
      <c r="H650" s="321"/>
      <c r="I650" s="335">
        <v>6</v>
      </c>
      <c r="J650" s="331"/>
      <c r="K650" s="135">
        <v>250</v>
      </c>
      <c r="L650" s="331"/>
      <c r="M650" s="331"/>
      <c r="N650" s="153"/>
      <c r="O650" s="331"/>
      <c r="P650" s="331"/>
      <c r="Q650" s="337">
        <v>1500</v>
      </c>
      <c r="R650" s="331"/>
      <c r="S650" s="129">
        <v>1500</v>
      </c>
    </row>
    <row r="651" spans="1:19" ht="10.9" customHeight="1" x14ac:dyDescent="0.2">
      <c r="A651" s="322" t="s">
        <v>4014</v>
      </c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L651" s="333">
        <v>0</v>
      </c>
      <c r="M651" s="322"/>
      <c r="N651" s="152">
        <v>0</v>
      </c>
      <c r="O651" s="333">
        <v>0</v>
      </c>
      <c r="P651" s="322"/>
      <c r="Q651" s="338">
        <v>1500</v>
      </c>
      <c r="R651" s="322"/>
      <c r="S651" s="151">
        <v>1500</v>
      </c>
    </row>
    <row r="652" spans="1:19" ht="10.9" customHeight="1" x14ac:dyDescent="0.2">
      <c r="A652" s="322" t="s">
        <v>4013</v>
      </c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L652" s="330">
        <v>0</v>
      </c>
      <c r="M652" s="322"/>
      <c r="N652" s="150">
        <v>0</v>
      </c>
      <c r="O652" s="330">
        <v>0</v>
      </c>
      <c r="P652" s="322"/>
      <c r="Q652" s="329">
        <v>1</v>
      </c>
      <c r="R652" s="322"/>
      <c r="S652" s="149">
        <v>1</v>
      </c>
    </row>
    <row r="653" spans="1:19" ht="10.9" customHeight="1" x14ac:dyDescent="0.2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</row>
    <row r="654" spans="1:19" ht="10.9" customHeight="1" x14ac:dyDescent="0.2">
      <c r="A654" s="322" t="s">
        <v>4022</v>
      </c>
      <c r="B654" s="322"/>
      <c r="C654" s="322"/>
      <c r="D654" s="322"/>
      <c r="E654" s="321" t="s">
        <v>4549</v>
      </c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2" t="s">
        <v>2904</v>
      </c>
      <c r="Q654" s="322"/>
      <c r="R654" s="321" t="s">
        <v>1270</v>
      </c>
      <c r="S654" s="321"/>
    </row>
    <row r="655" spans="1:19" ht="10.9" customHeight="1" x14ac:dyDescent="0.2">
      <c r="A655" s="157"/>
      <c r="B655" s="324"/>
      <c r="C655" s="324"/>
      <c r="D655" s="324"/>
      <c r="E655" s="324"/>
      <c r="F655" s="324"/>
      <c r="G655" s="325"/>
      <c r="H655" s="325"/>
      <c r="I655" s="325"/>
      <c r="J655" s="325"/>
      <c r="K655" s="156"/>
      <c r="L655" s="326" t="s">
        <v>4020</v>
      </c>
      <c r="M655" s="326"/>
      <c r="N655" s="326"/>
      <c r="O655" s="326"/>
      <c r="P655" s="326"/>
      <c r="Q655" s="326"/>
      <c r="R655" s="326"/>
      <c r="S655" s="156"/>
    </row>
    <row r="656" spans="1:19" ht="65.650000000000006" customHeight="1" x14ac:dyDescent="0.2">
      <c r="A656" s="155" t="s">
        <v>1247</v>
      </c>
      <c r="B656" s="327" t="s">
        <v>0</v>
      </c>
      <c r="C656" s="327"/>
      <c r="D656" s="327" t="s">
        <v>1</v>
      </c>
      <c r="E656" s="327"/>
      <c r="F656" s="327"/>
      <c r="G656" s="327" t="s">
        <v>2904</v>
      </c>
      <c r="H656" s="327"/>
      <c r="I656" s="328" t="s">
        <v>405</v>
      </c>
      <c r="J656" s="328"/>
      <c r="K656" s="154" t="s">
        <v>4</v>
      </c>
      <c r="L656" s="322" t="s">
        <v>4019</v>
      </c>
      <c r="M656" s="322"/>
      <c r="N656" s="141" t="s">
        <v>4018</v>
      </c>
      <c r="O656" s="322" t="s">
        <v>4017</v>
      </c>
      <c r="P656" s="322"/>
      <c r="Q656" s="322" t="s">
        <v>4016</v>
      </c>
      <c r="R656" s="322"/>
      <c r="S656" s="154" t="s">
        <v>5</v>
      </c>
    </row>
    <row r="657" spans="1:19" ht="10.9" customHeight="1" x14ac:dyDescent="0.2">
      <c r="A657" s="128" t="s">
        <v>4545</v>
      </c>
      <c r="B657" s="344">
        <v>24</v>
      </c>
      <c r="C657" s="321"/>
      <c r="D657" s="321" t="s">
        <v>2898</v>
      </c>
      <c r="E657" s="321"/>
      <c r="F657" s="321"/>
      <c r="G657" s="321" t="s">
        <v>1270</v>
      </c>
      <c r="H657" s="321"/>
      <c r="I657" s="335">
        <v>1</v>
      </c>
      <c r="J657" s="331"/>
      <c r="K657" s="129">
        <v>1400</v>
      </c>
      <c r="L657" s="331"/>
      <c r="M657" s="331"/>
      <c r="N657" s="153"/>
      <c r="O657" s="331"/>
      <c r="P657" s="331"/>
      <c r="Q657" s="337">
        <v>1400</v>
      </c>
      <c r="R657" s="331"/>
      <c r="S657" s="129">
        <v>1400</v>
      </c>
    </row>
    <row r="658" spans="1:19" ht="10.9" customHeight="1" x14ac:dyDescent="0.2">
      <c r="A658" s="322" t="s">
        <v>4014</v>
      </c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L658" s="333">
        <v>0</v>
      </c>
      <c r="M658" s="322"/>
      <c r="N658" s="152">
        <v>0</v>
      </c>
      <c r="O658" s="333">
        <v>0</v>
      </c>
      <c r="P658" s="322"/>
      <c r="Q658" s="338">
        <v>1400</v>
      </c>
      <c r="R658" s="322"/>
      <c r="S658" s="151">
        <v>1400</v>
      </c>
    </row>
    <row r="659" spans="1:19" ht="10.9" customHeight="1" x14ac:dyDescent="0.2">
      <c r="A659" s="322" t="s">
        <v>4013</v>
      </c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L659" s="330">
        <v>0</v>
      </c>
      <c r="M659" s="322"/>
      <c r="N659" s="150">
        <v>0</v>
      </c>
      <c r="O659" s="330">
        <v>0</v>
      </c>
      <c r="P659" s="322"/>
      <c r="Q659" s="329">
        <v>1</v>
      </c>
      <c r="R659" s="322"/>
      <c r="S659" s="149">
        <v>1</v>
      </c>
    </row>
    <row r="660" spans="1:19" ht="10.9" customHeight="1" x14ac:dyDescent="0.2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</row>
    <row r="661" spans="1:19" ht="10.9" customHeight="1" x14ac:dyDescent="0.2">
      <c r="A661" s="322" t="s">
        <v>4022</v>
      </c>
      <c r="B661" s="322"/>
      <c r="C661" s="322"/>
      <c r="D661" s="322"/>
      <c r="E661" s="321" t="s">
        <v>4548</v>
      </c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2" t="s">
        <v>2904</v>
      </c>
      <c r="Q661" s="322"/>
      <c r="R661" s="321" t="s">
        <v>1270</v>
      </c>
      <c r="S661" s="321"/>
    </row>
    <row r="662" spans="1:19" ht="10.9" customHeight="1" x14ac:dyDescent="0.2">
      <c r="A662" s="157"/>
      <c r="B662" s="324"/>
      <c r="C662" s="324"/>
      <c r="D662" s="324"/>
      <c r="E662" s="324"/>
      <c r="F662" s="324"/>
      <c r="G662" s="325"/>
      <c r="H662" s="325"/>
      <c r="I662" s="325"/>
      <c r="J662" s="325"/>
      <c r="K662" s="156"/>
      <c r="L662" s="326" t="s">
        <v>4020</v>
      </c>
      <c r="M662" s="326"/>
      <c r="N662" s="326"/>
      <c r="O662" s="326"/>
      <c r="P662" s="326"/>
      <c r="Q662" s="326"/>
      <c r="R662" s="326"/>
      <c r="S662" s="156"/>
    </row>
    <row r="663" spans="1:19" ht="65.650000000000006" customHeight="1" x14ac:dyDescent="0.2">
      <c r="A663" s="155" t="s">
        <v>1247</v>
      </c>
      <c r="B663" s="327" t="s">
        <v>0</v>
      </c>
      <c r="C663" s="327"/>
      <c r="D663" s="327" t="s">
        <v>1</v>
      </c>
      <c r="E663" s="327"/>
      <c r="F663" s="327"/>
      <c r="G663" s="327" t="s">
        <v>2904</v>
      </c>
      <c r="H663" s="327"/>
      <c r="I663" s="328" t="s">
        <v>405</v>
      </c>
      <c r="J663" s="328"/>
      <c r="K663" s="154" t="s">
        <v>4</v>
      </c>
      <c r="L663" s="322" t="s">
        <v>4019</v>
      </c>
      <c r="M663" s="322"/>
      <c r="N663" s="141" t="s">
        <v>4018</v>
      </c>
      <c r="O663" s="322" t="s">
        <v>4017</v>
      </c>
      <c r="P663" s="322"/>
      <c r="Q663" s="322" t="s">
        <v>4016</v>
      </c>
      <c r="R663" s="322"/>
      <c r="S663" s="154" t="s">
        <v>5</v>
      </c>
    </row>
    <row r="664" spans="1:19" ht="10.9" customHeight="1" x14ac:dyDescent="0.2">
      <c r="A664" s="128" t="s">
        <v>4545</v>
      </c>
      <c r="B664" s="344">
        <v>29</v>
      </c>
      <c r="C664" s="321"/>
      <c r="D664" s="321" t="s">
        <v>1462</v>
      </c>
      <c r="E664" s="321"/>
      <c r="F664" s="321"/>
      <c r="G664" s="321" t="s">
        <v>1270</v>
      </c>
      <c r="H664" s="321"/>
      <c r="I664" s="335">
        <v>1</v>
      </c>
      <c r="J664" s="331"/>
      <c r="K664" s="135">
        <v>340</v>
      </c>
      <c r="L664" s="331"/>
      <c r="M664" s="331"/>
      <c r="N664" s="153"/>
      <c r="O664" s="331"/>
      <c r="P664" s="331"/>
      <c r="Q664" s="341">
        <v>340</v>
      </c>
      <c r="R664" s="331"/>
      <c r="S664" s="135">
        <v>340</v>
      </c>
    </row>
    <row r="665" spans="1:19" ht="10.9" customHeight="1" x14ac:dyDescent="0.2">
      <c r="A665" s="322" t="s">
        <v>4014</v>
      </c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L665" s="333">
        <v>0</v>
      </c>
      <c r="M665" s="322"/>
      <c r="N665" s="152">
        <v>0</v>
      </c>
      <c r="O665" s="333">
        <v>0</v>
      </c>
      <c r="P665" s="322"/>
      <c r="Q665" s="340">
        <v>340</v>
      </c>
      <c r="R665" s="322"/>
      <c r="S665" s="161">
        <v>340</v>
      </c>
    </row>
    <row r="666" spans="1:19" ht="10.9" customHeight="1" x14ac:dyDescent="0.2">
      <c r="A666" s="322" t="s">
        <v>4013</v>
      </c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L666" s="330">
        <v>0</v>
      </c>
      <c r="M666" s="322"/>
      <c r="N666" s="150">
        <v>0</v>
      </c>
      <c r="O666" s="330">
        <v>0</v>
      </c>
      <c r="P666" s="322"/>
      <c r="Q666" s="329">
        <v>1</v>
      </c>
      <c r="R666" s="322"/>
      <c r="S666" s="149">
        <v>1</v>
      </c>
    </row>
    <row r="667" spans="1:19" ht="10.9" customHeight="1" x14ac:dyDescent="0.2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</row>
    <row r="668" spans="1:19" ht="10.9" customHeight="1" x14ac:dyDescent="0.2">
      <c r="A668" s="322" t="s">
        <v>4022</v>
      </c>
      <c r="B668" s="322"/>
      <c r="C668" s="322"/>
      <c r="D668" s="322"/>
      <c r="E668" s="321" t="s">
        <v>4547</v>
      </c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2" t="s">
        <v>2904</v>
      </c>
      <c r="Q668" s="322"/>
      <c r="R668" s="321" t="s">
        <v>1270</v>
      </c>
      <c r="S668" s="321"/>
    </row>
    <row r="669" spans="1:19" ht="10.9" customHeight="1" x14ac:dyDescent="0.2">
      <c r="A669" s="157"/>
      <c r="B669" s="324"/>
      <c r="C669" s="324"/>
      <c r="D669" s="324"/>
      <c r="E669" s="324"/>
      <c r="F669" s="324"/>
      <c r="G669" s="325"/>
      <c r="H669" s="325"/>
      <c r="I669" s="325"/>
      <c r="J669" s="325"/>
      <c r="K669" s="156"/>
      <c r="L669" s="326" t="s">
        <v>4020</v>
      </c>
      <c r="M669" s="326"/>
      <c r="N669" s="326"/>
      <c r="O669" s="326"/>
      <c r="P669" s="326"/>
      <c r="Q669" s="326"/>
      <c r="R669" s="326"/>
      <c r="S669" s="156"/>
    </row>
    <row r="670" spans="1:19" ht="65.650000000000006" customHeight="1" x14ac:dyDescent="0.2">
      <c r="A670" s="155" t="s">
        <v>1247</v>
      </c>
      <c r="B670" s="327" t="s">
        <v>0</v>
      </c>
      <c r="C670" s="327"/>
      <c r="D670" s="327" t="s">
        <v>1</v>
      </c>
      <c r="E670" s="327"/>
      <c r="F670" s="327"/>
      <c r="G670" s="327" t="s">
        <v>2904</v>
      </c>
      <c r="H670" s="327"/>
      <c r="I670" s="328" t="s">
        <v>405</v>
      </c>
      <c r="J670" s="328"/>
      <c r="K670" s="154" t="s">
        <v>4</v>
      </c>
      <c r="L670" s="322" t="s">
        <v>4019</v>
      </c>
      <c r="M670" s="322"/>
      <c r="N670" s="141" t="s">
        <v>4018</v>
      </c>
      <c r="O670" s="322" t="s">
        <v>4017</v>
      </c>
      <c r="P670" s="322"/>
      <c r="Q670" s="322" t="s">
        <v>4016</v>
      </c>
      <c r="R670" s="322"/>
      <c r="S670" s="154" t="s">
        <v>5</v>
      </c>
    </row>
    <row r="671" spans="1:19" ht="10.9" customHeight="1" x14ac:dyDescent="0.2">
      <c r="A671" s="128" t="s">
        <v>4545</v>
      </c>
      <c r="B671" s="344">
        <v>28</v>
      </c>
      <c r="C671" s="321"/>
      <c r="D671" s="321" t="s">
        <v>1466</v>
      </c>
      <c r="E671" s="321"/>
      <c r="F671" s="321"/>
      <c r="G671" s="321" t="s">
        <v>1270</v>
      </c>
      <c r="H671" s="321"/>
      <c r="I671" s="335">
        <v>1</v>
      </c>
      <c r="J671" s="331"/>
      <c r="K671" s="135">
        <v>225</v>
      </c>
      <c r="L671" s="331"/>
      <c r="M671" s="331"/>
      <c r="N671" s="153"/>
      <c r="O671" s="331"/>
      <c r="P671" s="331"/>
      <c r="Q671" s="341">
        <v>225</v>
      </c>
      <c r="R671" s="331"/>
      <c r="S671" s="135">
        <v>225</v>
      </c>
    </row>
    <row r="672" spans="1:19" ht="10.9" customHeight="1" x14ac:dyDescent="0.2">
      <c r="A672" s="322" t="s">
        <v>4014</v>
      </c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L672" s="333">
        <v>0</v>
      </c>
      <c r="M672" s="322"/>
      <c r="N672" s="152">
        <v>0</v>
      </c>
      <c r="O672" s="333">
        <v>0</v>
      </c>
      <c r="P672" s="322"/>
      <c r="Q672" s="340">
        <v>225</v>
      </c>
      <c r="R672" s="322"/>
      <c r="S672" s="161">
        <v>225</v>
      </c>
    </row>
    <row r="673" spans="1:19" ht="10.9" customHeight="1" x14ac:dyDescent="0.2">
      <c r="A673" s="322" t="s">
        <v>4013</v>
      </c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L673" s="330">
        <v>0</v>
      </c>
      <c r="M673" s="322"/>
      <c r="N673" s="150">
        <v>0</v>
      </c>
      <c r="O673" s="330">
        <v>0</v>
      </c>
      <c r="P673" s="322"/>
      <c r="Q673" s="329">
        <v>1</v>
      </c>
      <c r="R673" s="322"/>
      <c r="S673" s="149">
        <v>1</v>
      </c>
    </row>
    <row r="674" spans="1:19" ht="10.9" customHeight="1" x14ac:dyDescent="0.2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</row>
    <row r="675" spans="1:19" ht="10.9" customHeight="1" x14ac:dyDescent="0.2">
      <c r="A675" s="322" t="s">
        <v>4022</v>
      </c>
      <c r="B675" s="322"/>
      <c r="C675" s="322"/>
      <c r="D675" s="322"/>
      <c r="E675" s="321" t="s">
        <v>4546</v>
      </c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2" t="s">
        <v>2904</v>
      </c>
      <c r="Q675" s="322"/>
      <c r="R675" s="321" t="s">
        <v>1270</v>
      </c>
      <c r="S675" s="321"/>
    </row>
    <row r="676" spans="1:19" ht="10.9" customHeight="1" x14ac:dyDescent="0.2">
      <c r="A676" s="157"/>
      <c r="B676" s="324"/>
      <c r="C676" s="324"/>
      <c r="D676" s="324"/>
      <c r="E676" s="324"/>
      <c r="F676" s="324"/>
      <c r="G676" s="325"/>
      <c r="H676" s="325"/>
      <c r="I676" s="325"/>
      <c r="J676" s="325"/>
      <c r="K676" s="156"/>
      <c r="L676" s="326" t="s">
        <v>4020</v>
      </c>
      <c r="M676" s="326"/>
      <c r="N676" s="326"/>
      <c r="O676" s="326"/>
      <c r="P676" s="326"/>
      <c r="Q676" s="326"/>
      <c r="R676" s="326"/>
      <c r="S676" s="156"/>
    </row>
    <row r="677" spans="1:19" ht="65.650000000000006" customHeight="1" x14ac:dyDescent="0.2">
      <c r="A677" s="155" t="s">
        <v>1247</v>
      </c>
      <c r="B677" s="327" t="s">
        <v>0</v>
      </c>
      <c r="C677" s="327"/>
      <c r="D677" s="327" t="s">
        <v>1</v>
      </c>
      <c r="E677" s="327"/>
      <c r="F677" s="327"/>
      <c r="G677" s="327" t="s">
        <v>2904</v>
      </c>
      <c r="H677" s="327"/>
      <c r="I677" s="328" t="s">
        <v>405</v>
      </c>
      <c r="J677" s="328"/>
      <c r="K677" s="154" t="s">
        <v>4</v>
      </c>
      <c r="L677" s="322" t="s">
        <v>4019</v>
      </c>
      <c r="M677" s="322"/>
      <c r="N677" s="141" t="s">
        <v>4018</v>
      </c>
      <c r="O677" s="322" t="s">
        <v>4017</v>
      </c>
      <c r="P677" s="322"/>
      <c r="Q677" s="322" t="s">
        <v>4016</v>
      </c>
      <c r="R677" s="322"/>
      <c r="S677" s="154" t="s">
        <v>5</v>
      </c>
    </row>
    <row r="678" spans="1:19" ht="10.9" customHeight="1" x14ac:dyDescent="0.2">
      <c r="A678" s="128" t="s">
        <v>4545</v>
      </c>
      <c r="B678" s="344">
        <v>27</v>
      </c>
      <c r="C678" s="321"/>
      <c r="D678" s="321" t="s">
        <v>1468</v>
      </c>
      <c r="E678" s="321"/>
      <c r="F678" s="321"/>
      <c r="G678" s="321" t="s">
        <v>1270</v>
      </c>
      <c r="H678" s="321"/>
      <c r="I678" s="335">
        <v>1</v>
      </c>
      <c r="J678" s="331"/>
      <c r="K678" s="135">
        <v>115</v>
      </c>
      <c r="L678" s="331"/>
      <c r="M678" s="331"/>
      <c r="N678" s="153"/>
      <c r="O678" s="331"/>
      <c r="P678" s="331"/>
      <c r="Q678" s="341">
        <v>115</v>
      </c>
      <c r="R678" s="331"/>
      <c r="S678" s="135">
        <v>115</v>
      </c>
    </row>
    <row r="679" spans="1:19" ht="10.9" customHeight="1" x14ac:dyDescent="0.2">
      <c r="A679" s="322" t="s">
        <v>4014</v>
      </c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L679" s="333">
        <v>0</v>
      </c>
      <c r="M679" s="322"/>
      <c r="N679" s="152">
        <v>0</v>
      </c>
      <c r="O679" s="333">
        <v>0</v>
      </c>
      <c r="P679" s="322"/>
      <c r="Q679" s="340">
        <v>115</v>
      </c>
      <c r="R679" s="322"/>
      <c r="S679" s="161">
        <v>115</v>
      </c>
    </row>
    <row r="680" spans="1:19" ht="10.9" customHeight="1" x14ac:dyDescent="0.2">
      <c r="A680" s="322" t="s">
        <v>4013</v>
      </c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L680" s="330">
        <v>0</v>
      </c>
      <c r="M680" s="322"/>
      <c r="N680" s="150">
        <v>0</v>
      </c>
      <c r="O680" s="330">
        <v>0</v>
      </c>
      <c r="P680" s="322"/>
      <c r="Q680" s="329">
        <v>1</v>
      </c>
      <c r="R680" s="322"/>
      <c r="S680" s="149">
        <v>1</v>
      </c>
    </row>
    <row r="681" spans="1:19" ht="10.9" customHeight="1" x14ac:dyDescent="0.2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</row>
    <row r="682" spans="1:19" ht="10.9" customHeight="1" x14ac:dyDescent="0.2">
      <c r="A682" s="322" t="s">
        <v>4022</v>
      </c>
      <c r="B682" s="322"/>
      <c r="C682" s="322"/>
      <c r="D682" s="322"/>
      <c r="E682" s="321" t="s">
        <v>4544</v>
      </c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2" t="s">
        <v>2904</v>
      </c>
      <c r="Q682" s="322"/>
      <c r="R682" s="321" t="s">
        <v>1396</v>
      </c>
      <c r="S682" s="321"/>
    </row>
    <row r="683" spans="1:19" ht="10.9" customHeight="1" x14ac:dyDescent="0.2">
      <c r="A683" s="157"/>
      <c r="B683" s="324"/>
      <c r="C683" s="324"/>
      <c r="D683" s="324"/>
      <c r="E683" s="324"/>
      <c r="F683" s="324"/>
      <c r="G683" s="325"/>
      <c r="H683" s="325"/>
      <c r="I683" s="325"/>
      <c r="J683" s="325"/>
      <c r="K683" s="156"/>
      <c r="L683" s="326" t="s">
        <v>4020</v>
      </c>
      <c r="M683" s="326"/>
      <c r="N683" s="326"/>
      <c r="O683" s="326"/>
      <c r="P683" s="326"/>
      <c r="Q683" s="326"/>
      <c r="R683" s="326"/>
      <c r="S683" s="156"/>
    </row>
    <row r="684" spans="1:19" ht="65.650000000000006" customHeight="1" x14ac:dyDescent="0.2">
      <c r="A684" s="155" t="s">
        <v>1247</v>
      </c>
      <c r="B684" s="327" t="s">
        <v>0</v>
      </c>
      <c r="C684" s="327"/>
      <c r="D684" s="327" t="s">
        <v>1</v>
      </c>
      <c r="E684" s="327"/>
      <c r="F684" s="327"/>
      <c r="G684" s="327" t="s">
        <v>2904</v>
      </c>
      <c r="H684" s="327"/>
      <c r="I684" s="328" t="s">
        <v>405</v>
      </c>
      <c r="J684" s="328"/>
      <c r="K684" s="154" t="s">
        <v>4</v>
      </c>
      <c r="L684" s="322" t="s">
        <v>4019</v>
      </c>
      <c r="M684" s="322"/>
      <c r="N684" s="141" t="s">
        <v>4018</v>
      </c>
      <c r="O684" s="322" t="s">
        <v>4017</v>
      </c>
      <c r="P684" s="322"/>
      <c r="Q684" s="322" t="s">
        <v>4016</v>
      </c>
      <c r="R684" s="322"/>
      <c r="S684" s="154" t="s">
        <v>5</v>
      </c>
    </row>
    <row r="685" spans="1:19" ht="10.9" customHeight="1" x14ac:dyDescent="0.2">
      <c r="A685" s="128" t="s">
        <v>4015</v>
      </c>
      <c r="B685" s="334">
        <v>9264</v>
      </c>
      <c r="C685" s="321"/>
      <c r="D685" s="321" t="s">
        <v>2973</v>
      </c>
      <c r="E685" s="321"/>
      <c r="F685" s="321"/>
      <c r="G685" s="321" t="s">
        <v>1396</v>
      </c>
      <c r="H685" s="321"/>
      <c r="I685" s="335">
        <v>1</v>
      </c>
      <c r="J685" s="331"/>
      <c r="K685" s="142">
        <v>80</v>
      </c>
      <c r="L685" s="331"/>
      <c r="M685" s="331"/>
      <c r="N685" s="142">
        <v>80</v>
      </c>
      <c r="O685" s="331"/>
      <c r="P685" s="331"/>
      <c r="Q685" s="331"/>
      <c r="R685" s="331"/>
      <c r="S685" s="142">
        <v>80</v>
      </c>
    </row>
    <row r="686" spans="1:19" ht="10.9" customHeight="1" x14ac:dyDescent="0.2">
      <c r="A686" s="322" t="s">
        <v>4014</v>
      </c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L686" s="333">
        <v>0</v>
      </c>
      <c r="M686" s="322"/>
      <c r="N686" s="160">
        <v>80</v>
      </c>
      <c r="O686" s="333">
        <v>0</v>
      </c>
      <c r="P686" s="322"/>
      <c r="Q686" s="333">
        <v>0</v>
      </c>
      <c r="R686" s="322"/>
      <c r="S686" s="160">
        <v>80</v>
      </c>
    </row>
    <row r="687" spans="1:19" ht="10.9" customHeight="1" x14ac:dyDescent="0.2">
      <c r="A687" s="322" t="s">
        <v>4013</v>
      </c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L687" s="330">
        <v>0</v>
      </c>
      <c r="M687" s="322"/>
      <c r="N687" s="149">
        <v>1</v>
      </c>
      <c r="O687" s="330">
        <v>0</v>
      </c>
      <c r="P687" s="322"/>
      <c r="Q687" s="330">
        <v>0</v>
      </c>
      <c r="R687" s="322"/>
      <c r="S687" s="149">
        <v>1</v>
      </c>
    </row>
    <row r="688" spans="1:19" ht="10.9" customHeight="1" x14ac:dyDescent="0.2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</row>
    <row r="689" spans="1:19" ht="10.9" customHeight="1" x14ac:dyDescent="0.2">
      <c r="A689" s="322" t="s">
        <v>4033</v>
      </c>
      <c r="B689" s="322"/>
      <c r="C689" s="322"/>
      <c r="D689" s="322"/>
      <c r="E689" s="321" t="s">
        <v>4032</v>
      </c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</row>
    <row r="690" spans="1:19" ht="10.9" customHeight="1" x14ac:dyDescent="0.2">
      <c r="A690" s="322" t="s">
        <v>4031</v>
      </c>
      <c r="B690" s="322"/>
      <c r="C690" s="322"/>
      <c r="D690" s="322"/>
      <c r="E690" s="321" t="s">
        <v>4030</v>
      </c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</row>
    <row r="691" spans="1:19" ht="10.9" customHeight="1" x14ac:dyDescent="0.2">
      <c r="A691" s="322" t="s">
        <v>4022</v>
      </c>
      <c r="B691" s="322"/>
      <c r="C691" s="322"/>
      <c r="D691" s="322"/>
      <c r="E691" s="321" t="s">
        <v>4543</v>
      </c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2" t="s">
        <v>2904</v>
      </c>
      <c r="Q691" s="322"/>
      <c r="R691" s="321" t="s">
        <v>414</v>
      </c>
      <c r="S691" s="321"/>
    </row>
    <row r="692" spans="1:19" ht="10.9" customHeight="1" x14ac:dyDescent="0.2">
      <c r="A692" s="157"/>
      <c r="B692" s="324"/>
      <c r="C692" s="324"/>
      <c r="D692" s="324"/>
      <c r="E692" s="324"/>
      <c r="F692" s="324"/>
      <c r="G692" s="325"/>
      <c r="H692" s="325"/>
      <c r="I692" s="325"/>
      <c r="J692" s="325"/>
      <c r="K692" s="156"/>
      <c r="L692" s="326" t="s">
        <v>4020</v>
      </c>
      <c r="M692" s="326"/>
      <c r="N692" s="326"/>
      <c r="O692" s="326"/>
      <c r="P692" s="326"/>
      <c r="Q692" s="326"/>
      <c r="R692" s="326"/>
      <c r="S692" s="156"/>
    </row>
    <row r="693" spans="1:19" ht="65.650000000000006" customHeight="1" x14ac:dyDescent="0.2">
      <c r="A693" s="155" t="s">
        <v>1247</v>
      </c>
      <c r="B693" s="327" t="s">
        <v>0</v>
      </c>
      <c r="C693" s="327"/>
      <c r="D693" s="327" t="s">
        <v>1</v>
      </c>
      <c r="E693" s="327"/>
      <c r="F693" s="327"/>
      <c r="G693" s="327" t="s">
        <v>2904</v>
      </c>
      <c r="H693" s="327"/>
      <c r="I693" s="328" t="s">
        <v>405</v>
      </c>
      <c r="J693" s="328"/>
      <c r="K693" s="154" t="s">
        <v>4</v>
      </c>
      <c r="L693" s="322" t="s">
        <v>4019</v>
      </c>
      <c r="M693" s="322"/>
      <c r="N693" s="141" t="s">
        <v>4018</v>
      </c>
      <c r="O693" s="322" t="s">
        <v>4017</v>
      </c>
      <c r="P693" s="322"/>
      <c r="Q693" s="322" t="s">
        <v>4016</v>
      </c>
      <c r="R693" s="322"/>
      <c r="S693" s="154" t="s">
        <v>5</v>
      </c>
    </row>
    <row r="694" spans="1:19" ht="10.9" customHeight="1" x14ac:dyDescent="0.2">
      <c r="A694" s="128" t="s">
        <v>4015</v>
      </c>
      <c r="B694" s="339">
        <v>636</v>
      </c>
      <c r="C694" s="321"/>
      <c r="D694" s="321" t="s">
        <v>2959</v>
      </c>
      <c r="E694" s="321"/>
      <c r="F694" s="321"/>
      <c r="G694" s="321" t="s">
        <v>414</v>
      </c>
      <c r="H694" s="321"/>
      <c r="I694" s="335">
        <v>1</v>
      </c>
      <c r="J694" s="331"/>
      <c r="K694" s="131">
        <v>85000</v>
      </c>
      <c r="L694" s="331"/>
      <c r="M694" s="331"/>
      <c r="N694" s="131">
        <v>85000</v>
      </c>
      <c r="O694" s="331"/>
      <c r="P694" s="331"/>
      <c r="Q694" s="331"/>
      <c r="R694" s="331"/>
      <c r="S694" s="131">
        <v>85000</v>
      </c>
    </row>
    <row r="695" spans="1:19" ht="10.9" customHeight="1" x14ac:dyDescent="0.2">
      <c r="A695" s="322" t="s">
        <v>4014</v>
      </c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L695" s="333">
        <v>0</v>
      </c>
      <c r="M695" s="322"/>
      <c r="N695" s="159">
        <v>85000</v>
      </c>
      <c r="O695" s="333">
        <v>0</v>
      </c>
      <c r="P695" s="322"/>
      <c r="Q695" s="333">
        <v>0</v>
      </c>
      <c r="R695" s="322"/>
      <c r="S695" s="159">
        <v>85000</v>
      </c>
    </row>
    <row r="696" spans="1:19" ht="10.9" customHeight="1" x14ac:dyDescent="0.2">
      <c r="A696" s="322" t="s">
        <v>4013</v>
      </c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L696" s="330">
        <v>0</v>
      </c>
      <c r="M696" s="322"/>
      <c r="N696" s="149">
        <v>1</v>
      </c>
      <c r="O696" s="330">
        <v>0</v>
      </c>
      <c r="P696" s="322"/>
      <c r="Q696" s="330">
        <v>0</v>
      </c>
      <c r="R696" s="322"/>
      <c r="S696" s="149">
        <v>1</v>
      </c>
    </row>
    <row r="697" spans="1:19" ht="10.9" customHeight="1" x14ac:dyDescent="0.2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</row>
    <row r="698" spans="1:19" ht="10.9" customHeight="1" x14ac:dyDescent="0.2">
      <c r="A698" s="322" t="s">
        <v>4022</v>
      </c>
      <c r="B698" s="322"/>
      <c r="C698" s="322"/>
      <c r="D698" s="322"/>
      <c r="E698" s="321" t="s">
        <v>4542</v>
      </c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2" t="s">
        <v>2904</v>
      </c>
      <c r="Q698" s="322"/>
      <c r="R698" s="321" t="s">
        <v>1396</v>
      </c>
      <c r="S698" s="321"/>
    </row>
    <row r="699" spans="1:19" ht="10.9" customHeight="1" x14ac:dyDescent="0.2">
      <c r="A699" s="157"/>
      <c r="B699" s="324"/>
      <c r="C699" s="324"/>
      <c r="D699" s="324"/>
      <c r="E699" s="324"/>
      <c r="F699" s="324"/>
      <c r="G699" s="325"/>
      <c r="H699" s="325"/>
      <c r="I699" s="325"/>
      <c r="J699" s="325"/>
      <c r="K699" s="156"/>
      <c r="L699" s="326" t="s">
        <v>4020</v>
      </c>
      <c r="M699" s="326"/>
      <c r="N699" s="326"/>
      <c r="O699" s="326"/>
      <c r="P699" s="326"/>
      <c r="Q699" s="326"/>
      <c r="R699" s="326"/>
      <c r="S699" s="156"/>
    </row>
    <row r="700" spans="1:19" ht="65.650000000000006" customHeight="1" x14ac:dyDescent="0.2">
      <c r="A700" s="155" t="s">
        <v>1247</v>
      </c>
      <c r="B700" s="327" t="s">
        <v>0</v>
      </c>
      <c r="C700" s="327"/>
      <c r="D700" s="327" t="s">
        <v>1</v>
      </c>
      <c r="E700" s="327"/>
      <c r="F700" s="327"/>
      <c r="G700" s="327" t="s">
        <v>2904</v>
      </c>
      <c r="H700" s="327"/>
      <c r="I700" s="328" t="s">
        <v>405</v>
      </c>
      <c r="J700" s="328"/>
      <c r="K700" s="154" t="s">
        <v>4</v>
      </c>
      <c r="L700" s="322" t="s">
        <v>4019</v>
      </c>
      <c r="M700" s="322"/>
      <c r="N700" s="141" t="s">
        <v>4018</v>
      </c>
      <c r="O700" s="322" t="s">
        <v>4017</v>
      </c>
      <c r="P700" s="322"/>
      <c r="Q700" s="322" t="s">
        <v>4016</v>
      </c>
      <c r="R700" s="322"/>
      <c r="S700" s="154" t="s">
        <v>5</v>
      </c>
    </row>
    <row r="701" spans="1:19" ht="10.9" customHeight="1" x14ac:dyDescent="0.2">
      <c r="A701" s="128" t="s">
        <v>4015</v>
      </c>
      <c r="B701" s="339">
        <v>638</v>
      </c>
      <c r="C701" s="321"/>
      <c r="D701" s="321" t="s">
        <v>1470</v>
      </c>
      <c r="E701" s="321"/>
      <c r="F701" s="321"/>
      <c r="G701" s="321" t="s">
        <v>414</v>
      </c>
      <c r="H701" s="321"/>
      <c r="I701" s="335">
        <v>1</v>
      </c>
      <c r="J701" s="331"/>
      <c r="K701" s="135">
        <v>350</v>
      </c>
      <c r="L701" s="331"/>
      <c r="M701" s="331"/>
      <c r="N701" s="135">
        <v>350</v>
      </c>
      <c r="O701" s="331"/>
      <c r="P701" s="331"/>
      <c r="Q701" s="331"/>
      <c r="R701" s="331"/>
      <c r="S701" s="135">
        <v>350</v>
      </c>
    </row>
    <row r="702" spans="1:19" ht="10.9" customHeight="1" x14ac:dyDescent="0.2">
      <c r="A702" s="322" t="s">
        <v>4014</v>
      </c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L702" s="333">
        <v>0</v>
      </c>
      <c r="M702" s="322"/>
      <c r="N702" s="161">
        <v>350</v>
      </c>
      <c r="O702" s="333">
        <v>0</v>
      </c>
      <c r="P702" s="322"/>
      <c r="Q702" s="333">
        <v>0</v>
      </c>
      <c r="R702" s="322"/>
      <c r="S702" s="161">
        <v>350</v>
      </c>
    </row>
    <row r="703" spans="1:19" ht="10.9" customHeight="1" x14ac:dyDescent="0.2">
      <c r="A703" s="322" t="s">
        <v>4013</v>
      </c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L703" s="330">
        <v>0</v>
      </c>
      <c r="M703" s="322"/>
      <c r="N703" s="149">
        <v>1</v>
      </c>
      <c r="O703" s="330">
        <v>0</v>
      </c>
      <c r="P703" s="322"/>
      <c r="Q703" s="330">
        <v>0</v>
      </c>
      <c r="R703" s="322"/>
      <c r="S703" s="149">
        <v>1</v>
      </c>
    </row>
    <row r="704" spans="1:19" ht="10.9" customHeight="1" x14ac:dyDescent="0.2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</row>
    <row r="705" spans="1:19" ht="10.9" customHeight="1" x14ac:dyDescent="0.2">
      <c r="A705" s="322" t="s">
        <v>4022</v>
      </c>
      <c r="B705" s="322"/>
      <c r="C705" s="322"/>
      <c r="D705" s="322"/>
      <c r="E705" s="321" t="s">
        <v>4541</v>
      </c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2" t="s">
        <v>2904</v>
      </c>
      <c r="Q705" s="322"/>
      <c r="R705" s="321" t="s">
        <v>414</v>
      </c>
      <c r="S705" s="321"/>
    </row>
    <row r="706" spans="1:19" ht="10.9" customHeight="1" x14ac:dyDescent="0.2">
      <c r="A706" s="157"/>
      <c r="B706" s="324"/>
      <c r="C706" s="324"/>
      <c r="D706" s="324"/>
      <c r="E706" s="324"/>
      <c r="F706" s="324"/>
      <c r="G706" s="325"/>
      <c r="H706" s="325"/>
      <c r="I706" s="325"/>
      <c r="J706" s="325"/>
      <c r="K706" s="156"/>
      <c r="L706" s="326" t="s">
        <v>4020</v>
      </c>
      <c r="M706" s="326"/>
      <c r="N706" s="326"/>
      <c r="O706" s="326"/>
      <c r="P706" s="326"/>
      <c r="Q706" s="326"/>
      <c r="R706" s="326"/>
      <c r="S706" s="156"/>
    </row>
    <row r="707" spans="1:19" ht="65.650000000000006" customHeight="1" x14ac:dyDescent="0.2">
      <c r="A707" s="155" t="s">
        <v>1247</v>
      </c>
      <c r="B707" s="327" t="s">
        <v>0</v>
      </c>
      <c r="C707" s="327"/>
      <c r="D707" s="327" t="s">
        <v>1</v>
      </c>
      <c r="E707" s="327"/>
      <c r="F707" s="327"/>
      <c r="G707" s="327" t="s">
        <v>2904</v>
      </c>
      <c r="H707" s="327"/>
      <c r="I707" s="328" t="s">
        <v>405</v>
      </c>
      <c r="J707" s="328"/>
      <c r="K707" s="154" t="s">
        <v>4</v>
      </c>
      <c r="L707" s="322" t="s">
        <v>4019</v>
      </c>
      <c r="M707" s="322"/>
      <c r="N707" s="141" t="s">
        <v>4018</v>
      </c>
      <c r="O707" s="322" t="s">
        <v>4017</v>
      </c>
      <c r="P707" s="322"/>
      <c r="Q707" s="322" t="s">
        <v>4016</v>
      </c>
      <c r="R707" s="322"/>
      <c r="S707" s="154" t="s">
        <v>5</v>
      </c>
    </row>
    <row r="708" spans="1:19" ht="21.75" customHeight="1" x14ac:dyDescent="0.2">
      <c r="A708" s="128" t="s">
        <v>4015</v>
      </c>
      <c r="B708" s="339">
        <v>641</v>
      </c>
      <c r="C708" s="321"/>
      <c r="D708" s="321" t="s">
        <v>2958</v>
      </c>
      <c r="E708" s="321"/>
      <c r="F708" s="321"/>
      <c r="G708" s="321" t="s">
        <v>414</v>
      </c>
      <c r="H708" s="321"/>
      <c r="I708" s="335">
        <v>1</v>
      </c>
      <c r="J708" s="331"/>
      <c r="K708" s="129">
        <v>2510</v>
      </c>
      <c r="L708" s="331"/>
      <c r="M708" s="331"/>
      <c r="N708" s="129">
        <v>2510</v>
      </c>
      <c r="O708" s="331"/>
      <c r="P708" s="331"/>
      <c r="Q708" s="331"/>
      <c r="R708" s="331"/>
      <c r="S708" s="129">
        <v>2510</v>
      </c>
    </row>
    <row r="709" spans="1:19" ht="10.9" customHeight="1" x14ac:dyDescent="0.2">
      <c r="A709" s="322" t="s">
        <v>4014</v>
      </c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L709" s="333">
        <v>0</v>
      </c>
      <c r="M709" s="322"/>
      <c r="N709" s="151">
        <v>2510</v>
      </c>
      <c r="O709" s="333">
        <v>0</v>
      </c>
      <c r="P709" s="322"/>
      <c r="Q709" s="333">
        <v>0</v>
      </c>
      <c r="R709" s="322"/>
      <c r="S709" s="151">
        <v>2510</v>
      </c>
    </row>
    <row r="710" spans="1:19" ht="10.9" customHeight="1" x14ac:dyDescent="0.2">
      <c r="A710" s="322" t="s">
        <v>4013</v>
      </c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L710" s="330">
        <v>0</v>
      </c>
      <c r="M710" s="322"/>
      <c r="N710" s="149">
        <v>1</v>
      </c>
      <c r="O710" s="330">
        <v>0</v>
      </c>
      <c r="P710" s="322"/>
      <c r="Q710" s="330">
        <v>0</v>
      </c>
      <c r="R710" s="322"/>
      <c r="S710" s="149">
        <v>1</v>
      </c>
    </row>
    <row r="711" spans="1:19" ht="10.9" customHeight="1" x14ac:dyDescent="0.2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</row>
    <row r="712" spans="1:19" ht="10.9" customHeight="1" x14ac:dyDescent="0.2">
      <c r="A712" s="322" t="s">
        <v>4022</v>
      </c>
      <c r="B712" s="322"/>
      <c r="C712" s="322"/>
      <c r="D712" s="322"/>
      <c r="E712" s="321" t="s">
        <v>4540</v>
      </c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2" t="s">
        <v>2904</v>
      </c>
      <c r="Q712" s="322"/>
      <c r="R712" s="321" t="s">
        <v>414</v>
      </c>
      <c r="S712" s="321"/>
    </row>
    <row r="713" spans="1:19" ht="10.9" customHeight="1" x14ac:dyDescent="0.2">
      <c r="A713" s="157"/>
      <c r="B713" s="324"/>
      <c r="C713" s="324"/>
      <c r="D713" s="324"/>
      <c r="E713" s="324"/>
      <c r="F713" s="324"/>
      <c r="G713" s="325"/>
      <c r="H713" s="325"/>
      <c r="I713" s="325"/>
      <c r="J713" s="325"/>
      <c r="K713" s="156"/>
      <c r="L713" s="326" t="s">
        <v>4020</v>
      </c>
      <c r="M713" s="326"/>
      <c r="N713" s="326"/>
      <c r="O713" s="326"/>
      <c r="P713" s="326"/>
      <c r="Q713" s="326"/>
      <c r="R713" s="326"/>
      <c r="S713" s="156"/>
    </row>
    <row r="714" spans="1:19" ht="65.650000000000006" customHeight="1" x14ac:dyDescent="0.2">
      <c r="A714" s="155" t="s">
        <v>1247</v>
      </c>
      <c r="B714" s="327" t="s">
        <v>0</v>
      </c>
      <c r="C714" s="327"/>
      <c r="D714" s="327" t="s">
        <v>1</v>
      </c>
      <c r="E714" s="327"/>
      <c r="F714" s="327"/>
      <c r="G714" s="327" t="s">
        <v>2904</v>
      </c>
      <c r="H714" s="327"/>
      <c r="I714" s="328" t="s">
        <v>405</v>
      </c>
      <c r="J714" s="328"/>
      <c r="K714" s="154" t="s">
        <v>4</v>
      </c>
      <c r="L714" s="322" t="s">
        <v>4019</v>
      </c>
      <c r="M714" s="322"/>
      <c r="N714" s="141" t="s">
        <v>4018</v>
      </c>
      <c r="O714" s="322" t="s">
        <v>4017</v>
      </c>
      <c r="P714" s="322"/>
      <c r="Q714" s="322" t="s">
        <v>4016</v>
      </c>
      <c r="R714" s="322"/>
      <c r="S714" s="154" t="s">
        <v>5</v>
      </c>
    </row>
    <row r="715" spans="1:19" ht="10.9" customHeight="1" x14ac:dyDescent="0.2">
      <c r="A715" s="128" t="s">
        <v>4015</v>
      </c>
      <c r="B715" s="339">
        <v>855</v>
      </c>
      <c r="C715" s="321"/>
      <c r="D715" s="321" t="s">
        <v>1491</v>
      </c>
      <c r="E715" s="321"/>
      <c r="F715" s="321"/>
      <c r="G715" s="321" t="s">
        <v>414</v>
      </c>
      <c r="H715" s="321"/>
      <c r="I715" s="335">
        <v>1</v>
      </c>
      <c r="J715" s="331"/>
      <c r="K715" s="129">
        <v>8500</v>
      </c>
      <c r="L715" s="331"/>
      <c r="M715" s="331"/>
      <c r="N715" s="129">
        <v>8500</v>
      </c>
      <c r="O715" s="331"/>
      <c r="P715" s="331"/>
      <c r="Q715" s="331"/>
      <c r="R715" s="331"/>
      <c r="S715" s="129">
        <v>8500</v>
      </c>
    </row>
    <row r="716" spans="1:19" ht="10.9" customHeight="1" x14ac:dyDescent="0.2">
      <c r="A716" s="322" t="s">
        <v>4014</v>
      </c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L716" s="333">
        <v>0</v>
      </c>
      <c r="M716" s="322"/>
      <c r="N716" s="151">
        <v>8500</v>
      </c>
      <c r="O716" s="333">
        <v>0</v>
      </c>
      <c r="P716" s="322"/>
      <c r="Q716" s="333">
        <v>0</v>
      </c>
      <c r="R716" s="322"/>
      <c r="S716" s="151">
        <v>8500</v>
      </c>
    </row>
    <row r="717" spans="1:19" ht="10.9" customHeight="1" x14ac:dyDescent="0.2">
      <c r="A717" s="322" t="s">
        <v>4013</v>
      </c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L717" s="330">
        <v>0</v>
      </c>
      <c r="M717" s="322"/>
      <c r="N717" s="149">
        <v>1</v>
      </c>
      <c r="O717" s="330">
        <v>0</v>
      </c>
      <c r="P717" s="322"/>
      <c r="Q717" s="330">
        <v>0</v>
      </c>
      <c r="R717" s="322"/>
      <c r="S717" s="149">
        <v>1</v>
      </c>
    </row>
    <row r="718" spans="1:19" ht="10.9" customHeight="1" x14ac:dyDescent="0.2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</row>
    <row r="719" spans="1:19" ht="10.9" customHeight="1" x14ac:dyDescent="0.2">
      <c r="A719" s="322" t="s">
        <v>4022</v>
      </c>
      <c r="B719" s="322"/>
      <c r="C719" s="322"/>
      <c r="D719" s="322"/>
      <c r="E719" s="321" t="s">
        <v>4539</v>
      </c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2" t="s">
        <v>2904</v>
      </c>
      <c r="Q719" s="322"/>
      <c r="R719" s="321" t="s">
        <v>414</v>
      </c>
      <c r="S719" s="321"/>
    </row>
    <row r="720" spans="1:19" ht="10.9" customHeight="1" x14ac:dyDescent="0.2">
      <c r="A720" s="157"/>
      <c r="B720" s="324"/>
      <c r="C720" s="324"/>
      <c r="D720" s="324"/>
      <c r="E720" s="324"/>
      <c r="F720" s="324"/>
      <c r="G720" s="325"/>
      <c r="H720" s="325"/>
      <c r="I720" s="325"/>
      <c r="J720" s="325"/>
      <c r="K720" s="156"/>
      <c r="L720" s="326" t="s">
        <v>4020</v>
      </c>
      <c r="M720" s="326"/>
      <c r="N720" s="326"/>
      <c r="O720" s="326"/>
      <c r="P720" s="326"/>
      <c r="Q720" s="326"/>
      <c r="R720" s="326"/>
      <c r="S720" s="156"/>
    </row>
    <row r="721" spans="1:19" ht="65.650000000000006" customHeight="1" x14ac:dyDescent="0.2">
      <c r="A721" s="155" t="s">
        <v>1247</v>
      </c>
      <c r="B721" s="327" t="s">
        <v>0</v>
      </c>
      <c r="C721" s="327"/>
      <c r="D721" s="327" t="s">
        <v>1</v>
      </c>
      <c r="E721" s="327"/>
      <c r="F721" s="327"/>
      <c r="G721" s="327" t="s">
        <v>2904</v>
      </c>
      <c r="H721" s="327"/>
      <c r="I721" s="328" t="s">
        <v>405</v>
      </c>
      <c r="J721" s="328"/>
      <c r="K721" s="154" t="s">
        <v>4</v>
      </c>
      <c r="L721" s="322" t="s">
        <v>4019</v>
      </c>
      <c r="M721" s="322"/>
      <c r="N721" s="141" t="s">
        <v>4018</v>
      </c>
      <c r="O721" s="322" t="s">
        <v>4017</v>
      </c>
      <c r="P721" s="322"/>
      <c r="Q721" s="322" t="s">
        <v>4016</v>
      </c>
      <c r="R721" s="322"/>
      <c r="S721" s="154" t="s">
        <v>5</v>
      </c>
    </row>
    <row r="722" spans="1:19" ht="21.75" customHeight="1" x14ac:dyDescent="0.2">
      <c r="A722" s="128" t="s">
        <v>4015</v>
      </c>
      <c r="B722" s="334">
        <v>8895</v>
      </c>
      <c r="C722" s="321"/>
      <c r="D722" s="321" t="s">
        <v>1379</v>
      </c>
      <c r="E722" s="321"/>
      <c r="F722" s="321"/>
      <c r="G722" s="321" t="s">
        <v>414</v>
      </c>
      <c r="H722" s="321"/>
      <c r="I722" s="335">
        <v>1</v>
      </c>
      <c r="J722" s="331"/>
      <c r="K722" s="131">
        <v>35000</v>
      </c>
      <c r="L722" s="331"/>
      <c r="M722" s="331"/>
      <c r="N722" s="131">
        <v>35000</v>
      </c>
      <c r="O722" s="331"/>
      <c r="P722" s="331"/>
      <c r="Q722" s="331"/>
      <c r="R722" s="331"/>
      <c r="S722" s="131">
        <v>35000</v>
      </c>
    </row>
    <row r="723" spans="1:19" ht="10.9" customHeight="1" x14ac:dyDescent="0.2">
      <c r="A723" s="322" t="s">
        <v>4014</v>
      </c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L723" s="333">
        <v>0</v>
      </c>
      <c r="M723" s="322"/>
      <c r="N723" s="159">
        <v>35000</v>
      </c>
      <c r="O723" s="333">
        <v>0</v>
      </c>
      <c r="P723" s="322"/>
      <c r="Q723" s="333">
        <v>0</v>
      </c>
      <c r="R723" s="322"/>
      <c r="S723" s="159">
        <v>35000</v>
      </c>
    </row>
    <row r="724" spans="1:19" ht="10.9" customHeight="1" x14ac:dyDescent="0.2">
      <c r="A724" s="322" t="s">
        <v>4013</v>
      </c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L724" s="330">
        <v>0</v>
      </c>
      <c r="M724" s="322"/>
      <c r="N724" s="149">
        <v>1</v>
      </c>
      <c r="O724" s="330">
        <v>0</v>
      </c>
      <c r="P724" s="322"/>
      <c r="Q724" s="330">
        <v>0</v>
      </c>
      <c r="R724" s="322"/>
      <c r="S724" s="149">
        <v>1</v>
      </c>
    </row>
    <row r="725" spans="1:19" ht="10.9" customHeight="1" x14ac:dyDescent="0.2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</row>
    <row r="726" spans="1:19" ht="10.9" customHeight="1" x14ac:dyDescent="0.2">
      <c r="A726" s="322" t="s">
        <v>4022</v>
      </c>
      <c r="B726" s="322"/>
      <c r="C726" s="322"/>
      <c r="D726" s="322"/>
      <c r="E726" s="321" t="s">
        <v>4538</v>
      </c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2" t="s">
        <v>2904</v>
      </c>
      <c r="Q726" s="322"/>
      <c r="R726" s="321" t="s">
        <v>621</v>
      </c>
      <c r="S726" s="321"/>
    </row>
    <row r="727" spans="1:19" ht="10.9" customHeight="1" x14ac:dyDescent="0.2">
      <c r="A727" s="157"/>
      <c r="B727" s="324"/>
      <c r="C727" s="324"/>
      <c r="D727" s="324"/>
      <c r="E727" s="324"/>
      <c r="F727" s="324"/>
      <c r="G727" s="325"/>
      <c r="H727" s="325"/>
      <c r="I727" s="325"/>
      <c r="J727" s="325"/>
      <c r="K727" s="156"/>
      <c r="L727" s="326" t="s">
        <v>4020</v>
      </c>
      <c r="M727" s="326"/>
      <c r="N727" s="326"/>
      <c r="O727" s="326"/>
      <c r="P727" s="326"/>
      <c r="Q727" s="326"/>
      <c r="R727" s="326"/>
      <c r="S727" s="156"/>
    </row>
    <row r="728" spans="1:19" ht="65.650000000000006" customHeight="1" x14ac:dyDescent="0.2">
      <c r="A728" s="155" t="s">
        <v>1247</v>
      </c>
      <c r="B728" s="327" t="s">
        <v>0</v>
      </c>
      <c r="C728" s="327"/>
      <c r="D728" s="327" t="s">
        <v>1</v>
      </c>
      <c r="E728" s="327"/>
      <c r="F728" s="327"/>
      <c r="G728" s="327" t="s">
        <v>2904</v>
      </c>
      <c r="H728" s="327"/>
      <c r="I728" s="328" t="s">
        <v>405</v>
      </c>
      <c r="J728" s="328"/>
      <c r="K728" s="154" t="s">
        <v>4</v>
      </c>
      <c r="L728" s="322" t="s">
        <v>4019</v>
      </c>
      <c r="M728" s="322"/>
      <c r="N728" s="141" t="s">
        <v>4018</v>
      </c>
      <c r="O728" s="322" t="s">
        <v>4017</v>
      </c>
      <c r="P728" s="322"/>
      <c r="Q728" s="322" t="s">
        <v>4016</v>
      </c>
      <c r="R728" s="322"/>
      <c r="S728" s="154" t="s">
        <v>5</v>
      </c>
    </row>
    <row r="729" spans="1:19" ht="10.9" customHeight="1" x14ac:dyDescent="0.2">
      <c r="A729" s="128" t="s">
        <v>4015</v>
      </c>
      <c r="B729" s="334">
        <v>8898</v>
      </c>
      <c r="C729" s="321"/>
      <c r="D729" s="321" t="s">
        <v>1489</v>
      </c>
      <c r="E729" s="321"/>
      <c r="F729" s="321"/>
      <c r="G729" s="321" t="s">
        <v>414</v>
      </c>
      <c r="H729" s="321"/>
      <c r="I729" s="335">
        <v>1</v>
      </c>
      <c r="J729" s="331"/>
      <c r="K729" s="132">
        <v>4.25</v>
      </c>
      <c r="L729" s="331"/>
      <c r="M729" s="331"/>
      <c r="N729" s="132">
        <v>4.25</v>
      </c>
      <c r="O729" s="331"/>
      <c r="P729" s="331"/>
      <c r="Q729" s="331"/>
      <c r="R729" s="331"/>
      <c r="S729" s="132">
        <v>4.25</v>
      </c>
    </row>
    <row r="730" spans="1:19" ht="10.9" customHeight="1" x14ac:dyDescent="0.2">
      <c r="A730" s="322" t="s">
        <v>4014</v>
      </c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L730" s="333">
        <v>0</v>
      </c>
      <c r="M730" s="322"/>
      <c r="N730" s="152">
        <v>4.25</v>
      </c>
      <c r="O730" s="333">
        <v>0</v>
      </c>
      <c r="P730" s="322"/>
      <c r="Q730" s="333">
        <v>0</v>
      </c>
      <c r="R730" s="322"/>
      <c r="S730" s="152">
        <v>4.25</v>
      </c>
    </row>
    <row r="731" spans="1:19" ht="10.9" customHeight="1" x14ac:dyDescent="0.2">
      <c r="A731" s="322" t="s">
        <v>4013</v>
      </c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L731" s="330">
        <v>0</v>
      </c>
      <c r="M731" s="322"/>
      <c r="N731" s="149">
        <v>1</v>
      </c>
      <c r="O731" s="330">
        <v>0</v>
      </c>
      <c r="P731" s="322"/>
      <c r="Q731" s="330">
        <v>0</v>
      </c>
      <c r="R731" s="322"/>
      <c r="S731" s="149">
        <v>1</v>
      </c>
    </row>
    <row r="732" spans="1:19" ht="10.9" customHeight="1" x14ac:dyDescent="0.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</row>
    <row r="733" spans="1:19" ht="10.9" customHeight="1" x14ac:dyDescent="0.2">
      <c r="A733" s="322" t="s">
        <v>4022</v>
      </c>
      <c r="B733" s="322"/>
      <c r="C733" s="322"/>
      <c r="D733" s="322"/>
      <c r="E733" s="321" t="s">
        <v>4537</v>
      </c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2" t="s">
        <v>2904</v>
      </c>
      <c r="Q733" s="322"/>
      <c r="R733" s="321" t="s">
        <v>414</v>
      </c>
      <c r="S733" s="321"/>
    </row>
    <row r="734" spans="1:19" ht="10.9" customHeight="1" x14ac:dyDescent="0.2">
      <c r="A734" s="157"/>
      <c r="B734" s="324"/>
      <c r="C734" s="324"/>
      <c r="D734" s="324"/>
      <c r="E734" s="324"/>
      <c r="F734" s="324"/>
      <c r="G734" s="325"/>
      <c r="H734" s="325"/>
      <c r="I734" s="325"/>
      <c r="J734" s="325"/>
      <c r="K734" s="156"/>
      <c r="L734" s="326" t="s">
        <v>4020</v>
      </c>
      <c r="M734" s="326"/>
      <c r="N734" s="326"/>
      <c r="O734" s="326"/>
      <c r="P734" s="326"/>
      <c r="Q734" s="326"/>
      <c r="R734" s="326"/>
      <c r="S734" s="156"/>
    </row>
    <row r="735" spans="1:19" ht="65.650000000000006" customHeight="1" x14ac:dyDescent="0.2">
      <c r="A735" s="155" t="s">
        <v>1247</v>
      </c>
      <c r="B735" s="327" t="s">
        <v>0</v>
      </c>
      <c r="C735" s="327"/>
      <c r="D735" s="327" t="s">
        <v>1</v>
      </c>
      <c r="E735" s="327"/>
      <c r="F735" s="327"/>
      <c r="G735" s="327" t="s">
        <v>2904</v>
      </c>
      <c r="H735" s="327"/>
      <c r="I735" s="328" t="s">
        <v>405</v>
      </c>
      <c r="J735" s="328"/>
      <c r="K735" s="154" t="s">
        <v>4</v>
      </c>
      <c r="L735" s="322" t="s">
        <v>4019</v>
      </c>
      <c r="M735" s="322"/>
      <c r="N735" s="141" t="s">
        <v>4018</v>
      </c>
      <c r="O735" s="322" t="s">
        <v>4017</v>
      </c>
      <c r="P735" s="322"/>
      <c r="Q735" s="322" t="s">
        <v>4016</v>
      </c>
      <c r="R735" s="322"/>
      <c r="S735" s="154" t="s">
        <v>5</v>
      </c>
    </row>
    <row r="736" spans="1:19" ht="10.9" customHeight="1" x14ac:dyDescent="0.2">
      <c r="A736" s="128" t="s">
        <v>4015</v>
      </c>
      <c r="B736" s="334">
        <v>8900</v>
      </c>
      <c r="C736" s="321"/>
      <c r="D736" s="321" t="s">
        <v>1503</v>
      </c>
      <c r="E736" s="321"/>
      <c r="F736" s="321"/>
      <c r="G736" s="321" t="s">
        <v>414</v>
      </c>
      <c r="H736" s="321"/>
      <c r="I736" s="335">
        <v>1</v>
      </c>
      <c r="J736" s="331"/>
      <c r="K736" s="131">
        <v>20000</v>
      </c>
      <c r="L736" s="331"/>
      <c r="M736" s="331"/>
      <c r="N736" s="131">
        <v>20000</v>
      </c>
      <c r="O736" s="331"/>
      <c r="P736" s="331"/>
      <c r="Q736" s="331"/>
      <c r="R736" s="331"/>
      <c r="S736" s="131">
        <v>20000</v>
      </c>
    </row>
    <row r="737" spans="1:19" ht="10.9" customHeight="1" x14ac:dyDescent="0.2">
      <c r="A737" s="322" t="s">
        <v>4014</v>
      </c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L737" s="333">
        <v>0</v>
      </c>
      <c r="M737" s="322"/>
      <c r="N737" s="159">
        <v>20000</v>
      </c>
      <c r="O737" s="333">
        <v>0</v>
      </c>
      <c r="P737" s="322"/>
      <c r="Q737" s="333">
        <v>0</v>
      </c>
      <c r="R737" s="322"/>
      <c r="S737" s="159">
        <v>20000</v>
      </c>
    </row>
    <row r="738" spans="1:19" ht="10.9" customHeight="1" x14ac:dyDescent="0.2">
      <c r="A738" s="322" t="s">
        <v>4013</v>
      </c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L738" s="330">
        <v>0</v>
      </c>
      <c r="M738" s="322"/>
      <c r="N738" s="149">
        <v>1</v>
      </c>
      <c r="O738" s="330">
        <v>0</v>
      </c>
      <c r="P738" s="322"/>
      <c r="Q738" s="330">
        <v>0</v>
      </c>
      <c r="R738" s="322"/>
      <c r="S738" s="149">
        <v>1</v>
      </c>
    </row>
    <row r="739" spans="1:19" ht="10.9" customHeight="1" x14ac:dyDescent="0.2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</row>
    <row r="740" spans="1:19" ht="10.9" customHeight="1" x14ac:dyDescent="0.2">
      <c r="A740" s="322" t="s">
        <v>4022</v>
      </c>
      <c r="B740" s="322"/>
      <c r="C740" s="322"/>
      <c r="D740" s="322"/>
      <c r="E740" s="321" t="s">
        <v>4536</v>
      </c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2" t="s">
        <v>2904</v>
      </c>
      <c r="Q740" s="322"/>
      <c r="R740" s="321" t="s">
        <v>1396</v>
      </c>
      <c r="S740" s="321"/>
    </row>
    <row r="741" spans="1:19" ht="10.9" customHeight="1" x14ac:dyDescent="0.2">
      <c r="A741" s="157"/>
      <c r="B741" s="324"/>
      <c r="C741" s="324"/>
      <c r="D741" s="324"/>
      <c r="E741" s="324"/>
      <c r="F741" s="324"/>
      <c r="G741" s="325"/>
      <c r="H741" s="325"/>
      <c r="I741" s="325"/>
      <c r="J741" s="325"/>
      <c r="K741" s="156"/>
      <c r="L741" s="326" t="s">
        <v>4020</v>
      </c>
      <c r="M741" s="326"/>
      <c r="N741" s="326"/>
      <c r="O741" s="326"/>
      <c r="P741" s="326"/>
      <c r="Q741" s="326"/>
      <c r="R741" s="326"/>
      <c r="S741" s="156"/>
    </row>
    <row r="742" spans="1:19" ht="65.650000000000006" customHeight="1" x14ac:dyDescent="0.2">
      <c r="A742" s="155" t="s">
        <v>1247</v>
      </c>
      <c r="B742" s="327" t="s">
        <v>0</v>
      </c>
      <c r="C742" s="327"/>
      <c r="D742" s="327" t="s">
        <v>1</v>
      </c>
      <c r="E742" s="327"/>
      <c r="F742" s="327"/>
      <c r="G742" s="327" t="s">
        <v>2904</v>
      </c>
      <c r="H742" s="327"/>
      <c r="I742" s="328" t="s">
        <v>405</v>
      </c>
      <c r="J742" s="328"/>
      <c r="K742" s="154" t="s">
        <v>4</v>
      </c>
      <c r="L742" s="322" t="s">
        <v>4019</v>
      </c>
      <c r="M742" s="322"/>
      <c r="N742" s="141" t="s">
        <v>4018</v>
      </c>
      <c r="O742" s="322" t="s">
        <v>4017</v>
      </c>
      <c r="P742" s="322"/>
      <c r="Q742" s="322" t="s">
        <v>4016</v>
      </c>
      <c r="R742" s="322"/>
      <c r="S742" s="154" t="s">
        <v>5</v>
      </c>
    </row>
    <row r="743" spans="1:19" ht="10.9" customHeight="1" x14ac:dyDescent="0.2">
      <c r="A743" s="128" t="s">
        <v>4015</v>
      </c>
      <c r="B743" s="334">
        <v>9242</v>
      </c>
      <c r="C743" s="321"/>
      <c r="D743" s="321" t="s">
        <v>2944</v>
      </c>
      <c r="E743" s="321"/>
      <c r="F743" s="321"/>
      <c r="G743" s="321" t="s">
        <v>414</v>
      </c>
      <c r="H743" s="321"/>
      <c r="I743" s="335">
        <v>1</v>
      </c>
      <c r="J743" s="331"/>
      <c r="K743" s="135">
        <v>250</v>
      </c>
      <c r="L743" s="331"/>
      <c r="M743" s="331"/>
      <c r="N743" s="135">
        <v>250</v>
      </c>
      <c r="O743" s="331"/>
      <c r="P743" s="331"/>
      <c r="Q743" s="331"/>
      <c r="R743" s="331"/>
      <c r="S743" s="135">
        <v>250</v>
      </c>
    </row>
    <row r="744" spans="1:19" ht="10.9" customHeight="1" x14ac:dyDescent="0.2">
      <c r="A744" s="322" t="s">
        <v>4014</v>
      </c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L744" s="333">
        <v>0</v>
      </c>
      <c r="M744" s="322"/>
      <c r="N744" s="161">
        <v>250</v>
      </c>
      <c r="O744" s="333">
        <v>0</v>
      </c>
      <c r="P744" s="322"/>
      <c r="Q744" s="333">
        <v>0</v>
      </c>
      <c r="R744" s="322"/>
      <c r="S744" s="161">
        <v>250</v>
      </c>
    </row>
    <row r="745" spans="1:19" ht="10.9" customHeight="1" x14ac:dyDescent="0.2">
      <c r="A745" s="322" t="s">
        <v>4013</v>
      </c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L745" s="330">
        <v>0</v>
      </c>
      <c r="M745" s="322"/>
      <c r="N745" s="149">
        <v>1</v>
      </c>
      <c r="O745" s="330">
        <v>0</v>
      </c>
      <c r="P745" s="322"/>
      <c r="Q745" s="330">
        <v>0</v>
      </c>
      <c r="R745" s="322"/>
      <c r="S745" s="149">
        <v>1</v>
      </c>
    </row>
    <row r="746" spans="1:19" ht="10.9" customHeight="1" x14ac:dyDescent="0.2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</row>
    <row r="747" spans="1:19" ht="10.9" customHeight="1" x14ac:dyDescent="0.2">
      <c r="A747" s="322" t="s">
        <v>4022</v>
      </c>
      <c r="B747" s="322"/>
      <c r="C747" s="322"/>
      <c r="D747" s="322"/>
      <c r="E747" s="321" t="s">
        <v>4535</v>
      </c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2" t="s">
        <v>2904</v>
      </c>
      <c r="Q747" s="322"/>
      <c r="R747" s="321" t="s">
        <v>1396</v>
      </c>
      <c r="S747" s="321"/>
    </row>
    <row r="748" spans="1:19" ht="10.9" customHeight="1" x14ac:dyDescent="0.2">
      <c r="A748" s="157"/>
      <c r="B748" s="324"/>
      <c r="C748" s="324"/>
      <c r="D748" s="324"/>
      <c r="E748" s="324"/>
      <c r="F748" s="324"/>
      <c r="G748" s="325"/>
      <c r="H748" s="325"/>
      <c r="I748" s="325"/>
      <c r="J748" s="325"/>
      <c r="K748" s="156"/>
      <c r="L748" s="326" t="s">
        <v>4020</v>
      </c>
      <c r="M748" s="326"/>
      <c r="N748" s="326"/>
      <c r="O748" s="326"/>
      <c r="P748" s="326"/>
      <c r="Q748" s="326"/>
      <c r="R748" s="326"/>
      <c r="S748" s="156"/>
    </row>
    <row r="749" spans="1:19" ht="65.650000000000006" customHeight="1" x14ac:dyDescent="0.2">
      <c r="A749" s="155" t="s">
        <v>1247</v>
      </c>
      <c r="B749" s="327" t="s">
        <v>0</v>
      </c>
      <c r="C749" s="327"/>
      <c r="D749" s="327" t="s">
        <v>1</v>
      </c>
      <c r="E749" s="327"/>
      <c r="F749" s="327"/>
      <c r="G749" s="327" t="s">
        <v>2904</v>
      </c>
      <c r="H749" s="327"/>
      <c r="I749" s="328" t="s">
        <v>405</v>
      </c>
      <c r="J749" s="328"/>
      <c r="K749" s="154" t="s">
        <v>4</v>
      </c>
      <c r="L749" s="322" t="s">
        <v>4019</v>
      </c>
      <c r="M749" s="322"/>
      <c r="N749" s="141" t="s">
        <v>4018</v>
      </c>
      <c r="O749" s="322" t="s">
        <v>4017</v>
      </c>
      <c r="P749" s="322"/>
      <c r="Q749" s="322" t="s">
        <v>4016</v>
      </c>
      <c r="R749" s="322"/>
      <c r="S749" s="154" t="s">
        <v>5</v>
      </c>
    </row>
    <row r="750" spans="1:19" ht="10.9" customHeight="1" x14ac:dyDescent="0.2">
      <c r="A750" s="128" t="s">
        <v>4015</v>
      </c>
      <c r="B750" s="334">
        <v>9244</v>
      </c>
      <c r="C750" s="321"/>
      <c r="D750" s="321" t="s">
        <v>2943</v>
      </c>
      <c r="E750" s="321"/>
      <c r="F750" s="321"/>
      <c r="G750" s="321" t="s">
        <v>414</v>
      </c>
      <c r="H750" s="321"/>
      <c r="I750" s="335">
        <v>1</v>
      </c>
      <c r="J750" s="331"/>
      <c r="K750" s="135">
        <v>120</v>
      </c>
      <c r="L750" s="331"/>
      <c r="M750" s="331"/>
      <c r="N750" s="135">
        <v>120</v>
      </c>
      <c r="O750" s="331"/>
      <c r="P750" s="331"/>
      <c r="Q750" s="331"/>
      <c r="R750" s="331"/>
      <c r="S750" s="135">
        <v>120</v>
      </c>
    </row>
    <row r="751" spans="1:19" ht="10.9" customHeight="1" x14ac:dyDescent="0.2">
      <c r="A751" s="322" t="s">
        <v>4014</v>
      </c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L751" s="333">
        <v>0</v>
      </c>
      <c r="M751" s="322"/>
      <c r="N751" s="161">
        <v>120</v>
      </c>
      <c r="O751" s="333">
        <v>0</v>
      </c>
      <c r="P751" s="322"/>
      <c r="Q751" s="333">
        <v>0</v>
      </c>
      <c r="R751" s="322"/>
      <c r="S751" s="161">
        <v>120</v>
      </c>
    </row>
    <row r="752" spans="1:19" ht="10.9" customHeight="1" x14ac:dyDescent="0.2">
      <c r="A752" s="322" t="s">
        <v>4013</v>
      </c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L752" s="330">
        <v>0</v>
      </c>
      <c r="M752" s="322"/>
      <c r="N752" s="149">
        <v>1</v>
      </c>
      <c r="O752" s="330">
        <v>0</v>
      </c>
      <c r="P752" s="322"/>
      <c r="Q752" s="330">
        <v>0</v>
      </c>
      <c r="R752" s="322"/>
      <c r="S752" s="149">
        <v>1</v>
      </c>
    </row>
    <row r="753" spans="1:19" ht="10.9" customHeight="1" x14ac:dyDescent="0.2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</row>
    <row r="754" spans="1:19" ht="10.9" customHeight="1" x14ac:dyDescent="0.2">
      <c r="A754" s="322" t="s">
        <v>4022</v>
      </c>
      <c r="B754" s="322"/>
      <c r="C754" s="322"/>
      <c r="D754" s="322"/>
      <c r="E754" s="321" t="s">
        <v>4534</v>
      </c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2" t="s">
        <v>2904</v>
      </c>
      <c r="Q754" s="322"/>
      <c r="R754" s="321" t="s">
        <v>414</v>
      </c>
      <c r="S754" s="321"/>
    </row>
    <row r="755" spans="1:19" ht="10.9" customHeight="1" x14ac:dyDescent="0.2">
      <c r="A755" s="157"/>
      <c r="B755" s="324"/>
      <c r="C755" s="324"/>
      <c r="D755" s="324"/>
      <c r="E755" s="324"/>
      <c r="F755" s="324"/>
      <c r="G755" s="325"/>
      <c r="H755" s="325"/>
      <c r="I755" s="325"/>
      <c r="J755" s="325"/>
      <c r="K755" s="156"/>
      <c r="L755" s="326" t="s">
        <v>4020</v>
      </c>
      <c r="M755" s="326"/>
      <c r="N755" s="326"/>
      <c r="O755" s="326"/>
      <c r="P755" s="326"/>
      <c r="Q755" s="326"/>
      <c r="R755" s="326"/>
      <c r="S755" s="156"/>
    </row>
    <row r="756" spans="1:19" ht="65.650000000000006" customHeight="1" x14ac:dyDescent="0.2">
      <c r="A756" s="155" t="s">
        <v>1247</v>
      </c>
      <c r="B756" s="327" t="s">
        <v>0</v>
      </c>
      <c r="C756" s="327"/>
      <c r="D756" s="327" t="s">
        <v>1</v>
      </c>
      <c r="E756" s="327"/>
      <c r="F756" s="327"/>
      <c r="G756" s="327" t="s">
        <v>2904</v>
      </c>
      <c r="H756" s="327"/>
      <c r="I756" s="328" t="s">
        <v>405</v>
      </c>
      <c r="J756" s="328"/>
      <c r="K756" s="154" t="s">
        <v>4</v>
      </c>
      <c r="L756" s="322" t="s">
        <v>4019</v>
      </c>
      <c r="M756" s="322"/>
      <c r="N756" s="141" t="s">
        <v>4018</v>
      </c>
      <c r="O756" s="322" t="s">
        <v>4017</v>
      </c>
      <c r="P756" s="322"/>
      <c r="Q756" s="322" t="s">
        <v>4016</v>
      </c>
      <c r="R756" s="322"/>
      <c r="S756" s="154" t="s">
        <v>5</v>
      </c>
    </row>
    <row r="757" spans="1:19" ht="10.9" customHeight="1" x14ac:dyDescent="0.2">
      <c r="A757" s="128" t="s">
        <v>4015</v>
      </c>
      <c r="B757" s="334">
        <v>5878</v>
      </c>
      <c r="C757" s="321"/>
      <c r="D757" s="321" t="s">
        <v>2978</v>
      </c>
      <c r="E757" s="321"/>
      <c r="F757" s="321"/>
      <c r="G757" s="321" t="s">
        <v>414</v>
      </c>
      <c r="H757" s="321"/>
      <c r="I757" s="335">
        <v>1</v>
      </c>
      <c r="J757" s="331"/>
      <c r="K757" s="129">
        <v>5600</v>
      </c>
      <c r="L757" s="331"/>
      <c r="M757" s="331"/>
      <c r="N757" s="129">
        <v>5600</v>
      </c>
      <c r="O757" s="331"/>
      <c r="P757" s="331"/>
      <c r="Q757" s="331"/>
      <c r="R757" s="331"/>
      <c r="S757" s="129">
        <v>5600</v>
      </c>
    </row>
    <row r="758" spans="1:19" ht="10.9" customHeight="1" x14ac:dyDescent="0.2">
      <c r="A758" s="322" t="s">
        <v>4014</v>
      </c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L758" s="333">
        <v>0</v>
      </c>
      <c r="M758" s="322"/>
      <c r="N758" s="151">
        <v>5600</v>
      </c>
      <c r="O758" s="333">
        <v>0</v>
      </c>
      <c r="P758" s="322"/>
      <c r="Q758" s="333">
        <v>0</v>
      </c>
      <c r="R758" s="322"/>
      <c r="S758" s="151">
        <v>5600</v>
      </c>
    </row>
    <row r="759" spans="1:19" ht="10.9" customHeight="1" x14ac:dyDescent="0.2">
      <c r="A759" s="322" t="s">
        <v>4013</v>
      </c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L759" s="330">
        <v>0</v>
      </c>
      <c r="M759" s="322"/>
      <c r="N759" s="149">
        <v>1</v>
      </c>
      <c r="O759" s="330">
        <v>0</v>
      </c>
      <c r="P759" s="322"/>
      <c r="Q759" s="330">
        <v>0</v>
      </c>
      <c r="R759" s="322"/>
      <c r="S759" s="149">
        <v>1</v>
      </c>
    </row>
    <row r="760" spans="1:19" ht="10.9" customHeight="1" x14ac:dyDescent="0.2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</row>
    <row r="761" spans="1:19" ht="10.9" customHeight="1" x14ac:dyDescent="0.2">
      <c r="A761" s="322" t="s">
        <v>4022</v>
      </c>
      <c r="B761" s="322"/>
      <c r="C761" s="322"/>
      <c r="D761" s="322"/>
      <c r="E761" s="321" t="s">
        <v>4533</v>
      </c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2" t="s">
        <v>2904</v>
      </c>
      <c r="Q761" s="322"/>
      <c r="R761" s="321" t="s">
        <v>414</v>
      </c>
      <c r="S761" s="321"/>
    </row>
    <row r="762" spans="1:19" ht="10.9" customHeight="1" x14ac:dyDescent="0.2">
      <c r="A762" s="157"/>
      <c r="B762" s="324"/>
      <c r="C762" s="324"/>
      <c r="D762" s="324"/>
      <c r="E762" s="324"/>
      <c r="F762" s="324"/>
      <c r="G762" s="325"/>
      <c r="H762" s="325"/>
      <c r="I762" s="325"/>
      <c r="J762" s="325"/>
      <c r="K762" s="156"/>
      <c r="L762" s="326" t="s">
        <v>4020</v>
      </c>
      <c r="M762" s="326"/>
      <c r="N762" s="326"/>
      <c r="O762" s="326"/>
      <c r="P762" s="326"/>
      <c r="Q762" s="326"/>
      <c r="R762" s="326"/>
      <c r="S762" s="156"/>
    </row>
    <row r="763" spans="1:19" ht="65.650000000000006" customHeight="1" x14ac:dyDescent="0.2">
      <c r="A763" s="155" t="s">
        <v>1247</v>
      </c>
      <c r="B763" s="327" t="s">
        <v>0</v>
      </c>
      <c r="C763" s="327"/>
      <c r="D763" s="327" t="s">
        <v>1</v>
      </c>
      <c r="E763" s="327"/>
      <c r="F763" s="327"/>
      <c r="G763" s="327" t="s">
        <v>2904</v>
      </c>
      <c r="H763" s="327"/>
      <c r="I763" s="328" t="s">
        <v>405</v>
      </c>
      <c r="J763" s="328"/>
      <c r="K763" s="154" t="s">
        <v>4</v>
      </c>
      <c r="L763" s="322" t="s">
        <v>4019</v>
      </c>
      <c r="M763" s="322"/>
      <c r="N763" s="141" t="s">
        <v>4018</v>
      </c>
      <c r="O763" s="322" t="s">
        <v>4017</v>
      </c>
      <c r="P763" s="322"/>
      <c r="Q763" s="322" t="s">
        <v>4016</v>
      </c>
      <c r="R763" s="322"/>
      <c r="S763" s="154" t="s">
        <v>5</v>
      </c>
    </row>
    <row r="764" spans="1:19" ht="10.9" customHeight="1" x14ac:dyDescent="0.2">
      <c r="A764" s="128" t="s">
        <v>4015</v>
      </c>
      <c r="B764" s="334">
        <v>9254</v>
      </c>
      <c r="C764" s="321"/>
      <c r="D764" s="321" t="s">
        <v>1318</v>
      </c>
      <c r="E764" s="321"/>
      <c r="F764" s="321"/>
      <c r="G764" s="321" t="s">
        <v>414</v>
      </c>
      <c r="H764" s="321"/>
      <c r="I764" s="335">
        <v>1</v>
      </c>
      <c r="J764" s="331"/>
      <c r="K764" s="131">
        <v>11600</v>
      </c>
      <c r="L764" s="331"/>
      <c r="M764" s="331"/>
      <c r="N764" s="131">
        <v>11600</v>
      </c>
      <c r="O764" s="331"/>
      <c r="P764" s="331"/>
      <c r="Q764" s="331"/>
      <c r="R764" s="331"/>
      <c r="S764" s="131">
        <v>11600</v>
      </c>
    </row>
    <row r="765" spans="1:19" ht="10.9" customHeight="1" x14ac:dyDescent="0.2">
      <c r="A765" s="322" t="s">
        <v>4014</v>
      </c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L765" s="333">
        <v>0</v>
      </c>
      <c r="M765" s="322"/>
      <c r="N765" s="159">
        <v>11600</v>
      </c>
      <c r="O765" s="333">
        <v>0</v>
      </c>
      <c r="P765" s="322"/>
      <c r="Q765" s="333">
        <v>0</v>
      </c>
      <c r="R765" s="322"/>
      <c r="S765" s="159">
        <v>11600</v>
      </c>
    </row>
    <row r="766" spans="1:19" ht="10.9" customHeight="1" x14ac:dyDescent="0.2">
      <c r="A766" s="322" t="s">
        <v>4013</v>
      </c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L766" s="330">
        <v>0</v>
      </c>
      <c r="M766" s="322"/>
      <c r="N766" s="149">
        <v>1</v>
      </c>
      <c r="O766" s="330">
        <v>0</v>
      </c>
      <c r="P766" s="322"/>
      <c r="Q766" s="330">
        <v>0</v>
      </c>
      <c r="R766" s="322"/>
      <c r="S766" s="149">
        <v>1</v>
      </c>
    </row>
    <row r="767" spans="1:19" ht="10.9" customHeight="1" x14ac:dyDescent="0.2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</row>
    <row r="768" spans="1:19" ht="10.9" customHeight="1" x14ac:dyDescent="0.2">
      <c r="A768" s="322" t="s">
        <v>4022</v>
      </c>
      <c r="B768" s="322"/>
      <c r="C768" s="322"/>
      <c r="D768" s="322"/>
      <c r="E768" s="321" t="s">
        <v>4532</v>
      </c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2" t="s">
        <v>2904</v>
      </c>
      <c r="Q768" s="322"/>
      <c r="R768" s="321" t="s">
        <v>414</v>
      </c>
      <c r="S768" s="321"/>
    </row>
    <row r="769" spans="1:19" ht="10.9" customHeight="1" x14ac:dyDescent="0.2">
      <c r="A769" s="157"/>
      <c r="B769" s="324"/>
      <c r="C769" s="324"/>
      <c r="D769" s="324"/>
      <c r="E769" s="324"/>
      <c r="F769" s="324"/>
      <c r="G769" s="325"/>
      <c r="H769" s="325"/>
      <c r="I769" s="325"/>
      <c r="J769" s="325"/>
      <c r="K769" s="156"/>
      <c r="L769" s="326" t="s">
        <v>4020</v>
      </c>
      <c r="M769" s="326"/>
      <c r="N769" s="326"/>
      <c r="O769" s="326"/>
      <c r="P769" s="326"/>
      <c r="Q769" s="326"/>
      <c r="R769" s="326"/>
      <c r="S769" s="156"/>
    </row>
    <row r="770" spans="1:19" ht="65.650000000000006" customHeight="1" x14ac:dyDescent="0.2">
      <c r="A770" s="155" t="s">
        <v>1247</v>
      </c>
      <c r="B770" s="327" t="s">
        <v>0</v>
      </c>
      <c r="C770" s="327"/>
      <c r="D770" s="327" t="s">
        <v>1</v>
      </c>
      <c r="E770" s="327"/>
      <c r="F770" s="327"/>
      <c r="G770" s="327" t="s">
        <v>2904</v>
      </c>
      <c r="H770" s="327"/>
      <c r="I770" s="328" t="s">
        <v>405</v>
      </c>
      <c r="J770" s="328"/>
      <c r="K770" s="154" t="s">
        <v>4</v>
      </c>
      <c r="L770" s="322" t="s">
        <v>4019</v>
      </c>
      <c r="M770" s="322"/>
      <c r="N770" s="141" t="s">
        <v>4018</v>
      </c>
      <c r="O770" s="322" t="s">
        <v>4017</v>
      </c>
      <c r="P770" s="322"/>
      <c r="Q770" s="322" t="s">
        <v>4016</v>
      </c>
      <c r="R770" s="322"/>
      <c r="S770" s="154" t="s">
        <v>5</v>
      </c>
    </row>
    <row r="771" spans="1:19" ht="10.9" customHeight="1" x14ac:dyDescent="0.2">
      <c r="A771" s="128" t="s">
        <v>4015</v>
      </c>
      <c r="B771" s="334">
        <v>8891</v>
      </c>
      <c r="C771" s="321"/>
      <c r="D771" s="321" t="s">
        <v>1442</v>
      </c>
      <c r="E771" s="321"/>
      <c r="F771" s="321"/>
      <c r="G771" s="321" t="s">
        <v>414</v>
      </c>
      <c r="H771" s="321"/>
      <c r="I771" s="335">
        <v>1</v>
      </c>
      <c r="J771" s="331"/>
      <c r="K771" s="129">
        <v>5600</v>
      </c>
      <c r="L771" s="331"/>
      <c r="M771" s="331"/>
      <c r="N771" s="129">
        <v>5600</v>
      </c>
      <c r="O771" s="331"/>
      <c r="P771" s="331"/>
      <c r="Q771" s="331"/>
      <c r="R771" s="331"/>
      <c r="S771" s="129">
        <v>5600</v>
      </c>
    </row>
    <row r="772" spans="1:19" ht="10.9" customHeight="1" x14ac:dyDescent="0.2">
      <c r="A772" s="322" t="s">
        <v>4014</v>
      </c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L772" s="333">
        <v>0</v>
      </c>
      <c r="M772" s="322"/>
      <c r="N772" s="151">
        <v>5600</v>
      </c>
      <c r="O772" s="333">
        <v>0</v>
      </c>
      <c r="P772" s="322"/>
      <c r="Q772" s="333">
        <v>0</v>
      </c>
      <c r="R772" s="322"/>
      <c r="S772" s="151">
        <v>5600</v>
      </c>
    </row>
    <row r="773" spans="1:19" ht="10.9" customHeight="1" x14ac:dyDescent="0.2">
      <c r="A773" s="322" t="s">
        <v>4013</v>
      </c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L773" s="330">
        <v>0</v>
      </c>
      <c r="M773" s="322"/>
      <c r="N773" s="149">
        <v>1</v>
      </c>
      <c r="O773" s="330">
        <v>0</v>
      </c>
      <c r="P773" s="322"/>
      <c r="Q773" s="330">
        <v>0</v>
      </c>
      <c r="R773" s="322"/>
      <c r="S773" s="149">
        <v>1</v>
      </c>
    </row>
    <row r="774" spans="1:19" ht="10.9" customHeight="1" x14ac:dyDescent="0.2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0"/>
      <c r="R774" s="350"/>
      <c r="S774" s="350"/>
    </row>
    <row r="775" spans="1:19" ht="10.9" customHeight="1" x14ac:dyDescent="0.2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</row>
    <row r="776" spans="1:19" ht="10.9" customHeight="1" x14ac:dyDescent="0.2">
      <c r="A776" s="322" t="s">
        <v>40</v>
      </c>
      <c r="B776" s="322"/>
      <c r="C776" s="322"/>
      <c r="D776" s="322"/>
      <c r="E776" s="321" t="s">
        <v>3999</v>
      </c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</row>
    <row r="777" spans="1:19" ht="10.9" customHeight="1" x14ac:dyDescent="0.2">
      <c r="A777" s="322" t="s">
        <v>4009</v>
      </c>
      <c r="B777" s="322"/>
      <c r="C777" s="322"/>
      <c r="D777" s="322"/>
      <c r="E777" s="321" t="s">
        <v>4008</v>
      </c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</row>
    <row r="778" spans="1:19" ht="10.9" customHeight="1" x14ac:dyDescent="0.2">
      <c r="A778" s="322" t="s">
        <v>3998</v>
      </c>
      <c r="B778" s="322"/>
      <c r="C778" s="322"/>
      <c r="D778" s="322"/>
      <c r="E778" s="321" t="s">
        <v>4531</v>
      </c>
      <c r="F778" s="321"/>
      <c r="G778" s="321"/>
      <c r="H778" s="321"/>
      <c r="I778" s="321"/>
      <c r="J778" s="322" t="s">
        <v>3997</v>
      </c>
      <c r="K778" s="322"/>
      <c r="L778" s="321" t="s">
        <v>4531</v>
      </c>
      <c r="M778" s="321"/>
      <c r="N778" s="321"/>
      <c r="O778" s="321"/>
      <c r="P778" s="321"/>
      <c r="Q778" s="321"/>
      <c r="R778" s="321"/>
      <c r="S778" s="321"/>
    </row>
    <row r="779" spans="1:19" ht="10.9" customHeight="1" x14ac:dyDescent="0.2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</row>
    <row r="780" spans="1:19" ht="10.9" customHeight="1" x14ac:dyDescent="0.2">
      <c r="A780" s="322" t="s">
        <v>4033</v>
      </c>
      <c r="B780" s="322"/>
      <c r="C780" s="322"/>
      <c r="D780" s="322"/>
      <c r="E780" s="321" t="s">
        <v>4530</v>
      </c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</row>
    <row r="781" spans="1:19" ht="10.9" customHeight="1" x14ac:dyDescent="0.2">
      <c r="A781" s="322" t="s">
        <v>4031</v>
      </c>
      <c r="B781" s="322"/>
      <c r="C781" s="322"/>
      <c r="D781" s="322"/>
      <c r="E781" s="321" t="s">
        <v>4529</v>
      </c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</row>
    <row r="782" spans="1:19" ht="10.9" customHeight="1" x14ac:dyDescent="0.2">
      <c r="A782" s="322" t="s">
        <v>4022</v>
      </c>
      <c r="B782" s="322"/>
      <c r="C782" s="322"/>
      <c r="D782" s="322"/>
      <c r="E782" s="321" t="s">
        <v>4528</v>
      </c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2" t="s">
        <v>2904</v>
      </c>
      <c r="Q782" s="322"/>
      <c r="R782" s="321" t="s">
        <v>621</v>
      </c>
      <c r="S782" s="321"/>
    </row>
    <row r="783" spans="1:19" ht="10.9" customHeight="1" x14ac:dyDescent="0.2">
      <c r="A783" s="157"/>
      <c r="B783" s="324"/>
      <c r="C783" s="324"/>
      <c r="D783" s="324"/>
      <c r="E783" s="324"/>
      <c r="F783" s="324"/>
      <c r="G783" s="325"/>
      <c r="H783" s="325"/>
      <c r="I783" s="325"/>
      <c r="J783" s="325"/>
      <c r="K783" s="156"/>
      <c r="L783" s="326" t="s">
        <v>4020</v>
      </c>
      <c r="M783" s="326"/>
      <c r="N783" s="326"/>
      <c r="O783" s="326"/>
      <c r="P783" s="326"/>
      <c r="Q783" s="326"/>
      <c r="R783" s="326"/>
      <c r="S783" s="156"/>
    </row>
    <row r="784" spans="1:19" ht="65.650000000000006" customHeight="1" x14ac:dyDescent="0.2">
      <c r="A784" s="155" t="s">
        <v>1247</v>
      </c>
      <c r="B784" s="327" t="s">
        <v>0</v>
      </c>
      <c r="C784" s="327"/>
      <c r="D784" s="327" t="s">
        <v>1</v>
      </c>
      <c r="E784" s="327"/>
      <c r="F784" s="327"/>
      <c r="G784" s="327" t="s">
        <v>2904</v>
      </c>
      <c r="H784" s="327"/>
      <c r="I784" s="328" t="s">
        <v>405</v>
      </c>
      <c r="J784" s="328"/>
      <c r="K784" s="154" t="s">
        <v>4</v>
      </c>
      <c r="L784" s="322" t="s">
        <v>4019</v>
      </c>
      <c r="M784" s="322"/>
      <c r="N784" s="141" t="s">
        <v>4018</v>
      </c>
      <c r="O784" s="322" t="s">
        <v>4017</v>
      </c>
      <c r="P784" s="322"/>
      <c r="Q784" s="322" t="s">
        <v>4016</v>
      </c>
      <c r="R784" s="322"/>
      <c r="S784" s="154" t="s">
        <v>5</v>
      </c>
    </row>
    <row r="785" spans="1:19" ht="21.75" customHeight="1" x14ac:dyDescent="0.2">
      <c r="A785" s="128" t="s">
        <v>4034</v>
      </c>
      <c r="B785" s="334">
        <v>9470</v>
      </c>
      <c r="C785" s="321"/>
      <c r="D785" s="321" t="s">
        <v>3972</v>
      </c>
      <c r="E785" s="321"/>
      <c r="F785" s="321"/>
      <c r="G785" s="321" t="s">
        <v>621</v>
      </c>
      <c r="H785" s="321"/>
      <c r="I785" s="335">
        <v>1</v>
      </c>
      <c r="J785" s="331"/>
      <c r="K785" s="142">
        <v>32</v>
      </c>
      <c r="L785" s="348">
        <v>32</v>
      </c>
      <c r="M785" s="331"/>
      <c r="N785" s="153"/>
      <c r="O785" s="331"/>
      <c r="P785" s="331"/>
      <c r="Q785" s="331"/>
      <c r="R785" s="331"/>
      <c r="S785" s="142">
        <v>32</v>
      </c>
    </row>
    <row r="786" spans="1:19" ht="10.9" customHeight="1" x14ac:dyDescent="0.2">
      <c r="A786" s="322" t="s">
        <v>4014</v>
      </c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L786" s="349">
        <v>32</v>
      </c>
      <c r="M786" s="322"/>
      <c r="N786" s="152">
        <v>0</v>
      </c>
      <c r="O786" s="333">
        <v>0</v>
      </c>
      <c r="P786" s="322"/>
      <c r="Q786" s="333">
        <v>0</v>
      </c>
      <c r="R786" s="322"/>
      <c r="S786" s="160">
        <v>32</v>
      </c>
    </row>
    <row r="787" spans="1:19" ht="10.9" customHeight="1" x14ac:dyDescent="0.2">
      <c r="A787" s="322" t="s">
        <v>4013</v>
      </c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L787" s="329">
        <v>1</v>
      </c>
      <c r="M787" s="322"/>
      <c r="N787" s="150">
        <v>0</v>
      </c>
      <c r="O787" s="330">
        <v>0</v>
      </c>
      <c r="P787" s="322"/>
      <c r="Q787" s="330">
        <v>0</v>
      </c>
      <c r="R787" s="322"/>
      <c r="S787" s="149">
        <v>1</v>
      </c>
    </row>
    <row r="788" spans="1:19" ht="10.9" customHeight="1" x14ac:dyDescent="0.2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</row>
    <row r="789" spans="1:19" ht="10.9" customHeight="1" x14ac:dyDescent="0.2">
      <c r="A789" s="322" t="s">
        <v>4031</v>
      </c>
      <c r="B789" s="322"/>
      <c r="C789" s="322"/>
      <c r="D789" s="322"/>
      <c r="E789" s="321" t="s">
        <v>4527</v>
      </c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</row>
    <row r="790" spans="1:19" ht="10.9" customHeight="1" x14ac:dyDescent="0.2">
      <c r="A790" s="322" t="s">
        <v>4022</v>
      </c>
      <c r="B790" s="322"/>
      <c r="C790" s="322"/>
      <c r="D790" s="322"/>
      <c r="E790" s="321" t="s">
        <v>4526</v>
      </c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2" t="s">
        <v>2904</v>
      </c>
      <c r="Q790" s="322"/>
      <c r="R790" s="321" t="s">
        <v>621</v>
      </c>
      <c r="S790" s="321"/>
    </row>
    <row r="791" spans="1:19" ht="10.9" customHeight="1" x14ac:dyDescent="0.2">
      <c r="A791" s="157"/>
      <c r="B791" s="324"/>
      <c r="C791" s="324"/>
      <c r="D791" s="324"/>
      <c r="E791" s="324"/>
      <c r="F791" s="324"/>
      <c r="G791" s="325"/>
      <c r="H791" s="325"/>
      <c r="I791" s="325"/>
      <c r="J791" s="325"/>
      <c r="K791" s="156"/>
      <c r="L791" s="326" t="s">
        <v>4020</v>
      </c>
      <c r="M791" s="326"/>
      <c r="N791" s="326"/>
      <c r="O791" s="326"/>
      <c r="P791" s="326"/>
      <c r="Q791" s="326"/>
      <c r="R791" s="326"/>
      <c r="S791" s="156"/>
    </row>
    <row r="792" spans="1:19" ht="65.650000000000006" customHeight="1" x14ac:dyDescent="0.2">
      <c r="A792" s="155" t="s">
        <v>1247</v>
      </c>
      <c r="B792" s="327" t="s">
        <v>0</v>
      </c>
      <c r="C792" s="327"/>
      <c r="D792" s="327" t="s">
        <v>1</v>
      </c>
      <c r="E792" s="327"/>
      <c r="F792" s="327"/>
      <c r="G792" s="327" t="s">
        <v>2904</v>
      </c>
      <c r="H792" s="327"/>
      <c r="I792" s="328" t="s">
        <v>405</v>
      </c>
      <c r="J792" s="328"/>
      <c r="K792" s="154" t="s">
        <v>4</v>
      </c>
      <c r="L792" s="322" t="s">
        <v>4019</v>
      </c>
      <c r="M792" s="322"/>
      <c r="N792" s="141" t="s">
        <v>4018</v>
      </c>
      <c r="O792" s="322" t="s">
        <v>4017</v>
      </c>
      <c r="P792" s="322"/>
      <c r="Q792" s="322" t="s">
        <v>4016</v>
      </c>
      <c r="R792" s="322"/>
      <c r="S792" s="154" t="s">
        <v>5</v>
      </c>
    </row>
    <row r="793" spans="1:19" ht="10.9" customHeight="1" x14ac:dyDescent="0.2">
      <c r="A793" s="128" t="s">
        <v>4015</v>
      </c>
      <c r="B793" s="334">
        <v>2412</v>
      </c>
      <c r="C793" s="321"/>
      <c r="D793" s="321" t="s">
        <v>2937</v>
      </c>
      <c r="E793" s="321"/>
      <c r="F793" s="321"/>
      <c r="G793" s="321" t="s">
        <v>2932</v>
      </c>
      <c r="H793" s="321"/>
      <c r="I793" s="335">
        <v>3.6700000000000003E-2</v>
      </c>
      <c r="J793" s="331"/>
      <c r="K793" s="129">
        <v>2500</v>
      </c>
      <c r="L793" s="331"/>
      <c r="M793" s="331"/>
      <c r="N793" s="153"/>
      <c r="O793" s="348">
        <v>91.75</v>
      </c>
      <c r="P793" s="331"/>
      <c r="Q793" s="331"/>
      <c r="R793" s="331"/>
      <c r="S793" s="142">
        <v>91.75</v>
      </c>
    </row>
    <row r="794" spans="1:19" ht="10.9" customHeight="1" x14ac:dyDescent="0.2">
      <c r="A794" s="322" t="s">
        <v>4014</v>
      </c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L794" s="333">
        <v>0</v>
      </c>
      <c r="M794" s="322"/>
      <c r="N794" s="152">
        <v>0</v>
      </c>
      <c r="O794" s="349">
        <v>91.75</v>
      </c>
      <c r="P794" s="322"/>
      <c r="Q794" s="333">
        <v>0</v>
      </c>
      <c r="R794" s="322"/>
      <c r="S794" s="160">
        <v>91.75</v>
      </c>
    </row>
    <row r="795" spans="1:19" ht="10.9" customHeight="1" x14ac:dyDescent="0.2">
      <c r="A795" s="322" t="s">
        <v>4013</v>
      </c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L795" s="330">
        <v>0</v>
      </c>
      <c r="M795" s="322"/>
      <c r="N795" s="150">
        <v>0</v>
      </c>
      <c r="O795" s="329">
        <v>1</v>
      </c>
      <c r="P795" s="322"/>
      <c r="Q795" s="330">
        <v>0</v>
      </c>
      <c r="R795" s="322"/>
      <c r="S795" s="149">
        <v>1</v>
      </c>
    </row>
    <row r="796" spans="1:19" ht="10.9" customHeight="1" x14ac:dyDescent="0.2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</row>
    <row r="797" spans="1:19" ht="10.9" customHeight="1" x14ac:dyDescent="0.2">
      <c r="A797" s="322" t="s">
        <v>4031</v>
      </c>
      <c r="B797" s="322"/>
      <c r="C797" s="322"/>
      <c r="D797" s="322"/>
      <c r="E797" s="321" t="s">
        <v>4525</v>
      </c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</row>
    <row r="798" spans="1:19" ht="10.9" customHeight="1" x14ac:dyDescent="0.2">
      <c r="A798" s="322" t="s">
        <v>4022</v>
      </c>
      <c r="B798" s="322"/>
      <c r="C798" s="322"/>
      <c r="D798" s="322"/>
      <c r="E798" s="321" t="s">
        <v>4524</v>
      </c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2" t="s">
        <v>2904</v>
      </c>
      <c r="Q798" s="322"/>
      <c r="R798" s="321" t="s">
        <v>621</v>
      </c>
      <c r="S798" s="321"/>
    </row>
    <row r="799" spans="1:19" ht="10.9" customHeight="1" x14ac:dyDescent="0.2">
      <c r="A799" s="157"/>
      <c r="B799" s="324"/>
      <c r="C799" s="324"/>
      <c r="D799" s="324"/>
      <c r="E799" s="324"/>
      <c r="F799" s="324"/>
      <c r="G799" s="325"/>
      <c r="H799" s="325"/>
      <c r="I799" s="325"/>
      <c r="J799" s="325"/>
      <c r="K799" s="156"/>
      <c r="L799" s="326" t="s">
        <v>4020</v>
      </c>
      <c r="M799" s="326"/>
      <c r="N799" s="326"/>
      <c r="O799" s="326"/>
      <c r="P799" s="326"/>
      <c r="Q799" s="326"/>
      <c r="R799" s="326"/>
      <c r="S799" s="156"/>
    </row>
    <row r="800" spans="1:19" ht="65.650000000000006" customHeight="1" x14ac:dyDescent="0.2">
      <c r="A800" s="155" t="s">
        <v>1247</v>
      </c>
      <c r="B800" s="327" t="s">
        <v>0</v>
      </c>
      <c r="C800" s="327"/>
      <c r="D800" s="327" t="s">
        <v>1</v>
      </c>
      <c r="E800" s="327"/>
      <c r="F800" s="327"/>
      <c r="G800" s="327" t="s">
        <v>2904</v>
      </c>
      <c r="H800" s="327"/>
      <c r="I800" s="328" t="s">
        <v>405</v>
      </c>
      <c r="J800" s="328"/>
      <c r="K800" s="154" t="s">
        <v>4</v>
      </c>
      <c r="L800" s="322" t="s">
        <v>4019</v>
      </c>
      <c r="M800" s="322"/>
      <c r="N800" s="141" t="s">
        <v>4018</v>
      </c>
      <c r="O800" s="322" t="s">
        <v>4017</v>
      </c>
      <c r="P800" s="322"/>
      <c r="Q800" s="322" t="s">
        <v>4016</v>
      </c>
      <c r="R800" s="322"/>
      <c r="S800" s="154" t="s">
        <v>5</v>
      </c>
    </row>
    <row r="801" spans="1:19" ht="10.9" customHeight="1" x14ac:dyDescent="0.2">
      <c r="A801" s="128" t="s">
        <v>4015</v>
      </c>
      <c r="B801" s="334">
        <v>2412</v>
      </c>
      <c r="C801" s="321"/>
      <c r="D801" s="321" t="s">
        <v>2937</v>
      </c>
      <c r="E801" s="321"/>
      <c r="F801" s="321"/>
      <c r="G801" s="321" t="s">
        <v>2932</v>
      </c>
      <c r="H801" s="321"/>
      <c r="I801" s="335">
        <v>1.136E-2</v>
      </c>
      <c r="J801" s="331"/>
      <c r="K801" s="129">
        <v>2500</v>
      </c>
      <c r="L801" s="331"/>
      <c r="M801" s="331"/>
      <c r="N801" s="153"/>
      <c r="O801" s="348">
        <v>28.4</v>
      </c>
      <c r="P801" s="331"/>
      <c r="Q801" s="331"/>
      <c r="R801" s="331"/>
      <c r="S801" s="142">
        <v>28.4</v>
      </c>
    </row>
    <row r="802" spans="1:19" ht="10.9" customHeight="1" x14ac:dyDescent="0.2">
      <c r="A802" s="322" t="s">
        <v>4014</v>
      </c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L802" s="333">
        <v>0</v>
      </c>
      <c r="M802" s="322"/>
      <c r="N802" s="152">
        <v>0</v>
      </c>
      <c r="O802" s="349">
        <v>28.4</v>
      </c>
      <c r="P802" s="322"/>
      <c r="Q802" s="333">
        <v>0</v>
      </c>
      <c r="R802" s="322"/>
      <c r="S802" s="160">
        <v>28.4</v>
      </c>
    </row>
    <row r="803" spans="1:19" ht="10.9" customHeight="1" x14ac:dyDescent="0.2">
      <c r="A803" s="322" t="s">
        <v>4013</v>
      </c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L803" s="330">
        <v>0</v>
      </c>
      <c r="M803" s="322"/>
      <c r="N803" s="150">
        <v>0</v>
      </c>
      <c r="O803" s="329">
        <v>1</v>
      </c>
      <c r="P803" s="322"/>
      <c r="Q803" s="330">
        <v>0</v>
      </c>
      <c r="R803" s="322"/>
      <c r="S803" s="149">
        <v>1</v>
      </c>
    </row>
    <row r="804" spans="1:19" ht="10.9" customHeight="1" x14ac:dyDescent="0.2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</row>
    <row r="805" spans="1:19" ht="10.9" customHeight="1" x14ac:dyDescent="0.2">
      <c r="A805" s="322" t="s">
        <v>4033</v>
      </c>
      <c r="B805" s="322"/>
      <c r="C805" s="322"/>
      <c r="D805" s="322"/>
      <c r="E805" s="321" t="s">
        <v>4523</v>
      </c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</row>
    <row r="806" spans="1:19" ht="10.9" customHeight="1" x14ac:dyDescent="0.2">
      <c r="A806" s="322" t="s">
        <v>4031</v>
      </c>
      <c r="B806" s="322"/>
      <c r="C806" s="322"/>
      <c r="D806" s="322"/>
      <c r="E806" s="321" t="s">
        <v>4522</v>
      </c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</row>
    <row r="807" spans="1:19" ht="10.9" customHeight="1" x14ac:dyDescent="0.2">
      <c r="A807" s="322" t="s">
        <v>4022</v>
      </c>
      <c r="B807" s="322"/>
      <c r="C807" s="322"/>
      <c r="D807" s="322"/>
      <c r="E807" s="321" t="s">
        <v>4521</v>
      </c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2" t="s">
        <v>2904</v>
      </c>
      <c r="Q807" s="322"/>
      <c r="R807" s="321" t="s">
        <v>21</v>
      </c>
      <c r="S807" s="321"/>
    </row>
    <row r="808" spans="1:19" ht="10.9" customHeight="1" x14ac:dyDescent="0.2">
      <c r="A808" s="157"/>
      <c r="B808" s="324"/>
      <c r="C808" s="324"/>
      <c r="D808" s="324"/>
      <c r="E808" s="324"/>
      <c r="F808" s="324"/>
      <c r="G808" s="325"/>
      <c r="H808" s="325"/>
      <c r="I808" s="325"/>
      <c r="J808" s="325"/>
      <c r="K808" s="156"/>
      <c r="L808" s="326" t="s">
        <v>4020</v>
      </c>
      <c r="M808" s="326"/>
      <c r="N808" s="326"/>
      <c r="O808" s="326"/>
      <c r="P808" s="326"/>
      <c r="Q808" s="326"/>
      <c r="R808" s="326"/>
      <c r="S808" s="156"/>
    </row>
    <row r="809" spans="1:19" ht="65.650000000000006" customHeight="1" x14ac:dyDescent="0.2">
      <c r="A809" s="155" t="s">
        <v>1247</v>
      </c>
      <c r="B809" s="327" t="s">
        <v>0</v>
      </c>
      <c r="C809" s="327"/>
      <c r="D809" s="327" t="s">
        <v>1</v>
      </c>
      <c r="E809" s="327"/>
      <c r="F809" s="327"/>
      <c r="G809" s="327" t="s">
        <v>2904</v>
      </c>
      <c r="H809" s="327"/>
      <c r="I809" s="328" t="s">
        <v>405</v>
      </c>
      <c r="J809" s="328"/>
      <c r="K809" s="154" t="s">
        <v>4</v>
      </c>
      <c r="L809" s="322" t="s">
        <v>4019</v>
      </c>
      <c r="M809" s="322"/>
      <c r="N809" s="141" t="s">
        <v>4018</v>
      </c>
      <c r="O809" s="322" t="s">
        <v>4017</v>
      </c>
      <c r="P809" s="322"/>
      <c r="Q809" s="322" t="s">
        <v>4016</v>
      </c>
      <c r="R809" s="322"/>
      <c r="S809" s="154" t="s">
        <v>5</v>
      </c>
    </row>
    <row r="810" spans="1:19" ht="10.9" customHeight="1" x14ac:dyDescent="0.2">
      <c r="A810" s="128" t="s">
        <v>4015</v>
      </c>
      <c r="B810" s="339">
        <v>960</v>
      </c>
      <c r="C810" s="321"/>
      <c r="D810" s="321" t="s">
        <v>3967</v>
      </c>
      <c r="E810" s="321"/>
      <c r="F810" s="321"/>
      <c r="G810" s="321" t="s">
        <v>629</v>
      </c>
      <c r="H810" s="321"/>
      <c r="I810" s="347">
        <v>12.06095</v>
      </c>
      <c r="J810" s="331"/>
      <c r="K810" s="132">
        <v>0.64</v>
      </c>
      <c r="L810" s="331"/>
      <c r="M810" s="331"/>
      <c r="N810" s="132">
        <v>7.7190000000000003</v>
      </c>
      <c r="O810" s="331"/>
      <c r="P810" s="331"/>
      <c r="Q810" s="331"/>
      <c r="R810" s="331"/>
      <c r="S810" s="132">
        <v>7.7190000000000003</v>
      </c>
    </row>
    <row r="811" spans="1:19" ht="10.9" customHeight="1" x14ac:dyDescent="0.2">
      <c r="A811" s="128" t="s">
        <v>4015</v>
      </c>
      <c r="B811" s="339">
        <v>986</v>
      </c>
      <c r="C811" s="321"/>
      <c r="D811" s="321" t="s">
        <v>3959</v>
      </c>
      <c r="E811" s="321"/>
      <c r="F811" s="321"/>
      <c r="G811" s="321" t="s">
        <v>621</v>
      </c>
      <c r="H811" s="321"/>
      <c r="I811" s="335">
        <v>4.7036000000000001E-2</v>
      </c>
      <c r="J811" s="331"/>
      <c r="K811" s="135">
        <v>105</v>
      </c>
      <c r="L811" s="331"/>
      <c r="M811" s="331"/>
      <c r="N811" s="132">
        <v>4.9387999999999996</v>
      </c>
      <c r="O811" s="331"/>
      <c r="P811" s="331"/>
      <c r="Q811" s="331"/>
      <c r="R811" s="331"/>
      <c r="S811" s="132">
        <v>4.9387999999999996</v>
      </c>
    </row>
    <row r="812" spans="1:19" ht="10.9" customHeight="1" x14ac:dyDescent="0.2">
      <c r="A812" s="128" t="s">
        <v>4015</v>
      </c>
      <c r="B812" s="339">
        <v>992</v>
      </c>
      <c r="C812" s="321"/>
      <c r="D812" s="321" t="s">
        <v>3957</v>
      </c>
      <c r="E812" s="321"/>
      <c r="F812" s="321"/>
      <c r="G812" s="321" t="s">
        <v>621</v>
      </c>
      <c r="H812" s="321"/>
      <c r="I812" s="335">
        <v>3.2889000000000002E-2</v>
      </c>
      <c r="J812" s="331"/>
      <c r="K812" s="142">
        <v>88</v>
      </c>
      <c r="L812" s="331"/>
      <c r="M812" s="331"/>
      <c r="N812" s="132">
        <v>2.8942000000000001</v>
      </c>
      <c r="O812" s="331"/>
      <c r="P812" s="331"/>
      <c r="Q812" s="331"/>
      <c r="R812" s="331"/>
      <c r="S812" s="132">
        <v>2.8942000000000001</v>
      </c>
    </row>
    <row r="813" spans="1:19" ht="10.9" customHeight="1" x14ac:dyDescent="0.2">
      <c r="A813" s="322" t="s">
        <v>4014</v>
      </c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L813" s="333">
        <v>0</v>
      </c>
      <c r="M813" s="322"/>
      <c r="N813" s="160">
        <v>15.552</v>
      </c>
      <c r="O813" s="333">
        <v>0</v>
      </c>
      <c r="P813" s="322"/>
      <c r="Q813" s="333">
        <v>0</v>
      </c>
      <c r="R813" s="322"/>
      <c r="S813" s="160">
        <v>15.552</v>
      </c>
    </row>
    <row r="814" spans="1:19" ht="10.9" customHeight="1" x14ac:dyDescent="0.2">
      <c r="A814" s="322" t="s">
        <v>4013</v>
      </c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L814" s="330">
        <v>0</v>
      </c>
      <c r="M814" s="322"/>
      <c r="N814" s="149">
        <v>1</v>
      </c>
      <c r="O814" s="330">
        <v>0</v>
      </c>
      <c r="P814" s="322"/>
      <c r="Q814" s="330">
        <v>0</v>
      </c>
      <c r="R814" s="322"/>
      <c r="S814" s="149">
        <v>1</v>
      </c>
    </row>
    <row r="815" spans="1:19" ht="10.9" customHeight="1" x14ac:dyDescent="0.2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</row>
    <row r="816" spans="1:19" ht="10.9" customHeight="1" x14ac:dyDescent="0.2">
      <c r="A816" s="322" t="s">
        <v>4031</v>
      </c>
      <c r="B816" s="322"/>
      <c r="C816" s="322"/>
      <c r="D816" s="322"/>
      <c r="E816" s="321" t="s">
        <v>4520</v>
      </c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</row>
    <row r="817" spans="1:19" ht="10.9" customHeight="1" x14ac:dyDescent="0.2">
      <c r="A817" s="322" t="s">
        <v>4022</v>
      </c>
      <c r="B817" s="322"/>
      <c r="C817" s="322"/>
      <c r="D817" s="322"/>
      <c r="E817" s="321" t="s">
        <v>4519</v>
      </c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2" t="s">
        <v>2904</v>
      </c>
      <c r="Q817" s="322"/>
      <c r="R817" s="321" t="s">
        <v>621</v>
      </c>
      <c r="S817" s="321"/>
    </row>
    <row r="818" spans="1:19" ht="10.9" customHeight="1" x14ac:dyDescent="0.2">
      <c r="A818" s="157"/>
      <c r="B818" s="324"/>
      <c r="C818" s="324"/>
      <c r="D818" s="324"/>
      <c r="E818" s="324"/>
      <c r="F818" s="324"/>
      <c r="G818" s="325"/>
      <c r="H818" s="325"/>
      <c r="I818" s="325"/>
      <c r="J818" s="325"/>
      <c r="K818" s="156"/>
      <c r="L818" s="326" t="s">
        <v>4020</v>
      </c>
      <c r="M818" s="326"/>
      <c r="N818" s="326"/>
      <c r="O818" s="326"/>
      <c r="P818" s="326"/>
      <c r="Q818" s="326"/>
      <c r="R818" s="326"/>
      <c r="S818" s="156"/>
    </row>
    <row r="819" spans="1:19" ht="65.650000000000006" customHeight="1" x14ac:dyDescent="0.2">
      <c r="A819" s="155" t="s">
        <v>1247</v>
      </c>
      <c r="B819" s="327" t="s">
        <v>0</v>
      </c>
      <c r="C819" s="327"/>
      <c r="D819" s="327" t="s">
        <v>1</v>
      </c>
      <c r="E819" s="327"/>
      <c r="F819" s="327"/>
      <c r="G819" s="327" t="s">
        <v>2904</v>
      </c>
      <c r="H819" s="327"/>
      <c r="I819" s="328" t="s">
        <v>405</v>
      </c>
      <c r="J819" s="328"/>
      <c r="K819" s="154" t="s">
        <v>4</v>
      </c>
      <c r="L819" s="322" t="s">
        <v>4019</v>
      </c>
      <c r="M819" s="322"/>
      <c r="N819" s="141" t="s">
        <v>4018</v>
      </c>
      <c r="O819" s="322" t="s">
        <v>4017</v>
      </c>
      <c r="P819" s="322"/>
      <c r="Q819" s="322" t="s">
        <v>4016</v>
      </c>
      <c r="R819" s="322"/>
      <c r="S819" s="154" t="s">
        <v>5</v>
      </c>
    </row>
    <row r="820" spans="1:19" ht="10.9" customHeight="1" x14ac:dyDescent="0.2">
      <c r="A820" s="128" t="s">
        <v>4015</v>
      </c>
      <c r="B820" s="334">
        <v>1536</v>
      </c>
      <c r="C820" s="321"/>
      <c r="D820" s="321" t="s">
        <v>4506</v>
      </c>
      <c r="E820" s="321"/>
      <c r="F820" s="321"/>
      <c r="G820" s="321" t="s">
        <v>621</v>
      </c>
      <c r="H820" s="321"/>
      <c r="I820" s="335">
        <v>1.05</v>
      </c>
      <c r="J820" s="331"/>
      <c r="K820" s="135">
        <v>479.62</v>
      </c>
      <c r="L820" s="331"/>
      <c r="M820" s="331"/>
      <c r="N820" s="135">
        <v>503.601</v>
      </c>
      <c r="O820" s="331"/>
      <c r="P820" s="331"/>
      <c r="Q820" s="331"/>
      <c r="R820" s="331"/>
      <c r="S820" s="135">
        <v>503.601</v>
      </c>
    </row>
    <row r="821" spans="1:19" ht="10.9" customHeight="1" x14ac:dyDescent="0.2">
      <c r="A821" s="128" t="s">
        <v>4015</v>
      </c>
      <c r="B821" s="334">
        <v>1539</v>
      </c>
      <c r="C821" s="321"/>
      <c r="D821" s="321" t="s">
        <v>3925</v>
      </c>
      <c r="E821" s="321"/>
      <c r="F821" s="321"/>
      <c r="G821" s="321" t="s">
        <v>621</v>
      </c>
      <c r="H821" s="321"/>
      <c r="I821" s="335">
        <v>1.05</v>
      </c>
      <c r="J821" s="331"/>
      <c r="K821" s="142">
        <v>45</v>
      </c>
      <c r="L821" s="331"/>
      <c r="M821" s="331"/>
      <c r="N821" s="142">
        <v>47.25</v>
      </c>
      <c r="O821" s="331"/>
      <c r="P821" s="331"/>
      <c r="Q821" s="331"/>
      <c r="R821" s="331"/>
      <c r="S821" s="142">
        <v>47.25</v>
      </c>
    </row>
    <row r="822" spans="1:19" ht="10.9" customHeight="1" x14ac:dyDescent="0.2">
      <c r="A822" s="128" t="s">
        <v>4015</v>
      </c>
      <c r="B822" s="334">
        <v>9606</v>
      </c>
      <c r="C822" s="321"/>
      <c r="D822" s="321" t="s">
        <v>3922</v>
      </c>
      <c r="E822" s="321"/>
      <c r="F822" s="321"/>
      <c r="G822" s="321" t="s">
        <v>621</v>
      </c>
      <c r="H822" s="321"/>
      <c r="I822" s="335">
        <v>0.1</v>
      </c>
      <c r="J822" s="331"/>
      <c r="K822" s="135">
        <v>550</v>
      </c>
      <c r="L822" s="331"/>
      <c r="M822" s="331"/>
      <c r="N822" s="142">
        <v>55</v>
      </c>
      <c r="O822" s="331"/>
      <c r="P822" s="331"/>
      <c r="Q822" s="331"/>
      <c r="R822" s="331"/>
      <c r="S822" s="142">
        <v>55</v>
      </c>
    </row>
    <row r="823" spans="1:19" ht="10.9" customHeight="1" x14ac:dyDescent="0.2">
      <c r="A823" s="322" t="s">
        <v>4014</v>
      </c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L823" s="333">
        <v>0</v>
      </c>
      <c r="M823" s="322"/>
      <c r="N823" s="161">
        <v>605.851</v>
      </c>
      <c r="O823" s="333">
        <v>0</v>
      </c>
      <c r="P823" s="322"/>
      <c r="Q823" s="333">
        <v>0</v>
      </c>
      <c r="R823" s="322"/>
      <c r="S823" s="161">
        <v>605.851</v>
      </c>
    </row>
    <row r="824" spans="1:19" ht="10.9" customHeight="1" x14ac:dyDescent="0.2">
      <c r="A824" s="322" t="s">
        <v>4013</v>
      </c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L824" s="330">
        <v>0</v>
      </c>
      <c r="M824" s="322"/>
      <c r="N824" s="149">
        <v>1</v>
      </c>
      <c r="O824" s="330">
        <v>0</v>
      </c>
      <c r="P824" s="322"/>
      <c r="Q824" s="330">
        <v>0</v>
      </c>
      <c r="R824" s="322"/>
      <c r="S824" s="149">
        <v>1</v>
      </c>
    </row>
    <row r="825" spans="1:19" ht="10.9" customHeight="1" x14ac:dyDescent="0.2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</row>
    <row r="826" spans="1:19" ht="10.9" customHeight="1" x14ac:dyDescent="0.2">
      <c r="A826" s="322" t="s">
        <v>4033</v>
      </c>
      <c r="B826" s="322"/>
      <c r="C826" s="322"/>
      <c r="D826" s="322"/>
      <c r="E826" s="321" t="s">
        <v>4518</v>
      </c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</row>
    <row r="827" spans="1:19" ht="10.9" customHeight="1" x14ac:dyDescent="0.2">
      <c r="A827" s="322" t="s">
        <v>4031</v>
      </c>
      <c r="B827" s="322"/>
      <c r="C827" s="322"/>
      <c r="D827" s="322"/>
      <c r="E827" s="321" t="s">
        <v>4517</v>
      </c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</row>
    <row r="828" spans="1:19" ht="10.9" customHeight="1" x14ac:dyDescent="0.2">
      <c r="A828" s="322" t="s">
        <v>4022</v>
      </c>
      <c r="B828" s="322"/>
      <c r="C828" s="322"/>
      <c r="D828" s="322"/>
      <c r="E828" s="321" t="s">
        <v>4516</v>
      </c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2" t="s">
        <v>2904</v>
      </c>
      <c r="Q828" s="322"/>
      <c r="R828" s="321" t="s">
        <v>21</v>
      </c>
      <c r="S828" s="321"/>
    </row>
    <row r="829" spans="1:19" ht="10.9" customHeight="1" x14ac:dyDescent="0.2">
      <c r="A829" s="157"/>
      <c r="B829" s="324"/>
      <c r="C829" s="324"/>
      <c r="D829" s="324"/>
      <c r="E829" s="324"/>
      <c r="F829" s="324"/>
      <c r="G829" s="325"/>
      <c r="H829" s="325"/>
      <c r="I829" s="325"/>
      <c r="J829" s="325"/>
      <c r="K829" s="156"/>
      <c r="L829" s="326" t="s">
        <v>4020</v>
      </c>
      <c r="M829" s="326"/>
      <c r="N829" s="326"/>
      <c r="O829" s="326"/>
      <c r="P829" s="326"/>
      <c r="Q829" s="326"/>
      <c r="R829" s="326"/>
      <c r="S829" s="156"/>
    </row>
    <row r="830" spans="1:19" ht="65.650000000000006" customHeight="1" x14ac:dyDescent="0.2">
      <c r="A830" s="155" t="s">
        <v>1247</v>
      </c>
      <c r="B830" s="327" t="s">
        <v>0</v>
      </c>
      <c r="C830" s="327"/>
      <c r="D830" s="327" t="s">
        <v>1</v>
      </c>
      <c r="E830" s="327"/>
      <c r="F830" s="327"/>
      <c r="G830" s="327" t="s">
        <v>2904</v>
      </c>
      <c r="H830" s="327"/>
      <c r="I830" s="328" t="s">
        <v>405</v>
      </c>
      <c r="J830" s="328"/>
      <c r="K830" s="154" t="s">
        <v>4</v>
      </c>
      <c r="L830" s="322" t="s">
        <v>4019</v>
      </c>
      <c r="M830" s="322"/>
      <c r="N830" s="141" t="s">
        <v>4018</v>
      </c>
      <c r="O830" s="322" t="s">
        <v>4017</v>
      </c>
      <c r="P830" s="322"/>
      <c r="Q830" s="322" t="s">
        <v>4016</v>
      </c>
      <c r="R830" s="322"/>
      <c r="S830" s="154" t="s">
        <v>5</v>
      </c>
    </row>
    <row r="831" spans="1:19" ht="10.9" customHeight="1" x14ac:dyDescent="0.2">
      <c r="A831" s="128" t="s">
        <v>4015</v>
      </c>
      <c r="B831" s="334">
        <v>1171</v>
      </c>
      <c r="C831" s="321"/>
      <c r="D831" s="321" t="s">
        <v>3372</v>
      </c>
      <c r="E831" s="321"/>
      <c r="F831" s="321"/>
      <c r="G831" s="321" t="s">
        <v>629</v>
      </c>
      <c r="H831" s="321"/>
      <c r="I831" s="335">
        <v>0.20799999999999999</v>
      </c>
      <c r="J831" s="331"/>
      <c r="K831" s="142">
        <v>21.54</v>
      </c>
      <c r="L831" s="331"/>
      <c r="M831" s="331"/>
      <c r="N831" s="132">
        <v>4.4802999999999997</v>
      </c>
      <c r="O831" s="331"/>
      <c r="P831" s="331"/>
      <c r="Q831" s="331"/>
      <c r="R831" s="331"/>
      <c r="S831" s="132">
        <v>4.4802999999999997</v>
      </c>
    </row>
    <row r="832" spans="1:19" ht="10.9" customHeight="1" x14ac:dyDescent="0.2">
      <c r="A832" s="128" t="s">
        <v>4015</v>
      </c>
      <c r="B832" s="334">
        <v>5912</v>
      </c>
      <c r="C832" s="321"/>
      <c r="D832" s="321" t="s">
        <v>3204</v>
      </c>
      <c r="E832" s="321"/>
      <c r="F832" s="321"/>
      <c r="G832" s="321" t="s">
        <v>7</v>
      </c>
      <c r="H832" s="321"/>
      <c r="I832" s="335">
        <v>0.55210000000000004</v>
      </c>
      <c r="J832" s="331"/>
      <c r="K832" s="135">
        <v>147.44999999999999</v>
      </c>
      <c r="L832" s="331"/>
      <c r="M832" s="331"/>
      <c r="N832" s="142">
        <v>81.4071</v>
      </c>
      <c r="O832" s="331"/>
      <c r="P832" s="331"/>
      <c r="Q832" s="331"/>
      <c r="R832" s="331"/>
      <c r="S832" s="142">
        <v>81.4071</v>
      </c>
    </row>
    <row r="833" spans="1:19" ht="10.9" customHeight="1" x14ac:dyDescent="0.2">
      <c r="A833" s="128" t="s">
        <v>4015</v>
      </c>
      <c r="B833" s="334">
        <v>5951</v>
      </c>
      <c r="C833" s="321"/>
      <c r="D833" s="321" t="s">
        <v>4501</v>
      </c>
      <c r="E833" s="321"/>
      <c r="F833" s="321"/>
      <c r="G833" s="321" t="s">
        <v>621</v>
      </c>
      <c r="H833" s="321"/>
      <c r="I833" s="335">
        <v>1.2999999999999999E-2</v>
      </c>
      <c r="J833" s="331"/>
      <c r="K833" s="129">
        <v>1350</v>
      </c>
      <c r="L833" s="331"/>
      <c r="M833" s="331"/>
      <c r="N833" s="142">
        <v>17.55</v>
      </c>
      <c r="O833" s="331"/>
      <c r="P833" s="331"/>
      <c r="Q833" s="331"/>
      <c r="R833" s="331"/>
      <c r="S833" s="142">
        <v>17.55</v>
      </c>
    </row>
    <row r="834" spans="1:19" ht="10.9" customHeight="1" x14ac:dyDescent="0.2">
      <c r="A834" s="128" t="s">
        <v>4015</v>
      </c>
      <c r="B834" s="334">
        <v>5985</v>
      </c>
      <c r="C834" s="321"/>
      <c r="D834" s="321" t="s">
        <v>4105</v>
      </c>
      <c r="E834" s="321"/>
      <c r="F834" s="321"/>
      <c r="G834" s="321" t="s">
        <v>621</v>
      </c>
      <c r="H834" s="321"/>
      <c r="I834" s="335">
        <v>1.73E-3</v>
      </c>
      <c r="J834" s="331"/>
      <c r="K834" s="129">
        <v>1050</v>
      </c>
      <c r="L834" s="331"/>
      <c r="M834" s="331"/>
      <c r="N834" s="132">
        <v>1.8165</v>
      </c>
      <c r="O834" s="331"/>
      <c r="P834" s="331"/>
      <c r="Q834" s="331"/>
      <c r="R834" s="331"/>
      <c r="S834" s="132">
        <v>1.8165</v>
      </c>
    </row>
    <row r="835" spans="1:19" ht="10.9" customHeight="1" x14ac:dyDescent="0.2">
      <c r="A835" s="322" t="s">
        <v>4014</v>
      </c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L835" s="333">
        <v>0</v>
      </c>
      <c r="M835" s="322"/>
      <c r="N835" s="161">
        <v>105.2539</v>
      </c>
      <c r="O835" s="333">
        <v>0</v>
      </c>
      <c r="P835" s="322"/>
      <c r="Q835" s="333">
        <v>0</v>
      </c>
      <c r="R835" s="322"/>
      <c r="S835" s="161">
        <v>105.2539</v>
      </c>
    </row>
    <row r="836" spans="1:19" ht="10.9" customHeight="1" x14ac:dyDescent="0.2">
      <c r="A836" s="322" t="s">
        <v>4013</v>
      </c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L836" s="330">
        <v>0</v>
      </c>
      <c r="M836" s="322"/>
      <c r="N836" s="149">
        <v>1</v>
      </c>
      <c r="O836" s="330">
        <v>0</v>
      </c>
      <c r="P836" s="322"/>
      <c r="Q836" s="330">
        <v>0</v>
      </c>
      <c r="R836" s="322"/>
      <c r="S836" s="149">
        <v>1</v>
      </c>
    </row>
    <row r="837" spans="1:19" ht="10.9" customHeight="1" x14ac:dyDescent="0.2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</row>
    <row r="838" spans="1:19" ht="10.9" customHeight="1" x14ac:dyDescent="0.2">
      <c r="A838" s="322" t="s">
        <v>4022</v>
      </c>
      <c r="B838" s="322"/>
      <c r="C838" s="322"/>
      <c r="D838" s="322"/>
      <c r="E838" s="321" t="s">
        <v>4515</v>
      </c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2" t="s">
        <v>2904</v>
      </c>
      <c r="Q838" s="322"/>
      <c r="R838" s="321" t="s">
        <v>21</v>
      </c>
      <c r="S838" s="321"/>
    </row>
    <row r="839" spans="1:19" ht="10.9" customHeight="1" x14ac:dyDescent="0.2">
      <c r="A839" s="157"/>
      <c r="B839" s="324"/>
      <c r="C839" s="324"/>
      <c r="D839" s="324"/>
      <c r="E839" s="324"/>
      <c r="F839" s="324"/>
      <c r="G839" s="325"/>
      <c r="H839" s="325"/>
      <c r="I839" s="325"/>
      <c r="J839" s="325"/>
      <c r="K839" s="156"/>
      <c r="L839" s="326" t="s">
        <v>4020</v>
      </c>
      <c r="M839" s="326"/>
      <c r="N839" s="326"/>
      <c r="O839" s="326"/>
      <c r="P839" s="326"/>
      <c r="Q839" s="326"/>
      <c r="R839" s="326"/>
      <c r="S839" s="156"/>
    </row>
    <row r="840" spans="1:19" ht="65.650000000000006" customHeight="1" x14ac:dyDescent="0.2">
      <c r="A840" s="155" t="s">
        <v>1247</v>
      </c>
      <c r="B840" s="327" t="s">
        <v>0</v>
      </c>
      <c r="C840" s="327"/>
      <c r="D840" s="327" t="s">
        <v>1</v>
      </c>
      <c r="E840" s="327"/>
      <c r="F840" s="327"/>
      <c r="G840" s="327" t="s">
        <v>2904</v>
      </c>
      <c r="H840" s="327"/>
      <c r="I840" s="328" t="s">
        <v>405</v>
      </c>
      <c r="J840" s="328"/>
      <c r="K840" s="154" t="s">
        <v>4</v>
      </c>
      <c r="L840" s="322" t="s">
        <v>4019</v>
      </c>
      <c r="M840" s="322"/>
      <c r="N840" s="141" t="s">
        <v>4018</v>
      </c>
      <c r="O840" s="322" t="s">
        <v>4017</v>
      </c>
      <c r="P840" s="322"/>
      <c r="Q840" s="322" t="s">
        <v>4016</v>
      </c>
      <c r="R840" s="322"/>
      <c r="S840" s="154" t="s">
        <v>5</v>
      </c>
    </row>
    <row r="841" spans="1:19" ht="10.9" customHeight="1" x14ac:dyDescent="0.2">
      <c r="A841" s="128" t="s">
        <v>4015</v>
      </c>
      <c r="B841" s="334">
        <v>1171</v>
      </c>
      <c r="C841" s="321"/>
      <c r="D841" s="321" t="s">
        <v>3372</v>
      </c>
      <c r="E841" s="321"/>
      <c r="F841" s="321"/>
      <c r="G841" s="321" t="s">
        <v>629</v>
      </c>
      <c r="H841" s="321"/>
      <c r="I841" s="335">
        <v>0.159</v>
      </c>
      <c r="J841" s="331"/>
      <c r="K841" s="142">
        <v>21.54</v>
      </c>
      <c r="L841" s="331"/>
      <c r="M841" s="331"/>
      <c r="N841" s="132">
        <v>3.4249000000000001</v>
      </c>
      <c r="O841" s="331"/>
      <c r="P841" s="331"/>
      <c r="Q841" s="331"/>
      <c r="R841" s="331"/>
      <c r="S841" s="132">
        <v>3.4249000000000001</v>
      </c>
    </row>
    <row r="842" spans="1:19" ht="10.9" customHeight="1" x14ac:dyDescent="0.2">
      <c r="A842" s="128" t="s">
        <v>4015</v>
      </c>
      <c r="B842" s="334">
        <v>5912</v>
      </c>
      <c r="C842" s="321"/>
      <c r="D842" s="321" t="s">
        <v>3204</v>
      </c>
      <c r="E842" s="321"/>
      <c r="F842" s="321"/>
      <c r="G842" s="321" t="s">
        <v>7</v>
      </c>
      <c r="H842" s="321"/>
      <c r="I842" s="335">
        <v>0.47360000000000002</v>
      </c>
      <c r="J842" s="331"/>
      <c r="K842" s="135">
        <v>147.44999999999999</v>
      </c>
      <c r="L842" s="331"/>
      <c r="M842" s="331"/>
      <c r="N842" s="142">
        <v>69.832300000000004</v>
      </c>
      <c r="O842" s="331"/>
      <c r="P842" s="331"/>
      <c r="Q842" s="331"/>
      <c r="R842" s="331"/>
      <c r="S842" s="142">
        <v>69.832300000000004</v>
      </c>
    </row>
    <row r="843" spans="1:19" ht="10.9" customHeight="1" x14ac:dyDescent="0.2">
      <c r="A843" s="128" t="s">
        <v>4015</v>
      </c>
      <c r="B843" s="334">
        <v>5951</v>
      </c>
      <c r="C843" s="321"/>
      <c r="D843" s="321" t="s">
        <v>4501</v>
      </c>
      <c r="E843" s="321"/>
      <c r="F843" s="321"/>
      <c r="G843" s="321" t="s">
        <v>621</v>
      </c>
      <c r="H843" s="321"/>
      <c r="I843" s="335">
        <v>8.9999999999999993E-3</v>
      </c>
      <c r="J843" s="331"/>
      <c r="K843" s="129">
        <v>1350</v>
      </c>
      <c r="L843" s="331"/>
      <c r="M843" s="331"/>
      <c r="N843" s="142">
        <v>12.15</v>
      </c>
      <c r="O843" s="331"/>
      <c r="P843" s="331"/>
      <c r="Q843" s="331"/>
      <c r="R843" s="331"/>
      <c r="S843" s="142">
        <v>12.15</v>
      </c>
    </row>
    <row r="844" spans="1:19" ht="10.9" customHeight="1" x14ac:dyDescent="0.2">
      <c r="A844" s="128" t="s">
        <v>4015</v>
      </c>
      <c r="B844" s="334">
        <v>5985</v>
      </c>
      <c r="C844" s="321"/>
      <c r="D844" s="321" t="s">
        <v>4105</v>
      </c>
      <c r="E844" s="321"/>
      <c r="F844" s="321"/>
      <c r="G844" s="321" t="s">
        <v>621</v>
      </c>
      <c r="H844" s="321"/>
      <c r="I844" s="335">
        <v>1.4500000000000001E-2</v>
      </c>
      <c r="J844" s="331"/>
      <c r="K844" s="129">
        <v>1050</v>
      </c>
      <c r="L844" s="331"/>
      <c r="M844" s="331"/>
      <c r="N844" s="142">
        <v>15.225</v>
      </c>
      <c r="O844" s="331"/>
      <c r="P844" s="331"/>
      <c r="Q844" s="331"/>
      <c r="R844" s="331"/>
      <c r="S844" s="142">
        <v>15.225</v>
      </c>
    </row>
    <row r="845" spans="1:19" ht="10.9" customHeight="1" x14ac:dyDescent="0.2">
      <c r="A845" s="322" t="s">
        <v>4014</v>
      </c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L845" s="333">
        <v>0</v>
      </c>
      <c r="M845" s="322"/>
      <c r="N845" s="161">
        <v>100.6322</v>
      </c>
      <c r="O845" s="333">
        <v>0</v>
      </c>
      <c r="P845" s="322"/>
      <c r="Q845" s="333">
        <v>0</v>
      </c>
      <c r="R845" s="322"/>
      <c r="S845" s="161">
        <v>100.6322</v>
      </c>
    </row>
    <row r="846" spans="1:19" ht="10.9" customHeight="1" x14ac:dyDescent="0.2">
      <c r="A846" s="322" t="s">
        <v>4013</v>
      </c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L846" s="330">
        <v>0</v>
      </c>
      <c r="M846" s="322"/>
      <c r="N846" s="149">
        <v>1</v>
      </c>
      <c r="O846" s="330">
        <v>0</v>
      </c>
      <c r="P846" s="322"/>
      <c r="Q846" s="330">
        <v>0</v>
      </c>
      <c r="R846" s="322"/>
      <c r="S846" s="149">
        <v>1</v>
      </c>
    </row>
    <row r="847" spans="1:19" ht="10.9" customHeight="1" x14ac:dyDescent="0.2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</row>
    <row r="848" spans="1:19" ht="10.9" customHeight="1" x14ac:dyDescent="0.2">
      <c r="A848" s="322" t="s">
        <v>4022</v>
      </c>
      <c r="B848" s="322"/>
      <c r="C848" s="322"/>
      <c r="D848" s="322"/>
      <c r="E848" s="321" t="s">
        <v>4514</v>
      </c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2" t="s">
        <v>2904</v>
      </c>
      <c r="Q848" s="322"/>
      <c r="R848" s="321" t="s">
        <v>21</v>
      </c>
      <c r="S848" s="321"/>
    </row>
    <row r="849" spans="1:19" ht="10.9" customHeight="1" x14ac:dyDescent="0.2">
      <c r="A849" s="157"/>
      <c r="B849" s="324"/>
      <c r="C849" s="324"/>
      <c r="D849" s="324"/>
      <c r="E849" s="324"/>
      <c r="F849" s="324"/>
      <c r="G849" s="325"/>
      <c r="H849" s="325"/>
      <c r="I849" s="325"/>
      <c r="J849" s="325"/>
      <c r="K849" s="156"/>
      <c r="L849" s="326" t="s">
        <v>4020</v>
      </c>
      <c r="M849" s="326"/>
      <c r="N849" s="326"/>
      <c r="O849" s="326"/>
      <c r="P849" s="326"/>
      <c r="Q849" s="326"/>
      <c r="R849" s="326"/>
      <c r="S849" s="156"/>
    </row>
    <row r="850" spans="1:19" ht="65.650000000000006" customHeight="1" x14ac:dyDescent="0.2">
      <c r="A850" s="155" t="s">
        <v>1247</v>
      </c>
      <c r="B850" s="327" t="s">
        <v>0</v>
      </c>
      <c r="C850" s="327"/>
      <c r="D850" s="327" t="s">
        <v>1</v>
      </c>
      <c r="E850" s="327"/>
      <c r="F850" s="327"/>
      <c r="G850" s="327" t="s">
        <v>2904</v>
      </c>
      <c r="H850" s="327"/>
      <c r="I850" s="328" t="s">
        <v>405</v>
      </c>
      <c r="J850" s="328"/>
      <c r="K850" s="154" t="s">
        <v>4</v>
      </c>
      <c r="L850" s="322" t="s">
        <v>4019</v>
      </c>
      <c r="M850" s="322"/>
      <c r="N850" s="141" t="s">
        <v>4018</v>
      </c>
      <c r="O850" s="322" t="s">
        <v>4017</v>
      </c>
      <c r="P850" s="322"/>
      <c r="Q850" s="322" t="s">
        <v>4016</v>
      </c>
      <c r="R850" s="322"/>
      <c r="S850" s="154" t="s">
        <v>5</v>
      </c>
    </row>
    <row r="851" spans="1:19" ht="10.9" customHeight="1" x14ac:dyDescent="0.2">
      <c r="A851" s="128" t="s">
        <v>4015</v>
      </c>
      <c r="B851" s="334">
        <v>5912</v>
      </c>
      <c r="C851" s="321"/>
      <c r="D851" s="321" t="s">
        <v>3204</v>
      </c>
      <c r="E851" s="321"/>
      <c r="F851" s="321"/>
      <c r="G851" s="321" t="s">
        <v>7</v>
      </c>
      <c r="H851" s="321"/>
      <c r="I851" s="335">
        <v>0.43390000000000001</v>
      </c>
      <c r="J851" s="331"/>
      <c r="K851" s="135">
        <v>147.44999999999999</v>
      </c>
      <c r="L851" s="331"/>
      <c r="M851" s="331"/>
      <c r="N851" s="142">
        <v>63.9786</v>
      </c>
      <c r="O851" s="331"/>
      <c r="P851" s="331"/>
      <c r="Q851" s="331"/>
      <c r="R851" s="331"/>
      <c r="S851" s="142">
        <v>63.9786</v>
      </c>
    </row>
    <row r="852" spans="1:19" ht="10.9" customHeight="1" x14ac:dyDescent="0.2">
      <c r="A852" s="322" t="s">
        <v>4014</v>
      </c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L852" s="333">
        <v>0</v>
      </c>
      <c r="M852" s="322"/>
      <c r="N852" s="160">
        <v>63.9786</v>
      </c>
      <c r="O852" s="333">
        <v>0</v>
      </c>
      <c r="P852" s="322"/>
      <c r="Q852" s="333">
        <v>0</v>
      </c>
      <c r="R852" s="322"/>
      <c r="S852" s="160">
        <v>63.9786</v>
      </c>
    </row>
    <row r="853" spans="1:19" ht="10.9" customHeight="1" x14ac:dyDescent="0.2">
      <c r="A853" s="322" t="s">
        <v>4013</v>
      </c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L853" s="330">
        <v>0</v>
      </c>
      <c r="M853" s="322"/>
      <c r="N853" s="149">
        <v>1</v>
      </c>
      <c r="O853" s="330">
        <v>0</v>
      </c>
      <c r="P853" s="322"/>
      <c r="Q853" s="330">
        <v>0</v>
      </c>
      <c r="R853" s="322"/>
      <c r="S853" s="149">
        <v>1</v>
      </c>
    </row>
    <row r="854" spans="1:19" ht="10.9" customHeight="1" x14ac:dyDescent="0.2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</row>
    <row r="855" spans="1:19" ht="10.9" customHeight="1" x14ac:dyDescent="0.2">
      <c r="A855" s="322" t="s">
        <v>4022</v>
      </c>
      <c r="B855" s="322"/>
      <c r="C855" s="322"/>
      <c r="D855" s="322"/>
      <c r="E855" s="321" t="s">
        <v>4513</v>
      </c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2" t="s">
        <v>2904</v>
      </c>
      <c r="Q855" s="322"/>
      <c r="R855" s="321" t="s">
        <v>21</v>
      </c>
      <c r="S855" s="321"/>
    </row>
    <row r="856" spans="1:19" ht="10.9" customHeight="1" x14ac:dyDescent="0.2">
      <c r="A856" s="157"/>
      <c r="B856" s="324"/>
      <c r="C856" s="324"/>
      <c r="D856" s="324"/>
      <c r="E856" s="324"/>
      <c r="F856" s="324"/>
      <c r="G856" s="325"/>
      <c r="H856" s="325"/>
      <c r="I856" s="325"/>
      <c r="J856" s="325"/>
      <c r="K856" s="156"/>
      <c r="L856" s="326" t="s">
        <v>4020</v>
      </c>
      <c r="M856" s="326"/>
      <c r="N856" s="326"/>
      <c r="O856" s="326"/>
      <c r="P856" s="326"/>
      <c r="Q856" s="326"/>
      <c r="R856" s="326"/>
      <c r="S856" s="156"/>
    </row>
    <row r="857" spans="1:19" ht="65.650000000000006" customHeight="1" x14ac:dyDescent="0.2">
      <c r="A857" s="155" t="s">
        <v>1247</v>
      </c>
      <c r="B857" s="327" t="s">
        <v>0</v>
      </c>
      <c r="C857" s="327"/>
      <c r="D857" s="327" t="s">
        <v>1</v>
      </c>
      <c r="E857" s="327"/>
      <c r="F857" s="327"/>
      <c r="G857" s="327" t="s">
        <v>2904</v>
      </c>
      <c r="H857" s="327"/>
      <c r="I857" s="328" t="s">
        <v>405</v>
      </c>
      <c r="J857" s="328"/>
      <c r="K857" s="154" t="s">
        <v>4</v>
      </c>
      <c r="L857" s="322" t="s">
        <v>4019</v>
      </c>
      <c r="M857" s="322"/>
      <c r="N857" s="141" t="s">
        <v>4018</v>
      </c>
      <c r="O857" s="322" t="s">
        <v>4017</v>
      </c>
      <c r="P857" s="322"/>
      <c r="Q857" s="322" t="s">
        <v>4016</v>
      </c>
      <c r="R857" s="322"/>
      <c r="S857" s="154" t="s">
        <v>5</v>
      </c>
    </row>
    <row r="858" spans="1:19" ht="10.9" customHeight="1" x14ac:dyDescent="0.2">
      <c r="A858" s="128" t="s">
        <v>4015</v>
      </c>
      <c r="B858" s="339">
        <v>909</v>
      </c>
      <c r="C858" s="321"/>
      <c r="D858" s="321" t="s">
        <v>3334</v>
      </c>
      <c r="E858" s="321"/>
      <c r="F858" s="321"/>
      <c r="G858" s="321" t="s">
        <v>3284</v>
      </c>
      <c r="H858" s="321"/>
      <c r="I858" s="335">
        <v>0.02</v>
      </c>
      <c r="J858" s="331"/>
      <c r="K858" s="132">
        <v>7.87</v>
      </c>
      <c r="L858" s="331"/>
      <c r="M858" s="331"/>
      <c r="N858" s="132">
        <v>0.15740000000000001</v>
      </c>
      <c r="O858" s="331"/>
      <c r="P858" s="331"/>
      <c r="Q858" s="331"/>
      <c r="R858" s="331"/>
      <c r="S858" s="132">
        <v>0.15740000000000001</v>
      </c>
    </row>
    <row r="859" spans="1:19" ht="10.9" customHeight="1" x14ac:dyDescent="0.2">
      <c r="A859" s="128" t="s">
        <v>4015</v>
      </c>
      <c r="B859" s="334">
        <v>1164</v>
      </c>
      <c r="C859" s="321"/>
      <c r="D859" s="321" t="s">
        <v>3374</v>
      </c>
      <c r="E859" s="321"/>
      <c r="F859" s="321"/>
      <c r="G859" s="321" t="s">
        <v>629</v>
      </c>
      <c r="H859" s="321"/>
      <c r="I859" s="335">
        <v>0.3</v>
      </c>
      <c r="J859" s="331"/>
      <c r="K859" s="142">
        <v>13.93</v>
      </c>
      <c r="L859" s="331"/>
      <c r="M859" s="331"/>
      <c r="N859" s="132">
        <v>4.1790000000000003</v>
      </c>
      <c r="O859" s="331"/>
      <c r="P859" s="331"/>
      <c r="Q859" s="331"/>
      <c r="R859" s="331"/>
      <c r="S859" s="132">
        <v>4.1790000000000003</v>
      </c>
    </row>
    <row r="860" spans="1:19" ht="10.9" customHeight="1" x14ac:dyDescent="0.2">
      <c r="A860" s="322" t="s">
        <v>4014</v>
      </c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L860" s="333">
        <v>0</v>
      </c>
      <c r="M860" s="322"/>
      <c r="N860" s="152">
        <v>4.3364000000000003</v>
      </c>
      <c r="O860" s="333">
        <v>0</v>
      </c>
      <c r="P860" s="322"/>
      <c r="Q860" s="333">
        <v>0</v>
      </c>
      <c r="R860" s="322"/>
      <c r="S860" s="152">
        <v>4.3364000000000003</v>
      </c>
    </row>
    <row r="861" spans="1:19" ht="10.9" customHeight="1" x14ac:dyDescent="0.2">
      <c r="A861" s="322" t="s">
        <v>4013</v>
      </c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L861" s="330">
        <v>0</v>
      </c>
      <c r="M861" s="322"/>
      <c r="N861" s="149">
        <v>1</v>
      </c>
      <c r="O861" s="330">
        <v>0</v>
      </c>
      <c r="P861" s="322"/>
      <c r="Q861" s="330">
        <v>0</v>
      </c>
      <c r="R861" s="322"/>
      <c r="S861" s="149">
        <v>1</v>
      </c>
    </row>
    <row r="862" spans="1:19" ht="10.9" customHeight="1" x14ac:dyDescent="0.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</row>
    <row r="863" spans="1:19" ht="10.9" customHeight="1" x14ac:dyDescent="0.2">
      <c r="A863" s="322" t="s">
        <v>4022</v>
      </c>
      <c r="B863" s="322"/>
      <c r="C863" s="322"/>
      <c r="D863" s="322"/>
      <c r="E863" s="321" t="s">
        <v>4512</v>
      </c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2" t="s">
        <v>2904</v>
      </c>
      <c r="Q863" s="322"/>
      <c r="R863" s="321" t="s">
        <v>21</v>
      </c>
      <c r="S863" s="321"/>
    </row>
    <row r="864" spans="1:19" ht="10.9" customHeight="1" x14ac:dyDescent="0.2">
      <c r="A864" s="157"/>
      <c r="B864" s="324"/>
      <c r="C864" s="324"/>
      <c r="D864" s="324"/>
      <c r="E864" s="324"/>
      <c r="F864" s="324"/>
      <c r="G864" s="325"/>
      <c r="H864" s="325"/>
      <c r="I864" s="325"/>
      <c r="J864" s="325"/>
      <c r="K864" s="156"/>
      <c r="L864" s="326" t="s">
        <v>4020</v>
      </c>
      <c r="M864" s="326"/>
      <c r="N864" s="326"/>
      <c r="O864" s="326"/>
      <c r="P864" s="326"/>
      <c r="Q864" s="326"/>
      <c r="R864" s="326"/>
      <c r="S864" s="156"/>
    </row>
    <row r="865" spans="1:19" ht="65.650000000000006" customHeight="1" x14ac:dyDescent="0.2">
      <c r="A865" s="155" t="s">
        <v>1247</v>
      </c>
      <c r="B865" s="327" t="s">
        <v>0</v>
      </c>
      <c r="C865" s="327"/>
      <c r="D865" s="327" t="s">
        <v>1</v>
      </c>
      <c r="E865" s="327"/>
      <c r="F865" s="327"/>
      <c r="G865" s="327" t="s">
        <v>2904</v>
      </c>
      <c r="H865" s="327"/>
      <c r="I865" s="328" t="s">
        <v>405</v>
      </c>
      <c r="J865" s="328"/>
      <c r="K865" s="154" t="s">
        <v>4</v>
      </c>
      <c r="L865" s="322" t="s">
        <v>4019</v>
      </c>
      <c r="M865" s="322"/>
      <c r="N865" s="141" t="s">
        <v>4018</v>
      </c>
      <c r="O865" s="322" t="s">
        <v>4017</v>
      </c>
      <c r="P865" s="322"/>
      <c r="Q865" s="322" t="s">
        <v>4016</v>
      </c>
      <c r="R865" s="322"/>
      <c r="S865" s="154" t="s">
        <v>5</v>
      </c>
    </row>
    <row r="866" spans="1:19" ht="10.9" customHeight="1" x14ac:dyDescent="0.2">
      <c r="A866" s="128" t="s">
        <v>4015</v>
      </c>
      <c r="B866" s="339">
        <v>909</v>
      </c>
      <c r="C866" s="321"/>
      <c r="D866" s="321" t="s">
        <v>3334</v>
      </c>
      <c r="E866" s="321"/>
      <c r="F866" s="321"/>
      <c r="G866" s="321" t="s">
        <v>3284</v>
      </c>
      <c r="H866" s="321"/>
      <c r="I866" s="335">
        <v>0.02</v>
      </c>
      <c r="J866" s="331"/>
      <c r="K866" s="132">
        <v>7.87</v>
      </c>
      <c r="L866" s="331"/>
      <c r="M866" s="331"/>
      <c r="N866" s="132">
        <v>0.15740000000000001</v>
      </c>
      <c r="O866" s="331"/>
      <c r="P866" s="331"/>
      <c r="Q866" s="331"/>
      <c r="R866" s="331"/>
      <c r="S866" s="132">
        <v>0.15740000000000001</v>
      </c>
    </row>
    <row r="867" spans="1:19" ht="10.9" customHeight="1" x14ac:dyDescent="0.2">
      <c r="A867" s="128" t="s">
        <v>4015</v>
      </c>
      <c r="B867" s="334">
        <v>1220</v>
      </c>
      <c r="C867" s="321"/>
      <c r="D867" s="321" t="s">
        <v>3369</v>
      </c>
      <c r="E867" s="321"/>
      <c r="F867" s="321"/>
      <c r="G867" s="321" t="s">
        <v>629</v>
      </c>
      <c r="H867" s="321"/>
      <c r="I867" s="335">
        <v>0.2</v>
      </c>
      <c r="J867" s="331"/>
      <c r="K867" s="142">
        <v>16.47</v>
      </c>
      <c r="L867" s="331"/>
      <c r="M867" s="331"/>
      <c r="N867" s="132">
        <v>3.294</v>
      </c>
      <c r="O867" s="331"/>
      <c r="P867" s="331"/>
      <c r="Q867" s="331"/>
      <c r="R867" s="331"/>
      <c r="S867" s="132">
        <v>3.294</v>
      </c>
    </row>
    <row r="868" spans="1:19" ht="10.9" customHeight="1" x14ac:dyDescent="0.2">
      <c r="A868" s="322" t="s">
        <v>4014</v>
      </c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L868" s="333">
        <v>0</v>
      </c>
      <c r="M868" s="322"/>
      <c r="N868" s="152">
        <v>3.4514</v>
      </c>
      <c r="O868" s="333">
        <v>0</v>
      </c>
      <c r="P868" s="322"/>
      <c r="Q868" s="333">
        <v>0</v>
      </c>
      <c r="R868" s="322"/>
      <c r="S868" s="152">
        <v>3.4514</v>
      </c>
    </row>
    <row r="869" spans="1:19" ht="10.9" customHeight="1" x14ac:dyDescent="0.2">
      <c r="A869" s="322" t="s">
        <v>4013</v>
      </c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L869" s="330">
        <v>0</v>
      </c>
      <c r="M869" s="322"/>
      <c r="N869" s="149">
        <v>1</v>
      </c>
      <c r="O869" s="330">
        <v>0</v>
      </c>
      <c r="P869" s="322"/>
      <c r="Q869" s="330">
        <v>0</v>
      </c>
      <c r="R869" s="322"/>
      <c r="S869" s="149">
        <v>1</v>
      </c>
    </row>
    <row r="870" spans="1:19" ht="10.9" customHeight="1" x14ac:dyDescent="0.2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</row>
    <row r="871" spans="1:19" ht="10.9" customHeight="1" x14ac:dyDescent="0.2">
      <c r="A871" s="322" t="s">
        <v>4022</v>
      </c>
      <c r="B871" s="322"/>
      <c r="C871" s="322"/>
      <c r="D871" s="322"/>
      <c r="E871" s="321" t="s">
        <v>4511</v>
      </c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2" t="s">
        <v>2904</v>
      </c>
      <c r="Q871" s="322"/>
      <c r="R871" s="321" t="s">
        <v>21</v>
      </c>
      <c r="S871" s="321"/>
    </row>
    <row r="872" spans="1:19" ht="10.9" customHeight="1" x14ac:dyDescent="0.2">
      <c r="A872" s="157"/>
      <c r="B872" s="324"/>
      <c r="C872" s="324"/>
      <c r="D872" s="324"/>
      <c r="E872" s="324"/>
      <c r="F872" s="324"/>
      <c r="G872" s="325"/>
      <c r="H872" s="325"/>
      <c r="I872" s="325"/>
      <c r="J872" s="325"/>
      <c r="K872" s="156"/>
      <c r="L872" s="326" t="s">
        <v>4020</v>
      </c>
      <c r="M872" s="326"/>
      <c r="N872" s="326"/>
      <c r="O872" s="326"/>
      <c r="P872" s="326"/>
      <c r="Q872" s="326"/>
      <c r="R872" s="326"/>
      <c r="S872" s="156"/>
    </row>
    <row r="873" spans="1:19" ht="65.650000000000006" customHeight="1" x14ac:dyDescent="0.2">
      <c r="A873" s="155" t="s">
        <v>1247</v>
      </c>
      <c r="B873" s="327" t="s">
        <v>0</v>
      </c>
      <c r="C873" s="327"/>
      <c r="D873" s="327" t="s">
        <v>1</v>
      </c>
      <c r="E873" s="327"/>
      <c r="F873" s="327"/>
      <c r="G873" s="327" t="s">
        <v>2904</v>
      </c>
      <c r="H873" s="327"/>
      <c r="I873" s="328" t="s">
        <v>405</v>
      </c>
      <c r="J873" s="328"/>
      <c r="K873" s="154" t="s">
        <v>4</v>
      </c>
      <c r="L873" s="322" t="s">
        <v>4019</v>
      </c>
      <c r="M873" s="322"/>
      <c r="N873" s="141" t="s">
        <v>4018</v>
      </c>
      <c r="O873" s="322" t="s">
        <v>4017</v>
      </c>
      <c r="P873" s="322"/>
      <c r="Q873" s="322" t="s">
        <v>4016</v>
      </c>
      <c r="R873" s="322"/>
      <c r="S873" s="154" t="s">
        <v>5</v>
      </c>
    </row>
    <row r="874" spans="1:19" ht="10.9" customHeight="1" x14ac:dyDescent="0.2">
      <c r="A874" s="128" t="s">
        <v>4015</v>
      </c>
      <c r="B874" s="339">
        <v>909</v>
      </c>
      <c r="C874" s="321"/>
      <c r="D874" s="321" t="s">
        <v>3334</v>
      </c>
      <c r="E874" s="321"/>
      <c r="F874" s="321"/>
      <c r="G874" s="321" t="s">
        <v>3284</v>
      </c>
      <c r="H874" s="321"/>
      <c r="I874" s="335">
        <v>0.02</v>
      </c>
      <c r="J874" s="331"/>
      <c r="K874" s="132">
        <v>7.87</v>
      </c>
      <c r="L874" s="331"/>
      <c r="M874" s="331"/>
      <c r="N874" s="132">
        <v>0.15740000000000001</v>
      </c>
      <c r="O874" s="331"/>
      <c r="P874" s="331"/>
      <c r="Q874" s="331"/>
      <c r="R874" s="331"/>
      <c r="S874" s="132">
        <v>0.15740000000000001</v>
      </c>
    </row>
    <row r="875" spans="1:19" ht="10.9" customHeight="1" x14ac:dyDescent="0.2">
      <c r="A875" s="128" t="s">
        <v>4015</v>
      </c>
      <c r="B875" s="334">
        <v>1171</v>
      </c>
      <c r="C875" s="321"/>
      <c r="D875" s="321" t="s">
        <v>3372</v>
      </c>
      <c r="E875" s="321"/>
      <c r="F875" s="321"/>
      <c r="G875" s="321" t="s">
        <v>629</v>
      </c>
      <c r="H875" s="321"/>
      <c r="I875" s="335">
        <v>0.155</v>
      </c>
      <c r="J875" s="331"/>
      <c r="K875" s="142">
        <v>21.54</v>
      </c>
      <c r="L875" s="331"/>
      <c r="M875" s="331"/>
      <c r="N875" s="132">
        <v>3.3386999999999998</v>
      </c>
      <c r="O875" s="331"/>
      <c r="P875" s="331"/>
      <c r="Q875" s="331"/>
      <c r="R875" s="331"/>
      <c r="S875" s="132">
        <v>3.3386999999999998</v>
      </c>
    </row>
    <row r="876" spans="1:19" ht="10.9" customHeight="1" x14ac:dyDescent="0.2">
      <c r="A876" s="128" t="s">
        <v>4015</v>
      </c>
      <c r="B876" s="334">
        <v>5951</v>
      </c>
      <c r="C876" s="321"/>
      <c r="D876" s="321" t="s">
        <v>4501</v>
      </c>
      <c r="E876" s="321"/>
      <c r="F876" s="321"/>
      <c r="G876" s="321" t="s">
        <v>621</v>
      </c>
      <c r="H876" s="321"/>
      <c r="I876" s="335">
        <v>1.0460000000000001E-3</v>
      </c>
      <c r="J876" s="331"/>
      <c r="K876" s="129">
        <v>1350</v>
      </c>
      <c r="L876" s="331"/>
      <c r="M876" s="331"/>
      <c r="N876" s="132">
        <v>1.4120999999999999</v>
      </c>
      <c r="O876" s="331"/>
      <c r="P876" s="331"/>
      <c r="Q876" s="331"/>
      <c r="R876" s="331"/>
      <c r="S876" s="132">
        <v>1.4120999999999999</v>
      </c>
    </row>
    <row r="877" spans="1:19" ht="10.9" customHeight="1" x14ac:dyDescent="0.2">
      <c r="A877" s="322" t="s">
        <v>4014</v>
      </c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L877" s="333">
        <v>0</v>
      </c>
      <c r="M877" s="322"/>
      <c r="N877" s="152">
        <v>4.9081999999999999</v>
      </c>
      <c r="O877" s="333">
        <v>0</v>
      </c>
      <c r="P877" s="322"/>
      <c r="Q877" s="333">
        <v>0</v>
      </c>
      <c r="R877" s="322"/>
      <c r="S877" s="152">
        <v>4.9081999999999999</v>
      </c>
    </row>
    <row r="878" spans="1:19" ht="10.9" customHeight="1" x14ac:dyDescent="0.2">
      <c r="A878" s="322" t="s">
        <v>4013</v>
      </c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L878" s="330">
        <v>0</v>
      </c>
      <c r="M878" s="322"/>
      <c r="N878" s="149">
        <v>1</v>
      </c>
      <c r="O878" s="330">
        <v>0</v>
      </c>
      <c r="P878" s="322"/>
      <c r="Q878" s="330">
        <v>0</v>
      </c>
      <c r="R878" s="322"/>
      <c r="S878" s="149">
        <v>1</v>
      </c>
    </row>
    <row r="879" spans="1:19" ht="10.9" customHeight="1" x14ac:dyDescent="0.2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</row>
    <row r="880" spans="1:19" ht="10.9" customHeight="1" x14ac:dyDescent="0.2">
      <c r="A880" s="322" t="s">
        <v>4031</v>
      </c>
      <c r="B880" s="322"/>
      <c r="C880" s="322"/>
      <c r="D880" s="322"/>
      <c r="E880" s="321" t="s">
        <v>4510</v>
      </c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</row>
    <row r="881" spans="1:19" ht="10.9" customHeight="1" x14ac:dyDescent="0.2">
      <c r="A881" s="322" t="s">
        <v>4022</v>
      </c>
      <c r="B881" s="322"/>
      <c r="C881" s="322"/>
      <c r="D881" s="322"/>
      <c r="E881" s="321" t="s">
        <v>4509</v>
      </c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2" t="s">
        <v>2904</v>
      </c>
      <c r="Q881" s="322"/>
      <c r="R881" s="321" t="s">
        <v>629</v>
      </c>
      <c r="S881" s="321"/>
    </row>
    <row r="882" spans="1:19" ht="10.9" customHeight="1" x14ac:dyDescent="0.2">
      <c r="A882" s="157"/>
      <c r="B882" s="324"/>
      <c r="C882" s="324"/>
      <c r="D882" s="324"/>
      <c r="E882" s="324"/>
      <c r="F882" s="324"/>
      <c r="G882" s="325"/>
      <c r="H882" s="325"/>
      <c r="I882" s="325"/>
      <c r="J882" s="325"/>
      <c r="K882" s="156"/>
      <c r="L882" s="326" t="s">
        <v>4020</v>
      </c>
      <c r="M882" s="326"/>
      <c r="N882" s="326"/>
      <c r="O882" s="326"/>
      <c r="P882" s="326"/>
      <c r="Q882" s="326"/>
      <c r="R882" s="326"/>
      <c r="S882" s="156"/>
    </row>
    <row r="883" spans="1:19" ht="65.650000000000006" customHeight="1" x14ac:dyDescent="0.2">
      <c r="A883" s="155" t="s">
        <v>1247</v>
      </c>
      <c r="B883" s="327" t="s">
        <v>0</v>
      </c>
      <c r="C883" s="327"/>
      <c r="D883" s="327" t="s">
        <v>1</v>
      </c>
      <c r="E883" s="327"/>
      <c r="F883" s="327"/>
      <c r="G883" s="327" t="s">
        <v>2904</v>
      </c>
      <c r="H883" s="327"/>
      <c r="I883" s="328" t="s">
        <v>405</v>
      </c>
      <c r="J883" s="328"/>
      <c r="K883" s="154" t="s">
        <v>4</v>
      </c>
      <c r="L883" s="322" t="s">
        <v>4019</v>
      </c>
      <c r="M883" s="322"/>
      <c r="N883" s="141" t="s">
        <v>4018</v>
      </c>
      <c r="O883" s="322" t="s">
        <v>4017</v>
      </c>
      <c r="P883" s="322"/>
      <c r="Q883" s="322" t="s">
        <v>4016</v>
      </c>
      <c r="R883" s="322"/>
      <c r="S883" s="154" t="s">
        <v>5</v>
      </c>
    </row>
    <row r="884" spans="1:19" ht="10.9" customHeight="1" x14ac:dyDescent="0.2">
      <c r="A884" s="128" t="s">
        <v>4015</v>
      </c>
      <c r="B884" s="334">
        <v>1082</v>
      </c>
      <c r="C884" s="321"/>
      <c r="D884" s="321" t="s">
        <v>3931</v>
      </c>
      <c r="E884" s="321"/>
      <c r="F884" s="321"/>
      <c r="G884" s="321" t="s">
        <v>629</v>
      </c>
      <c r="H884" s="321"/>
      <c r="I884" s="335">
        <v>2.5000000000000001E-2</v>
      </c>
      <c r="J884" s="331"/>
      <c r="K884" s="142">
        <v>15.84</v>
      </c>
      <c r="L884" s="331"/>
      <c r="M884" s="331"/>
      <c r="N884" s="132">
        <v>0.39600000000000002</v>
      </c>
      <c r="O884" s="331"/>
      <c r="P884" s="331"/>
      <c r="Q884" s="331"/>
      <c r="R884" s="331"/>
      <c r="S884" s="132">
        <v>0.39600000000000002</v>
      </c>
    </row>
    <row r="885" spans="1:19" ht="10.9" customHeight="1" x14ac:dyDescent="0.2">
      <c r="A885" s="128" t="s">
        <v>4015</v>
      </c>
      <c r="B885" s="334">
        <v>1101</v>
      </c>
      <c r="C885" s="321"/>
      <c r="D885" s="321" t="s">
        <v>3945</v>
      </c>
      <c r="E885" s="321"/>
      <c r="F885" s="321"/>
      <c r="G885" s="321" t="s">
        <v>629</v>
      </c>
      <c r="H885" s="321"/>
      <c r="I885" s="335">
        <v>1</v>
      </c>
      <c r="J885" s="331"/>
      <c r="K885" s="132">
        <v>0.7</v>
      </c>
      <c r="L885" s="331"/>
      <c r="M885" s="331"/>
      <c r="N885" s="132">
        <v>0.7</v>
      </c>
      <c r="O885" s="331"/>
      <c r="P885" s="331"/>
      <c r="Q885" s="331"/>
      <c r="R885" s="331"/>
      <c r="S885" s="132">
        <v>0.7</v>
      </c>
    </row>
    <row r="886" spans="1:19" ht="10.9" customHeight="1" x14ac:dyDescent="0.2">
      <c r="A886" s="128" t="s">
        <v>4015</v>
      </c>
      <c r="B886" s="334">
        <v>2508</v>
      </c>
      <c r="C886" s="321"/>
      <c r="D886" s="321" t="s">
        <v>3291</v>
      </c>
      <c r="E886" s="321"/>
      <c r="F886" s="321"/>
      <c r="G886" s="321" t="s">
        <v>7</v>
      </c>
      <c r="H886" s="321"/>
      <c r="I886" s="335">
        <v>0.54300000000000004</v>
      </c>
      <c r="J886" s="331"/>
      <c r="K886" s="132">
        <v>0.18</v>
      </c>
      <c r="L886" s="331"/>
      <c r="M886" s="331"/>
      <c r="N886" s="132">
        <v>9.7699999999999995E-2</v>
      </c>
      <c r="O886" s="331"/>
      <c r="P886" s="331"/>
      <c r="Q886" s="331"/>
      <c r="R886" s="331"/>
      <c r="S886" s="132">
        <v>9.7699999999999995E-2</v>
      </c>
    </row>
    <row r="887" spans="1:19" ht="10.9" customHeight="1" x14ac:dyDescent="0.2">
      <c r="A887" s="128" t="s">
        <v>4015</v>
      </c>
      <c r="B887" s="334">
        <v>9189</v>
      </c>
      <c r="C887" s="321"/>
      <c r="D887" s="321" t="s">
        <v>3934</v>
      </c>
      <c r="E887" s="321"/>
      <c r="F887" s="321"/>
      <c r="G887" s="321" t="s">
        <v>629</v>
      </c>
      <c r="H887" s="321"/>
      <c r="I887" s="335">
        <v>1</v>
      </c>
      <c r="J887" s="331"/>
      <c r="K887" s="132">
        <v>6.5822000000000003</v>
      </c>
      <c r="L887" s="331"/>
      <c r="M887" s="331"/>
      <c r="N887" s="132">
        <v>6.5822000000000003</v>
      </c>
      <c r="O887" s="331"/>
      <c r="P887" s="331"/>
      <c r="Q887" s="331"/>
      <c r="R887" s="331"/>
      <c r="S887" s="132">
        <v>6.5822000000000003</v>
      </c>
    </row>
    <row r="888" spans="1:19" ht="10.9" customHeight="1" x14ac:dyDescent="0.2">
      <c r="A888" s="322" t="s">
        <v>4014</v>
      </c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L888" s="333">
        <v>0</v>
      </c>
      <c r="M888" s="322"/>
      <c r="N888" s="152">
        <v>7.7759</v>
      </c>
      <c r="O888" s="333">
        <v>0</v>
      </c>
      <c r="P888" s="322"/>
      <c r="Q888" s="333">
        <v>0</v>
      </c>
      <c r="R888" s="322"/>
      <c r="S888" s="152">
        <v>7.7759</v>
      </c>
    </row>
    <row r="889" spans="1:19" ht="10.9" customHeight="1" x14ac:dyDescent="0.2">
      <c r="A889" s="322" t="s">
        <v>4013</v>
      </c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L889" s="330">
        <v>0</v>
      </c>
      <c r="M889" s="322"/>
      <c r="N889" s="149">
        <v>1</v>
      </c>
      <c r="O889" s="330">
        <v>0</v>
      </c>
      <c r="P889" s="322"/>
      <c r="Q889" s="330">
        <v>0</v>
      </c>
      <c r="R889" s="322"/>
      <c r="S889" s="149">
        <v>1</v>
      </c>
    </row>
    <row r="890" spans="1:19" ht="10.9" customHeight="1" x14ac:dyDescent="0.2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</row>
    <row r="891" spans="1:19" ht="10.9" customHeight="1" x14ac:dyDescent="0.2">
      <c r="A891" s="322" t="s">
        <v>4031</v>
      </c>
      <c r="B891" s="322"/>
      <c r="C891" s="322"/>
      <c r="D891" s="322"/>
      <c r="E891" s="321" t="s">
        <v>4508</v>
      </c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</row>
    <row r="892" spans="1:19" ht="10.9" customHeight="1" x14ac:dyDescent="0.2">
      <c r="A892" s="322" t="s">
        <v>4022</v>
      </c>
      <c r="B892" s="322"/>
      <c r="C892" s="322"/>
      <c r="D892" s="322"/>
      <c r="E892" s="321" t="s">
        <v>4507</v>
      </c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2" t="s">
        <v>2904</v>
      </c>
      <c r="Q892" s="322"/>
      <c r="R892" s="321" t="s">
        <v>621</v>
      </c>
      <c r="S892" s="321"/>
    </row>
    <row r="893" spans="1:19" ht="10.9" customHeight="1" x14ac:dyDescent="0.2">
      <c r="A893" s="157"/>
      <c r="B893" s="324"/>
      <c r="C893" s="324"/>
      <c r="D893" s="324"/>
      <c r="E893" s="324"/>
      <c r="F893" s="324"/>
      <c r="G893" s="325"/>
      <c r="H893" s="325"/>
      <c r="I893" s="325"/>
      <c r="J893" s="325"/>
      <c r="K893" s="156"/>
      <c r="L893" s="326" t="s">
        <v>4020</v>
      </c>
      <c r="M893" s="326"/>
      <c r="N893" s="326"/>
      <c r="O893" s="326"/>
      <c r="P893" s="326"/>
      <c r="Q893" s="326"/>
      <c r="R893" s="326"/>
      <c r="S893" s="156"/>
    </row>
    <row r="894" spans="1:19" ht="65.650000000000006" customHeight="1" x14ac:dyDescent="0.2">
      <c r="A894" s="155" t="s">
        <v>1247</v>
      </c>
      <c r="B894" s="327" t="s">
        <v>0</v>
      </c>
      <c r="C894" s="327"/>
      <c r="D894" s="327" t="s">
        <v>1</v>
      </c>
      <c r="E894" s="327"/>
      <c r="F894" s="327"/>
      <c r="G894" s="327" t="s">
        <v>2904</v>
      </c>
      <c r="H894" s="327"/>
      <c r="I894" s="328" t="s">
        <v>405</v>
      </c>
      <c r="J894" s="328"/>
      <c r="K894" s="154" t="s">
        <v>4</v>
      </c>
      <c r="L894" s="322" t="s">
        <v>4019</v>
      </c>
      <c r="M894" s="322"/>
      <c r="N894" s="141" t="s">
        <v>4018</v>
      </c>
      <c r="O894" s="322" t="s">
        <v>4017</v>
      </c>
      <c r="P894" s="322"/>
      <c r="Q894" s="322" t="s">
        <v>4016</v>
      </c>
      <c r="R894" s="322"/>
      <c r="S894" s="154" t="s">
        <v>5</v>
      </c>
    </row>
    <row r="895" spans="1:19" ht="10.9" customHeight="1" x14ac:dyDescent="0.2">
      <c r="A895" s="128" t="s">
        <v>4015</v>
      </c>
      <c r="B895" s="334">
        <v>1536</v>
      </c>
      <c r="C895" s="321"/>
      <c r="D895" s="321" t="s">
        <v>4506</v>
      </c>
      <c r="E895" s="321"/>
      <c r="F895" s="321"/>
      <c r="G895" s="321" t="s">
        <v>621</v>
      </c>
      <c r="H895" s="321"/>
      <c r="I895" s="335">
        <v>1.05</v>
      </c>
      <c r="J895" s="331"/>
      <c r="K895" s="135">
        <v>479.62</v>
      </c>
      <c r="L895" s="331"/>
      <c r="M895" s="331"/>
      <c r="N895" s="135">
        <v>503.601</v>
      </c>
      <c r="O895" s="331"/>
      <c r="P895" s="331"/>
      <c r="Q895" s="331"/>
      <c r="R895" s="331"/>
      <c r="S895" s="135">
        <v>503.601</v>
      </c>
    </row>
    <row r="896" spans="1:19" ht="10.9" customHeight="1" x14ac:dyDescent="0.2">
      <c r="A896" s="128" t="s">
        <v>4015</v>
      </c>
      <c r="B896" s="334">
        <v>1539</v>
      </c>
      <c r="C896" s="321"/>
      <c r="D896" s="321" t="s">
        <v>3925</v>
      </c>
      <c r="E896" s="321"/>
      <c r="F896" s="321"/>
      <c r="G896" s="321" t="s">
        <v>621</v>
      </c>
      <c r="H896" s="321"/>
      <c r="I896" s="335">
        <v>1.05</v>
      </c>
      <c r="J896" s="331"/>
      <c r="K896" s="142">
        <v>45</v>
      </c>
      <c r="L896" s="331"/>
      <c r="M896" s="331"/>
      <c r="N896" s="142">
        <v>47.25</v>
      </c>
      <c r="O896" s="331"/>
      <c r="P896" s="331"/>
      <c r="Q896" s="331"/>
      <c r="R896" s="331"/>
      <c r="S896" s="142">
        <v>47.25</v>
      </c>
    </row>
    <row r="897" spans="1:19" ht="10.9" customHeight="1" x14ac:dyDescent="0.2">
      <c r="A897" s="128" t="s">
        <v>4015</v>
      </c>
      <c r="B897" s="334">
        <v>9606</v>
      </c>
      <c r="C897" s="321"/>
      <c r="D897" s="321" t="s">
        <v>3922</v>
      </c>
      <c r="E897" s="321"/>
      <c r="F897" s="321"/>
      <c r="G897" s="321" t="s">
        <v>621</v>
      </c>
      <c r="H897" s="321"/>
      <c r="I897" s="335">
        <v>0.1</v>
      </c>
      <c r="J897" s="331"/>
      <c r="K897" s="135">
        <v>550</v>
      </c>
      <c r="L897" s="331"/>
      <c r="M897" s="331"/>
      <c r="N897" s="142">
        <v>55</v>
      </c>
      <c r="O897" s="331"/>
      <c r="P897" s="331"/>
      <c r="Q897" s="331"/>
      <c r="R897" s="331"/>
      <c r="S897" s="142">
        <v>55</v>
      </c>
    </row>
    <row r="898" spans="1:19" ht="10.9" customHeight="1" x14ac:dyDescent="0.2">
      <c r="A898" s="322" t="s">
        <v>4014</v>
      </c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L898" s="333">
        <v>0</v>
      </c>
      <c r="M898" s="322"/>
      <c r="N898" s="161">
        <v>605.851</v>
      </c>
      <c r="O898" s="333">
        <v>0</v>
      </c>
      <c r="P898" s="322"/>
      <c r="Q898" s="333">
        <v>0</v>
      </c>
      <c r="R898" s="322"/>
      <c r="S898" s="161">
        <v>605.851</v>
      </c>
    </row>
    <row r="899" spans="1:19" ht="10.9" customHeight="1" x14ac:dyDescent="0.2">
      <c r="A899" s="322" t="s">
        <v>4013</v>
      </c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L899" s="330">
        <v>0</v>
      </c>
      <c r="M899" s="322"/>
      <c r="N899" s="149">
        <v>1</v>
      </c>
      <c r="O899" s="330">
        <v>0</v>
      </c>
      <c r="P899" s="322"/>
      <c r="Q899" s="330">
        <v>0</v>
      </c>
      <c r="R899" s="322"/>
      <c r="S899" s="149">
        <v>1</v>
      </c>
    </row>
    <row r="900" spans="1:19" ht="10.9" customHeight="1" x14ac:dyDescent="0.2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</row>
    <row r="901" spans="1:19" ht="10.9" customHeight="1" x14ac:dyDescent="0.2">
      <c r="A901" s="322" t="s">
        <v>4031</v>
      </c>
      <c r="B901" s="322"/>
      <c r="C901" s="322"/>
      <c r="D901" s="322"/>
      <c r="E901" s="321" t="s">
        <v>4505</v>
      </c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</row>
    <row r="902" spans="1:19" ht="10.9" customHeight="1" x14ac:dyDescent="0.2">
      <c r="A902" s="322" t="s">
        <v>4022</v>
      </c>
      <c r="B902" s="322"/>
      <c r="C902" s="322"/>
      <c r="D902" s="322"/>
      <c r="E902" s="321" t="s">
        <v>4504</v>
      </c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2" t="s">
        <v>2904</v>
      </c>
      <c r="Q902" s="322"/>
      <c r="R902" s="321" t="s">
        <v>21</v>
      </c>
      <c r="S902" s="321"/>
    </row>
    <row r="903" spans="1:19" ht="10.9" customHeight="1" x14ac:dyDescent="0.2">
      <c r="A903" s="157"/>
      <c r="B903" s="324"/>
      <c r="C903" s="324"/>
      <c r="D903" s="324"/>
      <c r="E903" s="324"/>
      <c r="F903" s="324"/>
      <c r="G903" s="325"/>
      <c r="H903" s="325"/>
      <c r="I903" s="325"/>
      <c r="J903" s="325"/>
      <c r="K903" s="156"/>
      <c r="L903" s="326" t="s">
        <v>4020</v>
      </c>
      <c r="M903" s="326"/>
      <c r="N903" s="326"/>
      <c r="O903" s="326"/>
      <c r="P903" s="326"/>
      <c r="Q903" s="326"/>
      <c r="R903" s="326"/>
      <c r="S903" s="156"/>
    </row>
    <row r="904" spans="1:19" ht="65.650000000000006" customHeight="1" x14ac:dyDescent="0.2">
      <c r="A904" s="155" t="s">
        <v>1247</v>
      </c>
      <c r="B904" s="327" t="s">
        <v>0</v>
      </c>
      <c r="C904" s="327"/>
      <c r="D904" s="327" t="s">
        <v>1</v>
      </c>
      <c r="E904" s="327"/>
      <c r="F904" s="327"/>
      <c r="G904" s="327" t="s">
        <v>2904</v>
      </c>
      <c r="H904" s="327"/>
      <c r="I904" s="328" t="s">
        <v>405</v>
      </c>
      <c r="J904" s="328"/>
      <c r="K904" s="154" t="s">
        <v>4</v>
      </c>
      <c r="L904" s="322" t="s">
        <v>4019</v>
      </c>
      <c r="M904" s="322"/>
      <c r="N904" s="141" t="s">
        <v>4018</v>
      </c>
      <c r="O904" s="322" t="s">
        <v>4017</v>
      </c>
      <c r="P904" s="322"/>
      <c r="Q904" s="322" t="s">
        <v>4016</v>
      </c>
      <c r="R904" s="322"/>
      <c r="S904" s="154" t="s">
        <v>5</v>
      </c>
    </row>
    <row r="905" spans="1:19" ht="10.9" customHeight="1" x14ac:dyDescent="0.2">
      <c r="A905" s="128" t="s">
        <v>4034</v>
      </c>
      <c r="B905" s="339">
        <v>515</v>
      </c>
      <c r="C905" s="321"/>
      <c r="D905" s="321" t="s">
        <v>706</v>
      </c>
      <c r="E905" s="321"/>
      <c r="F905" s="321"/>
      <c r="G905" s="321" t="s">
        <v>21</v>
      </c>
      <c r="H905" s="321"/>
      <c r="I905" s="335">
        <v>2</v>
      </c>
      <c r="J905" s="331"/>
      <c r="K905" s="135">
        <v>250</v>
      </c>
      <c r="L905" s="341">
        <v>500</v>
      </c>
      <c r="M905" s="331"/>
      <c r="N905" s="153"/>
      <c r="O905" s="331"/>
      <c r="P905" s="331"/>
      <c r="Q905" s="331"/>
      <c r="R905" s="331"/>
      <c r="S905" s="135">
        <v>500</v>
      </c>
    </row>
    <row r="906" spans="1:19" ht="10.9" customHeight="1" x14ac:dyDescent="0.2">
      <c r="A906" s="322" t="s">
        <v>4014</v>
      </c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L906" s="340">
        <v>500</v>
      </c>
      <c r="M906" s="322"/>
      <c r="N906" s="152">
        <v>0</v>
      </c>
      <c r="O906" s="333">
        <v>0</v>
      </c>
      <c r="P906" s="322"/>
      <c r="Q906" s="333">
        <v>0</v>
      </c>
      <c r="R906" s="322"/>
      <c r="S906" s="161">
        <v>500</v>
      </c>
    </row>
    <row r="907" spans="1:19" ht="10.9" customHeight="1" x14ac:dyDescent="0.2">
      <c r="A907" s="322" t="s">
        <v>4013</v>
      </c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L907" s="329">
        <v>1</v>
      </c>
      <c r="M907" s="322"/>
      <c r="N907" s="150">
        <v>0</v>
      </c>
      <c r="O907" s="330">
        <v>0</v>
      </c>
      <c r="P907" s="322"/>
      <c r="Q907" s="330">
        <v>0</v>
      </c>
      <c r="R907" s="322"/>
      <c r="S907" s="149">
        <v>1</v>
      </c>
    </row>
    <row r="908" spans="1:19" ht="10.9" customHeight="1" x14ac:dyDescent="0.2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</row>
    <row r="909" spans="1:19" ht="10.9" customHeight="1" x14ac:dyDescent="0.2">
      <c r="A909" s="322" t="s">
        <v>4022</v>
      </c>
      <c r="B909" s="322"/>
      <c r="C909" s="322"/>
      <c r="D909" s="322"/>
      <c r="E909" s="321" t="s">
        <v>4503</v>
      </c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2" t="s">
        <v>2904</v>
      </c>
      <c r="Q909" s="322"/>
      <c r="R909" s="321" t="s">
        <v>21</v>
      </c>
      <c r="S909" s="321"/>
    </row>
    <row r="910" spans="1:19" ht="10.9" customHeight="1" x14ac:dyDescent="0.2">
      <c r="A910" s="157"/>
      <c r="B910" s="324"/>
      <c r="C910" s="324"/>
      <c r="D910" s="324"/>
      <c r="E910" s="324"/>
      <c r="F910" s="324"/>
      <c r="G910" s="325"/>
      <c r="H910" s="325"/>
      <c r="I910" s="325"/>
      <c r="J910" s="325"/>
      <c r="K910" s="156"/>
      <c r="L910" s="326" t="s">
        <v>4020</v>
      </c>
      <c r="M910" s="326"/>
      <c r="N910" s="326"/>
      <c r="O910" s="326"/>
      <c r="P910" s="326"/>
      <c r="Q910" s="326"/>
      <c r="R910" s="326"/>
      <c r="S910" s="156"/>
    </row>
    <row r="911" spans="1:19" ht="65.650000000000006" customHeight="1" x14ac:dyDescent="0.2">
      <c r="A911" s="155" t="s">
        <v>1247</v>
      </c>
      <c r="B911" s="327" t="s">
        <v>0</v>
      </c>
      <c r="C911" s="327"/>
      <c r="D911" s="327" t="s">
        <v>1</v>
      </c>
      <c r="E911" s="327"/>
      <c r="F911" s="327"/>
      <c r="G911" s="327" t="s">
        <v>2904</v>
      </c>
      <c r="H911" s="327"/>
      <c r="I911" s="328" t="s">
        <v>405</v>
      </c>
      <c r="J911" s="328"/>
      <c r="K911" s="154" t="s">
        <v>4</v>
      </c>
      <c r="L911" s="322" t="s">
        <v>4019</v>
      </c>
      <c r="M911" s="322"/>
      <c r="N911" s="141" t="s">
        <v>4018</v>
      </c>
      <c r="O911" s="322" t="s">
        <v>4017</v>
      </c>
      <c r="P911" s="322"/>
      <c r="Q911" s="322" t="s">
        <v>4016</v>
      </c>
      <c r="R911" s="322"/>
      <c r="S911" s="154" t="s">
        <v>5</v>
      </c>
    </row>
    <row r="912" spans="1:19" ht="10.9" customHeight="1" x14ac:dyDescent="0.2">
      <c r="A912" s="128" t="s">
        <v>4034</v>
      </c>
      <c r="B912" s="339">
        <v>515</v>
      </c>
      <c r="C912" s="321"/>
      <c r="D912" s="321" t="s">
        <v>706</v>
      </c>
      <c r="E912" s="321"/>
      <c r="F912" s="321"/>
      <c r="G912" s="321" t="s">
        <v>21</v>
      </c>
      <c r="H912" s="321"/>
      <c r="I912" s="335">
        <v>1.8</v>
      </c>
      <c r="J912" s="331"/>
      <c r="K912" s="135">
        <v>250</v>
      </c>
      <c r="L912" s="341">
        <v>450</v>
      </c>
      <c r="M912" s="331"/>
      <c r="N912" s="153"/>
      <c r="O912" s="331"/>
      <c r="P912" s="331"/>
      <c r="Q912" s="331"/>
      <c r="R912" s="331"/>
      <c r="S912" s="135">
        <v>450</v>
      </c>
    </row>
    <row r="913" spans="1:19" ht="10.9" customHeight="1" x14ac:dyDescent="0.2">
      <c r="A913" s="322" t="s">
        <v>4014</v>
      </c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L913" s="340">
        <v>450</v>
      </c>
      <c r="M913" s="322"/>
      <c r="N913" s="152">
        <v>0</v>
      </c>
      <c r="O913" s="333">
        <v>0</v>
      </c>
      <c r="P913" s="322"/>
      <c r="Q913" s="333">
        <v>0</v>
      </c>
      <c r="R913" s="322"/>
      <c r="S913" s="161">
        <v>450</v>
      </c>
    </row>
    <row r="914" spans="1:19" ht="10.9" customHeight="1" x14ac:dyDescent="0.2">
      <c r="A914" s="322" t="s">
        <v>4013</v>
      </c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L914" s="329">
        <v>1</v>
      </c>
      <c r="M914" s="322"/>
      <c r="N914" s="150">
        <v>0</v>
      </c>
      <c r="O914" s="330">
        <v>0</v>
      </c>
      <c r="P914" s="322"/>
      <c r="Q914" s="330">
        <v>0</v>
      </c>
      <c r="R914" s="322"/>
      <c r="S914" s="149">
        <v>1</v>
      </c>
    </row>
    <row r="915" spans="1:19" ht="10.9" customHeight="1" x14ac:dyDescent="0.2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</row>
    <row r="916" spans="1:19" ht="10.9" customHeight="1" x14ac:dyDescent="0.2">
      <c r="A916" s="322" t="s">
        <v>4022</v>
      </c>
      <c r="B916" s="322"/>
      <c r="C916" s="322"/>
      <c r="D916" s="322"/>
      <c r="E916" s="321" t="s">
        <v>4502</v>
      </c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2" t="s">
        <v>2904</v>
      </c>
      <c r="Q916" s="322"/>
      <c r="R916" s="321" t="s">
        <v>21</v>
      </c>
      <c r="S916" s="321"/>
    </row>
    <row r="917" spans="1:19" ht="10.9" customHeight="1" x14ac:dyDescent="0.2">
      <c r="A917" s="157"/>
      <c r="B917" s="324"/>
      <c r="C917" s="324"/>
      <c r="D917" s="324"/>
      <c r="E917" s="324"/>
      <c r="F917" s="324"/>
      <c r="G917" s="325"/>
      <c r="H917" s="325"/>
      <c r="I917" s="325"/>
      <c r="J917" s="325"/>
      <c r="K917" s="156"/>
      <c r="L917" s="326" t="s">
        <v>4020</v>
      </c>
      <c r="M917" s="326"/>
      <c r="N917" s="326"/>
      <c r="O917" s="326"/>
      <c r="P917" s="326"/>
      <c r="Q917" s="326"/>
      <c r="R917" s="326"/>
      <c r="S917" s="156"/>
    </row>
    <row r="918" spans="1:19" ht="65.650000000000006" customHeight="1" x14ac:dyDescent="0.2">
      <c r="A918" s="155" t="s">
        <v>1247</v>
      </c>
      <c r="B918" s="327" t="s">
        <v>0</v>
      </c>
      <c r="C918" s="327"/>
      <c r="D918" s="327" t="s">
        <v>1</v>
      </c>
      <c r="E918" s="327"/>
      <c r="F918" s="327"/>
      <c r="G918" s="327" t="s">
        <v>2904</v>
      </c>
      <c r="H918" s="327"/>
      <c r="I918" s="328" t="s">
        <v>405</v>
      </c>
      <c r="J918" s="328"/>
      <c r="K918" s="154" t="s">
        <v>4</v>
      </c>
      <c r="L918" s="322" t="s">
        <v>4019</v>
      </c>
      <c r="M918" s="322"/>
      <c r="N918" s="141" t="s">
        <v>4018</v>
      </c>
      <c r="O918" s="322" t="s">
        <v>4017</v>
      </c>
      <c r="P918" s="322"/>
      <c r="Q918" s="322" t="s">
        <v>4016</v>
      </c>
      <c r="R918" s="322"/>
      <c r="S918" s="154" t="s">
        <v>5</v>
      </c>
    </row>
    <row r="919" spans="1:19" ht="10.9" customHeight="1" x14ac:dyDescent="0.2">
      <c r="A919" s="128" t="s">
        <v>4015</v>
      </c>
      <c r="B919" s="339">
        <v>909</v>
      </c>
      <c r="C919" s="321"/>
      <c r="D919" s="321" t="s">
        <v>3334</v>
      </c>
      <c r="E919" s="321"/>
      <c r="F919" s="321"/>
      <c r="G919" s="321" t="s">
        <v>3284</v>
      </c>
      <c r="H919" s="321"/>
      <c r="I919" s="335">
        <v>0.02</v>
      </c>
      <c r="J919" s="331"/>
      <c r="K919" s="132">
        <v>7.87</v>
      </c>
      <c r="L919" s="331"/>
      <c r="M919" s="331"/>
      <c r="N919" s="132">
        <v>0.15740000000000001</v>
      </c>
      <c r="O919" s="331"/>
      <c r="P919" s="331"/>
      <c r="Q919" s="331"/>
      <c r="R919" s="331"/>
      <c r="S919" s="132">
        <v>0.15740000000000001</v>
      </c>
    </row>
    <row r="920" spans="1:19" ht="10.9" customHeight="1" x14ac:dyDescent="0.2">
      <c r="A920" s="128" t="s">
        <v>4015</v>
      </c>
      <c r="B920" s="334">
        <v>1171</v>
      </c>
      <c r="C920" s="321"/>
      <c r="D920" s="321" t="s">
        <v>3372</v>
      </c>
      <c r="E920" s="321"/>
      <c r="F920" s="321"/>
      <c r="G920" s="321" t="s">
        <v>629</v>
      </c>
      <c r="H920" s="321"/>
      <c r="I920" s="335">
        <v>0.155</v>
      </c>
      <c r="J920" s="331"/>
      <c r="K920" s="142">
        <v>21.54</v>
      </c>
      <c r="L920" s="331"/>
      <c r="M920" s="331"/>
      <c r="N920" s="132">
        <v>3.3386999999999998</v>
      </c>
      <c r="O920" s="331"/>
      <c r="P920" s="331"/>
      <c r="Q920" s="331"/>
      <c r="R920" s="331"/>
      <c r="S920" s="132">
        <v>3.3386999999999998</v>
      </c>
    </row>
    <row r="921" spans="1:19" ht="10.9" customHeight="1" x14ac:dyDescent="0.2">
      <c r="A921" s="128" t="s">
        <v>4015</v>
      </c>
      <c r="B921" s="334">
        <v>5912</v>
      </c>
      <c r="C921" s="321"/>
      <c r="D921" s="321" t="s">
        <v>3204</v>
      </c>
      <c r="E921" s="321"/>
      <c r="F921" s="321"/>
      <c r="G921" s="321" t="s">
        <v>7</v>
      </c>
      <c r="H921" s="321"/>
      <c r="I921" s="335">
        <v>0.47360000000000002</v>
      </c>
      <c r="J921" s="331"/>
      <c r="K921" s="135">
        <v>147.44999999999999</v>
      </c>
      <c r="L921" s="331"/>
      <c r="M921" s="331"/>
      <c r="N921" s="142">
        <v>69.832300000000004</v>
      </c>
      <c r="O921" s="331"/>
      <c r="P921" s="331"/>
      <c r="Q921" s="331"/>
      <c r="R921" s="331"/>
      <c r="S921" s="142">
        <v>69.832300000000004</v>
      </c>
    </row>
    <row r="922" spans="1:19" ht="10.9" customHeight="1" x14ac:dyDescent="0.2">
      <c r="A922" s="128" t="s">
        <v>4015</v>
      </c>
      <c r="B922" s="334">
        <v>5951</v>
      </c>
      <c r="C922" s="321"/>
      <c r="D922" s="321" t="s">
        <v>4501</v>
      </c>
      <c r="E922" s="321"/>
      <c r="F922" s="321"/>
      <c r="G922" s="321" t="s">
        <v>621</v>
      </c>
      <c r="H922" s="321"/>
      <c r="I922" s="335">
        <v>1.0460000000000001E-3</v>
      </c>
      <c r="J922" s="331"/>
      <c r="K922" s="129">
        <v>1350</v>
      </c>
      <c r="L922" s="331"/>
      <c r="M922" s="331"/>
      <c r="N922" s="132">
        <v>1.4120999999999999</v>
      </c>
      <c r="O922" s="331"/>
      <c r="P922" s="331"/>
      <c r="Q922" s="331"/>
      <c r="R922" s="331"/>
      <c r="S922" s="132">
        <v>1.4120999999999999</v>
      </c>
    </row>
    <row r="923" spans="1:19" ht="10.9" customHeight="1" x14ac:dyDescent="0.2">
      <c r="A923" s="128" t="s">
        <v>4015</v>
      </c>
      <c r="B923" s="334">
        <v>5985</v>
      </c>
      <c r="C923" s="321"/>
      <c r="D923" s="321" t="s">
        <v>4105</v>
      </c>
      <c r="E923" s="321"/>
      <c r="F923" s="321"/>
      <c r="G923" s="321" t="s">
        <v>621</v>
      </c>
      <c r="H923" s="321"/>
      <c r="I923" s="335">
        <v>1.4500000000000001E-2</v>
      </c>
      <c r="J923" s="331"/>
      <c r="K923" s="129">
        <v>1050</v>
      </c>
      <c r="L923" s="331"/>
      <c r="M923" s="331"/>
      <c r="N923" s="142">
        <v>15.225</v>
      </c>
      <c r="O923" s="331"/>
      <c r="P923" s="331"/>
      <c r="Q923" s="331"/>
      <c r="R923" s="331"/>
      <c r="S923" s="142">
        <v>15.225</v>
      </c>
    </row>
    <row r="924" spans="1:19" ht="10.9" customHeight="1" x14ac:dyDescent="0.2">
      <c r="A924" s="322" t="s">
        <v>4014</v>
      </c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L924" s="333">
        <v>0</v>
      </c>
      <c r="M924" s="322"/>
      <c r="N924" s="160">
        <v>89.965500000000006</v>
      </c>
      <c r="O924" s="333">
        <v>0</v>
      </c>
      <c r="P924" s="322"/>
      <c r="Q924" s="333">
        <v>0</v>
      </c>
      <c r="R924" s="322"/>
      <c r="S924" s="160">
        <v>89.965500000000006</v>
      </c>
    </row>
    <row r="925" spans="1:19" ht="10.9" customHeight="1" x14ac:dyDescent="0.2">
      <c r="A925" s="322" t="s">
        <v>4013</v>
      </c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L925" s="330">
        <v>0</v>
      </c>
      <c r="M925" s="322"/>
      <c r="N925" s="149">
        <v>1</v>
      </c>
      <c r="O925" s="330">
        <v>0</v>
      </c>
      <c r="P925" s="322"/>
      <c r="Q925" s="330">
        <v>0</v>
      </c>
      <c r="R925" s="322"/>
      <c r="S925" s="149">
        <v>1</v>
      </c>
    </row>
    <row r="926" spans="1:19" ht="10.9" customHeight="1" x14ac:dyDescent="0.2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</row>
    <row r="927" spans="1:19" ht="10.9" customHeight="1" x14ac:dyDescent="0.2">
      <c r="A927" s="322" t="s">
        <v>4033</v>
      </c>
      <c r="B927" s="322"/>
      <c r="C927" s="322"/>
      <c r="D927" s="322"/>
      <c r="E927" s="321" t="s">
        <v>4500</v>
      </c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</row>
    <row r="928" spans="1:19" ht="10.9" customHeight="1" x14ac:dyDescent="0.2">
      <c r="A928" s="322" t="s">
        <v>4031</v>
      </c>
      <c r="B928" s="322"/>
      <c r="C928" s="322"/>
      <c r="D928" s="322"/>
      <c r="E928" s="321" t="s">
        <v>4499</v>
      </c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</row>
    <row r="929" spans="1:19" ht="10.9" customHeight="1" x14ac:dyDescent="0.2">
      <c r="A929" s="322" t="s">
        <v>4022</v>
      </c>
      <c r="B929" s="322"/>
      <c r="C929" s="322"/>
      <c r="D929" s="322"/>
      <c r="E929" s="321" t="s">
        <v>4498</v>
      </c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2" t="s">
        <v>2904</v>
      </c>
      <c r="Q929" s="322"/>
      <c r="R929" s="321" t="s">
        <v>21</v>
      </c>
      <c r="S929" s="321"/>
    </row>
    <row r="930" spans="1:19" ht="10.9" customHeight="1" x14ac:dyDescent="0.2">
      <c r="A930" s="157"/>
      <c r="B930" s="324"/>
      <c r="C930" s="324"/>
      <c r="D930" s="324"/>
      <c r="E930" s="324"/>
      <c r="F930" s="324"/>
      <c r="G930" s="325"/>
      <c r="H930" s="325"/>
      <c r="I930" s="325"/>
      <c r="J930" s="325"/>
      <c r="K930" s="156"/>
      <c r="L930" s="326" t="s">
        <v>4020</v>
      </c>
      <c r="M930" s="326"/>
      <c r="N930" s="326"/>
      <c r="O930" s="326"/>
      <c r="P930" s="326"/>
      <c r="Q930" s="326"/>
      <c r="R930" s="326"/>
      <c r="S930" s="156"/>
    </row>
    <row r="931" spans="1:19" ht="65.650000000000006" customHeight="1" x14ac:dyDescent="0.2">
      <c r="A931" s="155" t="s">
        <v>1247</v>
      </c>
      <c r="B931" s="327" t="s">
        <v>0</v>
      </c>
      <c r="C931" s="327"/>
      <c r="D931" s="327" t="s">
        <v>1</v>
      </c>
      <c r="E931" s="327"/>
      <c r="F931" s="327"/>
      <c r="G931" s="327" t="s">
        <v>2904</v>
      </c>
      <c r="H931" s="327"/>
      <c r="I931" s="328" t="s">
        <v>405</v>
      </c>
      <c r="J931" s="328"/>
      <c r="K931" s="154" t="s">
        <v>4</v>
      </c>
      <c r="L931" s="322" t="s">
        <v>4019</v>
      </c>
      <c r="M931" s="322"/>
      <c r="N931" s="141" t="s">
        <v>4018</v>
      </c>
      <c r="O931" s="322" t="s">
        <v>4017</v>
      </c>
      <c r="P931" s="322"/>
      <c r="Q931" s="322" t="s">
        <v>4016</v>
      </c>
      <c r="R931" s="322"/>
      <c r="S931" s="154" t="s">
        <v>5</v>
      </c>
    </row>
    <row r="932" spans="1:19" ht="10.9" customHeight="1" x14ac:dyDescent="0.2">
      <c r="A932" s="128" t="s">
        <v>4034</v>
      </c>
      <c r="B932" s="339">
        <v>354</v>
      </c>
      <c r="C932" s="321"/>
      <c r="D932" s="321" t="s">
        <v>3987</v>
      </c>
      <c r="E932" s="321"/>
      <c r="F932" s="321"/>
      <c r="G932" s="321" t="s">
        <v>21</v>
      </c>
      <c r="H932" s="321"/>
      <c r="I932" s="335">
        <v>1</v>
      </c>
      <c r="J932" s="331"/>
      <c r="K932" s="142">
        <v>60</v>
      </c>
      <c r="L932" s="348">
        <v>60</v>
      </c>
      <c r="M932" s="331"/>
      <c r="N932" s="153"/>
      <c r="O932" s="331"/>
      <c r="P932" s="331"/>
      <c r="Q932" s="331"/>
      <c r="R932" s="331"/>
      <c r="S932" s="142">
        <v>60</v>
      </c>
    </row>
    <row r="933" spans="1:19" ht="10.9" customHeight="1" x14ac:dyDescent="0.2">
      <c r="A933" s="322" t="s">
        <v>4014</v>
      </c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L933" s="349">
        <v>60</v>
      </c>
      <c r="M933" s="322"/>
      <c r="N933" s="152">
        <v>0</v>
      </c>
      <c r="O933" s="333">
        <v>0</v>
      </c>
      <c r="P933" s="322"/>
      <c r="Q933" s="333">
        <v>0</v>
      </c>
      <c r="R933" s="322"/>
      <c r="S933" s="160">
        <v>60</v>
      </c>
    </row>
    <row r="934" spans="1:19" ht="10.9" customHeight="1" x14ac:dyDescent="0.2">
      <c r="A934" s="322" t="s">
        <v>4013</v>
      </c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L934" s="329">
        <v>1</v>
      </c>
      <c r="M934" s="322"/>
      <c r="N934" s="150">
        <v>0</v>
      </c>
      <c r="O934" s="330">
        <v>0</v>
      </c>
      <c r="P934" s="322"/>
      <c r="Q934" s="330">
        <v>0</v>
      </c>
      <c r="R934" s="322"/>
      <c r="S934" s="149">
        <v>1</v>
      </c>
    </row>
    <row r="935" spans="1:19" ht="10.9" customHeight="1" x14ac:dyDescent="0.2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</row>
    <row r="936" spans="1:19" ht="10.9" customHeight="1" x14ac:dyDescent="0.2">
      <c r="A936" s="322" t="s">
        <v>4031</v>
      </c>
      <c r="B936" s="322"/>
      <c r="C936" s="322"/>
      <c r="D936" s="322"/>
      <c r="E936" s="321" t="s">
        <v>4497</v>
      </c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</row>
    <row r="937" spans="1:19" ht="10.9" customHeight="1" x14ac:dyDescent="0.2">
      <c r="A937" s="322" t="s">
        <v>4022</v>
      </c>
      <c r="B937" s="322"/>
      <c r="C937" s="322"/>
      <c r="D937" s="322"/>
      <c r="E937" s="321" t="s">
        <v>4496</v>
      </c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2" t="s">
        <v>2904</v>
      </c>
      <c r="Q937" s="322"/>
      <c r="R937" s="321" t="s">
        <v>21</v>
      </c>
      <c r="S937" s="321"/>
    </row>
    <row r="938" spans="1:19" ht="10.9" customHeight="1" x14ac:dyDescent="0.2">
      <c r="A938" s="157"/>
      <c r="B938" s="324"/>
      <c r="C938" s="324"/>
      <c r="D938" s="324"/>
      <c r="E938" s="324"/>
      <c r="F938" s="324"/>
      <c r="G938" s="325"/>
      <c r="H938" s="325"/>
      <c r="I938" s="325"/>
      <c r="J938" s="325"/>
      <c r="K938" s="156"/>
      <c r="L938" s="326" t="s">
        <v>4020</v>
      </c>
      <c r="M938" s="326"/>
      <c r="N938" s="326"/>
      <c r="O938" s="326"/>
      <c r="P938" s="326"/>
      <c r="Q938" s="326"/>
      <c r="R938" s="326"/>
      <c r="S938" s="156"/>
    </row>
    <row r="939" spans="1:19" ht="65.650000000000006" customHeight="1" x14ac:dyDescent="0.2">
      <c r="A939" s="155" t="s">
        <v>1247</v>
      </c>
      <c r="B939" s="327" t="s">
        <v>0</v>
      </c>
      <c r="C939" s="327"/>
      <c r="D939" s="327" t="s">
        <v>1</v>
      </c>
      <c r="E939" s="327"/>
      <c r="F939" s="327"/>
      <c r="G939" s="327" t="s">
        <v>2904</v>
      </c>
      <c r="H939" s="327"/>
      <c r="I939" s="328" t="s">
        <v>405</v>
      </c>
      <c r="J939" s="328"/>
      <c r="K939" s="154" t="s">
        <v>4</v>
      </c>
      <c r="L939" s="322" t="s">
        <v>4019</v>
      </c>
      <c r="M939" s="322"/>
      <c r="N939" s="141" t="s">
        <v>4018</v>
      </c>
      <c r="O939" s="322" t="s">
        <v>4017</v>
      </c>
      <c r="P939" s="322"/>
      <c r="Q939" s="322" t="s">
        <v>4016</v>
      </c>
      <c r="R939" s="322"/>
      <c r="S939" s="154" t="s">
        <v>5</v>
      </c>
    </row>
    <row r="940" spans="1:19" ht="32.65" customHeight="1" x14ac:dyDescent="0.2">
      <c r="A940" s="128" t="s">
        <v>4015</v>
      </c>
      <c r="B940" s="334">
        <v>9268</v>
      </c>
      <c r="C940" s="321"/>
      <c r="D940" s="321" t="s">
        <v>3409</v>
      </c>
      <c r="E940" s="321"/>
      <c r="F940" s="321"/>
      <c r="G940" s="321" t="s">
        <v>629</v>
      </c>
      <c r="H940" s="321"/>
      <c r="I940" s="335">
        <v>2</v>
      </c>
      <c r="J940" s="331"/>
      <c r="K940" s="142">
        <v>27.06</v>
      </c>
      <c r="L940" s="331"/>
      <c r="M940" s="331"/>
      <c r="N940" s="142">
        <v>54.12</v>
      </c>
      <c r="O940" s="331"/>
      <c r="P940" s="331"/>
      <c r="Q940" s="331"/>
      <c r="R940" s="331"/>
      <c r="S940" s="142">
        <v>54.12</v>
      </c>
    </row>
    <row r="941" spans="1:19" ht="10.9" customHeight="1" x14ac:dyDescent="0.2">
      <c r="A941" s="322" t="s">
        <v>4014</v>
      </c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L941" s="333">
        <v>0</v>
      </c>
      <c r="M941" s="322"/>
      <c r="N941" s="160">
        <v>54.12</v>
      </c>
      <c r="O941" s="333">
        <v>0</v>
      </c>
      <c r="P941" s="322"/>
      <c r="Q941" s="333">
        <v>0</v>
      </c>
      <c r="R941" s="322"/>
      <c r="S941" s="160">
        <v>54.12</v>
      </c>
    </row>
    <row r="942" spans="1:19" ht="10.9" customHeight="1" x14ac:dyDescent="0.2">
      <c r="A942" s="322" t="s">
        <v>4013</v>
      </c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L942" s="330">
        <v>0</v>
      </c>
      <c r="M942" s="322"/>
      <c r="N942" s="149">
        <v>1</v>
      </c>
      <c r="O942" s="330">
        <v>0</v>
      </c>
      <c r="P942" s="322"/>
      <c r="Q942" s="330">
        <v>0</v>
      </c>
      <c r="R942" s="322"/>
      <c r="S942" s="149">
        <v>1</v>
      </c>
    </row>
    <row r="943" spans="1:19" ht="10.9" customHeight="1" x14ac:dyDescent="0.2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</row>
    <row r="944" spans="1:19" ht="10.9" customHeight="1" x14ac:dyDescent="0.2">
      <c r="A944" s="322" t="s">
        <v>4031</v>
      </c>
      <c r="B944" s="322"/>
      <c r="C944" s="322"/>
      <c r="D944" s="322"/>
      <c r="E944" s="321" t="s">
        <v>4495</v>
      </c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</row>
    <row r="945" spans="1:19" ht="10.9" customHeight="1" x14ac:dyDescent="0.2">
      <c r="A945" s="322" t="s">
        <v>4022</v>
      </c>
      <c r="B945" s="322"/>
      <c r="C945" s="322"/>
      <c r="D945" s="322"/>
      <c r="E945" s="321" t="s">
        <v>4494</v>
      </c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2" t="s">
        <v>2904</v>
      </c>
      <c r="Q945" s="322"/>
      <c r="R945" s="321" t="s">
        <v>21</v>
      </c>
      <c r="S945" s="321"/>
    </row>
    <row r="946" spans="1:19" ht="10.9" customHeight="1" x14ac:dyDescent="0.2">
      <c r="A946" s="157"/>
      <c r="B946" s="324"/>
      <c r="C946" s="324"/>
      <c r="D946" s="324"/>
      <c r="E946" s="324"/>
      <c r="F946" s="324"/>
      <c r="G946" s="325"/>
      <c r="H946" s="325"/>
      <c r="I946" s="325"/>
      <c r="J946" s="325"/>
      <c r="K946" s="156"/>
      <c r="L946" s="326" t="s">
        <v>4020</v>
      </c>
      <c r="M946" s="326"/>
      <c r="N946" s="326"/>
      <c r="O946" s="326"/>
      <c r="P946" s="326"/>
      <c r="Q946" s="326"/>
      <c r="R946" s="326"/>
      <c r="S946" s="156"/>
    </row>
    <row r="947" spans="1:19" ht="65.650000000000006" customHeight="1" x14ac:dyDescent="0.2">
      <c r="A947" s="155" t="s">
        <v>1247</v>
      </c>
      <c r="B947" s="327" t="s">
        <v>0</v>
      </c>
      <c r="C947" s="327"/>
      <c r="D947" s="327" t="s">
        <v>1</v>
      </c>
      <c r="E947" s="327"/>
      <c r="F947" s="327"/>
      <c r="G947" s="327" t="s">
        <v>2904</v>
      </c>
      <c r="H947" s="327"/>
      <c r="I947" s="328" t="s">
        <v>405</v>
      </c>
      <c r="J947" s="328"/>
      <c r="K947" s="154" t="s">
        <v>4</v>
      </c>
      <c r="L947" s="322" t="s">
        <v>4019</v>
      </c>
      <c r="M947" s="322"/>
      <c r="N947" s="141" t="s">
        <v>4018</v>
      </c>
      <c r="O947" s="322" t="s">
        <v>4017</v>
      </c>
      <c r="P947" s="322"/>
      <c r="Q947" s="322" t="s">
        <v>4016</v>
      </c>
      <c r="R947" s="322"/>
      <c r="S947" s="154" t="s">
        <v>5</v>
      </c>
    </row>
    <row r="948" spans="1:19" ht="10.9" customHeight="1" x14ac:dyDescent="0.2">
      <c r="A948" s="128" t="s">
        <v>4034</v>
      </c>
      <c r="B948" s="334">
        <v>9282</v>
      </c>
      <c r="C948" s="321"/>
      <c r="D948" s="321" t="s">
        <v>607</v>
      </c>
      <c r="E948" s="321"/>
      <c r="F948" s="321"/>
      <c r="G948" s="321" t="s">
        <v>19</v>
      </c>
      <c r="H948" s="321"/>
      <c r="I948" s="335">
        <v>1</v>
      </c>
      <c r="J948" s="331"/>
      <c r="K948" s="142">
        <v>30</v>
      </c>
      <c r="L948" s="348">
        <v>30</v>
      </c>
      <c r="M948" s="331"/>
      <c r="N948" s="153"/>
      <c r="O948" s="331"/>
      <c r="P948" s="331"/>
      <c r="Q948" s="331"/>
      <c r="R948" s="331"/>
      <c r="S948" s="142">
        <v>30</v>
      </c>
    </row>
    <row r="949" spans="1:19" ht="10.9" customHeight="1" x14ac:dyDescent="0.2">
      <c r="A949" s="322" t="s">
        <v>4014</v>
      </c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L949" s="349">
        <v>30</v>
      </c>
      <c r="M949" s="322"/>
      <c r="N949" s="152">
        <v>0</v>
      </c>
      <c r="O949" s="333">
        <v>0</v>
      </c>
      <c r="P949" s="322"/>
      <c r="Q949" s="333">
        <v>0</v>
      </c>
      <c r="R949" s="322"/>
      <c r="S949" s="160">
        <v>30</v>
      </c>
    </row>
    <row r="950" spans="1:19" ht="10.9" customHeight="1" x14ac:dyDescent="0.2">
      <c r="A950" s="322" t="s">
        <v>4013</v>
      </c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L950" s="329">
        <v>1</v>
      </c>
      <c r="M950" s="322"/>
      <c r="N950" s="150">
        <v>0</v>
      </c>
      <c r="O950" s="330">
        <v>0</v>
      </c>
      <c r="P950" s="322"/>
      <c r="Q950" s="330">
        <v>0</v>
      </c>
      <c r="R950" s="322"/>
      <c r="S950" s="149">
        <v>1</v>
      </c>
    </row>
    <row r="951" spans="1:19" ht="10.9" customHeight="1" x14ac:dyDescent="0.2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</row>
    <row r="952" spans="1:19" ht="10.9" customHeight="1" x14ac:dyDescent="0.2">
      <c r="A952" s="322" t="s">
        <v>4031</v>
      </c>
      <c r="B952" s="322"/>
      <c r="C952" s="322"/>
      <c r="D952" s="322"/>
      <c r="E952" s="321" t="s">
        <v>4493</v>
      </c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</row>
    <row r="953" spans="1:19" ht="10.9" customHeight="1" x14ac:dyDescent="0.2">
      <c r="A953" s="322" t="s">
        <v>4022</v>
      </c>
      <c r="B953" s="322"/>
      <c r="C953" s="322"/>
      <c r="D953" s="322"/>
      <c r="E953" s="321" t="s">
        <v>4492</v>
      </c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2" t="s">
        <v>2904</v>
      </c>
      <c r="Q953" s="322"/>
      <c r="R953" s="321" t="s">
        <v>21</v>
      </c>
      <c r="S953" s="321"/>
    </row>
    <row r="954" spans="1:19" ht="10.9" customHeight="1" x14ac:dyDescent="0.2">
      <c r="A954" s="157"/>
      <c r="B954" s="324"/>
      <c r="C954" s="324"/>
      <c r="D954" s="324"/>
      <c r="E954" s="324"/>
      <c r="F954" s="324"/>
      <c r="G954" s="325"/>
      <c r="H954" s="325"/>
      <c r="I954" s="325"/>
      <c r="J954" s="325"/>
      <c r="K954" s="156"/>
      <c r="L954" s="326" t="s">
        <v>4020</v>
      </c>
      <c r="M954" s="326"/>
      <c r="N954" s="326"/>
      <c r="O954" s="326"/>
      <c r="P954" s="326"/>
      <c r="Q954" s="326"/>
      <c r="R954" s="326"/>
      <c r="S954" s="156"/>
    </row>
    <row r="955" spans="1:19" ht="65.650000000000006" customHeight="1" x14ac:dyDescent="0.2">
      <c r="A955" s="155" t="s">
        <v>1247</v>
      </c>
      <c r="B955" s="327" t="s">
        <v>0</v>
      </c>
      <c r="C955" s="327"/>
      <c r="D955" s="327" t="s">
        <v>1</v>
      </c>
      <c r="E955" s="327"/>
      <c r="F955" s="327"/>
      <c r="G955" s="327" t="s">
        <v>2904</v>
      </c>
      <c r="H955" s="327"/>
      <c r="I955" s="328" t="s">
        <v>405</v>
      </c>
      <c r="J955" s="328"/>
      <c r="K955" s="154" t="s">
        <v>4</v>
      </c>
      <c r="L955" s="322" t="s">
        <v>4019</v>
      </c>
      <c r="M955" s="322"/>
      <c r="N955" s="141" t="s">
        <v>4018</v>
      </c>
      <c r="O955" s="322" t="s">
        <v>4017</v>
      </c>
      <c r="P955" s="322"/>
      <c r="Q955" s="322" t="s">
        <v>4016</v>
      </c>
      <c r="R955" s="322"/>
      <c r="S955" s="154" t="s">
        <v>5</v>
      </c>
    </row>
    <row r="956" spans="1:19" ht="21.75" customHeight="1" x14ac:dyDescent="0.2">
      <c r="A956" s="128" t="s">
        <v>4034</v>
      </c>
      <c r="B956" s="334">
        <v>9595</v>
      </c>
      <c r="C956" s="321"/>
      <c r="D956" s="321" t="s">
        <v>2179</v>
      </c>
      <c r="E956" s="321"/>
      <c r="F956" s="321"/>
      <c r="G956" s="321" t="s">
        <v>21</v>
      </c>
      <c r="H956" s="321"/>
      <c r="I956" s="335">
        <v>1</v>
      </c>
      <c r="J956" s="331"/>
      <c r="K956" s="142">
        <v>16.5</v>
      </c>
      <c r="L956" s="348">
        <v>16.5</v>
      </c>
      <c r="M956" s="331"/>
      <c r="N956" s="153"/>
      <c r="O956" s="331"/>
      <c r="P956" s="331"/>
      <c r="Q956" s="331"/>
      <c r="R956" s="331"/>
      <c r="S956" s="142">
        <v>16.5</v>
      </c>
    </row>
    <row r="957" spans="1:19" ht="10.9" customHeight="1" x14ac:dyDescent="0.2">
      <c r="A957" s="322" t="s">
        <v>4014</v>
      </c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L957" s="349">
        <v>16.5</v>
      </c>
      <c r="M957" s="322"/>
      <c r="N957" s="152">
        <v>0</v>
      </c>
      <c r="O957" s="333">
        <v>0</v>
      </c>
      <c r="P957" s="322"/>
      <c r="Q957" s="333">
        <v>0</v>
      </c>
      <c r="R957" s="322"/>
      <c r="S957" s="160">
        <v>16.5</v>
      </c>
    </row>
    <row r="958" spans="1:19" ht="10.9" customHeight="1" x14ac:dyDescent="0.2">
      <c r="A958" s="322" t="s">
        <v>4013</v>
      </c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L958" s="329">
        <v>1</v>
      </c>
      <c r="M958" s="322"/>
      <c r="N958" s="150">
        <v>0</v>
      </c>
      <c r="O958" s="330">
        <v>0</v>
      </c>
      <c r="P958" s="322"/>
      <c r="Q958" s="330">
        <v>0</v>
      </c>
      <c r="R958" s="322"/>
      <c r="S958" s="149">
        <v>1</v>
      </c>
    </row>
    <row r="959" spans="1:19" ht="10.9" customHeight="1" x14ac:dyDescent="0.2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</row>
    <row r="960" spans="1:19" ht="10.9" customHeight="1" x14ac:dyDescent="0.2">
      <c r="A960" s="322" t="s">
        <v>4033</v>
      </c>
      <c r="B960" s="322"/>
      <c r="C960" s="322"/>
      <c r="D960" s="322"/>
      <c r="E960" s="321" t="s">
        <v>4491</v>
      </c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</row>
    <row r="961" spans="1:19" ht="10.9" customHeight="1" x14ac:dyDescent="0.2">
      <c r="A961" s="322" t="s">
        <v>4031</v>
      </c>
      <c r="B961" s="322"/>
      <c r="C961" s="322"/>
      <c r="D961" s="322"/>
      <c r="E961" s="321" t="s">
        <v>4490</v>
      </c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</row>
    <row r="962" spans="1:19" ht="10.9" customHeight="1" x14ac:dyDescent="0.2">
      <c r="A962" s="322" t="s">
        <v>4022</v>
      </c>
      <c r="B962" s="322"/>
      <c r="C962" s="322"/>
      <c r="D962" s="322"/>
      <c r="E962" s="321" t="s">
        <v>4489</v>
      </c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2" t="s">
        <v>2904</v>
      </c>
      <c r="Q962" s="322"/>
      <c r="R962" s="321" t="s">
        <v>414</v>
      </c>
      <c r="S962" s="321"/>
    </row>
    <row r="963" spans="1:19" ht="10.9" customHeight="1" x14ac:dyDescent="0.2">
      <c r="A963" s="157"/>
      <c r="B963" s="324"/>
      <c r="C963" s="324"/>
      <c r="D963" s="324"/>
      <c r="E963" s="324"/>
      <c r="F963" s="324"/>
      <c r="G963" s="325"/>
      <c r="H963" s="325"/>
      <c r="I963" s="325"/>
      <c r="J963" s="325"/>
      <c r="K963" s="156"/>
      <c r="L963" s="326" t="s">
        <v>4020</v>
      </c>
      <c r="M963" s="326"/>
      <c r="N963" s="326"/>
      <c r="O963" s="326"/>
      <c r="P963" s="326"/>
      <c r="Q963" s="326"/>
      <c r="R963" s="326"/>
      <c r="S963" s="156"/>
    </row>
    <row r="964" spans="1:19" ht="65.650000000000006" customHeight="1" x14ac:dyDescent="0.2">
      <c r="A964" s="155" t="s">
        <v>1247</v>
      </c>
      <c r="B964" s="327" t="s">
        <v>0</v>
      </c>
      <c r="C964" s="327"/>
      <c r="D964" s="327" t="s">
        <v>1</v>
      </c>
      <c r="E964" s="327"/>
      <c r="F964" s="327"/>
      <c r="G964" s="327" t="s">
        <v>2904</v>
      </c>
      <c r="H964" s="327"/>
      <c r="I964" s="328" t="s">
        <v>405</v>
      </c>
      <c r="J964" s="328"/>
      <c r="K964" s="154" t="s">
        <v>4</v>
      </c>
      <c r="L964" s="322" t="s">
        <v>4019</v>
      </c>
      <c r="M964" s="322"/>
      <c r="N964" s="141" t="s">
        <v>4018</v>
      </c>
      <c r="O964" s="322" t="s">
        <v>4017</v>
      </c>
      <c r="P964" s="322"/>
      <c r="Q964" s="322" t="s">
        <v>4016</v>
      </c>
      <c r="R964" s="322"/>
      <c r="S964" s="154" t="s">
        <v>5</v>
      </c>
    </row>
    <row r="965" spans="1:19" ht="21.75" customHeight="1" x14ac:dyDescent="0.2">
      <c r="A965" s="128" t="s">
        <v>4015</v>
      </c>
      <c r="B965" s="334">
        <v>1808</v>
      </c>
      <c r="C965" s="321"/>
      <c r="D965" s="321" t="s">
        <v>3141</v>
      </c>
      <c r="E965" s="321"/>
      <c r="F965" s="321"/>
      <c r="G965" s="321" t="s">
        <v>7</v>
      </c>
      <c r="H965" s="321"/>
      <c r="I965" s="351">
        <v>1151</v>
      </c>
      <c r="J965" s="331"/>
      <c r="K965" s="132">
        <v>2.9</v>
      </c>
      <c r="L965" s="331"/>
      <c r="M965" s="331"/>
      <c r="N965" s="129">
        <v>3337.9</v>
      </c>
      <c r="O965" s="331"/>
      <c r="P965" s="331"/>
      <c r="Q965" s="331"/>
      <c r="R965" s="331"/>
      <c r="S965" s="129">
        <v>3337.9</v>
      </c>
    </row>
    <row r="966" spans="1:19" ht="10.9" customHeight="1" x14ac:dyDescent="0.2">
      <c r="A966" s="128" t="s">
        <v>4015</v>
      </c>
      <c r="B966" s="334">
        <v>1809</v>
      </c>
      <c r="C966" s="321"/>
      <c r="D966" s="321" t="s">
        <v>3140</v>
      </c>
      <c r="E966" s="321"/>
      <c r="F966" s="321"/>
      <c r="G966" s="321" t="s">
        <v>7</v>
      </c>
      <c r="H966" s="321"/>
      <c r="I966" s="351">
        <v>4598</v>
      </c>
      <c r="J966" s="331"/>
      <c r="K966" s="132">
        <v>1.08</v>
      </c>
      <c r="L966" s="331"/>
      <c r="M966" s="331"/>
      <c r="N966" s="129">
        <v>4965.84</v>
      </c>
      <c r="O966" s="331"/>
      <c r="P966" s="331"/>
      <c r="Q966" s="331"/>
      <c r="R966" s="331"/>
      <c r="S966" s="129">
        <v>4965.84</v>
      </c>
    </row>
    <row r="967" spans="1:19" ht="10.9" customHeight="1" x14ac:dyDescent="0.2">
      <c r="A967" s="128" t="s">
        <v>4015</v>
      </c>
      <c r="B967" s="334">
        <v>1810</v>
      </c>
      <c r="C967" s="321"/>
      <c r="D967" s="321" t="s">
        <v>3139</v>
      </c>
      <c r="E967" s="321"/>
      <c r="F967" s="321"/>
      <c r="G967" s="321" t="s">
        <v>7</v>
      </c>
      <c r="H967" s="321"/>
      <c r="I967" s="335">
        <v>6</v>
      </c>
      <c r="J967" s="331"/>
      <c r="K967" s="132">
        <v>2.65</v>
      </c>
      <c r="L967" s="331"/>
      <c r="M967" s="331"/>
      <c r="N967" s="142">
        <v>15.9</v>
      </c>
      <c r="O967" s="331"/>
      <c r="P967" s="331"/>
      <c r="Q967" s="331"/>
      <c r="R967" s="331"/>
      <c r="S967" s="142">
        <v>15.9</v>
      </c>
    </row>
    <row r="968" spans="1:19" ht="10.9" customHeight="1" x14ac:dyDescent="0.2">
      <c r="A968" s="128" t="s">
        <v>4015</v>
      </c>
      <c r="B968" s="334">
        <v>1817</v>
      </c>
      <c r="C968" s="321"/>
      <c r="D968" s="321" t="s">
        <v>3138</v>
      </c>
      <c r="E968" s="321"/>
      <c r="F968" s="321"/>
      <c r="G968" s="321" t="s">
        <v>7</v>
      </c>
      <c r="H968" s="321"/>
      <c r="I968" s="347">
        <v>50</v>
      </c>
      <c r="J968" s="331"/>
      <c r="K968" s="132">
        <v>7.95</v>
      </c>
      <c r="L968" s="331"/>
      <c r="M968" s="331"/>
      <c r="N968" s="135">
        <v>397.5</v>
      </c>
      <c r="O968" s="331"/>
      <c r="P968" s="331"/>
      <c r="Q968" s="331"/>
      <c r="R968" s="331"/>
      <c r="S968" s="135">
        <v>397.5</v>
      </c>
    </row>
    <row r="969" spans="1:19" ht="21.75" customHeight="1" x14ac:dyDescent="0.2">
      <c r="A969" s="128" t="s">
        <v>4015</v>
      </c>
      <c r="B969" s="334">
        <v>9305</v>
      </c>
      <c r="C969" s="321"/>
      <c r="D969" s="321" t="s">
        <v>3132</v>
      </c>
      <c r="E969" s="321"/>
      <c r="F969" s="321"/>
      <c r="G969" s="321" t="s">
        <v>7</v>
      </c>
      <c r="H969" s="321"/>
      <c r="I969" s="335">
        <v>2</v>
      </c>
      <c r="J969" s="331"/>
      <c r="K969" s="132">
        <v>3.59</v>
      </c>
      <c r="L969" s="331"/>
      <c r="M969" s="331"/>
      <c r="N969" s="132">
        <v>7.18</v>
      </c>
      <c r="O969" s="331"/>
      <c r="P969" s="331"/>
      <c r="Q969" s="331"/>
      <c r="R969" s="331"/>
      <c r="S969" s="132">
        <v>7.18</v>
      </c>
    </row>
    <row r="970" spans="1:19" ht="10.9" customHeight="1" x14ac:dyDescent="0.2">
      <c r="A970" s="322" t="s">
        <v>4014</v>
      </c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L970" s="333">
        <v>0</v>
      </c>
      <c r="M970" s="322"/>
      <c r="N970" s="151">
        <v>8724.32</v>
      </c>
      <c r="O970" s="333">
        <v>0</v>
      </c>
      <c r="P970" s="322"/>
      <c r="Q970" s="333">
        <v>0</v>
      </c>
      <c r="R970" s="322"/>
      <c r="S970" s="151">
        <v>8724.32</v>
      </c>
    </row>
    <row r="971" spans="1:19" ht="10.9" customHeight="1" x14ac:dyDescent="0.2">
      <c r="A971" s="322" t="s">
        <v>4013</v>
      </c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L971" s="330">
        <v>0</v>
      </c>
      <c r="M971" s="322"/>
      <c r="N971" s="149">
        <v>1</v>
      </c>
      <c r="O971" s="330">
        <v>0</v>
      </c>
      <c r="P971" s="322"/>
      <c r="Q971" s="330">
        <v>0</v>
      </c>
      <c r="R971" s="322"/>
      <c r="S971" s="149">
        <v>1</v>
      </c>
    </row>
    <row r="972" spans="1:19" ht="10.9" customHeight="1" x14ac:dyDescent="0.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</row>
    <row r="973" spans="1:19" ht="10.9" customHeight="1" x14ac:dyDescent="0.2">
      <c r="A973" s="322" t="s">
        <v>4022</v>
      </c>
      <c r="B973" s="322"/>
      <c r="C973" s="322"/>
      <c r="D973" s="322"/>
      <c r="E973" s="321" t="s">
        <v>4488</v>
      </c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2" t="s">
        <v>2904</v>
      </c>
      <c r="Q973" s="322"/>
      <c r="R973" s="321" t="s">
        <v>414</v>
      </c>
      <c r="S973" s="321"/>
    </row>
    <row r="974" spans="1:19" ht="10.9" customHeight="1" x14ac:dyDescent="0.2">
      <c r="A974" s="157"/>
      <c r="B974" s="324"/>
      <c r="C974" s="324"/>
      <c r="D974" s="324"/>
      <c r="E974" s="324"/>
      <c r="F974" s="324"/>
      <c r="G974" s="325"/>
      <c r="H974" s="325"/>
      <c r="I974" s="325"/>
      <c r="J974" s="325"/>
      <c r="K974" s="156"/>
      <c r="L974" s="326" t="s">
        <v>4020</v>
      </c>
      <c r="M974" s="326"/>
      <c r="N974" s="326"/>
      <c r="O974" s="326"/>
      <c r="P974" s="326"/>
      <c r="Q974" s="326"/>
      <c r="R974" s="326"/>
      <c r="S974" s="156"/>
    </row>
    <row r="975" spans="1:19" ht="65.650000000000006" customHeight="1" x14ac:dyDescent="0.2">
      <c r="A975" s="155" t="s">
        <v>1247</v>
      </c>
      <c r="B975" s="327" t="s">
        <v>0</v>
      </c>
      <c r="C975" s="327"/>
      <c r="D975" s="327" t="s">
        <v>1</v>
      </c>
      <c r="E975" s="327"/>
      <c r="F975" s="327"/>
      <c r="G975" s="327" t="s">
        <v>2904</v>
      </c>
      <c r="H975" s="327"/>
      <c r="I975" s="328" t="s">
        <v>405</v>
      </c>
      <c r="J975" s="328"/>
      <c r="K975" s="154" t="s">
        <v>4</v>
      </c>
      <c r="L975" s="322" t="s">
        <v>4019</v>
      </c>
      <c r="M975" s="322"/>
      <c r="N975" s="141" t="s">
        <v>4018</v>
      </c>
      <c r="O975" s="322" t="s">
        <v>4017</v>
      </c>
      <c r="P975" s="322"/>
      <c r="Q975" s="322" t="s">
        <v>4016</v>
      </c>
      <c r="R975" s="322"/>
      <c r="S975" s="154" t="s">
        <v>5</v>
      </c>
    </row>
    <row r="976" spans="1:19" ht="10.9" customHeight="1" x14ac:dyDescent="0.2">
      <c r="A976" s="128" t="s">
        <v>4015</v>
      </c>
      <c r="B976" s="334">
        <v>1820</v>
      </c>
      <c r="C976" s="321"/>
      <c r="D976" s="321" t="s">
        <v>3136</v>
      </c>
      <c r="E976" s="321"/>
      <c r="F976" s="321"/>
      <c r="G976" s="321" t="s">
        <v>7</v>
      </c>
      <c r="H976" s="321"/>
      <c r="I976" s="352">
        <v>128</v>
      </c>
      <c r="J976" s="331"/>
      <c r="K976" s="132">
        <v>6.26</v>
      </c>
      <c r="L976" s="331"/>
      <c r="M976" s="331"/>
      <c r="N976" s="135">
        <v>801.28</v>
      </c>
      <c r="O976" s="331"/>
      <c r="P976" s="331"/>
      <c r="Q976" s="331"/>
      <c r="R976" s="331"/>
      <c r="S976" s="135">
        <v>801.28</v>
      </c>
    </row>
    <row r="977" spans="1:19" ht="10.9" customHeight="1" x14ac:dyDescent="0.2">
      <c r="A977" s="128" t="s">
        <v>4015</v>
      </c>
      <c r="B977" s="334">
        <v>1828</v>
      </c>
      <c r="C977" s="321"/>
      <c r="D977" s="321" t="s">
        <v>3190</v>
      </c>
      <c r="E977" s="321"/>
      <c r="F977" s="321"/>
      <c r="G977" s="321" t="s">
        <v>7</v>
      </c>
      <c r="H977" s="321"/>
      <c r="I977" s="347">
        <v>50</v>
      </c>
      <c r="J977" s="331"/>
      <c r="K977" s="132">
        <v>0.75</v>
      </c>
      <c r="L977" s="331"/>
      <c r="M977" s="331"/>
      <c r="N977" s="142">
        <v>37.5</v>
      </c>
      <c r="O977" s="331"/>
      <c r="P977" s="331"/>
      <c r="Q977" s="331"/>
      <c r="R977" s="331"/>
      <c r="S977" s="142">
        <v>37.5</v>
      </c>
    </row>
    <row r="978" spans="1:19" ht="10.9" customHeight="1" x14ac:dyDescent="0.2">
      <c r="A978" s="128" t="s">
        <v>4015</v>
      </c>
      <c r="B978" s="334">
        <v>1830</v>
      </c>
      <c r="C978" s="321"/>
      <c r="D978" s="321" t="s">
        <v>3189</v>
      </c>
      <c r="E978" s="321"/>
      <c r="F978" s="321"/>
      <c r="G978" s="321" t="s">
        <v>7</v>
      </c>
      <c r="H978" s="321"/>
      <c r="I978" s="352">
        <v>134</v>
      </c>
      <c r="J978" s="331"/>
      <c r="K978" s="132">
        <v>0.64</v>
      </c>
      <c r="L978" s="331"/>
      <c r="M978" s="331"/>
      <c r="N978" s="142">
        <v>85.76</v>
      </c>
      <c r="O978" s="331"/>
      <c r="P978" s="331"/>
      <c r="Q978" s="331"/>
      <c r="R978" s="331"/>
      <c r="S978" s="142">
        <v>85.76</v>
      </c>
    </row>
    <row r="979" spans="1:19" ht="10.9" customHeight="1" x14ac:dyDescent="0.2">
      <c r="A979" s="128" t="s">
        <v>4015</v>
      </c>
      <c r="B979" s="334">
        <v>1848</v>
      </c>
      <c r="C979" s="321"/>
      <c r="D979" s="321" t="s">
        <v>3188</v>
      </c>
      <c r="E979" s="321"/>
      <c r="F979" s="321"/>
      <c r="G979" s="321" t="s">
        <v>7</v>
      </c>
      <c r="H979" s="321"/>
      <c r="I979" s="335">
        <v>2</v>
      </c>
      <c r="J979" s="331"/>
      <c r="K979" s="142">
        <v>32.81</v>
      </c>
      <c r="L979" s="331"/>
      <c r="M979" s="331"/>
      <c r="N979" s="142">
        <v>65.62</v>
      </c>
      <c r="O979" s="331"/>
      <c r="P979" s="331"/>
      <c r="Q979" s="331"/>
      <c r="R979" s="331"/>
      <c r="S979" s="142">
        <v>65.62</v>
      </c>
    </row>
    <row r="980" spans="1:19" ht="10.9" customHeight="1" x14ac:dyDescent="0.2">
      <c r="A980" s="128" t="s">
        <v>4015</v>
      </c>
      <c r="B980" s="334">
        <v>1850</v>
      </c>
      <c r="C980" s="321"/>
      <c r="D980" s="321" t="s">
        <v>3187</v>
      </c>
      <c r="E980" s="321"/>
      <c r="F980" s="321"/>
      <c r="G980" s="321" t="s">
        <v>7</v>
      </c>
      <c r="H980" s="321"/>
      <c r="I980" s="352">
        <v>158</v>
      </c>
      <c r="J980" s="331"/>
      <c r="K980" s="132">
        <v>1.37</v>
      </c>
      <c r="L980" s="331"/>
      <c r="M980" s="331"/>
      <c r="N980" s="135">
        <v>216.46</v>
      </c>
      <c r="O980" s="331"/>
      <c r="P980" s="331"/>
      <c r="Q980" s="331"/>
      <c r="R980" s="331"/>
      <c r="S980" s="135">
        <v>216.46</v>
      </c>
    </row>
    <row r="981" spans="1:19" ht="10.9" customHeight="1" x14ac:dyDescent="0.2">
      <c r="A981" s="128" t="s">
        <v>4015</v>
      </c>
      <c r="B981" s="334">
        <v>1851</v>
      </c>
      <c r="C981" s="321"/>
      <c r="D981" s="321" t="s">
        <v>3186</v>
      </c>
      <c r="E981" s="321"/>
      <c r="F981" s="321"/>
      <c r="G981" s="321" t="s">
        <v>7</v>
      </c>
      <c r="H981" s="321"/>
      <c r="I981" s="347">
        <v>39</v>
      </c>
      <c r="J981" s="331"/>
      <c r="K981" s="132">
        <v>2.2000000000000002</v>
      </c>
      <c r="L981" s="331"/>
      <c r="M981" s="331"/>
      <c r="N981" s="142">
        <v>85.8</v>
      </c>
      <c r="O981" s="331"/>
      <c r="P981" s="331"/>
      <c r="Q981" s="331"/>
      <c r="R981" s="331"/>
      <c r="S981" s="142">
        <v>85.8</v>
      </c>
    </row>
    <row r="982" spans="1:19" ht="21.75" customHeight="1" x14ac:dyDescent="0.2">
      <c r="A982" s="128" t="s">
        <v>4015</v>
      </c>
      <c r="B982" s="334">
        <v>1861</v>
      </c>
      <c r="C982" s="321"/>
      <c r="D982" s="321" t="s">
        <v>3185</v>
      </c>
      <c r="E982" s="321"/>
      <c r="F982" s="321"/>
      <c r="G982" s="321" t="s">
        <v>7</v>
      </c>
      <c r="H982" s="321"/>
      <c r="I982" s="347">
        <v>31</v>
      </c>
      <c r="J982" s="331"/>
      <c r="K982" s="132">
        <v>1.91</v>
      </c>
      <c r="L982" s="331"/>
      <c r="M982" s="331"/>
      <c r="N982" s="142">
        <v>59.21</v>
      </c>
      <c r="O982" s="331"/>
      <c r="P982" s="331"/>
      <c r="Q982" s="331"/>
      <c r="R982" s="331"/>
      <c r="S982" s="142">
        <v>59.21</v>
      </c>
    </row>
    <row r="983" spans="1:19" ht="21.75" customHeight="1" x14ac:dyDescent="0.2">
      <c r="A983" s="128" t="s">
        <v>4015</v>
      </c>
      <c r="B983" s="334">
        <v>1862</v>
      </c>
      <c r="C983" s="321"/>
      <c r="D983" s="321" t="s">
        <v>3184</v>
      </c>
      <c r="E983" s="321"/>
      <c r="F983" s="321"/>
      <c r="G983" s="321" t="s">
        <v>7</v>
      </c>
      <c r="H983" s="321"/>
      <c r="I983" s="352">
        <v>106</v>
      </c>
      <c r="J983" s="331"/>
      <c r="K983" s="132">
        <v>2.4500000000000002</v>
      </c>
      <c r="L983" s="331"/>
      <c r="M983" s="331"/>
      <c r="N983" s="135">
        <v>259.7</v>
      </c>
      <c r="O983" s="331"/>
      <c r="P983" s="331"/>
      <c r="Q983" s="331"/>
      <c r="R983" s="331"/>
      <c r="S983" s="135">
        <v>259.7</v>
      </c>
    </row>
    <row r="984" spans="1:19" ht="10.9" customHeight="1" x14ac:dyDescent="0.2">
      <c r="A984" s="128" t="s">
        <v>4015</v>
      </c>
      <c r="B984" s="334">
        <v>1885</v>
      </c>
      <c r="C984" s="321"/>
      <c r="D984" s="321" t="s">
        <v>3183</v>
      </c>
      <c r="E984" s="321"/>
      <c r="F984" s="321"/>
      <c r="G984" s="321" t="s">
        <v>19</v>
      </c>
      <c r="H984" s="321"/>
      <c r="I984" s="352">
        <v>226.81</v>
      </c>
      <c r="J984" s="331"/>
      <c r="K984" s="132">
        <v>1.2831999999999999</v>
      </c>
      <c r="L984" s="331"/>
      <c r="M984" s="331"/>
      <c r="N984" s="135">
        <v>291.04259999999999</v>
      </c>
      <c r="O984" s="331"/>
      <c r="P984" s="331"/>
      <c r="Q984" s="331"/>
      <c r="R984" s="331"/>
      <c r="S984" s="135">
        <v>291.04259999999999</v>
      </c>
    </row>
    <row r="985" spans="1:19" ht="21.75" customHeight="1" x14ac:dyDescent="0.2">
      <c r="A985" s="128" t="s">
        <v>4015</v>
      </c>
      <c r="B985" s="334">
        <v>1888</v>
      </c>
      <c r="C985" s="321"/>
      <c r="D985" s="321" t="s">
        <v>3180</v>
      </c>
      <c r="E985" s="321"/>
      <c r="F985" s="321"/>
      <c r="G985" s="321" t="s">
        <v>19</v>
      </c>
      <c r="H985" s="321"/>
      <c r="I985" s="353">
        <v>14758.76</v>
      </c>
      <c r="J985" s="331"/>
      <c r="K985" s="132">
        <v>2.0276000000000001</v>
      </c>
      <c r="L985" s="331"/>
      <c r="M985" s="331"/>
      <c r="N985" s="131">
        <v>29924.861799999999</v>
      </c>
      <c r="O985" s="331"/>
      <c r="P985" s="331"/>
      <c r="Q985" s="331"/>
      <c r="R985" s="331"/>
      <c r="S985" s="131">
        <v>29924.861799999999</v>
      </c>
    </row>
    <row r="986" spans="1:19" ht="21.75" customHeight="1" x14ac:dyDescent="0.2">
      <c r="A986" s="128" t="s">
        <v>4015</v>
      </c>
      <c r="B986" s="334">
        <v>1889</v>
      </c>
      <c r="C986" s="321"/>
      <c r="D986" s="321" t="s">
        <v>3179</v>
      </c>
      <c r="E986" s="321"/>
      <c r="F986" s="321"/>
      <c r="G986" s="321" t="s">
        <v>19</v>
      </c>
      <c r="H986" s="321"/>
      <c r="I986" s="352">
        <v>795.26</v>
      </c>
      <c r="J986" s="331"/>
      <c r="K986" s="132">
        <v>2.9647999999999999</v>
      </c>
      <c r="L986" s="331"/>
      <c r="M986" s="331"/>
      <c r="N986" s="129">
        <v>2357.7867999999999</v>
      </c>
      <c r="O986" s="331"/>
      <c r="P986" s="331"/>
      <c r="Q986" s="331"/>
      <c r="R986" s="331"/>
      <c r="S986" s="129">
        <v>2357.7867999999999</v>
      </c>
    </row>
    <row r="987" spans="1:19" ht="10.9" customHeight="1" x14ac:dyDescent="0.2">
      <c r="A987" s="128" t="s">
        <v>4015</v>
      </c>
      <c r="B987" s="334">
        <v>1890</v>
      </c>
      <c r="C987" s="321"/>
      <c r="D987" s="321" t="s">
        <v>3178</v>
      </c>
      <c r="E987" s="321"/>
      <c r="F987" s="321"/>
      <c r="G987" s="321" t="s">
        <v>19</v>
      </c>
      <c r="H987" s="321"/>
      <c r="I987" s="347">
        <v>70.73</v>
      </c>
      <c r="J987" s="331"/>
      <c r="K987" s="132">
        <v>4.84</v>
      </c>
      <c r="L987" s="331"/>
      <c r="M987" s="331"/>
      <c r="N987" s="135">
        <v>342.33319999999998</v>
      </c>
      <c r="O987" s="331"/>
      <c r="P987" s="331"/>
      <c r="Q987" s="331"/>
      <c r="R987" s="331"/>
      <c r="S987" s="135">
        <v>342.33319999999998</v>
      </c>
    </row>
    <row r="988" spans="1:19" ht="10.9" customHeight="1" x14ac:dyDescent="0.2">
      <c r="A988" s="128" t="s">
        <v>4015</v>
      </c>
      <c r="B988" s="334">
        <v>1895</v>
      </c>
      <c r="C988" s="321"/>
      <c r="D988" s="321" t="s">
        <v>3177</v>
      </c>
      <c r="E988" s="321"/>
      <c r="F988" s="321"/>
      <c r="G988" s="321" t="s">
        <v>19</v>
      </c>
      <c r="H988" s="321"/>
      <c r="I988" s="335">
        <v>1.66</v>
      </c>
      <c r="J988" s="331"/>
      <c r="K988" s="132">
        <v>1.35</v>
      </c>
      <c r="L988" s="331"/>
      <c r="M988" s="331"/>
      <c r="N988" s="132">
        <v>2.2410000000000001</v>
      </c>
      <c r="O988" s="331"/>
      <c r="P988" s="331"/>
      <c r="Q988" s="331"/>
      <c r="R988" s="331"/>
      <c r="S988" s="132">
        <v>2.2410000000000001</v>
      </c>
    </row>
    <row r="989" spans="1:19" ht="10.9" customHeight="1" x14ac:dyDescent="0.2">
      <c r="A989" s="128" t="s">
        <v>4015</v>
      </c>
      <c r="B989" s="334">
        <v>1896</v>
      </c>
      <c r="C989" s="321"/>
      <c r="D989" s="321" t="s">
        <v>3176</v>
      </c>
      <c r="E989" s="321"/>
      <c r="F989" s="321"/>
      <c r="G989" s="321" t="s">
        <v>19</v>
      </c>
      <c r="H989" s="321"/>
      <c r="I989" s="335">
        <v>4</v>
      </c>
      <c r="J989" s="331"/>
      <c r="K989" s="132">
        <v>2.94</v>
      </c>
      <c r="L989" s="331"/>
      <c r="M989" s="331"/>
      <c r="N989" s="142">
        <v>11.76</v>
      </c>
      <c r="O989" s="331"/>
      <c r="P989" s="331"/>
      <c r="Q989" s="331"/>
      <c r="R989" s="331"/>
      <c r="S989" s="142">
        <v>11.76</v>
      </c>
    </row>
    <row r="990" spans="1:19" ht="10.9" customHeight="1" x14ac:dyDescent="0.2">
      <c r="A990" s="128" t="s">
        <v>4015</v>
      </c>
      <c r="B990" s="334">
        <v>1900</v>
      </c>
      <c r="C990" s="321"/>
      <c r="D990" s="321" t="s">
        <v>3175</v>
      </c>
      <c r="E990" s="321"/>
      <c r="F990" s="321"/>
      <c r="G990" s="321" t="s">
        <v>19</v>
      </c>
      <c r="H990" s="321"/>
      <c r="I990" s="335">
        <v>4.25</v>
      </c>
      <c r="J990" s="331"/>
      <c r="K990" s="142">
        <v>15.6767</v>
      </c>
      <c r="L990" s="331"/>
      <c r="M990" s="331"/>
      <c r="N990" s="142">
        <v>66.626000000000005</v>
      </c>
      <c r="O990" s="331"/>
      <c r="P990" s="331"/>
      <c r="Q990" s="331"/>
      <c r="R990" s="331"/>
      <c r="S990" s="142">
        <v>66.626000000000005</v>
      </c>
    </row>
    <row r="991" spans="1:19" ht="10.9" customHeight="1" x14ac:dyDescent="0.2">
      <c r="A991" s="128" t="s">
        <v>4015</v>
      </c>
      <c r="B991" s="334">
        <v>1902</v>
      </c>
      <c r="C991" s="321"/>
      <c r="D991" s="321" t="s">
        <v>3174</v>
      </c>
      <c r="E991" s="321"/>
      <c r="F991" s="321"/>
      <c r="G991" s="321" t="s">
        <v>19</v>
      </c>
      <c r="H991" s="321"/>
      <c r="I991" s="352">
        <v>566.4</v>
      </c>
      <c r="J991" s="331"/>
      <c r="K991" s="132">
        <v>1.7633000000000001</v>
      </c>
      <c r="L991" s="331"/>
      <c r="M991" s="331"/>
      <c r="N991" s="135">
        <v>998.73310000000004</v>
      </c>
      <c r="O991" s="331"/>
      <c r="P991" s="331"/>
      <c r="Q991" s="331"/>
      <c r="R991" s="331"/>
      <c r="S991" s="135">
        <v>998.73310000000004</v>
      </c>
    </row>
    <row r="992" spans="1:19" ht="10.9" customHeight="1" x14ac:dyDescent="0.2">
      <c r="A992" s="128" t="s">
        <v>4015</v>
      </c>
      <c r="B992" s="334">
        <v>1903</v>
      </c>
      <c r="C992" s="321"/>
      <c r="D992" s="321" t="s">
        <v>3173</v>
      </c>
      <c r="E992" s="321"/>
      <c r="F992" s="321"/>
      <c r="G992" s="321" t="s">
        <v>19</v>
      </c>
      <c r="H992" s="321"/>
      <c r="I992" s="352">
        <v>174.28</v>
      </c>
      <c r="J992" s="331"/>
      <c r="K992" s="132">
        <v>2.5867</v>
      </c>
      <c r="L992" s="331"/>
      <c r="M992" s="331"/>
      <c r="N992" s="135">
        <v>450.81009999999998</v>
      </c>
      <c r="O992" s="331"/>
      <c r="P992" s="331"/>
      <c r="Q992" s="331"/>
      <c r="R992" s="331"/>
      <c r="S992" s="135">
        <v>450.81009999999998</v>
      </c>
    </row>
    <row r="993" spans="1:19" ht="10.9" customHeight="1" x14ac:dyDescent="0.2">
      <c r="A993" s="128" t="s">
        <v>4015</v>
      </c>
      <c r="B993" s="334">
        <v>1904</v>
      </c>
      <c r="C993" s="321"/>
      <c r="D993" s="321" t="s">
        <v>3172</v>
      </c>
      <c r="E993" s="321"/>
      <c r="F993" s="321"/>
      <c r="G993" s="321" t="s">
        <v>19</v>
      </c>
      <c r="H993" s="321"/>
      <c r="I993" s="352">
        <v>183.4</v>
      </c>
      <c r="J993" s="331"/>
      <c r="K993" s="132">
        <v>2.82</v>
      </c>
      <c r="L993" s="331"/>
      <c r="M993" s="331"/>
      <c r="N993" s="135">
        <v>517.18799999999999</v>
      </c>
      <c r="O993" s="331"/>
      <c r="P993" s="331"/>
      <c r="Q993" s="331"/>
      <c r="R993" s="331"/>
      <c r="S993" s="135">
        <v>517.18799999999999</v>
      </c>
    </row>
    <row r="994" spans="1:19" ht="10.9" customHeight="1" x14ac:dyDescent="0.2">
      <c r="A994" s="128" t="s">
        <v>4015</v>
      </c>
      <c r="B994" s="334">
        <v>1905</v>
      </c>
      <c r="C994" s="321"/>
      <c r="D994" s="321" t="s">
        <v>3171</v>
      </c>
      <c r="E994" s="321"/>
      <c r="F994" s="321"/>
      <c r="G994" s="321" t="s">
        <v>19</v>
      </c>
      <c r="H994" s="321"/>
      <c r="I994" s="352">
        <v>392.67</v>
      </c>
      <c r="J994" s="331"/>
      <c r="K994" s="132">
        <v>3.84</v>
      </c>
      <c r="L994" s="331"/>
      <c r="M994" s="331"/>
      <c r="N994" s="129">
        <v>1507.8527999999999</v>
      </c>
      <c r="O994" s="331"/>
      <c r="P994" s="331"/>
      <c r="Q994" s="331"/>
      <c r="R994" s="331"/>
      <c r="S994" s="129">
        <v>1507.8527999999999</v>
      </c>
    </row>
    <row r="995" spans="1:19" ht="10.9" customHeight="1" x14ac:dyDescent="0.2">
      <c r="A995" s="128" t="s">
        <v>4015</v>
      </c>
      <c r="B995" s="334">
        <v>1933</v>
      </c>
      <c r="C995" s="321"/>
      <c r="D995" s="321" t="s">
        <v>3169</v>
      </c>
      <c r="E995" s="321"/>
      <c r="F995" s="321"/>
      <c r="G995" s="321" t="s">
        <v>7</v>
      </c>
      <c r="H995" s="321"/>
      <c r="I995" s="335">
        <v>4</v>
      </c>
      <c r="J995" s="331"/>
      <c r="K995" s="142">
        <v>14.11</v>
      </c>
      <c r="L995" s="331"/>
      <c r="M995" s="331"/>
      <c r="N995" s="142">
        <v>56.44</v>
      </c>
      <c r="O995" s="331"/>
      <c r="P995" s="331"/>
      <c r="Q995" s="331"/>
      <c r="R995" s="331"/>
      <c r="S995" s="142">
        <v>56.44</v>
      </c>
    </row>
    <row r="996" spans="1:19" ht="10.9" customHeight="1" x14ac:dyDescent="0.2">
      <c r="A996" s="128" t="s">
        <v>4015</v>
      </c>
      <c r="B996" s="334">
        <v>1935</v>
      </c>
      <c r="C996" s="321"/>
      <c r="D996" s="321" t="s">
        <v>3168</v>
      </c>
      <c r="E996" s="321"/>
      <c r="F996" s="321"/>
      <c r="G996" s="321" t="s">
        <v>7</v>
      </c>
      <c r="H996" s="321"/>
      <c r="I996" s="352">
        <v>328</v>
      </c>
      <c r="J996" s="331"/>
      <c r="K996" s="132">
        <v>0.84</v>
      </c>
      <c r="L996" s="331"/>
      <c r="M996" s="331"/>
      <c r="N996" s="135">
        <v>275.52</v>
      </c>
      <c r="O996" s="331"/>
      <c r="P996" s="331"/>
      <c r="Q996" s="331"/>
      <c r="R996" s="331"/>
      <c r="S996" s="135">
        <v>275.52</v>
      </c>
    </row>
    <row r="997" spans="1:19" ht="10.9" customHeight="1" x14ac:dyDescent="0.2">
      <c r="A997" s="128" t="s">
        <v>4015</v>
      </c>
      <c r="B997" s="334">
        <v>1936</v>
      </c>
      <c r="C997" s="321"/>
      <c r="D997" s="321" t="s">
        <v>3167</v>
      </c>
      <c r="E997" s="321"/>
      <c r="F997" s="321"/>
      <c r="G997" s="321" t="s">
        <v>7</v>
      </c>
      <c r="H997" s="321"/>
      <c r="I997" s="347">
        <v>78</v>
      </c>
      <c r="J997" s="331"/>
      <c r="K997" s="132">
        <v>1.02</v>
      </c>
      <c r="L997" s="331"/>
      <c r="M997" s="331"/>
      <c r="N997" s="142">
        <v>79.56</v>
      </c>
      <c r="O997" s="331"/>
      <c r="P997" s="331"/>
      <c r="Q997" s="331"/>
      <c r="R997" s="331"/>
      <c r="S997" s="142">
        <v>79.56</v>
      </c>
    </row>
    <row r="998" spans="1:19" ht="10.9" customHeight="1" x14ac:dyDescent="0.2">
      <c r="A998" s="128" t="s">
        <v>4015</v>
      </c>
      <c r="B998" s="334">
        <v>1937</v>
      </c>
      <c r="C998" s="321"/>
      <c r="D998" s="321" t="s">
        <v>3166</v>
      </c>
      <c r="E998" s="321"/>
      <c r="F998" s="321"/>
      <c r="G998" s="321" t="s">
        <v>7</v>
      </c>
      <c r="H998" s="321"/>
      <c r="I998" s="347">
        <v>66</v>
      </c>
      <c r="J998" s="331"/>
      <c r="K998" s="132">
        <v>1.72</v>
      </c>
      <c r="L998" s="331"/>
      <c r="M998" s="331"/>
      <c r="N998" s="135">
        <v>113.52</v>
      </c>
      <c r="O998" s="331"/>
      <c r="P998" s="331"/>
      <c r="Q998" s="331"/>
      <c r="R998" s="331"/>
      <c r="S998" s="135">
        <v>113.52</v>
      </c>
    </row>
    <row r="999" spans="1:19" ht="10.9" customHeight="1" x14ac:dyDescent="0.2">
      <c r="A999" s="128" t="s">
        <v>4015</v>
      </c>
      <c r="B999" s="334">
        <v>1938</v>
      </c>
      <c r="C999" s="321"/>
      <c r="D999" s="321" t="s">
        <v>3165</v>
      </c>
      <c r="E999" s="321"/>
      <c r="F999" s="321"/>
      <c r="G999" s="321" t="s">
        <v>7</v>
      </c>
      <c r="H999" s="321"/>
      <c r="I999" s="352">
        <v>212</v>
      </c>
      <c r="J999" s="331"/>
      <c r="K999" s="132">
        <v>2.41</v>
      </c>
      <c r="L999" s="331"/>
      <c r="M999" s="331"/>
      <c r="N999" s="135">
        <v>510.92</v>
      </c>
      <c r="O999" s="331"/>
      <c r="P999" s="331"/>
      <c r="Q999" s="331"/>
      <c r="R999" s="331"/>
      <c r="S999" s="135">
        <v>510.92</v>
      </c>
    </row>
    <row r="1000" spans="1:19" ht="10.9" customHeight="1" x14ac:dyDescent="0.2">
      <c r="A1000" s="128" t="s">
        <v>4015</v>
      </c>
      <c r="B1000" s="334">
        <v>2755</v>
      </c>
      <c r="C1000" s="321"/>
      <c r="D1000" s="321" t="s">
        <v>3254</v>
      </c>
      <c r="E1000" s="321"/>
      <c r="F1000" s="321"/>
      <c r="G1000" s="321" t="s">
        <v>19</v>
      </c>
      <c r="H1000" s="321"/>
      <c r="I1000" s="347">
        <v>11.78</v>
      </c>
      <c r="J1000" s="331"/>
      <c r="K1000" s="142">
        <v>24.87</v>
      </c>
      <c r="L1000" s="331"/>
      <c r="M1000" s="331"/>
      <c r="N1000" s="135">
        <v>292.96859999999998</v>
      </c>
      <c r="O1000" s="331"/>
      <c r="P1000" s="331"/>
      <c r="Q1000" s="331"/>
      <c r="R1000" s="331"/>
      <c r="S1000" s="135">
        <v>292.96859999999998</v>
      </c>
    </row>
    <row r="1001" spans="1:19" ht="10.9" customHeight="1" x14ac:dyDescent="0.2">
      <c r="A1001" s="128" t="s">
        <v>4015</v>
      </c>
      <c r="B1001" s="334">
        <v>9131</v>
      </c>
      <c r="C1001" s="321"/>
      <c r="D1001" s="321" t="s">
        <v>3005</v>
      </c>
      <c r="E1001" s="321"/>
      <c r="F1001" s="321"/>
      <c r="G1001" s="321" t="s">
        <v>7</v>
      </c>
      <c r="H1001" s="321"/>
      <c r="I1001" s="347">
        <v>37</v>
      </c>
      <c r="J1001" s="331"/>
      <c r="K1001" s="132">
        <v>2.09</v>
      </c>
      <c r="L1001" s="331"/>
      <c r="M1001" s="331"/>
      <c r="N1001" s="142">
        <v>77.33</v>
      </c>
      <c r="O1001" s="331"/>
      <c r="P1001" s="331"/>
      <c r="Q1001" s="331"/>
      <c r="R1001" s="331"/>
      <c r="S1001" s="142">
        <v>77.33</v>
      </c>
    </row>
    <row r="1002" spans="1:19" ht="21.75" customHeight="1" x14ac:dyDescent="0.2">
      <c r="A1002" s="128" t="s">
        <v>4015</v>
      </c>
      <c r="B1002" s="334">
        <v>9301</v>
      </c>
      <c r="C1002" s="321"/>
      <c r="D1002" s="321" t="s">
        <v>3159</v>
      </c>
      <c r="E1002" s="321"/>
      <c r="F1002" s="321"/>
      <c r="G1002" s="321" t="s">
        <v>7</v>
      </c>
      <c r="H1002" s="321"/>
      <c r="I1002" s="335">
        <v>6</v>
      </c>
      <c r="J1002" s="331"/>
      <c r="K1002" s="132">
        <v>1.39</v>
      </c>
      <c r="L1002" s="331"/>
      <c r="M1002" s="331"/>
      <c r="N1002" s="132">
        <v>8.34</v>
      </c>
      <c r="O1002" s="331"/>
      <c r="P1002" s="331"/>
      <c r="Q1002" s="331"/>
      <c r="R1002" s="331"/>
      <c r="S1002" s="132">
        <v>8.34</v>
      </c>
    </row>
    <row r="1003" spans="1:19" ht="21.75" customHeight="1" x14ac:dyDescent="0.2">
      <c r="A1003" s="128" t="s">
        <v>4015</v>
      </c>
      <c r="B1003" s="334">
        <v>9302</v>
      </c>
      <c r="C1003" s="321"/>
      <c r="D1003" s="321" t="s">
        <v>3158</v>
      </c>
      <c r="E1003" s="321"/>
      <c r="F1003" s="321"/>
      <c r="G1003" s="321" t="s">
        <v>7</v>
      </c>
      <c r="H1003" s="321"/>
      <c r="I1003" s="335">
        <v>2</v>
      </c>
      <c r="J1003" s="331"/>
      <c r="K1003" s="132">
        <v>2.78</v>
      </c>
      <c r="L1003" s="331"/>
      <c r="M1003" s="331"/>
      <c r="N1003" s="132">
        <v>5.56</v>
      </c>
      <c r="O1003" s="331"/>
      <c r="P1003" s="331"/>
      <c r="Q1003" s="331"/>
      <c r="R1003" s="331"/>
      <c r="S1003" s="132">
        <v>5.56</v>
      </c>
    </row>
    <row r="1004" spans="1:19" ht="10.9" customHeight="1" x14ac:dyDescent="0.2">
      <c r="A1004" s="128" t="s">
        <v>4015</v>
      </c>
      <c r="B1004" s="334">
        <v>9303</v>
      </c>
      <c r="C1004" s="321"/>
      <c r="D1004" s="321" t="s">
        <v>3157</v>
      </c>
      <c r="E1004" s="321"/>
      <c r="F1004" s="321"/>
      <c r="G1004" s="321" t="s">
        <v>7</v>
      </c>
      <c r="H1004" s="321"/>
      <c r="I1004" s="335">
        <v>9</v>
      </c>
      <c r="J1004" s="331"/>
      <c r="K1004" s="132">
        <v>5.0599999999999996</v>
      </c>
      <c r="L1004" s="331"/>
      <c r="M1004" s="331"/>
      <c r="N1004" s="142">
        <v>45.54</v>
      </c>
      <c r="O1004" s="331"/>
      <c r="P1004" s="331"/>
      <c r="Q1004" s="331"/>
      <c r="R1004" s="331"/>
      <c r="S1004" s="142">
        <v>45.54</v>
      </c>
    </row>
    <row r="1005" spans="1:19" ht="10.9" customHeight="1" x14ac:dyDescent="0.2">
      <c r="A1005" s="128" t="s">
        <v>4015</v>
      </c>
      <c r="B1005" s="334">
        <v>9304</v>
      </c>
      <c r="C1005" s="321"/>
      <c r="D1005" s="321" t="s">
        <v>3156</v>
      </c>
      <c r="E1005" s="321"/>
      <c r="F1005" s="321"/>
      <c r="G1005" s="321" t="s">
        <v>7</v>
      </c>
      <c r="H1005" s="321"/>
      <c r="I1005" s="347">
        <v>12</v>
      </c>
      <c r="J1005" s="331"/>
      <c r="K1005" s="132">
        <v>0.2</v>
      </c>
      <c r="L1005" s="331"/>
      <c r="M1005" s="331"/>
      <c r="N1005" s="132">
        <v>2.4</v>
      </c>
      <c r="O1005" s="331"/>
      <c r="P1005" s="331"/>
      <c r="Q1005" s="331"/>
      <c r="R1005" s="331"/>
      <c r="S1005" s="132">
        <v>2.4</v>
      </c>
    </row>
    <row r="1006" spans="1:19" ht="21.75" customHeight="1" x14ac:dyDescent="0.2">
      <c r="A1006" s="128" t="s">
        <v>4015</v>
      </c>
      <c r="B1006" s="334">
        <v>9306</v>
      </c>
      <c r="C1006" s="321"/>
      <c r="D1006" s="321" t="s">
        <v>2999</v>
      </c>
      <c r="E1006" s="321"/>
      <c r="F1006" s="321"/>
      <c r="G1006" s="321" t="s">
        <v>7</v>
      </c>
      <c r="H1006" s="321"/>
      <c r="I1006" s="335">
        <v>6</v>
      </c>
      <c r="J1006" s="331"/>
      <c r="K1006" s="132">
        <v>2.16</v>
      </c>
      <c r="L1006" s="331"/>
      <c r="M1006" s="331"/>
      <c r="N1006" s="142">
        <v>12.96</v>
      </c>
      <c r="O1006" s="331"/>
      <c r="P1006" s="331"/>
      <c r="Q1006" s="331"/>
      <c r="R1006" s="331"/>
      <c r="S1006" s="142">
        <v>12.96</v>
      </c>
    </row>
    <row r="1007" spans="1:19" ht="21.75" customHeight="1" x14ac:dyDescent="0.2">
      <c r="A1007" s="128" t="s">
        <v>4015</v>
      </c>
      <c r="B1007" s="334">
        <v>9308</v>
      </c>
      <c r="C1007" s="321"/>
      <c r="D1007" s="321" t="s">
        <v>2998</v>
      </c>
      <c r="E1007" s="321"/>
      <c r="F1007" s="321"/>
      <c r="G1007" s="321" t="s">
        <v>7</v>
      </c>
      <c r="H1007" s="321"/>
      <c r="I1007" s="347">
        <v>52</v>
      </c>
      <c r="J1007" s="331"/>
      <c r="K1007" s="132">
        <v>1.97</v>
      </c>
      <c r="L1007" s="331"/>
      <c r="M1007" s="331"/>
      <c r="N1007" s="135">
        <v>102.44</v>
      </c>
      <c r="O1007" s="331"/>
      <c r="P1007" s="331"/>
      <c r="Q1007" s="331"/>
      <c r="R1007" s="331"/>
      <c r="S1007" s="135">
        <v>102.44</v>
      </c>
    </row>
    <row r="1008" spans="1:19" ht="21.75" customHeight="1" x14ac:dyDescent="0.2">
      <c r="A1008" s="128" t="s">
        <v>4015</v>
      </c>
      <c r="B1008" s="334">
        <v>9309</v>
      </c>
      <c r="C1008" s="321"/>
      <c r="D1008" s="321" t="s">
        <v>3155</v>
      </c>
      <c r="E1008" s="321"/>
      <c r="F1008" s="321"/>
      <c r="G1008" s="321" t="s">
        <v>19</v>
      </c>
      <c r="H1008" s="321"/>
      <c r="I1008" s="335">
        <v>1.5</v>
      </c>
      <c r="J1008" s="331"/>
      <c r="K1008" s="135">
        <v>120.9933</v>
      </c>
      <c r="L1008" s="331"/>
      <c r="M1008" s="331"/>
      <c r="N1008" s="135">
        <v>181.49</v>
      </c>
      <c r="O1008" s="331"/>
      <c r="P1008" s="331"/>
      <c r="Q1008" s="331"/>
      <c r="R1008" s="331"/>
      <c r="S1008" s="135">
        <v>181.49</v>
      </c>
    </row>
    <row r="1009" spans="1:19" ht="10.9" customHeight="1" x14ac:dyDescent="0.2">
      <c r="A1009" s="128" t="s">
        <v>4015</v>
      </c>
      <c r="B1009" s="334">
        <v>9310</v>
      </c>
      <c r="C1009" s="321"/>
      <c r="D1009" s="321" t="s">
        <v>3154</v>
      </c>
      <c r="E1009" s="321"/>
      <c r="F1009" s="321"/>
      <c r="G1009" s="321" t="s">
        <v>19</v>
      </c>
      <c r="H1009" s="321"/>
      <c r="I1009" s="352">
        <v>203.99</v>
      </c>
      <c r="J1009" s="331"/>
      <c r="K1009" s="132">
        <v>9.31</v>
      </c>
      <c r="L1009" s="331"/>
      <c r="M1009" s="331"/>
      <c r="N1009" s="129">
        <v>1899.1469</v>
      </c>
      <c r="O1009" s="331"/>
      <c r="P1009" s="331"/>
      <c r="Q1009" s="331"/>
      <c r="R1009" s="331"/>
      <c r="S1009" s="129">
        <v>1899.1469</v>
      </c>
    </row>
    <row r="1010" spans="1:19" ht="10.9" customHeight="1" x14ac:dyDescent="0.2">
      <c r="A1010" s="128" t="s">
        <v>4015</v>
      </c>
      <c r="B1010" s="334">
        <v>9311</v>
      </c>
      <c r="C1010" s="321"/>
      <c r="D1010" s="321" t="s">
        <v>3153</v>
      </c>
      <c r="E1010" s="321"/>
      <c r="F1010" s="321"/>
      <c r="G1010" s="321" t="s">
        <v>19</v>
      </c>
      <c r="H1010" s="321"/>
      <c r="I1010" s="352">
        <v>213.01</v>
      </c>
      <c r="J1010" s="331"/>
      <c r="K1010" s="132">
        <v>0.2</v>
      </c>
      <c r="L1010" s="331"/>
      <c r="M1010" s="331"/>
      <c r="N1010" s="142">
        <v>42.601999999999997</v>
      </c>
      <c r="O1010" s="331"/>
      <c r="P1010" s="331"/>
      <c r="Q1010" s="331"/>
      <c r="R1010" s="331"/>
      <c r="S1010" s="142">
        <v>42.601999999999997</v>
      </c>
    </row>
    <row r="1011" spans="1:19" ht="10.9" customHeight="1" x14ac:dyDescent="0.2">
      <c r="A1011" s="128" t="s">
        <v>4015</v>
      </c>
      <c r="B1011" s="334">
        <v>9312</v>
      </c>
      <c r="C1011" s="321"/>
      <c r="D1011" s="321" t="s">
        <v>3152</v>
      </c>
      <c r="E1011" s="321"/>
      <c r="F1011" s="321"/>
      <c r="G1011" s="321" t="s">
        <v>7</v>
      </c>
      <c r="H1011" s="321"/>
      <c r="I1011" s="335">
        <v>1</v>
      </c>
      <c r="J1011" s="331"/>
      <c r="K1011" s="132">
        <v>6.7</v>
      </c>
      <c r="L1011" s="331"/>
      <c r="M1011" s="331"/>
      <c r="N1011" s="132">
        <v>6.7</v>
      </c>
      <c r="O1011" s="331"/>
      <c r="P1011" s="331"/>
      <c r="Q1011" s="331"/>
      <c r="R1011" s="331"/>
      <c r="S1011" s="132">
        <v>6.7</v>
      </c>
    </row>
    <row r="1012" spans="1:19" ht="10.9" customHeight="1" x14ac:dyDescent="0.2">
      <c r="A1012" s="128" t="s">
        <v>4015</v>
      </c>
      <c r="B1012" s="334">
        <v>9313</v>
      </c>
      <c r="C1012" s="321"/>
      <c r="D1012" s="321" t="s">
        <v>3151</v>
      </c>
      <c r="E1012" s="321"/>
      <c r="F1012" s="321"/>
      <c r="G1012" s="321" t="s">
        <v>7</v>
      </c>
      <c r="H1012" s="321"/>
      <c r="I1012" s="347">
        <v>47</v>
      </c>
      <c r="J1012" s="331"/>
      <c r="K1012" s="132">
        <v>0.2</v>
      </c>
      <c r="L1012" s="331"/>
      <c r="M1012" s="331"/>
      <c r="N1012" s="132">
        <v>9.4</v>
      </c>
      <c r="O1012" s="331"/>
      <c r="P1012" s="331"/>
      <c r="Q1012" s="331"/>
      <c r="R1012" s="331"/>
      <c r="S1012" s="132">
        <v>9.4</v>
      </c>
    </row>
    <row r="1013" spans="1:19" ht="10.9" customHeight="1" x14ac:dyDescent="0.2">
      <c r="A1013" s="128" t="s">
        <v>4015</v>
      </c>
      <c r="B1013" s="334">
        <v>9314</v>
      </c>
      <c r="C1013" s="321"/>
      <c r="D1013" s="321" t="s">
        <v>3150</v>
      </c>
      <c r="E1013" s="321"/>
      <c r="F1013" s="321"/>
      <c r="G1013" s="321" t="s">
        <v>7</v>
      </c>
      <c r="H1013" s="321"/>
      <c r="I1013" s="335">
        <v>8</v>
      </c>
      <c r="J1013" s="331"/>
      <c r="K1013" s="132">
        <v>4.75</v>
      </c>
      <c r="L1013" s="331"/>
      <c r="M1013" s="331"/>
      <c r="N1013" s="142">
        <v>38</v>
      </c>
      <c r="O1013" s="331"/>
      <c r="P1013" s="331"/>
      <c r="Q1013" s="331"/>
      <c r="R1013" s="331"/>
      <c r="S1013" s="142">
        <v>38</v>
      </c>
    </row>
    <row r="1014" spans="1:19" ht="10.9" customHeight="1" x14ac:dyDescent="0.2">
      <c r="A1014" s="128" t="s">
        <v>4015</v>
      </c>
      <c r="B1014" s="334">
        <v>9315</v>
      </c>
      <c r="C1014" s="321"/>
      <c r="D1014" s="321" t="s">
        <v>3148</v>
      </c>
      <c r="E1014" s="321"/>
      <c r="F1014" s="321"/>
      <c r="G1014" s="321" t="s">
        <v>7</v>
      </c>
      <c r="H1014" s="321"/>
      <c r="I1014" s="347">
        <v>22</v>
      </c>
      <c r="J1014" s="331"/>
      <c r="K1014" s="132">
        <v>0.2</v>
      </c>
      <c r="L1014" s="331"/>
      <c r="M1014" s="331"/>
      <c r="N1014" s="132">
        <v>4.4000000000000004</v>
      </c>
      <c r="O1014" s="331"/>
      <c r="P1014" s="331"/>
      <c r="Q1014" s="331"/>
      <c r="R1014" s="331"/>
      <c r="S1014" s="132">
        <v>4.4000000000000004</v>
      </c>
    </row>
    <row r="1015" spans="1:19" ht="10.9" customHeight="1" x14ac:dyDescent="0.2">
      <c r="A1015" s="128" t="s">
        <v>4015</v>
      </c>
      <c r="B1015" s="334">
        <v>9317</v>
      </c>
      <c r="C1015" s="321"/>
      <c r="D1015" s="321" t="s">
        <v>3149</v>
      </c>
      <c r="E1015" s="321"/>
      <c r="F1015" s="321"/>
      <c r="G1015" s="321" t="s">
        <v>7</v>
      </c>
      <c r="H1015" s="321"/>
      <c r="I1015" s="335">
        <v>3</v>
      </c>
      <c r="J1015" s="331"/>
      <c r="K1015" s="132">
        <v>0.2</v>
      </c>
      <c r="L1015" s="331"/>
      <c r="M1015" s="331"/>
      <c r="N1015" s="132">
        <v>0.6</v>
      </c>
      <c r="O1015" s="331"/>
      <c r="P1015" s="331"/>
      <c r="Q1015" s="331"/>
      <c r="R1015" s="331"/>
      <c r="S1015" s="132">
        <v>0.6</v>
      </c>
    </row>
    <row r="1016" spans="1:19" ht="10.9" customHeight="1" x14ac:dyDescent="0.2">
      <c r="A1016" s="322" t="s">
        <v>4014</v>
      </c>
      <c r="B1016" s="322"/>
      <c r="C1016" s="322"/>
      <c r="D1016" s="322"/>
      <c r="E1016" s="322"/>
      <c r="F1016" s="322"/>
      <c r="G1016" s="322"/>
      <c r="H1016" s="322"/>
      <c r="I1016" s="322"/>
      <c r="J1016" s="322"/>
      <c r="K1016" s="322"/>
      <c r="L1016" s="333">
        <v>0</v>
      </c>
      <c r="M1016" s="322"/>
      <c r="N1016" s="159">
        <v>41848.402900000001</v>
      </c>
      <c r="O1016" s="333">
        <v>0</v>
      </c>
      <c r="P1016" s="322"/>
      <c r="Q1016" s="333">
        <v>0</v>
      </c>
      <c r="R1016" s="322"/>
      <c r="S1016" s="159">
        <v>41848.402900000001</v>
      </c>
    </row>
    <row r="1017" spans="1:19" ht="10.9" customHeight="1" x14ac:dyDescent="0.2">
      <c r="A1017" s="322" t="s">
        <v>4013</v>
      </c>
      <c r="B1017" s="322"/>
      <c r="C1017" s="322"/>
      <c r="D1017" s="322"/>
      <c r="E1017" s="322"/>
      <c r="F1017" s="322"/>
      <c r="G1017" s="322"/>
      <c r="H1017" s="322"/>
      <c r="I1017" s="322"/>
      <c r="J1017" s="322"/>
      <c r="K1017" s="322"/>
      <c r="L1017" s="330">
        <v>0</v>
      </c>
      <c r="M1017" s="322"/>
      <c r="N1017" s="149">
        <v>1</v>
      </c>
      <c r="O1017" s="330">
        <v>0</v>
      </c>
      <c r="P1017" s="322"/>
      <c r="Q1017" s="330">
        <v>0</v>
      </c>
      <c r="R1017" s="322"/>
      <c r="S1017" s="149">
        <v>1</v>
      </c>
    </row>
    <row r="1018" spans="1:19" ht="10.9" customHeight="1" x14ac:dyDescent="0.2">
      <c r="A1018" s="301"/>
      <c r="B1018" s="301"/>
      <c r="C1018" s="301"/>
      <c r="D1018" s="301"/>
      <c r="E1018" s="301"/>
      <c r="F1018" s="301"/>
      <c r="G1018" s="301"/>
      <c r="H1018" s="301"/>
      <c r="I1018" s="301"/>
      <c r="J1018" s="301"/>
      <c r="K1018" s="301"/>
      <c r="L1018" s="301"/>
      <c r="M1018" s="301"/>
      <c r="N1018" s="301"/>
      <c r="O1018" s="301"/>
      <c r="P1018" s="301"/>
      <c r="Q1018" s="301"/>
      <c r="R1018" s="301"/>
      <c r="S1018" s="301"/>
    </row>
    <row r="1019" spans="1:19" ht="10.9" customHeight="1" x14ac:dyDescent="0.2">
      <c r="A1019" s="322" t="s">
        <v>4031</v>
      </c>
      <c r="B1019" s="322"/>
      <c r="C1019" s="322"/>
      <c r="D1019" s="322"/>
      <c r="E1019" s="321" t="s">
        <v>4487</v>
      </c>
      <c r="F1019" s="321"/>
      <c r="G1019" s="321"/>
      <c r="H1019" s="321"/>
      <c r="I1019" s="321"/>
      <c r="J1019" s="321"/>
      <c r="K1019" s="321"/>
      <c r="L1019" s="321"/>
      <c r="M1019" s="321"/>
      <c r="N1019" s="321"/>
      <c r="O1019" s="321"/>
      <c r="P1019" s="321"/>
      <c r="Q1019" s="321"/>
      <c r="R1019" s="321"/>
      <c r="S1019" s="321"/>
    </row>
    <row r="1020" spans="1:19" ht="10.9" customHeight="1" x14ac:dyDescent="0.2">
      <c r="A1020" s="322" t="s">
        <v>4022</v>
      </c>
      <c r="B1020" s="322"/>
      <c r="C1020" s="322"/>
      <c r="D1020" s="322"/>
      <c r="E1020" s="321" t="s">
        <v>4804</v>
      </c>
      <c r="F1020" s="321"/>
      <c r="G1020" s="321"/>
      <c r="H1020" s="321"/>
      <c r="I1020" s="321"/>
      <c r="J1020" s="321"/>
      <c r="K1020" s="321"/>
      <c r="L1020" s="321"/>
      <c r="M1020" s="321"/>
      <c r="N1020" s="321"/>
      <c r="O1020" s="321"/>
      <c r="P1020" s="322" t="s">
        <v>2904</v>
      </c>
      <c r="Q1020" s="322"/>
      <c r="R1020" s="321" t="s">
        <v>414</v>
      </c>
      <c r="S1020" s="321"/>
    </row>
    <row r="1021" spans="1:19" ht="10.9" customHeight="1" x14ac:dyDescent="0.2">
      <c r="A1021" s="157"/>
      <c r="B1021" s="324"/>
      <c r="C1021" s="324"/>
      <c r="D1021" s="324"/>
      <c r="E1021" s="324"/>
      <c r="F1021" s="324"/>
      <c r="G1021" s="325"/>
      <c r="H1021" s="325"/>
      <c r="I1021" s="325"/>
      <c r="J1021" s="325"/>
      <c r="K1021" s="156"/>
      <c r="L1021" s="326" t="s">
        <v>4020</v>
      </c>
      <c r="M1021" s="326"/>
      <c r="N1021" s="326"/>
      <c r="O1021" s="326"/>
      <c r="P1021" s="326"/>
      <c r="Q1021" s="326"/>
      <c r="R1021" s="326"/>
      <c r="S1021" s="156"/>
    </row>
    <row r="1022" spans="1:19" ht="65.650000000000006" customHeight="1" x14ac:dyDescent="0.2">
      <c r="A1022" s="155" t="s">
        <v>1247</v>
      </c>
      <c r="B1022" s="327" t="s">
        <v>0</v>
      </c>
      <c r="C1022" s="327"/>
      <c r="D1022" s="327" t="s">
        <v>1</v>
      </c>
      <c r="E1022" s="327"/>
      <c r="F1022" s="327"/>
      <c r="G1022" s="327" t="s">
        <v>2904</v>
      </c>
      <c r="H1022" s="327"/>
      <c r="I1022" s="328" t="s">
        <v>405</v>
      </c>
      <c r="J1022" s="328"/>
      <c r="K1022" s="154" t="s">
        <v>4</v>
      </c>
      <c r="L1022" s="322" t="s">
        <v>4019</v>
      </c>
      <c r="M1022" s="322"/>
      <c r="N1022" s="141" t="s">
        <v>4018</v>
      </c>
      <c r="O1022" s="322" t="s">
        <v>4017</v>
      </c>
      <c r="P1022" s="322"/>
      <c r="Q1022" s="322" t="s">
        <v>4016</v>
      </c>
      <c r="R1022" s="322"/>
      <c r="S1022" s="154" t="s">
        <v>5</v>
      </c>
    </row>
    <row r="1023" spans="1:19" ht="21.75" customHeight="1" x14ac:dyDescent="0.2">
      <c r="A1023" s="128" t="s">
        <v>4015</v>
      </c>
      <c r="B1023" s="334">
        <v>1973</v>
      </c>
      <c r="C1023" s="321"/>
      <c r="D1023" s="321" t="s">
        <v>4803</v>
      </c>
      <c r="E1023" s="321"/>
      <c r="F1023" s="321"/>
      <c r="G1023" s="321" t="s">
        <v>19</v>
      </c>
      <c r="H1023" s="321"/>
      <c r="I1023" s="347">
        <v>15.31</v>
      </c>
      <c r="J1023" s="331"/>
      <c r="K1023" s="132">
        <v>1.3885000000000001</v>
      </c>
      <c r="L1023" s="331"/>
      <c r="M1023" s="331"/>
      <c r="N1023" s="142">
        <v>21.257899999999999</v>
      </c>
      <c r="O1023" s="331"/>
      <c r="P1023" s="331"/>
      <c r="Q1023" s="331"/>
      <c r="R1023" s="331"/>
      <c r="S1023" s="142">
        <v>21.257899999999999</v>
      </c>
    </row>
    <row r="1024" spans="1:19" ht="10.9" customHeight="1" x14ac:dyDescent="0.2">
      <c r="A1024" s="128" t="s">
        <v>4015</v>
      </c>
      <c r="B1024" s="334">
        <v>1973</v>
      </c>
      <c r="C1024" s="321"/>
      <c r="D1024" s="321" t="s">
        <v>4802</v>
      </c>
      <c r="E1024" s="321"/>
      <c r="F1024" s="321"/>
      <c r="G1024" s="321" t="s">
        <v>19</v>
      </c>
      <c r="H1024" s="321"/>
      <c r="I1024" s="347">
        <v>15.31</v>
      </c>
      <c r="J1024" s="331"/>
      <c r="K1024" s="132">
        <v>1.3885000000000001</v>
      </c>
      <c r="L1024" s="331"/>
      <c r="M1024" s="331"/>
      <c r="N1024" s="142">
        <v>21.257899999999999</v>
      </c>
      <c r="O1024" s="331"/>
      <c r="P1024" s="331"/>
      <c r="Q1024" s="331"/>
      <c r="R1024" s="331"/>
      <c r="S1024" s="142">
        <v>21.257899999999999</v>
      </c>
    </row>
    <row r="1025" spans="1:19" ht="21.75" customHeight="1" x14ac:dyDescent="0.2">
      <c r="A1025" s="128" t="s">
        <v>4015</v>
      </c>
      <c r="B1025" s="334">
        <v>1973</v>
      </c>
      <c r="C1025" s="321"/>
      <c r="D1025" s="321" t="s">
        <v>4801</v>
      </c>
      <c r="E1025" s="321"/>
      <c r="F1025" s="321"/>
      <c r="G1025" s="321" t="s">
        <v>19</v>
      </c>
      <c r="H1025" s="321"/>
      <c r="I1025" s="347">
        <v>15.31</v>
      </c>
      <c r="J1025" s="331"/>
      <c r="K1025" s="132">
        <v>1.3885000000000001</v>
      </c>
      <c r="L1025" s="331"/>
      <c r="M1025" s="331"/>
      <c r="N1025" s="142">
        <v>21.257899999999999</v>
      </c>
      <c r="O1025" s="331"/>
      <c r="P1025" s="331"/>
      <c r="Q1025" s="331"/>
      <c r="R1025" s="331"/>
      <c r="S1025" s="142">
        <v>21.257899999999999</v>
      </c>
    </row>
    <row r="1026" spans="1:19" ht="21.75" customHeight="1" x14ac:dyDescent="0.2">
      <c r="A1026" s="128" t="s">
        <v>4015</v>
      </c>
      <c r="B1026" s="334">
        <v>1974</v>
      </c>
      <c r="C1026" s="321"/>
      <c r="D1026" s="321" t="s">
        <v>4800</v>
      </c>
      <c r="E1026" s="321"/>
      <c r="F1026" s="321"/>
      <c r="G1026" s="321" t="s">
        <v>19</v>
      </c>
      <c r="H1026" s="321"/>
      <c r="I1026" s="352">
        <v>603.35</v>
      </c>
      <c r="J1026" s="331"/>
      <c r="K1026" s="132">
        <v>7.2066999999999997</v>
      </c>
      <c r="L1026" s="331"/>
      <c r="M1026" s="331"/>
      <c r="N1026" s="129">
        <v>4348.1624000000002</v>
      </c>
      <c r="O1026" s="331"/>
      <c r="P1026" s="331"/>
      <c r="Q1026" s="331"/>
      <c r="R1026" s="331"/>
      <c r="S1026" s="129">
        <v>4348.1624000000002</v>
      </c>
    </row>
    <row r="1027" spans="1:19" ht="21.75" customHeight="1" x14ac:dyDescent="0.2">
      <c r="A1027" s="128" t="s">
        <v>4015</v>
      </c>
      <c r="B1027" s="334">
        <v>1974</v>
      </c>
      <c r="C1027" s="321"/>
      <c r="D1027" s="321" t="s">
        <v>4799</v>
      </c>
      <c r="E1027" s="321"/>
      <c r="F1027" s="321"/>
      <c r="G1027" s="321" t="s">
        <v>19</v>
      </c>
      <c r="H1027" s="321"/>
      <c r="I1027" s="352">
        <v>603.35</v>
      </c>
      <c r="J1027" s="331"/>
      <c r="K1027" s="132">
        <v>7.2066999999999997</v>
      </c>
      <c r="L1027" s="331"/>
      <c r="M1027" s="331"/>
      <c r="N1027" s="129">
        <v>4348.1624000000002</v>
      </c>
      <c r="O1027" s="331"/>
      <c r="P1027" s="331"/>
      <c r="Q1027" s="331"/>
      <c r="R1027" s="331"/>
      <c r="S1027" s="129">
        <v>4348.1624000000002</v>
      </c>
    </row>
    <row r="1028" spans="1:19" ht="10.9" customHeight="1" x14ac:dyDescent="0.2">
      <c r="A1028" s="128" t="s">
        <v>4015</v>
      </c>
      <c r="B1028" s="334">
        <v>1974</v>
      </c>
      <c r="C1028" s="321"/>
      <c r="D1028" s="321" t="s">
        <v>4798</v>
      </c>
      <c r="E1028" s="321"/>
      <c r="F1028" s="321"/>
      <c r="G1028" s="321" t="s">
        <v>19</v>
      </c>
      <c r="H1028" s="321"/>
      <c r="I1028" s="352">
        <v>603.35</v>
      </c>
      <c r="J1028" s="331"/>
      <c r="K1028" s="132">
        <v>7.2066999999999997</v>
      </c>
      <c r="L1028" s="331"/>
      <c r="M1028" s="331"/>
      <c r="N1028" s="129">
        <v>4348.1624000000002</v>
      </c>
      <c r="O1028" s="331"/>
      <c r="P1028" s="331"/>
      <c r="Q1028" s="331"/>
      <c r="R1028" s="331"/>
      <c r="S1028" s="129">
        <v>4348.1624000000002</v>
      </c>
    </row>
    <row r="1029" spans="1:19" ht="21.75" customHeight="1" x14ac:dyDescent="0.2">
      <c r="A1029" s="128" t="s">
        <v>4015</v>
      </c>
      <c r="B1029" s="334">
        <v>1974</v>
      </c>
      <c r="C1029" s="321"/>
      <c r="D1029" s="321" t="s">
        <v>4797</v>
      </c>
      <c r="E1029" s="321"/>
      <c r="F1029" s="321"/>
      <c r="G1029" s="321" t="s">
        <v>19</v>
      </c>
      <c r="H1029" s="321"/>
      <c r="I1029" s="352">
        <v>603.35</v>
      </c>
      <c r="J1029" s="331"/>
      <c r="K1029" s="132">
        <v>7.2066999999999997</v>
      </c>
      <c r="L1029" s="331"/>
      <c r="M1029" s="331"/>
      <c r="N1029" s="129">
        <v>4348.1624000000002</v>
      </c>
      <c r="O1029" s="331"/>
      <c r="P1029" s="331"/>
      <c r="Q1029" s="331"/>
      <c r="R1029" s="331"/>
      <c r="S1029" s="129">
        <v>4348.1624000000002</v>
      </c>
    </row>
    <row r="1030" spans="1:19" ht="21.75" customHeight="1" x14ac:dyDescent="0.2">
      <c r="A1030" s="128" t="s">
        <v>4015</v>
      </c>
      <c r="B1030" s="334">
        <v>1974</v>
      </c>
      <c r="C1030" s="321"/>
      <c r="D1030" s="321" t="s">
        <v>4796</v>
      </c>
      <c r="E1030" s="321"/>
      <c r="F1030" s="321"/>
      <c r="G1030" s="321" t="s">
        <v>19</v>
      </c>
      <c r="H1030" s="321"/>
      <c r="I1030" s="352">
        <v>603.35</v>
      </c>
      <c r="J1030" s="331"/>
      <c r="K1030" s="132">
        <v>7.2066999999999997</v>
      </c>
      <c r="L1030" s="331"/>
      <c r="M1030" s="331"/>
      <c r="N1030" s="129">
        <v>4348.1624000000002</v>
      </c>
      <c r="O1030" s="331"/>
      <c r="P1030" s="331"/>
      <c r="Q1030" s="331"/>
      <c r="R1030" s="331"/>
      <c r="S1030" s="129">
        <v>4348.1624000000002</v>
      </c>
    </row>
    <row r="1031" spans="1:19" ht="21.75" customHeight="1" x14ac:dyDescent="0.2">
      <c r="A1031" s="128" t="s">
        <v>4015</v>
      </c>
      <c r="B1031" s="334">
        <v>1976</v>
      </c>
      <c r="C1031" s="321"/>
      <c r="D1031" s="321" t="s">
        <v>4795</v>
      </c>
      <c r="E1031" s="321"/>
      <c r="F1031" s="321"/>
      <c r="G1031" s="321" t="s">
        <v>19</v>
      </c>
      <c r="H1031" s="321"/>
      <c r="I1031" s="347">
        <v>93.13</v>
      </c>
      <c r="J1031" s="331"/>
      <c r="K1031" s="135">
        <v>152.94</v>
      </c>
      <c r="L1031" s="331"/>
      <c r="M1031" s="331"/>
      <c r="N1031" s="131">
        <v>14243.3022</v>
      </c>
      <c r="O1031" s="331"/>
      <c r="P1031" s="331"/>
      <c r="Q1031" s="331"/>
      <c r="R1031" s="331"/>
      <c r="S1031" s="131">
        <v>14243.3022</v>
      </c>
    </row>
    <row r="1032" spans="1:19" ht="21.75" customHeight="1" x14ac:dyDescent="0.2">
      <c r="A1032" s="128" t="s">
        <v>4015</v>
      </c>
      <c r="B1032" s="334">
        <v>1976</v>
      </c>
      <c r="C1032" s="321"/>
      <c r="D1032" s="321" t="s">
        <v>4794</v>
      </c>
      <c r="E1032" s="321"/>
      <c r="F1032" s="321"/>
      <c r="G1032" s="321" t="s">
        <v>19</v>
      </c>
      <c r="H1032" s="321"/>
      <c r="I1032" s="347">
        <v>93.13</v>
      </c>
      <c r="J1032" s="331"/>
      <c r="K1032" s="135">
        <v>152.94</v>
      </c>
      <c r="L1032" s="331"/>
      <c r="M1032" s="331"/>
      <c r="N1032" s="131">
        <v>14243.3022</v>
      </c>
      <c r="O1032" s="331"/>
      <c r="P1032" s="331"/>
      <c r="Q1032" s="331"/>
      <c r="R1032" s="331"/>
      <c r="S1032" s="131">
        <v>14243.3022</v>
      </c>
    </row>
    <row r="1033" spans="1:19" ht="21.75" customHeight="1" x14ac:dyDescent="0.2">
      <c r="A1033" s="128" t="s">
        <v>4015</v>
      </c>
      <c r="B1033" s="334">
        <v>1976</v>
      </c>
      <c r="C1033" s="321"/>
      <c r="D1033" s="321" t="s">
        <v>4793</v>
      </c>
      <c r="E1033" s="321"/>
      <c r="F1033" s="321"/>
      <c r="G1033" s="321" t="s">
        <v>19</v>
      </c>
      <c r="H1033" s="321"/>
      <c r="I1033" s="347">
        <v>93.13</v>
      </c>
      <c r="J1033" s="331"/>
      <c r="K1033" s="135">
        <v>152.94</v>
      </c>
      <c r="L1033" s="331"/>
      <c r="M1033" s="331"/>
      <c r="N1033" s="131">
        <v>14243.3022</v>
      </c>
      <c r="O1033" s="331"/>
      <c r="P1033" s="331"/>
      <c r="Q1033" s="331"/>
      <c r="R1033" s="331"/>
      <c r="S1033" s="131">
        <v>14243.3022</v>
      </c>
    </row>
    <row r="1034" spans="1:19" ht="21.75" customHeight="1" x14ac:dyDescent="0.2">
      <c r="A1034" s="128" t="s">
        <v>4015</v>
      </c>
      <c r="B1034" s="334">
        <v>1976</v>
      </c>
      <c r="C1034" s="321"/>
      <c r="D1034" s="321" t="s">
        <v>4792</v>
      </c>
      <c r="E1034" s="321"/>
      <c r="F1034" s="321"/>
      <c r="G1034" s="321" t="s">
        <v>19</v>
      </c>
      <c r="H1034" s="321"/>
      <c r="I1034" s="347">
        <v>93.13</v>
      </c>
      <c r="J1034" s="331"/>
      <c r="K1034" s="135">
        <v>152.94</v>
      </c>
      <c r="L1034" s="331"/>
      <c r="M1034" s="331"/>
      <c r="N1034" s="131">
        <v>14243.3022</v>
      </c>
      <c r="O1034" s="331"/>
      <c r="P1034" s="331"/>
      <c r="Q1034" s="331"/>
      <c r="R1034" s="331"/>
      <c r="S1034" s="131">
        <v>14243.3022</v>
      </c>
    </row>
    <row r="1035" spans="1:19" ht="21.75" customHeight="1" x14ac:dyDescent="0.2">
      <c r="A1035" s="128" t="s">
        <v>4015</v>
      </c>
      <c r="B1035" s="334">
        <v>1976</v>
      </c>
      <c r="C1035" s="321"/>
      <c r="D1035" s="321" t="s">
        <v>4791</v>
      </c>
      <c r="E1035" s="321"/>
      <c r="F1035" s="321"/>
      <c r="G1035" s="321" t="s">
        <v>19</v>
      </c>
      <c r="H1035" s="321"/>
      <c r="I1035" s="347">
        <v>93.13</v>
      </c>
      <c r="J1035" s="331"/>
      <c r="K1035" s="135">
        <v>152.94</v>
      </c>
      <c r="L1035" s="331"/>
      <c r="M1035" s="331"/>
      <c r="N1035" s="131">
        <v>14243.3022</v>
      </c>
      <c r="O1035" s="331"/>
      <c r="P1035" s="331"/>
      <c r="Q1035" s="331"/>
      <c r="R1035" s="331"/>
      <c r="S1035" s="131">
        <v>14243.3022</v>
      </c>
    </row>
    <row r="1036" spans="1:19" ht="21.75" customHeight="1" x14ac:dyDescent="0.2">
      <c r="A1036" s="128" t="s">
        <v>4015</v>
      </c>
      <c r="B1036" s="334">
        <v>1977</v>
      </c>
      <c r="C1036" s="321"/>
      <c r="D1036" s="321" t="s">
        <v>4790</v>
      </c>
      <c r="E1036" s="321"/>
      <c r="F1036" s="321"/>
      <c r="G1036" s="321" t="s">
        <v>19</v>
      </c>
      <c r="H1036" s="321"/>
      <c r="I1036" s="335">
        <v>2.0499999999999998</v>
      </c>
      <c r="J1036" s="331"/>
      <c r="K1036" s="142">
        <v>15.19</v>
      </c>
      <c r="L1036" s="331"/>
      <c r="M1036" s="331"/>
      <c r="N1036" s="142">
        <v>31.139500000000002</v>
      </c>
      <c r="O1036" s="331"/>
      <c r="P1036" s="331"/>
      <c r="Q1036" s="331"/>
      <c r="R1036" s="331"/>
      <c r="S1036" s="142">
        <v>31.139500000000002</v>
      </c>
    </row>
    <row r="1037" spans="1:19" ht="21.75" customHeight="1" x14ac:dyDescent="0.2">
      <c r="A1037" s="128" t="s">
        <v>4015</v>
      </c>
      <c r="B1037" s="334">
        <v>1977</v>
      </c>
      <c r="C1037" s="321"/>
      <c r="D1037" s="321" t="s">
        <v>4789</v>
      </c>
      <c r="E1037" s="321"/>
      <c r="F1037" s="321"/>
      <c r="G1037" s="321" t="s">
        <v>19</v>
      </c>
      <c r="H1037" s="321"/>
      <c r="I1037" s="335">
        <v>2.0499999999999998</v>
      </c>
      <c r="J1037" s="331"/>
      <c r="K1037" s="142">
        <v>15.19</v>
      </c>
      <c r="L1037" s="331"/>
      <c r="M1037" s="331"/>
      <c r="N1037" s="142">
        <v>31.139500000000002</v>
      </c>
      <c r="O1037" s="331"/>
      <c r="P1037" s="331"/>
      <c r="Q1037" s="331"/>
      <c r="R1037" s="331"/>
      <c r="S1037" s="142">
        <v>31.139500000000002</v>
      </c>
    </row>
    <row r="1038" spans="1:19" ht="10.9" customHeight="1" x14ac:dyDescent="0.2">
      <c r="A1038" s="128" t="s">
        <v>4015</v>
      </c>
      <c r="B1038" s="334">
        <v>1977</v>
      </c>
      <c r="C1038" s="321"/>
      <c r="D1038" s="321" t="s">
        <v>4788</v>
      </c>
      <c r="E1038" s="321"/>
      <c r="F1038" s="321"/>
      <c r="G1038" s="321" t="s">
        <v>19</v>
      </c>
      <c r="H1038" s="321"/>
      <c r="I1038" s="335">
        <v>2.0499999999999998</v>
      </c>
      <c r="J1038" s="331"/>
      <c r="K1038" s="142">
        <v>15.19</v>
      </c>
      <c r="L1038" s="331"/>
      <c r="M1038" s="331"/>
      <c r="N1038" s="142">
        <v>31.139500000000002</v>
      </c>
      <c r="O1038" s="331"/>
      <c r="P1038" s="331"/>
      <c r="Q1038" s="331"/>
      <c r="R1038" s="331"/>
      <c r="S1038" s="142">
        <v>31.139500000000002</v>
      </c>
    </row>
    <row r="1039" spans="1:19" ht="21.75" customHeight="1" x14ac:dyDescent="0.2">
      <c r="A1039" s="128" t="s">
        <v>4015</v>
      </c>
      <c r="B1039" s="334">
        <v>1977</v>
      </c>
      <c r="C1039" s="321"/>
      <c r="D1039" s="321" t="s">
        <v>4787</v>
      </c>
      <c r="E1039" s="321"/>
      <c r="F1039" s="321"/>
      <c r="G1039" s="321" t="s">
        <v>19</v>
      </c>
      <c r="H1039" s="321"/>
      <c r="I1039" s="352">
        <v>158.91</v>
      </c>
      <c r="J1039" s="331"/>
      <c r="K1039" s="142">
        <v>15.19</v>
      </c>
      <c r="L1039" s="331"/>
      <c r="M1039" s="331"/>
      <c r="N1039" s="129">
        <v>2413.8429000000001</v>
      </c>
      <c r="O1039" s="331"/>
      <c r="P1039" s="331"/>
      <c r="Q1039" s="331"/>
      <c r="R1039" s="331"/>
      <c r="S1039" s="129">
        <v>2413.8429000000001</v>
      </c>
    </row>
    <row r="1040" spans="1:19" ht="21.75" customHeight="1" x14ac:dyDescent="0.2">
      <c r="A1040" s="128" t="s">
        <v>4015</v>
      </c>
      <c r="B1040" s="334">
        <v>1977</v>
      </c>
      <c r="C1040" s="321"/>
      <c r="D1040" s="321" t="s">
        <v>4786</v>
      </c>
      <c r="E1040" s="321"/>
      <c r="F1040" s="321"/>
      <c r="G1040" s="321" t="s">
        <v>19</v>
      </c>
      <c r="H1040" s="321"/>
      <c r="I1040" s="335">
        <v>2.0499999999999998</v>
      </c>
      <c r="J1040" s="331"/>
      <c r="K1040" s="142">
        <v>15.19</v>
      </c>
      <c r="L1040" s="331"/>
      <c r="M1040" s="331"/>
      <c r="N1040" s="142">
        <v>31.139500000000002</v>
      </c>
      <c r="O1040" s="331"/>
      <c r="P1040" s="331"/>
      <c r="Q1040" s="331"/>
      <c r="R1040" s="331"/>
      <c r="S1040" s="142">
        <v>31.139500000000002</v>
      </c>
    </row>
    <row r="1041" spans="1:19" ht="21.75" customHeight="1" x14ac:dyDescent="0.2">
      <c r="A1041" s="128" t="s">
        <v>4015</v>
      </c>
      <c r="B1041" s="334">
        <v>1979</v>
      </c>
      <c r="C1041" s="321"/>
      <c r="D1041" s="321" t="s">
        <v>4785</v>
      </c>
      <c r="E1041" s="321"/>
      <c r="F1041" s="321"/>
      <c r="G1041" s="321" t="s">
        <v>19</v>
      </c>
      <c r="H1041" s="321"/>
      <c r="I1041" s="347">
        <v>40.234999999999999</v>
      </c>
      <c r="J1041" s="331"/>
      <c r="K1041" s="132">
        <v>2.1598999999999999</v>
      </c>
      <c r="L1041" s="331"/>
      <c r="M1041" s="331"/>
      <c r="N1041" s="142">
        <v>86.903599999999997</v>
      </c>
      <c r="O1041" s="331"/>
      <c r="P1041" s="331"/>
      <c r="Q1041" s="331"/>
      <c r="R1041" s="331"/>
      <c r="S1041" s="142">
        <v>86.903599999999997</v>
      </c>
    </row>
    <row r="1042" spans="1:19" ht="10.9" customHeight="1" x14ac:dyDescent="0.2">
      <c r="A1042" s="128" t="s">
        <v>4015</v>
      </c>
      <c r="B1042" s="334">
        <v>1979</v>
      </c>
      <c r="C1042" s="321"/>
      <c r="D1042" s="321" t="s">
        <v>4784</v>
      </c>
      <c r="E1042" s="321"/>
      <c r="F1042" s="321"/>
      <c r="G1042" s="321" t="s">
        <v>19</v>
      </c>
      <c r="H1042" s="321"/>
      <c r="I1042" s="347">
        <v>40.234999999999999</v>
      </c>
      <c r="J1042" s="331"/>
      <c r="K1042" s="132">
        <v>2.1598999999999999</v>
      </c>
      <c r="L1042" s="331"/>
      <c r="M1042" s="331"/>
      <c r="N1042" s="142">
        <v>86.903599999999997</v>
      </c>
      <c r="O1042" s="331"/>
      <c r="P1042" s="331"/>
      <c r="Q1042" s="331"/>
      <c r="R1042" s="331"/>
      <c r="S1042" s="142">
        <v>86.903599999999997</v>
      </c>
    </row>
    <row r="1043" spans="1:19" ht="10.9" customHeight="1" x14ac:dyDescent="0.2">
      <c r="A1043" s="128" t="s">
        <v>4015</v>
      </c>
      <c r="B1043" s="334">
        <v>1979</v>
      </c>
      <c r="C1043" s="321"/>
      <c r="D1043" s="321" t="s">
        <v>4783</v>
      </c>
      <c r="E1043" s="321"/>
      <c r="F1043" s="321"/>
      <c r="G1043" s="321" t="s">
        <v>19</v>
      </c>
      <c r="H1043" s="321"/>
      <c r="I1043" s="347">
        <v>40.234999999999999</v>
      </c>
      <c r="J1043" s="331"/>
      <c r="K1043" s="132">
        <v>2.1598999999999999</v>
      </c>
      <c r="L1043" s="331"/>
      <c r="M1043" s="331"/>
      <c r="N1043" s="142">
        <v>86.903599999999997</v>
      </c>
      <c r="O1043" s="331"/>
      <c r="P1043" s="331"/>
      <c r="Q1043" s="331"/>
      <c r="R1043" s="331"/>
      <c r="S1043" s="142">
        <v>86.903599999999997</v>
      </c>
    </row>
    <row r="1044" spans="1:19" ht="21.75" customHeight="1" x14ac:dyDescent="0.2">
      <c r="A1044" s="128" t="s">
        <v>4015</v>
      </c>
      <c r="B1044" s="334">
        <v>1979</v>
      </c>
      <c r="C1044" s="321"/>
      <c r="D1044" s="321" t="s">
        <v>4782</v>
      </c>
      <c r="E1044" s="321"/>
      <c r="F1044" s="321"/>
      <c r="G1044" s="321" t="s">
        <v>19</v>
      </c>
      <c r="H1044" s="321"/>
      <c r="I1044" s="347">
        <v>40.234999999999999</v>
      </c>
      <c r="J1044" s="331"/>
      <c r="K1044" s="132">
        <v>2.1598999999999999</v>
      </c>
      <c r="L1044" s="331"/>
      <c r="M1044" s="331"/>
      <c r="N1044" s="142">
        <v>86.903599999999997</v>
      </c>
      <c r="O1044" s="331"/>
      <c r="P1044" s="331"/>
      <c r="Q1044" s="331"/>
      <c r="R1044" s="331"/>
      <c r="S1044" s="142">
        <v>86.903599999999997</v>
      </c>
    </row>
    <row r="1045" spans="1:19" ht="21.75" customHeight="1" x14ac:dyDescent="0.2">
      <c r="A1045" s="128" t="s">
        <v>4015</v>
      </c>
      <c r="B1045" s="334">
        <v>1979</v>
      </c>
      <c r="C1045" s="321"/>
      <c r="D1045" s="321" t="s">
        <v>4781</v>
      </c>
      <c r="E1045" s="321"/>
      <c r="F1045" s="321"/>
      <c r="G1045" s="321" t="s">
        <v>19</v>
      </c>
      <c r="H1045" s="321"/>
      <c r="I1045" s="347">
        <v>40.234999999999999</v>
      </c>
      <c r="J1045" s="331"/>
      <c r="K1045" s="132">
        <v>2.1598999999999999</v>
      </c>
      <c r="L1045" s="331"/>
      <c r="M1045" s="331"/>
      <c r="N1045" s="142">
        <v>86.903599999999997</v>
      </c>
      <c r="O1045" s="331"/>
      <c r="P1045" s="331"/>
      <c r="Q1045" s="331"/>
      <c r="R1045" s="331"/>
      <c r="S1045" s="142">
        <v>86.903599999999997</v>
      </c>
    </row>
    <row r="1046" spans="1:19" ht="21.75" customHeight="1" x14ac:dyDescent="0.2">
      <c r="A1046" s="128" t="s">
        <v>4015</v>
      </c>
      <c r="B1046" s="334">
        <v>1981</v>
      </c>
      <c r="C1046" s="321"/>
      <c r="D1046" s="321" t="s">
        <v>4780</v>
      </c>
      <c r="E1046" s="321"/>
      <c r="F1046" s="321"/>
      <c r="G1046" s="321" t="s">
        <v>19</v>
      </c>
      <c r="H1046" s="321"/>
      <c r="I1046" s="352">
        <v>149.46</v>
      </c>
      <c r="J1046" s="331"/>
      <c r="K1046" s="142">
        <v>18.078199999999999</v>
      </c>
      <c r="L1046" s="331"/>
      <c r="M1046" s="331"/>
      <c r="N1046" s="129">
        <v>2701.9677999999999</v>
      </c>
      <c r="O1046" s="331"/>
      <c r="P1046" s="331"/>
      <c r="Q1046" s="331"/>
      <c r="R1046" s="331"/>
      <c r="S1046" s="129">
        <v>2701.9677999999999</v>
      </c>
    </row>
    <row r="1047" spans="1:19" ht="21.75" customHeight="1" x14ac:dyDescent="0.2">
      <c r="A1047" s="128" t="s">
        <v>4015</v>
      </c>
      <c r="B1047" s="334">
        <v>1981</v>
      </c>
      <c r="C1047" s="321"/>
      <c r="D1047" s="321" t="s">
        <v>4779</v>
      </c>
      <c r="E1047" s="321"/>
      <c r="F1047" s="321"/>
      <c r="G1047" s="321" t="s">
        <v>19</v>
      </c>
      <c r="H1047" s="321"/>
      <c r="I1047" s="352">
        <v>184.85</v>
      </c>
      <c r="J1047" s="331"/>
      <c r="K1047" s="142">
        <v>18.078199999999999</v>
      </c>
      <c r="L1047" s="331"/>
      <c r="M1047" s="331"/>
      <c r="N1047" s="129">
        <v>3341.7552999999998</v>
      </c>
      <c r="O1047" s="331"/>
      <c r="P1047" s="331"/>
      <c r="Q1047" s="331"/>
      <c r="R1047" s="331"/>
      <c r="S1047" s="129">
        <v>3341.7552999999998</v>
      </c>
    </row>
    <row r="1048" spans="1:19" ht="10.9" customHeight="1" x14ac:dyDescent="0.2">
      <c r="A1048" s="128" t="s">
        <v>4015</v>
      </c>
      <c r="B1048" s="334">
        <v>1981</v>
      </c>
      <c r="C1048" s="321"/>
      <c r="D1048" s="321" t="s">
        <v>4778</v>
      </c>
      <c r="E1048" s="321"/>
      <c r="F1048" s="321"/>
      <c r="G1048" s="321" t="s">
        <v>19</v>
      </c>
      <c r="H1048" s="321"/>
      <c r="I1048" s="352">
        <v>184.85</v>
      </c>
      <c r="J1048" s="331"/>
      <c r="K1048" s="142">
        <v>18.078199999999999</v>
      </c>
      <c r="L1048" s="331"/>
      <c r="M1048" s="331"/>
      <c r="N1048" s="129">
        <v>3341.7552999999998</v>
      </c>
      <c r="O1048" s="331"/>
      <c r="P1048" s="331"/>
      <c r="Q1048" s="331"/>
      <c r="R1048" s="331"/>
      <c r="S1048" s="129">
        <v>3341.7552999999998</v>
      </c>
    </row>
    <row r="1049" spans="1:19" ht="21.75" customHeight="1" x14ac:dyDescent="0.2">
      <c r="A1049" s="128" t="s">
        <v>4015</v>
      </c>
      <c r="B1049" s="334">
        <v>1981</v>
      </c>
      <c r="C1049" s="321"/>
      <c r="D1049" s="321" t="s">
        <v>4777</v>
      </c>
      <c r="E1049" s="321"/>
      <c r="F1049" s="321"/>
      <c r="G1049" s="321" t="s">
        <v>19</v>
      </c>
      <c r="H1049" s="321"/>
      <c r="I1049" s="347">
        <v>36.31</v>
      </c>
      <c r="J1049" s="331"/>
      <c r="K1049" s="142">
        <v>18.078199999999999</v>
      </c>
      <c r="L1049" s="331"/>
      <c r="M1049" s="331"/>
      <c r="N1049" s="135">
        <v>656.4194</v>
      </c>
      <c r="O1049" s="331"/>
      <c r="P1049" s="331"/>
      <c r="Q1049" s="331"/>
      <c r="R1049" s="331"/>
      <c r="S1049" s="135">
        <v>656.4194</v>
      </c>
    </row>
    <row r="1050" spans="1:19" ht="21.75" customHeight="1" x14ac:dyDescent="0.2">
      <c r="A1050" s="128" t="s">
        <v>4015</v>
      </c>
      <c r="B1050" s="334">
        <v>1981</v>
      </c>
      <c r="C1050" s="321"/>
      <c r="D1050" s="321" t="s">
        <v>4776</v>
      </c>
      <c r="E1050" s="321"/>
      <c r="F1050" s="321"/>
      <c r="G1050" s="321" t="s">
        <v>19</v>
      </c>
      <c r="H1050" s="321"/>
      <c r="I1050" s="352">
        <v>184.85</v>
      </c>
      <c r="J1050" s="331"/>
      <c r="K1050" s="142">
        <v>18.078199999999999</v>
      </c>
      <c r="L1050" s="331"/>
      <c r="M1050" s="331"/>
      <c r="N1050" s="129">
        <v>3341.7552999999998</v>
      </c>
      <c r="O1050" s="331"/>
      <c r="P1050" s="331"/>
      <c r="Q1050" s="331"/>
      <c r="R1050" s="331"/>
      <c r="S1050" s="129">
        <v>3341.7552999999998</v>
      </c>
    </row>
    <row r="1051" spans="1:19" ht="10.9" customHeight="1" x14ac:dyDescent="0.2">
      <c r="A1051" s="128" t="s">
        <v>4015</v>
      </c>
      <c r="B1051" s="334">
        <v>1983</v>
      </c>
      <c r="C1051" s="321"/>
      <c r="D1051" s="321" t="s">
        <v>4775</v>
      </c>
      <c r="E1051" s="321"/>
      <c r="F1051" s="321"/>
      <c r="G1051" s="321" t="s">
        <v>19</v>
      </c>
      <c r="H1051" s="321"/>
      <c r="I1051" s="335">
        <v>2.35</v>
      </c>
      <c r="J1051" s="331"/>
      <c r="K1051" s="142">
        <v>25.82</v>
      </c>
      <c r="L1051" s="331"/>
      <c r="M1051" s="331"/>
      <c r="N1051" s="142">
        <v>60.677</v>
      </c>
      <c r="O1051" s="331"/>
      <c r="P1051" s="331"/>
      <c r="Q1051" s="331"/>
      <c r="R1051" s="331"/>
      <c r="S1051" s="142">
        <v>60.677</v>
      </c>
    </row>
    <row r="1052" spans="1:19" ht="21.75" customHeight="1" x14ac:dyDescent="0.2">
      <c r="A1052" s="128" t="s">
        <v>4015</v>
      </c>
      <c r="B1052" s="334">
        <v>1984</v>
      </c>
      <c r="C1052" s="321"/>
      <c r="D1052" s="321" t="s">
        <v>4774</v>
      </c>
      <c r="E1052" s="321"/>
      <c r="F1052" s="321"/>
      <c r="G1052" s="321" t="s">
        <v>19</v>
      </c>
      <c r="H1052" s="321"/>
      <c r="I1052" s="352">
        <v>179.71</v>
      </c>
      <c r="J1052" s="331"/>
      <c r="K1052" s="132">
        <v>5.29</v>
      </c>
      <c r="L1052" s="331"/>
      <c r="M1052" s="331"/>
      <c r="N1052" s="135">
        <v>950.66589999999997</v>
      </c>
      <c r="O1052" s="331"/>
      <c r="P1052" s="331"/>
      <c r="Q1052" s="331"/>
      <c r="R1052" s="331"/>
      <c r="S1052" s="135">
        <v>950.66589999999997</v>
      </c>
    </row>
    <row r="1053" spans="1:19" ht="10.9" customHeight="1" x14ac:dyDescent="0.2">
      <c r="A1053" s="128" t="s">
        <v>4015</v>
      </c>
      <c r="B1053" s="334">
        <v>1984</v>
      </c>
      <c r="C1053" s="321"/>
      <c r="D1053" s="321" t="s">
        <v>4773</v>
      </c>
      <c r="E1053" s="321"/>
      <c r="F1053" s="321"/>
      <c r="G1053" s="321" t="s">
        <v>19</v>
      </c>
      <c r="H1053" s="321"/>
      <c r="I1053" s="352">
        <v>179.714</v>
      </c>
      <c r="J1053" s="331"/>
      <c r="K1053" s="132">
        <v>5.29</v>
      </c>
      <c r="L1053" s="331"/>
      <c r="M1053" s="331"/>
      <c r="N1053" s="135">
        <v>950.68709999999999</v>
      </c>
      <c r="O1053" s="331"/>
      <c r="P1053" s="331"/>
      <c r="Q1053" s="331"/>
      <c r="R1053" s="331"/>
      <c r="S1053" s="135">
        <v>950.68709999999999</v>
      </c>
    </row>
    <row r="1054" spans="1:19" ht="10.9" customHeight="1" x14ac:dyDescent="0.2">
      <c r="A1054" s="128" t="s">
        <v>4015</v>
      </c>
      <c r="B1054" s="334">
        <v>1984</v>
      </c>
      <c r="C1054" s="321"/>
      <c r="D1054" s="321" t="s">
        <v>4772</v>
      </c>
      <c r="E1054" s="321"/>
      <c r="F1054" s="321"/>
      <c r="G1054" s="321" t="s">
        <v>19</v>
      </c>
      <c r="H1054" s="321"/>
      <c r="I1054" s="352">
        <v>179.71</v>
      </c>
      <c r="J1054" s="331"/>
      <c r="K1054" s="132">
        <v>5.29</v>
      </c>
      <c r="L1054" s="331"/>
      <c r="M1054" s="331"/>
      <c r="N1054" s="135">
        <v>950.66589999999997</v>
      </c>
      <c r="O1054" s="331"/>
      <c r="P1054" s="331"/>
      <c r="Q1054" s="331"/>
      <c r="R1054" s="331"/>
      <c r="S1054" s="135">
        <v>950.66589999999997</v>
      </c>
    </row>
    <row r="1055" spans="1:19" ht="21.75" customHeight="1" x14ac:dyDescent="0.2">
      <c r="A1055" s="128" t="s">
        <v>4015</v>
      </c>
      <c r="B1055" s="334">
        <v>1984</v>
      </c>
      <c r="C1055" s="321"/>
      <c r="D1055" s="321" t="s">
        <v>4771</v>
      </c>
      <c r="E1055" s="321"/>
      <c r="F1055" s="321"/>
      <c r="G1055" s="321" t="s">
        <v>19</v>
      </c>
      <c r="H1055" s="321"/>
      <c r="I1055" s="352">
        <v>179.714</v>
      </c>
      <c r="J1055" s="331"/>
      <c r="K1055" s="132">
        <v>5.29</v>
      </c>
      <c r="L1055" s="331"/>
      <c r="M1055" s="331"/>
      <c r="N1055" s="135">
        <v>950.68709999999999</v>
      </c>
      <c r="O1055" s="331"/>
      <c r="P1055" s="331"/>
      <c r="Q1055" s="331"/>
      <c r="R1055" s="331"/>
      <c r="S1055" s="135">
        <v>950.68709999999999</v>
      </c>
    </row>
    <row r="1056" spans="1:19" ht="21.75" customHeight="1" x14ac:dyDescent="0.2">
      <c r="A1056" s="128" t="s">
        <v>4015</v>
      </c>
      <c r="B1056" s="334">
        <v>1984</v>
      </c>
      <c r="C1056" s="321"/>
      <c r="D1056" s="321" t="s">
        <v>4770</v>
      </c>
      <c r="E1056" s="321"/>
      <c r="F1056" s="321"/>
      <c r="G1056" s="321" t="s">
        <v>19</v>
      </c>
      <c r="H1056" s="321"/>
      <c r="I1056" s="352">
        <v>179.714</v>
      </c>
      <c r="J1056" s="331"/>
      <c r="K1056" s="132">
        <v>5.29</v>
      </c>
      <c r="L1056" s="331"/>
      <c r="M1056" s="331"/>
      <c r="N1056" s="135">
        <v>950.68709999999999</v>
      </c>
      <c r="O1056" s="331"/>
      <c r="P1056" s="331"/>
      <c r="Q1056" s="331"/>
      <c r="R1056" s="331"/>
      <c r="S1056" s="135">
        <v>950.68709999999999</v>
      </c>
    </row>
    <row r="1057" spans="1:19" ht="21.75" customHeight="1" x14ac:dyDescent="0.2">
      <c r="A1057" s="128" t="s">
        <v>4015</v>
      </c>
      <c r="B1057" s="334">
        <v>1985</v>
      </c>
      <c r="C1057" s="321"/>
      <c r="D1057" s="321" t="s">
        <v>4769</v>
      </c>
      <c r="E1057" s="321"/>
      <c r="F1057" s="321"/>
      <c r="G1057" s="321" t="s">
        <v>19</v>
      </c>
      <c r="H1057" s="321"/>
      <c r="I1057" s="347">
        <v>10.67</v>
      </c>
      <c r="J1057" s="331"/>
      <c r="K1057" s="142">
        <v>36.703600000000002</v>
      </c>
      <c r="L1057" s="331"/>
      <c r="M1057" s="331"/>
      <c r="N1057" s="135">
        <v>391.62740000000002</v>
      </c>
      <c r="O1057" s="331"/>
      <c r="P1057" s="331"/>
      <c r="Q1057" s="331"/>
      <c r="R1057" s="331"/>
      <c r="S1057" s="135">
        <v>391.62740000000002</v>
      </c>
    </row>
    <row r="1058" spans="1:19" ht="10.9" customHeight="1" x14ac:dyDescent="0.2">
      <c r="A1058" s="128" t="s">
        <v>4015</v>
      </c>
      <c r="B1058" s="334">
        <v>1985</v>
      </c>
      <c r="C1058" s="321"/>
      <c r="D1058" s="321" t="s">
        <v>4768</v>
      </c>
      <c r="E1058" s="321"/>
      <c r="F1058" s="321"/>
      <c r="G1058" s="321" t="s">
        <v>19</v>
      </c>
      <c r="H1058" s="321"/>
      <c r="I1058" s="347">
        <v>10.67</v>
      </c>
      <c r="J1058" s="331"/>
      <c r="K1058" s="142">
        <v>36.703600000000002</v>
      </c>
      <c r="L1058" s="331"/>
      <c r="M1058" s="331"/>
      <c r="N1058" s="135">
        <v>391.62740000000002</v>
      </c>
      <c r="O1058" s="331"/>
      <c r="P1058" s="331"/>
      <c r="Q1058" s="331"/>
      <c r="R1058" s="331"/>
      <c r="S1058" s="135">
        <v>391.62740000000002</v>
      </c>
    </row>
    <row r="1059" spans="1:19" ht="21.75" customHeight="1" x14ac:dyDescent="0.2">
      <c r="A1059" s="128" t="s">
        <v>4015</v>
      </c>
      <c r="B1059" s="334">
        <v>1985</v>
      </c>
      <c r="C1059" s="321"/>
      <c r="D1059" s="321" t="s">
        <v>4767</v>
      </c>
      <c r="E1059" s="321"/>
      <c r="F1059" s="321"/>
      <c r="G1059" s="321" t="s">
        <v>19</v>
      </c>
      <c r="H1059" s="321"/>
      <c r="I1059" s="347">
        <v>10.67</v>
      </c>
      <c r="J1059" s="331"/>
      <c r="K1059" s="142">
        <v>36.703600000000002</v>
      </c>
      <c r="L1059" s="331"/>
      <c r="M1059" s="331"/>
      <c r="N1059" s="135">
        <v>391.62740000000002</v>
      </c>
      <c r="O1059" s="331"/>
      <c r="P1059" s="331"/>
      <c r="Q1059" s="331"/>
      <c r="R1059" s="331"/>
      <c r="S1059" s="135">
        <v>391.62740000000002</v>
      </c>
    </row>
    <row r="1060" spans="1:19" ht="21.75" customHeight="1" x14ac:dyDescent="0.2">
      <c r="A1060" s="128" t="s">
        <v>4015</v>
      </c>
      <c r="B1060" s="334">
        <v>1986</v>
      </c>
      <c r="C1060" s="321"/>
      <c r="D1060" s="321" t="s">
        <v>4766</v>
      </c>
      <c r="E1060" s="321"/>
      <c r="F1060" s="321"/>
      <c r="G1060" s="321" t="s">
        <v>19</v>
      </c>
      <c r="H1060" s="321"/>
      <c r="I1060" s="352">
        <v>130.93</v>
      </c>
      <c r="J1060" s="331"/>
      <c r="K1060" s="132">
        <v>4.5583</v>
      </c>
      <c r="L1060" s="331"/>
      <c r="M1060" s="331"/>
      <c r="N1060" s="135">
        <v>596.81820000000005</v>
      </c>
      <c r="O1060" s="331"/>
      <c r="P1060" s="331"/>
      <c r="Q1060" s="331"/>
      <c r="R1060" s="331"/>
      <c r="S1060" s="135">
        <v>596.81820000000005</v>
      </c>
    </row>
    <row r="1061" spans="1:19" ht="10.9" customHeight="1" x14ac:dyDescent="0.2">
      <c r="A1061" s="128" t="s">
        <v>4015</v>
      </c>
      <c r="B1061" s="334">
        <v>1986</v>
      </c>
      <c r="C1061" s="321"/>
      <c r="D1061" s="321" t="s">
        <v>4765</v>
      </c>
      <c r="E1061" s="321"/>
      <c r="F1061" s="321"/>
      <c r="G1061" s="321" t="s">
        <v>19</v>
      </c>
      <c r="H1061" s="321"/>
      <c r="I1061" s="352">
        <v>130.93</v>
      </c>
      <c r="J1061" s="331"/>
      <c r="K1061" s="132">
        <v>4.5583</v>
      </c>
      <c r="L1061" s="331"/>
      <c r="M1061" s="331"/>
      <c r="N1061" s="135">
        <v>596.81820000000005</v>
      </c>
      <c r="O1061" s="331"/>
      <c r="P1061" s="331"/>
      <c r="Q1061" s="331"/>
      <c r="R1061" s="331"/>
      <c r="S1061" s="135">
        <v>596.81820000000005</v>
      </c>
    </row>
    <row r="1062" spans="1:19" ht="10.9" customHeight="1" x14ac:dyDescent="0.2">
      <c r="A1062" s="128" t="s">
        <v>4015</v>
      </c>
      <c r="B1062" s="334">
        <v>1986</v>
      </c>
      <c r="C1062" s="321"/>
      <c r="D1062" s="321" t="s">
        <v>4764</v>
      </c>
      <c r="E1062" s="321"/>
      <c r="F1062" s="321"/>
      <c r="G1062" s="321" t="s">
        <v>19</v>
      </c>
      <c r="H1062" s="321"/>
      <c r="I1062" s="352">
        <v>130.93</v>
      </c>
      <c r="J1062" s="331"/>
      <c r="K1062" s="132">
        <v>4.5583</v>
      </c>
      <c r="L1062" s="331"/>
      <c r="M1062" s="331"/>
      <c r="N1062" s="135">
        <v>596.81820000000005</v>
      </c>
      <c r="O1062" s="331"/>
      <c r="P1062" s="331"/>
      <c r="Q1062" s="331"/>
      <c r="R1062" s="331"/>
      <c r="S1062" s="135">
        <v>596.81820000000005</v>
      </c>
    </row>
    <row r="1063" spans="1:19" ht="21.75" customHeight="1" x14ac:dyDescent="0.2">
      <c r="A1063" s="128" t="s">
        <v>4015</v>
      </c>
      <c r="B1063" s="334">
        <v>1986</v>
      </c>
      <c r="C1063" s="321"/>
      <c r="D1063" s="321" t="s">
        <v>4763</v>
      </c>
      <c r="E1063" s="321"/>
      <c r="F1063" s="321"/>
      <c r="G1063" s="321" t="s">
        <v>19</v>
      </c>
      <c r="H1063" s="321"/>
      <c r="I1063" s="352">
        <v>130.93</v>
      </c>
      <c r="J1063" s="331"/>
      <c r="K1063" s="132">
        <v>4.5583</v>
      </c>
      <c r="L1063" s="331"/>
      <c r="M1063" s="331"/>
      <c r="N1063" s="135">
        <v>596.81820000000005</v>
      </c>
      <c r="O1063" s="331"/>
      <c r="P1063" s="331"/>
      <c r="Q1063" s="331"/>
      <c r="R1063" s="331"/>
      <c r="S1063" s="135">
        <v>596.81820000000005</v>
      </c>
    </row>
    <row r="1064" spans="1:19" ht="21.75" customHeight="1" x14ac:dyDescent="0.2">
      <c r="A1064" s="128" t="s">
        <v>4015</v>
      </c>
      <c r="B1064" s="334">
        <v>1986</v>
      </c>
      <c r="C1064" s="321"/>
      <c r="D1064" s="321" t="s">
        <v>4762</v>
      </c>
      <c r="E1064" s="321"/>
      <c r="F1064" s="321"/>
      <c r="G1064" s="321" t="s">
        <v>19</v>
      </c>
      <c r="H1064" s="321"/>
      <c r="I1064" s="352">
        <v>108.01</v>
      </c>
      <c r="J1064" s="331"/>
      <c r="K1064" s="132">
        <v>4.5583</v>
      </c>
      <c r="L1064" s="331"/>
      <c r="M1064" s="331"/>
      <c r="N1064" s="135">
        <v>492.34199999999998</v>
      </c>
      <c r="O1064" s="331"/>
      <c r="P1064" s="331"/>
      <c r="Q1064" s="331"/>
      <c r="R1064" s="331"/>
      <c r="S1064" s="135">
        <v>492.34199999999998</v>
      </c>
    </row>
    <row r="1065" spans="1:19" ht="21.75" customHeight="1" x14ac:dyDescent="0.2">
      <c r="A1065" s="128" t="s">
        <v>4015</v>
      </c>
      <c r="B1065" s="334">
        <v>1987</v>
      </c>
      <c r="C1065" s="321"/>
      <c r="D1065" s="321" t="s">
        <v>4761</v>
      </c>
      <c r="E1065" s="321"/>
      <c r="F1065" s="321"/>
      <c r="G1065" s="321" t="s">
        <v>19</v>
      </c>
      <c r="H1065" s="321"/>
      <c r="I1065" s="347">
        <v>11.08</v>
      </c>
      <c r="J1065" s="331"/>
      <c r="K1065" s="142">
        <v>50.097999999999999</v>
      </c>
      <c r="L1065" s="331"/>
      <c r="M1065" s="331"/>
      <c r="N1065" s="135">
        <v>555.08579999999995</v>
      </c>
      <c r="O1065" s="331"/>
      <c r="P1065" s="331"/>
      <c r="Q1065" s="331"/>
      <c r="R1065" s="331"/>
      <c r="S1065" s="135">
        <v>555.08579999999995</v>
      </c>
    </row>
    <row r="1066" spans="1:19" ht="21.75" customHeight="1" x14ac:dyDescent="0.2">
      <c r="A1066" s="128" t="s">
        <v>4015</v>
      </c>
      <c r="B1066" s="334">
        <v>1987</v>
      </c>
      <c r="C1066" s="321"/>
      <c r="D1066" s="321" t="s">
        <v>4760</v>
      </c>
      <c r="E1066" s="321"/>
      <c r="F1066" s="321"/>
      <c r="G1066" s="321" t="s">
        <v>19</v>
      </c>
      <c r="H1066" s="321"/>
      <c r="I1066" s="347">
        <v>11.08</v>
      </c>
      <c r="J1066" s="331"/>
      <c r="K1066" s="142">
        <v>50.097999999999999</v>
      </c>
      <c r="L1066" s="331"/>
      <c r="M1066" s="331"/>
      <c r="N1066" s="135">
        <v>555.08579999999995</v>
      </c>
      <c r="O1066" s="331"/>
      <c r="P1066" s="331"/>
      <c r="Q1066" s="331"/>
      <c r="R1066" s="331"/>
      <c r="S1066" s="135">
        <v>555.08579999999995</v>
      </c>
    </row>
    <row r="1067" spans="1:19" ht="10.9" customHeight="1" x14ac:dyDescent="0.2">
      <c r="A1067" s="128" t="s">
        <v>4015</v>
      </c>
      <c r="B1067" s="334">
        <v>1987</v>
      </c>
      <c r="C1067" s="321"/>
      <c r="D1067" s="321" t="s">
        <v>4759</v>
      </c>
      <c r="E1067" s="321"/>
      <c r="F1067" s="321"/>
      <c r="G1067" s="321" t="s">
        <v>19</v>
      </c>
      <c r="H1067" s="321"/>
      <c r="I1067" s="347">
        <v>11.08</v>
      </c>
      <c r="J1067" s="331"/>
      <c r="K1067" s="142">
        <v>50.097999999999999</v>
      </c>
      <c r="L1067" s="331"/>
      <c r="M1067" s="331"/>
      <c r="N1067" s="135">
        <v>555.08579999999995</v>
      </c>
      <c r="O1067" s="331"/>
      <c r="P1067" s="331"/>
      <c r="Q1067" s="331"/>
      <c r="R1067" s="331"/>
      <c r="S1067" s="135">
        <v>555.08579999999995</v>
      </c>
    </row>
    <row r="1068" spans="1:19" ht="21.75" customHeight="1" x14ac:dyDescent="0.2">
      <c r="A1068" s="128" t="s">
        <v>4015</v>
      </c>
      <c r="B1068" s="334">
        <v>1987</v>
      </c>
      <c r="C1068" s="321"/>
      <c r="D1068" s="321" t="s">
        <v>4758</v>
      </c>
      <c r="E1068" s="321"/>
      <c r="F1068" s="321"/>
      <c r="G1068" s="321" t="s">
        <v>19</v>
      </c>
      <c r="H1068" s="321"/>
      <c r="I1068" s="347">
        <v>11.08</v>
      </c>
      <c r="J1068" s="331"/>
      <c r="K1068" s="142">
        <v>50.097999999999999</v>
      </c>
      <c r="L1068" s="331"/>
      <c r="M1068" s="331"/>
      <c r="N1068" s="135">
        <v>555.08579999999995</v>
      </c>
      <c r="O1068" s="331"/>
      <c r="P1068" s="331"/>
      <c r="Q1068" s="331"/>
      <c r="R1068" s="331"/>
      <c r="S1068" s="135">
        <v>555.08579999999995</v>
      </c>
    </row>
    <row r="1069" spans="1:19" ht="21.75" customHeight="1" x14ac:dyDescent="0.2">
      <c r="A1069" s="128" t="s">
        <v>4015</v>
      </c>
      <c r="B1069" s="334">
        <v>1987</v>
      </c>
      <c r="C1069" s="321"/>
      <c r="D1069" s="321" t="s">
        <v>4757</v>
      </c>
      <c r="E1069" s="321"/>
      <c r="F1069" s="321"/>
      <c r="G1069" s="321" t="s">
        <v>19</v>
      </c>
      <c r="H1069" s="321"/>
      <c r="I1069" s="347">
        <v>11.08</v>
      </c>
      <c r="J1069" s="331"/>
      <c r="K1069" s="142">
        <v>50.097999999999999</v>
      </c>
      <c r="L1069" s="331"/>
      <c r="M1069" s="331"/>
      <c r="N1069" s="135">
        <v>555.08579999999995</v>
      </c>
      <c r="O1069" s="331"/>
      <c r="P1069" s="331"/>
      <c r="Q1069" s="331"/>
      <c r="R1069" s="331"/>
      <c r="S1069" s="135">
        <v>555.08579999999995</v>
      </c>
    </row>
    <row r="1070" spans="1:19" ht="10.9" customHeight="1" x14ac:dyDescent="0.2">
      <c r="A1070" s="128" t="s">
        <v>4015</v>
      </c>
      <c r="B1070" s="334">
        <v>1992</v>
      </c>
      <c r="C1070" s="321"/>
      <c r="D1070" s="321" t="s">
        <v>4756</v>
      </c>
      <c r="E1070" s="321"/>
      <c r="F1070" s="321"/>
      <c r="G1070" s="321" t="s">
        <v>19</v>
      </c>
      <c r="H1070" s="321"/>
      <c r="I1070" s="351">
        <v>5212.66</v>
      </c>
      <c r="J1070" s="331"/>
      <c r="K1070" s="132">
        <v>1.0940000000000001</v>
      </c>
      <c r="L1070" s="331"/>
      <c r="M1070" s="331"/>
      <c r="N1070" s="129">
        <v>5702.65</v>
      </c>
      <c r="O1070" s="331"/>
      <c r="P1070" s="331"/>
      <c r="Q1070" s="331"/>
      <c r="R1070" s="331"/>
      <c r="S1070" s="129">
        <v>5702.65</v>
      </c>
    </row>
    <row r="1071" spans="1:19" ht="21.75" customHeight="1" x14ac:dyDescent="0.2">
      <c r="A1071" s="128" t="s">
        <v>4015</v>
      </c>
      <c r="B1071" s="334">
        <v>1992</v>
      </c>
      <c r="C1071" s="321"/>
      <c r="D1071" s="321" t="s">
        <v>4755</v>
      </c>
      <c r="E1071" s="321"/>
      <c r="F1071" s="321"/>
      <c r="G1071" s="321" t="s">
        <v>19</v>
      </c>
      <c r="H1071" s="321"/>
      <c r="I1071" s="351">
        <v>3499.87</v>
      </c>
      <c r="J1071" s="331"/>
      <c r="K1071" s="132">
        <v>1.0940000000000001</v>
      </c>
      <c r="L1071" s="331"/>
      <c r="M1071" s="331"/>
      <c r="N1071" s="129">
        <v>3828.8578000000002</v>
      </c>
      <c r="O1071" s="331"/>
      <c r="P1071" s="331"/>
      <c r="Q1071" s="331"/>
      <c r="R1071" s="331"/>
      <c r="S1071" s="129">
        <v>3828.8578000000002</v>
      </c>
    </row>
    <row r="1072" spans="1:19" ht="10.9" customHeight="1" x14ac:dyDescent="0.2">
      <c r="A1072" s="128" t="s">
        <v>4015</v>
      </c>
      <c r="B1072" s="334">
        <v>1992</v>
      </c>
      <c r="C1072" s="321"/>
      <c r="D1072" s="321" t="s">
        <v>4754</v>
      </c>
      <c r="E1072" s="321"/>
      <c r="F1072" s="321"/>
      <c r="G1072" s="321" t="s">
        <v>19</v>
      </c>
      <c r="H1072" s="321"/>
      <c r="I1072" s="351">
        <v>1721.02</v>
      </c>
      <c r="J1072" s="331"/>
      <c r="K1072" s="132">
        <v>1.0940000000000001</v>
      </c>
      <c r="L1072" s="331"/>
      <c r="M1072" s="331"/>
      <c r="N1072" s="129">
        <v>1882.7959000000001</v>
      </c>
      <c r="O1072" s="331"/>
      <c r="P1072" s="331"/>
      <c r="Q1072" s="331"/>
      <c r="R1072" s="331"/>
      <c r="S1072" s="129">
        <v>1882.7959000000001</v>
      </c>
    </row>
    <row r="1073" spans="1:19" ht="10.9" customHeight="1" x14ac:dyDescent="0.2">
      <c r="A1073" s="128" t="s">
        <v>4015</v>
      </c>
      <c r="B1073" s="334">
        <v>1992</v>
      </c>
      <c r="C1073" s="321"/>
      <c r="D1073" s="321" t="s">
        <v>4753</v>
      </c>
      <c r="E1073" s="321"/>
      <c r="F1073" s="321"/>
      <c r="G1073" s="321" t="s">
        <v>19</v>
      </c>
      <c r="H1073" s="321"/>
      <c r="I1073" s="351">
        <v>1489.9</v>
      </c>
      <c r="J1073" s="331"/>
      <c r="K1073" s="132">
        <v>1.0940000000000001</v>
      </c>
      <c r="L1073" s="331"/>
      <c r="M1073" s="331"/>
      <c r="N1073" s="129">
        <v>1629.9505999999999</v>
      </c>
      <c r="O1073" s="331"/>
      <c r="P1073" s="331"/>
      <c r="Q1073" s="331"/>
      <c r="R1073" s="331"/>
      <c r="S1073" s="129">
        <v>1629.9505999999999</v>
      </c>
    </row>
    <row r="1074" spans="1:19" ht="21.75" customHeight="1" x14ac:dyDescent="0.2">
      <c r="A1074" s="128" t="s">
        <v>4015</v>
      </c>
      <c r="B1074" s="334">
        <v>1992</v>
      </c>
      <c r="C1074" s="321"/>
      <c r="D1074" s="321" t="s">
        <v>4752</v>
      </c>
      <c r="E1074" s="321"/>
      <c r="F1074" s="321"/>
      <c r="G1074" s="321" t="s">
        <v>19</v>
      </c>
      <c r="H1074" s="321"/>
      <c r="I1074" s="351">
        <v>1216.6199999999999</v>
      </c>
      <c r="J1074" s="331"/>
      <c r="K1074" s="132">
        <v>1.0940000000000001</v>
      </c>
      <c r="L1074" s="331"/>
      <c r="M1074" s="331"/>
      <c r="N1074" s="129">
        <v>1330.9822999999999</v>
      </c>
      <c r="O1074" s="331"/>
      <c r="P1074" s="331"/>
      <c r="Q1074" s="331"/>
      <c r="R1074" s="331"/>
      <c r="S1074" s="129">
        <v>1330.9822999999999</v>
      </c>
    </row>
    <row r="1075" spans="1:19" ht="10.9" customHeight="1" x14ac:dyDescent="0.2">
      <c r="A1075" s="128" t="s">
        <v>4015</v>
      </c>
      <c r="B1075" s="334">
        <v>1992</v>
      </c>
      <c r="C1075" s="321"/>
      <c r="D1075" s="321" t="s">
        <v>4751</v>
      </c>
      <c r="E1075" s="321"/>
      <c r="F1075" s="321"/>
      <c r="G1075" s="321" t="s">
        <v>19</v>
      </c>
      <c r="H1075" s="321"/>
      <c r="I1075" s="352">
        <v>375.04</v>
      </c>
      <c r="J1075" s="331"/>
      <c r="K1075" s="132">
        <v>1.0940000000000001</v>
      </c>
      <c r="L1075" s="331"/>
      <c r="M1075" s="331"/>
      <c r="N1075" s="135">
        <v>410.29379999999998</v>
      </c>
      <c r="O1075" s="331"/>
      <c r="P1075" s="331"/>
      <c r="Q1075" s="331"/>
      <c r="R1075" s="331"/>
      <c r="S1075" s="135">
        <v>410.29379999999998</v>
      </c>
    </row>
    <row r="1076" spans="1:19" ht="10.9" customHeight="1" x14ac:dyDescent="0.2">
      <c r="A1076" s="128" t="s">
        <v>4015</v>
      </c>
      <c r="B1076" s="334">
        <v>1998</v>
      </c>
      <c r="C1076" s="321"/>
      <c r="D1076" s="321" t="s">
        <v>4750</v>
      </c>
      <c r="E1076" s="321"/>
      <c r="F1076" s="321"/>
      <c r="G1076" s="321" t="s">
        <v>19</v>
      </c>
      <c r="H1076" s="321"/>
      <c r="I1076" s="352">
        <v>290.25</v>
      </c>
      <c r="J1076" s="331"/>
      <c r="K1076" s="132">
        <v>1.7391000000000001</v>
      </c>
      <c r="L1076" s="331"/>
      <c r="M1076" s="331"/>
      <c r="N1076" s="135">
        <v>504.77379999999999</v>
      </c>
      <c r="O1076" s="331"/>
      <c r="P1076" s="331"/>
      <c r="Q1076" s="331"/>
      <c r="R1076" s="331"/>
      <c r="S1076" s="135">
        <v>504.77379999999999</v>
      </c>
    </row>
    <row r="1077" spans="1:19" ht="21.75" customHeight="1" x14ac:dyDescent="0.2">
      <c r="A1077" s="128" t="s">
        <v>4015</v>
      </c>
      <c r="B1077" s="334">
        <v>1998</v>
      </c>
      <c r="C1077" s="321"/>
      <c r="D1077" s="321" t="s">
        <v>4749</v>
      </c>
      <c r="E1077" s="321"/>
      <c r="F1077" s="321"/>
      <c r="G1077" s="321" t="s">
        <v>19</v>
      </c>
      <c r="H1077" s="321"/>
      <c r="I1077" s="351">
        <v>6682.73</v>
      </c>
      <c r="J1077" s="331"/>
      <c r="K1077" s="132">
        <v>1.7391000000000001</v>
      </c>
      <c r="L1077" s="331"/>
      <c r="M1077" s="331"/>
      <c r="N1077" s="131">
        <v>11621.9357</v>
      </c>
      <c r="O1077" s="331"/>
      <c r="P1077" s="331"/>
      <c r="Q1077" s="331"/>
      <c r="R1077" s="331"/>
      <c r="S1077" s="131">
        <v>11621.9357</v>
      </c>
    </row>
    <row r="1078" spans="1:19" ht="10.9" customHeight="1" x14ac:dyDescent="0.2">
      <c r="A1078" s="128" t="s">
        <v>4015</v>
      </c>
      <c r="B1078" s="334">
        <v>1998</v>
      </c>
      <c r="C1078" s="321"/>
      <c r="D1078" s="321" t="s">
        <v>4748</v>
      </c>
      <c r="E1078" s="321"/>
      <c r="F1078" s="321"/>
      <c r="G1078" s="321" t="s">
        <v>19</v>
      </c>
      <c r="H1078" s="321"/>
      <c r="I1078" s="351">
        <v>2244.54</v>
      </c>
      <c r="J1078" s="331"/>
      <c r="K1078" s="132">
        <v>1.7391000000000001</v>
      </c>
      <c r="L1078" s="331"/>
      <c r="M1078" s="331"/>
      <c r="N1078" s="129">
        <v>3903.4794999999999</v>
      </c>
      <c r="O1078" s="331"/>
      <c r="P1078" s="331"/>
      <c r="Q1078" s="331"/>
      <c r="R1078" s="331"/>
      <c r="S1078" s="129">
        <v>3903.4794999999999</v>
      </c>
    </row>
    <row r="1079" spans="1:19" ht="10.9" customHeight="1" x14ac:dyDescent="0.2">
      <c r="A1079" s="128" t="s">
        <v>4015</v>
      </c>
      <c r="B1079" s="334">
        <v>1998</v>
      </c>
      <c r="C1079" s="321"/>
      <c r="D1079" s="321" t="s">
        <v>4747</v>
      </c>
      <c r="E1079" s="321"/>
      <c r="F1079" s="321"/>
      <c r="G1079" s="321" t="s">
        <v>19</v>
      </c>
      <c r="H1079" s="321"/>
      <c r="I1079" s="351">
        <v>2404.44</v>
      </c>
      <c r="J1079" s="331"/>
      <c r="K1079" s="132">
        <v>1.7391000000000001</v>
      </c>
      <c r="L1079" s="331"/>
      <c r="M1079" s="331"/>
      <c r="N1079" s="129">
        <v>4181.5616</v>
      </c>
      <c r="O1079" s="331"/>
      <c r="P1079" s="331"/>
      <c r="Q1079" s="331"/>
      <c r="R1079" s="331"/>
      <c r="S1079" s="129">
        <v>4181.5616</v>
      </c>
    </row>
    <row r="1080" spans="1:19" ht="21.75" customHeight="1" x14ac:dyDescent="0.2">
      <c r="A1080" s="128" t="s">
        <v>4015</v>
      </c>
      <c r="B1080" s="334">
        <v>1998</v>
      </c>
      <c r="C1080" s="321"/>
      <c r="D1080" s="321" t="s">
        <v>4746</v>
      </c>
      <c r="E1080" s="321"/>
      <c r="F1080" s="321"/>
      <c r="G1080" s="321" t="s">
        <v>19</v>
      </c>
      <c r="H1080" s="321"/>
      <c r="I1080" s="351">
        <v>5186.28</v>
      </c>
      <c r="J1080" s="331"/>
      <c r="K1080" s="132">
        <v>1.7391000000000001</v>
      </c>
      <c r="L1080" s="331"/>
      <c r="M1080" s="331"/>
      <c r="N1080" s="129">
        <v>9019.4595000000008</v>
      </c>
      <c r="O1080" s="331"/>
      <c r="P1080" s="331"/>
      <c r="Q1080" s="331"/>
      <c r="R1080" s="331"/>
      <c r="S1080" s="129">
        <v>9019.4595000000008</v>
      </c>
    </row>
    <row r="1081" spans="1:19" ht="10.9" customHeight="1" x14ac:dyDescent="0.2">
      <c r="A1081" s="128" t="s">
        <v>4015</v>
      </c>
      <c r="B1081" s="334">
        <v>1998</v>
      </c>
      <c r="C1081" s="321"/>
      <c r="D1081" s="321" t="s">
        <v>4745</v>
      </c>
      <c r="E1081" s="321"/>
      <c r="F1081" s="321"/>
      <c r="G1081" s="321" t="s">
        <v>19</v>
      </c>
      <c r="H1081" s="321"/>
      <c r="I1081" s="351">
        <v>2190.66</v>
      </c>
      <c r="J1081" s="331"/>
      <c r="K1081" s="132">
        <v>1.7391000000000001</v>
      </c>
      <c r="L1081" s="331"/>
      <c r="M1081" s="331"/>
      <c r="N1081" s="129">
        <v>3809.7768000000001</v>
      </c>
      <c r="O1081" s="331"/>
      <c r="P1081" s="331"/>
      <c r="Q1081" s="331"/>
      <c r="R1081" s="331"/>
      <c r="S1081" s="129">
        <v>3809.7768000000001</v>
      </c>
    </row>
    <row r="1082" spans="1:19" ht="21.75" customHeight="1" x14ac:dyDescent="0.2">
      <c r="A1082" s="128" t="s">
        <v>4015</v>
      </c>
      <c r="B1082" s="334">
        <v>2003</v>
      </c>
      <c r="C1082" s="321"/>
      <c r="D1082" s="321" t="s">
        <v>4744</v>
      </c>
      <c r="E1082" s="321"/>
      <c r="F1082" s="321"/>
      <c r="G1082" s="321" t="s">
        <v>19</v>
      </c>
      <c r="H1082" s="321"/>
      <c r="I1082" s="351">
        <v>1609.36</v>
      </c>
      <c r="J1082" s="331"/>
      <c r="K1082" s="132">
        <v>2.8611</v>
      </c>
      <c r="L1082" s="331"/>
      <c r="M1082" s="331"/>
      <c r="N1082" s="129">
        <v>4604.5398999999998</v>
      </c>
      <c r="O1082" s="331"/>
      <c r="P1082" s="331"/>
      <c r="Q1082" s="331"/>
      <c r="R1082" s="331"/>
      <c r="S1082" s="129">
        <v>4604.5398999999998</v>
      </c>
    </row>
    <row r="1083" spans="1:19" ht="10.9" customHeight="1" x14ac:dyDescent="0.2">
      <c r="A1083" s="128" t="s">
        <v>4015</v>
      </c>
      <c r="B1083" s="334">
        <v>2003</v>
      </c>
      <c r="C1083" s="321"/>
      <c r="D1083" s="321" t="s">
        <v>4743</v>
      </c>
      <c r="E1083" s="321"/>
      <c r="F1083" s="321"/>
      <c r="G1083" s="321" t="s">
        <v>19</v>
      </c>
      <c r="H1083" s="321"/>
      <c r="I1083" s="352">
        <v>335.71</v>
      </c>
      <c r="J1083" s="331"/>
      <c r="K1083" s="132">
        <v>2.8611</v>
      </c>
      <c r="L1083" s="331"/>
      <c r="M1083" s="331"/>
      <c r="N1083" s="135">
        <v>960.49990000000003</v>
      </c>
      <c r="O1083" s="331"/>
      <c r="P1083" s="331"/>
      <c r="Q1083" s="331"/>
      <c r="R1083" s="331"/>
      <c r="S1083" s="135">
        <v>960.49990000000003</v>
      </c>
    </row>
    <row r="1084" spans="1:19" ht="10.9" customHeight="1" x14ac:dyDescent="0.2">
      <c r="A1084" s="128" t="s">
        <v>4015</v>
      </c>
      <c r="B1084" s="334">
        <v>2003</v>
      </c>
      <c r="C1084" s="321"/>
      <c r="D1084" s="321" t="s">
        <v>4742</v>
      </c>
      <c r="E1084" s="321"/>
      <c r="F1084" s="321"/>
      <c r="G1084" s="321" t="s">
        <v>19</v>
      </c>
      <c r="H1084" s="321"/>
      <c r="I1084" s="352">
        <v>755.83</v>
      </c>
      <c r="J1084" s="331"/>
      <c r="K1084" s="132">
        <v>2.8611</v>
      </c>
      <c r="L1084" s="331"/>
      <c r="M1084" s="331"/>
      <c r="N1084" s="129">
        <v>2162.5052000000001</v>
      </c>
      <c r="O1084" s="331"/>
      <c r="P1084" s="331"/>
      <c r="Q1084" s="331"/>
      <c r="R1084" s="331"/>
      <c r="S1084" s="129">
        <v>2162.5052000000001</v>
      </c>
    </row>
    <row r="1085" spans="1:19" ht="21.75" customHeight="1" x14ac:dyDescent="0.2">
      <c r="A1085" s="128" t="s">
        <v>4015</v>
      </c>
      <c r="B1085" s="334">
        <v>2003</v>
      </c>
      <c r="C1085" s="321"/>
      <c r="D1085" s="321" t="s">
        <v>4741</v>
      </c>
      <c r="E1085" s="321"/>
      <c r="F1085" s="321"/>
      <c r="G1085" s="321" t="s">
        <v>19</v>
      </c>
      <c r="H1085" s="321"/>
      <c r="I1085" s="351">
        <v>1662.22</v>
      </c>
      <c r="J1085" s="331"/>
      <c r="K1085" s="132">
        <v>2.8611</v>
      </c>
      <c r="L1085" s="331"/>
      <c r="M1085" s="331"/>
      <c r="N1085" s="129">
        <v>4755.7776000000003</v>
      </c>
      <c r="O1085" s="331"/>
      <c r="P1085" s="331"/>
      <c r="Q1085" s="331"/>
      <c r="R1085" s="331"/>
      <c r="S1085" s="129">
        <v>4755.7776000000003</v>
      </c>
    </row>
    <row r="1086" spans="1:19" ht="10.9" customHeight="1" x14ac:dyDescent="0.2">
      <c r="A1086" s="128" t="s">
        <v>4015</v>
      </c>
      <c r="B1086" s="334">
        <v>2003</v>
      </c>
      <c r="C1086" s="321"/>
      <c r="D1086" s="321" t="s">
        <v>4740</v>
      </c>
      <c r="E1086" s="321"/>
      <c r="F1086" s="321"/>
      <c r="G1086" s="321" t="s">
        <v>19</v>
      </c>
      <c r="H1086" s="321"/>
      <c r="I1086" s="352">
        <v>707.41</v>
      </c>
      <c r="J1086" s="331"/>
      <c r="K1086" s="132">
        <v>2.8611</v>
      </c>
      <c r="L1086" s="331"/>
      <c r="M1086" s="331"/>
      <c r="N1086" s="129">
        <v>2023.9708000000001</v>
      </c>
      <c r="O1086" s="331"/>
      <c r="P1086" s="331"/>
      <c r="Q1086" s="331"/>
      <c r="R1086" s="331"/>
      <c r="S1086" s="129">
        <v>2023.9708000000001</v>
      </c>
    </row>
    <row r="1087" spans="1:19" ht="21.75" customHeight="1" x14ac:dyDescent="0.2">
      <c r="A1087" s="128" t="s">
        <v>4015</v>
      </c>
      <c r="B1087" s="334">
        <v>2005</v>
      </c>
      <c r="C1087" s="321"/>
      <c r="D1087" s="321" t="s">
        <v>4739</v>
      </c>
      <c r="E1087" s="321"/>
      <c r="F1087" s="321"/>
      <c r="G1087" s="321" t="s">
        <v>19</v>
      </c>
      <c r="H1087" s="321"/>
      <c r="I1087" s="347">
        <v>56.46</v>
      </c>
      <c r="J1087" s="331"/>
      <c r="K1087" s="132">
        <v>3.9550999999999998</v>
      </c>
      <c r="L1087" s="331"/>
      <c r="M1087" s="331"/>
      <c r="N1087" s="135">
        <v>223.3049</v>
      </c>
      <c r="O1087" s="331"/>
      <c r="P1087" s="331"/>
      <c r="Q1087" s="331"/>
      <c r="R1087" s="331"/>
      <c r="S1087" s="135">
        <v>223.3049</v>
      </c>
    </row>
    <row r="1088" spans="1:19" ht="10.9" customHeight="1" x14ac:dyDescent="0.2">
      <c r="A1088" s="128" t="s">
        <v>4015</v>
      </c>
      <c r="B1088" s="334">
        <v>2005</v>
      </c>
      <c r="C1088" s="321"/>
      <c r="D1088" s="321" t="s">
        <v>4738</v>
      </c>
      <c r="E1088" s="321"/>
      <c r="F1088" s="321"/>
      <c r="G1088" s="321" t="s">
        <v>19</v>
      </c>
      <c r="H1088" s="321"/>
      <c r="I1088" s="347">
        <v>26.03</v>
      </c>
      <c r="J1088" s="331"/>
      <c r="K1088" s="132">
        <v>3.9550999999999998</v>
      </c>
      <c r="L1088" s="331"/>
      <c r="M1088" s="331"/>
      <c r="N1088" s="135">
        <v>102.9513</v>
      </c>
      <c r="O1088" s="331"/>
      <c r="P1088" s="331"/>
      <c r="Q1088" s="331"/>
      <c r="R1088" s="331"/>
      <c r="S1088" s="135">
        <v>102.9513</v>
      </c>
    </row>
    <row r="1089" spans="1:19" ht="10.9" customHeight="1" x14ac:dyDescent="0.2">
      <c r="A1089" s="128" t="s">
        <v>4015</v>
      </c>
      <c r="B1089" s="334">
        <v>2005</v>
      </c>
      <c r="C1089" s="321"/>
      <c r="D1089" s="321" t="s">
        <v>4737</v>
      </c>
      <c r="E1089" s="321"/>
      <c r="F1089" s="321"/>
      <c r="G1089" s="321" t="s">
        <v>19</v>
      </c>
      <c r="H1089" s="321"/>
      <c r="I1089" s="335">
        <v>4.97</v>
      </c>
      <c r="J1089" s="331"/>
      <c r="K1089" s="132">
        <v>3.9550999999999998</v>
      </c>
      <c r="L1089" s="331"/>
      <c r="M1089" s="331"/>
      <c r="N1089" s="142">
        <v>19.6568</v>
      </c>
      <c r="O1089" s="331"/>
      <c r="P1089" s="331"/>
      <c r="Q1089" s="331"/>
      <c r="R1089" s="331"/>
      <c r="S1089" s="142">
        <v>19.6568</v>
      </c>
    </row>
    <row r="1090" spans="1:19" ht="21.75" customHeight="1" x14ac:dyDescent="0.2">
      <c r="A1090" s="128" t="s">
        <v>4015</v>
      </c>
      <c r="B1090" s="334">
        <v>2005</v>
      </c>
      <c r="C1090" s="321"/>
      <c r="D1090" s="321" t="s">
        <v>4736</v>
      </c>
      <c r="E1090" s="321"/>
      <c r="F1090" s="321"/>
      <c r="G1090" s="321" t="s">
        <v>19</v>
      </c>
      <c r="H1090" s="321"/>
      <c r="I1090" s="347">
        <v>56.46</v>
      </c>
      <c r="J1090" s="331"/>
      <c r="K1090" s="132">
        <v>3.9550999999999998</v>
      </c>
      <c r="L1090" s="331"/>
      <c r="M1090" s="331"/>
      <c r="N1090" s="135">
        <v>223.3049</v>
      </c>
      <c r="O1090" s="331"/>
      <c r="P1090" s="331"/>
      <c r="Q1090" s="331"/>
      <c r="R1090" s="331"/>
      <c r="S1090" s="135">
        <v>223.3049</v>
      </c>
    </row>
    <row r="1091" spans="1:19" ht="10.9" customHeight="1" x14ac:dyDescent="0.2">
      <c r="A1091" s="128" t="s">
        <v>4015</v>
      </c>
      <c r="B1091" s="334">
        <v>2005</v>
      </c>
      <c r="C1091" s="321"/>
      <c r="D1091" s="321" t="s">
        <v>4735</v>
      </c>
      <c r="E1091" s="321"/>
      <c r="F1091" s="321"/>
      <c r="G1091" s="321" t="s">
        <v>19</v>
      </c>
      <c r="H1091" s="321"/>
      <c r="I1091" s="347">
        <v>25.47</v>
      </c>
      <c r="J1091" s="331"/>
      <c r="K1091" s="132">
        <v>3.9550999999999998</v>
      </c>
      <c r="L1091" s="331"/>
      <c r="M1091" s="331"/>
      <c r="N1091" s="135">
        <v>100.7364</v>
      </c>
      <c r="O1091" s="331"/>
      <c r="P1091" s="331"/>
      <c r="Q1091" s="331"/>
      <c r="R1091" s="331"/>
      <c r="S1091" s="135">
        <v>100.7364</v>
      </c>
    </row>
    <row r="1092" spans="1:19" ht="10.9" customHeight="1" x14ac:dyDescent="0.2">
      <c r="A1092" s="322" t="s">
        <v>4014</v>
      </c>
      <c r="B1092" s="322"/>
      <c r="C1092" s="322"/>
      <c r="D1092" s="322"/>
      <c r="E1092" s="322"/>
      <c r="F1092" s="322"/>
      <c r="G1092" s="322"/>
      <c r="H1092" s="322"/>
      <c r="I1092" s="322"/>
      <c r="J1092" s="322"/>
      <c r="K1092" s="322"/>
      <c r="L1092" s="333">
        <v>0</v>
      </c>
      <c r="M1092" s="322"/>
      <c r="N1092" s="158">
        <v>184025.42980000001</v>
      </c>
      <c r="O1092" s="333">
        <v>0</v>
      </c>
      <c r="P1092" s="322"/>
      <c r="Q1092" s="333">
        <v>0</v>
      </c>
      <c r="R1092" s="322"/>
      <c r="S1092" s="158">
        <v>184025.42980000001</v>
      </c>
    </row>
    <row r="1093" spans="1:19" ht="10.9" customHeight="1" x14ac:dyDescent="0.2">
      <c r="A1093" s="322" t="s">
        <v>4013</v>
      </c>
      <c r="B1093" s="322"/>
      <c r="C1093" s="322"/>
      <c r="D1093" s="322"/>
      <c r="E1093" s="322"/>
      <c r="F1093" s="322"/>
      <c r="G1093" s="322"/>
      <c r="H1093" s="322"/>
      <c r="I1093" s="322"/>
      <c r="J1093" s="322"/>
      <c r="K1093" s="322"/>
      <c r="L1093" s="330">
        <v>0</v>
      </c>
      <c r="M1093" s="322"/>
      <c r="N1093" s="149">
        <v>1</v>
      </c>
      <c r="O1093" s="330">
        <v>0</v>
      </c>
      <c r="P1093" s="322"/>
      <c r="Q1093" s="330">
        <v>0</v>
      </c>
      <c r="R1093" s="322"/>
      <c r="S1093" s="149">
        <v>1</v>
      </c>
    </row>
    <row r="1094" spans="1:19" ht="10.9" customHeight="1" x14ac:dyDescent="0.2">
      <c r="A1094" s="301"/>
      <c r="B1094" s="301"/>
      <c r="C1094" s="301"/>
      <c r="D1094" s="301"/>
      <c r="E1094" s="301"/>
      <c r="F1094" s="301"/>
      <c r="G1094" s="301"/>
      <c r="H1094" s="301"/>
      <c r="I1094" s="301"/>
      <c r="J1094" s="301"/>
      <c r="K1094" s="301"/>
      <c r="L1094" s="301"/>
      <c r="M1094" s="301"/>
      <c r="N1094" s="301"/>
      <c r="O1094" s="301"/>
      <c r="P1094" s="301"/>
      <c r="Q1094" s="301"/>
      <c r="R1094" s="301"/>
      <c r="S1094" s="301"/>
    </row>
    <row r="1095" spans="1:19" ht="10.9" customHeight="1" x14ac:dyDescent="0.2">
      <c r="A1095" s="322" t="s">
        <v>4031</v>
      </c>
      <c r="B1095" s="322"/>
      <c r="C1095" s="322"/>
      <c r="D1095" s="322"/>
      <c r="E1095" s="321" t="s">
        <v>4486</v>
      </c>
      <c r="F1095" s="321"/>
      <c r="G1095" s="321"/>
      <c r="H1095" s="321"/>
      <c r="I1095" s="321"/>
      <c r="J1095" s="321"/>
      <c r="K1095" s="321"/>
      <c r="L1095" s="321"/>
      <c r="M1095" s="321"/>
      <c r="N1095" s="321"/>
      <c r="O1095" s="321"/>
      <c r="P1095" s="321"/>
      <c r="Q1095" s="321"/>
      <c r="R1095" s="321"/>
      <c r="S1095" s="321"/>
    </row>
    <row r="1096" spans="1:19" ht="10.9" customHeight="1" x14ac:dyDescent="0.2">
      <c r="A1096" s="322" t="s">
        <v>4022</v>
      </c>
      <c r="B1096" s="322"/>
      <c r="C1096" s="322"/>
      <c r="D1096" s="322"/>
      <c r="E1096" s="321" t="s">
        <v>4485</v>
      </c>
      <c r="F1096" s="321"/>
      <c r="G1096" s="321"/>
      <c r="H1096" s="321"/>
      <c r="I1096" s="321"/>
      <c r="J1096" s="321"/>
      <c r="K1096" s="321"/>
      <c r="L1096" s="321"/>
      <c r="M1096" s="321"/>
      <c r="N1096" s="321"/>
      <c r="O1096" s="321"/>
      <c r="P1096" s="322" t="s">
        <v>2904</v>
      </c>
      <c r="Q1096" s="322"/>
      <c r="R1096" s="321" t="s">
        <v>414</v>
      </c>
      <c r="S1096" s="321"/>
    </row>
    <row r="1097" spans="1:19" ht="10.9" customHeight="1" x14ac:dyDescent="0.2">
      <c r="A1097" s="157"/>
      <c r="B1097" s="324"/>
      <c r="C1097" s="324"/>
      <c r="D1097" s="324"/>
      <c r="E1097" s="324"/>
      <c r="F1097" s="324"/>
      <c r="G1097" s="325"/>
      <c r="H1097" s="325"/>
      <c r="I1097" s="325"/>
      <c r="J1097" s="325"/>
      <c r="K1097" s="156"/>
      <c r="L1097" s="326" t="s">
        <v>4020</v>
      </c>
      <c r="M1097" s="326"/>
      <c r="N1097" s="326"/>
      <c r="O1097" s="326"/>
      <c r="P1097" s="326"/>
      <c r="Q1097" s="326"/>
      <c r="R1097" s="326"/>
      <c r="S1097" s="156"/>
    </row>
    <row r="1098" spans="1:19" ht="65.650000000000006" customHeight="1" x14ac:dyDescent="0.2">
      <c r="A1098" s="155" t="s">
        <v>1247</v>
      </c>
      <c r="B1098" s="327" t="s">
        <v>0</v>
      </c>
      <c r="C1098" s="327"/>
      <c r="D1098" s="327" t="s">
        <v>1</v>
      </c>
      <c r="E1098" s="327"/>
      <c r="F1098" s="327"/>
      <c r="G1098" s="327" t="s">
        <v>2904</v>
      </c>
      <c r="H1098" s="327"/>
      <c r="I1098" s="328" t="s">
        <v>405</v>
      </c>
      <c r="J1098" s="328"/>
      <c r="K1098" s="154" t="s">
        <v>4</v>
      </c>
      <c r="L1098" s="322" t="s">
        <v>4019</v>
      </c>
      <c r="M1098" s="322"/>
      <c r="N1098" s="141" t="s">
        <v>4018</v>
      </c>
      <c r="O1098" s="322" t="s">
        <v>4017</v>
      </c>
      <c r="P1098" s="322"/>
      <c r="Q1098" s="322" t="s">
        <v>4016</v>
      </c>
      <c r="R1098" s="322"/>
      <c r="S1098" s="154" t="s">
        <v>5</v>
      </c>
    </row>
    <row r="1099" spans="1:19" ht="21.75" customHeight="1" x14ac:dyDescent="0.2">
      <c r="A1099" s="128" t="s">
        <v>4015</v>
      </c>
      <c r="B1099" s="334">
        <v>2114</v>
      </c>
      <c r="C1099" s="321"/>
      <c r="D1099" s="321" t="s">
        <v>3055</v>
      </c>
      <c r="E1099" s="321"/>
      <c r="F1099" s="321"/>
      <c r="G1099" s="321" t="s">
        <v>7</v>
      </c>
      <c r="H1099" s="321"/>
      <c r="I1099" s="335">
        <v>5</v>
      </c>
      <c r="J1099" s="331"/>
      <c r="K1099" s="142">
        <v>29.27</v>
      </c>
      <c r="L1099" s="331"/>
      <c r="M1099" s="331"/>
      <c r="N1099" s="135">
        <v>146.35</v>
      </c>
      <c r="O1099" s="331"/>
      <c r="P1099" s="331"/>
      <c r="Q1099" s="331"/>
      <c r="R1099" s="331"/>
      <c r="S1099" s="135">
        <v>146.35</v>
      </c>
    </row>
    <row r="1100" spans="1:19" ht="21.75" customHeight="1" x14ac:dyDescent="0.2">
      <c r="A1100" s="128" t="s">
        <v>4015</v>
      </c>
      <c r="B1100" s="334">
        <v>2116</v>
      </c>
      <c r="C1100" s="321"/>
      <c r="D1100" s="321" t="s">
        <v>3054</v>
      </c>
      <c r="E1100" s="321"/>
      <c r="F1100" s="321"/>
      <c r="G1100" s="321" t="s">
        <v>7</v>
      </c>
      <c r="H1100" s="321"/>
      <c r="I1100" s="347">
        <v>15</v>
      </c>
      <c r="J1100" s="331"/>
      <c r="K1100" s="142">
        <v>94.16</v>
      </c>
      <c r="L1100" s="331"/>
      <c r="M1100" s="331"/>
      <c r="N1100" s="129">
        <v>1412.4</v>
      </c>
      <c r="O1100" s="331"/>
      <c r="P1100" s="331"/>
      <c r="Q1100" s="331"/>
      <c r="R1100" s="331"/>
      <c r="S1100" s="129">
        <v>1412.4</v>
      </c>
    </row>
    <row r="1101" spans="1:19" ht="21.75" customHeight="1" x14ac:dyDescent="0.2">
      <c r="A1101" s="128" t="s">
        <v>4015</v>
      </c>
      <c r="B1101" s="334">
        <v>2275</v>
      </c>
      <c r="C1101" s="321"/>
      <c r="D1101" s="321" t="s">
        <v>3052</v>
      </c>
      <c r="E1101" s="321"/>
      <c r="F1101" s="321"/>
      <c r="G1101" s="321" t="s">
        <v>7</v>
      </c>
      <c r="H1101" s="321"/>
      <c r="I1101" s="335">
        <v>1</v>
      </c>
      <c r="J1101" s="331"/>
      <c r="K1101" s="142">
        <v>93.08</v>
      </c>
      <c r="L1101" s="331"/>
      <c r="M1101" s="331"/>
      <c r="N1101" s="142">
        <v>93.08</v>
      </c>
      <c r="O1101" s="331"/>
      <c r="P1101" s="331"/>
      <c r="Q1101" s="331"/>
      <c r="R1101" s="331"/>
      <c r="S1101" s="142">
        <v>93.08</v>
      </c>
    </row>
    <row r="1102" spans="1:19" ht="21.75" customHeight="1" x14ac:dyDescent="0.2">
      <c r="A1102" s="128" t="s">
        <v>4015</v>
      </c>
      <c r="B1102" s="334">
        <v>2276</v>
      </c>
      <c r="C1102" s="321"/>
      <c r="D1102" s="321" t="s">
        <v>3051</v>
      </c>
      <c r="E1102" s="321"/>
      <c r="F1102" s="321"/>
      <c r="G1102" s="321" t="s">
        <v>7</v>
      </c>
      <c r="H1102" s="321"/>
      <c r="I1102" s="335">
        <v>3</v>
      </c>
      <c r="J1102" s="331"/>
      <c r="K1102" s="135">
        <v>125.26</v>
      </c>
      <c r="L1102" s="331"/>
      <c r="M1102" s="331"/>
      <c r="N1102" s="135">
        <v>375.78</v>
      </c>
      <c r="O1102" s="331"/>
      <c r="P1102" s="331"/>
      <c r="Q1102" s="331"/>
      <c r="R1102" s="331"/>
      <c r="S1102" s="135">
        <v>375.78</v>
      </c>
    </row>
    <row r="1103" spans="1:19" ht="21.75" customHeight="1" x14ac:dyDescent="0.2">
      <c r="A1103" s="128" t="s">
        <v>4015</v>
      </c>
      <c r="B1103" s="334">
        <v>2277</v>
      </c>
      <c r="C1103" s="321"/>
      <c r="D1103" s="321" t="s">
        <v>3050</v>
      </c>
      <c r="E1103" s="321"/>
      <c r="F1103" s="321"/>
      <c r="G1103" s="321" t="s">
        <v>7</v>
      </c>
      <c r="H1103" s="321"/>
      <c r="I1103" s="347">
        <v>82</v>
      </c>
      <c r="J1103" s="331"/>
      <c r="K1103" s="135">
        <v>221.61</v>
      </c>
      <c r="L1103" s="331"/>
      <c r="M1103" s="331"/>
      <c r="N1103" s="131">
        <v>18172.02</v>
      </c>
      <c r="O1103" s="331"/>
      <c r="P1103" s="331"/>
      <c r="Q1103" s="331"/>
      <c r="R1103" s="331"/>
      <c r="S1103" s="131">
        <v>18172.02</v>
      </c>
    </row>
    <row r="1104" spans="1:19" ht="21.75" customHeight="1" x14ac:dyDescent="0.2">
      <c r="A1104" s="128" t="s">
        <v>4015</v>
      </c>
      <c r="B1104" s="334">
        <v>2356</v>
      </c>
      <c r="C1104" s="321"/>
      <c r="D1104" s="321" t="s">
        <v>3046</v>
      </c>
      <c r="E1104" s="321"/>
      <c r="F1104" s="321"/>
      <c r="G1104" s="321" t="s">
        <v>7</v>
      </c>
      <c r="H1104" s="321"/>
      <c r="I1104" s="335">
        <v>4</v>
      </c>
      <c r="J1104" s="331"/>
      <c r="K1104" s="135">
        <v>131.44</v>
      </c>
      <c r="L1104" s="331"/>
      <c r="M1104" s="331"/>
      <c r="N1104" s="135">
        <v>525.76</v>
      </c>
      <c r="O1104" s="331"/>
      <c r="P1104" s="331"/>
      <c r="Q1104" s="331"/>
      <c r="R1104" s="331"/>
      <c r="S1104" s="135">
        <v>525.76</v>
      </c>
    </row>
    <row r="1105" spans="1:19" ht="10.9" customHeight="1" x14ac:dyDescent="0.2">
      <c r="A1105" s="128" t="s">
        <v>4015</v>
      </c>
      <c r="B1105" s="334">
        <v>2760</v>
      </c>
      <c r="C1105" s="321"/>
      <c r="D1105" s="321" t="s">
        <v>3253</v>
      </c>
      <c r="E1105" s="321"/>
      <c r="F1105" s="321"/>
      <c r="G1105" s="321" t="s">
        <v>7</v>
      </c>
      <c r="H1105" s="321"/>
      <c r="I1105" s="335">
        <v>1</v>
      </c>
      <c r="J1105" s="331"/>
      <c r="K1105" s="142">
        <v>40.049999999999997</v>
      </c>
      <c r="L1105" s="331"/>
      <c r="M1105" s="331"/>
      <c r="N1105" s="142">
        <v>40.049999999999997</v>
      </c>
      <c r="O1105" s="331"/>
      <c r="P1105" s="331"/>
      <c r="Q1105" s="331"/>
      <c r="R1105" s="331"/>
      <c r="S1105" s="142">
        <v>40.049999999999997</v>
      </c>
    </row>
    <row r="1106" spans="1:19" ht="10.9" customHeight="1" x14ac:dyDescent="0.2">
      <c r="A1106" s="128" t="s">
        <v>4015</v>
      </c>
      <c r="B1106" s="334">
        <v>2779</v>
      </c>
      <c r="C1106" s="321"/>
      <c r="D1106" s="321" t="s">
        <v>3251</v>
      </c>
      <c r="E1106" s="321"/>
      <c r="F1106" s="321"/>
      <c r="G1106" s="321" t="s">
        <v>7</v>
      </c>
      <c r="H1106" s="321"/>
      <c r="I1106" s="335">
        <v>5</v>
      </c>
      <c r="J1106" s="331"/>
      <c r="K1106" s="142">
        <v>29.27</v>
      </c>
      <c r="L1106" s="331"/>
      <c r="M1106" s="331"/>
      <c r="N1106" s="135">
        <v>146.35</v>
      </c>
      <c r="O1106" s="331"/>
      <c r="P1106" s="331"/>
      <c r="Q1106" s="331"/>
      <c r="R1106" s="331"/>
      <c r="S1106" s="135">
        <v>146.35</v>
      </c>
    </row>
    <row r="1107" spans="1:19" ht="21.75" customHeight="1" x14ac:dyDescent="0.2">
      <c r="A1107" s="128" t="s">
        <v>4015</v>
      </c>
      <c r="B1107" s="334">
        <v>9292</v>
      </c>
      <c r="C1107" s="321"/>
      <c r="D1107" s="321" t="s">
        <v>3133</v>
      </c>
      <c r="E1107" s="321"/>
      <c r="F1107" s="321"/>
      <c r="G1107" s="321" t="s">
        <v>7</v>
      </c>
      <c r="H1107" s="321"/>
      <c r="I1107" s="335">
        <v>4</v>
      </c>
      <c r="J1107" s="331"/>
      <c r="K1107" s="129">
        <v>1739.59</v>
      </c>
      <c r="L1107" s="331"/>
      <c r="M1107" s="331"/>
      <c r="N1107" s="129">
        <v>6958.36</v>
      </c>
      <c r="O1107" s="331"/>
      <c r="P1107" s="331"/>
      <c r="Q1107" s="331"/>
      <c r="R1107" s="331"/>
      <c r="S1107" s="129">
        <v>6958.36</v>
      </c>
    </row>
    <row r="1108" spans="1:19" ht="10.9" customHeight="1" x14ac:dyDescent="0.2">
      <c r="A1108" s="128" t="s">
        <v>4015</v>
      </c>
      <c r="B1108" s="334">
        <v>9293</v>
      </c>
      <c r="C1108" s="321"/>
      <c r="D1108" s="321" t="s">
        <v>3035</v>
      </c>
      <c r="E1108" s="321"/>
      <c r="F1108" s="321"/>
      <c r="G1108" s="321" t="s">
        <v>7</v>
      </c>
      <c r="H1108" s="321"/>
      <c r="I1108" s="335">
        <v>8</v>
      </c>
      <c r="J1108" s="331"/>
      <c r="K1108" s="135">
        <v>131.44</v>
      </c>
      <c r="L1108" s="331"/>
      <c r="M1108" s="331"/>
      <c r="N1108" s="129">
        <v>1051.52</v>
      </c>
      <c r="O1108" s="331"/>
      <c r="P1108" s="331"/>
      <c r="Q1108" s="331"/>
      <c r="R1108" s="331"/>
      <c r="S1108" s="129">
        <v>1051.52</v>
      </c>
    </row>
    <row r="1109" spans="1:19" ht="10.9" customHeight="1" x14ac:dyDescent="0.2">
      <c r="A1109" s="128" t="s">
        <v>4015</v>
      </c>
      <c r="B1109" s="334">
        <v>9294</v>
      </c>
      <c r="C1109" s="321"/>
      <c r="D1109" s="321" t="s">
        <v>3034</v>
      </c>
      <c r="E1109" s="321"/>
      <c r="F1109" s="321"/>
      <c r="G1109" s="321" t="s">
        <v>7</v>
      </c>
      <c r="H1109" s="321"/>
      <c r="I1109" s="335">
        <v>4</v>
      </c>
      <c r="J1109" s="331"/>
      <c r="K1109" s="135">
        <v>357.66</v>
      </c>
      <c r="L1109" s="331"/>
      <c r="M1109" s="331"/>
      <c r="N1109" s="129">
        <v>1430.64</v>
      </c>
      <c r="O1109" s="331"/>
      <c r="P1109" s="331"/>
      <c r="Q1109" s="331"/>
      <c r="R1109" s="331"/>
      <c r="S1109" s="129">
        <v>1430.64</v>
      </c>
    </row>
    <row r="1110" spans="1:19" ht="10.9" customHeight="1" x14ac:dyDescent="0.2">
      <c r="A1110" s="128" t="s">
        <v>4015</v>
      </c>
      <c r="B1110" s="334">
        <v>9295</v>
      </c>
      <c r="C1110" s="321"/>
      <c r="D1110" s="321" t="s">
        <v>3033</v>
      </c>
      <c r="E1110" s="321"/>
      <c r="F1110" s="321"/>
      <c r="G1110" s="321" t="s">
        <v>7</v>
      </c>
      <c r="H1110" s="321"/>
      <c r="I1110" s="335">
        <v>1</v>
      </c>
      <c r="J1110" s="331"/>
      <c r="K1110" s="142">
        <v>95.5</v>
      </c>
      <c r="L1110" s="331"/>
      <c r="M1110" s="331"/>
      <c r="N1110" s="142">
        <v>95.5</v>
      </c>
      <c r="O1110" s="331"/>
      <c r="P1110" s="331"/>
      <c r="Q1110" s="331"/>
      <c r="R1110" s="331"/>
      <c r="S1110" s="142">
        <v>95.5</v>
      </c>
    </row>
    <row r="1111" spans="1:19" ht="10.9" customHeight="1" x14ac:dyDescent="0.2">
      <c r="A1111" s="128" t="s">
        <v>4015</v>
      </c>
      <c r="B1111" s="334">
        <v>9296</v>
      </c>
      <c r="C1111" s="321"/>
      <c r="D1111" s="321" t="s">
        <v>3032</v>
      </c>
      <c r="E1111" s="321"/>
      <c r="F1111" s="321"/>
      <c r="G1111" s="321" t="s">
        <v>7</v>
      </c>
      <c r="H1111" s="321"/>
      <c r="I1111" s="335">
        <v>1</v>
      </c>
      <c r="J1111" s="331"/>
      <c r="K1111" s="135">
        <v>131.44</v>
      </c>
      <c r="L1111" s="331"/>
      <c r="M1111" s="331"/>
      <c r="N1111" s="135">
        <v>131.44</v>
      </c>
      <c r="O1111" s="331"/>
      <c r="P1111" s="331"/>
      <c r="Q1111" s="331"/>
      <c r="R1111" s="331"/>
      <c r="S1111" s="135">
        <v>131.44</v>
      </c>
    </row>
    <row r="1112" spans="1:19" ht="10.9" customHeight="1" x14ac:dyDescent="0.2">
      <c r="A1112" s="128" t="s">
        <v>4015</v>
      </c>
      <c r="B1112" s="334">
        <v>9297</v>
      </c>
      <c r="C1112" s="321"/>
      <c r="D1112" s="321" t="s">
        <v>3031</v>
      </c>
      <c r="E1112" s="321"/>
      <c r="F1112" s="321"/>
      <c r="G1112" s="321" t="s">
        <v>7</v>
      </c>
      <c r="H1112" s="321"/>
      <c r="I1112" s="335">
        <v>4</v>
      </c>
      <c r="J1112" s="331"/>
      <c r="K1112" s="142">
        <v>97.73</v>
      </c>
      <c r="L1112" s="331"/>
      <c r="M1112" s="331"/>
      <c r="N1112" s="135">
        <v>390.92</v>
      </c>
      <c r="O1112" s="331"/>
      <c r="P1112" s="331"/>
      <c r="Q1112" s="331"/>
      <c r="R1112" s="331"/>
      <c r="S1112" s="135">
        <v>390.92</v>
      </c>
    </row>
    <row r="1113" spans="1:19" ht="10.9" customHeight="1" x14ac:dyDescent="0.2">
      <c r="A1113" s="128" t="s">
        <v>4015</v>
      </c>
      <c r="B1113" s="334">
        <v>9298</v>
      </c>
      <c r="C1113" s="321"/>
      <c r="D1113" s="321" t="s">
        <v>3030</v>
      </c>
      <c r="E1113" s="321"/>
      <c r="F1113" s="321"/>
      <c r="G1113" s="321" t="s">
        <v>7</v>
      </c>
      <c r="H1113" s="321"/>
      <c r="I1113" s="335">
        <v>9</v>
      </c>
      <c r="J1113" s="331"/>
      <c r="K1113" s="142">
        <v>14.76</v>
      </c>
      <c r="L1113" s="331"/>
      <c r="M1113" s="331"/>
      <c r="N1113" s="135">
        <v>132.84</v>
      </c>
      <c r="O1113" s="331"/>
      <c r="P1113" s="331"/>
      <c r="Q1113" s="331"/>
      <c r="R1113" s="331"/>
      <c r="S1113" s="135">
        <v>132.84</v>
      </c>
    </row>
    <row r="1114" spans="1:19" ht="10.9" customHeight="1" x14ac:dyDescent="0.2">
      <c r="A1114" s="128" t="s">
        <v>4015</v>
      </c>
      <c r="B1114" s="334">
        <v>9299</v>
      </c>
      <c r="C1114" s="321"/>
      <c r="D1114" s="321" t="s">
        <v>3029</v>
      </c>
      <c r="E1114" s="321"/>
      <c r="F1114" s="321"/>
      <c r="G1114" s="321" t="s">
        <v>7</v>
      </c>
      <c r="H1114" s="321"/>
      <c r="I1114" s="352">
        <v>246</v>
      </c>
      <c r="J1114" s="331"/>
      <c r="K1114" s="142">
        <v>35.46</v>
      </c>
      <c r="L1114" s="331"/>
      <c r="M1114" s="331"/>
      <c r="N1114" s="129">
        <v>8723.16</v>
      </c>
      <c r="O1114" s="331"/>
      <c r="P1114" s="331"/>
      <c r="Q1114" s="331"/>
      <c r="R1114" s="331"/>
      <c r="S1114" s="129">
        <v>8723.16</v>
      </c>
    </row>
    <row r="1115" spans="1:19" ht="10.9" customHeight="1" x14ac:dyDescent="0.2">
      <c r="A1115" s="128" t="s">
        <v>4015</v>
      </c>
      <c r="B1115" s="334">
        <v>9300</v>
      </c>
      <c r="C1115" s="321"/>
      <c r="D1115" s="321" t="s">
        <v>3028</v>
      </c>
      <c r="E1115" s="321"/>
      <c r="F1115" s="321"/>
      <c r="G1115" s="321" t="s">
        <v>7</v>
      </c>
      <c r="H1115" s="321"/>
      <c r="I1115" s="335">
        <v>3</v>
      </c>
      <c r="J1115" s="331"/>
      <c r="K1115" s="142">
        <v>57.62</v>
      </c>
      <c r="L1115" s="331"/>
      <c r="M1115" s="331"/>
      <c r="N1115" s="135">
        <v>172.86</v>
      </c>
      <c r="O1115" s="331"/>
      <c r="P1115" s="331"/>
      <c r="Q1115" s="331"/>
      <c r="R1115" s="331"/>
      <c r="S1115" s="135">
        <v>172.86</v>
      </c>
    </row>
    <row r="1116" spans="1:19" ht="10.9" customHeight="1" x14ac:dyDescent="0.2">
      <c r="A1116" s="322" t="s">
        <v>4014</v>
      </c>
      <c r="B1116" s="322"/>
      <c r="C1116" s="322"/>
      <c r="D1116" s="322"/>
      <c r="E1116" s="322"/>
      <c r="F1116" s="322"/>
      <c r="G1116" s="322"/>
      <c r="H1116" s="322"/>
      <c r="I1116" s="322"/>
      <c r="J1116" s="322"/>
      <c r="K1116" s="322"/>
      <c r="L1116" s="333">
        <v>0</v>
      </c>
      <c r="M1116" s="322"/>
      <c r="N1116" s="159">
        <v>39999.03</v>
      </c>
      <c r="O1116" s="333">
        <v>0</v>
      </c>
      <c r="P1116" s="322"/>
      <c r="Q1116" s="333">
        <v>0</v>
      </c>
      <c r="R1116" s="322"/>
      <c r="S1116" s="159">
        <v>39999.03</v>
      </c>
    </row>
    <row r="1117" spans="1:19" ht="10.9" customHeight="1" x14ac:dyDescent="0.2">
      <c r="A1117" s="322" t="s">
        <v>4013</v>
      </c>
      <c r="B1117" s="322"/>
      <c r="C1117" s="322"/>
      <c r="D1117" s="322"/>
      <c r="E1117" s="322"/>
      <c r="F1117" s="322"/>
      <c r="G1117" s="322"/>
      <c r="H1117" s="322"/>
      <c r="I1117" s="322"/>
      <c r="J1117" s="322"/>
      <c r="K1117" s="322"/>
      <c r="L1117" s="330">
        <v>0</v>
      </c>
      <c r="M1117" s="322"/>
      <c r="N1117" s="149">
        <v>1</v>
      </c>
      <c r="O1117" s="330">
        <v>0</v>
      </c>
      <c r="P1117" s="322"/>
      <c r="Q1117" s="330">
        <v>0</v>
      </c>
      <c r="R1117" s="322"/>
      <c r="S1117" s="149">
        <v>1</v>
      </c>
    </row>
    <row r="1118" spans="1:19" ht="10.9" customHeight="1" x14ac:dyDescent="0.2">
      <c r="A1118" s="301"/>
      <c r="B1118" s="301"/>
      <c r="C1118" s="301"/>
      <c r="D1118" s="301"/>
      <c r="E1118" s="301"/>
      <c r="F1118" s="301"/>
      <c r="G1118" s="301"/>
      <c r="H1118" s="301"/>
      <c r="I1118" s="301"/>
      <c r="J1118" s="301"/>
      <c r="K1118" s="301"/>
      <c r="L1118" s="301"/>
      <c r="M1118" s="301"/>
      <c r="N1118" s="301"/>
      <c r="O1118" s="301"/>
      <c r="P1118" s="301"/>
      <c r="Q1118" s="301"/>
      <c r="R1118" s="301"/>
      <c r="S1118" s="301"/>
    </row>
    <row r="1119" spans="1:19" ht="10.9" customHeight="1" x14ac:dyDescent="0.2">
      <c r="A1119" s="322" t="s">
        <v>4031</v>
      </c>
      <c r="B1119" s="322"/>
      <c r="C1119" s="322"/>
      <c r="D1119" s="322"/>
      <c r="E1119" s="321" t="s">
        <v>4484</v>
      </c>
      <c r="F1119" s="321"/>
      <c r="G1119" s="321"/>
      <c r="H1119" s="321"/>
      <c r="I1119" s="321"/>
      <c r="J1119" s="321"/>
      <c r="K1119" s="321"/>
      <c r="L1119" s="321"/>
      <c r="M1119" s="321"/>
      <c r="N1119" s="321"/>
      <c r="O1119" s="321"/>
      <c r="P1119" s="321"/>
      <c r="Q1119" s="321"/>
      <c r="R1119" s="321"/>
      <c r="S1119" s="321"/>
    </row>
    <row r="1120" spans="1:19" ht="10.9" customHeight="1" x14ac:dyDescent="0.2">
      <c r="A1120" s="322" t="s">
        <v>4022</v>
      </c>
      <c r="B1120" s="322"/>
      <c r="C1120" s="322"/>
      <c r="D1120" s="322"/>
      <c r="E1120" s="321" t="s">
        <v>4483</v>
      </c>
      <c r="F1120" s="321"/>
      <c r="G1120" s="321"/>
      <c r="H1120" s="321"/>
      <c r="I1120" s="321"/>
      <c r="J1120" s="321"/>
      <c r="K1120" s="321"/>
      <c r="L1120" s="321"/>
      <c r="M1120" s="321"/>
      <c r="N1120" s="321"/>
      <c r="O1120" s="321"/>
      <c r="P1120" s="322" t="s">
        <v>2904</v>
      </c>
      <c r="Q1120" s="322"/>
      <c r="R1120" s="321" t="s">
        <v>414</v>
      </c>
      <c r="S1120" s="321"/>
    </row>
    <row r="1121" spans="1:19" ht="10.9" customHeight="1" x14ac:dyDescent="0.2">
      <c r="A1121" s="157"/>
      <c r="B1121" s="324"/>
      <c r="C1121" s="324"/>
      <c r="D1121" s="324"/>
      <c r="E1121" s="324"/>
      <c r="F1121" s="324"/>
      <c r="G1121" s="325"/>
      <c r="H1121" s="325"/>
      <c r="I1121" s="325"/>
      <c r="J1121" s="325"/>
      <c r="K1121" s="156"/>
      <c r="L1121" s="326" t="s">
        <v>4020</v>
      </c>
      <c r="M1121" s="326"/>
      <c r="N1121" s="326"/>
      <c r="O1121" s="326"/>
      <c r="P1121" s="326"/>
      <c r="Q1121" s="326"/>
      <c r="R1121" s="326"/>
      <c r="S1121" s="156"/>
    </row>
    <row r="1122" spans="1:19" ht="65.650000000000006" customHeight="1" x14ac:dyDescent="0.2">
      <c r="A1122" s="155" t="s">
        <v>1247</v>
      </c>
      <c r="B1122" s="327" t="s">
        <v>0</v>
      </c>
      <c r="C1122" s="327"/>
      <c r="D1122" s="327" t="s">
        <v>1</v>
      </c>
      <c r="E1122" s="327"/>
      <c r="F1122" s="327"/>
      <c r="G1122" s="327" t="s">
        <v>2904</v>
      </c>
      <c r="H1122" s="327"/>
      <c r="I1122" s="328" t="s">
        <v>405</v>
      </c>
      <c r="J1122" s="328"/>
      <c r="K1122" s="154" t="s">
        <v>4</v>
      </c>
      <c r="L1122" s="322" t="s">
        <v>4019</v>
      </c>
      <c r="M1122" s="322"/>
      <c r="N1122" s="141" t="s">
        <v>4018</v>
      </c>
      <c r="O1122" s="322" t="s">
        <v>4017</v>
      </c>
      <c r="P1122" s="322"/>
      <c r="Q1122" s="322" t="s">
        <v>4016</v>
      </c>
      <c r="R1122" s="322"/>
      <c r="S1122" s="154" t="s">
        <v>5</v>
      </c>
    </row>
    <row r="1123" spans="1:19" ht="10.9" customHeight="1" x14ac:dyDescent="0.2">
      <c r="A1123" s="128" t="s">
        <v>4015</v>
      </c>
      <c r="B1123" s="334">
        <v>2036</v>
      </c>
      <c r="C1123" s="321"/>
      <c r="D1123" s="321" t="s">
        <v>3111</v>
      </c>
      <c r="E1123" s="321"/>
      <c r="F1123" s="321"/>
      <c r="G1123" s="321" t="s">
        <v>7</v>
      </c>
      <c r="H1123" s="321"/>
      <c r="I1123" s="352">
        <v>160</v>
      </c>
      <c r="J1123" s="331"/>
      <c r="K1123" s="142">
        <v>32.479999999999997</v>
      </c>
      <c r="L1123" s="331"/>
      <c r="M1123" s="331"/>
      <c r="N1123" s="129">
        <v>5196.8</v>
      </c>
      <c r="O1123" s="331"/>
      <c r="P1123" s="331"/>
      <c r="Q1123" s="331"/>
      <c r="R1123" s="331"/>
      <c r="S1123" s="129">
        <v>5196.8</v>
      </c>
    </row>
    <row r="1124" spans="1:19" ht="10.9" customHeight="1" x14ac:dyDescent="0.2">
      <c r="A1124" s="128" t="s">
        <v>4015</v>
      </c>
      <c r="B1124" s="334">
        <v>2039</v>
      </c>
      <c r="C1124" s="321"/>
      <c r="D1124" s="321" t="s">
        <v>3110</v>
      </c>
      <c r="E1124" s="321"/>
      <c r="F1124" s="321"/>
      <c r="G1124" s="321" t="s">
        <v>7</v>
      </c>
      <c r="H1124" s="321"/>
      <c r="I1124" s="347">
        <v>53</v>
      </c>
      <c r="J1124" s="331"/>
      <c r="K1124" s="142">
        <v>14.66</v>
      </c>
      <c r="L1124" s="331"/>
      <c r="M1124" s="331"/>
      <c r="N1124" s="135">
        <v>776.98</v>
      </c>
      <c r="O1124" s="331"/>
      <c r="P1124" s="331"/>
      <c r="Q1124" s="331"/>
      <c r="R1124" s="331"/>
      <c r="S1124" s="135">
        <v>776.98</v>
      </c>
    </row>
    <row r="1125" spans="1:19" ht="21.75" customHeight="1" x14ac:dyDescent="0.2">
      <c r="A1125" s="128" t="s">
        <v>4015</v>
      </c>
      <c r="B1125" s="334">
        <v>2040</v>
      </c>
      <c r="C1125" s="321"/>
      <c r="D1125" s="321" t="s">
        <v>3109</v>
      </c>
      <c r="E1125" s="321"/>
      <c r="F1125" s="321"/>
      <c r="G1125" s="321" t="s">
        <v>7</v>
      </c>
      <c r="H1125" s="321"/>
      <c r="I1125" s="347">
        <v>56</v>
      </c>
      <c r="J1125" s="331"/>
      <c r="K1125" s="142">
        <v>23.7</v>
      </c>
      <c r="L1125" s="331"/>
      <c r="M1125" s="331"/>
      <c r="N1125" s="129">
        <v>1327.2</v>
      </c>
      <c r="O1125" s="331"/>
      <c r="P1125" s="331"/>
      <c r="Q1125" s="331"/>
      <c r="R1125" s="331"/>
      <c r="S1125" s="129">
        <v>1327.2</v>
      </c>
    </row>
    <row r="1126" spans="1:19" ht="10.9" customHeight="1" x14ac:dyDescent="0.2">
      <c r="A1126" s="128" t="s">
        <v>4015</v>
      </c>
      <c r="B1126" s="334">
        <v>2043</v>
      </c>
      <c r="C1126" s="321"/>
      <c r="D1126" s="321" t="s">
        <v>3108</v>
      </c>
      <c r="E1126" s="321"/>
      <c r="F1126" s="321"/>
      <c r="G1126" s="321" t="s">
        <v>7</v>
      </c>
      <c r="H1126" s="321"/>
      <c r="I1126" s="352">
        <v>258</v>
      </c>
      <c r="J1126" s="331"/>
      <c r="K1126" s="142">
        <v>12.28</v>
      </c>
      <c r="L1126" s="331"/>
      <c r="M1126" s="331"/>
      <c r="N1126" s="129">
        <v>3168.24</v>
      </c>
      <c r="O1126" s="331"/>
      <c r="P1126" s="331"/>
      <c r="Q1126" s="331"/>
      <c r="R1126" s="331"/>
      <c r="S1126" s="129">
        <v>3168.24</v>
      </c>
    </row>
    <row r="1127" spans="1:19" ht="21.75" customHeight="1" x14ac:dyDescent="0.2">
      <c r="A1127" s="128" t="s">
        <v>4015</v>
      </c>
      <c r="B1127" s="334">
        <v>2045</v>
      </c>
      <c r="C1127" s="321"/>
      <c r="D1127" s="321" t="s">
        <v>3107</v>
      </c>
      <c r="E1127" s="321"/>
      <c r="F1127" s="321"/>
      <c r="G1127" s="321" t="s">
        <v>7</v>
      </c>
      <c r="H1127" s="321"/>
      <c r="I1127" s="352">
        <v>124</v>
      </c>
      <c r="J1127" s="331"/>
      <c r="K1127" s="142">
        <v>21.32</v>
      </c>
      <c r="L1127" s="331"/>
      <c r="M1127" s="331"/>
      <c r="N1127" s="129">
        <v>2643.68</v>
      </c>
      <c r="O1127" s="331"/>
      <c r="P1127" s="331"/>
      <c r="Q1127" s="331"/>
      <c r="R1127" s="331"/>
      <c r="S1127" s="129">
        <v>2643.68</v>
      </c>
    </row>
    <row r="1128" spans="1:19" ht="21.75" customHeight="1" x14ac:dyDescent="0.2">
      <c r="A1128" s="128" t="s">
        <v>4015</v>
      </c>
      <c r="B1128" s="334">
        <v>2046</v>
      </c>
      <c r="C1128" s="321"/>
      <c r="D1128" s="321" t="s">
        <v>3106</v>
      </c>
      <c r="E1128" s="321"/>
      <c r="F1128" s="321"/>
      <c r="G1128" s="321" t="s">
        <v>7</v>
      </c>
      <c r="H1128" s="321"/>
      <c r="I1128" s="335">
        <v>5</v>
      </c>
      <c r="J1128" s="331"/>
      <c r="K1128" s="142">
        <v>23.78</v>
      </c>
      <c r="L1128" s="331"/>
      <c r="M1128" s="331"/>
      <c r="N1128" s="135">
        <v>118.9</v>
      </c>
      <c r="O1128" s="331"/>
      <c r="P1128" s="331"/>
      <c r="Q1128" s="331"/>
      <c r="R1128" s="331"/>
      <c r="S1128" s="135">
        <v>118.9</v>
      </c>
    </row>
    <row r="1129" spans="1:19" ht="21.75" customHeight="1" x14ac:dyDescent="0.2">
      <c r="A1129" s="128" t="s">
        <v>4015</v>
      </c>
      <c r="B1129" s="334">
        <v>2050</v>
      </c>
      <c r="C1129" s="321"/>
      <c r="D1129" s="321" t="s">
        <v>3105</v>
      </c>
      <c r="E1129" s="321"/>
      <c r="F1129" s="321"/>
      <c r="G1129" s="321" t="s">
        <v>7</v>
      </c>
      <c r="H1129" s="321"/>
      <c r="I1129" s="347">
        <v>18</v>
      </c>
      <c r="J1129" s="331"/>
      <c r="K1129" s="142">
        <v>44.56</v>
      </c>
      <c r="L1129" s="331"/>
      <c r="M1129" s="331"/>
      <c r="N1129" s="135">
        <v>802.08</v>
      </c>
      <c r="O1129" s="331"/>
      <c r="P1129" s="331"/>
      <c r="Q1129" s="331"/>
      <c r="R1129" s="331"/>
      <c r="S1129" s="135">
        <v>802.08</v>
      </c>
    </row>
    <row r="1130" spans="1:19" ht="10.9" customHeight="1" x14ac:dyDescent="0.2">
      <c r="A1130" s="128" t="s">
        <v>4015</v>
      </c>
      <c r="B1130" s="334">
        <v>2051</v>
      </c>
      <c r="C1130" s="321"/>
      <c r="D1130" s="321" t="s">
        <v>3104</v>
      </c>
      <c r="E1130" s="321"/>
      <c r="F1130" s="321"/>
      <c r="G1130" s="321" t="s">
        <v>7</v>
      </c>
      <c r="H1130" s="321"/>
      <c r="I1130" s="351">
        <v>1720</v>
      </c>
      <c r="J1130" s="331"/>
      <c r="K1130" s="142">
        <v>14.31</v>
      </c>
      <c r="L1130" s="331"/>
      <c r="M1130" s="331"/>
      <c r="N1130" s="131">
        <v>24613.200000000001</v>
      </c>
      <c r="O1130" s="331"/>
      <c r="P1130" s="331"/>
      <c r="Q1130" s="331"/>
      <c r="R1130" s="331"/>
      <c r="S1130" s="131">
        <v>24613.200000000001</v>
      </c>
    </row>
    <row r="1131" spans="1:19" ht="10.9" customHeight="1" x14ac:dyDescent="0.2">
      <c r="A1131" s="128" t="s">
        <v>4015</v>
      </c>
      <c r="B1131" s="334">
        <v>2052</v>
      </c>
      <c r="C1131" s="321"/>
      <c r="D1131" s="321" t="s">
        <v>3103</v>
      </c>
      <c r="E1131" s="321"/>
      <c r="F1131" s="321"/>
      <c r="G1131" s="321" t="s">
        <v>7</v>
      </c>
      <c r="H1131" s="321"/>
      <c r="I1131" s="352">
        <v>471</v>
      </c>
      <c r="J1131" s="331"/>
      <c r="K1131" s="142">
        <v>16.77</v>
      </c>
      <c r="L1131" s="331"/>
      <c r="M1131" s="331"/>
      <c r="N1131" s="129">
        <v>7898.67</v>
      </c>
      <c r="O1131" s="331"/>
      <c r="P1131" s="331"/>
      <c r="Q1131" s="331"/>
      <c r="R1131" s="331"/>
      <c r="S1131" s="129">
        <v>7898.67</v>
      </c>
    </row>
    <row r="1132" spans="1:19" ht="21.75" customHeight="1" x14ac:dyDescent="0.2">
      <c r="A1132" s="128" t="s">
        <v>4015</v>
      </c>
      <c r="B1132" s="334">
        <v>2061</v>
      </c>
      <c r="C1132" s="321"/>
      <c r="D1132" s="321" t="s">
        <v>3102</v>
      </c>
      <c r="E1132" s="321"/>
      <c r="F1132" s="321"/>
      <c r="G1132" s="321" t="s">
        <v>7</v>
      </c>
      <c r="H1132" s="321"/>
      <c r="I1132" s="347">
        <v>33</v>
      </c>
      <c r="J1132" s="331"/>
      <c r="K1132" s="142">
        <v>28.33</v>
      </c>
      <c r="L1132" s="331"/>
      <c r="M1132" s="331"/>
      <c r="N1132" s="135">
        <v>934.89</v>
      </c>
      <c r="O1132" s="331"/>
      <c r="P1132" s="331"/>
      <c r="Q1132" s="331"/>
      <c r="R1132" s="331"/>
      <c r="S1132" s="135">
        <v>934.89</v>
      </c>
    </row>
    <row r="1133" spans="1:19" ht="10.9" customHeight="1" x14ac:dyDescent="0.2">
      <c r="A1133" s="128" t="s">
        <v>4015</v>
      </c>
      <c r="B1133" s="334">
        <v>2062</v>
      </c>
      <c r="C1133" s="321"/>
      <c r="D1133" s="321" t="s">
        <v>3101</v>
      </c>
      <c r="E1133" s="321"/>
      <c r="F1133" s="321"/>
      <c r="G1133" s="321" t="s">
        <v>7</v>
      </c>
      <c r="H1133" s="321"/>
      <c r="I1133" s="352">
        <v>460</v>
      </c>
      <c r="J1133" s="331"/>
      <c r="K1133" s="142">
        <v>14.31</v>
      </c>
      <c r="L1133" s="331"/>
      <c r="M1133" s="331"/>
      <c r="N1133" s="129">
        <v>6582.6</v>
      </c>
      <c r="O1133" s="331"/>
      <c r="P1133" s="331"/>
      <c r="Q1133" s="331"/>
      <c r="R1133" s="331"/>
      <c r="S1133" s="129">
        <v>6582.6</v>
      </c>
    </row>
    <row r="1134" spans="1:19" ht="10.9" customHeight="1" x14ac:dyDescent="0.2">
      <c r="A1134" s="128" t="s">
        <v>4015</v>
      </c>
      <c r="B1134" s="334">
        <v>8947</v>
      </c>
      <c r="C1134" s="321"/>
      <c r="D1134" s="321" t="s">
        <v>3099</v>
      </c>
      <c r="E1134" s="321"/>
      <c r="F1134" s="321"/>
      <c r="G1134" s="321" t="s">
        <v>7</v>
      </c>
      <c r="H1134" s="321"/>
      <c r="I1134" s="352">
        <v>161</v>
      </c>
      <c r="J1134" s="331"/>
      <c r="K1134" s="142">
        <v>17.440000000000001</v>
      </c>
      <c r="L1134" s="331"/>
      <c r="M1134" s="331"/>
      <c r="N1134" s="129">
        <v>2807.84</v>
      </c>
      <c r="O1134" s="331"/>
      <c r="P1134" s="331"/>
      <c r="Q1134" s="331"/>
      <c r="R1134" s="331"/>
      <c r="S1134" s="129">
        <v>2807.84</v>
      </c>
    </row>
    <row r="1135" spans="1:19" ht="21.75" customHeight="1" x14ac:dyDescent="0.2">
      <c r="A1135" s="128" t="s">
        <v>4015</v>
      </c>
      <c r="B1135" s="334">
        <v>8949</v>
      </c>
      <c r="C1135" s="321"/>
      <c r="D1135" s="321" t="s">
        <v>3098</v>
      </c>
      <c r="E1135" s="321"/>
      <c r="F1135" s="321"/>
      <c r="G1135" s="321" t="s">
        <v>7</v>
      </c>
      <c r="H1135" s="321"/>
      <c r="I1135" s="347">
        <v>26</v>
      </c>
      <c r="J1135" s="331"/>
      <c r="K1135" s="142">
        <v>30.18</v>
      </c>
      <c r="L1135" s="331"/>
      <c r="M1135" s="331"/>
      <c r="N1135" s="135">
        <v>784.68</v>
      </c>
      <c r="O1135" s="331"/>
      <c r="P1135" s="331"/>
      <c r="Q1135" s="331"/>
      <c r="R1135" s="331"/>
      <c r="S1135" s="135">
        <v>784.68</v>
      </c>
    </row>
    <row r="1136" spans="1:19" ht="21.75" customHeight="1" x14ac:dyDescent="0.2">
      <c r="A1136" s="128" t="s">
        <v>4015</v>
      </c>
      <c r="B1136" s="334">
        <v>9098</v>
      </c>
      <c r="C1136" s="321"/>
      <c r="D1136" s="321" t="s">
        <v>3095</v>
      </c>
      <c r="E1136" s="321"/>
      <c r="F1136" s="321"/>
      <c r="G1136" s="321" t="s">
        <v>7</v>
      </c>
      <c r="H1136" s="321"/>
      <c r="I1136" s="352">
        <v>160</v>
      </c>
      <c r="J1136" s="331"/>
      <c r="K1136" s="142">
        <v>19.34</v>
      </c>
      <c r="L1136" s="331"/>
      <c r="M1136" s="331"/>
      <c r="N1136" s="129">
        <v>3094.4</v>
      </c>
      <c r="O1136" s="331"/>
      <c r="P1136" s="331"/>
      <c r="Q1136" s="331"/>
      <c r="R1136" s="331"/>
      <c r="S1136" s="129">
        <v>3094.4</v>
      </c>
    </row>
    <row r="1137" spans="1:19" ht="10.9" customHeight="1" x14ac:dyDescent="0.2">
      <c r="A1137" s="128" t="s">
        <v>4015</v>
      </c>
      <c r="B1137" s="334">
        <v>9319</v>
      </c>
      <c r="C1137" s="321"/>
      <c r="D1137" s="321" t="s">
        <v>3094</v>
      </c>
      <c r="E1137" s="321"/>
      <c r="F1137" s="321"/>
      <c r="G1137" s="321" t="s">
        <v>7</v>
      </c>
      <c r="H1137" s="321"/>
      <c r="I1137" s="347">
        <v>41</v>
      </c>
      <c r="J1137" s="331"/>
      <c r="K1137" s="132">
        <v>7.34</v>
      </c>
      <c r="L1137" s="331"/>
      <c r="M1137" s="331"/>
      <c r="N1137" s="135">
        <v>300.94</v>
      </c>
      <c r="O1137" s="331"/>
      <c r="P1137" s="331"/>
      <c r="Q1137" s="331"/>
      <c r="R1137" s="331"/>
      <c r="S1137" s="135">
        <v>300.94</v>
      </c>
    </row>
    <row r="1138" spans="1:19" ht="10.9" customHeight="1" x14ac:dyDescent="0.2">
      <c r="A1138" s="128" t="s">
        <v>4015</v>
      </c>
      <c r="B1138" s="334">
        <v>9320</v>
      </c>
      <c r="C1138" s="321"/>
      <c r="D1138" s="321" t="s">
        <v>3093</v>
      </c>
      <c r="E1138" s="321"/>
      <c r="F1138" s="321"/>
      <c r="G1138" s="321" t="s">
        <v>7</v>
      </c>
      <c r="H1138" s="321"/>
      <c r="I1138" s="335">
        <v>6</v>
      </c>
      <c r="J1138" s="331"/>
      <c r="K1138" s="142">
        <v>14.56</v>
      </c>
      <c r="L1138" s="331"/>
      <c r="M1138" s="331"/>
      <c r="N1138" s="142">
        <v>87.36</v>
      </c>
      <c r="O1138" s="331"/>
      <c r="P1138" s="331"/>
      <c r="Q1138" s="331"/>
      <c r="R1138" s="331"/>
      <c r="S1138" s="142">
        <v>87.36</v>
      </c>
    </row>
    <row r="1139" spans="1:19" ht="21.75" customHeight="1" x14ac:dyDescent="0.2">
      <c r="A1139" s="128" t="s">
        <v>4015</v>
      </c>
      <c r="B1139" s="334">
        <v>9321</v>
      </c>
      <c r="C1139" s="321"/>
      <c r="D1139" s="321" t="s">
        <v>3092</v>
      </c>
      <c r="E1139" s="321"/>
      <c r="F1139" s="321"/>
      <c r="G1139" s="321" t="s">
        <v>7</v>
      </c>
      <c r="H1139" s="321"/>
      <c r="I1139" s="347">
        <v>38</v>
      </c>
      <c r="J1139" s="331"/>
      <c r="K1139" s="142">
        <v>17.420000000000002</v>
      </c>
      <c r="L1139" s="331"/>
      <c r="M1139" s="331"/>
      <c r="N1139" s="135">
        <v>661.96</v>
      </c>
      <c r="O1139" s="331"/>
      <c r="P1139" s="331"/>
      <c r="Q1139" s="331"/>
      <c r="R1139" s="331"/>
      <c r="S1139" s="135">
        <v>661.96</v>
      </c>
    </row>
    <row r="1140" spans="1:19" ht="10.9" customHeight="1" x14ac:dyDescent="0.2">
      <c r="A1140" s="128" t="s">
        <v>4015</v>
      </c>
      <c r="B1140" s="334">
        <v>9322</v>
      </c>
      <c r="C1140" s="321"/>
      <c r="D1140" s="321" t="s">
        <v>3091</v>
      </c>
      <c r="E1140" s="321"/>
      <c r="F1140" s="321"/>
      <c r="G1140" s="321" t="s">
        <v>7</v>
      </c>
      <c r="H1140" s="321"/>
      <c r="I1140" s="352">
        <v>156</v>
      </c>
      <c r="J1140" s="331"/>
      <c r="K1140" s="142">
        <v>61.54</v>
      </c>
      <c r="L1140" s="331"/>
      <c r="M1140" s="331"/>
      <c r="N1140" s="129">
        <v>9600.24</v>
      </c>
      <c r="O1140" s="331"/>
      <c r="P1140" s="331"/>
      <c r="Q1140" s="331"/>
      <c r="R1140" s="331"/>
      <c r="S1140" s="129">
        <v>9600.24</v>
      </c>
    </row>
    <row r="1141" spans="1:19" ht="21.75" customHeight="1" x14ac:dyDescent="0.2">
      <c r="A1141" s="128" t="s">
        <v>4015</v>
      </c>
      <c r="B1141" s="334">
        <v>9323</v>
      </c>
      <c r="C1141" s="321"/>
      <c r="D1141" s="321" t="s">
        <v>3090</v>
      </c>
      <c r="E1141" s="321"/>
      <c r="F1141" s="321"/>
      <c r="G1141" s="321" t="s">
        <v>7</v>
      </c>
      <c r="H1141" s="321"/>
      <c r="I1141" s="347">
        <v>78</v>
      </c>
      <c r="J1141" s="331"/>
      <c r="K1141" s="142">
        <v>42.75</v>
      </c>
      <c r="L1141" s="331"/>
      <c r="M1141" s="331"/>
      <c r="N1141" s="129">
        <v>3334.5</v>
      </c>
      <c r="O1141" s="331"/>
      <c r="P1141" s="331"/>
      <c r="Q1141" s="331"/>
      <c r="R1141" s="331"/>
      <c r="S1141" s="129">
        <v>3334.5</v>
      </c>
    </row>
    <row r="1142" spans="1:19" ht="21.75" customHeight="1" x14ac:dyDescent="0.2">
      <c r="A1142" s="128" t="s">
        <v>4015</v>
      </c>
      <c r="B1142" s="334">
        <v>9324</v>
      </c>
      <c r="C1142" s="321"/>
      <c r="D1142" s="321" t="s">
        <v>3089</v>
      </c>
      <c r="E1142" s="321"/>
      <c r="F1142" s="321"/>
      <c r="G1142" s="321" t="s">
        <v>7</v>
      </c>
      <c r="H1142" s="321"/>
      <c r="I1142" s="347">
        <v>53</v>
      </c>
      <c r="J1142" s="331"/>
      <c r="K1142" s="142">
        <v>39.950000000000003</v>
      </c>
      <c r="L1142" s="331"/>
      <c r="M1142" s="331"/>
      <c r="N1142" s="129">
        <v>2117.35</v>
      </c>
      <c r="O1142" s="331"/>
      <c r="P1142" s="331"/>
      <c r="Q1142" s="331"/>
      <c r="R1142" s="331"/>
      <c r="S1142" s="129">
        <v>2117.35</v>
      </c>
    </row>
    <row r="1143" spans="1:19" ht="21.75" customHeight="1" x14ac:dyDescent="0.2">
      <c r="A1143" s="128" t="s">
        <v>4015</v>
      </c>
      <c r="B1143" s="334">
        <v>9325</v>
      </c>
      <c r="C1143" s="321"/>
      <c r="D1143" s="321" t="s">
        <v>3088</v>
      </c>
      <c r="E1143" s="321"/>
      <c r="F1143" s="321"/>
      <c r="G1143" s="321" t="s">
        <v>7</v>
      </c>
      <c r="H1143" s="321"/>
      <c r="I1143" s="352">
        <v>107</v>
      </c>
      <c r="J1143" s="331"/>
      <c r="K1143" s="142">
        <v>42.75</v>
      </c>
      <c r="L1143" s="331"/>
      <c r="M1143" s="331"/>
      <c r="N1143" s="129">
        <v>4574.25</v>
      </c>
      <c r="O1143" s="331"/>
      <c r="P1143" s="331"/>
      <c r="Q1143" s="331"/>
      <c r="R1143" s="331"/>
      <c r="S1143" s="129">
        <v>4574.25</v>
      </c>
    </row>
    <row r="1144" spans="1:19" ht="21.75" customHeight="1" x14ac:dyDescent="0.2">
      <c r="A1144" s="128" t="s">
        <v>4015</v>
      </c>
      <c r="B1144" s="334">
        <v>9326</v>
      </c>
      <c r="C1144" s="321"/>
      <c r="D1144" s="321" t="s">
        <v>3087</v>
      </c>
      <c r="E1144" s="321"/>
      <c r="F1144" s="321"/>
      <c r="G1144" s="321" t="s">
        <v>7</v>
      </c>
      <c r="H1144" s="321"/>
      <c r="I1144" s="347">
        <v>74</v>
      </c>
      <c r="J1144" s="331"/>
      <c r="K1144" s="142">
        <v>38.54</v>
      </c>
      <c r="L1144" s="331"/>
      <c r="M1144" s="331"/>
      <c r="N1144" s="129">
        <v>2851.96</v>
      </c>
      <c r="O1144" s="331"/>
      <c r="P1144" s="331"/>
      <c r="Q1144" s="331"/>
      <c r="R1144" s="331"/>
      <c r="S1144" s="129">
        <v>2851.96</v>
      </c>
    </row>
    <row r="1145" spans="1:19" ht="21.75" customHeight="1" x14ac:dyDescent="0.2">
      <c r="A1145" s="128" t="s">
        <v>4015</v>
      </c>
      <c r="B1145" s="334">
        <v>9327</v>
      </c>
      <c r="C1145" s="321"/>
      <c r="D1145" s="321" t="s">
        <v>3086</v>
      </c>
      <c r="E1145" s="321"/>
      <c r="F1145" s="321"/>
      <c r="G1145" s="321" t="s">
        <v>7</v>
      </c>
      <c r="H1145" s="321"/>
      <c r="I1145" s="352">
        <v>158</v>
      </c>
      <c r="J1145" s="331"/>
      <c r="K1145" s="132">
        <v>7.34</v>
      </c>
      <c r="L1145" s="331"/>
      <c r="M1145" s="331"/>
      <c r="N1145" s="129">
        <v>1159.72</v>
      </c>
      <c r="O1145" s="331"/>
      <c r="P1145" s="331"/>
      <c r="Q1145" s="331"/>
      <c r="R1145" s="331"/>
      <c r="S1145" s="129">
        <v>1159.72</v>
      </c>
    </row>
    <row r="1146" spans="1:19" ht="21.75" customHeight="1" x14ac:dyDescent="0.2">
      <c r="A1146" s="128" t="s">
        <v>4015</v>
      </c>
      <c r="B1146" s="334">
        <v>9328</v>
      </c>
      <c r="C1146" s="321"/>
      <c r="D1146" s="321" t="s">
        <v>3085</v>
      </c>
      <c r="E1146" s="321"/>
      <c r="F1146" s="321"/>
      <c r="G1146" s="321" t="s">
        <v>7</v>
      </c>
      <c r="H1146" s="321"/>
      <c r="I1146" s="352">
        <v>156</v>
      </c>
      <c r="J1146" s="331"/>
      <c r="K1146" s="142">
        <v>75.540000000000006</v>
      </c>
      <c r="L1146" s="331"/>
      <c r="M1146" s="331"/>
      <c r="N1146" s="131">
        <v>11784.24</v>
      </c>
      <c r="O1146" s="331"/>
      <c r="P1146" s="331"/>
      <c r="Q1146" s="331"/>
      <c r="R1146" s="331"/>
      <c r="S1146" s="131">
        <v>11784.24</v>
      </c>
    </row>
    <row r="1147" spans="1:19" ht="21.75" customHeight="1" x14ac:dyDescent="0.2">
      <c r="A1147" s="128" t="s">
        <v>4015</v>
      </c>
      <c r="B1147" s="334">
        <v>9329</v>
      </c>
      <c r="C1147" s="321"/>
      <c r="D1147" s="321" t="s">
        <v>3084</v>
      </c>
      <c r="E1147" s="321"/>
      <c r="F1147" s="321"/>
      <c r="G1147" s="321" t="s">
        <v>7</v>
      </c>
      <c r="H1147" s="321"/>
      <c r="I1147" s="352">
        <v>166</v>
      </c>
      <c r="J1147" s="331"/>
      <c r="K1147" s="142">
        <v>70.58</v>
      </c>
      <c r="L1147" s="331"/>
      <c r="M1147" s="331"/>
      <c r="N1147" s="131">
        <v>11716.28</v>
      </c>
      <c r="O1147" s="331"/>
      <c r="P1147" s="331"/>
      <c r="Q1147" s="331"/>
      <c r="R1147" s="331"/>
      <c r="S1147" s="131">
        <v>11716.28</v>
      </c>
    </row>
    <row r="1148" spans="1:19" ht="21.75" customHeight="1" x14ac:dyDescent="0.2">
      <c r="A1148" s="128" t="s">
        <v>4015</v>
      </c>
      <c r="B1148" s="334">
        <v>9330</v>
      </c>
      <c r="C1148" s="321"/>
      <c r="D1148" s="321" t="s">
        <v>3083</v>
      </c>
      <c r="E1148" s="321"/>
      <c r="F1148" s="321"/>
      <c r="G1148" s="321" t="s">
        <v>7</v>
      </c>
      <c r="H1148" s="321"/>
      <c r="I1148" s="335">
        <v>1</v>
      </c>
      <c r="J1148" s="331"/>
      <c r="K1148" s="135">
        <v>191.4</v>
      </c>
      <c r="L1148" s="331"/>
      <c r="M1148" s="331"/>
      <c r="N1148" s="135">
        <v>191.4</v>
      </c>
      <c r="O1148" s="331"/>
      <c r="P1148" s="331"/>
      <c r="Q1148" s="331"/>
      <c r="R1148" s="331"/>
      <c r="S1148" s="135">
        <v>191.4</v>
      </c>
    </row>
    <row r="1149" spans="1:19" ht="21.75" customHeight="1" x14ac:dyDescent="0.2">
      <c r="A1149" s="128" t="s">
        <v>4015</v>
      </c>
      <c r="B1149" s="334">
        <v>9331</v>
      </c>
      <c r="C1149" s="321"/>
      <c r="D1149" s="321" t="s">
        <v>3082</v>
      </c>
      <c r="E1149" s="321"/>
      <c r="F1149" s="321"/>
      <c r="G1149" s="321" t="s">
        <v>7</v>
      </c>
      <c r="H1149" s="321"/>
      <c r="I1149" s="335">
        <v>6</v>
      </c>
      <c r="J1149" s="331"/>
      <c r="K1149" s="142">
        <v>25.81</v>
      </c>
      <c r="L1149" s="331"/>
      <c r="M1149" s="331"/>
      <c r="N1149" s="135">
        <v>154.86000000000001</v>
      </c>
      <c r="O1149" s="331"/>
      <c r="P1149" s="331"/>
      <c r="Q1149" s="331"/>
      <c r="R1149" s="331"/>
      <c r="S1149" s="135">
        <v>154.86000000000001</v>
      </c>
    </row>
    <row r="1150" spans="1:19" ht="21.75" customHeight="1" x14ac:dyDescent="0.2">
      <c r="A1150" s="128" t="s">
        <v>4015</v>
      </c>
      <c r="B1150" s="334">
        <v>9332</v>
      </c>
      <c r="C1150" s="321"/>
      <c r="D1150" s="321" t="s">
        <v>3081</v>
      </c>
      <c r="E1150" s="321"/>
      <c r="F1150" s="321"/>
      <c r="G1150" s="321" t="s">
        <v>7</v>
      </c>
      <c r="H1150" s="321"/>
      <c r="I1150" s="335">
        <v>1</v>
      </c>
      <c r="J1150" s="331"/>
      <c r="K1150" s="135">
        <v>175.53</v>
      </c>
      <c r="L1150" s="331"/>
      <c r="M1150" s="331"/>
      <c r="N1150" s="135">
        <v>175.53</v>
      </c>
      <c r="O1150" s="331"/>
      <c r="P1150" s="331"/>
      <c r="Q1150" s="331"/>
      <c r="R1150" s="331"/>
      <c r="S1150" s="135">
        <v>175.53</v>
      </c>
    </row>
    <row r="1151" spans="1:19" ht="21.75" customHeight="1" x14ac:dyDescent="0.2">
      <c r="A1151" s="128" t="s">
        <v>4015</v>
      </c>
      <c r="B1151" s="334">
        <v>9333</v>
      </c>
      <c r="C1151" s="321"/>
      <c r="D1151" s="321" t="s">
        <v>3080</v>
      </c>
      <c r="E1151" s="321"/>
      <c r="F1151" s="321"/>
      <c r="G1151" s="321" t="s">
        <v>7</v>
      </c>
      <c r="H1151" s="321"/>
      <c r="I1151" s="335">
        <v>3</v>
      </c>
      <c r="J1151" s="331"/>
      <c r="K1151" s="135">
        <v>175.53</v>
      </c>
      <c r="L1151" s="331"/>
      <c r="M1151" s="331"/>
      <c r="N1151" s="135">
        <v>526.59</v>
      </c>
      <c r="O1151" s="331"/>
      <c r="P1151" s="331"/>
      <c r="Q1151" s="331"/>
      <c r="R1151" s="331"/>
      <c r="S1151" s="135">
        <v>526.59</v>
      </c>
    </row>
    <row r="1152" spans="1:19" ht="21.75" customHeight="1" x14ac:dyDescent="0.2">
      <c r="A1152" s="128" t="s">
        <v>4015</v>
      </c>
      <c r="B1152" s="334">
        <v>9334</v>
      </c>
      <c r="C1152" s="321"/>
      <c r="D1152" s="321" t="s">
        <v>3079</v>
      </c>
      <c r="E1152" s="321"/>
      <c r="F1152" s="321"/>
      <c r="G1152" s="321" t="s">
        <v>7</v>
      </c>
      <c r="H1152" s="321"/>
      <c r="I1152" s="335">
        <v>5</v>
      </c>
      <c r="J1152" s="331"/>
      <c r="K1152" s="142">
        <v>32.64</v>
      </c>
      <c r="L1152" s="331"/>
      <c r="M1152" s="331"/>
      <c r="N1152" s="135">
        <v>163.19999999999999</v>
      </c>
      <c r="O1152" s="331"/>
      <c r="P1152" s="331"/>
      <c r="Q1152" s="331"/>
      <c r="R1152" s="331"/>
      <c r="S1152" s="135">
        <v>163.19999999999999</v>
      </c>
    </row>
    <row r="1153" spans="1:19" ht="21.75" customHeight="1" x14ac:dyDescent="0.2">
      <c r="A1153" s="128" t="s">
        <v>4015</v>
      </c>
      <c r="B1153" s="334">
        <v>9335</v>
      </c>
      <c r="C1153" s="321"/>
      <c r="D1153" s="321" t="s">
        <v>3078</v>
      </c>
      <c r="E1153" s="321"/>
      <c r="F1153" s="321"/>
      <c r="G1153" s="321" t="s">
        <v>7</v>
      </c>
      <c r="H1153" s="321"/>
      <c r="I1153" s="347">
        <v>13</v>
      </c>
      <c r="J1153" s="331"/>
      <c r="K1153" s="142">
        <v>79.62</v>
      </c>
      <c r="L1153" s="331"/>
      <c r="M1153" s="331"/>
      <c r="N1153" s="129">
        <v>1035.06</v>
      </c>
      <c r="O1153" s="331"/>
      <c r="P1153" s="331"/>
      <c r="Q1153" s="331"/>
      <c r="R1153" s="331"/>
      <c r="S1153" s="129">
        <v>1035.06</v>
      </c>
    </row>
    <row r="1154" spans="1:19" ht="21.75" customHeight="1" x14ac:dyDescent="0.2">
      <c r="A1154" s="128" t="s">
        <v>4015</v>
      </c>
      <c r="B1154" s="334">
        <v>9336</v>
      </c>
      <c r="C1154" s="321"/>
      <c r="D1154" s="321" t="s">
        <v>3077</v>
      </c>
      <c r="E1154" s="321"/>
      <c r="F1154" s="321"/>
      <c r="G1154" s="321" t="s">
        <v>7</v>
      </c>
      <c r="H1154" s="321"/>
      <c r="I1154" s="335">
        <v>2</v>
      </c>
      <c r="J1154" s="331"/>
      <c r="K1154" s="142">
        <v>33.44</v>
      </c>
      <c r="L1154" s="331"/>
      <c r="M1154" s="331"/>
      <c r="N1154" s="142">
        <v>66.88</v>
      </c>
      <c r="O1154" s="331"/>
      <c r="P1154" s="331"/>
      <c r="Q1154" s="331"/>
      <c r="R1154" s="331"/>
      <c r="S1154" s="142">
        <v>66.88</v>
      </c>
    </row>
    <row r="1155" spans="1:19" ht="21.75" customHeight="1" x14ac:dyDescent="0.2">
      <c r="A1155" s="128" t="s">
        <v>4015</v>
      </c>
      <c r="B1155" s="334">
        <v>9337</v>
      </c>
      <c r="C1155" s="321"/>
      <c r="D1155" s="321" t="s">
        <v>3076</v>
      </c>
      <c r="E1155" s="321"/>
      <c r="F1155" s="321"/>
      <c r="G1155" s="321" t="s">
        <v>7</v>
      </c>
      <c r="H1155" s="321"/>
      <c r="I1155" s="347">
        <v>49</v>
      </c>
      <c r="J1155" s="331"/>
      <c r="K1155" s="142">
        <v>21.67</v>
      </c>
      <c r="L1155" s="331"/>
      <c r="M1155" s="331"/>
      <c r="N1155" s="129">
        <v>1061.83</v>
      </c>
      <c r="O1155" s="331"/>
      <c r="P1155" s="331"/>
      <c r="Q1155" s="331"/>
      <c r="R1155" s="331"/>
      <c r="S1155" s="129">
        <v>1061.83</v>
      </c>
    </row>
    <row r="1156" spans="1:19" ht="21.75" customHeight="1" x14ac:dyDescent="0.2">
      <c r="A1156" s="128" t="s">
        <v>4015</v>
      </c>
      <c r="B1156" s="334">
        <v>9338</v>
      </c>
      <c r="C1156" s="321"/>
      <c r="D1156" s="321" t="s">
        <v>3075</v>
      </c>
      <c r="E1156" s="321"/>
      <c r="F1156" s="321"/>
      <c r="G1156" s="321" t="s">
        <v>7</v>
      </c>
      <c r="H1156" s="321"/>
      <c r="I1156" s="347">
        <v>95</v>
      </c>
      <c r="J1156" s="331"/>
      <c r="K1156" s="142">
        <v>24.05</v>
      </c>
      <c r="L1156" s="331"/>
      <c r="M1156" s="331"/>
      <c r="N1156" s="129">
        <v>2284.75</v>
      </c>
      <c r="O1156" s="331"/>
      <c r="P1156" s="331"/>
      <c r="Q1156" s="331"/>
      <c r="R1156" s="331"/>
      <c r="S1156" s="129">
        <v>2284.75</v>
      </c>
    </row>
    <row r="1157" spans="1:19" ht="21.75" customHeight="1" x14ac:dyDescent="0.2">
      <c r="A1157" s="128" t="s">
        <v>4015</v>
      </c>
      <c r="B1157" s="334">
        <v>9339</v>
      </c>
      <c r="C1157" s="321"/>
      <c r="D1157" s="321" t="s">
        <v>3074</v>
      </c>
      <c r="E1157" s="321"/>
      <c r="F1157" s="321"/>
      <c r="G1157" s="321" t="s">
        <v>7</v>
      </c>
      <c r="H1157" s="321"/>
      <c r="I1157" s="347">
        <v>17</v>
      </c>
      <c r="J1157" s="331"/>
      <c r="K1157" s="142">
        <v>68.41</v>
      </c>
      <c r="L1157" s="331"/>
      <c r="M1157" s="331"/>
      <c r="N1157" s="129">
        <v>1162.97</v>
      </c>
      <c r="O1157" s="331"/>
      <c r="P1157" s="331"/>
      <c r="Q1157" s="331"/>
      <c r="R1157" s="331"/>
      <c r="S1157" s="129">
        <v>1162.97</v>
      </c>
    </row>
    <row r="1158" spans="1:19" ht="21.75" customHeight="1" x14ac:dyDescent="0.2">
      <c r="A1158" s="128" t="s">
        <v>4015</v>
      </c>
      <c r="B1158" s="334">
        <v>9340</v>
      </c>
      <c r="C1158" s="321"/>
      <c r="D1158" s="321" t="s">
        <v>3073</v>
      </c>
      <c r="E1158" s="321"/>
      <c r="F1158" s="321"/>
      <c r="G1158" s="321" t="s">
        <v>7</v>
      </c>
      <c r="H1158" s="321"/>
      <c r="I1158" s="347">
        <v>35</v>
      </c>
      <c r="J1158" s="331"/>
      <c r="K1158" s="142">
        <v>31.06</v>
      </c>
      <c r="L1158" s="331"/>
      <c r="M1158" s="331"/>
      <c r="N1158" s="129">
        <v>1087.0999999999999</v>
      </c>
      <c r="O1158" s="331"/>
      <c r="P1158" s="331"/>
      <c r="Q1158" s="331"/>
      <c r="R1158" s="331"/>
      <c r="S1158" s="129">
        <v>1087.0999999999999</v>
      </c>
    </row>
    <row r="1159" spans="1:19" ht="21.75" customHeight="1" x14ac:dyDescent="0.2">
      <c r="A1159" s="128" t="s">
        <v>4015</v>
      </c>
      <c r="B1159" s="334">
        <v>9341</v>
      </c>
      <c r="C1159" s="321"/>
      <c r="D1159" s="321" t="s">
        <v>3072</v>
      </c>
      <c r="E1159" s="321"/>
      <c r="F1159" s="321"/>
      <c r="G1159" s="321" t="s">
        <v>7</v>
      </c>
      <c r="H1159" s="321"/>
      <c r="I1159" s="335">
        <v>5</v>
      </c>
      <c r="J1159" s="331"/>
      <c r="K1159" s="142">
        <v>26.3</v>
      </c>
      <c r="L1159" s="331"/>
      <c r="M1159" s="331"/>
      <c r="N1159" s="135">
        <v>131.5</v>
      </c>
      <c r="O1159" s="331"/>
      <c r="P1159" s="331"/>
      <c r="Q1159" s="331"/>
      <c r="R1159" s="331"/>
      <c r="S1159" s="135">
        <v>131.5</v>
      </c>
    </row>
    <row r="1160" spans="1:19" ht="21.75" customHeight="1" x14ac:dyDescent="0.2">
      <c r="A1160" s="128" t="s">
        <v>4015</v>
      </c>
      <c r="B1160" s="334">
        <v>9342</v>
      </c>
      <c r="C1160" s="321"/>
      <c r="D1160" s="321" t="s">
        <v>3071</v>
      </c>
      <c r="E1160" s="321"/>
      <c r="F1160" s="321"/>
      <c r="G1160" s="321" t="s">
        <v>7</v>
      </c>
      <c r="H1160" s="321"/>
      <c r="I1160" s="347">
        <v>78</v>
      </c>
      <c r="J1160" s="331"/>
      <c r="K1160" s="142">
        <v>28.03</v>
      </c>
      <c r="L1160" s="331"/>
      <c r="M1160" s="331"/>
      <c r="N1160" s="129">
        <v>2186.34</v>
      </c>
      <c r="O1160" s="331"/>
      <c r="P1160" s="331"/>
      <c r="Q1160" s="331"/>
      <c r="R1160" s="331"/>
      <c r="S1160" s="129">
        <v>2186.34</v>
      </c>
    </row>
    <row r="1161" spans="1:19" ht="21.75" customHeight="1" x14ac:dyDescent="0.2">
      <c r="A1161" s="128" t="s">
        <v>4015</v>
      </c>
      <c r="B1161" s="334">
        <v>9343</v>
      </c>
      <c r="C1161" s="321"/>
      <c r="D1161" s="321" t="s">
        <v>3070</v>
      </c>
      <c r="E1161" s="321"/>
      <c r="F1161" s="321"/>
      <c r="G1161" s="321" t="s">
        <v>7</v>
      </c>
      <c r="H1161" s="321"/>
      <c r="I1161" s="347">
        <v>13</v>
      </c>
      <c r="J1161" s="331"/>
      <c r="K1161" s="142">
        <v>19.29</v>
      </c>
      <c r="L1161" s="331"/>
      <c r="M1161" s="331"/>
      <c r="N1161" s="135">
        <v>250.77</v>
      </c>
      <c r="O1161" s="331"/>
      <c r="P1161" s="331"/>
      <c r="Q1161" s="331"/>
      <c r="R1161" s="331"/>
      <c r="S1161" s="135">
        <v>250.77</v>
      </c>
    </row>
    <row r="1162" spans="1:19" ht="21.75" customHeight="1" x14ac:dyDescent="0.2">
      <c r="A1162" s="128" t="s">
        <v>4015</v>
      </c>
      <c r="B1162" s="334">
        <v>9344</v>
      </c>
      <c r="C1162" s="321"/>
      <c r="D1162" s="321" t="s">
        <v>3069</v>
      </c>
      <c r="E1162" s="321"/>
      <c r="F1162" s="321"/>
      <c r="G1162" s="321" t="s">
        <v>7</v>
      </c>
      <c r="H1162" s="321"/>
      <c r="I1162" s="335">
        <v>1</v>
      </c>
      <c r="J1162" s="331"/>
      <c r="K1162" s="135">
        <v>175.53</v>
      </c>
      <c r="L1162" s="331"/>
      <c r="M1162" s="331"/>
      <c r="N1162" s="135">
        <v>175.53</v>
      </c>
      <c r="O1162" s="331"/>
      <c r="P1162" s="331"/>
      <c r="Q1162" s="331"/>
      <c r="R1162" s="331"/>
      <c r="S1162" s="135">
        <v>175.53</v>
      </c>
    </row>
    <row r="1163" spans="1:19" ht="21.75" customHeight="1" x14ac:dyDescent="0.2">
      <c r="A1163" s="128" t="s">
        <v>4015</v>
      </c>
      <c r="B1163" s="334">
        <v>9345</v>
      </c>
      <c r="C1163" s="321"/>
      <c r="D1163" s="321" t="s">
        <v>3068</v>
      </c>
      <c r="E1163" s="321"/>
      <c r="F1163" s="321"/>
      <c r="G1163" s="321" t="s">
        <v>7</v>
      </c>
      <c r="H1163" s="321"/>
      <c r="I1163" s="335">
        <v>6</v>
      </c>
      <c r="J1163" s="331"/>
      <c r="K1163" s="142">
        <v>12.43</v>
      </c>
      <c r="L1163" s="331"/>
      <c r="M1163" s="331"/>
      <c r="N1163" s="142">
        <v>74.58</v>
      </c>
      <c r="O1163" s="331"/>
      <c r="P1163" s="331"/>
      <c r="Q1163" s="331"/>
      <c r="R1163" s="331"/>
      <c r="S1163" s="142">
        <v>74.58</v>
      </c>
    </row>
    <row r="1164" spans="1:19" ht="10.9" customHeight="1" x14ac:dyDescent="0.2">
      <c r="A1164" s="128" t="s">
        <v>4015</v>
      </c>
      <c r="B1164" s="334">
        <v>9346</v>
      </c>
      <c r="C1164" s="321"/>
      <c r="D1164" s="321" t="s">
        <v>3067</v>
      </c>
      <c r="E1164" s="321"/>
      <c r="F1164" s="321"/>
      <c r="G1164" s="321" t="s">
        <v>7</v>
      </c>
      <c r="H1164" s="321"/>
      <c r="I1164" s="335">
        <v>2</v>
      </c>
      <c r="J1164" s="331"/>
      <c r="K1164" s="135">
        <v>153.9</v>
      </c>
      <c r="L1164" s="331"/>
      <c r="M1164" s="331"/>
      <c r="N1164" s="135">
        <v>307.8</v>
      </c>
      <c r="O1164" s="331"/>
      <c r="P1164" s="331"/>
      <c r="Q1164" s="331"/>
      <c r="R1164" s="331"/>
      <c r="S1164" s="135">
        <v>307.8</v>
      </c>
    </row>
    <row r="1165" spans="1:19" ht="10.9" customHeight="1" x14ac:dyDescent="0.2">
      <c r="A1165" s="128" t="s">
        <v>4015</v>
      </c>
      <c r="B1165" s="334">
        <v>9347</v>
      </c>
      <c r="C1165" s="321"/>
      <c r="D1165" s="321" t="s">
        <v>3066</v>
      </c>
      <c r="E1165" s="321"/>
      <c r="F1165" s="321"/>
      <c r="G1165" s="321" t="s">
        <v>7</v>
      </c>
      <c r="H1165" s="321"/>
      <c r="I1165" s="335">
        <v>3</v>
      </c>
      <c r="J1165" s="331"/>
      <c r="K1165" s="142">
        <v>60</v>
      </c>
      <c r="L1165" s="331"/>
      <c r="M1165" s="331"/>
      <c r="N1165" s="135">
        <v>180</v>
      </c>
      <c r="O1165" s="331"/>
      <c r="P1165" s="331"/>
      <c r="Q1165" s="331"/>
      <c r="R1165" s="331"/>
      <c r="S1165" s="135">
        <v>180</v>
      </c>
    </row>
    <row r="1166" spans="1:19" ht="10.9" customHeight="1" x14ac:dyDescent="0.2">
      <c r="A1166" s="322" t="s">
        <v>4014</v>
      </c>
      <c r="B1166" s="322"/>
      <c r="C1166" s="322"/>
      <c r="D1166" s="322"/>
      <c r="E1166" s="322"/>
      <c r="F1166" s="322"/>
      <c r="G1166" s="322"/>
      <c r="H1166" s="322"/>
      <c r="I1166" s="322"/>
      <c r="J1166" s="322"/>
      <c r="K1166" s="322"/>
      <c r="L1166" s="333">
        <v>0</v>
      </c>
      <c r="M1166" s="322"/>
      <c r="N1166" s="158">
        <v>120155.65</v>
      </c>
      <c r="O1166" s="333">
        <v>0</v>
      </c>
      <c r="P1166" s="322"/>
      <c r="Q1166" s="333">
        <v>0</v>
      </c>
      <c r="R1166" s="322"/>
      <c r="S1166" s="158">
        <v>120155.65</v>
      </c>
    </row>
    <row r="1167" spans="1:19" ht="10.9" customHeight="1" x14ac:dyDescent="0.2">
      <c r="A1167" s="322" t="s">
        <v>4013</v>
      </c>
      <c r="B1167" s="322"/>
      <c r="C1167" s="322"/>
      <c r="D1167" s="322"/>
      <c r="E1167" s="322"/>
      <c r="F1167" s="322"/>
      <c r="G1167" s="322"/>
      <c r="H1167" s="322"/>
      <c r="I1167" s="322"/>
      <c r="J1167" s="322"/>
      <c r="K1167" s="322"/>
      <c r="L1167" s="330">
        <v>0</v>
      </c>
      <c r="M1167" s="322"/>
      <c r="N1167" s="149">
        <v>1</v>
      </c>
      <c r="O1167" s="330">
        <v>0</v>
      </c>
      <c r="P1167" s="322"/>
      <c r="Q1167" s="330">
        <v>0</v>
      </c>
      <c r="R1167" s="322"/>
      <c r="S1167" s="149">
        <v>1</v>
      </c>
    </row>
    <row r="1168" spans="1:19" ht="10.9" customHeight="1" x14ac:dyDescent="0.2">
      <c r="A1168" s="301"/>
      <c r="B1168" s="301"/>
      <c r="C1168" s="301"/>
      <c r="D1168" s="301"/>
      <c r="E1168" s="301"/>
      <c r="F1168" s="301"/>
      <c r="G1168" s="301"/>
      <c r="H1168" s="301"/>
      <c r="I1168" s="301"/>
      <c r="J1168" s="301"/>
      <c r="K1168" s="301"/>
      <c r="L1168" s="301"/>
      <c r="M1168" s="301"/>
      <c r="N1168" s="301"/>
      <c r="O1168" s="301"/>
      <c r="P1168" s="301"/>
      <c r="Q1168" s="301"/>
      <c r="R1168" s="301"/>
      <c r="S1168" s="301"/>
    </row>
    <row r="1169" spans="1:19" ht="10.9" customHeight="1" x14ac:dyDescent="0.2">
      <c r="A1169" s="322" t="s">
        <v>4031</v>
      </c>
      <c r="B1169" s="322"/>
      <c r="C1169" s="322"/>
      <c r="D1169" s="322"/>
      <c r="E1169" s="321" t="s">
        <v>4482</v>
      </c>
      <c r="F1169" s="321"/>
      <c r="G1169" s="321"/>
      <c r="H1169" s="321"/>
      <c r="I1169" s="321"/>
      <c r="J1169" s="321"/>
      <c r="K1169" s="321"/>
      <c r="L1169" s="321"/>
      <c r="M1169" s="321"/>
      <c r="N1169" s="321"/>
      <c r="O1169" s="321"/>
      <c r="P1169" s="321"/>
      <c r="Q1169" s="321"/>
      <c r="R1169" s="321"/>
      <c r="S1169" s="321"/>
    </row>
    <row r="1170" spans="1:19" ht="10.9" customHeight="1" x14ac:dyDescent="0.2">
      <c r="A1170" s="322" t="s">
        <v>4022</v>
      </c>
      <c r="B1170" s="322"/>
      <c r="C1170" s="322"/>
      <c r="D1170" s="322"/>
      <c r="E1170" s="321" t="s">
        <v>4481</v>
      </c>
      <c r="F1170" s="321"/>
      <c r="G1170" s="321"/>
      <c r="H1170" s="321"/>
      <c r="I1170" s="321"/>
      <c r="J1170" s="321"/>
      <c r="K1170" s="321"/>
      <c r="L1170" s="321"/>
      <c r="M1170" s="321"/>
      <c r="N1170" s="321"/>
      <c r="O1170" s="321"/>
      <c r="P1170" s="322" t="s">
        <v>2904</v>
      </c>
      <c r="Q1170" s="322"/>
      <c r="R1170" s="321" t="s">
        <v>414</v>
      </c>
      <c r="S1170" s="321"/>
    </row>
    <row r="1171" spans="1:19" ht="10.9" customHeight="1" x14ac:dyDescent="0.2">
      <c r="A1171" s="157"/>
      <c r="B1171" s="324"/>
      <c r="C1171" s="324"/>
      <c r="D1171" s="324"/>
      <c r="E1171" s="324"/>
      <c r="F1171" s="324"/>
      <c r="G1171" s="325"/>
      <c r="H1171" s="325"/>
      <c r="I1171" s="325"/>
      <c r="J1171" s="325"/>
      <c r="K1171" s="156"/>
      <c r="L1171" s="326" t="s">
        <v>4020</v>
      </c>
      <c r="M1171" s="326"/>
      <c r="N1171" s="326"/>
      <c r="O1171" s="326"/>
      <c r="P1171" s="326"/>
      <c r="Q1171" s="326"/>
      <c r="R1171" s="326"/>
      <c r="S1171" s="156"/>
    </row>
    <row r="1172" spans="1:19" ht="65.650000000000006" customHeight="1" x14ac:dyDescent="0.2">
      <c r="A1172" s="155" t="s">
        <v>1247</v>
      </c>
      <c r="B1172" s="327" t="s">
        <v>0</v>
      </c>
      <c r="C1172" s="327"/>
      <c r="D1172" s="327" t="s">
        <v>1</v>
      </c>
      <c r="E1172" s="327"/>
      <c r="F1172" s="327"/>
      <c r="G1172" s="327" t="s">
        <v>2904</v>
      </c>
      <c r="H1172" s="327"/>
      <c r="I1172" s="328" t="s">
        <v>405</v>
      </c>
      <c r="J1172" s="328"/>
      <c r="K1172" s="154" t="s">
        <v>4</v>
      </c>
      <c r="L1172" s="322" t="s">
        <v>4019</v>
      </c>
      <c r="M1172" s="322"/>
      <c r="N1172" s="141" t="s">
        <v>4018</v>
      </c>
      <c r="O1172" s="322" t="s">
        <v>4017</v>
      </c>
      <c r="P1172" s="322"/>
      <c r="Q1172" s="322" t="s">
        <v>4016</v>
      </c>
      <c r="R1172" s="322"/>
      <c r="S1172" s="154" t="s">
        <v>5</v>
      </c>
    </row>
    <row r="1173" spans="1:19" ht="21.75" customHeight="1" x14ac:dyDescent="0.2">
      <c r="A1173" s="128" t="s">
        <v>4015</v>
      </c>
      <c r="B1173" s="334">
        <v>9348</v>
      </c>
      <c r="C1173" s="321"/>
      <c r="D1173" s="321" t="s">
        <v>3011</v>
      </c>
      <c r="E1173" s="321"/>
      <c r="F1173" s="321"/>
      <c r="G1173" s="321" t="s">
        <v>7</v>
      </c>
      <c r="H1173" s="321"/>
      <c r="I1173" s="351">
        <v>1067</v>
      </c>
      <c r="J1173" s="331"/>
      <c r="K1173" s="142">
        <v>13.62</v>
      </c>
      <c r="L1173" s="331"/>
      <c r="M1173" s="331"/>
      <c r="N1173" s="131">
        <v>14532.54</v>
      </c>
      <c r="O1173" s="331"/>
      <c r="P1173" s="331"/>
      <c r="Q1173" s="331"/>
      <c r="R1173" s="331"/>
      <c r="S1173" s="131">
        <v>14532.54</v>
      </c>
    </row>
    <row r="1174" spans="1:19" ht="21.75" customHeight="1" x14ac:dyDescent="0.2">
      <c r="A1174" s="128" t="s">
        <v>4015</v>
      </c>
      <c r="B1174" s="334">
        <v>9349</v>
      </c>
      <c r="C1174" s="321"/>
      <c r="D1174" s="321" t="s">
        <v>3010</v>
      </c>
      <c r="E1174" s="321"/>
      <c r="F1174" s="321"/>
      <c r="G1174" s="321" t="s">
        <v>7</v>
      </c>
      <c r="H1174" s="321"/>
      <c r="I1174" s="335">
        <v>1</v>
      </c>
      <c r="J1174" s="331"/>
      <c r="K1174" s="132">
        <v>7.48</v>
      </c>
      <c r="L1174" s="331"/>
      <c r="M1174" s="331"/>
      <c r="N1174" s="132">
        <v>7.48</v>
      </c>
      <c r="O1174" s="331"/>
      <c r="P1174" s="331"/>
      <c r="Q1174" s="331"/>
      <c r="R1174" s="331"/>
      <c r="S1174" s="132">
        <v>7.48</v>
      </c>
    </row>
    <row r="1175" spans="1:19" ht="21.75" customHeight="1" x14ac:dyDescent="0.2">
      <c r="A1175" s="128" t="s">
        <v>4015</v>
      </c>
      <c r="B1175" s="334">
        <v>9350</v>
      </c>
      <c r="C1175" s="321"/>
      <c r="D1175" s="321" t="s">
        <v>3009</v>
      </c>
      <c r="E1175" s="321"/>
      <c r="F1175" s="321"/>
      <c r="G1175" s="321" t="s">
        <v>7</v>
      </c>
      <c r="H1175" s="321"/>
      <c r="I1175" s="352">
        <v>288</v>
      </c>
      <c r="J1175" s="331"/>
      <c r="K1175" s="135">
        <v>415</v>
      </c>
      <c r="L1175" s="331"/>
      <c r="M1175" s="331"/>
      <c r="N1175" s="134">
        <v>119520</v>
      </c>
      <c r="O1175" s="331"/>
      <c r="P1175" s="331"/>
      <c r="Q1175" s="331"/>
      <c r="R1175" s="331"/>
      <c r="S1175" s="134">
        <v>119520</v>
      </c>
    </row>
    <row r="1176" spans="1:19" ht="21.75" customHeight="1" x14ac:dyDescent="0.2">
      <c r="A1176" s="128" t="s">
        <v>4015</v>
      </c>
      <c r="B1176" s="334">
        <v>9351</v>
      </c>
      <c r="C1176" s="321"/>
      <c r="D1176" s="321" t="s">
        <v>3008</v>
      </c>
      <c r="E1176" s="321"/>
      <c r="F1176" s="321"/>
      <c r="G1176" s="321" t="s">
        <v>7</v>
      </c>
      <c r="H1176" s="321"/>
      <c r="I1176" s="347">
        <v>74</v>
      </c>
      <c r="J1176" s="331"/>
      <c r="K1176" s="135">
        <v>145.82</v>
      </c>
      <c r="L1176" s="331"/>
      <c r="M1176" s="331"/>
      <c r="N1176" s="131">
        <v>10790.68</v>
      </c>
      <c r="O1176" s="331"/>
      <c r="P1176" s="331"/>
      <c r="Q1176" s="331"/>
      <c r="R1176" s="331"/>
      <c r="S1176" s="131">
        <v>10790.68</v>
      </c>
    </row>
    <row r="1177" spans="1:19" ht="10.9" customHeight="1" x14ac:dyDescent="0.2">
      <c r="A1177" s="322" t="s">
        <v>4014</v>
      </c>
      <c r="B1177" s="322"/>
      <c r="C1177" s="322"/>
      <c r="D1177" s="322"/>
      <c r="E1177" s="322"/>
      <c r="F1177" s="322"/>
      <c r="G1177" s="322"/>
      <c r="H1177" s="322"/>
      <c r="I1177" s="322"/>
      <c r="J1177" s="322"/>
      <c r="K1177" s="322"/>
      <c r="L1177" s="333">
        <v>0</v>
      </c>
      <c r="M1177" s="322"/>
      <c r="N1177" s="158">
        <v>144850.70000000001</v>
      </c>
      <c r="O1177" s="333">
        <v>0</v>
      </c>
      <c r="P1177" s="322"/>
      <c r="Q1177" s="333">
        <v>0</v>
      </c>
      <c r="R1177" s="322"/>
      <c r="S1177" s="158">
        <v>144850.70000000001</v>
      </c>
    </row>
    <row r="1178" spans="1:19" ht="10.9" customHeight="1" x14ac:dyDescent="0.2">
      <c r="A1178" s="322" t="s">
        <v>4013</v>
      </c>
      <c r="B1178" s="322"/>
      <c r="C1178" s="322"/>
      <c r="D1178" s="322"/>
      <c r="E1178" s="322"/>
      <c r="F1178" s="322"/>
      <c r="G1178" s="322"/>
      <c r="H1178" s="322"/>
      <c r="I1178" s="322"/>
      <c r="J1178" s="322"/>
      <c r="K1178" s="322"/>
      <c r="L1178" s="330">
        <v>0</v>
      </c>
      <c r="M1178" s="322"/>
      <c r="N1178" s="149">
        <v>1</v>
      </c>
      <c r="O1178" s="330">
        <v>0</v>
      </c>
      <c r="P1178" s="322"/>
      <c r="Q1178" s="330">
        <v>0</v>
      </c>
      <c r="R1178" s="322"/>
      <c r="S1178" s="149">
        <v>1</v>
      </c>
    </row>
    <row r="1179" spans="1:19" ht="10.9" customHeight="1" x14ac:dyDescent="0.2">
      <c r="A1179" s="301"/>
      <c r="B1179" s="301"/>
      <c r="C1179" s="301"/>
      <c r="D1179" s="301"/>
      <c r="E1179" s="301"/>
      <c r="F1179" s="301"/>
      <c r="G1179" s="301"/>
      <c r="H1179" s="301"/>
      <c r="I1179" s="301"/>
      <c r="J1179" s="301"/>
      <c r="K1179" s="301"/>
      <c r="L1179" s="301"/>
      <c r="M1179" s="301"/>
      <c r="N1179" s="301"/>
      <c r="O1179" s="301"/>
      <c r="P1179" s="301"/>
      <c r="Q1179" s="301"/>
      <c r="R1179" s="301"/>
      <c r="S1179" s="301"/>
    </row>
    <row r="1180" spans="1:19" ht="10.9" customHeight="1" x14ac:dyDescent="0.2">
      <c r="A1180" s="322" t="s">
        <v>4031</v>
      </c>
      <c r="B1180" s="322"/>
      <c r="C1180" s="322"/>
      <c r="D1180" s="322"/>
      <c r="E1180" s="321" t="s">
        <v>4480</v>
      </c>
      <c r="F1180" s="321"/>
      <c r="G1180" s="321"/>
      <c r="H1180" s="321"/>
      <c r="I1180" s="321"/>
      <c r="J1180" s="321"/>
      <c r="K1180" s="321"/>
      <c r="L1180" s="321"/>
      <c r="M1180" s="321"/>
      <c r="N1180" s="321"/>
      <c r="O1180" s="321"/>
      <c r="P1180" s="321"/>
      <c r="Q1180" s="321"/>
      <c r="R1180" s="321"/>
      <c r="S1180" s="321"/>
    </row>
    <row r="1181" spans="1:19" ht="10.9" customHeight="1" x14ac:dyDescent="0.2">
      <c r="A1181" s="322" t="s">
        <v>4022</v>
      </c>
      <c r="B1181" s="322"/>
      <c r="C1181" s="322"/>
      <c r="D1181" s="322"/>
      <c r="E1181" s="321" t="s">
        <v>4479</v>
      </c>
      <c r="F1181" s="321"/>
      <c r="G1181" s="321"/>
      <c r="H1181" s="321"/>
      <c r="I1181" s="321"/>
      <c r="J1181" s="321"/>
      <c r="K1181" s="321"/>
      <c r="L1181" s="321"/>
      <c r="M1181" s="321"/>
      <c r="N1181" s="321"/>
      <c r="O1181" s="321"/>
      <c r="P1181" s="322" t="s">
        <v>2904</v>
      </c>
      <c r="Q1181" s="322"/>
      <c r="R1181" s="321" t="s">
        <v>7</v>
      </c>
      <c r="S1181" s="321"/>
    </row>
    <row r="1182" spans="1:19" ht="10.9" customHeight="1" x14ac:dyDescent="0.2">
      <c r="A1182" s="157"/>
      <c r="B1182" s="324"/>
      <c r="C1182" s="324"/>
      <c r="D1182" s="324"/>
      <c r="E1182" s="324"/>
      <c r="F1182" s="324"/>
      <c r="G1182" s="325"/>
      <c r="H1182" s="325"/>
      <c r="I1182" s="325"/>
      <c r="J1182" s="325"/>
      <c r="K1182" s="156"/>
      <c r="L1182" s="326" t="s">
        <v>4020</v>
      </c>
      <c r="M1182" s="326"/>
      <c r="N1182" s="326"/>
      <c r="O1182" s="326"/>
      <c r="P1182" s="326"/>
      <c r="Q1182" s="326"/>
      <c r="R1182" s="326"/>
      <c r="S1182" s="156"/>
    </row>
    <row r="1183" spans="1:19" ht="65.650000000000006" customHeight="1" x14ac:dyDescent="0.2">
      <c r="A1183" s="155" t="s">
        <v>1247</v>
      </c>
      <c r="B1183" s="327" t="s">
        <v>0</v>
      </c>
      <c r="C1183" s="327"/>
      <c r="D1183" s="327" t="s">
        <v>1</v>
      </c>
      <c r="E1183" s="327"/>
      <c r="F1183" s="327"/>
      <c r="G1183" s="327" t="s">
        <v>2904</v>
      </c>
      <c r="H1183" s="327"/>
      <c r="I1183" s="328" t="s">
        <v>405</v>
      </c>
      <c r="J1183" s="328"/>
      <c r="K1183" s="154" t="s">
        <v>4</v>
      </c>
      <c r="L1183" s="322" t="s">
        <v>4019</v>
      </c>
      <c r="M1183" s="322"/>
      <c r="N1183" s="141" t="s">
        <v>4018</v>
      </c>
      <c r="O1183" s="322" t="s">
        <v>4017</v>
      </c>
      <c r="P1183" s="322"/>
      <c r="Q1183" s="322" t="s">
        <v>4016</v>
      </c>
      <c r="R1183" s="322"/>
      <c r="S1183" s="154" t="s">
        <v>5</v>
      </c>
    </row>
    <row r="1184" spans="1:19" ht="10.9" customHeight="1" x14ac:dyDescent="0.2">
      <c r="A1184" s="128" t="s">
        <v>4015</v>
      </c>
      <c r="B1184" s="334">
        <v>9436</v>
      </c>
      <c r="C1184" s="321"/>
      <c r="D1184" s="321" t="s">
        <v>2996</v>
      </c>
      <c r="E1184" s="321"/>
      <c r="F1184" s="321"/>
      <c r="G1184" s="321" t="s">
        <v>7</v>
      </c>
      <c r="H1184" s="321"/>
      <c r="I1184" s="335">
        <v>1</v>
      </c>
      <c r="J1184" s="331"/>
      <c r="K1184" s="129">
        <v>9073.16</v>
      </c>
      <c r="L1184" s="331"/>
      <c r="M1184" s="331"/>
      <c r="N1184" s="129">
        <v>9073.16</v>
      </c>
      <c r="O1184" s="331"/>
      <c r="P1184" s="331"/>
      <c r="Q1184" s="331"/>
      <c r="R1184" s="331"/>
      <c r="S1184" s="129">
        <v>9073.16</v>
      </c>
    </row>
    <row r="1185" spans="1:19" ht="10.9" customHeight="1" x14ac:dyDescent="0.2">
      <c r="A1185" s="128" t="s">
        <v>4015</v>
      </c>
      <c r="B1185" s="334">
        <v>9437</v>
      </c>
      <c r="C1185" s="321"/>
      <c r="D1185" s="321" t="s">
        <v>2995</v>
      </c>
      <c r="E1185" s="321"/>
      <c r="F1185" s="321"/>
      <c r="G1185" s="321" t="s">
        <v>7</v>
      </c>
      <c r="H1185" s="321"/>
      <c r="I1185" s="335">
        <v>1</v>
      </c>
      <c r="J1185" s="331"/>
      <c r="K1185" s="135">
        <v>548.95000000000005</v>
      </c>
      <c r="L1185" s="331"/>
      <c r="M1185" s="331"/>
      <c r="N1185" s="135">
        <v>548.95000000000005</v>
      </c>
      <c r="O1185" s="331"/>
      <c r="P1185" s="331"/>
      <c r="Q1185" s="331"/>
      <c r="R1185" s="331"/>
      <c r="S1185" s="135">
        <v>548.95000000000005</v>
      </c>
    </row>
    <row r="1186" spans="1:19" ht="10.9" customHeight="1" x14ac:dyDescent="0.2">
      <c r="A1186" s="322" t="s">
        <v>4014</v>
      </c>
      <c r="B1186" s="322"/>
      <c r="C1186" s="322"/>
      <c r="D1186" s="322"/>
      <c r="E1186" s="322"/>
      <c r="F1186" s="322"/>
      <c r="G1186" s="322"/>
      <c r="H1186" s="322"/>
      <c r="I1186" s="322"/>
      <c r="J1186" s="322"/>
      <c r="K1186" s="322"/>
      <c r="L1186" s="333">
        <v>0</v>
      </c>
      <c r="M1186" s="322"/>
      <c r="N1186" s="151">
        <v>9622.11</v>
      </c>
      <c r="O1186" s="333">
        <v>0</v>
      </c>
      <c r="P1186" s="322"/>
      <c r="Q1186" s="333">
        <v>0</v>
      </c>
      <c r="R1186" s="322"/>
      <c r="S1186" s="151">
        <v>9622.11</v>
      </c>
    </row>
    <row r="1187" spans="1:19" ht="10.9" customHeight="1" x14ac:dyDescent="0.2">
      <c r="A1187" s="322" t="s">
        <v>4013</v>
      </c>
      <c r="B1187" s="322"/>
      <c r="C1187" s="322"/>
      <c r="D1187" s="322"/>
      <c r="E1187" s="322"/>
      <c r="F1187" s="322"/>
      <c r="G1187" s="322"/>
      <c r="H1187" s="322"/>
      <c r="I1187" s="322"/>
      <c r="J1187" s="322"/>
      <c r="K1187" s="322"/>
      <c r="L1187" s="330">
        <v>0</v>
      </c>
      <c r="M1187" s="322"/>
      <c r="N1187" s="149">
        <v>1</v>
      </c>
      <c r="O1187" s="330">
        <v>0</v>
      </c>
      <c r="P1187" s="322"/>
      <c r="Q1187" s="330">
        <v>0</v>
      </c>
      <c r="R1187" s="322"/>
      <c r="S1187" s="149">
        <v>1</v>
      </c>
    </row>
    <row r="1188" spans="1:19" ht="10.9" customHeight="1" x14ac:dyDescent="0.2">
      <c r="A1188" s="301"/>
      <c r="B1188" s="301"/>
      <c r="C1188" s="301"/>
      <c r="D1188" s="301"/>
      <c r="E1188" s="301"/>
      <c r="F1188" s="301"/>
      <c r="G1188" s="301"/>
      <c r="H1188" s="301"/>
      <c r="I1188" s="301"/>
      <c r="J1188" s="301"/>
      <c r="K1188" s="301"/>
      <c r="L1188" s="301"/>
      <c r="M1188" s="301"/>
      <c r="N1188" s="301"/>
      <c r="O1188" s="301"/>
      <c r="P1188" s="301"/>
      <c r="Q1188" s="301"/>
      <c r="R1188" s="301"/>
      <c r="S1188" s="301"/>
    </row>
    <row r="1189" spans="1:19" ht="10.9" customHeight="1" x14ac:dyDescent="0.2">
      <c r="A1189" s="322" t="s">
        <v>4033</v>
      </c>
      <c r="B1189" s="322"/>
      <c r="C1189" s="322"/>
      <c r="D1189" s="322"/>
      <c r="E1189" s="321" t="s">
        <v>4478</v>
      </c>
      <c r="F1189" s="321"/>
      <c r="G1189" s="321"/>
      <c r="H1189" s="321"/>
      <c r="I1189" s="321"/>
      <c r="J1189" s="321"/>
      <c r="K1189" s="321"/>
      <c r="L1189" s="321"/>
      <c r="M1189" s="321"/>
      <c r="N1189" s="321"/>
      <c r="O1189" s="321"/>
      <c r="P1189" s="321"/>
      <c r="Q1189" s="321"/>
      <c r="R1189" s="321"/>
      <c r="S1189" s="321"/>
    </row>
    <row r="1190" spans="1:19" ht="10.9" customHeight="1" x14ac:dyDescent="0.2">
      <c r="A1190" s="322" t="s">
        <v>4031</v>
      </c>
      <c r="B1190" s="322"/>
      <c r="C1190" s="322"/>
      <c r="D1190" s="322"/>
      <c r="E1190" s="321" t="s">
        <v>4477</v>
      </c>
      <c r="F1190" s="321"/>
      <c r="G1190" s="321"/>
      <c r="H1190" s="321"/>
      <c r="I1190" s="321"/>
      <c r="J1190" s="321"/>
      <c r="K1190" s="321"/>
      <c r="L1190" s="321"/>
      <c r="M1190" s="321"/>
      <c r="N1190" s="321"/>
      <c r="O1190" s="321"/>
      <c r="P1190" s="321"/>
      <c r="Q1190" s="321"/>
      <c r="R1190" s="321"/>
      <c r="S1190" s="321"/>
    </row>
    <row r="1191" spans="1:19" ht="10.9" customHeight="1" x14ac:dyDescent="0.2">
      <c r="A1191" s="322" t="s">
        <v>4022</v>
      </c>
      <c r="B1191" s="322"/>
      <c r="C1191" s="322"/>
      <c r="D1191" s="322"/>
      <c r="E1191" s="321" t="s">
        <v>4476</v>
      </c>
      <c r="F1191" s="321"/>
      <c r="G1191" s="321"/>
      <c r="H1191" s="321"/>
      <c r="I1191" s="321"/>
      <c r="J1191" s="321"/>
      <c r="K1191" s="321"/>
      <c r="L1191" s="321"/>
      <c r="M1191" s="321"/>
      <c r="N1191" s="321"/>
      <c r="O1191" s="321"/>
      <c r="P1191" s="322" t="s">
        <v>2904</v>
      </c>
      <c r="Q1191" s="322"/>
      <c r="R1191" s="321" t="s">
        <v>414</v>
      </c>
      <c r="S1191" s="321"/>
    </row>
    <row r="1192" spans="1:19" ht="10.9" customHeight="1" x14ac:dyDescent="0.2">
      <c r="A1192" s="157"/>
      <c r="B1192" s="324"/>
      <c r="C1192" s="324"/>
      <c r="D1192" s="324"/>
      <c r="E1192" s="324"/>
      <c r="F1192" s="324"/>
      <c r="G1192" s="325"/>
      <c r="H1192" s="325"/>
      <c r="I1192" s="325"/>
      <c r="J1192" s="325"/>
      <c r="K1192" s="156"/>
      <c r="L1192" s="326" t="s">
        <v>4020</v>
      </c>
      <c r="M1192" s="326"/>
      <c r="N1192" s="326"/>
      <c r="O1192" s="326"/>
      <c r="P1192" s="326"/>
      <c r="Q1192" s="326"/>
      <c r="R1192" s="326"/>
      <c r="S1192" s="156"/>
    </row>
    <row r="1193" spans="1:19" ht="65.650000000000006" customHeight="1" x14ac:dyDescent="0.2">
      <c r="A1193" s="155" t="s">
        <v>1247</v>
      </c>
      <c r="B1193" s="327" t="s">
        <v>0</v>
      </c>
      <c r="C1193" s="327"/>
      <c r="D1193" s="327" t="s">
        <v>1</v>
      </c>
      <c r="E1193" s="327"/>
      <c r="F1193" s="327"/>
      <c r="G1193" s="327" t="s">
        <v>2904</v>
      </c>
      <c r="H1193" s="327"/>
      <c r="I1193" s="328" t="s">
        <v>405</v>
      </c>
      <c r="J1193" s="328"/>
      <c r="K1193" s="154" t="s">
        <v>4</v>
      </c>
      <c r="L1193" s="322" t="s">
        <v>4019</v>
      </c>
      <c r="M1193" s="322"/>
      <c r="N1193" s="141" t="s">
        <v>4018</v>
      </c>
      <c r="O1193" s="322" t="s">
        <v>4017</v>
      </c>
      <c r="P1193" s="322"/>
      <c r="Q1193" s="322" t="s">
        <v>4016</v>
      </c>
      <c r="R1193" s="322"/>
      <c r="S1193" s="154" t="s">
        <v>5</v>
      </c>
    </row>
    <row r="1194" spans="1:19" ht="10.9" customHeight="1" x14ac:dyDescent="0.2">
      <c r="A1194" s="128" t="s">
        <v>4015</v>
      </c>
      <c r="B1194" s="334">
        <v>9508</v>
      </c>
      <c r="C1194" s="321"/>
      <c r="D1194" s="321" t="s">
        <v>3901</v>
      </c>
      <c r="E1194" s="321"/>
      <c r="F1194" s="321"/>
      <c r="G1194" s="321" t="s">
        <v>7</v>
      </c>
      <c r="H1194" s="321"/>
      <c r="I1194" s="335">
        <v>1</v>
      </c>
      <c r="J1194" s="331"/>
      <c r="K1194" s="129">
        <v>4500</v>
      </c>
      <c r="L1194" s="331"/>
      <c r="M1194" s="331"/>
      <c r="N1194" s="129">
        <v>4500</v>
      </c>
      <c r="O1194" s="331"/>
      <c r="P1194" s="331"/>
      <c r="Q1194" s="331"/>
      <c r="R1194" s="331"/>
      <c r="S1194" s="129">
        <v>4500</v>
      </c>
    </row>
    <row r="1195" spans="1:19" ht="10.9" customHeight="1" x14ac:dyDescent="0.2">
      <c r="A1195" s="128" t="s">
        <v>4015</v>
      </c>
      <c r="B1195" s="334">
        <v>9509</v>
      </c>
      <c r="C1195" s="321"/>
      <c r="D1195" s="321" t="s">
        <v>3900</v>
      </c>
      <c r="E1195" s="321"/>
      <c r="F1195" s="321"/>
      <c r="G1195" s="321" t="s">
        <v>7</v>
      </c>
      <c r="H1195" s="321"/>
      <c r="I1195" s="335">
        <v>1</v>
      </c>
      <c r="J1195" s="331"/>
      <c r="K1195" s="135">
        <v>890</v>
      </c>
      <c r="L1195" s="331"/>
      <c r="M1195" s="331"/>
      <c r="N1195" s="135">
        <v>890</v>
      </c>
      <c r="O1195" s="331"/>
      <c r="P1195" s="331"/>
      <c r="Q1195" s="331"/>
      <c r="R1195" s="331"/>
      <c r="S1195" s="135">
        <v>890</v>
      </c>
    </row>
    <row r="1196" spans="1:19" ht="10.9" customHeight="1" x14ac:dyDescent="0.2">
      <c r="A1196" s="128" t="s">
        <v>4015</v>
      </c>
      <c r="B1196" s="334">
        <v>9510</v>
      </c>
      <c r="C1196" s="321"/>
      <c r="D1196" s="321" t="s">
        <v>3899</v>
      </c>
      <c r="E1196" s="321"/>
      <c r="F1196" s="321"/>
      <c r="G1196" s="321" t="s">
        <v>7</v>
      </c>
      <c r="H1196" s="321"/>
      <c r="I1196" s="335">
        <v>1</v>
      </c>
      <c r="J1196" s="331"/>
      <c r="K1196" s="135">
        <v>399</v>
      </c>
      <c r="L1196" s="331"/>
      <c r="M1196" s="331"/>
      <c r="N1196" s="135">
        <v>399</v>
      </c>
      <c r="O1196" s="331"/>
      <c r="P1196" s="331"/>
      <c r="Q1196" s="331"/>
      <c r="R1196" s="331"/>
      <c r="S1196" s="135">
        <v>399</v>
      </c>
    </row>
    <row r="1197" spans="1:19" ht="10.9" customHeight="1" x14ac:dyDescent="0.2">
      <c r="A1197" s="128" t="s">
        <v>4015</v>
      </c>
      <c r="B1197" s="334">
        <v>9511</v>
      </c>
      <c r="C1197" s="321"/>
      <c r="D1197" s="321" t="s">
        <v>3898</v>
      </c>
      <c r="E1197" s="321"/>
      <c r="F1197" s="321"/>
      <c r="G1197" s="321" t="s">
        <v>7</v>
      </c>
      <c r="H1197" s="321"/>
      <c r="I1197" s="335">
        <v>1</v>
      </c>
      <c r="J1197" s="331"/>
      <c r="K1197" s="135">
        <v>115</v>
      </c>
      <c r="L1197" s="331"/>
      <c r="M1197" s="331"/>
      <c r="N1197" s="135">
        <v>115</v>
      </c>
      <c r="O1197" s="331"/>
      <c r="P1197" s="331"/>
      <c r="Q1197" s="331"/>
      <c r="R1197" s="331"/>
      <c r="S1197" s="135">
        <v>115</v>
      </c>
    </row>
    <row r="1198" spans="1:19" ht="10.9" customHeight="1" x14ac:dyDescent="0.2">
      <c r="A1198" s="128" t="s">
        <v>4015</v>
      </c>
      <c r="B1198" s="334">
        <v>9512</v>
      </c>
      <c r="C1198" s="321"/>
      <c r="D1198" s="321" t="s">
        <v>3897</v>
      </c>
      <c r="E1198" s="321"/>
      <c r="F1198" s="321"/>
      <c r="G1198" s="321" t="s">
        <v>7</v>
      </c>
      <c r="H1198" s="321"/>
      <c r="I1198" s="335">
        <v>1</v>
      </c>
      <c r="J1198" s="331"/>
      <c r="K1198" s="142">
        <v>59</v>
      </c>
      <c r="L1198" s="331"/>
      <c r="M1198" s="331"/>
      <c r="N1198" s="142">
        <v>59</v>
      </c>
      <c r="O1198" s="331"/>
      <c r="P1198" s="331"/>
      <c r="Q1198" s="331"/>
      <c r="R1198" s="331"/>
      <c r="S1198" s="142">
        <v>59</v>
      </c>
    </row>
    <row r="1199" spans="1:19" ht="10.9" customHeight="1" x14ac:dyDescent="0.2">
      <c r="A1199" s="128" t="s">
        <v>4015</v>
      </c>
      <c r="B1199" s="334">
        <v>9513</v>
      </c>
      <c r="C1199" s="321"/>
      <c r="D1199" s="321" t="s">
        <v>3896</v>
      </c>
      <c r="E1199" s="321"/>
      <c r="F1199" s="321"/>
      <c r="G1199" s="321" t="s">
        <v>7</v>
      </c>
      <c r="H1199" s="321"/>
      <c r="I1199" s="335">
        <v>1</v>
      </c>
      <c r="J1199" s="331"/>
      <c r="K1199" s="135">
        <v>220</v>
      </c>
      <c r="L1199" s="331"/>
      <c r="M1199" s="331"/>
      <c r="N1199" s="135">
        <v>220</v>
      </c>
      <c r="O1199" s="331"/>
      <c r="P1199" s="331"/>
      <c r="Q1199" s="331"/>
      <c r="R1199" s="331"/>
      <c r="S1199" s="135">
        <v>220</v>
      </c>
    </row>
    <row r="1200" spans="1:19" ht="10.9" customHeight="1" x14ac:dyDescent="0.2">
      <c r="A1200" s="128" t="s">
        <v>4015</v>
      </c>
      <c r="B1200" s="334">
        <v>9514</v>
      </c>
      <c r="C1200" s="321"/>
      <c r="D1200" s="321" t="s">
        <v>3895</v>
      </c>
      <c r="E1200" s="321"/>
      <c r="F1200" s="321"/>
      <c r="G1200" s="321" t="s">
        <v>7</v>
      </c>
      <c r="H1200" s="321"/>
      <c r="I1200" s="335">
        <v>2</v>
      </c>
      <c r="J1200" s="331"/>
      <c r="K1200" s="129">
        <v>2490</v>
      </c>
      <c r="L1200" s="331"/>
      <c r="M1200" s="331"/>
      <c r="N1200" s="129">
        <v>4980</v>
      </c>
      <c r="O1200" s="331"/>
      <c r="P1200" s="331"/>
      <c r="Q1200" s="331"/>
      <c r="R1200" s="331"/>
      <c r="S1200" s="129">
        <v>4980</v>
      </c>
    </row>
    <row r="1201" spans="1:19" ht="10.9" customHeight="1" x14ac:dyDescent="0.2">
      <c r="A1201" s="128" t="s">
        <v>4015</v>
      </c>
      <c r="B1201" s="334">
        <v>9515</v>
      </c>
      <c r="C1201" s="321"/>
      <c r="D1201" s="321" t="s">
        <v>3894</v>
      </c>
      <c r="E1201" s="321"/>
      <c r="F1201" s="321"/>
      <c r="G1201" s="321" t="s">
        <v>7</v>
      </c>
      <c r="H1201" s="321"/>
      <c r="I1201" s="335">
        <v>1</v>
      </c>
      <c r="J1201" s="331"/>
      <c r="K1201" s="129">
        <v>1134</v>
      </c>
      <c r="L1201" s="331"/>
      <c r="M1201" s="331"/>
      <c r="N1201" s="129">
        <v>1134</v>
      </c>
      <c r="O1201" s="331"/>
      <c r="P1201" s="331"/>
      <c r="Q1201" s="331"/>
      <c r="R1201" s="331"/>
      <c r="S1201" s="129">
        <v>1134</v>
      </c>
    </row>
    <row r="1202" spans="1:19" ht="10.9" customHeight="1" x14ac:dyDescent="0.2">
      <c r="A1202" s="322" t="s">
        <v>4014</v>
      </c>
      <c r="B1202" s="322"/>
      <c r="C1202" s="322"/>
      <c r="D1202" s="322"/>
      <c r="E1202" s="322"/>
      <c r="F1202" s="322"/>
      <c r="G1202" s="322"/>
      <c r="H1202" s="322"/>
      <c r="I1202" s="322"/>
      <c r="J1202" s="322"/>
      <c r="K1202" s="322"/>
      <c r="L1202" s="333">
        <v>0</v>
      </c>
      <c r="M1202" s="322"/>
      <c r="N1202" s="159">
        <v>12297</v>
      </c>
      <c r="O1202" s="333">
        <v>0</v>
      </c>
      <c r="P1202" s="322"/>
      <c r="Q1202" s="333">
        <v>0</v>
      </c>
      <c r="R1202" s="322"/>
      <c r="S1202" s="159">
        <v>12297</v>
      </c>
    </row>
    <row r="1203" spans="1:19" ht="10.9" customHeight="1" x14ac:dyDescent="0.2">
      <c r="A1203" s="322" t="s">
        <v>4013</v>
      </c>
      <c r="B1203" s="322"/>
      <c r="C1203" s="322"/>
      <c r="D1203" s="322"/>
      <c r="E1203" s="322"/>
      <c r="F1203" s="322"/>
      <c r="G1203" s="322"/>
      <c r="H1203" s="322"/>
      <c r="I1203" s="322"/>
      <c r="J1203" s="322"/>
      <c r="K1203" s="322"/>
      <c r="L1203" s="330">
        <v>0</v>
      </c>
      <c r="M1203" s="322"/>
      <c r="N1203" s="149">
        <v>1</v>
      </c>
      <c r="O1203" s="330">
        <v>0</v>
      </c>
      <c r="P1203" s="322"/>
      <c r="Q1203" s="330">
        <v>0</v>
      </c>
      <c r="R1203" s="322"/>
      <c r="S1203" s="149">
        <v>1</v>
      </c>
    </row>
    <row r="1204" spans="1:19" ht="10.9" customHeight="1" x14ac:dyDescent="0.2">
      <c r="A1204" s="301"/>
      <c r="B1204" s="301"/>
      <c r="C1204" s="301"/>
      <c r="D1204" s="301"/>
      <c r="E1204" s="301"/>
      <c r="F1204" s="301"/>
      <c r="G1204" s="301"/>
      <c r="H1204" s="301"/>
      <c r="I1204" s="301"/>
      <c r="J1204" s="301"/>
      <c r="K1204" s="301"/>
      <c r="L1204" s="301"/>
      <c r="M1204" s="301"/>
      <c r="N1204" s="301"/>
      <c r="O1204" s="301"/>
      <c r="P1204" s="301"/>
      <c r="Q1204" s="301"/>
      <c r="R1204" s="301"/>
      <c r="S1204" s="301"/>
    </row>
    <row r="1205" spans="1:19" ht="10.9" customHeight="1" x14ac:dyDescent="0.2">
      <c r="A1205" s="322" t="s">
        <v>4033</v>
      </c>
      <c r="B1205" s="322"/>
      <c r="C1205" s="322"/>
      <c r="D1205" s="322"/>
      <c r="E1205" s="321" t="s">
        <v>4475</v>
      </c>
      <c r="F1205" s="321"/>
      <c r="G1205" s="321"/>
      <c r="H1205" s="321"/>
      <c r="I1205" s="321"/>
      <c r="J1205" s="321"/>
      <c r="K1205" s="321"/>
      <c r="L1205" s="321"/>
      <c r="M1205" s="321"/>
      <c r="N1205" s="321"/>
      <c r="O1205" s="321"/>
      <c r="P1205" s="321"/>
      <c r="Q1205" s="321"/>
      <c r="R1205" s="321"/>
      <c r="S1205" s="321"/>
    </row>
    <row r="1206" spans="1:19" ht="10.9" customHeight="1" x14ac:dyDescent="0.2">
      <c r="A1206" s="322" t="s">
        <v>4031</v>
      </c>
      <c r="B1206" s="322"/>
      <c r="C1206" s="322"/>
      <c r="D1206" s="322"/>
      <c r="E1206" s="321" t="s">
        <v>4474</v>
      </c>
      <c r="F1206" s="321"/>
      <c r="G1206" s="321"/>
      <c r="H1206" s="321"/>
      <c r="I1206" s="321"/>
      <c r="J1206" s="321"/>
      <c r="K1206" s="321"/>
      <c r="L1206" s="321"/>
      <c r="M1206" s="321"/>
      <c r="N1206" s="321"/>
      <c r="O1206" s="321"/>
      <c r="P1206" s="321"/>
      <c r="Q1206" s="321"/>
      <c r="R1206" s="321"/>
      <c r="S1206" s="321"/>
    </row>
    <row r="1207" spans="1:19" ht="10.9" customHeight="1" x14ac:dyDescent="0.2">
      <c r="A1207" s="322" t="s">
        <v>4022</v>
      </c>
      <c r="B1207" s="322"/>
      <c r="C1207" s="322"/>
      <c r="D1207" s="322"/>
      <c r="E1207" s="321" t="s">
        <v>4473</v>
      </c>
      <c r="F1207" s="321"/>
      <c r="G1207" s="321"/>
      <c r="H1207" s="321"/>
      <c r="I1207" s="321"/>
      <c r="J1207" s="321"/>
      <c r="K1207" s="321"/>
      <c r="L1207" s="321"/>
      <c r="M1207" s="321"/>
      <c r="N1207" s="321"/>
      <c r="O1207" s="321"/>
      <c r="P1207" s="322" t="s">
        <v>2904</v>
      </c>
      <c r="Q1207" s="322"/>
      <c r="R1207" s="321" t="s">
        <v>21</v>
      </c>
      <c r="S1207" s="321"/>
    </row>
    <row r="1208" spans="1:19" ht="10.9" customHeight="1" x14ac:dyDescent="0.2">
      <c r="A1208" s="157"/>
      <c r="B1208" s="324"/>
      <c r="C1208" s="324"/>
      <c r="D1208" s="324"/>
      <c r="E1208" s="324"/>
      <c r="F1208" s="324"/>
      <c r="G1208" s="325"/>
      <c r="H1208" s="325"/>
      <c r="I1208" s="325"/>
      <c r="J1208" s="325"/>
      <c r="K1208" s="156"/>
      <c r="L1208" s="326" t="s">
        <v>4020</v>
      </c>
      <c r="M1208" s="326"/>
      <c r="N1208" s="326"/>
      <c r="O1208" s="326"/>
      <c r="P1208" s="326"/>
      <c r="Q1208" s="326"/>
      <c r="R1208" s="326"/>
      <c r="S1208" s="156"/>
    </row>
    <row r="1209" spans="1:19" ht="65.650000000000006" customHeight="1" x14ac:dyDescent="0.2">
      <c r="A1209" s="155" t="s">
        <v>1247</v>
      </c>
      <c r="B1209" s="327" t="s">
        <v>0</v>
      </c>
      <c r="C1209" s="327"/>
      <c r="D1209" s="327" t="s">
        <v>1</v>
      </c>
      <c r="E1209" s="327"/>
      <c r="F1209" s="327"/>
      <c r="G1209" s="327" t="s">
        <v>2904</v>
      </c>
      <c r="H1209" s="327"/>
      <c r="I1209" s="328" t="s">
        <v>405</v>
      </c>
      <c r="J1209" s="328"/>
      <c r="K1209" s="154" t="s">
        <v>4</v>
      </c>
      <c r="L1209" s="322" t="s">
        <v>4019</v>
      </c>
      <c r="M1209" s="322"/>
      <c r="N1209" s="141" t="s">
        <v>4018</v>
      </c>
      <c r="O1209" s="322" t="s">
        <v>4017</v>
      </c>
      <c r="P1209" s="322"/>
      <c r="Q1209" s="322" t="s">
        <v>4016</v>
      </c>
      <c r="R1209" s="322"/>
      <c r="S1209" s="154" t="s">
        <v>5</v>
      </c>
    </row>
    <row r="1210" spans="1:19" ht="10.9" customHeight="1" x14ac:dyDescent="0.2">
      <c r="A1210" s="128" t="s">
        <v>4034</v>
      </c>
      <c r="B1210" s="334">
        <v>9109</v>
      </c>
      <c r="C1210" s="321"/>
      <c r="D1210" s="321" t="s">
        <v>3974</v>
      </c>
      <c r="E1210" s="321"/>
      <c r="F1210" s="321"/>
      <c r="G1210" s="321" t="s">
        <v>21</v>
      </c>
      <c r="H1210" s="321"/>
      <c r="I1210" s="335">
        <v>1</v>
      </c>
      <c r="J1210" s="331"/>
      <c r="K1210" s="142">
        <v>35.979999999999997</v>
      </c>
      <c r="L1210" s="348">
        <v>35.979999999999997</v>
      </c>
      <c r="M1210" s="331"/>
      <c r="N1210" s="153"/>
      <c r="O1210" s="331"/>
      <c r="P1210" s="331"/>
      <c r="Q1210" s="331"/>
      <c r="R1210" s="331"/>
      <c r="S1210" s="142">
        <v>35.979999999999997</v>
      </c>
    </row>
    <row r="1211" spans="1:19" ht="10.9" customHeight="1" x14ac:dyDescent="0.2">
      <c r="A1211" s="322" t="s">
        <v>4014</v>
      </c>
      <c r="B1211" s="322"/>
      <c r="C1211" s="322"/>
      <c r="D1211" s="322"/>
      <c r="E1211" s="322"/>
      <c r="F1211" s="322"/>
      <c r="G1211" s="322"/>
      <c r="H1211" s="322"/>
      <c r="I1211" s="322"/>
      <c r="J1211" s="322"/>
      <c r="K1211" s="322"/>
      <c r="L1211" s="349">
        <v>35.979999999999997</v>
      </c>
      <c r="M1211" s="322"/>
      <c r="N1211" s="152">
        <v>0</v>
      </c>
      <c r="O1211" s="333">
        <v>0</v>
      </c>
      <c r="P1211" s="322"/>
      <c r="Q1211" s="333">
        <v>0</v>
      </c>
      <c r="R1211" s="322"/>
      <c r="S1211" s="160">
        <v>35.979999999999997</v>
      </c>
    </row>
    <row r="1212" spans="1:19" ht="10.9" customHeight="1" x14ac:dyDescent="0.2">
      <c r="A1212" s="322" t="s">
        <v>4013</v>
      </c>
      <c r="B1212" s="322"/>
      <c r="C1212" s="322"/>
      <c r="D1212" s="322"/>
      <c r="E1212" s="322"/>
      <c r="F1212" s="322"/>
      <c r="G1212" s="322"/>
      <c r="H1212" s="322"/>
      <c r="I1212" s="322"/>
      <c r="J1212" s="322"/>
      <c r="K1212" s="322"/>
      <c r="L1212" s="329">
        <v>1</v>
      </c>
      <c r="M1212" s="322"/>
      <c r="N1212" s="150">
        <v>0</v>
      </c>
      <c r="O1212" s="330">
        <v>0</v>
      </c>
      <c r="P1212" s="322"/>
      <c r="Q1212" s="330">
        <v>0</v>
      </c>
      <c r="R1212" s="322"/>
      <c r="S1212" s="149">
        <v>1</v>
      </c>
    </row>
    <row r="1213" spans="1:19" ht="10.9" customHeight="1" x14ac:dyDescent="0.2">
      <c r="A1213" s="301"/>
      <c r="B1213" s="301"/>
      <c r="C1213" s="301"/>
      <c r="D1213" s="301"/>
      <c r="E1213" s="301"/>
      <c r="F1213" s="301"/>
      <c r="G1213" s="301"/>
      <c r="H1213" s="301"/>
      <c r="I1213" s="301"/>
      <c r="J1213" s="301"/>
      <c r="K1213" s="301"/>
      <c r="L1213" s="301"/>
      <c r="M1213" s="301"/>
      <c r="N1213" s="301"/>
      <c r="O1213" s="301"/>
      <c r="P1213" s="301"/>
      <c r="Q1213" s="301"/>
      <c r="R1213" s="301"/>
      <c r="S1213" s="301"/>
    </row>
    <row r="1214" spans="1:19" ht="10.9" customHeight="1" x14ac:dyDescent="0.2">
      <c r="A1214" s="322" t="s">
        <v>4033</v>
      </c>
      <c r="B1214" s="322"/>
      <c r="C1214" s="322"/>
      <c r="D1214" s="322"/>
      <c r="E1214" s="321" t="s">
        <v>4472</v>
      </c>
      <c r="F1214" s="321"/>
      <c r="G1214" s="321"/>
      <c r="H1214" s="321"/>
      <c r="I1214" s="321"/>
      <c r="J1214" s="321"/>
      <c r="K1214" s="321"/>
      <c r="L1214" s="321"/>
      <c r="M1214" s="321"/>
      <c r="N1214" s="321"/>
      <c r="O1214" s="321"/>
      <c r="P1214" s="321"/>
      <c r="Q1214" s="321"/>
      <c r="R1214" s="321"/>
      <c r="S1214" s="321"/>
    </row>
    <row r="1215" spans="1:19" ht="10.9" customHeight="1" x14ac:dyDescent="0.2">
      <c r="A1215" s="322" t="s">
        <v>4031</v>
      </c>
      <c r="B1215" s="322"/>
      <c r="C1215" s="322"/>
      <c r="D1215" s="322"/>
      <c r="E1215" s="321" t="s">
        <v>4471</v>
      </c>
      <c r="F1215" s="321"/>
      <c r="G1215" s="321"/>
      <c r="H1215" s="321"/>
      <c r="I1215" s="321"/>
      <c r="J1215" s="321"/>
      <c r="K1215" s="321"/>
      <c r="L1215" s="321"/>
      <c r="M1215" s="321"/>
      <c r="N1215" s="321"/>
      <c r="O1215" s="321"/>
      <c r="P1215" s="321"/>
      <c r="Q1215" s="321"/>
      <c r="R1215" s="321"/>
      <c r="S1215" s="321"/>
    </row>
    <row r="1216" spans="1:19" ht="10.9" customHeight="1" x14ac:dyDescent="0.2">
      <c r="A1216" s="322" t="s">
        <v>4022</v>
      </c>
      <c r="B1216" s="322"/>
      <c r="C1216" s="322"/>
      <c r="D1216" s="322"/>
      <c r="E1216" s="321" t="s">
        <v>4470</v>
      </c>
      <c r="F1216" s="321"/>
      <c r="G1216" s="321"/>
      <c r="H1216" s="321"/>
      <c r="I1216" s="321"/>
      <c r="J1216" s="321"/>
      <c r="K1216" s="321"/>
      <c r="L1216" s="321"/>
      <c r="M1216" s="321"/>
      <c r="N1216" s="321"/>
      <c r="O1216" s="321"/>
      <c r="P1216" s="322" t="s">
        <v>2904</v>
      </c>
      <c r="Q1216" s="322"/>
      <c r="R1216" s="321" t="s">
        <v>414</v>
      </c>
      <c r="S1216" s="321"/>
    </row>
    <row r="1217" spans="1:19" ht="10.9" customHeight="1" x14ac:dyDescent="0.2">
      <c r="A1217" s="157"/>
      <c r="B1217" s="324"/>
      <c r="C1217" s="324"/>
      <c r="D1217" s="324"/>
      <c r="E1217" s="324"/>
      <c r="F1217" s="324"/>
      <c r="G1217" s="325"/>
      <c r="H1217" s="325"/>
      <c r="I1217" s="325"/>
      <c r="J1217" s="325"/>
      <c r="K1217" s="156"/>
      <c r="L1217" s="326" t="s">
        <v>4020</v>
      </c>
      <c r="M1217" s="326"/>
      <c r="N1217" s="326"/>
      <c r="O1217" s="326"/>
      <c r="P1217" s="326"/>
      <c r="Q1217" s="326"/>
      <c r="R1217" s="326"/>
      <c r="S1217" s="156"/>
    </row>
    <row r="1218" spans="1:19" ht="65.650000000000006" customHeight="1" x14ac:dyDescent="0.2">
      <c r="A1218" s="155" t="s">
        <v>1247</v>
      </c>
      <c r="B1218" s="327" t="s">
        <v>0</v>
      </c>
      <c r="C1218" s="327"/>
      <c r="D1218" s="327" t="s">
        <v>1</v>
      </c>
      <c r="E1218" s="327"/>
      <c r="F1218" s="327"/>
      <c r="G1218" s="327" t="s">
        <v>2904</v>
      </c>
      <c r="H1218" s="327"/>
      <c r="I1218" s="328" t="s">
        <v>405</v>
      </c>
      <c r="J1218" s="328"/>
      <c r="K1218" s="154" t="s">
        <v>4</v>
      </c>
      <c r="L1218" s="322" t="s">
        <v>4019</v>
      </c>
      <c r="M1218" s="322"/>
      <c r="N1218" s="141" t="s">
        <v>4018</v>
      </c>
      <c r="O1218" s="322" t="s">
        <v>4017</v>
      </c>
      <c r="P1218" s="322"/>
      <c r="Q1218" s="322" t="s">
        <v>4016</v>
      </c>
      <c r="R1218" s="322"/>
      <c r="S1218" s="154" t="s">
        <v>5</v>
      </c>
    </row>
    <row r="1219" spans="1:19" ht="10.9" customHeight="1" x14ac:dyDescent="0.2">
      <c r="A1219" s="128" t="s">
        <v>4015</v>
      </c>
      <c r="B1219" s="334">
        <v>4713</v>
      </c>
      <c r="C1219" s="321"/>
      <c r="D1219" s="321" t="s">
        <v>3818</v>
      </c>
      <c r="E1219" s="321"/>
      <c r="F1219" s="321"/>
      <c r="G1219" s="321" t="s">
        <v>19</v>
      </c>
      <c r="H1219" s="321"/>
      <c r="I1219" s="352">
        <v>103.53</v>
      </c>
      <c r="J1219" s="331"/>
      <c r="K1219" s="142">
        <v>14.42</v>
      </c>
      <c r="L1219" s="331"/>
      <c r="M1219" s="331"/>
      <c r="N1219" s="129">
        <v>1492.9025999999999</v>
      </c>
      <c r="O1219" s="331"/>
      <c r="P1219" s="331"/>
      <c r="Q1219" s="331"/>
      <c r="R1219" s="331"/>
      <c r="S1219" s="129">
        <v>1492.9025999999999</v>
      </c>
    </row>
    <row r="1220" spans="1:19" ht="10.9" customHeight="1" x14ac:dyDescent="0.2">
      <c r="A1220" s="128" t="s">
        <v>4015</v>
      </c>
      <c r="B1220" s="334">
        <v>4716</v>
      </c>
      <c r="C1220" s="321"/>
      <c r="D1220" s="321" t="s">
        <v>3816</v>
      </c>
      <c r="E1220" s="321"/>
      <c r="F1220" s="321"/>
      <c r="G1220" s="321" t="s">
        <v>19</v>
      </c>
      <c r="H1220" s="321"/>
      <c r="I1220" s="335">
        <v>4.0999999999999996</v>
      </c>
      <c r="J1220" s="331"/>
      <c r="K1220" s="142">
        <v>41.32</v>
      </c>
      <c r="L1220" s="331"/>
      <c r="M1220" s="331"/>
      <c r="N1220" s="135">
        <v>169.41200000000001</v>
      </c>
      <c r="O1220" s="331"/>
      <c r="P1220" s="331"/>
      <c r="Q1220" s="331"/>
      <c r="R1220" s="331"/>
      <c r="S1220" s="135">
        <v>169.41200000000001</v>
      </c>
    </row>
    <row r="1221" spans="1:19" ht="10.9" customHeight="1" x14ac:dyDescent="0.2">
      <c r="A1221" s="128" t="s">
        <v>4015</v>
      </c>
      <c r="B1221" s="334">
        <v>4717</v>
      </c>
      <c r="C1221" s="321"/>
      <c r="D1221" s="321" t="s">
        <v>3815</v>
      </c>
      <c r="E1221" s="321"/>
      <c r="F1221" s="321"/>
      <c r="G1221" s="321" t="s">
        <v>19</v>
      </c>
      <c r="H1221" s="321"/>
      <c r="I1221" s="347">
        <v>22.85</v>
      </c>
      <c r="J1221" s="331"/>
      <c r="K1221" s="142">
        <v>54.6</v>
      </c>
      <c r="L1221" s="331"/>
      <c r="M1221" s="331"/>
      <c r="N1221" s="129">
        <v>1247.6099999999999</v>
      </c>
      <c r="O1221" s="331"/>
      <c r="P1221" s="331"/>
      <c r="Q1221" s="331"/>
      <c r="R1221" s="331"/>
      <c r="S1221" s="129">
        <v>1247.6099999999999</v>
      </c>
    </row>
    <row r="1222" spans="1:19" ht="10.9" customHeight="1" x14ac:dyDescent="0.2">
      <c r="A1222" s="128" t="s">
        <v>4015</v>
      </c>
      <c r="B1222" s="334">
        <v>4718</v>
      </c>
      <c r="C1222" s="321"/>
      <c r="D1222" s="321" t="s">
        <v>3814</v>
      </c>
      <c r="E1222" s="321"/>
      <c r="F1222" s="321"/>
      <c r="G1222" s="321" t="s">
        <v>19</v>
      </c>
      <c r="H1222" s="321"/>
      <c r="I1222" s="347">
        <v>68.03</v>
      </c>
      <c r="J1222" s="331"/>
      <c r="K1222" s="142">
        <v>79.489999999999995</v>
      </c>
      <c r="L1222" s="331"/>
      <c r="M1222" s="331"/>
      <c r="N1222" s="129">
        <v>5407.7047000000002</v>
      </c>
      <c r="O1222" s="331"/>
      <c r="P1222" s="331"/>
      <c r="Q1222" s="331"/>
      <c r="R1222" s="331"/>
      <c r="S1222" s="129">
        <v>5407.7047000000002</v>
      </c>
    </row>
    <row r="1223" spans="1:19" ht="10.9" customHeight="1" x14ac:dyDescent="0.2">
      <c r="A1223" s="128" t="s">
        <v>4015</v>
      </c>
      <c r="B1223" s="334">
        <v>4719</v>
      </c>
      <c r="C1223" s="321"/>
      <c r="D1223" s="321" t="s">
        <v>3813</v>
      </c>
      <c r="E1223" s="321"/>
      <c r="F1223" s="321"/>
      <c r="G1223" s="321" t="s">
        <v>19</v>
      </c>
      <c r="H1223" s="321"/>
      <c r="I1223" s="347">
        <v>72.680000000000007</v>
      </c>
      <c r="J1223" s="331"/>
      <c r="K1223" s="135">
        <v>107.98</v>
      </c>
      <c r="L1223" s="331"/>
      <c r="M1223" s="331"/>
      <c r="N1223" s="129">
        <v>7847.9863999999998</v>
      </c>
      <c r="O1223" s="331"/>
      <c r="P1223" s="331"/>
      <c r="Q1223" s="331"/>
      <c r="R1223" s="331"/>
      <c r="S1223" s="129">
        <v>7847.9863999999998</v>
      </c>
    </row>
    <row r="1224" spans="1:19" ht="10.9" customHeight="1" x14ac:dyDescent="0.2">
      <c r="A1224" s="322" t="s">
        <v>4014</v>
      </c>
      <c r="B1224" s="322"/>
      <c r="C1224" s="322"/>
      <c r="D1224" s="322"/>
      <c r="E1224" s="322"/>
      <c r="F1224" s="322"/>
      <c r="G1224" s="322"/>
      <c r="H1224" s="322"/>
      <c r="I1224" s="322"/>
      <c r="J1224" s="322"/>
      <c r="K1224" s="322"/>
      <c r="L1224" s="333">
        <v>0</v>
      </c>
      <c r="M1224" s="322"/>
      <c r="N1224" s="159">
        <v>16165.6157</v>
      </c>
      <c r="O1224" s="333">
        <v>0</v>
      </c>
      <c r="P1224" s="322"/>
      <c r="Q1224" s="333">
        <v>0</v>
      </c>
      <c r="R1224" s="322"/>
      <c r="S1224" s="159">
        <v>16165.6157</v>
      </c>
    </row>
    <row r="1225" spans="1:19" ht="10.9" customHeight="1" x14ac:dyDescent="0.2">
      <c r="A1225" s="322" t="s">
        <v>4013</v>
      </c>
      <c r="B1225" s="322"/>
      <c r="C1225" s="322"/>
      <c r="D1225" s="322"/>
      <c r="E1225" s="322"/>
      <c r="F1225" s="322"/>
      <c r="G1225" s="322"/>
      <c r="H1225" s="322"/>
      <c r="I1225" s="322"/>
      <c r="J1225" s="322"/>
      <c r="K1225" s="322"/>
      <c r="L1225" s="330">
        <v>0</v>
      </c>
      <c r="M1225" s="322"/>
      <c r="N1225" s="149">
        <v>1</v>
      </c>
      <c r="O1225" s="330">
        <v>0</v>
      </c>
      <c r="P1225" s="322"/>
      <c r="Q1225" s="330">
        <v>0</v>
      </c>
      <c r="R1225" s="322"/>
      <c r="S1225" s="149">
        <v>1</v>
      </c>
    </row>
    <row r="1226" spans="1:19" ht="10.9" customHeight="1" x14ac:dyDescent="0.2">
      <c r="A1226" s="301"/>
      <c r="B1226" s="301"/>
      <c r="C1226" s="301"/>
      <c r="D1226" s="301"/>
      <c r="E1226" s="301"/>
      <c r="F1226" s="301"/>
      <c r="G1226" s="301"/>
      <c r="H1226" s="301"/>
      <c r="I1226" s="301"/>
      <c r="J1226" s="301"/>
      <c r="K1226" s="301"/>
      <c r="L1226" s="301"/>
      <c r="M1226" s="301"/>
      <c r="N1226" s="301"/>
      <c r="O1226" s="301"/>
      <c r="P1226" s="301"/>
      <c r="Q1226" s="301"/>
      <c r="R1226" s="301"/>
      <c r="S1226" s="301"/>
    </row>
    <row r="1227" spans="1:19" ht="10.9" customHeight="1" x14ac:dyDescent="0.2">
      <c r="A1227" s="322" t="s">
        <v>4022</v>
      </c>
      <c r="B1227" s="322"/>
      <c r="C1227" s="322"/>
      <c r="D1227" s="322"/>
      <c r="E1227" s="321" t="s">
        <v>4469</v>
      </c>
      <c r="F1227" s="321"/>
      <c r="G1227" s="321"/>
      <c r="H1227" s="321"/>
      <c r="I1227" s="321"/>
      <c r="J1227" s="321"/>
      <c r="K1227" s="321"/>
      <c r="L1227" s="321"/>
      <c r="M1227" s="321"/>
      <c r="N1227" s="321"/>
      <c r="O1227" s="321"/>
      <c r="P1227" s="322" t="s">
        <v>2904</v>
      </c>
      <c r="Q1227" s="322"/>
      <c r="R1227" s="321" t="s">
        <v>414</v>
      </c>
      <c r="S1227" s="321"/>
    </row>
    <row r="1228" spans="1:19" ht="10.9" customHeight="1" x14ac:dyDescent="0.2">
      <c r="A1228" s="157"/>
      <c r="B1228" s="324"/>
      <c r="C1228" s="324"/>
      <c r="D1228" s="324"/>
      <c r="E1228" s="324"/>
      <c r="F1228" s="324"/>
      <c r="G1228" s="325"/>
      <c r="H1228" s="325"/>
      <c r="I1228" s="325"/>
      <c r="J1228" s="325"/>
      <c r="K1228" s="156"/>
      <c r="L1228" s="326" t="s">
        <v>4020</v>
      </c>
      <c r="M1228" s="326"/>
      <c r="N1228" s="326"/>
      <c r="O1228" s="326"/>
      <c r="P1228" s="326"/>
      <c r="Q1228" s="326"/>
      <c r="R1228" s="326"/>
      <c r="S1228" s="156"/>
    </row>
    <row r="1229" spans="1:19" ht="65.650000000000006" customHeight="1" x14ac:dyDescent="0.2">
      <c r="A1229" s="155" t="s">
        <v>1247</v>
      </c>
      <c r="B1229" s="327" t="s">
        <v>0</v>
      </c>
      <c r="C1229" s="327"/>
      <c r="D1229" s="327" t="s">
        <v>1</v>
      </c>
      <c r="E1229" s="327"/>
      <c r="F1229" s="327"/>
      <c r="G1229" s="327" t="s">
        <v>2904</v>
      </c>
      <c r="H1229" s="327"/>
      <c r="I1229" s="328" t="s">
        <v>405</v>
      </c>
      <c r="J1229" s="328"/>
      <c r="K1229" s="154" t="s">
        <v>4</v>
      </c>
      <c r="L1229" s="322" t="s">
        <v>4019</v>
      </c>
      <c r="M1229" s="322"/>
      <c r="N1229" s="141" t="s">
        <v>4018</v>
      </c>
      <c r="O1229" s="322" t="s">
        <v>4017</v>
      </c>
      <c r="P1229" s="322"/>
      <c r="Q1229" s="322" t="s">
        <v>4016</v>
      </c>
      <c r="R1229" s="322"/>
      <c r="S1229" s="154" t="s">
        <v>5</v>
      </c>
    </row>
    <row r="1230" spans="1:19" ht="10.9" customHeight="1" x14ac:dyDescent="0.2">
      <c r="A1230" s="128" t="s">
        <v>4015</v>
      </c>
      <c r="B1230" s="334">
        <v>4588</v>
      </c>
      <c r="C1230" s="321"/>
      <c r="D1230" s="321" t="s">
        <v>3857</v>
      </c>
      <c r="E1230" s="321"/>
      <c r="F1230" s="321"/>
      <c r="G1230" s="321" t="s">
        <v>7</v>
      </c>
      <c r="H1230" s="321"/>
      <c r="I1230" s="335">
        <v>1</v>
      </c>
      <c r="J1230" s="331"/>
      <c r="K1230" s="132">
        <v>2.48</v>
      </c>
      <c r="L1230" s="331"/>
      <c r="M1230" s="331"/>
      <c r="N1230" s="132">
        <v>2.48</v>
      </c>
      <c r="O1230" s="331"/>
      <c r="P1230" s="331"/>
      <c r="Q1230" s="331"/>
      <c r="R1230" s="331"/>
      <c r="S1230" s="132">
        <v>2.48</v>
      </c>
    </row>
    <row r="1231" spans="1:19" ht="10.9" customHeight="1" x14ac:dyDescent="0.2">
      <c r="A1231" s="128" t="s">
        <v>4015</v>
      </c>
      <c r="B1231" s="334">
        <v>4590</v>
      </c>
      <c r="C1231" s="321"/>
      <c r="D1231" s="321" t="s">
        <v>3856</v>
      </c>
      <c r="E1231" s="321"/>
      <c r="F1231" s="321"/>
      <c r="G1231" s="321" t="s">
        <v>7</v>
      </c>
      <c r="H1231" s="321"/>
      <c r="I1231" s="335">
        <v>1</v>
      </c>
      <c r="J1231" s="331"/>
      <c r="K1231" s="142">
        <v>12.23</v>
      </c>
      <c r="L1231" s="331"/>
      <c r="M1231" s="331"/>
      <c r="N1231" s="142">
        <v>12.23</v>
      </c>
      <c r="O1231" s="331"/>
      <c r="P1231" s="331"/>
      <c r="Q1231" s="331"/>
      <c r="R1231" s="331"/>
      <c r="S1231" s="142">
        <v>12.23</v>
      </c>
    </row>
    <row r="1232" spans="1:19" ht="10.9" customHeight="1" x14ac:dyDescent="0.2">
      <c r="A1232" s="128" t="s">
        <v>4015</v>
      </c>
      <c r="B1232" s="334">
        <v>4617</v>
      </c>
      <c r="C1232" s="321"/>
      <c r="D1232" s="321" t="s">
        <v>3846</v>
      </c>
      <c r="E1232" s="321"/>
      <c r="F1232" s="321"/>
      <c r="G1232" s="321" t="s">
        <v>7</v>
      </c>
      <c r="H1232" s="321"/>
      <c r="I1232" s="335">
        <v>2</v>
      </c>
      <c r="J1232" s="331"/>
      <c r="K1232" s="142">
        <v>26.62</v>
      </c>
      <c r="L1232" s="331"/>
      <c r="M1232" s="331"/>
      <c r="N1232" s="142">
        <v>53.24</v>
      </c>
      <c r="O1232" s="331"/>
      <c r="P1232" s="331"/>
      <c r="Q1232" s="331"/>
      <c r="R1232" s="331"/>
      <c r="S1232" s="142">
        <v>53.24</v>
      </c>
    </row>
    <row r="1233" spans="1:19" ht="10.9" customHeight="1" x14ac:dyDescent="0.2">
      <c r="A1233" s="128" t="s">
        <v>4015</v>
      </c>
      <c r="B1233" s="334">
        <v>4650</v>
      </c>
      <c r="C1233" s="321"/>
      <c r="D1233" s="321" t="s">
        <v>3844</v>
      </c>
      <c r="E1233" s="321"/>
      <c r="F1233" s="321"/>
      <c r="G1233" s="321" t="s">
        <v>7</v>
      </c>
      <c r="H1233" s="321"/>
      <c r="I1233" s="335">
        <v>5</v>
      </c>
      <c r="J1233" s="331"/>
      <c r="K1233" s="142">
        <v>92.15</v>
      </c>
      <c r="L1233" s="331"/>
      <c r="M1233" s="331"/>
      <c r="N1233" s="135">
        <v>460.75</v>
      </c>
      <c r="O1233" s="331"/>
      <c r="P1233" s="331"/>
      <c r="Q1233" s="331"/>
      <c r="R1233" s="331"/>
      <c r="S1233" s="135">
        <v>460.75</v>
      </c>
    </row>
    <row r="1234" spans="1:19" ht="10.9" customHeight="1" x14ac:dyDescent="0.2">
      <c r="A1234" s="128" t="s">
        <v>4015</v>
      </c>
      <c r="B1234" s="334">
        <v>4790</v>
      </c>
      <c r="C1234" s="321"/>
      <c r="D1234" s="321" t="s">
        <v>3793</v>
      </c>
      <c r="E1234" s="321"/>
      <c r="F1234" s="321"/>
      <c r="G1234" s="321" t="s">
        <v>7</v>
      </c>
      <c r="H1234" s="321"/>
      <c r="I1234" s="335">
        <v>2</v>
      </c>
      <c r="J1234" s="331"/>
      <c r="K1234" s="142">
        <v>41.07</v>
      </c>
      <c r="L1234" s="331"/>
      <c r="M1234" s="331"/>
      <c r="N1234" s="142">
        <v>82.14</v>
      </c>
      <c r="O1234" s="331"/>
      <c r="P1234" s="331"/>
      <c r="Q1234" s="331"/>
      <c r="R1234" s="331"/>
      <c r="S1234" s="142">
        <v>82.14</v>
      </c>
    </row>
    <row r="1235" spans="1:19" ht="10.9" customHeight="1" x14ac:dyDescent="0.2">
      <c r="A1235" s="128" t="s">
        <v>4015</v>
      </c>
      <c r="B1235" s="334">
        <v>4791</v>
      </c>
      <c r="C1235" s="321"/>
      <c r="D1235" s="321" t="s">
        <v>3792</v>
      </c>
      <c r="E1235" s="321"/>
      <c r="F1235" s="321"/>
      <c r="G1235" s="321" t="s">
        <v>7</v>
      </c>
      <c r="H1235" s="321"/>
      <c r="I1235" s="335">
        <v>2</v>
      </c>
      <c r="J1235" s="331"/>
      <c r="K1235" s="142">
        <v>99.2</v>
      </c>
      <c r="L1235" s="331"/>
      <c r="M1235" s="331"/>
      <c r="N1235" s="135">
        <v>198.4</v>
      </c>
      <c r="O1235" s="331"/>
      <c r="P1235" s="331"/>
      <c r="Q1235" s="331"/>
      <c r="R1235" s="331"/>
      <c r="S1235" s="135">
        <v>198.4</v>
      </c>
    </row>
    <row r="1236" spans="1:19" ht="10.9" customHeight="1" x14ac:dyDescent="0.2">
      <c r="A1236" s="128" t="s">
        <v>4015</v>
      </c>
      <c r="B1236" s="334">
        <v>5014</v>
      </c>
      <c r="C1236" s="321"/>
      <c r="D1236" s="321" t="s">
        <v>3768</v>
      </c>
      <c r="E1236" s="321"/>
      <c r="F1236" s="321"/>
      <c r="G1236" s="321" t="s">
        <v>7</v>
      </c>
      <c r="H1236" s="321"/>
      <c r="I1236" s="335">
        <v>3</v>
      </c>
      <c r="J1236" s="331"/>
      <c r="K1236" s="142">
        <v>17.559999999999999</v>
      </c>
      <c r="L1236" s="331"/>
      <c r="M1236" s="331"/>
      <c r="N1236" s="142">
        <v>52.68</v>
      </c>
      <c r="O1236" s="331"/>
      <c r="P1236" s="331"/>
      <c r="Q1236" s="331"/>
      <c r="R1236" s="331"/>
      <c r="S1236" s="142">
        <v>52.68</v>
      </c>
    </row>
    <row r="1237" spans="1:19" ht="10.9" customHeight="1" x14ac:dyDescent="0.2">
      <c r="A1237" s="128" t="s">
        <v>4015</v>
      </c>
      <c r="B1237" s="334">
        <v>5017</v>
      </c>
      <c r="C1237" s="321"/>
      <c r="D1237" s="321" t="s">
        <v>3765</v>
      </c>
      <c r="E1237" s="321"/>
      <c r="F1237" s="321"/>
      <c r="G1237" s="321" t="s">
        <v>7</v>
      </c>
      <c r="H1237" s="321"/>
      <c r="I1237" s="335">
        <v>2</v>
      </c>
      <c r="J1237" s="331"/>
      <c r="K1237" s="142">
        <v>44.75</v>
      </c>
      <c r="L1237" s="331"/>
      <c r="M1237" s="331"/>
      <c r="N1237" s="142">
        <v>89.5</v>
      </c>
      <c r="O1237" s="331"/>
      <c r="P1237" s="331"/>
      <c r="Q1237" s="331"/>
      <c r="R1237" s="331"/>
      <c r="S1237" s="142">
        <v>89.5</v>
      </c>
    </row>
    <row r="1238" spans="1:19" ht="10.9" customHeight="1" x14ac:dyDescent="0.2">
      <c r="A1238" s="128" t="s">
        <v>4015</v>
      </c>
      <c r="B1238" s="334">
        <v>5018</v>
      </c>
      <c r="C1238" s="321"/>
      <c r="D1238" s="321" t="s">
        <v>3764</v>
      </c>
      <c r="E1238" s="321"/>
      <c r="F1238" s="321"/>
      <c r="G1238" s="321" t="s">
        <v>7</v>
      </c>
      <c r="H1238" s="321"/>
      <c r="I1238" s="347">
        <v>10</v>
      </c>
      <c r="J1238" s="331"/>
      <c r="K1238" s="142">
        <v>72.3</v>
      </c>
      <c r="L1238" s="331"/>
      <c r="M1238" s="331"/>
      <c r="N1238" s="135">
        <v>723</v>
      </c>
      <c r="O1238" s="331"/>
      <c r="P1238" s="331"/>
      <c r="Q1238" s="331"/>
      <c r="R1238" s="331"/>
      <c r="S1238" s="135">
        <v>723</v>
      </c>
    </row>
    <row r="1239" spans="1:19" ht="10.9" customHeight="1" x14ac:dyDescent="0.2">
      <c r="A1239" s="128" t="s">
        <v>4015</v>
      </c>
      <c r="B1239" s="334">
        <v>5019</v>
      </c>
      <c r="C1239" s="321"/>
      <c r="D1239" s="321" t="s">
        <v>3763</v>
      </c>
      <c r="E1239" s="321"/>
      <c r="F1239" s="321"/>
      <c r="G1239" s="321" t="s">
        <v>7</v>
      </c>
      <c r="H1239" s="321"/>
      <c r="I1239" s="347">
        <v>22</v>
      </c>
      <c r="J1239" s="331"/>
      <c r="K1239" s="135">
        <v>297.68</v>
      </c>
      <c r="L1239" s="331"/>
      <c r="M1239" s="331"/>
      <c r="N1239" s="129">
        <v>6548.96</v>
      </c>
      <c r="O1239" s="331"/>
      <c r="P1239" s="331"/>
      <c r="Q1239" s="331"/>
      <c r="R1239" s="331"/>
      <c r="S1239" s="129">
        <v>6548.96</v>
      </c>
    </row>
    <row r="1240" spans="1:19" ht="10.9" customHeight="1" x14ac:dyDescent="0.2">
      <c r="A1240" s="128" t="s">
        <v>4015</v>
      </c>
      <c r="B1240" s="334">
        <v>5204</v>
      </c>
      <c r="C1240" s="321"/>
      <c r="D1240" s="321" t="s">
        <v>3755</v>
      </c>
      <c r="E1240" s="321"/>
      <c r="F1240" s="321"/>
      <c r="G1240" s="321" t="s">
        <v>7</v>
      </c>
      <c r="H1240" s="321"/>
      <c r="I1240" s="335">
        <v>4</v>
      </c>
      <c r="J1240" s="331"/>
      <c r="K1240" s="132">
        <v>4.7699999999999996</v>
      </c>
      <c r="L1240" s="331"/>
      <c r="M1240" s="331"/>
      <c r="N1240" s="142">
        <v>19.079999999999998</v>
      </c>
      <c r="O1240" s="331"/>
      <c r="P1240" s="331"/>
      <c r="Q1240" s="331"/>
      <c r="R1240" s="331"/>
      <c r="S1240" s="142">
        <v>19.079999999999998</v>
      </c>
    </row>
    <row r="1241" spans="1:19" ht="10.9" customHeight="1" x14ac:dyDescent="0.2">
      <c r="A1241" s="128" t="s">
        <v>4015</v>
      </c>
      <c r="B1241" s="334">
        <v>5207</v>
      </c>
      <c r="C1241" s="321"/>
      <c r="D1241" s="321" t="s">
        <v>3752</v>
      </c>
      <c r="E1241" s="321"/>
      <c r="F1241" s="321"/>
      <c r="G1241" s="321" t="s">
        <v>7</v>
      </c>
      <c r="H1241" s="321"/>
      <c r="I1241" s="335">
        <v>4</v>
      </c>
      <c r="J1241" s="331"/>
      <c r="K1241" s="142">
        <v>20.22</v>
      </c>
      <c r="L1241" s="331"/>
      <c r="M1241" s="331"/>
      <c r="N1241" s="142">
        <v>80.88</v>
      </c>
      <c r="O1241" s="331"/>
      <c r="P1241" s="331"/>
      <c r="Q1241" s="331"/>
      <c r="R1241" s="331"/>
      <c r="S1241" s="142">
        <v>80.88</v>
      </c>
    </row>
    <row r="1242" spans="1:19" ht="10.9" customHeight="1" x14ac:dyDescent="0.2">
      <c r="A1242" s="128" t="s">
        <v>4015</v>
      </c>
      <c r="B1242" s="334">
        <v>5208</v>
      </c>
      <c r="C1242" s="321"/>
      <c r="D1242" s="321" t="s">
        <v>3751</v>
      </c>
      <c r="E1242" s="321"/>
      <c r="F1242" s="321"/>
      <c r="G1242" s="321" t="s">
        <v>7</v>
      </c>
      <c r="H1242" s="321"/>
      <c r="I1242" s="347">
        <v>10</v>
      </c>
      <c r="J1242" s="331"/>
      <c r="K1242" s="142">
        <v>43.53</v>
      </c>
      <c r="L1242" s="331"/>
      <c r="M1242" s="331"/>
      <c r="N1242" s="135">
        <v>435.3</v>
      </c>
      <c r="O1242" s="331"/>
      <c r="P1242" s="331"/>
      <c r="Q1242" s="331"/>
      <c r="R1242" s="331"/>
      <c r="S1242" s="135">
        <v>435.3</v>
      </c>
    </row>
    <row r="1243" spans="1:19" ht="10.9" customHeight="1" x14ac:dyDescent="0.2">
      <c r="A1243" s="128" t="s">
        <v>4015</v>
      </c>
      <c r="B1243" s="334">
        <v>5209</v>
      </c>
      <c r="C1243" s="321"/>
      <c r="D1243" s="321" t="s">
        <v>3750</v>
      </c>
      <c r="E1243" s="321"/>
      <c r="F1243" s="321"/>
      <c r="G1243" s="321" t="s">
        <v>7</v>
      </c>
      <c r="H1243" s="321"/>
      <c r="I1243" s="347">
        <v>10</v>
      </c>
      <c r="J1243" s="331"/>
      <c r="K1243" s="142">
        <v>79.900000000000006</v>
      </c>
      <c r="L1243" s="331"/>
      <c r="M1243" s="331"/>
      <c r="N1243" s="135">
        <v>799</v>
      </c>
      <c r="O1243" s="331"/>
      <c r="P1243" s="331"/>
      <c r="Q1243" s="331"/>
      <c r="R1243" s="331"/>
      <c r="S1243" s="135">
        <v>799</v>
      </c>
    </row>
    <row r="1244" spans="1:19" ht="10.9" customHeight="1" x14ac:dyDescent="0.2">
      <c r="A1244" s="128" t="s">
        <v>4015</v>
      </c>
      <c r="B1244" s="334">
        <v>5289</v>
      </c>
      <c r="C1244" s="321"/>
      <c r="D1244" s="321" t="s">
        <v>3732</v>
      </c>
      <c r="E1244" s="321"/>
      <c r="F1244" s="321"/>
      <c r="G1244" s="321" t="s">
        <v>7</v>
      </c>
      <c r="H1244" s="321"/>
      <c r="I1244" s="347">
        <v>37</v>
      </c>
      <c r="J1244" s="331"/>
      <c r="K1244" s="132">
        <v>3.55</v>
      </c>
      <c r="L1244" s="331"/>
      <c r="M1244" s="331"/>
      <c r="N1244" s="135">
        <v>131.35</v>
      </c>
      <c r="O1244" s="331"/>
      <c r="P1244" s="331"/>
      <c r="Q1244" s="331"/>
      <c r="R1244" s="331"/>
      <c r="S1244" s="135">
        <v>131.35</v>
      </c>
    </row>
    <row r="1245" spans="1:19" ht="10.9" customHeight="1" x14ac:dyDescent="0.2">
      <c r="A1245" s="128" t="s">
        <v>4015</v>
      </c>
      <c r="B1245" s="334">
        <v>5292</v>
      </c>
      <c r="C1245" s="321"/>
      <c r="D1245" s="321" t="s">
        <v>3729</v>
      </c>
      <c r="E1245" s="321"/>
      <c r="F1245" s="321"/>
      <c r="G1245" s="321" t="s">
        <v>7</v>
      </c>
      <c r="H1245" s="321"/>
      <c r="I1245" s="335">
        <v>5</v>
      </c>
      <c r="J1245" s="331"/>
      <c r="K1245" s="142">
        <v>20.239999999999998</v>
      </c>
      <c r="L1245" s="331"/>
      <c r="M1245" s="331"/>
      <c r="N1245" s="135">
        <v>101.2</v>
      </c>
      <c r="O1245" s="331"/>
      <c r="P1245" s="331"/>
      <c r="Q1245" s="331"/>
      <c r="R1245" s="331"/>
      <c r="S1245" s="135">
        <v>101.2</v>
      </c>
    </row>
    <row r="1246" spans="1:19" ht="10.9" customHeight="1" x14ac:dyDescent="0.2">
      <c r="A1246" s="128" t="s">
        <v>4015</v>
      </c>
      <c r="B1246" s="334">
        <v>5293</v>
      </c>
      <c r="C1246" s="321"/>
      <c r="D1246" s="321" t="s">
        <v>3728</v>
      </c>
      <c r="E1246" s="321"/>
      <c r="F1246" s="321"/>
      <c r="G1246" s="321" t="s">
        <v>7</v>
      </c>
      <c r="H1246" s="321"/>
      <c r="I1246" s="347">
        <v>23</v>
      </c>
      <c r="J1246" s="331"/>
      <c r="K1246" s="142">
        <v>51.74</v>
      </c>
      <c r="L1246" s="331"/>
      <c r="M1246" s="331"/>
      <c r="N1246" s="129">
        <v>1190.02</v>
      </c>
      <c r="O1246" s="331"/>
      <c r="P1246" s="331"/>
      <c r="Q1246" s="331"/>
      <c r="R1246" s="331"/>
      <c r="S1246" s="129">
        <v>1190.02</v>
      </c>
    </row>
    <row r="1247" spans="1:19" ht="10.9" customHeight="1" x14ac:dyDescent="0.2">
      <c r="A1247" s="128" t="s">
        <v>4015</v>
      </c>
      <c r="B1247" s="334">
        <v>5294</v>
      </c>
      <c r="C1247" s="321"/>
      <c r="D1247" s="321" t="s">
        <v>3727</v>
      </c>
      <c r="E1247" s="321"/>
      <c r="F1247" s="321"/>
      <c r="G1247" s="321" t="s">
        <v>7</v>
      </c>
      <c r="H1247" s="321"/>
      <c r="I1247" s="347">
        <v>22</v>
      </c>
      <c r="J1247" s="331"/>
      <c r="K1247" s="135">
        <v>123.71</v>
      </c>
      <c r="L1247" s="331"/>
      <c r="M1247" s="331"/>
      <c r="N1247" s="129">
        <v>2721.62</v>
      </c>
      <c r="O1247" s="331"/>
      <c r="P1247" s="331"/>
      <c r="Q1247" s="331"/>
      <c r="R1247" s="331"/>
      <c r="S1247" s="129">
        <v>2721.62</v>
      </c>
    </row>
    <row r="1248" spans="1:19" ht="10.9" customHeight="1" x14ac:dyDescent="0.2">
      <c r="A1248" s="128" t="s">
        <v>4015</v>
      </c>
      <c r="B1248" s="334">
        <v>5369</v>
      </c>
      <c r="C1248" s="321"/>
      <c r="D1248" s="321" t="s">
        <v>3707</v>
      </c>
      <c r="E1248" s="321"/>
      <c r="F1248" s="321"/>
      <c r="G1248" s="321" t="s">
        <v>7</v>
      </c>
      <c r="H1248" s="321"/>
      <c r="I1248" s="335">
        <v>7</v>
      </c>
      <c r="J1248" s="331"/>
      <c r="K1248" s="142">
        <v>14.17</v>
      </c>
      <c r="L1248" s="331"/>
      <c r="M1248" s="331"/>
      <c r="N1248" s="142">
        <v>99.19</v>
      </c>
      <c r="O1248" s="331"/>
      <c r="P1248" s="331"/>
      <c r="Q1248" s="331"/>
      <c r="R1248" s="331"/>
      <c r="S1248" s="142">
        <v>99.19</v>
      </c>
    </row>
    <row r="1249" spans="1:19" ht="10.9" customHeight="1" x14ac:dyDescent="0.2">
      <c r="A1249" s="128" t="s">
        <v>4015</v>
      </c>
      <c r="B1249" s="334">
        <v>5664</v>
      </c>
      <c r="C1249" s="321"/>
      <c r="D1249" s="321" t="s">
        <v>3656</v>
      </c>
      <c r="E1249" s="321"/>
      <c r="F1249" s="321"/>
      <c r="G1249" s="321" t="s">
        <v>7</v>
      </c>
      <c r="H1249" s="321"/>
      <c r="I1249" s="335">
        <v>4</v>
      </c>
      <c r="J1249" s="331"/>
      <c r="K1249" s="132">
        <v>4.1900000000000004</v>
      </c>
      <c r="L1249" s="331"/>
      <c r="M1249" s="331"/>
      <c r="N1249" s="142">
        <v>16.760000000000002</v>
      </c>
      <c r="O1249" s="331"/>
      <c r="P1249" s="331"/>
      <c r="Q1249" s="331"/>
      <c r="R1249" s="331"/>
      <c r="S1249" s="142">
        <v>16.760000000000002</v>
      </c>
    </row>
    <row r="1250" spans="1:19" ht="10.9" customHeight="1" x14ac:dyDescent="0.2">
      <c r="A1250" s="128" t="s">
        <v>4015</v>
      </c>
      <c r="B1250" s="334">
        <v>5668</v>
      </c>
      <c r="C1250" s="321"/>
      <c r="D1250" s="321" t="s">
        <v>3652</v>
      </c>
      <c r="E1250" s="321"/>
      <c r="F1250" s="321"/>
      <c r="G1250" s="321" t="s">
        <v>7</v>
      </c>
      <c r="H1250" s="321"/>
      <c r="I1250" s="335">
        <v>1</v>
      </c>
      <c r="J1250" s="331"/>
      <c r="K1250" s="142">
        <v>69.19</v>
      </c>
      <c r="L1250" s="331"/>
      <c r="M1250" s="331"/>
      <c r="N1250" s="142">
        <v>69.19</v>
      </c>
      <c r="O1250" s="331"/>
      <c r="P1250" s="331"/>
      <c r="Q1250" s="331"/>
      <c r="R1250" s="331"/>
      <c r="S1250" s="142">
        <v>69.19</v>
      </c>
    </row>
    <row r="1251" spans="1:19" ht="10.9" customHeight="1" x14ac:dyDescent="0.2">
      <c r="A1251" s="128" t="s">
        <v>4015</v>
      </c>
      <c r="B1251" s="334">
        <v>5669</v>
      </c>
      <c r="C1251" s="321"/>
      <c r="D1251" s="321" t="s">
        <v>3651</v>
      </c>
      <c r="E1251" s="321"/>
      <c r="F1251" s="321"/>
      <c r="G1251" s="321" t="s">
        <v>7</v>
      </c>
      <c r="H1251" s="321"/>
      <c r="I1251" s="335">
        <v>4</v>
      </c>
      <c r="J1251" s="331"/>
      <c r="K1251" s="135">
        <v>116.43</v>
      </c>
      <c r="L1251" s="331"/>
      <c r="M1251" s="331"/>
      <c r="N1251" s="135">
        <v>465.72</v>
      </c>
      <c r="O1251" s="331"/>
      <c r="P1251" s="331"/>
      <c r="Q1251" s="331"/>
      <c r="R1251" s="331"/>
      <c r="S1251" s="135">
        <v>465.72</v>
      </c>
    </row>
    <row r="1252" spans="1:19" ht="10.9" customHeight="1" x14ac:dyDescent="0.2">
      <c r="A1252" s="128" t="s">
        <v>4015</v>
      </c>
      <c r="B1252" s="334">
        <v>9358</v>
      </c>
      <c r="C1252" s="321"/>
      <c r="D1252" s="321" t="s">
        <v>3631</v>
      </c>
      <c r="E1252" s="321"/>
      <c r="F1252" s="321"/>
      <c r="G1252" s="321" t="s">
        <v>7</v>
      </c>
      <c r="H1252" s="321"/>
      <c r="I1252" s="335">
        <v>1</v>
      </c>
      <c r="J1252" s="331"/>
      <c r="K1252" s="142">
        <v>16.059999999999999</v>
      </c>
      <c r="L1252" s="331"/>
      <c r="M1252" s="331"/>
      <c r="N1252" s="142">
        <v>16.059999999999999</v>
      </c>
      <c r="O1252" s="331"/>
      <c r="P1252" s="331"/>
      <c r="Q1252" s="331"/>
      <c r="R1252" s="331"/>
      <c r="S1252" s="142">
        <v>16.059999999999999</v>
      </c>
    </row>
    <row r="1253" spans="1:19" ht="10.9" customHeight="1" x14ac:dyDescent="0.2">
      <c r="A1253" s="128" t="s">
        <v>4015</v>
      </c>
      <c r="B1253" s="334">
        <v>9361</v>
      </c>
      <c r="C1253" s="321"/>
      <c r="D1253" s="321" t="s">
        <v>3628</v>
      </c>
      <c r="E1253" s="321"/>
      <c r="F1253" s="321"/>
      <c r="G1253" s="321" t="s">
        <v>7</v>
      </c>
      <c r="H1253" s="321"/>
      <c r="I1253" s="335">
        <v>1</v>
      </c>
      <c r="J1253" s="331"/>
      <c r="K1253" s="135">
        <v>124.25</v>
      </c>
      <c r="L1253" s="331"/>
      <c r="M1253" s="331"/>
      <c r="N1253" s="135">
        <v>124.25</v>
      </c>
      <c r="O1253" s="331"/>
      <c r="P1253" s="331"/>
      <c r="Q1253" s="331"/>
      <c r="R1253" s="331"/>
      <c r="S1253" s="135">
        <v>124.25</v>
      </c>
    </row>
    <row r="1254" spans="1:19" ht="10.9" customHeight="1" x14ac:dyDescent="0.2">
      <c r="A1254" s="128" t="s">
        <v>4015</v>
      </c>
      <c r="B1254" s="334">
        <v>9398</v>
      </c>
      <c r="C1254" s="321"/>
      <c r="D1254" s="321" t="s">
        <v>3598</v>
      </c>
      <c r="E1254" s="321"/>
      <c r="F1254" s="321"/>
      <c r="G1254" s="321" t="s">
        <v>7</v>
      </c>
      <c r="H1254" s="321"/>
      <c r="I1254" s="335">
        <v>2</v>
      </c>
      <c r="J1254" s="331"/>
      <c r="K1254" s="142">
        <v>28.19</v>
      </c>
      <c r="L1254" s="331"/>
      <c r="M1254" s="331"/>
      <c r="N1254" s="142">
        <v>56.38</v>
      </c>
      <c r="O1254" s="331"/>
      <c r="P1254" s="331"/>
      <c r="Q1254" s="331"/>
      <c r="R1254" s="331"/>
      <c r="S1254" s="142">
        <v>56.38</v>
      </c>
    </row>
    <row r="1255" spans="1:19" ht="10.9" customHeight="1" x14ac:dyDescent="0.2">
      <c r="A1255" s="322" t="s">
        <v>4014</v>
      </c>
      <c r="B1255" s="322"/>
      <c r="C1255" s="322"/>
      <c r="D1255" s="322"/>
      <c r="E1255" s="322"/>
      <c r="F1255" s="322"/>
      <c r="G1255" s="322"/>
      <c r="H1255" s="322"/>
      <c r="I1255" s="322"/>
      <c r="J1255" s="322"/>
      <c r="K1255" s="322"/>
      <c r="L1255" s="333">
        <v>0</v>
      </c>
      <c r="M1255" s="322"/>
      <c r="N1255" s="159">
        <v>14549.38</v>
      </c>
      <c r="O1255" s="333">
        <v>0</v>
      </c>
      <c r="P1255" s="322"/>
      <c r="Q1255" s="333">
        <v>0</v>
      </c>
      <c r="R1255" s="322"/>
      <c r="S1255" s="159">
        <v>14549.38</v>
      </c>
    </row>
    <row r="1256" spans="1:19" ht="10.9" customHeight="1" x14ac:dyDescent="0.2">
      <c r="A1256" s="322" t="s">
        <v>4013</v>
      </c>
      <c r="B1256" s="322"/>
      <c r="C1256" s="322"/>
      <c r="D1256" s="322"/>
      <c r="E1256" s="322"/>
      <c r="F1256" s="322"/>
      <c r="G1256" s="322"/>
      <c r="H1256" s="322"/>
      <c r="I1256" s="322"/>
      <c r="J1256" s="322"/>
      <c r="K1256" s="322"/>
      <c r="L1256" s="330">
        <v>0</v>
      </c>
      <c r="M1256" s="322"/>
      <c r="N1256" s="149">
        <v>1</v>
      </c>
      <c r="O1256" s="330">
        <v>0</v>
      </c>
      <c r="P1256" s="322"/>
      <c r="Q1256" s="330">
        <v>0</v>
      </c>
      <c r="R1256" s="322"/>
      <c r="S1256" s="149">
        <v>1</v>
      </c>
    </row>
    <row r="1257" spans="1:19" ht="10.9" customHeight="1" x14ac:dyDescent="0.2">
      <c r="A1257" s="301"/>
      <c r="B1257" s="301"/>
      <c r="C1257" s="301"/>
      <c r="D1257" s="301"/>
      <c r="E1257" s="301"/>
      <c r="F1257" s="301"/>
      <c r="G1257" s="301"/>
      <c r="H1257" s="301"/>
      <c r="I1257" s="301"/>
      <c r="J1257" s="301"/>
      <c r="K1257" s="301"/>
      <c r="L1257" s="301"/>
      <c r="M1257" s="301"/>
      <c r="N1257" s="301"/>
      <c r="O1257" s="301"/>
      <c r="P1257" s="301"/>
      <c r="Q1257" s="301"/>
      <c r="R1257" s="301"/>
      <c r="S1257" s="301"/>
    </row>
    <row r="1258" spans="1:19" ht="10.9" customHeight="1" x14ac:dyDescent="0.2">
      <c r="A1258" s="322" t="s">
        <v>4022</v>
      </c>
      <c r="B1258" s="322"/>
      <c r="C1258" s="322"/>
      <c r="D1258" s="322"/>
      <c r="E1258" s="321" t="s">
        <v>4468</v>
      </c>
      <c r="F1258" s="321"/>
      <c r="G1258" s="321"/>
      <c r="H1258" s="321"/>
      <c r="I1258" s="321"/>
      <c r="J1258" s="321"/>
      <c r="K1258" s="321"/>
      <c r="L1258" s="321"/>
      <c r="M1258" s="321"/>
      <c r="N1258" s="321"/>
      <c r="O1258" s="321"/>
      <c r="P1258" s="322" t="s">
        <v>2904</v>
      </c>
      <c r="Q1258" s="322"/>
      <c r="R1258" s="321" t="s">
        <v>414</v>
      </c>
      <c r="S1258" s="321"/>
    </row>
    <row r="1259" spans="1:19" ht="10.9" customHeight="1" x14ac:dyDescent="0.2">
      <c r="A1259" s="157"/>
      <c r="B1259" s="324"/>
      <c r="C1259" s="324"/>
      <c r="D1259" s="324"/>
      <c r="E1259" s="324"/>
      <c r="F1259" s="324"/>
      <c r="G1259" s="325"/>
      <c r="H1259" s="325"/>
      <c r="I1259" s="325"/>
      <c r="J1259" s="325"/>
      <c r="K1259" s="156"/>
      <c r="L1259" s="326" t="s">
        <v>4020</v>
      </c>
      <c r="M1259" s="326"/>
      <c r="N1259" s="326"/>
      <c r="O1259" s="326"/>
      <c r="P1259" s="326"/>
      <c r="Q1259" s="326"/>
      <c r="R1259" s="326"/>
      <c r="S1259" s="156"/>
    </row>
    <row r="1260" spans="1:19" ht="65.650000000000006" customHeight="1" x14ac:dyDescent="0.2">
      <c r="A1260" s="155" t="s">
        <v>1247</v>
      </c>
      <c r="B1260" s="327" t="s">
        <v>0</v>
      </c>
      <c r="C1260" s="327"/>
      <c r="D1260" s="327" t="s">
        <v>1</v>
      </c>
      <c r="E1260" s="327"/>
      <c r="F1260" s="327"/>
      <c r="G1260" s="327" t="s">
        <v>2904</v>
      </c>
      <c r="H1260" s="327"/>
      <c r="I1260" s="328" t="s">
        <v>405</v>
      </c>
      <c r="J1260" s="328"/>
      <c r="K1260" s="154" t="s">
        <v>4</v>
      </c>
      <c r="L1260" s="322" t="s">
        <v>4019</v>
      </c>
      <c r="M1260" s="322"/>
      <c r="N1260" s="141" t="s">
        <v>4018</v>
      </c>
      <c r="O1260" s="322" t="s">
        <v>4017</v>
      </c>
      <c r="P1260" s="322"/>
      <c r="Q1260" s="322" t="s">
        <v>4016</v>
      </c>
      <c r="R1260" s="322"/>
      <c r="S1260" s="154" t="s">
        <v>5</v>
      </c>
    </row>
    <row r="1261" spans="1:19" ht="10.9" customHeight="1" x14ac:dyDescent="0.2">
      <c r="A1261" s="128" t="s">
        <v>4015</v>
      </c>
      <c r="B1261" s="334">
        <v>4713</v>
      </c>
      <c r="C1261" s="321"/>
      <c r="D1261" s="321" t="s">
        <v>3818</v>
      </c>
      <c r="E1261" s="321"/>
      <c r="F1261" s="321"/>
      <c r="G1261" s="321" t="s">
        <v>19</v>
      </c>
      <c r="H1261" s="321"/>
      <c r="I1261" s="347">
        <v>63.18</v>
      </c>
      <c r="J1261" s="331"/>
      <c r="K1261" s="142">
        <v>14.42</v>
      </c>
      <c r="L1261" s="331"/>
      <c r="M1261" s="331"/>
      <c r="N1261" s="135">
        <v>911.05560000000003</v>
      </c>
      <c r="O1261" s="331"/>
      <c r="P1261" s="331"/>
      <c r="Q1261" s="331"/>
      <c r="R1261" s="331"/>
      <c r="S1261" s="135">
        <v>911.05560000000003</v>
      </c>
    </row>
    <row r="1262" spans="1:19" ht="10.9" customHeight="1" x14ac:dyDescent="0.2">
      <c r="A1262" s="128" t="s">
        <v>4015</v>
      </c>
      <c r="B1262" s="334">
        <v>4714</v>
      </c>
      <c r="C1262" s="321"/>
      <c r="D1262" s="321" t="s">
        <v>3817</v>
      </c>
      <c r="E1262" s="321"/>
      <c r="F1262" s="321"/>
      <c r="G1262" s="321" t="s">
        <v>19</v>
      </c>
      <c r="H1262" s="321"/>
      <c r="I1262" s="347">
        <v>14.69</v>
      </c>
      <c r="J1262" s="331"/>
      <c r="K1262" s="142">
        <v>24.85</v>
      </c>
      <c r="L1262" s="331"/>
      <c r="M1262" s="331"/>
      <c r="N1262" s="135">
        <v>365.04649999999998</v>
      </c>
      <c r="O1262" s="331"/>
      <c r="P1262" s="331"/>
      <c r="Q1262" s="331"/>
      <c r="R1262" s="331"/>
      <c r="S1262" s="135">
        <v>365.04649999999998</v>
      </c>
    </row>
    <row r="1263" spans="1:19" ht="10.9" customHeight="1" x14ac:dyDescent="0.2">
      <c r="A1263" s="128" t="s">
        <v>4015</v>
      </c>
      <c r="B1263" s="334">
        <v>4716</v>
      </c>
      <c r="C1263" s="321"/>
      <c r="D1263" s="321" t="s">
        <v>3816</v>
      </c>
      <c r="E1263" s="321"/>
      <c r="F1263" s="321"/>
      <c r="G1263" s="321" t="s">
        <v>19</v>
      </c>
      <c r="H1263" s="321"/>
      <c r="I1263" s="347">
        <v>50.3</v>
      </c>
      <c r="J1263" s="331"/>
      <c r="K1263" s="142">
        <v>41.32</v>
      </c>
      <c r="L1263" s="331"/>
      <c r="M1263" s="331"/>
      <c r="N1263" s="129">
        <v>2078.3960000000002</v>
      </c>
      <c r="O1263" s="331"/>
      <c r="P1263" s="331"/>
      <c r="Q1263" s="331"/>
      <c r="R1263" s="331"/>
      <c r="S1263" s="129">
        <v>2078.3960000000002</v>
      </c>
    </row>
    <row r="1264" spans="1:19" ht="10.9" customHeight="1" x14ac:dyDescent="0.2">
      <c r="A1264" s="128" t="s">
        <v>4015</v>
      </c>
      <c r="B1264" s="334">
        <v>4717</v>
      </c>
      <c r="C1264" s="321"/>
      <c r="D1264" s="321" t="s">
        <v>3815</v>
      </c>
      <c r="E1264" s="321"/>
      <c r="F1264" s="321"/>
      <c r="G1264" s="321" t="s">
        <v>19</v>
      </c>
      <c r="H1264" s="321"/>
      <c r="I1264" s="347">
        <v>10.77</v>
      </c>
      <c r="J1264" s="331"/>
      <c r="K1264" s="142">
        <v>54.6</v>
      </c>
      <c r="L1264" s="331"/>
      <c r="M1264" s="331"/>
      <c r="N1264" s="135">
        <v>588.04200000000003</v>
      </c>
      <c r="O1264" s="331"/>
      <c r="P1264" s="331"/>
      <c r="Q1264" s="331"/>
      <c r="R1264" s="331"/>
      <c r="S1264" s="135">
        <v>588.04200000000003</v>
      </c>
    </row>
    <row r="1265" spans="1:19" ht="10.9" customHeight="1" x14ac:dyDescent="0.2">
      <c r="A1265" s="128" t="s">
        <v>4015</v>
      </c>
      <c r="B1265" s="334">
        <v>4718</v>
      </c>
      <c r="C1265" s="321"/>
      <c r="D1265" s="321" t="s">
        <v>3814</v>
      </c>
      <c r="E1265" s="321"/>
      <c r="F1265" s="321"/>
      <c r="G1265" s="321" t="s">
        <v>19</v>
      </c>
      <c r="H1265" s="321"/>
      <c r="I1265" s="347">
        <v>10.88</v>
      </c>
      <c r="J1265" s="331"/>
      <c r="K1265" s="142">
        <v>79.489999999999995</v>
      </c>
      <c r="L1265" s="331"/>
      <c r="M1265" s="331"/>
      <c r="N1265" s="135">
        <v>864.85119999999995</v>
      </c>
      <c r="O1265" s="331"/>
      <c r="P1265" s="331"/>
      <c r="Q1265" s="331"/>
      <c r="R1265" s="331"/>
      <c r="S1265" s="135">
        <v>864.85119999999995</v>
      </c>
    </row>
    <row r="1266" spans="1:19" ht="10.9" customHeight="1" x14ac:dyDescent="0.2">
      <c r="A1266" s="128" t="s">
        <v>4015</v>
      </c>
      <c r="B1266" s="334">
        <v>4719</v>
      </c>
      <c r="C1266" s="321"/>
      <c r="D1266" s="321" t="s">
        <v>3813</v>
      </c>
      <c r="E1266" s="321"/>
      <c r="F1266" s="321"/>
      <c r="G1266" s="321" t="s">
        <v>19</v>
      </c>
      <c r="H1266" s="321"/>
      <c r="I1266" s="347">
        <v>12.67</v>
      </c>
      <c r="J1266" s="331"/>
      <c r="K1266" s="135">
        <v>107.98</v>
      </c>
      <c r="L1266" s="331"/>
      <c r="M1266" s="331"/>
      <c r="N1266" s="129">
        <v>1368.1066000000001</v>
      </c>
      <c r="O1266" s="331"/>
      <c r="P1266" s="331"/>
      <c r="Q1266" s="331"/>
      <c r="R1266" s="331"/>
      <c r="S1266" s="129">
        <v>1368.1066000000001</v>
      </c>
    </row>
    <row r="1267" spans="1:19" ht="10.9" customHeight="1" x14ac:dyDescent="0.2">
      <c r="A1267" s="322" t="s">
        <v>4014</v>
      </c>
      <c r="B1267" s="322"/>
      <c r="C1267" s="322"/>
      <c r="D1267" s="322"/>
      <c r="E1267" s="322"/>
      <c r="F1267" s="322"/>
      <c r="G1267" s="322"/>
      <c r="H1267" s="322"/>
      <c r="I1267" s="322"/>
      <c r="J1267" s="322"/>
      <c r="K1267" s="322"/>
      <c r="L1267" s="333">
        <v>0</v>
      </c>
      <c r="M1267" s="322"/>
      <c r="N1267" s="151">
        <v>6175.4979000000003</v>
      </c>
      <c r="O1267" s="333">
        <v>0</v>
      </c>
      <c r="P1267" s="322"/>
      <c r="Q1267" s="333">
        <v>0</v>
      </c>
      <c r="R1267" s="322"/>
      <c r="S1267" s="151">
        <v>6175.4979000000003</v>
      </c>
    </row>
    <row r="1268" spans="1:19" ht="10.9" customHeight="1" x14ac:dyDescent="0.2">
      <c r="A1268" s="322" t="s">
        <v>4013</v>
      </c>
      <c r="B1268" s="322"/>
      <c r="C1268" s="322"/>
      <c r="D1268" s="322"/>
      <c r="E1268" s="322"/>
      <c r="F1268" s="322"/>
      <c r="G1268" s="322"/>
      <c r="H1268" s="322"/>
      <c r="I1268" s="322"/>
      <c r="J1268" s="322"/>
      <c r="K1268" s="322"/>
      <c r="L1268" s="330">
        <v>0</v>
      </c>
      <c r="M1268" s="322"/>
      <c r="N1268" s="149">
        <v>1</v>
      </c>
      <c r="O1268" s="330">
        <v>0</v>
      </c>
      <c r="P1268" s="322"/>
      <c r="Q1268" s="330">
        <v>0</v>
      </c>
      <c r="R1268" s="322"/>
      <c r="S1268" s="149">
        <v>1</v>
      </c>
    </row>
    <row r="1269" spans="1:19" ht="10.9" customHeight="1" x14ac:dyDescent="0.2">
      <c r="A1269" s="301"/>
      <c r="B1269" s="301"/>
      <c r="C1269" s="301"/>
      <c r="D1269" s="301"/>
      <c r="E1269" s="301"/>
      <c r="F1269" s="301"/>
      <c r="G1269" s="301"/>
      <c r="H1269" s="301"/>
      <c r="I1269" s="301"/>
      <c r="J1269" s="301"/>
      <c r="K1269" s="301"/>
      <c r="L1269" s="301"/>
      <c r="M1269" s="301"/>
      <c r="N1269" s="301"/>
      <c r="O1269" s="301"/>
      <c r="P1269" s="301"/>
      <c r="Q1269" s="301"/>
      <c r="R1269" s="301"/>
      <c r="S1269" s="301"/>
    </row>
    <row r="1270" spans="1:19" ht="10.9" customHeight="1" x14ac:dyDescent="0.2">
      <c r="A1270" s="322" t="s">
        <v>4022</v>
      </c>
      <c r="B1270" s="322"/>
      <c r="C1270" s="322"/>
      <c r="D1270" s="322"/>
      <c r="E1270" s="321" t="s">
        <v>4467</v>
      </c>
      <c r="F1270" s="321"/>
      <c r="G1270" s="321"/>
      <c r="H1270" s="321"/>
      <c r="I1270" s="321"/>
      <c r="J1270" s="321"/>
      <c r="K1270" s="321"/>
      <c r="L1270" s="321"/>
      <c r="M1270" s="321"/>
      <c r="N1270" s="321"/>
      <c r="O1270" s="321"/>
      <c r="P1270" s="322" t="s">
        <v>2904</v>
      </c>
      <c r="Q1270" s="322"/>
      <c r="R1270" s="321" t="s">
        <v>414</v>
      </c>
      <c r="S1270" s="321"/>
    </row>
    <row r="1271" spans="1:19" ht="10.9" customHeight="1" x14ac:dyDescent="0.2">
      <c r="A1271" s="157"/>
      <c r="B1271" s="324"/>
      <c r="C1271" s="324"/>
      <c r="D1271" s="324"/>
      <c r="E1271" s="324"/>
      <c r="F1271" s="324"/>
      <c r="G1271" s="325"/>
      <c r="H1271" s="325"/>
      <c r="I1271" s="325"/>
      <c r="J1271" s="325"/>
      <c r="K1271" s="156"/>
      <c r="L1271" s="326" t="s">
        <v>4020</v>
      </c>
      <c r="M1271" s="326"/>
      <c r="N1271" s="326"/>
      <c r="O1271" s="326"/>
      <c r="P1271" s="326"/>
      <c r="Q1271" s="326"/>
      <c r="R1271" s="326"/>
      <c r="S1271" s="156"/>
    </row>
    <row r="1272" spans="1:19" ht="65.650000000000006" customHeight="1" x14ac:dyDescent="0.2">
      <c r="A1272" s="155" t="s">
        <v>1247</v>
      </c>
      <c r="B1272" s="327" t="s">
        <v>0</v>
      </c>
      <c r="C1272" s="327"/>
      <c r="D1272" s="327" t="s">
        <v>1</v>
      </c>
      <c r="E1272" s="327"/>
      <c r="F1272" s="327"/>
      <c r="G1272" s="327" t="s">
        <v>2904</v>
      </c>
      <c r="H1272" s="327"/>
      <c r="I1272" s="328" t="s">
        <v>405</v>
      </c>
      <c r="J1272" s="328"/>
      <c r="K1272" s="154" t="s">
        <v>4</v>
      </c>
      <c r="L1272" s="322" t="s">
        <v>4019</v>
      </c>
      <c r="M1272" s="322"/>
      <c r="N1272" s="141" t="s">
        <v>4018</v>
      </c>
      <c r="O1272" s="322" t="s">
        <v>4017</v>
      </c>
      <c r="P1272" s="322"/>
      <c r="Q1272" s="322" t="s">
        <v>4016</v>
      </c>
      <c r="R1272" s="322"/>
      <c r="S1272" s="154" t="s">
        <v>5</v>
      </c>
    </row>
    <row r="1273" spans="1:19" ht="10.9" customHeight="1" x14ac:dyDescent="0.2">
      <c r="A1273" s="128" t="s">
        <v>4015</v>
      </c>
      <c r="B1273" s="334">
        <v>4588</v>
      </c>
      <c r="C1273" s="321"/>
      <c r="D1273" s="321" t="s">
        <v>3857</v>
      </c>
      <c r="E1273" s="321"/>
      <c r="F1273" s="321"/>
      <c r="G1273" s="321" t="s">
        <v>7</v>
      </c>
      <c r="H1273" s="321"/>
      <c r="I1273" s="335">
        <v>1</v>
      </c>
      <c r="J1273" s="331"/>
      <c r="K1273" s="132">
        <v>2.48</v>
      </c>
      <c r="L1273" s="331"/>
      <c r="M1273" s="331"/>
      <c r="N1273" s="132">
        <v>2.48</v>
      </c>
      <c r="O1273" s="331"/>
      <c r="P1273" s="331"/>
      <c r="Q1273" s="331"/>
      <c r="R1273" s="331"/>
      <c r="S1273" s="132">
        <v>2.48</v>
      </c>
    </row>
    <row r="1274" spans="1:19" ht="10.9" customHeight="1" x14ac:dyDescent="0.2">
      <c r="A1274" s="128" t="s">
        <v>4015</v>
      </c>
      <c r="B1274" s="334">
        <v>4590</v>
      </c>
      <c r="C1274" s="321"/>
      <c r="D1274" s="321" t="s">
        <v>3856</v>
      </c>
      <c r="E1274" s="321"/>
      <c r="F1274" s="321"/>
      <c r="G1274" s="321" t="s">
        <v>7</v>
      </c>
      <c r="H1274" s="321"/>
      <c r="I1274" s="335">
        <v>1</v>
      </c>
      <c r="J1274" s="331"/>
      <c r="K1274" s="142">
        <v>12.23</v>
      </c>
      <c r="L1274" s="331"/>
      <c r="M1274" s="331"/>
      <c r="N1274" s="142">
        <v>12.23</v>
      </c>
      <c r="O1274" s="331"/>
      <c r="P1274" s="331"/>
      <c r="Q1274" s="331"/>
      <c r="R1274" s="331"/>
      <c r="S1274" s="142">
        <v>12.23</v>
      </c>
    </row>
    <row r="1275" spans="1:19" ht="10.9" customHeight="1" x14ac:dyDescent="0.2">
      <c r="A1275" s="128" t="s">
        <v>4015</v>
      </c>
      <c r="B1275" s="334">
        <v>4591</v>
      </c>
      <c r="C1275" s="321"/>
      <c r="D1275" s="321" t="s">
        <v>3855</v>
      </c>
      <c r="E1275" s="321"/>
      <c r="F1275" s="321"/>
      <c r="G1275" s="321" t="s">
        <v>7</v>
      </c>
      <c r="H1275" s="321"/>
      <c r="I1275" s="335">
        <v>1</v>
      </c>
      <c r="J1275" s="331"/>
      <c r="K1275" s="142">
        <v>22.33</v>
      </c>
      <c r="L1275" s="331"/>
      <c r="M1275" s="331"/>
      <c r="N1275" s="142">
        <v>22.33</v>
      </c>
      <c r="O1275" s="331"/>
      <c r="P1275" s="331"/>
      <c r="Q1275" s="331"/>
      <c r="R1275" s="331"/>
      <c r="S1275" s="142">
        <v>22.33</v>
      </c>
    </row>
    <row r="1276" spans="1:19" ht="10.9" customHeight="1" x14ac:dyDescent="0.2">
      <c r="A1276" s="128" t="s">
        <v>4015</v>
      </c>
      <c r="B1276" s="334">
        <v>5204</v>
      </c>
      <c r="C1276" s="321"/>
      <c r="D1276" s="321" t="s">
        <v>3755</v>
      </c>
      <c r="E1276" s="321"/>
      <c r="F1276" s="321"/>
      <c r="G1276" s="321" t="s">
        <v>7</v>
      </c>
      <c r="H1276" s="321"/>
      <c r="I1276" s="335">
        <v>4</v>
      </c>
      <c r="J1276" s="331"/>
      <c r="K1276" s="132">
        <v>4.7699999999999996</v>
      </c>
      <c r="L1276" s="331"/>
      <c r="M1276" s="331"/>
      <c r="N1276" s="142">
        <v>19.079999999999998</v>
      </c>
      <c r="O1276" s="331"/>
      <c r="P1276" s="331"/>
      <c r="Q1276" s="331"/>
      <c r="R1276" s="331"/>
      <c r="S1276" s="142">
        <v>19.079999999999998</v>
      </c>
    </row>
    <row r="1277" spans="1:19" ht="10.9" customHeight="1" x14ac:dyDescent="0.2">
      <c r="A1277" s="128" t="s">
        <v>4015</v>
      </c>
      <c r="B1277" s="334">
        <v>5206</v>
      </c>
      <c r="C1277" s="321"/>
      <c r="D1277" s="321" t="s">
        <v>3753</v>
      </c>
      <c r="E1277" s="321"/>
      <c r="F1277" s="321"/>
      <c r="G1277" s="321" t="s">
        <v>7</v>
      </c>
      <c r="H1277" s="321"/>
      <c r="I1277" s="335">
        <v>6</v>
      </c>
      <c r="J1277" s="331"/>
      <c r="K1277" s="142">
        <v>12.23</v>
      </c>
      <c r="L1277" s="331"/>
      <c r="M1277" s="331"/>
      <c r="N1277" s="142">
        <v>73.38</v>
      </c>
      <c r="O1277" s="331"/>
      <c r="P1277" s="331"/>
      <c r="Q1277" s="331"/>
      <c r="R1277" s="331"/>
      <c r="S1277" s="142">
        <v>73.38</v>
      </c>
    </row>
    <row r="1278" spans="1:19" ht="10.9" customHeight="1" x14ac:dyDescent="0.2">
      <c r="A1278" s="128" t="s">
        <v>4015</v>
      </c>
      <c r="B1278" s="334">
        <v>5289</v>
      </c>
      <c r="C1278" s="321"/>
      <c r="D1278" s="321" t="s">
        <v>3732</v>
      </c>
      <c r="E1278" s="321"/>
      <c r="F1278" s="321"/>
      <c r="G1278" s="321" t="s">
        <v>7</v>
      </c>
      <c r="H1278" s="321"/>
      <c r="I1278" s="347">
        <v>19</v>
      </c>
      <c r="J1278" s="331"/>
      <c r="K1278" s="132">
        <v>3.55</v>
      </c>
      <c r="L1278" s="331"/>
      <c r="M1278" s="331"/>
      <c r="N1278" s="142">
        <v>67.45</v>
      </c>
      <c r="O1278" s="331"/>
      <c r="P1278" s="331"/>
      <c r="Q1278" s="331"/>
      <c r="R1278" s="331"/>
      <c r="S1278" s="142">
        <v>67.45</v>
      </c>
    </row>
    <row r="1279" spans="1:19" ht="10.9" customHeight="1" x14ac:dyDescent="0.2">
      <c r="A1279" s="128" t="s">
        <v>4015</v>
      </c>
      <c r="B1279" s="334">
        <v>5290</v>
      </c>
      <c r="C1279" s="321"/>
      <c r="D1279" s="321" t="s">
        <v>3731</v>
      </c>
      <c r="E1279" s="321"/>
      <c r="F1279" s="321"/>
      <c r="G1279" s="321" t="s">
        <v>7</v>
      </c>
      <c r="H1279" s="321"/>
      <c r="I1279" s="335">
        <v>2</v>
      </c>
      <c r="J1279" s="331"/>
      <c r="K1279" s="132">
        <v>7.27</v>
      </c>
      <c r="L1279" s="331"/>
      <c r="M1279" s="331"/>
      <c r="N1279" s="142">
        <v>14.54</v>
      </c>
      <c r="O1279" s="331"/>
      <c r="P1279" s="331"/>
      <c r="Q1279" s="331"/>
      <c r="R1279" s="331"/>
      <c r="S1279" s="142">
        <v>14.54</v>
      </c>
    </row>
    <row r="1280" spans="1:19" ht="10.9" customHeight="1" x14ac:dyDescent="0.2">
      <c r="A1280" s="128" t="s">
        <v>4015</v>
      </c>
      <c r="B1280" s="334">
        <v>5291</v>
      </c>
      <c r="C1280" s="321"/>
      <c r="D1280" s="321" t="s">
        <v>3730</v>
      </c>
      <c r="E1280" s="321"/>
      <c r="F1280" s="321"/>
      <c r="G1280" s="321" t="s">
        <v>7</v>
      </c>
      <c r="H1280" s="321"/>
      <c r="I1280" s="335">
        <v>4</v>
      </c>
      <c r="J1280" s="331"/>
      <c r="K1280" s="142">
        <v>13.15</v>
      </c>
      <c r="L1280" s="331"/>
      <c r="M1280" s="331"/>
      <c r="N1280" s="142">
        <v>52.6</v>
      </c>
      <c r="O1280" s="331"/>
      <c r="P1280" s="331"/>
      <c r="Q1280" s="331"/>
      <c r="R1280" s="331"/>
      <c r="S1280" s="142">
        <v>52.6</v>
      </c>
    </row>
    <row r="1281" spans="1:19" ht="10.9" customHeight="1" x14ac:dyDescent="0.2">
      <c r="A1281" s="128" t="s">
        <v>4015</v>
      </c>
      <c r="B1281" s="334">
        <v>5369</v>
      </c>
      <c r="C1281" s="321"/>
      <c r="D1281" s="321" t="s">
        <v>3707</v>
      </c>
      <c r="E1281" s="321"/>
      <c r="F1281" s="321"/>
      <c r="G1281" s="321" t="s">
        <v>7</v>
      </c>
      <c r="H1281" s="321"/>
      <c r="I1281" s="335">
        <v>6</v>
      </c>
      <c r="J1281" s="331"/>
      <c r="K1281" s="142">
        <v>14.17</v>
      </c>
      <c r="L1281" s="331"/>
      <c r="M1281" s="331"/>
      <c r="N1281" s="142">
        <v>85.02</v>
      </c>
      <c r="O1281" s="331"/>
      <c r="P1281" s="331"/>
      <c r="Q1281" s="331"/>
      <c r="R1281" s="331"/>
      <c r="S1281" s="142">
        <v>85.02</v>
      </c>
    </row>
    <row r="1282" spans="1:19" ht="10.9" customHeight="1" x14ac:dyDescent="0.2">
      <c r="A1282" s="128" t="s">
        <v>4015</v>
      </c>
      <c r="B1282" s="334">
        <v>5435</v>
      </c>
      <c r="C1282" s="321"/>
      <c r="D1282" s="321" t="s">
        <v>3690</v>
      </c>
      <c r="E1282" s="321"/>
      <c r="F1282" s="321"/>
      <c r="G1282" s="321" t="s">
        <v>7</v>
      </c>
      <c r="H1282" s="321"/>
      <c r="I1282" s="335">
        <v>2</v>
      </c>
      <c r="J1282" s="331"/>
      <c r="K1282" s="132">
        <v>1.91</v>
      </c>
      <c r="L1282" s="331"/>
      <c r="M1282" s="331"/>
      <c r="N1282" s="132">
        <v>3.82</v>
      </c>
      <c r="O1282" s="331"/>
      <c r="P1282" s="331"/>
      <c r="Q1282" s="331"/>
      <c r="R1282" s="331"/>
      <c r="S1282" s="132">
        <v>3.82</v>
      </c>
    </row>
    <row r="1283" spans="1:19" ht="10.9" customHeight="1" x14ac:dyDescent="0.2">
      <c r="A1283" s="128" t="s">
        <v>4015</v>
      </c>
      <c r="B1283" s="334">
        <v>5664</v>
      </c>
      <c r="C1283" s="321"/>
      <c r="D1283" s="321" t="s">
        <v>3656</v>
      </c>
      <c r="E1283" s="321"/>
      <c r="F1283" s="321"/>
      <c r="G1283" s="321" t="s">
        <v>7</v>
      </c>
      <c r="H1283" s="321"/>
      <c r="I1283" s="335">
        <v>1</v>
      </c>
      <c r="J1283" s="331"/>
      <c r="K1283" s="132">
        <v>4.1900000000000004</v>
      </c>
      <c r="L1283" s="331"/>
      <c r="M1283" s="331"/>
      <c r="N1283" s="132">
        <v>4.1900000000000004</v>
      </c>
      <c r="O1283" s="331"/>
      <c r="P1283" s="331"/>
      <c r="Q1283" s="331"/>
      <c r="R1283" s="331"/>
      <c r="S1283" s="132">
        <v>4.1900000000000004</v>
      </c>
    </row>
    <row r="1284" spans="1:19" ht="10.9" customHeight="1" x14ac:dyDescent="0.2">
      <c r="A1284" s="128" t="s">
        <v>4015</v>
      </c>
      <c r="B1284" s="334">
        <v>5666</v>
      </c>
      <c r="C1284" s="321"/>
      <c r="D1284" s="321" t="s">
        <v>3654</v>
      </c>
      <c r="E1284" s="321"/>
      <c r="F1284" s="321"/>
      <c r="G1284" s="321" t="s">
        <v>7</v>
      </c>
      <c r="H1284" s="321"/>
      <c r="I1284" s="335">
        <v>2</v>
      </c>
      <c r="J1284" s="331"/>
      <c r="K1284" s="142">
        <v>12.44</v>
      </c>
      <c r="L1284" s="331"/>
      <c r="M1284" s="331"/>
      <c r="N1284" s="142">
        <v>24.88</v>
      </c>
      <c r="O1284" s="331"/>
      <c r="P1284" s="331"/>
      <c r="Q1284" s="331"/>
      <c r="R1284" s="331"/>
      <c r="S1284" s="142">
        <v>24.88</v>
      </c>
    </row>
    <row r="1285" spans="1:19" ht="10.9" customHeight="1" x14ac:dyDescent="0.2">
      <c r="A1285" s="128" t="s">
        <v>4015</v>
      </c>
      <c r="B1285" s="334">
        <v>9357</v>
      </c>
      <c r="C1285" s="321"/>
      <c r="D1285" s="321" t="s">
        <v>3632</v>
      </c>
      <c r="E1285" s="321"/>
      <c r="F1285" s="321"/>
      <c r="G1285" s="321" t="s">
        <v>7</v>
      </c>
      <c r="H1285" s="321"/>
      <c r="I1285" s="335">
        <v>1</v>
      </c>
      <c r="J1285" s="331"/>
      <c r="K1285" s="132">
        <v>6.27</v>
      </c>
      <c r="L1285" s="331"/>
      <c r="M1285" s="331"/>
      <c r="N1285" s="132">
        <v>6.27</v>
      </c>
      <c r="O1285" s="331"/>
      <c r="P1285" s="331"/>
      <c r="Q1285" s="331"/>
      <c r="R1285" s="331"/>
      <c r="S1285" s="132">
        <v>6.27</v>
      </c>
    </row>
    <row r="1286" spans="1:19" ht="10.9" customHeight="1" x14ac:dyDescent="0.2">
      <c r="A1286" s="128" t="s">
        <v>4015</v>
      </c>
      <c r="B1286" s="334">
        <v>9358</v>
      </c>
      <c r="C1286" s="321"/>
      <c r="D1286" s="321" t="s">
        <v>3631</v>
      </c>
      <c r="E1286" s="321"/>
      <c r="F1286" s="321"/>
      <c r="G1286" s="321" t="s">
        <v>7</v>
      </c>
      <c r="H1286" s="321"/>
      <c r="I1286" s="335">
        <v>9</v>
      </c>
      <c r="J1286" s="331"/>
      <c r="K1286" s="142">
        <v>16.059999999999999</v>
      </c>
      <c r="L1286" s="331"/>
      <c r="M1286" s="331"/>
      <c r="N1286" s="135">
        <v>144.54</v>
      </c>
      <c r="O1286" s="331"/>
      <c r="P1286" s="331"/>
      <c r="Q1286" s="331"/>
      <c r="R1286" s="331"/>
      <c r="S1286" s="135">
        <v>144.54</v>
      </c>
    </row>
    <row r="1287" spans="1:19" ht="10.9" customHeight="1" x14ac:dyDescent="0.2">
      <c r="A1287" s="322" t="s">
        <v>4014</v>
      </c>
      <c r="B1287" s="322"/>
      <c r="C1287" s="322"/>
      <c r="D1287" s="322"/>
      <c r="E1287" s="322"/>
      <c r="F1287" s="322"/>
      <c r="G1287" s="322"/>
      <c r="H1287" s="322"/>
      <c r="I1287" s="322"/>
      <c r="J1287" s="322"/>
      <c r="K1287" s="322"/>
      <c r="L1287" s="333">
        <v>0</v>
      </c>
      <c r="M1287" s="322"/>
      <c r="N1287" s="161">
        <v>532.80999999999995</v>
      </c>
      <c r="O1287" s="333">
        <v>0</v>
      </c>
      <c r="P1287" s="322"/>
      <c r="Q1287" s="333">
        <v>0</v>
      </c>
      <c r="R1287" s="322"/>
      <c r="S1287" s="161">
        <v>532.80999999999995</v>
      </c>
    </row>
    <row r="1288" spans="1:19" ht="10.9" customHeight="1" x14ac:dyDescent="0.2">
      <c r="A1288" s="322" t="s">
        <v>4013</v>
      </c>
      <c r="B1288" s="322"/>
      <c r="C1288" s="322"/>
      <c r="D1288" s="322"/>
      <c r="E1288" s="322"/>
      <c r="F1288" s="322"/>
      <c r="G1288" s="322"/>
      <c r="H1288" s="322"/>
      <c r="I1288" s="322"/>
      <c r="J1288" s="322"/>
      <c r="K1288" s="322"/>
      <c r="L1288" s="330">
        <v>0</v>
      </c>
      <c r="M1288" s="322"/>
      <c r="N1288" s="149">
        <v>1</v>
      </c>
      <c r="O1288" s="330">
        <v>0</v>
      </c>
      <c r="P1288" s="322"/>
      <c r="Q1288" s="330">
        <v>0</v>
      </c>
      <c r="R1288" s="322"/>
      <c r="S1288" s="149">
        <v>1</v>
      </c>
    </row>
    <row r="1289" spans="1:19" ht="10.9" customHeight="1" x14ac:dyDescent="0.2">
      <c r="A1289" s="301"/>
      <c r="B1289" s="301"/>
      <c r="C1289" s="301"/>
      <c r="D1289" s="301"/>
      <c r="E1289" s="301"/>
      <c r="F1289" s="301"/>
      <c r="G1289" s="301"/>
      <c r="H1289" s="301"/>
      <c r="I1289" s="301"/>
      <c r="J1289" s="301"/>
      <c r="K1289" s="301"/>
      <c r="L1289" s="301"/>
      <c r="M1289" s="301"/>
      <c r="N1289" s="301"/>
      <c r="O1289" s="301"/>
      <c r="P1289" s="301"/>
      <c r="Q1289" s="301"/>
      <c r="R1289" s="301"/>
      <c r="S1289" s="301"/>
    </row>
    <row r="1290" spans="1:19" ht="10.9" customHeight="1" x14ac:dyDescent="0.2">
      <c r="A1290" s="322" t="s">
        <v>4022</v>
      </c>
      <c r="B1290" s="322"/>
      <c r="C1290" s="322"/>
      <c r="D1290" s="322"/>
      <c r="E1290" s="321" t="s">
        <v>4466</v>
      </c>
      <c r="F1290" s="321"/>
      <c r="G1290" s="321"/>
      <c r="H1290" s="321"/>
      <c r="I1290" s="321"/>
      <c r="J1290" s="321"/>
      <c r="K1290" s="321"/>
      <c r="L1290" s="321"/>
      <c r="M1290" s="321"/>
      <c r="N1290" s="321"/>
      <c r="O1290" s="321"/>
      <c r="P1290" s="322" t="s">
        <v>2904</v>
      </c>
      <c r="Q1290" s="322"/>
      <c r="R1290" s="321" t="s">
        <v>414</v>
      </c>
      <c r="S1290" s="321"/>
    </row>
    <row r="1291" spans="1:19" ht="10.9" customHeight="1" x14ac:dyDescent="0.2">
      <c r="A1291" s="157"/>
      <c r="B1291" s="324"/>
      <c r="C1291" s="324"/>
      <c r="D1291" s="324"/>
      <c r="E1291" s="324"/>
      <c r="F1291" s="324"/>
      <c r="G1291" s="325"/>
      <c r="H1291" s="325"/>
      <c r="I1291" s="325"/>
      <c r="J1291" s="325"/>
      <c r="K1291" s="156"/>
      <c r="L1291" s="326" t="s">
        <v>4020</v>
      </c>
      <c r="M1291" s="326"/>
      <c r="N1291" s="326"/>
      <c r="O1291" s="326"/>
      <c r="P1291" s="326"/>
      <c r="Q1291" s="326"/>
      <c r="R1291" s="326"/>
      <c r="S1291" s="156"/>
    </row>
    <row r="1292" spans="1:19" ht="65.650000000000006" customHeight="1" x14ac:dyDescent="0.2">
      <c r="A1292" s="155" t="s">
        <v>1247</v>
      </c>
      <c r="B1292" s="327" t="s">
        <v>0</v>
      </c>
      <c r="C1292" s="327"/>
      <c r="D1292" s="327" t="s">
        <v>1</v>
      </c>
      <c r="E1292" s="327"/>
      <c r="F1292" s="327"/>
      <c r="G1292" s="327" t="s">
        <v>2904</v>
      </c>
      <c r="H1292" s="327"/>
      <c r="I1292" s="328" t="s">
        <v>405</v>
      </c>
      <c r="J1292" s="328"/>
      <c r="K1292" s="154" t="s">
        <v>4</v>
      </c>
      <c r="L1292" s="322" t="s">
        <v>4019</v>
      </c>
      <c r="M1292" s="322"/>
      <c r="N1292" s="141" t="s">
        <v>4018</v>
      </c>
      <c r="O1292" s="322" t="s">
        <v>4017</v>
      </c>
      <c r="P1292" s="322"/>
      <c r="Q1292" s="322" t="s">
        <v>4016</v>
      </c>
      <c r="R1292" s="322"/>
      <c r="S1292" s="154" t="s">
        <v>5</v>
      </c>
    </row>
    <row r="1293" spans="1:19" ht="10.9" customHeight="1" x14ac:dyDescent="0.2">
      <c r="A1293" s="128" t="s">
        <v>4015</v>
      </c>
      <c r="B1293" s="334">
        <v>4713</v>
      </c>
      <c r="C1293" s="321"/>
      <c r="D1293" s="321" t="s">
        <v>3818</v>
      </c>
      <c r="E1293" s="321"/>
      <c r="F1293" s="321"/>
      <c r="G1293" s="321" t="s">
        <v>19</v>
      </c>
      <c r="H1293" s="321"/>
      <c r="I1293" s="347">
        <v>95.57</v>
      </c>
      <c r="J1293" s="331"/>
      <c r="K1293" s="142">
        <v>14.42</v>
      </c>
      <c r="L1293" s="331"/>
      <c r="M1293" s="331"/>
      <c r="N1293" s="129">
        <v>1378.1194</v>
      </c>
      <c r="O1293" s="331"/>
      <c r="P1293" s="331"/>
      <c r="Q1293" s="331"/>
      <c r="R1293" s="331"/>
      <c r="S1293" s="129">
        <v>1378.1194</v>
      </c>
    </row>
    <row r="1294" spans="1:19" ht="10.9" customHeight="1" x14ac:dyDescent="0.2">
      <c r="A1294" s="128" t="s">
        <v>4015</v>
      </c>
      <c r="B1294" s="334">
        <v>4714</v>
      </c>
      <c r="C1294" s="321"/>
      <c r="D1294" s="321" t="s">
        <v>3817</v>
      </c>
      <c r="E1294" s="321"/>
      <c r="F1294" s="321"/>
      <c r="G1294" s="321" t="s">
        <v>19</v>
      </c>
      <c r="H1294" s="321"/>
      <c r="I1294" s="335">
        <v>2.0499999999999998</v>
      </c>
      <c r="J1294" s="331"/>
      <c r="K1294" s="142">
        <v>24.85</v>
      </c>
      <c r="L1294" s="331"/>
      <c r="M1294" s="331"/>
      <c r="N1294" s="142">
        <v>50.942500000000003</v>
      </c>
      <c r="O1294" s="331"/>
      <c r="P1294" s="331"/>
      <c r="Q1294" s="331"/>
      <c r="R1294" s="331"/>
      <c r="S1294" s="142">
        <v>50.942500000000003</v>
      </c>
    </row>
    <row r="1295" spans="1:19" ht="10.9" customHeight="1" x14ac:dyDescent="0.2">
      <c r="A1295" s="128" t="s">
        <v>4015</v>
      </c>
      <c r="B1295" s="334">
        <v>4716</v>
      </c>
      <c r="C1295" s="321"/>
      <c r="D1295" s="321" t="s">
        <v>3816</v>
      </c>
      <c r="E1295" s="321"/>
      <c r="F1295" s="321"/>
      <c r="G1295" s="321" t="s">
        <v>19</v>
      </c>
      <c r="H1295" s="321"/>
      <c r="I1295" s="347">
        <v>15.8</v>
      </c>
      <c r="J1295" s="331"/>
      <c r="K1295" s="142">
        <v>41.32</v>
      </c>
      <c r="L1295" s="331"/>
      <c r="M1295" s="331"/>
      <c r="N1295" s="135">
        <v>652.85599999999999</v>
      </c>
      <c r="O1295" s="331"/>
      <c r="P1295" s="331"/>
      <c r="Q1295" s="331"/>
      <c r="R1295" s="331"/>
      <c r="S1295" s="135">
        <v>652.85599999999999</v>
      </c>
    </row>
    <row r="1296" spans="1:19" ht="10.9" customHeight="1" x14ac:dyDescent="0.2">
      <c r="A1296" s="128" t="s">
        <v>4015</v>
      </c>
      <c r="B1296" s="334">
        <v>4717</v>
      </c>
      <c r="C1296" s="321"/>
      <c r="D1296" s="321" t="s">
        <v>3815</v>
      </c>
      <c r="E1296" s="321"/>
      <c r="F1296" s="321"/>
      <c r="G1296" s="321" t="s">
        <v>19</v>
      </c>
      <c r="H1296" s="321"/>
      <c r="I1296" s="335">
        <v>2.54</v>
      </c>
      <c r="J1296" s="331"/>
      <c r="K1296" s="142">
        <v>54.6</v>
      </c>
      <c r="L1296" s="331"/>
      <c r="M1296" s="331"/>
      <c r="N1296" s="135">
        <v>138.684</v>
      </c>
      <c r="O1296" s="331"/>
      <c r="P1296" s="331"/>
      <c r="Q1296" s="331"/>
      <c r="R1296" s="331"/>
      <c r="S1296" s="135">
        <v>138.684</v>
      </c>
    </row>
    <row r="1297" spans="1:19" ht="10.9" customHeight="1" x14ac:dyDescent="0.2">
      <c r="A1297" s="128" t="s">
        <v>4015</v>
      </c>
      <c r="B1297" s="334">
        <v>4718</v>
      </c>
      <c r="C1297" s="321"/>
      <c r="D1297" s="321" t="s">
        <v>3814</v>
      </c>
      <c r="E1297" s="321"/>
      <c r="F1297" s="321"/>
      <c r="G1297" s="321" t="s">
        <v>19</v>
      </c>
      <c r="H1297" s="321"/>
      <c r="I1297" s="347">
        <v>10.14</v>
      </c>
      <c r="J1297" s="331"/>
      <c r="K1297" s="142">
        <v>79.489999999999995</v>
      </c>
      <c r="L1297" s="331"/>
      <c r="M1297" s="331"/>
      <c r="N1297" s="135">
        <v>806.02859999999998</v>
      </c>
      <c r="O1297" s="331"/>
      <c r="P1297" s="331"/>
      <c r="Q1297" s="331"/>
      <c r="R1297" s="331"/>
      <c r="S1297" s="135">
        <v>806.02859999999998</v>
      </c>
    </row>
    <row r="1298" spans="1:19" ht="10.9" customHeight="1" x14ac:dyDescent="0.2">
      <c r="A1298" s="128" t="s">
        <v>4015</v>
      </c>
      <c r="B1298" s="334">
        <v>4719</v>
      </c>
      <c r="C1298" s="321"/>
      <c r="D1298" s="321" t="s">
        <v>3813</v>
      </c>
      <c r="E1298" s="321"/>
      <c r="F1298" s="321"/>
      <c r="G1298" s="321" t="s">
        <v>19</v>
      </c>
      <c r="H1298" s="321"/>
      <c r="I1298" s="335">
        <v>6.51</v>
      </c>
      <c r="J1298" s="331"/>
      <c r="K1298" s="135">
        <v>107.98</v>
      </c>
      <c r="L1298" s="331"/>
      <c r="M1298" s="331"/>
      <c r="N1298" s="135">
        <v>702.94979999999998</v>
      </c>
      <c r="O1298" s="331"/>
      <c r="P1298" s="331"/>
      <c r="Q1298" s="331"/>
      <c r="R1298" s="331"/>
      <c r="S1298" s="135">
        <v>702.94979999999998</v>
      </c>
    </row>
    <row r="1299" spans="1:19" ht="10.9" customHeight="1" x14ac:dyDescent="0.2">
      <c r="A1299" s="128" t="s">
        <v>4015</v>
      </c>
      <c r="B1299" s="334">
        <v>9423</v>
      </c>
      <c r="C1299" s="321"/>
      <c r="D1299" s="321" t="s">
        <v>3582</v>
      </c>
      <c r="E1299" s="321"/>
      <c r="F1299" s="321"/>
      <c r="G1299" s="321" t="s">
        <v>19</v>
      </c>
      <c r="H1299" s="321"/>
      <c r="I1299" s="335">
        <v>5.71</v>
      </c>
      <c r="J1299" s="331"/>
      <c r="K1299" s="142">
        <v>79.489999999999995</v>
      </c>
      <c r="L1299" s="331"/>
      <c r="M1299" s="331"/>
      <c r="N1299" s="135">
        <v>453.8879</v>
      </c>
      <c r="O1299" s="331"/>
      <c r="P1299" s="331"/>
      <c r="Q1299" s="331"/>
      <c r="R1299" s="331"/>
      <c r="S1299" s="135">
        <v>453.8879</v>
      </c>
    </row>
    <row r="1300" spans="1:19" ht="10.9" customHeight="1" x14ac:dyDescent="0.2">
      <c r="A1300" s="322" t="s">
        <v>4014</v>
      </c>
      <c r="B1300" s="322"/>
      <c r="C1300" s="322"/>
      <c r="D1300" s="322"/>
      <c r="E1300" s="322"/>
      <c r="F1300" s="322"/>
      <c r="G1300" s="322"/>
      <c r="H1300" s="322"/>
      <c r="I1300" s="322"/>
      <c r="J1300" s="322"/>
      <c r="K1300" s="322"/>
      <c r="L1300" s="333">
        <v>0</v>
      </c>
      <c r="M1300" s="322"/>
      <c r="N1300" s="151">
        <v>4183.4682000000003</v>
      </c>
      <c r="O1300" s="333">
        <v>0</v>
      </c>
      <c r="P1300" s="322"/>
      <c r="Q1300" s="333">
        <v>0</v>
      </c>
      <c r="R1300" s="322"/>
      <c r="S1300" s="151">
        <v>4183.4682000000003</v>
      </c>
    </row>
    <row r="1301" spans="1:19" ht="10.9" customHeight="1" x14ac:dyDescent="0.2">
      <c r="A1301" s="322" t="s">
        <v>4013</v>
      </c>
      <c r="B1301" s="322"/>
      <c r="C1301" s="322"/>
      <c r="D1301" s="322"/>
      <c r="E1301" s="322"/>
      <c r="F1301" s="322"/>
      <c r="G1301" s="322"/>
      <c r="H1301" s="322"/>
      <c r="I1301" s="322"/>
      <c r="J1301" s="322"/>
      <c r="K1301" s="322"/>
      <c r="L1301" s="330">
        <v>0</v>
      </c>
      <c r="M1301" s="322"/>
      <c r="N1301" s="149">
        <v>1</v>
      </c>
      <c r="O1301" s="330">
        <v>0</v>
      </c>
      <c r="P1301" s="322"/>
      <c r="Q1301" s="330">
        <v>0</v>
      </c>
      <c r="R1301" s="322"/>
      <c r="S1301" s="149">
        <v>1</v>
      </c>
    </row>
    <row r="1302" spans="1:19" ht="10.9" customHeight="1" x14ac:dyDescent="0.2">
      <c r="A1302" s="301"/>
      <c r="B1302" s="301"/>
      <c r="C1302" s="301"/>
      <c r="D1302" s="301"/>
      <c r="E1302" s="301"/>
      <c r="F1302" s="301"/>
      <c r="G1302" s="301"/>
      <c r="H1302" s="301"/>
      <c r="I1302" s="301"/>
      <c r="J1302" s="301"/>
      <c r="K1302" s="301"/>
      <c r="L1302" s="301"/>
      <c r="M1302" s="301"/>
      <c r="N1302" s="301"/>
      <c r="O1302" s="301"/>
      <c r="P1302" s="301"/>
      <c r="Q1302" s="301"/>
      <c r="R1302" s="301"/>
      <c r="S1302" s="301"/>
    </row>
    <row r="1303" spans="1:19" ht="10.9" customHeight="1" x14ac:dyDescent="0.2">
      <c r="A1303" s="322" t="s">
        <v>4022</v>
      </c>
      <c r="B1303" s="322"/>
      <c r="C1303" s="322"/>
      <c r="D1303" s="322"/>
      <c r="E1303" s="321" t="s">
        <v>4465</v>
      </c>
      <c r="F1303" s="321"/>
      <c r="G1303" s="321"/>
      <c r="H1303" s="321"/>
      <c r="I1303" s="321"/>
      <c r="J1303" s="321"/>
      <c r="K1303" s="321"/>
      <c r="L1303" s="321"/>
      <c r="M1303" s="321"/>
      <c r="N1303" s="321"/>
      <c r="O1303" s="321"/>
      <c r="P1303" s="322" t="s">
        <v>2904</v>
      </c>
      <c r="Q1303" s="322"/>
      <c r="R1303" s="321" t="s">
        <v>414</v>
      </c>
      <c r="S1303" s="321"/>
    </row>
    <row r="1304" spans="1:19" ht="10.9" customHeight="1" x14ac:dyDescent="0.2">
      <c r="A1304" s="157"/>
      <c r="B1304" s="324"/>
      <c r="C1304" s="324"/>
      <c r="D1304" s="324"/>
      <c r="E1304" s="324"/>
      <c r="F1304" s="324"/>
      <c r="G1304" s="325"/>
      <c r="H1304" s="325"/>
      <c r="I1304" s="325"/>
      <c r="J1304" s="325"/>
      <c r="K1304" s="156"/>
      <c r="L1304" s="326" t="s">
        <v>4020</v>
      </c>
      <c r="M1304" s="326"/>
      <c r="N1304" s="326"/>
      <c r="O1304" s="326"/>
      <c r="P1304" s="326"/>
      <c r="Q1304" s="326"/>
      <c r="R1304" s="326"/>
      <c r="S1304" s="156"/>
    </row>
    <row r="1305" spans="1:19" ht="65.650000000000006" customHeight="1" x14ac:dyDescent="0.2">
      <c r="A1305" s="155" t="s">
        <v>1247</v>
      </c>
      <c r="B1305" s="327" t="s">
        <v>0</v>
      </c>
      <c r="C1305" s="327"/>
      <c r="D1305" s="327" t="s">
        <v>1</v>
      </c>
      <c r="E1305" s="327"/>
      <c r="F1305" s="327"/>
      <c r="G1305" s="327" t="s">
        <v>2904</v>
      </c>
      <c r="H1305" s="327"/>
      <c r="I1305" s="328" t="s">
        <v>405</v>
      </c>
      <c r="J1305" s="328"/>
      <c r="K1305" s="154" t="s">
        <v>4</v>
      </c>
      <c r="L1305" s="322" t="s">
        <v>4019</v>
      </c>
      <c r="M1305" s="322"/>
      <c r="N1305" s="141" t="s">
        <v>4018</v>
      </c>
      <c r="O1305" s="322" t="s">
        <v>4017</v>
      </c>
      <c r="P1305" s="322"/>
      <c r="Q1305" s="322" t="s">
        <v>4016</v>
      </c>
      <c r="R1305" s="322"/>
      <c r="S1305" s="154" t="s">
        <v>5</v>
      </c>
    </row>
    <row r="1306" spans="1:19" ht="10.9" customHeight="1" x14ac:dyDescent="0.2">
      <c r="A1306" s="128" t="s">
        <v>4015</v>
      </c>
      <c r="B1306" s="334">
        <v>4588</v>
      </c>
      <c r="C1306" s="321"/>
      <c r="D1306" s="321" t="s">
        <v>3857</v>
      </c>
      <c r="E1306" s="321"/>
      <c r="F1306" s="321"/>
      <c r="G1306" s="321" t="s">
        <v>7</v>
      </c>
      <c r="H1306" s="321"/>
      <c r="I1306" s="335">
        <v>4</v>
      </c>
      <c r="J1306" s="331"/>
      <c r="K1306" s="132">
        <v>2.48</v>
      </c>
      <c r="L1306" s="331"/>
      <c r="M1306" s="331"/>
      <c r="N1306" s="132">
        <v>9.92</v>
      </c>
      <c r="O1306" s="331"/>
      <c r="P1306" s="331"/>
      <c r="Q1306" s="331"/>
      <c r="R1306" s="331"/>
      <c r="S1306" s="132">
        <v>9.92</v>
      </c>
    </row>
    <row r="1307" spans="1:19" ht="10.9" customHeight="1" x14ac:dyDescent="0.2">
      <c r="A1307" s="128" t="s">
        <v>4015</v>
      </c>
      <c r="B1307" s="334">
        <v>4950</v>
      </c>
      <c r="C1307" s="321"/>
      <c r="D1307" s="321" t="s">
        <v>3781</v>
      </c>
      <c r="E1307" s="321"/>
      <c r="F1307" s="321"/>
      <c r="G1307" s="321" t="s">
        <v>7</v>
      </c>
      <c r="H1307" s="321"/>
      <c r="I1307" s="335">
        <v>1</v>
      </c>
      <c r="J1307" s="331"/>
      <c r="K1307" s="132">
        <v>5.44</v>
      </c>
      <c r="L1307" s="331"/>
      <c r="M1307" s="331"/>
      <c r="N1307" s="132">
        <v>5.44</v>
      </c>
      <c r="O1307" s="331"/>
      <c r="P1307" s="331"/>
      <c r="Q1307" s="331"/>
      <c r="R1307" s="331"/>
      <c r="S1307" s="132">
        <v>5.44</v>
      </c>
    </row>
    <row r="1308" spans="1:19" ht="10.9" customHeight="1" x14ac:dyDescent="0.2">
      <c r="A1308" s="128" t="s">
        <v>4015</v>
      </c>
      <c r="B1308" s="334">
        <v>5014</v>
      </c>
      <c r="C1308" s="321"/>
      <c r="D1308" s="321" t="s">
        <v>3768</v>
      </c>
      <c r="E1308" s="321"/>
      <c r="F1308" s="321"/>
      <c r="G1308" s="321" t="s">
        <v>7</v>
      </c>
      <c r="H1308" s="321"/>
      <c r="I1308" s="335">
        <v>8</v>
      </c>
      <c r="J1308" s="331"/>
      <c r="K1308" s="142">
        <v>17.559999999999999</v>
      </c>
      <c r="L1308" s="331"/>
      <c r="M1308" s="331"/>
      <c r="N1308" s="135">
        <v>140.47999999999999</v>
      </c>
      <c r="O1308" s="331"/>
      <c r="P1308" s="331"/>
      <c r="Q1308" s="331"/>
      <c r="R1308" s="331"/>
      <c r="S1308" s="135">
        <v>140.47999999999999</v>
      </c>
    </row>
    <row r="1309" spans="1:19" ht="10.9" customHeight="1" x14ac:dyDescent="0.2">
      <c r="A1309" s="128" t="s">
        <v>4015</v>
      </c>
      <c r="B1309" s="334">
        <v>5015</v>
      </c>
      <c r="C1309" s="321"/>
      <c r="D1309" s="321" t="s">
        <v>3767</v>
      </c>
      <c r="E1309" s="321"/>
      <c r="F1309" s="321"/>
      <c r="G1309" s="321" t="s">
        <v>7</v>
      </c>
      <c r="H1309" s="321"/>
      <c r="I1309" s="335">
        <v>2</v>
      </c>
      <c r="J1309" s="331"/>
      <c r="K1309" s="142">
        <v>23.21</v>
      </c>
      <c r="L1309" s="331"/>
      <c r="M1309" s="331"/>
      <c r="N1309" s="142">
        <v>46.42</v>
      </c>
      <c r="O1309" s="331"/>
      <c r="P1309" s="331"/>
      <c r="Q1309" s="331"/>
      <c r="R1309" s="331"/>
      <c r="S1309" s="142">
        <v>46.42</v>
      </c>
    </row>
    <row r="1310" spans="1:19" ht="10.9" customHeight="1" x14ac:dyDescent="0.2">
      <c r="A1310" s="128" t="s">
        <v>4015</v>
      </c>
      <c r="B1310" s="334">
        <v>5016</v>
      </c>
      <c r="C1310" s="321"/>
      <c r="D1310" s="321" t="s">
        <v>3766</v>
      </c>
      <c r="E1310" s="321"/>
      <c r="F1310" s="321"/>
      <c r="G1310" s="321" t="s">
        <v>7</v>
      </c>
      <c r="H1310" s="321"/>
      <c r="I1310" s="335">
        <v>3</v>
      </c>
      <c r="J1310" s="331"/>
      <c r="K1310" s="142">
        <v>36.72</v>
      </c>
      <c r="L1310" s="331"/>
      <c r="M1310" s="331"/>
      <c r="N1310" s="135">
        <v>110.16</v>
      </c>
      <c r="O1310" s="331"/>
      <c r="P1310" s="331"/>
      <c r="Q1310" s="331"/>
      <c r="R1310" s="331"/>
      <c r="S1310" s="135">
        <v>110.16</v>
      </c>
    </row>
    <row r="1311" spans="1:19" ht="10.9" customHeight="1" x14ac:dyDescent="0.2">
      <c r="A1311" s="128" t="s">
        <v>4015</v>
      </c>
      <c r="B1311" s="334">
        <v>5017</v>
      </c>
      <c r="C1311" s="321"/>
      <c r="D1311" s="321" t="s">
        <v>3765</v>
      </c>
      <c r="E1311" s="321"/>
      <c r="F1311" s="321"/>
      <c r="G1311" s="321" t="s">
        <v>7</v>
      </c>
      <c r="H1311" s="321"/>
      <c r="I1311" s="335">
        <v>1</v>
      </c>
      <c r="J1311" s="331"/>
      <c r="K1311" s="142">
        <v>44.75</v>
      </c>
      <c r="L1311" s="331"/>
      <c r="M1311" s="331"/>
      <c r="N1311" s="142">
        <v>44.75</v>
      </c>
      <c r="O1311" s="331"/>
      <c r="P1311" s="331"/>
      <c r="Q1311" s="331"/>
      <c r="R1311" s="331"/>
      <c r="S1311" s="142">
        <v>44.75</v>
      </c>
    </row>
    <row r="1312" spans="1:19" ht="10.9" customHeight="1" x14ac:dyDescent="0.2">
      <c r="A1312" s="128" t="s">
        <v>4015</v>
      </c>
      <c r="B1312" s="334">
        <v>5151</v>
      </c>
      <c r="C1312" s="321"/>
      <c r="D1312" s="321" t="s">
        <v>3759</v>
      </c>
      <c r="E1312" s="321"/>
      <c r="F1312" s="321"/>
      <c r="G1312" s="321" t="s">
        <v>7</v>
      </c>
      <c r="H1312" s="321"/>
      <c r="I1312" s="335">
        <v>4</v>
      </c>
      <c r="J1312" s="331"/>
      <c r="K1312" s="132">
        <v>8.25</v>
      </c>
      <c r="L1312" s="331"/>
      <c r="M1312" s="331"/>
      <c r="N1312" s="142">
        <v>33</v>
      </c>
      <c r="O1312" s="331"/>
      <c r="P1312" s="331"/>
      <c r="Q1312" s="331"/>
      <c r="R1312" s="331"/>
      <c r="S1312" s="142">
        <v>33</v>
      </c>
    </row>
    <row r="1313" spans="1:19" ht="10.9" customHeight="1" x14ac:dyDescent="0.2">
      <c r="A1313" s="128" t="s">
        <v>4015</v>
      </c>
      <c r="B1313" s="334">
        <v>5204</v>
      </c>
      <c r="C1313" s="321"/>
      <c r="D1313" s="321" t="s">
        <v>3755</v>
      </c>
      <c r="E1313" s="321"/>
      <c r="F1313" s="321"/>
      <c r="G1313" s="321" t="s">
        <v>7</v>
      </c>
      <c r="H1313" s="321"/>
      <c r="I1313" s="335">
        <v>1</v>
      </c>
      <c r="J1313" s="331"/>
      <c r="K1313" s="132">
        <v>4.7699999999999996</v>
      </c>
      <c r="L1313" s="331"/>
      <c r="M1313" s="331"/>
      <c r="N1313" s="132">
        <v>4.7699999999999996</v>
      </c>
      <c r="O1313" s="331"/>
      <c r="P1313" s="331"/>
      <c r="Q1313" s="331"/>
      <c r="R1313" s="331"/>
      <c r="S1313" s="132">
        <v>4.7699999999999996</v>
      </c>
    </row>
    <row r="1314" spans="1:19" ht="10.9" customHeight="1" x14ac:dyDescent="0.2">
      <c r="A1314" s="128" t="s">
        <v>4015</v>
      </c>
      <c r="B1314" s="334">
        <v>5205</v>
      </c>
      <c r="C1314" s="321"/>
      <c r="D1314" s="321" t="s">
        <v>3754</v>
      </c>
      <c r="E1314" s="321"/>
      <c r="F1314" s="321"/>
      <c r="G1314" s="321" t="s">
        <v>7</v>
      </c>
      <c r="H1314" s="321"/>
      <c r="I1314" s="335">
        <v>2</v>
      </c>
      <c r="J1314" s="331"/>
      <c r="K1314" s="132">
        <v>6.86</v>
      </c>
      <c r="L1314" s="331"/>
      <c r="M1314" s="331"/>
      <c r="N1314" s="142">
        <v>13.72</v>
      </c>
      <c r="O1314" s="331"/>
      <c r="P1314" s="331"/>
      <c r="Q1314" s="331"/>
      <c r="R1314" s="331"/>
      <c r="S1314" s="142">
        <v>13.72</v>
      </c>
    </row>
    <row r="1315" spans="1:19" ht="10.9" customHeight="1" x14ac:dyDescent="0.2">
      <c r="A1315" s="128" t="s">
        <v>4015</v>
      </c>
      <c r="B1315" s="334">
        <v>5206</v>
      </c>
      <c r="C1315" s="321"/>
      <c r="D1315" s="321" t="s">
        <v>3753</v>
      </c>
      <c r="E1315" s="321"/>
      <c r="F1315" s="321"/>
      <c r="G1315" s="321" t="s">
        <v>7</v>
      </c>
      <c r="H1315" s="321"/>
      <c r="I1315" s="335">
        <v>4</v>
      </c>
      <c r="J1315" s="331"/>
      <c r="K1315" s="142">
        <v>12.23</v>
      </c>
      <c r="L1315" s="331"/>
      <c r="M1315" s="331"/>
      <c r="N1315" s="142">
        <v>48.92</v>
      </c>
      <c r="O1315" s="331"/>
      <c r="P1315" s="331"/>
      <c r="Q1315" s="331"/>
      <c r="R1315" s="331"/>
      <c r="S1315" s="142">
        <v>48.92</v>
      </c>
    </row>
    <row r="1316" spans="1:19" ht="10.9" customHeight="1" x14ac:dyDescent="0.2">
      <c r="A1316" s="128" t="s">
        <v>4015</v>
      </c>
      <c r="B1316" s="334">
        <v>5207</v>
      </c>
      <c r="C1316" s="321"/>
      <c r="D1316" s="321" t="s">
        <v>3752</v>
      </c>
      <c r="E1316" s="321"/>
      <c r="F1316" s="321"/>
      <c r="G1316" s="321" t="s">
        <v>7</v>
      </c>
      <c r="H1316" s="321"/>
      <c r="I1316" s="335">
        <v>1</v>
      </c>
      <c r="J1316" s="331"/>
      <c r="K1316" s="142">
        <v>20.22</v>
      </c>
      <c r="L1316" s="331"/>
      <c r="M1316" s="331"/>
      <c r="N1316" s="142">
        <v>20.22</v>
      </c>
      <c r="O1316" s="331"/>
      <c r="P1316" s="331"/>
      <c r="Q1316" s="331"/>
      <c r="R1316" s="331"/>
      <c r="S1316" s="142">
        <v>20.22</v>
      </c>
    </row>
    <row r="1317" spans="1:19" ht="10.9" customHeight="1" x14ac:dyDescent="0.2">
      <c r="A1317" s="128" t="s">
        <v>4015</v>
      </c>
      <c r="B1317" s="334">
        <v>5208</v>
      </c>
      <c r="C1317" s="321"/>
      <c r="D1317" s="321" t="s">
        <v>3751</v>
      </c>
      <c r="E1317" s="321"/>
      <c r="F1317" s="321"/>
      <c r="G1317" s="321" t="s">
        <v>7</v>
      </c>
      <c r="H1317" s="321"/>
      <c r="I1317" s="335">
        <v>5</v>
      </c>
      <c r="J1317" s="331"/>
      <c r="K1317" s="142">
        <v>43.53</v>
      </c>
      <c r="L1317" s="331"/>
      <c r="M1317" s="331"/>
      <c r="N1317" s="135">
        <v>217.65</v>
      </c>
      <c r="O1317" s="331"/>
      <c r="P1317" s="331"/>
      <c r="Q1317" s="331"/>
      <c r="R1317" s="331"/>
      <c r="S1317" s="135">
        <v>217.65</v>
      </c>
    </row>
    <row r="1318" spans="1:19" ht="10.9" customHeight="1" x14ac:dyDescent="0.2">
      <c r="A1318" s="128" t="s">
        <v>4015</v>
      </c>
      <c r="B1318" s="334">
        <v>5209</v>
      </c>
      <c r="C1318" s="321"/>
      <c r="D1318" s="321" t="s">
        <v>3750</v>
      </c>
      <c r="E1318" s="321"/>
      <c r="F1318" s="321"/>
      <c r="G1318" s="321" t="s">
        <v>7</v>
      </c>
      <c r="H1318" s="321"/>
      <c r="I1318" s="335">
        <v>2</v>
      </c>
      <c r="J1318" s="331"/>
      <c r="K1318" s="142">
        <v>79.900000000000006</v>
      </c>
      <c r="L1318" s="331"/>
      <c r="M1318" s="331"/>
      <c r="N1318" s="135">
        <v>159.80000000000001</v>
      </c>
      <c r="O1318" s="331"/>
      <c r="P1318" s="331"/>
      <c r="Q1318" s="331"/>
      <c r="R1318" s="331"/>
      <c r="S1318" s="135">
        <v>159.80000000000001</v>
      </c>
    </row>
    <row r="1319" spans="1:19" ht="10.9" customHeight="1" x14ac:dyDescent="0.2">
      <c r="A1319" s="128" t="s">
        <v>4015</v>
      </c>
      <c r="B1319" s="334">
        <v>5289</v>
      </c>
      <c r="C1319" s="321"/>
      <c r="D1319" s="321" t="s">
        <v>3732</v>
      </c>
      <c r="E1319" s="321"/>
      <c r="F1319" s="321"/>
      <c r="G1319" s="321" t="s">
        <v>7</v>
      </c>
      <c r="H1319" s="321"/>
      <c r="I1319" s="347">
        <v>73</v>
      </c>
      <c r="J1319" s="331"/>
      <c r="K1319" s="132">
        <v>3.55</v>
      </c>
      <c r="L1319" s="331"/>
      <c r="M1319" s="331"/>
      <c r="N1319" s="135">
        <v>259.14999999999998</v>
      </c>
      <c r="O1319" s="331"/>
      <c r="P1319" s="331"/>
      <c r="Q1319" s="331"/>
      <c r="R1319" s="331"/>
      <c r="S1319" s="135">
        <v>259.14999999999998</v>
      </c>
    </row>
    <row r="1320" spans="1:19" ht="10.9" customHeight="1" x14ac:dyDescent="0.2">
      <c r="A1320" s="128" t="s">
        <v>4015</v>
      </c>
      <c r="B1320" s="334">
        <v>5290</v>
      </c>
      <c r="C1320" s="321"/>
      <c r="D1320" s="321" t="s">
        <v>3731</v>
      </c>
      <c r="E1320" s="321"/>
      <c r="F1320" s="321"/>
      <c r="G1320" s="321" t="s">
        <v>7</v>
      </c>
      <c r="H1320" s="321"/>
      <c r="I1320" s="335">
        <v>5</v>
      </c>
      <c r="J1320" s="331"/>
      <c r="K1320" s="132">
        <v>7.27</v>
      </c>
      <c r="L1320" s="331"/>
      <c r="M1320" s="331"/>
      <c r="N1320" s="142">
        <v>36.35</v>
      </c>
      <c r="O1320" s="331"/>
      <c r="P1320" s="331"/>
      <c r="Q1320" s="331"/>
      <c r="R1320" s="331"/>
      <c r="S1320" s="142">
        <v>36.35</v>
      </c>
    </row>
    <row r="1321" spans="1:19" ht="10.9" customHeight="1" x14ac:dyDescent="0.2">
      <c r="A1321" s="128" t="s">
        <v>4015</v>
      </c>
      <c r="B1321" s="334">
        <v>5291</v>
      </c>
      <c r="C1321" s="321"/>
      <c r="D1321" s="321" t="s">
        <v>3730</v>
      </c>
      <c r="E1321" s="321"/>
      <c r="F1321" s="321"/>
      <c r="G1321" s="321" t="s">
        <v>7</v>
      </c>
      <c r="H1321" s="321"/>
      <c r="I1321" s="347">
        <v>10</v>
      </c>
      <c r="J1321" s="331"/>
      <c r="K1321" s="142">
        <v>13.15</v>
      </c>
      <c r="L1321" s="331"/>
      <c r="M1321" s="331"/>
      <c r="N1321" s="135">
        <v>131.5</v>
      </c>
      <c r="O1321" s="331"/>
      <c r="P1321" s="331"/>
      <c r="Q1321" s="331"/>
      <c r="R1321" s="331"/>
      <c r="S1321" s="135">
        <v>131.5</v>
      </c>
    </row>
    <row r="1322" spans="1:19" ht="10.9" customHeight="1" x14ac:dyDescent="0.2">
      <c r="A1322" s="128" t="s">
        <v>4015</v>
      </c>
      <c r="B1322" s="334">
        <v>5292</v>
      </c>
      <c r="C1322" s="321"/>
      <c r="D1322" s="321" t="s">
        <v>3729</v>
      </c>
      <c r="E1322" s="321"/>
      <c r="F1322" s="321"/>
      <c r="G1322" s="321" t="s">
        <v>7</v>
      </c>
      <c r="H1322" s="321"/>
      <c r="I1322" s="335">
        <v>3</v>
      </c>
      <c r="J1322" s="331"/>
      <c r="K1322" s="142">
        <v>20.239999999999998</v>
      </c>
      <c r="L1322" s="331"/>
      <c r="M1322" s="331"/>
      <c r="N1322" s="142">
        <v>60.72</v>
      </c>
      <c r="O1322" s="331"/>
      <c r="P1322" s="331"/>
      <c r="Q1322" s="331"/>
      <c r="R1322" s="331"/>
      <c r="S1322" s="142">
        <v>60.72</v>
      </c>
    </row>
    <row r="1323" spans="1:19" ht="10.9" customHeight="1" x14ac:dyDescent="0.2">
      <c r="A1323" s="128" t="s">
        <v>4015</v>
      </c>
      <c r="B1323" s="334">
        <v>5293</v>
      </c>
      <c r="C1323" s="321"/>
      <c r="D1323" s="321" t="s">
        <v>3728</v>
      </c>
      <c r="E1323" s="321"/>
      <c r="F1323" s="321"/>
      <c r="G1323" s="321" t="s">
        <v>7</v>
      </c>
      <c r="H1323" s="321"/>
      <c r="I1323" s="335">
        <v>6</v>
      </c>
      <c r="J1323" s="331"/>
      <c r="K1323" s="142">
        <v>51.74</v>
      </c>
      <c r="L1323" s="331"/>
      <c r="M1323" s="331"/>
      <c r="N1323" s="135">
        <v>310.44</v>
      </c>
      <c r="O1323" s="331"/>
      <c r="P1323" s="331"/>
      <c r="Q1323" s="331"/>
      <c r="R1323" s="331"/>
      <c r="S1323" s="135">
        <v>310.44</v>
      </c>
    </row>
    <row r="1324" spans="1:19" ht="10.9" customHeight="1" x14ac:dyDescent="0.2">
      <c r="A1324" s="128" t="s">
        <v>4015</v>
      </c>
      <c r="B1324" s="334">
        <v>5294</v>
      </c>
      <c r="C1324" s="321"/>
      <c r="D1324" s="321" t="s">
        <v>3727</v>
      </c>
      <c r="E1324" s="321"/>
      <c r="F1324" s="321"/>
      <c r="G1324" s="321" t="s">
        <v>7</v>
      </c>
      <c r="H1324" s="321"/>
      <c r="I1324" s="335">
        <v>4</v>
      </c>
      <c r="J1324" s="331"/>
      <c r="K1324" s="135">
        <v>123.71</v>
      </c>
      <c r="L1324" s="331"/>
      <c r="M1324" s="331"/>
      <c r="N1324" s="135">
        <v>494.84</v>
      </c>
      <c r="O1324" s="331"/>
      <c r="P1324" s="331"/>
      <c r="Q1324" s="331"/>
      <c r="R1324" s="331"/>
      <c r="S1324" s="135">
        <v>494.84</v>
      </c>
    </row>
    <row r="1325" spans="1:19" ht="10.9" customHeight="1" x14ac:dyDescent="0.2">
      <c r="A1325" s="128" t="s">
        <v>4015</v>
      </c>
      <c r="B1325" s="334">
        <v>5369</v>
      </c>
      <c r="C1325" s="321"/>
      <c r="D1325" s="321" t="s">
        <v>3707</v>
      </c>
      <c r="E1325" s="321"/>
      <c r="F1325" s="321"/>
      <c r="G1325" s="321" t="s">
        <v>7</v>
      </c>
      <c r="H1325" s="321"/>
      <c r="I1325" s="335">
        <v>6</v>
      </c>
      <c r="J1325" s="331"/>
      <c r="K1325" s="142">
        <v>14.17</v>
      </c>
      <c r="L1325" s="331"/>
      <c r="M1325" s="331"/>
      <c r="N1325" s="142">
        <v>85.02</v>
      </c>
      <c r="O1325" s="331"/>
      <c r="P1325" s="331"/>
      <c r="Q1325" s="331"/>
      <c r="R1325" s="331"/>
      <c r="S1325" s="142">
        <v>85.02</v>
      </c>
    </row>
    <row r="1326" spans="1:19" ht="10.9" customHeight="1" x14ac:dyDescent="0.2">
      <c r="A1326" s="128" t="s">
        <v>4015</v>
      </c>
      <c r="B1326" s="334">
        <v>5498</v>
      </c>
      <c r="C1326" s="321"/>
      <c r="D1326" s="321" t="s">
        <v>3686</v>
      </c>
      <c r="E1326" s="321"/>
      <c r="F1326" s="321"/>
      <c r="G1326" s="321" t="s">
        <v>7</v>
      </c>
      <c r="H1326" s="321"/>
      <c r="I1326" s="335">
        <v>1</v>
      </c>
      <c r="J1326" s="331"/>
      <c r="K1326" s="132">
        <v>2.13</v>
      </c>
      <c r="L1326" s="331"/>
      <c r="M1326" s="331"/>
      <c r="N1326" s="132">
        <v>2.13</v>
      </c>
      <c r="O1326" s="331"/>
      <c r="P1326" s="331"/>
      <c r="Q1326" s="331"/>
      <c r="R1326" s="331"/>
      <c r="S1326" s="132">
        <v>2.13</v>
      </c>
    </row>
    <row r="1327" spans="1:19" ht="10.9" customHeight="1" x14ac:dyDescent="0.2">
      <c r="A1327" s="128" t="s">
        <v>4015</v>
      </c>
      <c r="B1327" s="334">
        <v>5573</v>
      </c>
      <c r="C1327" s="321"/>
      <c r="D1327" s="321" t="s">
        <v>3671</v>
      </c>
      <c r="E1327" s="321"/>
      <c r="F1327" s="321"/>
      <c r="G1327" s="321" t="s">
        <v>7</v>
      </c>
      <c r="H1327" s="321"/>
      <c r="I1327" s="335">
        <v>6</v>
      </c>
      <c r="J1327" s="331"/>
      <c r="K1327" s="132">
        <v>1.76</v>
      </c>
      <c r="L1327" s="331"/>
      <c r="M1327" s="331"/>
      <c r="N1327" s="142">
        <v>10.56</v>
      </c>
      <c r="O1327" s="331"/>
      <c r="P1327" s="331"/>
      <c r="Q1327" s="331"/>
      <c r="R1327" s="331"/>
      <c r="S1327" s="142">
        <v>10.56</v>
      </c>
    </row>
    <row r="1328" spans="1:19" ht="10.9" customHeight="1" x14ac:dyDescent="0.2">
      <c r="A1328" s="128" t="s">
        <v>4015</v>
      </c>
      <c r="B1328" s="334">
        <v>5664</v>
      </c>
      <c r="C1328" s="321"/>
      <c r="D1328" s="321" t="s">
        <v>3656</v>
      </c>
      <c r="E1328" s="321"/>
      <c r="F1328" s="321"/>
      <c r="G1328" s="321" t="s">
        <v>7</v>
      </c>
      <c r="H1328" s="321"/>
      <c r="I1328" s="335">
        <v>1</v>
      </c>
      <c r="J1328" s="331"/>
      <c r="K1328" s="132">
        <v>4.1900000000000004</v>
      </c>
      <c r="L1328" s="331"/>
      <c r="M1328" s="331"/>
      <c r="N1328" s="132">
        <v>4.1900000000000004</v>
      </c>
      <c r="O1328" s="331"/>
      <c r="P1328" s="331"/>
      <c r="Q1328" s="331"/>
      <c r="R1328" s="331"/>
      <c r="S1328" s="132">
        <v>4.1900000000000004</v>
      </c>
    </row>
    <row r="1329" spans="1:19" ht="10.9" customHeight="1" x14ac:dyDescent="0.2">
      <c r="A1329" s="128" t="s">
        <v>4015</v>
      </c>
      <c r="B1329" s="334">
        <v>5665</v>
      </c>
      <c r="C1329" s="321"/>
      <c r="D1329" s="321" t="s">
        <v>3655</v>
      </c>
      <c r="E1329" s="321"/>
      <c r="F1329" s="321"/>
      <c r="G1329" s="321" t="s">
        <v>7</v>
      </c>
      <c r="H1329" s="321"/>
      <c r="I1329" s="335">
        <v>4</v>
      </c>
      <c r="J1329" s="331"/>
      <c r="K1329" s="132">
        <v>8.66</v>
      </c>
      <c r="L1329" s="331"/>
      <c r="M1329" s="331"/>
      <c r="N1329" s="142">
        <v>34.64</v>
      </c>
      <c r="O1329" s="331"/>
      <c r="P1329" s="331"/>
      <c r="Q1329" s="331"/>
      <c r="R1329" s="331"/>
      <c r="S1329" s="142">
        <v>34.64</v>
      </c>
    </row>
    <row r="1330" spans="1:19" ht="10.9" customHeight="1" x14ac:dyDescent="0.2">
      <c r="A1330" s="128" t="s">
        <v>4015</v>
      </c>
      <c r="B1330" s="334">
        <v>5666</v>
      </c>
      <c r="C1330" s="321"/>
      <c r="D1330" s="321" t="s">
        <v>3654</v>
      </c>
      <c r="E1330" s="321"/>
      <c r="F1330" s="321"/>
      <c r="G1330" s="321" t="s">
        <v>7</v>
      </c>
      <c r="H1330" s="321"/>
      <c r="I1330" s="335">
        <v>1</v>
      </c>
      <c r="J1330" s="331"/>
      <c r="K1330" s="142">
        <v>12.44</v>
      </c>
      <c r="L1330" s="331"/>
      <c r="M1330" s="331"/>
      <c r="N1330" s="142">
        <v>12.44</v>
      </c>
      <c r="O1330" s="331"/>
      <c r="P1330" s="331"/>
      <c r="Q1330" s="331"/>
      <c r="R1330" s="331"/>
      <c r="S1330" s="142">
        <v>12.44</v>
      </c>
    </row>
    <row r="1331" spans="1:19" ht="10.9" customHeight="1" x14ac:dyDescent="0.2">
      <c r="A1331" s="128" t="s">
        <v>4015</v>
      </c>
      <c r="B1331" s="334">
        <v>5668</v>
      </c>
      <c r="C1331" s="321"/>
      <c r="D1331" s="321" t="s">
        <v>3652</v>
      </c>
      <c r="E1331" s="321"/>
      <c r="F1331" s="321"/>
      <c r="G1331" s="321" t="s">
        <v>7</v>
      </c>
      <c r="H1331" s="321"/>
      <c r="I1331" s="335">
        <v>1</v>
      </c>
      <c r="J1331" s="331"/>
      <c r="K1331" s="142">
        <v>69.19</v>
      </c>
      <c r="L1331" s="331"/>
      <c r="M1331" s="331"/>
      <c r="N1331" s="142">
        <v>69.19</v>
      </c>
      <c r="O1331" s="331"/>
      <c r="P1331" s="331"/>
      <c r="Q1331" s="331"/>
      <c r="R1331" s="331"/>
      <c r="S1331" s="142">
        <v>69.19</v>
      </c>
    </row>
    <row r="1332" spans="1:19" ht="10.9" customHeight="1" x14ac:dyDescent="0.2">
      <c r="A1332" s="128" t="s">
        <v>4015</v>
      </c>
      <c r="B1332" s="334">
        <v>5713</v>
      </c>
      <c r="C1332" s="321"/>
      <c r="D1332" s="321" t="s">
        <v>3645</v>
      </c>
      <c r="E1332" s="321"/>
      <c r="F1332" s="321"/>
      <c r="G1332" s="321" t="s">
        <v>7</v>
      </c>
      <c r="H1332" s="321"/>
      <c r="I1332" s="335">
        <v>1</v>
      </c>
      <c r="J1332" s="331"/>
      <c r="K1332" s="142">
        <v>21.85</v>
      </c>
      <c r="L1332" s="331"/>
      <c r="M1332" s="331"/>
      <c r="N1332" s="142">
        <v>21.85</v>
      </c>
      <c r="O1332" s="331"/>
      <c r="P1332" s="331"/>
      <c r="Q1332" s="331"/>
      <c r="R1332" s="331"/>
      <c r="S1332" s="142">
        <v>21.85</v>
      </c>
    </row>
    <row r="1333" spans="1:19" ht="10.9" customHeight="1" x14ac:dyDescent="0.2">
      <c r="A1333" s="128" t="s">
        <v>4015</v>
      </c>
      <c r="B1333" s="334">
        <v>5714</v>
      </c>
      <c r="C1333" s="321"/>
      <c r="D1333" s="321" t="s">
        <v>3644</v>
      </c>
      <c r="E1333" s="321"/>
      <c r="F1333" s="321"/>
      <c r="G1333" s="321" t="s">
        <v>7</v>
      </c>
      <c r="H1333" s="321"/>
      <c r="I1333" s="335">
        <v>1</v>
      </c>
      <c r="J1333" s="331"/>
      <c r="K1333" s="142">
        <v>29.32</v>
      </c>
      <c r="L1333" s="331"/>
      <c r="M1333" s="331"/>
      <c r="N1333" s="142">
        <v>29.32</v>
      </c>
      <c r="O1333" s="331"/>
      <c r="P1333" s="331"/>
      <c r="Q1333" s="331"/>
      <c r="R1333" s="331"/>
      <c r="S1333" s="142">
        <v>29.32</v>
      </c>
    </row>
    <row r="1334" spans="1:19" ht="10.9" customHeight="1" x14ac:dyDescent="0.2">
      <c r="A1334" s="128" t="s">
        <v>4015</v>
      </c>
      <c r="B1334" s="334">
        <v>5715</v>
      </c>
      <c r="C1334" s="321"/>
      <c r="D1334" s="321" t="s">
        <v>3643</v>
      </c>
      <c r="E1334" s="321"/>
      <c r="F1334" s="321"/>
      <c r="G1334" s="321" t="s">
        <v>7</v>
      </c>
      <c r="H1334" s="321"/>
      <c r="I1334" s="335">
        <v>1</v>
      </c>
      <c r="J1334" s="331"/>
      <c r="K1334" s="142">
        <v>32.299999999999997</v>
      </c>
      <c r="L1334" s="331"/>
      <c r="M1334" s="331"/>
      <c r="N1334" s="142">
        <v>32.299999999999997</v>
      </c>
      <c r="O1334" s="331"/>
      <c r="P1334" s="331"/>
      <c r="Q1334" s="331"/>
      <c r="R1334" s="331"/>
      <c r="S1334" s="142">
        <v>32.299999999999997</v>
      </c>
    </row>
    <row r="1335" spans="1:19" ht="10.9" customHeight="1" x14ac:dyDescent="0.2">
      <c r="A1335" s="128" t="s">
        <v>4015</v>
      </c>
      <c r="B1335" s="334">
        <v>9357</v>
      </c>
      <c r="C1335" s="321"/>
      <c r="D1335" s="321" t="s">
        <v>3632</v>
      </c>
      <c r="E1335" s="321"/>
      <c r="F1335" s="321"/>
      <c r="G1335" s="321" t="s">
        <v>7</v>
      </c>
      <c r="H1335" s="321"/>
      <c r="I1335" s="335">
        <v>2</v>
      </c>
      <c r="J1335" s="331"/>
      <c r="K1335" s="132">
        <v>6.27</v>
      </c>
      <c r="L1335" s="331"/>
      <c r="M1335" s="331"/>
      <c r="N1335" s="142">
        <v>12.54</v>
      </c>
      <c r="O1335" s="331"/>
      <c r="P1335" s="331"/>
      <c r="Q1335" s="331"/>
      <c r="R1335" s="331"/>
      <c r="S1335" s="142">
        <v>12.54</v>
      </c>
    </row>
    <row r="1336" spans="1:19" ht="10.9" customHeight="1" x14ac:dyDescent="0.2">
      <c r="A1336" s="128" t="s">
        <v>4015</v>
      </c>
      <c r="B1336" s="334">
        <v>9358</v>
      </c>
      <c r="C1336" s="321"/>
      <c r="D1336" s="321" t="s">
        <v>3631</v>
      </c>
      <c r="E1336" s="321"/>
      <c r="F1336" s="321"/>
      <c r="G1336" s="321" t="s">
        <v>7</v>
      </c>
      <c r="H1336" s="321"/>
      <c r="I1336" s="335">
        <v>1</v>
      </c>
      <c r="J1336" s="331"/>
      <c r="K1336" s="142">
        <v>16.059999999999999</v>
      </c>
      <c r="L1336" s="331"/>
      <c r="M1336" s="331"/>
      <c r="N1336" s="142">
        <v>16.059999999999999</v>
      </c>
      <c r="O1336" s="331"/>
      <c r="P1336" s="331"/>
      <c r="Q1336" s="331"/>
      <c r="R1336" s="331"/>
      <c r="S1336" s="142">
        <v>16.059999999999999</v>
      </c>
    </row>
    <row r="1337" spans="1:19" ht="10.9" customHeight="1" x14ac:dyDescent="0.2">
      <c r="A1337" s="128" t="s">
        <v>4015</v>
      </c>
      <c r="B1337" s="334">
        <v>9359</v>
      </c>
      <c r="C1337" s="321"/>
      <c r="D1337" s="321" t="s">
        <v>3630</v>
      </c>
      <c r="E1337" s="321"/>
      <c r="F1337" s="321"/>
      <c r="G1337" s="321" t="s">
        <v>7</v>
      </c>
      <c r="H1337" s="321"/>
      <c r="I1337" s="335">
        <v>1</v>
      </c>
      <c r="J1337" s="331"/>
      <c r="K1337" s="142">
        <v>21.18</v>
      </c>
      <c r="L1337" s="331"/>
      <c r="M1337" s="331"/>
      <c r="N1337" s="142">
        <v>21.18</v>
      </c>
      <c r="O1337" s="331"/>
      <c r="P1337" s="331"/>
      <c r="Q1337" s="331"/>
      <c r="R1337" s="331"/>
      <c r="S1337" s="142">
        <v>21.18</v>
      </c>
    </row>
    <row r="1338" spans="1:19" ht="10.9" customHeight="1" x14ac:dyDescent="0.2">
      <c r="A1338" s="128" t="s">
        <v>4015</v>
      </c>
      <c r="B1338" s="334">
        <v>9360</v>
      </c>
      <c r="C1338" s="321"/>
      <c r="D1338" s="321" t="s">
        <v>3629</v>
      </c>
      <c r="E1338" s="321"/>
      <c r="F1338" s="321"/>
      <c r="G1338" s="321" t="s">
        <v>7</v>
      </c>
      <c r="H1338" s="321"/>
      <c r="I1338" s="335">
        <v>1</v>
      </c>
      <c r="J1338" s="331"/>
      <c r="K1338" s="142">
        <v>46.77</v>
      </c>
      <c r="L1338" s="331"/>
      <c r="M1338" s="331"/>
      <c r="N1338" s="142">
        <v>46.77</v>
      </c>
      <c r="O1338" s="331"/>
      <c r="P1338" s="331"/>
      <c r="Q1338" s="331"/>
      <c r="R1338" s="331"/>
      <c r="S1338" s="142">
        <v>46.77</v>
      </c>
    </row>
    <row r="1339" spans="1:19" ht="10.9" customHeight="1" x14ac:dyDescent="0.2">
      <c r="A1339" s="128" t="s">
        <v>4015</v>
      </c>
      <c r="B1339" s="334">
        <v>9378</v>
      </c>
      <c r="C1339" s="321"/>
      <c r="D1339" s="321" t="s">
        <v>3613</v>
      </c>
      <c r="E1339" s="321"/>
      <c r="F1339" s="321"/>
      <c r="G1339" s="321" t="s">
        <v>7</v>
      </c>
      <c r="H1339" s="321"/>
      <c r="I1339" s="335">
        <v>1</v>
      </c>
      <c r="J1339" s="331"/>
      <c r="K1339" s="132">
        <v>8.5399999999999991</v>
      </c>
      <c r="L1339" s="331"/>
      <c r="M1339" s="331"/>
      <c r="N1339" s="132">
        <v>8.5399999999999991</v>
      </c>
      <c r="O1339" s="331"/>
      <c r="P1339" s="331"/>
      <c r="Q1339" s="331"/>
      <c r="R1339" s="331"/>
      <c r="S1339" s="132">
        <v>8.5399999999999991</v>
      </c>
    </row>
    <row r="1340" spans="1:19" ht="10.9" customHeight="1" x14ac:dyDescent="0.2">
      <c r="A1340" s="128" t="s">
        <v>4015</v>
      </c>
      <c r="B1340" s="334">
        <v>9390</v>
      </c>
      <c r="C1340" s="321"/>
      <c r="D1340" s="321" t="s">
        <v>3604</v>
      </c>
      <c r="E1340" s="321"/>
      <c r="F1340" s="321"/>
      <c r="G1340" s="321" t="s">
        <v>7</v>
      </c>
      <c r="H1340" s="321"/>
      <c r="I1340" s="335">
        <v>2</v>
      </c>
      <c r="J1340" s="331"/>
      <c r="K1340" s="142">
        <v>51.74</v>
      </c>
      <c r="L1340" s="331"/>
      <c r="M1340" s="331"/>
      <c r="N1340" s="135">
        <v>103.48</v>
      </c>
      <c r="O1340" s="331"/>
      <c r="P1340" s="331"/>
      <c r="Q1340" s="331"/>
      <c r="R1340" s="331"/>
      <c r="S1340" s="135">
        <v>103.48</v>
      </c>
    </row>
    <row r="1341" spans="1:19" ht="10.9" customHeight="1" x14ac:dyDescent="0.2">
      <c r="A1341" s="322" t="s">
        <v>4014</v>
      </c>
      <c r="B1341" s="322"/>
      <c r="C1341" s="322"/>
      <c r="D1341" s="322"/>
      <c r="E1341" s="322"/>
      <c r="F1341" s="322"/>
      <c r="G1341" s="322"/>
      <c r="H1341" s="322"/>
      <c r="I1341" s="322"/>
      <c r="J1341" s="322"/>
      <c r="K1341" s="322"/>
      <c r="L1341" s="333">
        <v>0</v>
      </c>
      <c r="M1341" s="322"/>
      <c r="N1341" s="151">
        <v>2658.46</v>
      </c>
      <c r="O1341" s="333">
        <v>0</v>
      </c>
      <c r="P1341" s="322"/>
      <c r="Q1341" s="333">
        <v>0</v>
      </c>
      <c r="R1341" s="322"/>
      <c r="S1341" s="151">
        <v>2658.46</v>
      </c>
    </row>
    <row r="1342" spans="1:19" ht="10.9" customHeight="1" x14ac:dyDescent="0.2">
      <c r="A1342" s="322" t="s">
        <v>4013</v>
      </c>
      <c r="B1342" s="322"/>
      <c r="C1342" s="322"/>
      <c r="D1342" s="322"/>
      <c r="E1342" s="322"/>
      <c r="F1342" s="322"/>
      <c r="G1342" s="322"/>
      <c r="H1342" s="322"/>
      <c r="I1342" s="322"/>
      <c r="J1342" s="322"/>
      <c r="K1342" s="322"/>
      <c r="L1342" s="330">
        <v>0</v>
      </c>
      <c r="M1342" s="322"/>
      <c r="N1342" s="149">
        <v>1</v>
      </c>
      <c r="O1342" s="330">
        <v>0</v>
      </c>
      <c r="P1342" s="322"/>
      <c r="Q1342" s="330">
        <v>0</v>
      </c>
      <c r="R1342" s="322"/>
      <c r="S1342" s="149">
        <v>1</v>
      </c>
    </row>
    <row r="1343" spans="1:19" ht="10.9" customHeight="1" x14ac:dyDescent="0.2">
      <c r="A1343" s="301"/>
      <c r="B1343" s="301"/>
      <c r="C1343" s="301"/>
      <c r="D1343" s="301"/>
      <c r="E1343" s="301"/>
      <c r="F1343" s="301"/>
      <c r="G1343" s="301"/>
      <c r="H1343" s="301"/>
      <c r="I1343" s="301"/>
      <c r="J1343" s="301"/>
      <c r="K1343" s="301"/>
      <c r="L1343" s="301"/>
      <c r="M1343" s="301"/>
      <c r="N1343" s="301"/>
      <c r="O1343" s="301"/>
      <c r="P1343" s="301"/>
      <c r="Q1343" s="301"/>
      <c r="R1343" s="301"/>
      <c r="S1343" s="301"/>
    </row>
    <row r="1344" spans="1:19" ht="10.9" customHeight="1" x14ac:dyDescent="0.2">
      <c r="A1344" s="322" t="s">
        <v>4022</v>
      </c>
      <c r="B1344" s="322"/>
      <c r="C1344" s="322"/>
      <c r="D1344" s="322"/>
      <c r="E1344" s="321" t="s">
        <v>4464</v>
      </c>
      <c r="F1344" s="321"/>
      <c r="G1344" s="321"/>
      <c r="H1344" s="321"/>
      <c r="I1344" s="321"/>
      <c r="J1344" s="321"/>
      <c r="K1344" s="321"/>
      <c r="L1344" s="321"/>
      <c r="M1344" s="321"/>
      <c r="N1344" s="321"/>
      <c r="O1344" s="321"/>
      <c r="P1344" s="322" t="s">
        <v>2904</v>
      </c>
      <c r="Q1344" s="322"/>
      <c r="R1344" s="321" t="s">
        <v>414</v>
      </c>
      <c r="S1344" s="321"/>
    </row>
    <row r="1345" spans="1:19" ht="10.9" customHeight="1" x14ac:dyDescent="0.2">
      <c r="A1345" s="157"/>
      <c r="B1345" s="324"/>
      <c r="C1345" s="324"/>
      <c r="D1345" s="324"/>
      <c r="E1345" s="324"/>
      <c r="F1345" s="324"/>
      <c r="G1345" s="325"/>
      <c r="H1345" s="325"/>
      <c r="I1345" s="325"/>
      <c r="J1345" s="325"/>
      <c r="K1345" s="156"/>
      <c r="L1345" s="326" t="s">
        <v>4020</v>
      </c>
      <c r="M1345" s="326"/>
      <c r="N1345" s="326"/>
      <c r="O1345" s="326"/>
      <c r="P1345" s="326"/>
      <c r="Q1345" s="326"/>
      <c r="R1345" s="326"/>
      <c r="S1345" s="156"/>
    </row>
    <row r="1346" spans="1:19" ht="65.650000000000006" customHeight="1" x14ac:dyDescent="0.2">
      <c r="A1346" s="155" t="s">
        <v>1247</v>
      </c>
      <c r="B1346" s="327" t="s">
        <v>0</v>
      </c>
      <c r="C1346" s="327"/>
      <c r="D1346" s="327" t="s">
        <v>1</v>
      </c>
      <c r="E1346" s="327"/>
      <c r="F1346" s="327"/>
      <c r="G1346" s="327" t="s">
        <v>2904</v>
      </c>
      <c r="H1346" s="327"/>
      <c r="I1346" s="328" t="s">
        <v>405</v>
      </c>
      <c r="J1346" s="328"/>
      <c r="K1346" s="154" t="s">
        <v>4</v>
      </c>
      <c r="L1346" s="322" t="s">
        <v>4019</v>
      </c>
      <c r="M1346" s="322"/>
      <c r="N1346" s="141" t="s">
        <v>4018</v>
      </c>
      <c r="O1346" s="322" t="s">
        <v>4017</v>
      </c>
      <c r="P1346" s="322"/>
      <c r="Q1346" s="322" t="s">
        <v>4016</v>
      </c>
      <c r="R1346" s="322"/>
      <c r="S1346" s="154" t="s">
        <v>5</v>
      </c>
    </row>
    <row r="1347" spans="1:19" ht="10.9" customHeight="1" x14ac:dyDescent="0.2">
      <c r="A1347" s="128" t="s">
        <v>4015</v>
      </c>
      <c r="B1347" s="334">
        <v>4713</v>
      </c>
      <c r="C1347" s="321"/>
      <c r="D1347" s="321" t="s">
        <v>3818</v>
      </c>
      <c r="E1347" s="321"/>
      <c r="F1347" s="321"/>
      <c r="G1347" s="321" t="s">
        <v>19</v>
      </c>
      <c r="H1347" s="321"/>
      <c r="I1347" s="352">
        <v>310.41000000000003</v>
      </c>
      <c r="J1347" s="331"/>
      <c r="K1347" s="142">
        <v>14.42</v>
      </c>
      <c r="L1347" s="331"/>
      <c r="M1347" s="331"/>
      <c r="N1347" s="129">
        <v>4476.1121999999996</v>
      </c>
      <c r="O1347" s="331"/>
      <c r="P1347" s="331"/>
      <c r="Q1347" s="331"/>
      <c r="R1347" s="331"/>
      <c r="S1347" s="129">
        <v>4476.1121999999996</v>
      </c>
    </row>
    <row r="1348" spans="1:19" ht="10.9" customHeight="1" x14ac:dyDescent="0.2">
      <c r="A1348" s="128" t="s">
        <v>4015</v>
      </c>
      <c r="B1348" s="334">
        <v>4716</v>
      </c>
      <c r="C1348" s="321"/>
      <c r="D1348" s="321" t="s">
        <v>3816</v>
      </c>
      <c r="E1348" s="321"/>
      <c r="F1348" s="321"/>
      <c r="G1348" s="321" t="s">
        <v>19</v>
      </c>
      <c r="H1348" s="321"/>
      <c r="I1348" s="335">
        <v>4.16</v>
      </c>
      <c r="J1348" s="331"/>
      <c r="K1348" s="142">
        <v>41.32</v>
      </c>
      <c r="L1348" s="331"/>
      <c r="M1348" s="331"/>
      <c r="N1348" s="135">
        <v>171.8912</v>
      </c>
      <c r="O1348" s="331"/>
      <c r="P1348" s="331"/>
      <c r="Q1348" s="331"/>
      <c r="R1348" s="331"/>
      <c r="S1348" s="135">
        <v>171.8912</v>
      </c>
    </row>
    <row r="1349" spans="1:19" ht="10.9" customHeight="1" x14ac:dyDescent="0.2">
      <c r="A1349" s="128" t="s">
        <v>4015</v>
      </c>
      <c r="B1349" s="334">
        <v>4717</v>
      </c>
      <c r="C1349" s="321"/>
      <c r="D1349" s="321" t="s">
        <v>3815</v>
      </c>
      <c r="E1349" s="321"/>
      <c r="F1349" s="321"/>
      <c r="G1349" s="321" t="s">
        <v>19</v>
      </c>
      <c r="H1349" s="321"/>
      <c r="I1349" s="335">
        <v>6.06</v>
      </c>
      <c r="J1349" s="331"/>
      <c r="K1349" s="142">
        <v>54.6</v>
      </c>
      <c r="L1349" s="331"/>
      <c r="M1349" s="331"/>
      <c r="N1349" s="135">
        <v>330.87599999999998</v>
      </c>
      <c r="O1349" s="331"/>
      <c r="P1349" s="331"/>
      <c r="Q1349" s="331"/>
      <c r="R1349" s="331"/>
      <c r="S1349" s="135">
        <v>330.87599999999998</v>
      </c>
    </row>
    <row r="1350" spans="1:19" ht="10.9" customHeight="1" x14ac:dyDescent="0.2">
      <c r="A1350" s="128" t="s">
        <v>4015</v>
      </c>
      <c r="B1350" s="334">
        <v>4719</v>
      </c>
      <c r="C1350" s="321"/>
      <c r="D1350" s="321" t="s">
        <v>3813</v>
      </c>
      <c r="E1350" s="321"/>
      <c r="F1350" s="321"/>
      <c r="G1350" s="321" t="s">
        <v>19</v>
      </c>
      <c r="H1350" s="321"/>
      <c r="I1350" s="335">
        <v>2.37</v>
      </c>
      <c r="J1350" s="331"/>
      <c r="K1350" s="135">
        <v>107.98</v>
      </c>
      <c r="L1350" s="331"/>
      <c r="M1350" s="331"/>
      <c r="N1350" s="135">
        <v>255.9126</v>
      </c>
      <c r="O1350" s="331"/>
      <c r="P1350" s="331"/>
      <c r="Q1350" s="331"/>
      <c r="R1350" s="331"/>
      <c r="S1350" s="135">
        <v>255.9126</v>
      </c>
    </row>
    <row r="1351" spans="1:19" ht="10.9" customHeight="1" x14ac:dyDescent="0.2">
      <c r="A1351" s="128" t="s">
        <v>4015</v>
      </c>
      <c r="B1351" s="334">
        <v>9419</v>
      </c>
      <c r="C1351" s="321"/>
      <c r="D1351" s="321" t="s">
        <v>3586</v>
      </c>
      <c r="E1351" s="321"/>
      <c r="F1351" s="321"/>
      <c r="G1351" s="321" t="s">
        <v>19</v>
      </c>
      <c r="H1351" s="321"/>
      <c r="I1351" s="335">
        <v>2.0699999999999998</v>
      </c>
      <c r="J1351" s="331"/>
      <c r="K1351" s="142">
        <v>14.42</v>
      </c>
      <c r="L1351" s="331"/>
      <c r="M1351" s="331"/>
      <c r="N1351" s="142">
        <v>29.849399999999999</v>
      </c>
      <c r="O1351" s="331"/>
      <c r="P1351" s="331"/>
      <c r="Q1351" s="331"/>
      <c r="R1351" s="331"/>
      <c r="S1351" s="142">
        <v>29.849399999999999</v>
      </c>
    </row>
    <row r="1352" spans="1:19" ht="10.9" customHeight="1" x14ac:dyDescent="0.2">
      <c r="A1352" s="128" t="s">
        <v>4015</v>
      </c>
      <c r="B1352" s="334">
        <v>9421</v>
      </c>
      <c r="C1352" s="321"/>
      <c r="D1352" s="321" t="s">
        <v>3584</v>
      </c>
      <c r="E1352" s="321"/>
      <c r="F1352" s="321"/>
      <c r="G1352" s="321" t="s">
        <v>19</v>
      </c>
      <c r="H1352" s="321"/>
      <c r="I1352" s="335">
        <v>8.07</v>
      </c>
      <c r="J1352" s="331"/>
      <c r="K1352" s="142">
        <v>41.32</v>
      </c>
      <c r="L1352" s="331"/>
      <c r="M1352" s="331"/>
      <c r="N1352" s="135">
        <v>333.45240000000001</v>
      </c>
      <c r="O1352" s="331"/>
      <c r="P1352" s="331"/>
      <c r="Q1352" s="331"/>
      <c r="R1352" s="331"/>
      <c r="S1352" s="135">
        <v>333.45240000000001</v>
      </c>
    </row>
    <row r="1353" spans="1:19" ht="10.9" customHeight="1" x14ac:dyDescent="0.2">
      <c r="A1353" s="128" t="s">
        <v>4015</v>
      </c>
      <c r="B1353" s="334">
        <v>9423</v>
      </c>
      <c r="C1353" s="321"/>
      <c r="D1353" s="321" t="s">
        <v>3582</v>
      </c>
      <c r="E1353" s="321"/>
      <c r="F1353" s="321"/>
      <c r="G1353" s="321" t="s">
        <v>19</v>
      </c>
      <c r="H1353" s="321"/>
      <c r="I1353" s="335">
        <v>3.05</v>
      </c>
      <c r="J1353" s="331"/>
      <c r="K1353" s="142">
        <v>79.489999999999995</v>
      </c>
      <c r="L1353" s="331"/>
      <c r="M1353" s="331"/>
      <c r="N1353" s="135">
        <v>242.44450000000001</v>
      </c>
      <c r="O1353" s="331"/>
      <c r="P1353" s="331"/>
      <c r="Q1353" s="331"/>
      <c r="R1353" s="331"/>
      <c r="S1353" s="135">
        <v>242.44450000000001</v>
      </c>
    </row>
    <row r="1354" spans="1:19" ht="10.9" customHeight="1" x14ac:dyDescent="0.2">
      <c r="A1354" s="322" t="s">
        <v>4014</v>
      </c>
      <c r="B1354" s="322"/>
      <c r="C1354" s="322"/>
      <c r="D1354" s="322"/>
      <c r="E1354" s="322"/>
      <c r="F1354" s="322"/>
      <c r="G1354" s="322"/>
      <c r="H1354" s="322"/>
      <c r="I1354" s="322"/>
      <c r="J1354" s="322"/>
      <c r="K1354" s="322"/>
      <c r="L1354" s="333">
        <v>0</v>
      </c>
      <c r="M1354" s="322"/>
      <c r="N1354" s="151">
        <v>5840.5383000000002</v>
      </c>
      <c r="O1354" s="333">
        <v>0</v>
      </c>
      <c r="P1354" s="322"/>
      <c r="Q1354" s="333">
        <v>0</v>
      </c>
      <c r="R1354" s="322"/>
      <c r="S1354" s="151">
        <v>5840.5383000000002</v>
      </c>
    </row>
    <row r="1355" spans="1:19" ht="10.9" customHeight="1" x14ac:dyDescent="0.2">
      <c r="A1355" s="322" t="s">
        <v>4013</v>
      </c>
      <c r="B1355" s="322"/>
      <c r="C1355" s="322"/>
      <c r="D1355" s="322"/>
      <c r="E1355" s="322"/>
      <c r="F1355" s="322"/>
      <c r="G1355" s="322"/>
      <c r="H1355" s="322"/>
      <c r="I1355" s="322"/>
      <c r="J1355" s="322"/>
      <c r="K1355" s="322"/>
      <c r="L1355" s="330">
        <v>0</v>
      </c>
      <c r="M1355" s="322"/>
      <c r="N1355" s="149">
        <v>1</v>
      </c>
      <c r="O1355" s="330">
        <v>0</v>
      </c>
      <c r="P1355" s="322"/>
      <c r="Q1355" s="330">
        <v>0</v>
      </c>
      <c r="R1355" s="322"/>
      <c r="S1355" s="149">
        <v>1</v>
      </c>
    </row>
    <row r="1356" spans="1:19" ht="10.9" customHeight="1" x14ac:dyDescent="0.2">
      <c r="A1356" s="301"/>
      <c r="B1356" s="301"/>
      <c r="C1356" s="301"/>
      <c r="D1356" s="301"/>
      <c r="E1356" s="301"/>
      <c r="F1356" s="301"/>
      <c r="G1356" s="301"/>
      <c r="H1356" s="301"/>
      <c r="I1356" s="301"/>
      <c r="J1356" s="301"/>
      <c r="K1356" s="301"/>
      <c r="L1356" s="301"/>
      <c r="M1356" s="301"/>
      <c r="N1356" s="301"/>
      <c r="O1356" s="301"/>
      <c r="P1356" s="301"/>
      <c r="Q1356" s="301"/>
      <c r="R1356" s="301"/>
      <c r="S1356" s="301"/>
    </row>
    <row r="1357" spans="1:19" ht="10.9" customHeight="1" x14ac:dyDescent="0.2">
      <c r="A1357" s="322" t="s">
        <v>4022</v>
      </c>
      <c r="B1357" s="322"/>
      <c r="C1357" s="322"/>
      <c r="D1357" s="322"/>
      <c r="E1357" s="321" t="s">
        <v>4463</v>
      </c>
      <c r="F1357" s="321"/>
      <c r="G1357" s="321"/>
      <c r="H1357" s="321"/>
      <c r="I1357" s="321"/>
      <c r="J1357" s="321"/>
      <c r="K1357" s="321"/>
      <c r="L1357" s="321"/>
      <c r="M1357" s="321"/>
      <c r="N1357" s="321"/>
      <c r="O1357" s="321"/>
      <c r="P1357" s="322" t="s">
        <v>2904</v>
      </c>
      <c r="Q1357" s="322"/>
      <c r="R1357" s="321" t="s">
        <v>414</v>
      </c>
      <c r="S1357" s="321"/>
    </row>
    <row r="1358" spans="1:19" ht="10.9" customHeight="1" x14ac:dyDescent="0.2">
      <c r="A1358" s="157"/>
      <c r="B1358" s="324"/>
      <c r="C1358" s="324"/>
      <c r="D1358" s="324"/>
      <c r="E1358" s="324"/>
      <c r="F1358" s="324"/>
      <c r="G1358" s="325"/>
      <c r="H1358" s="325"/>
      <c r="I1358" s="325"/>
      <c r="J1358" s="325"/>
      <c r="K1358" s="156"/>
      <c r="L1358" s="326" t="s">
        <v>4020</v>
      </c>
      <c r="M1358" s="326"/>
      <c r="N1358" s="326"/>
      <c r="O1358" s="326"/>
      <c r="P1358" s="326"/>
      <c r="Q1358" s="326"/>
      <c r="R1358" s="326"/>
      <c r="S1358" s="156"/>
    </row>
    <row r="1359" spans="1:19" ht="65.650000000000006" customHeight="1" x14ac:dyDescent="0.2">
      <c r="A1359" s="155" t="s">
        <v>1247</v>
      </c>
      <c r="B1359" s="327" t="s">
        <v>0</v>
      </c>
      <c r="C1359" s="327"/>
      <c r="D1359" s="327" t="s">
        <v>1</v>
      </c>
      <c r="E1359" s="327"/>
      <c r="F1359" s="327"/>
      <c r="G1359" s="327" t="s">
        <v>2904</v>
      </c>
      <c r="H1359" s="327"/>
      <c r="I1359" s="328" t="s">
        <v>405</v>
      </c>
      <c r="J1359" s="328"/>
      <c r="K1359" s="154" t="s">
        <v>4</v>
      </c>
      <c r="L1359" s="322" t="s">
        <v>4019</v>
      </c>
      <c r="M1359" s="322"/>
      <c r="N1359" s="141" t="s">
        <v>4018</v>
      </c>
      <c r="O1359" s="322" t="s">
        <v>4017</v>
      </c>
      <c r="P1359" s="322"/>
      <c r="Q1359" s="322" t="s">
        <v>4016</v>
      </c>
      <c r="R1359" s="322"/>
      <c r="S1359" s="154" t="s">
        <v>5</v>
      </c>
    </row>
    <row r="1360" spans="1:19" ht="10.9" customHeight="1" x14ac:dyDescent="0.2">
      <c r="A1360" s="128" t="s">
        <v>4015</v>
      </c>
      <c r="B1360" s="334">
        <v>4606</v>
      </c>
      <c r="C1360" s="321"/>
      <c r="D1360" s="321" t="s">
        <v>3848</v>
      </c>
      <c r="E1360" s="321"/>
      <c r="F1360" s="321"/>
      <c r="G1360" s="321" t="s">
        <v>7</v>
      </c>
      <c r="H1360" s="321"/>
      <c r="I1360" s="335">
        <v>1</v>
      </c>
      <c r="J1360" s="331"/>
      <c r="K1360" s="142">
        <v>30.79</v>
      </c>
      <c r="L1360" s="331"/>
      <c r="M1360" s="331"/>
      <c r="N1360" s="142">
        <v>30.79</v>
      </c>
      <c r="O1360" s="331"/>
      <c r="P1360" s="331"/>
      <c r="Q1360" s="331"/>
      <c r="R1360" s="331"/>
      <c r="S1360" s="142">
        <v>30.79</v>
      </c>
    </row>
    <row r="1361" spans="1:19" ht="10.9" customHeight="1" x14ac:dyDescent="0.2">
      <c r="A1361" s="128" t="s">
        <v>4015</v>
      </c>
      <c r="B1361" s="334">
        <v>4617</v>
      </c>
      <c r="C1361" s="321"/>
      <c r="D1361" s="321" t="s">
        <v>3846</v>
      </c>
      <c r="E1361" s="321"/>
      <c r="F1361" s="321"/>
      <c r="G1361" s="321" t="s">
        <v>7</v>
      </c>
      <c r="H1361" s="321"/>
      <c r="I1361" s="335">
        <v>5</v>
      </c>
      <c r="J1361" s="331"/>
      <c r="K1361" s="142">
        <v>26.62</v>
      </c>
      <c r="L1361" s="331"/>
      <c r="M1361" s="331"/>
      <c r="N1361" s="135">
        <v>133.1</v>
      </c>
      <c r="O1361" s="331"/>
      <c r="P1361" s="331"/>
      <c r="Q1361" s="331"/>
      <c r="R1361" s="331"/>
      <c r="S1361" s="135">
        <v>133.1</v>
      </c>
    </row>
    <row r="1362" spans="1:19" ht="10.9" customHeight="1" x14ac:dyDescent="0.2">
      <c r="A1362" s="128" t="s">
        <v>4015</v>
      </c>
      <c r="B1362" s="334">
        <v>4650</v>
      </c>
      <c r="C1362" s="321"/>
      <c r="D1362" s="321" t="s">
        <v>3844</v>
      </c>
      <c r="E1362" s="321"/>
      <c r="F1362" s="321"/>
      <c r="G1362" s="321" t="s">
        <v>7</v>
      </c>
      <c r="H1362" s="321"/>
      <c r="I1362" s="335">
        <v>1</v>
      </c>
      <c r="J1362" s="331"/>
      <c r="K1362" s="142">
        <v>92.15</v>
      </c>
      <c r="L1362" s="331"/>
      <c r="M1362" s="331"/>
      <c r="N1362" s="142">
        <v>92.15</v>
      </c>
      <c r="O1362" s="331"/>
      <c r="P1362" s="331"/>
      <c r="Q1362" s="331"/>
      <c r="R1362" s="331"/>
      <c r="S1362" s="142">
        <v>92.15</v>
      </c>
    </row>
    <row r="1363" spans="1:19" ht="10.9" customHeight="1" x14ac:dyDescent="0.2">
      <c r="A1363" s="128" t="s">
        <v>4015</v>
      </c>
      <c r="B1363" s="334">
        <v>4787</v>
      </c>
      <c r="C1363" s="321"/>
      <c r="D1363" s="321" t="s">
        <v>3794</v>
      </c>
      <c r="E1363" s="321"/>
      <c r="F1363" s="321"/>
      <c r="G1363" s="321" t="s">
        <v>7</v>
      </c>
      <c r="H1363" s="321"/>
      <c r="I1363" s="347">
        <v>24</v>
      </c>
      <c r="J1363" s="331"/>
      <c r="K1363" s="142">
        <v>13.38</v>
      </c>
      <c r="L1363" s="331"/>
      <c r="M1363" s="331"/>
      <c r="N1363" s="135">
        <v>321.12</v>
      </c>
      <c r="O1363" s="331"/>
      <c r="P1363" s="331"/>
      <c r="Q1363" s="331"/>
      <c r="R1363" s="331"/>
      <c r="S1363" s="135">
        <v>321.12</v>
      </c>
    </row>
    <row r="1364" spans="1:19" ht="10.9" customHeight="1" x14ac:dyDescent="0.2">
      <c r="A1364" s="128" t="s">
        <v>4015</v>
      </c>
      <c r="B1364" s="334">
        <v>4948</v>
      </c>
      <c r="C1364" s="321"/>
      <c r="D1364" s="321" t="s">
        <v>3782</v>
      </c>
      <c r="E1364" s="321"/>
      <c r="F1364" s="321"/>
      <c r="G1364" s="321" t="s">
        <v>7</v>
      </c>
      <c r="H1364" s="321"/>
      <c r="I1364" s="335">
        <v>6</v>
      </c>
      <c r="J1364" s="331"/>
      <c r="K1364" s="132">
        <v>2.09</v>
      </c>
      <c r="L1364" s="331"/>
      <c r="M1364" s="331"/>
      <c r="N1364" s="142">
        <v>12.54</v>
      </c>
      <c r="O1364" s="331"/>
      <c r="P1364" s="331"/>
      <c r="Q1364" s="331"/>
      <c r="R1364" s="331"/>
      <c r="S1364" s="142">
        <v>12.54</v>
      </c>
    </row>
    <row r="1365" spans="1:19" ht="10.9" customHeight="1" x14ac:dyDescent="0.2">
      <c r="A1365" s="128" t="s">
        <v>4015</v>
      </c>
      <c r="B1365" s="334">
        <v>4951</v>
      </c>
      <c r="C1365" s="321"/>
      <c r="D1365" s="321" t="s">
        <v>3780</v>
      </c>
      <c r="E1365" s="321"/>
      <c r="F1365" s="321"/>
      <c r="G1365" s="321" t="s">
        <v>7</v>
      </c>
      <c r="H1365" s="321"/>
      <c r="I1365" s="335">
        <v>2</v>
      </c>
      <c r="J1365" s="331"/>
      <c r="K1365" s="132">
        <v>8.75</v>
      </c>
      <c r="L1365" s="331"/>
      <c r="M1365" s="331"/>
      <c r="N1365" s="142">
        <v>17.5</v>
      </c>
      <c r="O1365" s="331"/>
      <c r="P1365" s="331"/>
      <c r="Q1365" s="331"/>
      <c r="R1365" s="331"/>
      <c r="S1365" s="142">
        <v>17.5</v>
      </c>
    </row>
    <row r="1366" spans="1:19" ht="10.9" customHeight="1" x14ac:dyDescent="0.2">
      <c r="A1366" s="128" t="s">
        <v>4015</v>
      </c>
      <c r="B1366" s="334">
        <v>4953</v>
      </c>
      <c r="C1366" s="321"/>
      <c r="D1366" s="321" t="s">
        <v>3778</v>
      </c>
      <c r="E1366" s="321"/>
      <c r="F1366" s="321"/>
      <c r="G1366" s="321" t="s">
        <v>7</v>
      </c>
      <c r="H1366" s="321"/>
      <c r="I1366" s="335">
        <v>1</v>
      </c>
      <c r="J1366" s="331"/>
      <c r="K1366" s="135">
        <v>145.21</v>
      </c>
      <c r="L1366" s="331"/>
      <c r="M1366" s="331"/>
      <c r="N1366" s="135">
        <v>145.21</v>
      </c>
      <c r="O1366" s="331"/>
      <c r="P1366" s="331"/>
      <c r="Q1366" s="331"/>
      <c r="R1366" s="331"/>
      <c r="S1366" s="135">
        <v>145.21</v>
      </c>
    </row>
    <row r="1367" spans="1:19" ht="10.9" customHeight="1" x14ac:dyDescent="0.2">
      <c r="A1367" s="128" t="s">
        <v>4015</v>
      </c>
      <c r="B1367" s="334">
        <v>5014</v>
      </c>
      <c r="C1367" s="321"/>
      <c r="D1367" s="321" t="s">
        <v>3768</v>
      </c>
      <c r="E1367" s="321"/>
      <c r="F1367" s="321"/>
      <c r="G1367" s="321" t="s">
        <v>7</v>
      </c>
      <c r="H1367" s="321"/>
      <c r="I1367" s="347">
        <v>96</v>
      </c>
      <c r="J1367" s="331"/>
      <c r="K1367" s="142">
        <v>17.559999999999999</v>
      </c>
      <c r="L1367" s="331"/>
      <c r="M1367" s="331"/>
      <c r="N1367" s="129">
        <v>1685.76</v>
      </c>
      <c r="O1367" s="331"/>
      <c r="P1367" s="331"/>
      <c r="Q1367" s="331"/>
      <c r="R1367" s="331"/>
      <c r="S1367" s="129">
        <v>1685.76</v>
      </c>
    </row>
    <row r="1368" spans="1:19" ht="10.9" customHeight="1" x14ac:dyDescent="0.2">
      <c r="A1368" s="128" t="s">
        <v>4015</v>
      </c>
      <c r="B1368" s="334">
        <v>5017</v>
      </c>
      <c r="C1368" s="321"/>
      <c r="D1368" s="321" t="s">
        <v>3765</v>
      </c>
      <c r="E1368" s="321"/>
      <c r="F1368" s="321"/>
      <c r="G1368" s="321" t="s">
        <v>7</v>
      </c>
      <c r="H1368" s="321"/>
      <c r="I1368" s="335">
        <v>8</v>
      </c>
      <c r="J1368" s="331"/>
      <c r="K1368" s="142">
        <v>44.75</v>
      </c>
      <c r="L1368" s="331"/>
      <c r="M1368" s="331"/>
      <c r="N1368" s="135">
        <v>358</v>
      </c>
      <c r="O1368" s="331"/>
      <c r="P1368" s="331"/>
      <c r="Q1368" s="331"/>
      <c r="R1368" s="331"/>
      <c r="S1368" s="135">
        <v>358</v>
      </c>
    </row>
    <row r="1369" spans="1:19" ht="10.9" customHeight="1" x14ac:dyDescent="0.2">
      <c r="A1369" s="128" t="s">
        <v>4015</v>
      </c>
      <c r="B1369" s="334">
        <v>5018</v>
      </c>
      <c r="C1369" s="321"/>
      <c r="D1369" s="321" t="s">
        <v>3764</v>
      </c>
      <c r="E1369" s="321"/>
      <c r="F1369" s="321"/>
      <c r="G1369" s="321" t="s">
        <v>7</v>
      </c>
      <c r="H1369" s="321"/>
      <c r="I1369" s="335">
        <v>2</v>
      </c>
      <c r="J1369" s="331"/>
      <c r="K1369" s="142">
        <v>72.3</v>
      </c>
      <c r="L1369" s="331"/>
      <c r="M1369" s="331"/>
      <c r="N1369" s="135">
        <v>144.6</v>
      </c>
      <c r="O1369" s="331"/>
      <c r="P1369" s="331"/>
      <c r="Q1369" s="331"/>
      <c r="R1369" s="331"/>
      <c r="S1369" s="135">
        <v>144.6</v>
      </c>
    </row>
    <row r="1370" spans="1:19" ht="10.9" customHeight="1" x14ac:dyDescent="0.2">
      <c r="A1370" s="128" t="s">
        <v>4015</v>
      </c>
      <c r="B1370" s="334">
        <v>5019</v>
      </c>
      <c r="C1370" s="321"/>
      <c r="D1370" s="321" t="s">
        <v>3763</v>
      </c>
      <c r="E1370" s="321"/>
      <c r="F1370" s="321"/>
      <c r="G1370" s="321" t="s">
        <v>7</v>
      </c>
      <c r="H1370" s="321"/>
      <c r="I1370" s="335">
        <v>2</v>
      </c>
      <c r="J1370" s="331"/>
      <c r="K1370" s="135">
        <v>297.68</v>
      </c>
      <c r="L1370" s="331"/>
      <c r="M1370" s="331"/>
      <c r="N1370" s="135">
        <v>595.36</v>
      </c>
      <c r="O1370" s="331"/>
      <c r="P1370" s="331"/>
      <c r="Q1370" s="331"/>
      <c r="R1370" s="331"/>
      <c r="S1370" s="135">
        <v>595.36</v>
      </c>
    </row>
    <row r="1371" spans="1:19" ht="10.9" customHeight="1" x14ac:dyDescent="0.2">
      <c r="A1371" s="128" t="s">
        <v>4015</v>
      </c>
      <c r="B1371" s="334">
        <v>5151</v>
      </c>
      <c r="C1371" s="321"/>
      <c r="D1371" s="321" t="s">
        <v>3759</v>
      </c>
      <c r="E1371" s="321"/>
      <c r="F1371" s="321"/>
      <c r="G1371" s="321" t="s">
        <v>7</v>
      </c>
      <c r="H1371" s="321"/>
      <c r="I1371" s="347">
        <v>14</v>
      </c>
      <c r="J1371" s="331"/>
      <c r="K1371" s="132">
        <v>8.25</v>
      </c>
      <c r="L1371" s="331"/>
      <c r="M1371" s="331"/>
      <c r="N1371" s="135">
        <v>115.5</v>
      </c>
      <c r="O1371" s="331"/>
      <c r="P1371" s="331"/>
      <c r="Q1371" s="331"/>
      <c r="R1371" s="331"/>
      <c r="S1371" s="135">
        <v>115.5</v>
      </c>
    </row>
    <row r="1372" spans="1:19" ht="10.9" customHeight="1" x14ac:dyDescent="0.2">
      <c r="A1372" s="128" t="s">
        <v>4015</v>
      </c>
      <c r="B1372" s="334">
        <v>5204</v>
      </c>
      <c r="C1372" s="321"/>
      <c r="D1372" s="321" t="s">
        <v>3755</v>
      </c>
      <c r="E1372" s="321"/>
      <c r="F1372" s="321"/>
      <c r="G1372" s="321" t="s">
        <v>7</v>
      </c>
      <c r="H1372" s="321"/>
      <c r="I1372" s="347">
        <v>10</v>
      </c>
      <c r="J1372" s="331"/>
      <c r="K1372" s="132">
        <v>4.7699999999999996</v>
      </c>
      <c r="L1372" s="331"/>
      <c r="M1372" s="331"/>
      <c r="N1372" s="142">
        <v>47.7</v>
      </c>
      <c r="O1372" s="331"/>
      <c r="P1372" s="331"/>
      <c r="Q1372" s="331"/>
      <c r="R1372" s="331"/>
      <c r="S1372" s="142">
        <v>47.7</v>
      </c>
    </row>
    <row r="1373" spans="1:19" ht="10.9" customHeight="1" x14ac:dyDescent="0.2">
      <c r="A1373" s="128" t="s">
        <v>4015</v>
      </c>
      <c r="B1373" s="334">
        <v>5207</v>
      </c>
      <c r="C1373" s="321"/>
      <c r="D1373" s="321" t="s">
        <v>3752</v>
      </c>
      <c r="E1373" s="321"/>
      <c r="F1373" s="321"/>
      <c r="G1373" s="321" t="s">
        <v>7</v>
      </c>
      <c r="H1373" s="321"/>
      <c r="I1373" s="335">
        <v>2</v>
      </c>
      <c r="J1373" s="331"/>
      <c r="K1373" s="142">
        <v>20.22</v>
      </c>
      <c r="L1373" s="331"/>
      <c r="M1373" s="331"/>
      <c r="N1373" s="142">
        <v>40.44</v>
      </c>
      <c r="O1373" s="331"/>
      <c r="P1373" s="331"/>
      <c r="Q1373" s="331"/>
      <c r="R1373" s="331"/>
      <c r="S1373" s="142">
        <v>40.44</v>
      </c>
    </row>
    <row r="1374" spans="1:19" ht="10.9" customHeight="1" x14ac:dyDescent="0.2">
      <c r="A1374" s="128" t="s">
        <v>4015</v>
      </c>
      <c r="B1374" s="334">
        <v>5289</v>
      </c>
      <c r="C1374" s="321"/>
      <c r="D1374" s="321" t="s">
        <v>3732</v>
      </c>
      <c r="E1374" s="321"/>
      <c r="F1374" s="321"/>
      <c r="G1374" s="321" t="s">
        <v>7</v>
      </c>
      <c r="H1374" s="321"/>
      <c r="I1374" s="352">
        <v>197</v>
      </c>
      <c r="J1374" s="331"/>
      <c r="K1374" s="132">
        <v>3.55</v>
      </c>
      <c r="L1374" s="331"/>
      <c r="M1374" s="331"/>
      <c r="N1374" s="135">
        <v>699.35</v>
      </c>
      <c r="O1374" s="331"/>
      <c r="P1374" s="331"/>
      <c r="Q1374" s="331"/>
      <c r="R1374" s="331"/>
      <c r="S1374" s="135">
        <v>699.35</v>
      </c>
    </row>
    <row r="1375" spans="1:19" ht="10.9" customHeight="1" x14ac:dyDescent="0.2">
      <c r="A1375" s="128" t="s">
        <v>4015</v>
      </c>
      <c r="B1375" s="334">
        <v>5291</v>
      </c>
      <c r="C1375" s="321"/>
      <c r="D1375" s="321" t="s">
        <v>3730</v>
      </c>
      <c r="E1375" s="321"/>
      <c r="F1375" s="321"/>
      <c r="G1375" s="321" t="s">
        <v>7</v>
      </c>
      <c r="H1375" s="321"/>
      <c r="I1375" s="335">
        <v>2</v>
      </c>
      <c r="J1375" s="331"/>
      <c r="K1375" s="142">
        <v>13.15</v>
      </c>
      <c r="L1375" s="331"/>
      <c r="M1375" s="331"/>
      <c r="N1375" s="142">
        <v>26.3</v>
      </c>
      <c r="O1375" s="331"/>
      <c r="P1375" s="331"/>
      <c r="Q1375" s="331"/>
      <c r="R1375" s="331"/>
      <c r="S1375" s="142">
        <v>26.3</v>
      </c>
    </row>
    <row r="1376" spans="1:19" ht="10.9" customHeight="1" x14ac:dyDescent="0.2">
      <c r="A1376" s="128" t="s">
        <v>4015</v>
      </c>
      <c r="B1376" s="334">
        <v>5292</v>
      </c>
      <c r="C1376" s="321"/>
      <c r="D1376" s="321" t="s">
        <v>3729</v>
      </c>
      <c r="E1376" s="321"/>
      <c r="F1376" s="321"/>
      <c r="G1376" s="321" t="s">
        <v>7</v>
      </c>
      <c r="H1376" s="321"/>
      <c r="I1376" s="335">
        <v>9</v>
      </c>
      <c r="J1376" s="331"/>
      <c r="K1376" s="142">
        <v>20.239999999999998</v>
      </c>
      <c r="L1376" s="331"/>
      <c r="M1376" s="331"/>
      <c r="N1376" s="135">
        <v>182.16</v>
      </c>
      <c r="O1376" s="331"/>
      <c r="P1376" s="331"/>
      <c r="Q1376" s="331"/>
      <c r="R1376" s="331"/>
      <c r="S1376" s="135">
        <v>182.16</v>
      </c>
    </row>
    <row r="1377" spans="1:19" ht="10.9" customHeight="1" x14ac:dyDescent="0.2">
      <c r="A1377" s="128" t="s">
        <v>4015</v>
      </c>
      <c r="B1377" s="334">
        <v>5293</v>
      </c>
      <c r="C1377" s="321"/>
      <c r="D1377" s="321" t="s">
        <v>3728</v>
      </c>
      <c r="E1377" s="321"/>
      <c r="F1377" s="321"/>
      <c r="G1377" s="321" t="s">
        <v>7</v>
      </c>
      <c r="H1377" s="321"/>
      <c r="I1377" s="335">
        <v>2</v>
      </c>
      <c r="J1377" s="331"/>
      <c r="K1377" s="142">
        <v>51.74</v>
      </c>
      <c r="L1377" s="331"/>
      <c r="M1377" s="331"/>
      <c r="N1377" s="135">
        <v>103.48</v>
      </c>
      <c r="O1377" s="331"/>
      <c r="P1377" s="331"/>
      <c r="Q1377" s="331"/>
      <c r="R1377" s="331"/>
      <c r="S1377" s="135">
        <v>103.48</v>
      </c>
    </row>
    <row r="1378" spans="1:19" ht="10.9" customHeight="1" x14ac:dyDescent="0.2">
      <c r="A1378" s="128" t="s">
        <v>4015</v>
      </c>
      <c r="B1378" s="334">
        <v>5294</v>
      </c>
      <c r="C1378" s="321"/>
      <c r="D1378" s="321" t="s">
        <v>3727</v>
      </c>
      <c r="E1378" s="321"/>
      <c r="F1378" s="321"/>
      <c r="G1378" s="321" t="s">
        <v>7</v>
      </c>
      <c r="H1378" s="321"/>
      <c r="I1378" s="335">
        <v>2</v>
      </c>
      <c r="J1378" s="331"/>
      <c r="K1378" s="135">
        <v>123.71</v>
      </c>
      <c r="L1378" s="331"/>
      <c r="M1378" s="331"/>
      <c r="N1378" s="135">
        <v>247.42</v>
      </c>
      <c r="O1378" s="331"/>
      <c r="P1378" s="331"/>
      <c r="Q1378" s="331"/>
      <c r="R1378" s="331"/>
      <c r="S1378" s="135">
        <v>247.42</v>
      </c>
    </row>
    <row r="1379" spans="1:19" ht="10.9" customHeight="1" x14ac:dyDescent="0.2">
      <c r="A1379" s="128" t="s">
        <v>4015</v>
      </c>
      <c r="B1379" s="334">
        <v>5368</v>
      </c>
      <c r="C1379" s="321"/>
      <c r="D1379" s="321" t="s">
        <v>3708</v>
      </c>
      <c r="E1379" s="321"/>
      <c r="F1379" s="321"/>
      <c r="G1379" s="321" t="s">
        <v>7</v>
      </c>
      <c r="H1379" s="321"/>
      <c r="I1379" s="347">
        <v>12</v>
      </c>
      <c r="J1379" s="331"/>
      <c r="K1379" s="142">
        <v>11.29</v>
      </c>
      <c r="L1379" s="331"/>
      <c r="M1379" s="331"/>
      <c r="N1379" s="135">
        <v>135.47999999999999</v>
      </c>
      <c r="O1379" s="331"/>
      <c r="P1379" s="331"/>
      <c r="Q1379" s="331"/>
      <c r="R1379" s="331"/>
      <c r="S1379" s="135">
        <v>135.47999999999999</v>
      </c>
    </row>
    <row r="1380" spans="1:19" ht="10.9" customHeight="1" x14ac:dyDescent="0.2">
      <c r="A1380" s="128" t="s">
        <v>4015</v>
      </c>
      <c r="B1380" s="334">
        <v>5369</v>
      </c>
      <c r="C1380" s="321"/>
      <c r="D1380" s="321" t="s">
        <v>3707</v>
      </c>
      <c r="E1380" s="321"/>
      <c r="F1380" s="321"/>
      <c r="G1380" s="321" t="s">
        <v>7</v>
      </c>
      <c r="H1380" s="321"/>
      <c r="I1380" s="347">
        <v>25</v>
      </c>
      <c r="J1380" s="331"/>
      <c r="K1380" s="142">
        <v>14.17</v>
      </c>
      <c r="L1380" s="331"/>
      <c r="M1380" s="331"/>
      <c r="N1380" s="135">
        <v>354.25</v>
      </c>
      <c r="O1380" s="331"/>
      <c r="P1380" s="331"/>
      <c r="Q1380" s="331"/>
      <c r="R1380" s="331"/>
      <c r="S1380" s="135">
        <v>354.25</v>
      </c>
    </row>
    <row r="1381" spans="1:19" ht="10.9" customHeight="1" x14ac:dyDescent="0.2">
      <c r="A1381" s="128" t="s">
        <v>4015</v>
      </c>
      <c r="B1381" s="334">
        <v>5498</v>
      </c>
      <c r="C1381" s="321"/>
      <c r="D1381" s="321" t="s">
        <v>3686</v>
      </c>
      <c r="E1381" s="321"/>
      <c r="F1381" s="321"/>
      <c r="G1381" s="321" t="s">
        <v>7</v>
      </c>
      <c r="H1381" s="321"/>
      <c r="I1381" s="347">
        <v>24</v>
      </c>
      <c r="J1381" s="331"/>
      <c r="K1381" s="132">
        <v>2.13</v>
      </c>
      <c r="L1381" s="331"/>
      <c r="M1381" s="331"/>
      <c r="N1381" s="142">
        <v>51.12</v>
      </c>
      <c r="O1381" s="331"/>
      <c r="P1381" s="331"/>
      <c r="Q1381" s="331"/>
      <c r="R1381" s="331"/>
      <c r="S1381" s="142">
        <v>51.12</v>
      </c>
    </row>
    <row r="1382" spans="1:19" ht="10.9" customHeight="1" x14ac:dyDescent="0.2">
      <c r="A1382" s="128" t="s">
        <v>4015</v>
      </c>
      <c r="B1382" s="334">
        <v>5664</v>
      </c>
      <c r="C1382" s="321"/>
      <c r="D1382" s="321" t="s">
        <v>3656</v>
      </c>
      <c r="E1382" s="321"/>
      <c r="F1382" s="321"/>
      <c r="G1382" s="321" t="s">
        <v>7</v>
      </c>
      <c r="H1382" s="321"/>
      <c r="I1382" s="347">
        <v>43</v>
      </c>
      <c r="J1382" s="331"/>
      <c r="K1382" s="132">
        <v>4.1900000000000004</v>
      </c>
      <c r="L1382" s="331"/>
      <c r="M1382" s="331"/>
      <c r="N1382" s="135">
        <v>180.17</v>
      </c>
      <c r="O1382" s="331"/>
      <c r="P1382" s="331"/>
      <c r="Q1382" s="331"/>
      <c r="R1382" s="331"/>
      <c r="S1382" s="135">
        <v>180.17</v>
      </c>
    </row>
    <row r="1383" spans="1:19" ht="10.9" customHeight="1" x14ac:dyDescent="0.2">
      <c r="A1383" s="128" t="s">
        <v>4015</v>
      </c>
      <c r="B1383" s="334">
        <v>5667</v>
      </c>
      <c r="C1383" s="321"/>
      <c r="D1383" s="321" t="s">
        <v>3653</v>
      </c>
      <c r="E1383" s="321"/>
      <c r="F1383" s="321"/>
      <c r="G1383" s="321" t="s">
        <v>7</v>
      </c>
      <c r="H1383" s="321"/>
      <c r="I1383" s="335">
        <v>7</v>
      </c>
      <c r="J1383" s="331"/>
      <c r="K1383" s="142">
        <v>42.9</v>
      </c>
      <c r="L1383" s="331"/>
      <c r="M1383" s="331"/>
      <c r="N1383" s="135">
        <v>300.3</v>
      </c>
      <c r="O1383" s="331"/>
      <c r="P1383" s="331"/>
      <c r="Q1383" s="331"/>
      <c r="R1383" s="331"/>
      <c r="S1383" s="135">
        <v>300.3</v>
      </c>
    </row>
    <row r="1384" spans="1:19" ht="10.9" customHeight="1" x14ac:dyDescent="0.2">
      <c r="A1384" s="128" t="s">
        <v>4015</v>
      </c>
      <c r="B1384" s="334">
        <v>5668</v>
      </c>
      <c r="C1384" s="321"/>
      <c r="D1384" s="321" t="s">
        <v>3652</v>
      </c>
      <c r="E1384" s="321"/>
      <c r="F1384" s="321"/>
      <c r="G1384" s="321" t="s">
        <v>7</v>
      </c>
      <c r="H1384" s="321"/>
      <c r="I1384" s="335">
        <v>1</v>
      </c>
      <c r="J1384" s="331"/>
      <c r="K1384" s="142">
        <v>69.19</v>
      </c>
      <c r="L1384" s="331"/>
      <c r="M1384" s="331"/>
      <c r="N1384" s="142">
        <v>69.19</v>
      </c>
      <c r="O1384" s="331"/>
      <c r="P1384" s="331"/>
      <c r="Q1384" s="331"/>
      <c r="R1384" s="331"/>
      <c r="S1384" s="142">
        <v>69.19</v>
      </c>
    </row>
    <row r="1385" spans="1:19" ht="10.9" customHeight="1" x14ac:dyDescent="0.2">
      <c r="A1385" s="128" t="s">
        <v>4015</v>
      </c>
      <c r="B1385" s="334">
        <v>9356</v>
      </c>
      <c r="C1385" s="321"/>
      <c r="D1385" s="321" t="s">
        <v>3633</v>
      </c>
      <c r="E1385" s="321"/>
      <c r="F1385" s="321"/>
      <c r="G1385" s="321" t="s">
        <v>7</v>
      </c>
      <c r="H1385" s="321"/>
      <c r="I1385" s="335">
        <v>3</v>
      </c>
      <c r="J1385" s="331"/>
      <c r="K1385" s="132">
        <v>9.67</v>
      </c>
      <c r="L1385" s="331"/>
      <c r="M1385" s="331"/>
      <c r="N1385" s="142">
        <v>29.01</v>
      </c>
      <c r="O1385" s="331"/>
      <c r="P1385" s="331"/>
      <c r="Q1385" s="331"/>
      <c r="R1385" s="331"/>
      <c r="S1385" s="142">
        <v>29.01</v>
      </c>
    </row>
    <row r="1386" spans="1:19" ht="10.9" customHeight="1" x14ac:dyDescent="0.2">
      <c r="A1386" s="128" t="s">
        <v>4015</v>
      </c>
      <c r="B1386" s="334">
        <v>9359</v>
      </c>
      <c r="C1386" s="321"/>
      <c r="D1386" s="321" t="s">
        <v>3630</v>
      </c>
      <c r="E1386" s="321"/>
      <c r="F1386" s="321"/>
      <c r="G1386" s="321" t="s">
        <v>7</v>
      </c>
      <c r="H1386" s="321"/>
      <c r="I1386" s="347">
        <v>14</v>
      </c>
      <c r="J1386" s="331"/>
      <c r="K1386" s="142">
        <v>21.18</v>
      </c>
      <c r="L1386" s="331"/>
      <c r="M1386" s="331"/>
      <c r="N1386" s="135">
        <v>296.52</v>
      </c>
      <c r="O1386" s="331"/>
      <c r="P1386" s="331"/>
      <c r="Q1386" s="331"/>
      <c r="R1386" s="331"/>
      <c r="S1386" s="135">
        <v>296.52</v>
      </c>
    </row>
    <row r="1387" spans="1:19" ht="10.9" customHeight="1" x14ac:dyDescent="0.2">
      <c r="A1387" s="128" t="s">
        <v>4015</v>
      </c>
      <c r="B1387" s="334">
        <v>9361</v>
      </c>
      <c r="C1387" s="321"/>
      <c r="D1387" s="321" t="s">
        <v>3628</v>
      </c>
      <c r="E1387" s="321"/>
      <c r="F1387" s="321"/>
      <c r="G1387" s="321" t="s">
        <v>7</v>
      </c>
      <c r="H1387" s="321"/>
      <c r="I1387" s="335">
        <v>2</v>
      </c>
      <c r="J1387" s="331"/>
      <c r="K1387" s="135">
        <v>124.25</v>
      </c>
      <c r="L1387" s="331"/>
      <c r="M1387" s="331"/>
      <c r="N1387" s="135">
        <v>248.5</v>
      </c>
      <c r="O1387" s="331"/>
      <c r="P1387" s="331"/>
      <c r="Q1387" s="331"/>
      <c r="R1387" s="331"/>
      <c r="S1387" s="135">
        <v>248.5</v>
      </c>
    </row>
    <row r="1388" spans="1:19" ht="10.9" customHeight="1" x14ac:dyDescent="0.2">
      <c r="A1388" s="128" t="s">
        <v>4015</v>
      </c>
      <c r="B1388" s="334">
        <v>9363</v>
      </c>
      <c r="C1388" s="321"/>
      <c r="D1388" s="321" t="s">
        <v>3627</v>
      </c>
      <c r="E1388" s="321"/>
      <c r="F1388" s="321"/>
      <c r="G1388" s="321" t="s">
        <v>7</v>
      </c>
      <c r="H1388" s="321"/>
      <c r="I1388" s="335">
        <v>1</v>
      </c>
      <c r="J1388" s="331"/>
      <c r="K1388" s="132">
        <v>3.24</v>
      </c>
      <c r="L1388" s="331"/>
      <c r="M1388" s="331"/>
      <c r="N1388" s="132">
        <v>3.24</v>
      </c>
      <c r="O1388" s="331"/>
      <c r="P1388" s="331"/>
      <c r="Q1388" s="331"/>
      <c r="R1388" s="331"/>
      <c r="S1388" s="132">
        <v>3.24</v>
      </c>
    </row>
    <row r="1389" spans="1:19" ht="10.9" customHeight="1" x14ac:dyDescent="0.2">
      <c r="A1389" s="128" t="s">
        <v>4015</v>
      </c>
      <c r="B1389" s="334">
        <v>9364</v>
      </c>
      <c r="C1389" s="321"/>
      <c r="D1389" s="321" t="s">
        <v>3626</v>
      </c>
      <c r="E1389" s="321"/>
      <c r="F1389" s="321"/>
      <c r="G1389" s="321" t="s">
        <v>7</v>
      </c>
      <c r="H1389" s="321"/>
      <c r="I1389" s="335">
        <v>1</v>
      </c>
      <c r="J1389" s="331"/>
      <c r="K1389" s="142">
        <v>26.79</v>
      </c>
      <c r="L1389" s="331"/>
      <c r="M1389" s="331"/>
      <c r="N1389" s="142">
        <v>26.79</v>
      </c>
      <c r="O1389" s="331"/>
      <c r="P1389" s="331"/>
      <c r="Q1389" s="331"/>
      <c r="R1389" s="331"/>
      <c r="S1389" s="142">
        <v>26.79</v>
      </c>
    </row>
    <row r="1390" spans="1:19" ht="10.9" customHeight="1" x14ac:dyDescent="0.2">
      <c r="A1390" s="128" t="s">
        <v>4015</v>
      </c>
      <c r="B1390" s="334">
        <v>9365</v>
      </c>
      <c r="C1390" s="321"/>
      <c r="D1390" s="321" t="s">
        <v>3625</v>
      </c>
      <c r="E1390" s="321"/>
      <c r="F1390" s="321"/>
      <c r="G1390" s="321" t="s">
        <v>7</v>
      </c>
      <c r="H1390" s="321"/>
      <c r="I1390" s="335">
        <v>1</v>
      </c>
      <c r="J1390" s="331"/>
      <c r="K1390" s="142">
        <v>22.33</v>
      </c>
      <c r="L1390" s="331"/>
      <c r="M1390" s="331"/>
      <c r="N1390" s="142">
        <v>22.33</v>
      </c>
      <c r="O1390" s="331"/>
      <c r="P1390" s="331"/>
      <c r="Q1390" s="331"/>
      <c r="R1390" s="331"/>
      <c r="S1390" s="142">
        <v>22.33</v>
      </c>
    </row>
    <row r="1391" spans="1:19" ht="10.9" customHeight="1" x14ac:dyDescent="0.2">
      <c r="A1391" s="128" t="s">
        <v>4015</v>
      </c>
      <c r="B1391" s="334">
        <v>9366</v>
      </c>
      <c r="C1391" s="321"/>
      <c r="D1391" s="321" t="s">
        <v>3624</v>
      </c>
      <c r="E1391" s="321"/>
      <c r="F1391" s="321"/>
      <c r="G1391" s="321" t="s">
        <v>7</v>
      </c>
      <c r="H1391" s="321"/>
      <c r="I1391" s="335">
        <v>1</v>
      </c>
      <c r="J1391" s="331"/>
      <c r="K1391" s="142">
        <v>50.3</v>
      </c>
      <c r="L1391" s="331"/>
      <c r="M1391" s="331"/>
      <c r="N1391" s="142">
        <v>50.3</v>
      </c>
      <c r="O1391" s="331"/>
      <c r="P1391" s="331"/>
      <c r="Q1391" s="331"/>
      <c r="R1391" s="331"/>
      <c r="S1391" s="142">
        <v>50.3</v>
      </c>
    </row>
    <row r="1392" spans="1:19" ht="10.9" customHeight="1" x14ac:dyDescent="0.2">
      <c r="A1392" s="128" t="s">
        <v>4015</v>
      </c>
      <c r="B1392" s="334">
        <v>9368</v>
      </c>
      <c r="C1392" s="321"/>
      <c r="D1392" s="321" t="s">
        <v>3622</v>
      </c>
      <c r="E1392" s="321"/>
      <c r="F1392" s="321"/>
      <c r="G1392" s="321" t="s">
        <v>7</v>
      </c>
      <c r="H1392" s="321"/>
      <c r="I1392" s="335">
        <v>3</v>
      </c>
      <c r="J1392" s="331"/>
      <c r="K1392" s="142">
        <v>26.2</v>
      </c>
      <c r="L1392" s="331"/>
      <c r="M1392" s="331"/>
      <c r="N1392" s="142">
        <v>78.599999999999994</v>
      </c>
      <c r="O1392" s="331"/>
      <c r="P1392" s="331"/>
      <c r="Q1392" s="331"/>
      <c r="R1392" s="331"/>
      <c r="S1392" s="142">
        <v>78.599999999999994</v>
      </c>
    </row>
    <row r="1393" spans="1:19" ht="10.9" customHeight="1" x14ac:dyDescent="0.2">
      <c r="A1393" s="128" t="s">
        <v>4015</v>
      </c>
      <c r="B1393" s="334">
        <v>9369</v>
      </c>
      <c r="C1393" s="321"/>
      <c r="D1393" s="321" t="s">
        <v>3621</v>
      </c>
      <c r="E1393" s="321"/>
      <c r="F1393" s="321"/>
      <c r="G1393" s="321" t="s">
        <v>7</v>
      </c>
      <c r="H1393" s="321"/>
      <c r="I1393" s="335">
        <v>2</v>
      </c>
      <c r="J1393" s="331"/>
      <c r="K1393" s="142">
        <v>92.15</v>
      </c>
      <c r="L1393" s="331"/>
      <c r="M1393" s="331"/>
      <c r="N1393" s="135">
        <v>184.3</v>
      </c>
      <c r="O1393" s="331"/>
      <c r="P1393" s="331"/>
      <c r="Q1393" s="331"/>
      <c r="R1393" s="331"/>
      <c r="S1393" s="135">
        <v>184.3</v>
      </c>
    </row>
    <row r="1394" spans="1:19" ht="10.9" customHeight="1" x14ac:dyDescent="0.2">
      <c r="A1394" s="128" t="s">
        <v>4015</v>
      </c>
      <c r="B1394" s="334">
        <v>9370</v>
      </c>
      <c r="C1394" s="321"/>
      <c r="D1394" s="321" t="s">
        <v>3620</v>
      </c>
      <c r="E1394" s="321"/>
      <c r="F1394" s="321"/>
      <c r="G1394" s="321" t="s">
        <v>7</v>
      </c>
      <c r="H1394" s="321"/>
      <c r="I1394" s="335">
        <v>2</v>
      </c>
      <c r="J1394" s="331"/>
      <c r="K1394" s="132">
        <v>5.44</v>
      </c>
      <c r="L1394" s="331"/>
      <c r="M1394" s="331"/>
      <c r="N1394" s="142">
        <v>10.88</v>
      </c>
      <c r="O1394" s="331"/>
      <c r="P1394" s="331"/>
      <c r="Q1394" s="331"/>
      <c r="R1394" s="331"/>
      <c r="S1394" s="142">
        <v>10.88</v>
      </c>
    </row>
    <row r="1395" spans="1:19" ht="10.9" customHeight="1" x14ac:dyDescent="0.2">
      <c r="A1395" s="128" t="s">
        <v>4015</v>
      </c>
      <c r="B1395" s="334">
        <v>9374</v>
      </c>
      <c r="C1395" s="321"/>
      <c r="D1395" s="321" t="s">
        <v>3617</v>
      </c>
      <c r="E1395" s="321"/>
      <c r="F1395" s="321"/>
      <c r="G1395" s="321" t="s">
        <v>7</v>
      </c>
      <c r="H1395" s="321"/>
      <c r="I1395" s="335">
        <v>2</v>
      </c>
      <c r="J1395" s="331"/>
      <c r="K1395" s="142">
        <v>23.31</v>
      </c>
      <c r="L1395" s="331"/>
      <c r="M1395" s="331"/>
      <c r="N1395" s="142">
        <v>46.62</v>
      </c>
      <c r="O1395" s="331"/>
      <c r="P1395" s="331"/>
      <c r="Q1395" s="331"/>
      <c r="R1395" s="331"/>
      <c r="S1395" s="142">
        <v>46.62</v>
      </c>
    </row>
    <row r="1396" spans="1:19" ht="10.9" customHeight="1" x14ac:dyDescent="0.2">
      <c r="A1396" s="128" t="s">
        <v>4015</v>
      </c>
      <c r="B1396" s="334">
        <v>9375</v>
      </c>
      <c r="C1396" s="321"/>
      <c r="D1396" s="321" t="s">
        <v>3616</v>
      </c>
      <c r="E1396" s="321"/>
      <c r="F1396" s="321"/>
      <c r="G1396" s="321" t="s">
        <v>7</v>
      </c>
      <c r="H1396" s="321"/>
      <c r="I1396" s="347">
        <v>12</v>
      </c>
      <c r="J1396" s="331"/>
      <c r="K1396" s="142">
        <v>36.72</v>
      </c>
      <c r="L1396" s="331"/>
      <c r="M1396" s="331"/>
      <c r="N1396" s="135">
        <v>440.64</v>
      </c>
      <c r="O1396" s="331"/>
      <c r="P1396" s="331"/>
      <c r="Q1396" s="331"/>
      <c r="R1396" s="331"/>
      <c r="S1396" s="135">
        <v>440.64</v>
      </c>
    </row>
    <row r="1397" spans="1:19" ht="10.9" customHeight="1" x14ac:dyDescent="0.2">
      <c r="A1397" s="128" t="s">
        <v>4015</v>
      </c>
      <c r="B1397" s="334">
        <v>9376</v>
      </c>
      <c r="C1397" s="321"/>
      <c r="D1397" s="321" t="s">
        <v>3615</v>
      </c>
      <c r="E1397" s="321"/>
      <c r="F1397" s="321"/>
      <c r="G1397" s="321" t="s">
        <v>7</v>
      </c>
      <c r="H1397" s="321"/>
      <c r="I1397" s="335">
        <v>2</v>
      </c>
      <c r="J1397" s="331"/>
      <c r="K1397" s="142">
        <v>44.75</v>
      </c>
      <c r="L1397" s="331"/>
      <c r="M1397" s="331"/>
      <c r="N1397" s="142">
        <v>89.5</v>
      </c>
      <c r="O1397" s="331"/>
      <c r="P1397" s="331"/>
      <c r="Q1397" s="331"/>
      <c r="R1397" s="331"/>
      <c r="S1397" s="142">
        <v>89.5</v>
      </c>
    </row>
    <row r="1398" spans="1:19" ht="10.9" customHeight="1" x14ac:dyDescent="0.2">
      <c r="A1398" s="128" t="s">
        <v>4015</v>
      </c>
      <c r="B1398" s="334">
        <v>9377</v>
      </c>
      <c r="C1398" s="321"/>
      <c r="D1398" s="321" t="s">
        <v>3614</v>
      </c>
      <c r="E1398" s="321"/>
      <c r="F1398" s="321"/>
      <c r="G1398" s="321" t="s">
        <v>7</v>
      </c>
      <c r="H1398" s="321"/>
      <c r="I1398" s="335">
        <v>2</v>
      </c>
      <c r="J1398" s="331"/>
      <c r="K1398" s="142">
        <v>72.3</v>
      </c>
      <c r="L1398" s="331"/>
      <c r="M1398" s="331"/>
      <c r="N1398" s="135">
        <v>144.6</v>
      </c>
      <c r="O1398" s="331"/>
      <c r="P1398" s="331"/>
      <c r="Q1398" s="331"/>
      <c r="R1398" s="331"/>
      <c r="S1398" s="135">
        <v>144.6</v>
      </c>
    </row>
    <row r="1399" spans="1:19" ht="10.9" customHeight="1" x14ac:dyDescent="0.2">
      <c r="A1399" s="128" t="s">
        <v>4015</v>
      </c>
      <c r="B1399" s="334">
        <v>9378</v>
      </c>
      <c r="C1399" s="321"/>
      <c r="D1399" s="321" t="s">
        <v>3613</v>
      </c>
      <c r="E1399" s="321"/>
      <c r="F1399" s="321"/>
      <c r="G1399" s="321" t="s">
        <v>7</v>
      </c>
      <c r="H1399" s="321"/>
      <c r="I1399" s="335">
        <v>1</v>
      </c>
      <c r="J1399" s="331"/>
      <c r="K1399" s="132">
        <v>8.5399999999999991</v>
      </c>
      <c r="L1399" s="331"/>
      <c r="M1399" s="331"/>
      <c r="N1399" s="132">
        <v>8.5399999999999991</v>
      </c>
      <c r="O1399" s="331"/>
      <c r="P1399" s="331"/>
      <c r="Q1399" s="331"/>
      <c r="R1399" s="331"/>
      <c r="S1399" s="132">
        <v>8.5399999999999991</v>
      </c>
    </row>
    <row r="1400" spans="1:19" ht="10.9" customHeight="1" x14ac:dyDescent="0.2">
      <c r="A1400" s="128" t="s">
        <v>4015</v>
      </c>
      <c r="B1400" s="334">
        <v>9384</v>
      </c>
      <c r="C1400" s="321"/>
      <c r="D1400" s="321" t="s">
        <v>3610</v>
      </c>
      <c r="E1400" s="321"/>
      <c r="F1400" s="321"/>
      <c r="G1400" s="321" t="s">
        <v>7</v>
      </c>
      <c r="H1400" s="321"/>
      <c r="I1400" s="335">
        <v>2</v>
      </c>
      <c r="J1400" s="331"/>
      <c r="K1400" s="142">
        <v>20.22</v>
      </c>
      <c r="L1400" s="331"/>
      <c r="M1400" s="331"/>
      <c r="N1400" s="142">
        <v>40.44</v>
      </c>
      <c r="O1400" s="331"/>
      <c r="P1400" s="331"/>
      <c r="Q1400" s="331"/>
      <c r="R1400" s="331"/>
      <c r="S1400" s="142">
        <v>40.44</v>
      </c>
    </row>
    <row r="1401" spans="1:19" ht="10.9" customHeight="1" x14ac:dyDescent="0.2">
      <c r="A1401" s="128" t="s">
        <v>4015</v>
      </c>
      <c r="B1401" s="334">
        <v>9385</v>
      </c>
      <c r="C1401" s="321"/>
      <c r="D1401" s="321" t="s">
        <v>3609</v>
      </c>
      <c r="E1401" s="321"/>
      <c r="F1401" s="321"/>
      <c r="G1401" s="321" t="s">
        <v>7</v>
      </c>
      <c r="H1401" s="321"/>
      <c r="I1401" s="335">
        <v>2</v>
      </c>
      <c r="J1401" s="331"/>
      <c r="K1401" s="142">
        <v>43.53</v>
      </c>
      <c r="L1401" s="331"/>
      <c r="M1401" s="331"/>
      <c r="N1401" s="142">
        <v>87.06</v>
      </c>
      <c r="O1401" s="331"/>
      <c r="P1401" s="331"/>
      <c r="Q1401" s="331"/>
      <c r="R1401" s="331"/>
      <c r="S1401" s="142">
        <v>87.06</v>
      </c>
    </row>
    <row r="1402" spans="1:19" ht="10.9" customHeight="1" x14ac:dyDescent="0.2">
      <c r="A1402" s="128" t="s">
        <v>4015</v>
      </c>
      <c r="B1402" s="334">
        <v>9387</v>
      </c>
      <c r="C1402" s="321"/>
      <c r="D1402" s="321" t="s">
        <v>3607</v>
      </c>
      <c r="E1402" s="321"/>
      <c r="F1402" s="321"/>
      <c r="G1402" s="321" t="s">
        <v>7</v>
      </c>
      <c r="H1402" s="321"/>
      <c r="I1402" s="335">
        <v>4</v>
      </c>
      <c r="J1402" s="331"/>
      <c r="K1402" s="132">
        <v>3.55</v>
      </c>
      <c r="L1402" s="331"/>
      <c r="M1402" s="331"/>
      <c r="N1402" s="142">
        <v>14.2</v>
      </c>
      <c r="O1402" s="331"/>
      <c r="P1402" s="331"/>
      <c r="Q1402" s="331"/>
      <c r="R1402" s="331"/>
      <c r="S1402" s="142">
        <v>14.2</v>
      </c>
    </row>
    <row r="1403" spans="1:19" ht="10.9" customHeight="1" x14ac:dyDescent="0.2">
      <c r="A1403" s="128" t="s">
        <v>4015</v>
      </c>
      <c r="B1403" s="334">
        <v>9388</v>
      </c>
      <c r="C1403" s="321"/>
      <c r="D1403" s="321" t="s">
        <v>3606</v>
      </c>
      <c r="E1403" s="321"/>
      <c r="F1403" s="321"/>
      <c r="G1403" s="321" t="s">
        <v>7</v>
      </c>
      <c r="H1403" s="321"/>
      <c r="I1403" s="335">
        <v>1</v>
      </c>
      <c r="J1403" s="331"/>
      <c r="K1403" s="132">
        <v>7.27</v>
      </c>
      <c r="L1403" s="331"/>
      <c r="M1403" s="331"/>
      <c r="N1403" s="132">
        <v>7.27</v>
      </c>
      <c r="O1403" s="331"/>
      <c r="P1403" s="331"/>
      <c r="Q1403" s="331"/>
      <c r="R1403" s="331"/>
      <c r="S1403" s="132">
        <v>7.27</v>
      </c>
    </row>
    <row r="1404" spans="1:19" ht="10.9" customHeight="1" x14ac:dyDescent="0.2">
      <c r="A1404" s="128" t="s">
        <v>4015</v>
      </c>
      <c r="B1404" s="334">
        <v>9389</v>
      </c>
      <c r="C1404" s="321"/>
      <c r="D1404" s="321" t="s">
        <v>3605</v>
      </c>
      <c r="E1404" s="321"/>
      <c r="F1404" s="321"/>
      <c r="G1404" s="321" t="s">
        <v>7</v>
      </c>
      <c r="H1404" s="321"/>
      <c r="I1404" s="347">
        <v>15</v>
      </c>
      <c r="J1404" s="331"/>
      <c r="K1404" s="142">
        <v>13.15</v>
      </c>
      <c r="L1404" s="331"/>
      <c r="M1404" s="331"/>
      <c r="N1404" s="135">
        <v>197.25</v>
      </c>
      <c r="O1404" s="331"/>
      <c r="P1404" s="331"/>
      <c r="Q1404" s="331"/>
      <c r="R1404" s="331"/>
      <c r="S1404" s="135">
        <v>197.25</v>
      </c>
    </row>
    <row r="1405" spans="1:19" ht="10.9" customHeight="1" x14ac:dyDescent="0.2">
      <c r="A1405" s="128" t="s">
        <v>4015</v>
      </c>
      <c r="B1405" s="334">
        <v>9390</v>
      </c>
      <c r="C1405" s="321"/>
      <c r="D1405" s="321" t="s">
        <v>3604</v>
      </c>
      <c r="E1405" s="321"/>
      <c r="F1405" s="321"/>
      <c r="G1405" s="321" t="s">
        <v>7</v>
      </c>
      <c r="H1405" s="321"/>
      <c r="I1405" s="335">
        <v>4</v>
      </c>
      <c r="J1405" s="331"/>
      <c r="K1405" s="142">
        <v>51.74</v>
      </c>
      <c r="L1405" s="331"/>
      <c r="M1405" s="331"/>
      <c r="N1405" s="135">
        <v>206.96</v>
      </c>
      <c r="O1405" s="331"/>
      <c r="P1405" s="331"/>
      <c r="Q1405" s="331"/>
      <c r="R1405" s="331"/>
      <c r="S1405" s="135">
        <v>206.96</v>
      </c>
    </row>
    <row r="1406" spans="1:19" ht="10.9" customHeight="1" x14ac:dyDescent="0.2">
      <c r="A1406" s="128" t="s">
        <v>4015</v>
      </c>
      <c r="B1406" s="334">
        <v>9392</v>
      </c>
      <c r="C1406" s="321"/>
      <c r="D1406" s="321" t="s">
        <v>3602</v>
      </c>
      <c r="E1406" s="321"/>
      <c r="F1406" s="321"/>
      <c r="G1406" s="321" t="s">
        <v>7</v>
      </c>
      <c r="H1406" s="321"/>
      <c r="I1406" s="335">
        <v>1</v>
      </c>
      <c r="J1406" s="331"/>
      <c r="K1406" s="132">
        <v>8.82</v>
      </c>
      <c r="L1406" s="331"/>
      <c r="M1406" s="331"/>
      <c r="N1406" s="132">
        <v>8.82</v>
      </c>
      <c r="O1406" s="331"/>
      <c r="P1406" s="331"/>
      <c r="Q1406" s="331"/>
      <c r="R1406" s="331"/>
      <c r="S1406" s="132">
        <v>8.82</v>
      </c>
    </row>
    <row r="1407" spans="1:19" ht="10.9" customHeight="1" x14ac:dyDescent="0.2">
      <c r="A1407" s="128" t="s">
        <v>4015</v>
      </c>
      <c r="B1407" s="334">
        <v>9395</v>
      </c>
      <c r="C1407" s="321"/>
      <c r="D1407" s="321" t="s">
        <v>3601</v>
      </c>
      <c r="E1407" s="321"/>
      <c r="F1407" s="321"/>
      <c r="G1407" s="321" t="s">
        <v>7</v>
      </c>
      <c r="H1407" s="321"/>
      <c r="I1407" s="347">
        <v>12</v>
      </c>
      <c r="J1407" s="331"/>
      <c r="K1407" s="142">
        <v>16.34</v>
      </c>
      <c r="L1407" s="331"/>
      <c r="M1407" s="331"/>
      <c r="N1407" s="135">
        <v>196.08</v>
      </c>
      <c r="O1407" s="331"/>
      <c r="P1407" s="331"/>
      <c r="Q1407" s="331"/>
      <c r="R1407" s="331"/>
      <c r="S1407" s="135">
        <v>196.08</v>
      </c>
    </row>
    <row r="1408" spans="1:19" ht="10.9" customHeight="1" x14ac:dyDescent="0.2">
      <c r="A1408" s="128" t="s">
        <v>4015</v>
      </c>
      <c r="B1408" s="334">
        <v>9396</v>
      </c>
      <c r="C1408" s="321"/>
      <c r="D1408" s="321" t="s">
        <v>3600</v>
      </c>
      <c r="E1408" s="321"/>
      <c r="F1408" s="321"/>
      <c r="G1408" s="321" t="s">
        <v>7</v>
      </c>
      <c r="H1408" s="321"/>
      <c r="I1408" s="335">
        <v>8</v>
      </c>
      <c r="J1408" s="331"/>
      <c r="K1408" s="132">
        <v>9.44</v>
      </c>
      <c r="L1408" s="331"/>
      <c r="M1408" s="331"/>
      <c r="N1408" s="142">
        <v>75.52</v>
      </c>
      <c r="O1408" s="331"/>
      <c r="P1408" s="331"/>
      <c r="Q1408" s="331"/>
      <c r="R1408" s="331"/>
      <c r="S1408" s="142">
        <v>75.52</v>
      </c>
    </row>
    <row r="1409" spans="1:19" ht="10.9" customHeight="1" x14ac:dyDescent="0.2">
      <c r="A1409" s="128" t="s">
        <v>4015</v>
      </c>
      <c r="B1409" s="334">
        <v>9397</v>
      </c>
      <c r="C1409" s="321"/>
      <c r="D1409" s="321" t="s">
        <v>3599</v>
      </c>
      <c r="E1409" s="321"/>
      <c r="F1409" s="321"/>
      <c r="G1409" s="321" t="s">
        <v>7</v>
      </c>
      <c r="H1409" s="321"/>
      <c r="I1409" s="335">
        <v>4</v>
      </c>
      <c r="J1409" s="331"/>
      <c r="K1409" s="142">
        <v>17.899999999999999</v>
      </c>
      <c r="L1409" s="331"/>
      <c r="M1409" s="331"/>
      <c r="N1409" s="142">
        <v>71.599999999999994</v>
      </c>
      <c r="O1409" s="331"/>
      <c r="P1409" s="331"/>
      <c r="Q1409" s="331"/>
      <c r="R1409" s="331"/>
      <c r="S1409" s="142">
        <v>71.599999999999994</v>
      </c>
    </row>
    <row r="1410" spans="1:19" ht="10.9" customHeight="1" x14ac:dyDescent="0.2">
      <c r="A1410" s="128" t="s">
        <v>4015</v>
      </c>
      <c r="B1410" s="334">
        <v>9408</v>
      </c>
      <c r="C1410" s="321"/>
      <c r="D1410" s="321" t="s">
        <v>3596</v>
      </c>
      <c r="E1410" s="321"/>
      <c r="F1410" s="321"/>
      <c r="G1410" s="321" t="s">
        <v>7</v>
      </c>
      <c r="H1410" s="321"/>
      <c r="I1410" s="335">
        <v>7</v>
      </c>
      <c r="J1410" s="331"/>
      <c r="K1410" s="142">
        <v>29.91</v>
      </c>
      <c r="L1410" s="331"/>
      <c r="M1410" s="331"/>
      <c r="N1410" s="135">
        <v>209.37</v>
      </c>
      <c r="O1410" s="331"/>
      <c r="P1410" s="331"/>
      <c r="Q1410" s="331"/>
      <c r="R1410" s="331"/>
      <c r="S1410" s="135">
        <v>209.37</v>
      </c>
    </row>
    <row r="1411" spans="1:19" ht="10.9" customHeight="1" x14ac:dyDescent="0.2">
      <c r="A1411" s="128" t="s">
        <v>4015</v>
      </c>
      <c r="B1411" s="334">
        <v>9409</v>
      </c>
      <c r="C1411" s="321"/>
      <c r="D1411" s="321" t="s">
        <v>3595</v>
      </c>
      <c r="E1411" s="321"/>
      <c r="F1411" s="321"/>
      <c r="G1411" s="321" t="s">
        <v>7</v>
      </c>
      <c r="H1411" s="321"/>
      <c r="I1411" s="347">
        <v>14</v>
      </c>
      <c r="J1411" s="331"/>
      <c r="K1411" s="142">
        <v>25.06</v>
      </c>
      <c r="L1411" s="331"/>
      <c r="M1411" s="331"/>
      <c r="N1411" s="135">
        <v>350.84</v>
      </c>
      <c r="O1411" s="331"/>
      <c r="P1411" s="331"/>
      <c r="Q1411" s="331"/>
      <c r="R1411" s="331"/>
      <c r="S1411" s="135">
        <v>350.84</v>
      </c>
    </row>
    <row r="1412" spans="1:19" ht="10.9" customHeight="1" x14ac:dyDescent="0.2">
      <c r="A1412" s="128" t="s">
        <v>4015</v>
      </c>
      <c r="B1412" s="334">
        <v>9410</v>
      </c>
      <c r="C1412" s="321"/>
      <c r="D1412" s="321" t="s">
        <v>3594</v>
      </c>
      <c r="E1412" s="321"/>
      <c r="F1412" s="321"/>
      <c r="G1412" s="321" t="s">
        <v>7</v>
      </c>
      <c r="H1412" s="321"/>
      <c r="I1412" s="335">
        <v>1</v>
      </c>
      <c r="J1412" s="331"/>
      <c r="K1412" s="142">
        <v>21.85</v>
      </c>
      <c r="L1412" s="331"/>
      <c r="M1412" s="331"/>
      <c r="N1412" s="142">
        <v>21.85</v>
      </c>
      <c r="O1412" s="331"/>
      <c r="P1412" s="331"/>
      <c r="Q1412" s="331"/>
      <c r="R1412" s="331"/>
      <c r="S1412" s="142">
        <v>21.85</v>
      </c>
    </row>
    <row r="1413" spans="1:19" ht="10.9" customHeight="1" x14ac:dyDescent="0.2">
      <c r="A1413" s="128" t="s">
        <v>4015</v>
      </c>
      <c r="B1413" s="334">
        <v>9411</v>
      </c>
      <c r="C1413" s="321"/>
      <c r="D1413" s="321" t="s">
        <v>3593</v>
      </c>
      <c r="E1413" s="321"/>
      <c r="F1413" s="321"/>
      <c r="G1413" s="321" t="s">
        <v>7</v>
      </c>
      <c r="H1413" s="321"/>
      <c r="I1413" s="335">
        <v>2</v>
      </c>
      <c r="J1413" s="331"/>
      <c r="K1413" s="142">
        <v>38.46</v>
      </c>
      <c r="L1413" s="331"/>
      <c r="M1413" s="331"/>
      <c r="N1413" s="142">
        <v>76.92</v>
      </c>
      <c r="O1413" s="331"/>
      <c r="P1413" s="331"/>
      <c r="Q1413" s="331"/>
      <c r="R1413" s="331"/>
      <c r="S1413" s="142">
        <v>76.92</v>
      </c>
    </row>
    <row r="1414" spans="1:19" ht="10.9" customHeight="1" x14ac:dyDescent="0.2">
      <c r="A1414" s="128" t="s">
        <v>4015</v>
      </c>
      <c r="B1414" s="334">
        <v>9413</v>
      </c>
      <c r="C1414" s="321"/>
      <c r="D1414" s="321" t="s">
        <v>3591</v>
      </c>
      <c r="E1414" s="321"/>
      <c r="F1414" s="321"/>
      <c r="G1414" s="321" t="s">
        <v>7</v>
      </c>
      <c r="H1414" s="321"/>
      <c r="I1414" s="335">
        <v>2</v>
      </c>
      <c r="J1414" s="331"/>
      <c r="K1414" s="142">
        <v>63.18</v>
      </c>
      <c r="L1414" s="331"/>
      <c r="M1414" s="331"/>
      <c r="N1414" s="135">
        <v>126.36</v>
      </c>
      <c r="O1414" s="331"/>
      <c r="P1414" s="331"/>
      <c r="Q1414" s="331"/>
      <c r="R1414" s="331"/>
      <c r="S1414" s="135">
        <v>126.36</v>
      </c>
    </row>
    <row r="1415" spans="1:19" ht="10.9" customHeight="1" x14ac:dyDescent="0.2">
      <c r="A1415" s="128" t="s">
        <v>4015</v>
      </c>
      <c r="B1415" s="334">
        <v>9416</v>
      </c>
      <c r="C1415" s="321"/>
      <c r="D1415" s="321" t="s">
        <v>3588</v>
      </c>
      <c r="E1415" s="321"/>
      <c r="F1415" s="321"/>
      <c r="G1415" s="321" t="s">
        <v>7</v>
      </c>
      <c r="H1415" s="321"/>
      <c r="I1415" s="335">
        <v>2</v>
      </c>
      <c r="J1415" s="331"/>
      <c r="K1415" s="135">
        <v>124.25</v>
      </c>
      <c r="L1415" s="331"/>
      <c r="M1415" s="331"/>
      <c r="N1415" s="135">
        <v>248.5</v>
      </c>
      <c r="O1415" s="331"/>
      <c r="P1415" s="331"/>
      <c r="Q1415" s="331"/>
      <c r="R1415" s="331"/>
      <c r="S1415" s="135">
        <v>248.5</v>
      </c>
    </row>
    <row r="1416" spans="1:19" ht="10.9" customHeight="1" x14ac:dyDescent="0.2">
      <c r="A1416" s="322" t="s">
        <v>4014</v>
      </c>
      <c r="B1416" s="322"/>
      <c r="C1416" s="322"/>
      <c r="D1416" s="322"/>
      <c r="E1416" s="322"/>
      <c r="F1416" s="322"/>
      <c r="G1416" s="322"/>
      <c r="H1416" s="322"/>
      <c r="I1416" s="322"/>
      <c r="J1416" s="322"/>
      <c r="K1416" s="322"/>
      <c r="L1416" s="333">
        <v>0</v>
      </c>
      <c r="M1416" s="322"/>
      <c r="N1416" s="151">
        <v>9708.4</v>
      </c>
      <c r="O1416" s="333">
        <v>0</v>
      </c>
      <c r="P1416" s="322"/>
      <c r="Q1416" s="333">
        <v>0</v>
      </c>
      <c r="R1416" s="322"/>
      <c r="S1416" s="151">
        <v>9708.4</v>
      </c>
    </row>
    <row r="1417" spans="1:19" ht="10.9" customHeight="1" x14ac:dyDescent="0.2">
      <c r="A1417" s="322" t="s">
        <v>4013</v>
      </c>
      <c r="B1417" s="322"/>
      <c r="C1417" s="322"/>
      <c r="D1417" s="322"/>
      <c r="E1417" s="322"/>
      <c r="F1417" s="322"/>
      <c r="G1417" s="322"/>
      <c r="H1417" s="322"/>
      <c r="I1417" s="322"/>
      <c r="J1417" s="322"/>
      <c r="K1417" s="322"/>
      <c r="L1417" s="330">
        <v>0</v>
      </c>
      <c r="M1417" s="322"/>
      <c r="N1417" s="149">
        <v>1</v>
      </c>
      <c r="O1417" s="330">
        <v>0</v>
      </c>
      <c r="P1417" s="322"/>
      <c r="Q1417" s="330">
        <v>0</v>
      </c>
      <c r="R1417" s="322"/>
      <c r="S1417" s="149">
        <v>1</v>
      </c>
    </row>
    <row r="1418" spans="1:19" ht="10.9" customHeight="1" x14ac:dyDescent="0.2">
      <c r="A1418" s="301"/>
      <c r="B1418" s="301"/>
      <c r="C1418" s="301"/>
      <c r="D1418" s="301"/>
      <c r="E1418" s="301"/>
      <c r="F1418" s="301"/>
      <c r="G1418" s="301"/>
      <c r="H1418" s="301"/>
      <c r="I1418" s="301"/>
      <c r="J1418" s="301"/>
      <c r="K1418" s="301"/>
      <c r="L1418" s="301"/>
      <c r="M1418" s="301"/>
      <c r="N1418" s="301"/>
      <c r="O1418" s="301"/>
      <c r="P1418" s="301"/>
      <c r="Q1418" s="301"/>
      <c r="R1418" s="301"/>
      <c r="S1418" s="301"/>
    </row>
    <row r="1419" spans="1:19" ht="10.9" customHeight="1" x14ac:dyDescent="0.2">
      <c r="A1419" s="322" t="s">
        <v>4022</v>
      </c>
      <c r="B1419" s="322"/>
      <c r="C1419" s="322"/>
      <c r="D1419" s="322"/>
      <c r="E1419" s="321" t="s">
        <v>4462</v>
      </c>
      <c r="F1419" s="321"/>
      <c r="G1419" s="321"/>
      <c r="H1419" s="321"/>
      <c r="I1419" s="321"/>
      <c r="J1419" s="321"/>
      <c r="K1419" s="321"/>
      <c r="L1419" s="321"/>
      <c r="M1419" s="321"/>
      <c r="N1419" s="321"/>
      <c r="O1419" s="321"/>
      <c r="P1419" s="322" t="s">
        <v>2904</v>
      </c>
      <c r="Q1419" s="322"/>
      <c r="R1419" s="321" t="s">
        <v>414</v>
      </c>
      <c r="S1419" s="321"/>
    </row>
    <row r="1420" spans="1:19" ht="10.9" customHeight="1" x14ac:dyDescent="0.2">
      <c r="A1420" s="157"/>
      <c r="B1420" s="324"/>
      <c r="C1420" s="324"/>
      <c r="D1420" s="324"/>
      <c r="E1420" s="324"/>
      <c r="F1420" s="324"/>
      <c r="G1420" s="325"/>
      <c r="H1420" s="325"/>
      <c r="I1420" s="325"/>
      <c r="J1420" s="325"/>
      <c r="K1420" s="156"/>
      <c r="L1420" s="326" t="s">
        <v>4020</v>
      </c>
      <c r="M1420" s="326"/>
      <c r="N1420" s="326"/>
      <c r="O1420" s="326"/>
      <c r="P1420" s="326"/>
      <c r="Q1420" s="326"/>
      <c r="R1420" s="326"/>
      <c r="S1420" s="156"/>
    </row>
    <row r="1421" spans="1:19" ht="65.650000000000006" customHeight="1" x14ac:dyDescent="0.2">
      <c r="A1421" s="155" t="s">
        <v>1247</v>
      </c>
      <c r="B1421" s="327" t="s">
        <v>0</v>
      </c>
      <c r="C1421" s="327"/>
      <c r="D1421" s="327" t="s">
        <v>1</v>
      </c>
      <c r="E1421" s="327"/>
      <c r="F1421" s="327"/>
      <c r="G1421" s="327" t="s">
        <v>2904</v>
      </c>
      <c r="H1421" s="327"/>
      <c r="I1421" s="328" t="s">
        <v>405</v>
      </c>
      <c r="J1421" s="328"/>
      <c r="K1421" s="154" t="s">
        <v>4</v>
      </c>
      <c r="L1421" s="322" t="s">
        <v>4019</v>
      </c>
      <c r="M1421" s="322"/>
      <c r="N1421" s="141" t="s">
        <v>4018</v>
      </c>
      <c r="O1421" s="322" t="s">
        <v>4017</v>
      </c>
      <c r="P1421" s="322"/>
      <c r="Q1421" s="322" t="s">
        <v>4016</v>
      </c>
      <c r="R1421" s="322"/>
      <c r="S1421" s="154" t="s">
        <v>5</v>
      </c>
    </row>
    <row r="1422" spans="1:19" ht="10.9" customHeight="1" x14ac:dyDescent="0.2">
      <c r="A1422" s="128" t="s">
        <v>4015</v>
      </c>
      <c r="B1422" s="334">
        <v>4713</v>
      </c>
      <c r="C1422" s="321"/>
      <c r="D1422" s="321" t="s">
        <v>3818</v>
      </c>
      <c r="E1422" s="321"/>
      <c r="F1422" s="321"/>
      <c r="G1422" s="321" t="s">
        <v>19</v>
      </c>
      <c r="H1422" s="321"/>
      <c r="I1422" s="352">
        <v>958.71</v>
      </c>
      <c r="J1422" s="331"/>
      <c r="K1422" s="142">
        <v>14.42</v>
      </c>
      <c r="L1422" s="331"/>
      <c r="M1422" s="331"/>
      <c r="N1422" s="131">
        <v>13824.5982</v>
      </c>
      <c r="O1422" s="331"/>
      <c r="P1422" s="331"/>
      <c r="Q1422" s="331"/>
      <c r="R1422" s="331"/>
      <c r="S1422" s="131">
        <v>13824.5982</v>
      </c>
    </row>
    <row r="1423" spans="1:19" ht="10.9" customHeight="1" x14ac:dyDescent="0.2">
      <c r="A1423" s="128" t="s">
        <v>4015</v>
      </c>
      <c r="B1423" s="334">
        <v>4716</v>
      </c>
      <c r="C1423" s="321"/>
      <c r="D1423" s="321" t="s">
        <v>3816</v>
      </c>
      <c r="E1423" s="321"/>
      <c r="F1423" s="321"/>
      <c r="G1423" s="321" t="s">
        <v>19</v>
      </c>
      <c r="H1423" s="321"/>
      <c r="I1423" s="335">
        <v>6.78</v>
      </c>
      <c r="J1423" s="331"/>
      <c r="K1423" s="142">
        <v>41.32</v>
      </c>
      <c r="L1423" s="331"/>
      <c r="M1423" s="331"/>
      <c r="N1423" s="135">
        <v>280.14960000000002</v>
      </c>
      <c r="O1423" s="331"/>
      <c r="P1423" s="331"/>
      <c r="Q1423" s="331"/>
      <c r="R1423" s="331"/>
      <c r="S1423" s="135">
        <v>280.14960000000002</v>
      </c>
    </row>
    <row r="1424" spans="1:19" ht="10.9" customHeight="1" x14ac:dyDescent="0.2">
      <c r="A1424" s="128" t="s">
        <v>4015</v>
      </c>
      <c r="B1424" s="334">
        <v>4717</v>
      </c>
      <c r="C1424" s="321"/>
      <c r="D1424" s="321" t="s">
        <v>3815</v>
      </c>
      <c r="E1424" s="321"/>
      <c r="F1424" s="321"/>
      <c r="G1424" s="321" t="s">
        <v>19</v>
      </c>
      <c r="H1424" s="321"/>
      <c r="I1424" s="347">
        <v>32.880000000000003</v>
      </c>
      <c r="J1424" s="331"/>
      <c r="K1424" s="142">
        <v>54.6</v>
      </c>
      <c r="L1424" s="331"/>
      <c r="M1424" s="331"/>
      <c r="N1424" s="129">
        <v>1795.248</v>
      </c>
      <c r="O1424" s="331"/>
      <c r="P1424" s="331"/>
      <c r="Q1424" s="331"/>
      <c r="R1424" s="331"/>
      <c r="S1424" s="129">
        <v>1795.248</v>
      </c>
    </row>
    <row r="1425" spans="1:19" ht="10.9" customHeight="1" x14ac:dyDescent="0.2">
      <c r="A1425" s="128" t="s">
        <v>4015</v>
      </c>
      <c r="B1425" s="334">
        <v>9419</v>
      </c>
      <c r="C1425" s="321"/>
      <c r="D1425" s="321" t="s">
        <v>3586</v>
      </c>
      <c r="E1425" s="321"/>
      <c r="F1425" s="321"/>
      <c r="G1425" s="321" t="s">
        <v>19</v>
      </c>
      <c r="H1425" s="321"/>
      <c r="I1425" s="335">
        <v>4.92</v>
      </c>
      <c r="J1425" s="331"/>
      <c r="K1425" s="142">
        <v>14.42</v>
      </c>
      <c r="L1425" s="331"/>
      <c r="M1425" s="331"/>
      <c r="N1425" s="142">
        <v>70.946399999999997</v>
      </c>
      <c r="O1425" s="331"/>
      <c r="P1425" s="331"/>
      <c r="Q1425" s="331"/>
      <c r="R1425" s="331"/>
      <c r="S1425" s="142">
        <v>70.946399999999997</v>
      </c>
    </row>
    <row r="1426" spans="1:19" ht="10.9" customHeight="1" x14ac:dyDescent="0.2">
      <c r="A1426" s="128" t="s">
        <v>4015</v>
      </c>
      <c r="B1426" s="334">
        <v>9420</v>
      </c>
      <c r="C1426" s="321"/>
      <c r="D1426" s="321" t="s">
        <v>3585</v>
      </c>
      <c r="E1426" s="321"/>
      <c r="F1426" s="321"/>
      <c r="G1426" s="321" t="s">
        <v>19</v>
      </c>
      <c r="H1426" s="321"/>
      <c r="I1426" s="335">
        <v>6.06</v>
      </c>
      <c r="J1426" s="331"/>
      <c r="K1426" s="142">
        <v>24.85</v>
      </c>
      <c r="L1426" s="331"/>
      <c r="M1426" s="331"/>
      <c r="N1426" s="135">
        <v>150.59100000000001</v>
      </c>
      <c r="O1426" s="331"/>
      <c r="P1426" s="331"/>
      <c r="Q1426" s="331"/>
      <c r="R1426" s="331"/>
      <c r="S1426" s="135">
        <v>150.59100000000001</v>
      </c>
    </row>
    <row r="1427" spans="1:19" ht="10.9" customHeight="1" x14ac:dyDescent="0.2">
      <c r="A1427" s="128" t="s">
        <v>4015</v>
      </c>
      <c r="B1427" s="334">
        <v>9421</v>
      </c>
      <c r="C1427" s="321"/>
      <c r="D1427" s="321" t="s">
        <v>3584</v>
      </c>
      <c r="E1427" s="321"/>
      <c r="F1427" s="321"/>
      <c r="G1427" s="321" t="s">
        <v>19</v>
      </c>
      <c r="H1427" s="321"/>
      <c r="I1427" s="335">
        <v>9.7799999999999994</v>
      </c>
      <c r="J1427" s="331"/>
      <c r="K1427" s="142">
        <v>41.32</v>
      </c>
      <c r="L1427" s="331"/>
      <c r="M1427" s="331"/>
      <c r="N1427" s="135">
        <v>404.1096</v>
      </c>
      <c r="O1427" s="331"/>
      <c r="P1427" s="331"/>
      <c r="Q1427" s="331"/>
      <c r="R1427" s="331"/>
      <c r="S1427" s="135">
        <v>404.1096</v>
      </c>
    </row>
    <row r="1428" spans="1:19" ht="10.9" customHeight="1" x14ac:dyDescent="0.2">
      <c r="A1428" s="128" t="s">
        <v>4015</v>
      </c>
      <c r="B1428" s="334">
        <v>9422</v>
      </c>
      <c r="C1428" s="321"/>
      <c r="D1428" s="321" t="s">
        <v>3583</v>
      </c>
      <c r="E1428" s="321"/>
      <c r="F1428" s="321"/>
      <c r="G1428" s="321" t="s">
        <v>19</v>
      </c>
      <c r="H1428" s="321"/>
      <c r="I1428" s="347">
        <v>28.11</v>
      </c>
      <c r="J1428" s="331"/>
      <c r="K1428" s="142">
        <v>54.6</v>
      </c>
      <c r="L1428" s="331"/>
      <c r="M1428" s="331"/>
      <c r="N1428" s="129">
        <v>1534.806</v>
      </c>
      <c r="O1428" s="331"/>
      <c r="P1428" s="331"/>
      <c r="Q1428" s="331"/>
      <c r="R1428" s="331"/>
      <c r="S1428" s="129">
        <v>1534.806</v>
      </c>
    </row>
    <row r="1429" spans="1:19" ht="10.9" customHeight="1" x14ac:dyDescent="0.2">
      <c r="A1429" s="128" t="s">
        <v>4015</v>
      </c>
      <c r="B1429" s="334">
        <v>9424</v>
      </c>
      <c r="C1429" s="321"/>
      <c r="D1429" s="321" t="s">
        <v>3581</v>
      </c>
      <c r="E1429" s="321"/>
      <c r="F1429" s="321"/>
      <c r="G1429" s="321" t="s">
        <v>19</v>
      </c>
      <c r="H1429" s="321"/>
      <c r="I1429" s="347">
        <v>36.54</v>
      </c>
      <c r="J1429" s="331"/>
      <c r="K1429" s="135">
        <v>137.65</v>
      </c>
      <c r="L1429" s="331"/>
      <c r="M1429" s="331"/>
      <c r="N1429" s="129">
        <v>5029.7309999999998</v>
      </c>
      <c r="O1429" s="331"/>
      <c r="P1429" s="331"/>
      <c r="Q1429" s="331"/>
      <c r="R1429" s="331"/>
      <c r="S1429" s="129">
        <v>5029.7309999999998</v>
      </c>
    </row>
    <row r="1430" spans="1:19" ht="10.9" customHeight="1" x14ac:dyDescent="0.2">
      <c r="A1430" s="322" t="s">
        <v>4014</v>
      </c>
      <c r="B1430" s="322"/>
      <c r="C1430" s="322"/>
      <c r="D1430" s="322"/>
      <c r="E1430" s="322"/>
      <c r="F1430" s="322"/>
      <c r="G1430" s="322"/>
      <c r="H1430" s="322"/>
      <c r="I1430" s="322"/>
      <c r="J1430" s="322"/>
      <c r="K1430" s="322"/>
      <c r="L1430" s="333">
        <v>0</v>
      </c>
      <c r="M1430" s="322"/>
      <c r="N1430" s="159">
        <v>23090.179800000002</v>
      </c>
      <c r="O1430" s="333">
        <v>0</v>
      </c>
      <c r="P1430" s="322"/>
      <c r="Q1430" s="333">
        <v>0</v>
      </c>
      <c r="R1430" s="322"/>
      <c r="S1430" s="159">
        <v>23090.179800000002</v>
      </c>
    </row>
    <row r="1431" spans="1:19" ht="10.9" customHeight="1" x14ac:dyDescent="0.2">
      <c r="A1431" s="322" t="s">
        <v>4013</v>
      </c>
      <c r="B1431" s="322"/>
      <c r="C1431" s="322"/>
      <c r="D1431" s="322"/>
      <c r="E1431" s="322"/>
      <c r="F1431" s="322"/>
      <c r="G1431" s="322"/>
      <c r="H1431" s="322"/>
      <c r="I1431" s="322"/>
      <c r="J1431" s="322"/>
      <c r="K1431" s="322"/>
      <c r="L1431" s="330">
        <v>0</v>
      </c>
      <c r="M1431" s="322"/>
      <c r="N1431" s="149">
        <v>1</v>
      </c>
      <c r="O1431" s="330">
        <v>0</v>
      </c>
      <c r="P1431" s="322"/>
      <c r="Q1431" s="330">
        <v>0</v>
      </c>
      <c r="R1431" s="322"/>
      <c r="S1431" s="149">
        <v>1</v>
      </c>
    </row>
    <row r="1432" spans="1:19" ht="10.9" customHeight="1" x14ac:dyDescent="0.2">
      <c r="A1432" s="301"/>
      <c r="B1432" s="301"/>
      <c r="C1432" s="301"/>
      <c r="D1432" s="301"/>
      <c r="E1432" s="301"/>
      <c r="F1432" s="301"/>
      <c r="G1432" s="301"/>
      <c r="H1432" s="301"/>
      <c r="I1432" s="301"/>
      <c r="J1432" s="301"/>
      <c r="K1432" s="301"/>
      <c r="L1432" s="301"/>
      <c r="M1432" s="301"/>
      <c r="N1432" s="301"/>
      <c r="O1432" s="301"/>
      <c r="P1432" s="301"/>
      <c r="Q1432" s="301"/>
      <c r="R1432" s="301"/>
      <c r="S1432" s="301"/>
    </row>
    <row r="1433" spans="1:19" ht="10.9" customHeight="1" x14ac:dyDescent="0.2">
      <c r="A1433" s="322" t="s">
        <v>4022</v>
      </c>
      <c r="B1433" s="322"/>
      <c r="C1433" s="322"/>
      <c r="D1433" s="322"/>
      <c r="E1433" s="321" t="s">
        <v>4461</v>
      </c>
      <c r="F1433" s="321"/>
      <c r="G1433" s="321"/>
      <c r="H1433" s="321"/>
      <c r="I1433" s="321"/>
      <c r="J1433" s="321"/>
      <c r="K1433" s="321"/>
      <c r="L1433" s="321"/>
      <c r="M1433" s="321"/>
      <c r="N1433" s="321"/>
      <c r="O1433" s="321"/>
      <c r="P1433" s="322" t="s">
        <v>2904</v>
      </c>
      <c r="Q1433" s="322"/>
      <c r="R1433" s="321" t="s">
        <v>414</v>
      </c>
      <c r="S1433" s="321"/>
    </row>
    <row r="1434" spans="1:19" ht="10.9" customHeight="1" x14ac:dyDescent="0.2">
      <c r="A1434" s="157"/>
      <c r="B1434" s="324"/>
      <c r="C1434" s="324"/>
      <c r="D1434" s="324"/>
      <c r="E1434" s="324"/>
      <c r="F1434" s="324"/>
      <c r="G1434" s="325"/>
      <c r="H1434" s="325"/>
      <c r="I1434" s="325"/>
      <c r="J1434" s="325"/>
      <c r="K1434" s="156"/>
      <c r="L1434" s="326" t="s">
        <v>4020</v>
      </c>
      <c r="M1434" s="326"/>
      <c r="N1434" s="326"/>
      <c r="O1434" s="326"/>
      <c r="P1434" s="326"/>
      <c r="Q1434" s="326"/>
      <c r="R1434" s="326"/>
      <c r="S1434" s="156"/>
    </row>
    <row r="1435" spans="1:19" ht="65.650000000000006" customHeight="1" x14ac:dyDescent="0.2">
      <c r="A1435" s="155" t="s">
        <v>1247</v>
      </c>
      <c r="B1435" s="327" t="s">
        <v>0</v>
      </c>
      <c r="C1435" s="327"/>
      <c r="D1435" s="327" t="s">
        <v>1</v>
      </c>
      <c r="E1435" s="327"/>
      <c r="F1435" s="327"/>
      <c r="G1435" s="327" t="s">
        <v>2904</v>
      </c>
      <c r="H1435" s="327"/>
      <c r="I1435" s="328" t="s">
        <v>405</v>
      </c>
      <c r="J1435" s="328"/>
      <c r="K1435" s="154" t="s">
        <v>4</v>
      </c>
      <c r="L1435" s="322" t="s">
        <v>4019</v>
      </c>
      <c r="M1435" s="322"/>
      <c r="N1435" s="141" t="s">
        <v>4018</v>
      </c>
      <c r="O1435" s="322" t="s">
        <v>4017</v>
      </c>
      <c r="P1435" s="322"/>
      <c r="Q1435" s="322" t="s">
        <v>4016</v>
      </c>
      <c r="R1435" s="322"/>
      <c r="S1435" s="154" t="s">
        <v>5</v>
      </c>
    </row>
    <row r="1436" spans="1:19" ht="10.9" customHeight="1" x14ac:dyDescent="0.2">
      <c r="A1436" s="128" t="s">
        <v>4015</v>
      </c>
      <c r="B1436" s="334">
        <v>4787</v>
      </c>
      <c r="C1436" s="321"/>
      <c r="D1436" s="321" t="s">
        <v>3794</v>
      </c>
      <c r="E1436" s="321"/>
      <c r="F1436" s="321"/>
      <c r="G1436" s="321" t="s">
        <v>7</v>
      </c>
      <c r="H1436" s="321"/>
      <c r="I1436" s="347">
        <v>72</v>
      </c>
      <c r="J1436" s="331"/>
      <c r="K1436" s="142">
        <v>13.38</v>
      </c>
      <c r="L1436" s="331"/>
      <c r="M1436" s="331"/>
      <c r="N1436" s="135">
        <v>963.36</v>
      </c>
      <c r="O1436" s="331"/>
      <c r="P1436" s="331"/>
      <c r="Q1436" s="331"/>
      <c r="R1436" s="331"/>
      <c r="S1436" s="135">
        <v>963.36</v>
      </c>
    </row>
    <row r="1437" spans="1:19" ht="10.9" customHeight="1" x14ac:dyDescent="0.2">
      <c r="A1437" s="128" t="s">
        <v>4015</v>
      </c>
      <c r="B1437" s="334">
        <v>4948</v>
      </c>
      <c r="C1437" s="321"/>
      <c r="D1437" s="321" t="s">
        <v>3782</v>
      </c>
      <c r="E1437" s="321"/>
      <c r="F1437" s="321"/>
      <c r="G1437" s="321" t="s">
        <v>7</v>
      </c>
      <c r="H1437" s="321"/>
      <c r="I1437" s="347">
        <v>18</v>
      </c>
      <c r="J1437" s="331"/>
      <c r="K1437" s="132">
        <v>2.09</v>
      </c>
      <c r="L1437" s="331"/>
      <c r="M1437" s="331"/>
      <c r="N1437" s="142">
        <v>37.619999999999997</v>
      </c>
      <c r="O1437" s="331"/>
      <c r="P1437" s="331"/>
      <c r="Q1437" s="331"/>
      <c r="R1437" s="331"/>
      <c r="S1437" s="142">
        <v>37.619999999999997</v>
      </c>
    </row>
    <row r="1438" spans="1:19" ht="10.9" customHeight="1" x14ac:dyDescent="0.2">
      <c r="A1438" s="128" t="s">
        <v>4015</v>
      </c>
      <c r="B1438" s="334">
        <v>4950</v>
      </c>
      <c r="C1438" s="321"/>
      <c r="D1438" s="321" t="s">
        <v>3781</v>
      </c>
      <c r="E1438" s="321"/>
      <c r="F1438" s="321"/>
      <c r="G1438" s="321" t="s">
        <v>7</v>
      </c>
      <c r="H1438" s="321"/>
      <c r="I1438" s="335">
        <v>3</v>
      </c>
      <c r="J1438" s="331"/>
      <c r="K1438" s="132">
        <v>5.44</v>
      </c>
      <c r="L1438" s="331"/>
      <c r="M1438" s="331"/>
      <c r="N1438" s="142">
        <v>16.32</v>
      </c>
      <c r="O1438" s="331"/>
      <c r="P1438" s="331"/>
      <c r="Q1438" s="331"/>
      <c r="R1438" s="331"/>
      <c r="S1438" s="142">
        <v>16.32</v>
      </c>
    </row>
    <row r="1439" spans="1:19" ht="10.9" customHeight="1" x14ac:dyDescent="0.2">
      <c r="A1439" s="128" t="s">
        <v>4015</v>
      </c>
      <c r="B1439" s="334">
        <v>4951</v>
      </c>
      <c r="C1439" s="321"/>
      <c r="D1439" s="321" t="s">
        <v>3780</v>
      </c>
      <c r="E1439" s="321"/>
      <c r="F1439" s="321"/>
      <c r="G1439" s="321" t="s">
        <v>7</v>
      </c>
      <c r="H1439" s="321"/>
      <c r="I1439" s="335">
        <v>6</v>
      </c>
      <c r="J1439" s="331"/>
      <c r="K1439" s="132">
        <v>8.75</v>
      </c>
      <c r="L1439" s="331"/>
      <c r="M1439" s="331"/>
      <c r="N1439" s="142">
        <v>52.5</v>
      </c>
      <c r="O1439" s="331"/>
      <c r="P1439" s="331"/>
      <c r="Q1439" s="331"/>
      <c r="R1439" s="331"/>
      <c r="S1439" s="142">
        <v>52.5</v>
      </c>
    </row>
    <row r="1440" spans="1:19" ht="10.9" customHeight="1" x14ac:dyDescent="0.2">
      <c r="A1440" s="128" t="s">
        <v>4015</v>
      </c>
      <c r="B1440" s="334">
        <v>5014</v>
      </c>
      <c r="C1440" s="321"/>
      <c r="D1440" s="321" t="s">
        <v>3768</v>
      </c>
      <c r="E1440" s="321"/>
      <c r="F1440" s="321"/>
      <c r="G1440" s="321" t="s">
        <v>7</v>
      </c>
      <c r="H1440" s="321"/>
      <c r="I1440" s="352">
        <v>294</v>
      </c>
      <c r="J1440" s="331"/>
      <c r="K1440" s="142">
        <v>17.559999999999999</v>
      </c>
      <c r="L1440" s="331"/>
      <c r="M1440" s="331"/>
      <c r="N1440" s="129">
        <v>5162.6400000000003</v>
      </c>
      <c r="O1440" s="331"/>
      <c r="P1440" s="331"/>
      <c r="Q1440" s="331"/>
      <c r="R1440" s="331"/>
      <c r="S1440" s="129">
        <v>5162.6400000000003</v>
      </c>
    </row>
    <row r="1441" spans="1:19" ht="10.9" customHeight="1" x14ac:dyDescent="0.2">
      <c r="A1441" s="128" t="s">
        <v>4015</v>
      </c>
      <c r="B1441" s="334">
        <v>5151</v>
      </c>
      <c r="C1441" s="321"/>
      <c r="D1441" s="321" t="s">
        <v>3759</v>
      </c>
      <c r="E1441" s="321"/>
      <c r="F1441" s="321"/>
      <c r="G1441" s="321" t="s">
        <v>7</v>
      </c>
      <c r="H1441" s="321"/>
      <c r="I1441" s="347">
        <v>33</v>
      </c>
      <c r="J1441" s="331"/>
      <c r="K1441" s="132">
        <v>8.25</v>
      </c>
      <c r="L1441" s="331"/>
      <c r="M1441" s="331"/>
      <c r="N1441" s="135">
        <v>272.25</v>
      </c>
      <c r="O1441" s="331"/>
      <c r="P1441" s="331"/>
      <c r="Q1441" s="331"/>
      <c r="R1441" s="331"/>
      <c r="S1441" s="135">
        <v>272.25</v>
      </c>
    </row>
    <row r="1442" spans="1:19" ht="10.9" customHeight="1" x14ac:dyDescent="0.2">
      <c r="A1442" s="128" t="s">
        <v>4015</v>
      </c>
      <c r="B1442" s="334">
        <v>5204</v>
      </c>
      <c r="C1442" s="321"/>
      <c r="D1442" s="321" t="s">
        <v>3755</v>
      </c>
      <c r="E1442" s="321"/>
      <c r="F1442" s="321"/>
      <c r="G1442" s="321" t="s">
        <v>7</v>
      </c>
      <c r="H1442" s="321"/>
      <c r="I1442" s="347">
        <v>15</v>
      </c>
      <c r="J1442" s="331"/>
      <c r="K1442" s="132">
        <v>4.7699999999999996</v>
      </c>
      <c r="L1442" s="331"/>
      <c r="M1442" s="331"/>
      <c r="N1442" s="142">
        <v>71.55</v>
      </c>
      <c r="O1442" s="331"/>
      <c r="P1442" s="331"/>
      <c r="Q1442" s="331"/>
      <c r="R1442" s="331"/>
      <c r="S1442" s="142">
        <v>71.55</v>
      </c>
    </row>
    <row r="1443" spans="1:19" ht="10.9" customHeight="1" x14ac:dyDescent="0.2">
      <c r="A1443" s="128" t="s">
        <v>4015</v>
      </c>
      <c r="B1443" s="334">
        <v>5289</v>
      </c>
      <c r="C1443" s="321"/>
      <c r="D1443" s="321" t="s">
        <v>3732</v>
      </c>
      <c r="E1443" s="321"/>
      <c r="F1443" s="321"/>
      <c r="G1443" s="321" t="s">
        <v>7</v>
      </c>
      <c r="H1443" s="321"/>
      <c r="I1443" s="352">
        <v>609</v>
      </c>
      <c r="J1443" s="331"/>
      <c r="K1443" s="132">
        <v>3.55</v>
      </c>
      <c r="L1443" s="331"/>
      <c r="M1443" s="331"/>
      <c r="N1443" s="129">
        <v>2161.9499999999998</v>
      </c>
      <c r="O1443" s="331"/>
      <c r="P1443" s="331"/>
      <c r="Q1443" s="331"/>
      <c r="R1443" s="331"/>
      <c r="S1443" s="129">
        <v>2161.9499999999998</v>
      </c>
    </row>
    <row r="1444" spans="1:19" ht="10.9" customHeight="1" x14ac:dyDescent="0.2">
      <c r="A1444" s="128" t="s">
        <v>4015</v>
      </c>
      <c r="B1444" s="334">
        <v>5292</v>
      </c>
      <c r="C1444" s="321"/>
      <c r="D1444" s="321" t="s">
        <v>3729</v>
      </c>
      <c r="E1444" s="321"/>
      <c r="F1444" s="321"/>
      <c r="G1444" s="321" t="s">
        <v>7</v>
      </c>
      <c r="H1444" s="321"/>
      <c r="I1444" s="335">
        <v>6</v>
      </c>
      <c r="J1444" s="331"/>
      <c r="K1444" s="142">
        <v>20.239999999999998</v>
      </c>
      <c r="L1444" s="331"/>
      <c r="M1444" s="331"/>
      <c r="N1444" s="135">
        <v>121.44</v>
      </c>
      <c r="O1444" s="331"/>
      <c r="P1444" s="331"/>
      <c r="Q1444" s="331"/>
      <c r="R1444" s="331"/>
      <c r="S1444" s="135">
        <v>121.44</v>
      </c>
    </row>
    <row r="1445" spans="1:19" ht="10.9" customHeight="1" x14ac:dyDescent="0.2">
      <c r="A1445" s="128" t="s">
        <v>4015</v>
      </c>
      <c r="B1445" s="334">
        <v>5368</v>
      </c>
      <c r="C1445" s="321"/>
      <c r="D1445" s="321" t="s">
        <v>3708</v>
      </c>
      <c r="E1445" s="321"/>
      <c r="F1445" s="321"/>
      <c r="G1445" s="321" t="s">
        <v>7</v>
      </c>
      <c r="H1445" s="321"/>
      <c r="I1445" s="347">
        <v>36</v>
      </c>
      <c r="J1445" s="331"/>
      <c r="K1445" s="142">
        <v>11.29</v>
      </c>
      <c r="L1445" s="331"/>
      <c r="M1445" s="331"/>
      <c r="N1445" s="135">
        <v>406.44</v>
      </c>
      <c r="O1445" s="331"/>
      <c r="P1445" s="331"/>
      <c r="Q1445" s="331"/>
      <c r="R1445" s="331"/>
      <c r="S1445" s="135">
        <v>406.44</v>
      </c>
    </row>
    <row r="1446" spans="1:19" ht="10.9" customHeight="1" x14ac:dyDescent="0.2">
      <c r="A1446" s="128" t="s">
        <v>4015</v>
      </c>
      <c r="B1446" s="334">
        <v>5369</v>
      </c>
      <c r="C1446" s="321"/>
      <c r="D1446" s="321" t="s">
        <v>3707</v>
      </c>
      <c r="E1446" s="321"/>
      <c r="F1446" s="321"/>
      <c r="G1446" s="321" t="s">
        <v>7</v>
      </c>
      <c r="H1446" s="321"/>
      <c r="I1446" s="347">
        <v>75</v>
      </c>
      <c r="J1446" s="331"/>
      <c r="K1446" s="142">
        <v>14.17</v>
      </c>
      <c r="L1446" s="331"/>
      <c r="M1446" s="331"/>
      <c r="N1446" s="129">
        <v>1062.75</v>
      </c>
      <c r="O1446" s="331"/>
      <c r="P1446" s="331"/>
      <c r="Q1446" s="331"/>
      <c r="R1446" s="331"/>
      <c r="S1446" s="129">
        <v>1062.75</v>
      </c>
    </row>
    <row r="1447" spans="1:19" ht="10.9" customHeight="1" x14ac:dyDescent="0.2">
      <c r="A1447" s="128" t="s">
        <v>4015</v>
      </c>
      <c r="B1447" s="334">
        <v>5498</v>
      </c>
      <c r="C1447" s="321"/>
      <c r="D1447" s="321" t="s">
        <v>3686</v>
      </c>
      <c r="E1447" s="321"/>
      <c r="F1447" s="321"/>
      <c r="G1447" s="321" t="s">
        <v>7</v>
      </c>
      <c r="H1447" s="321"/>
      <c r="I1447" s="347">
        <v>72</v>
      </c>
      <c r="J1447" s="331"/>
      <c r="K1447" s="132">
        <v>2.13</v>
      </c>
      <c r="L1447" s="331"/>
      <c r="M1447" s="331"/>
      <c r="N1447" s="135">
        <v>153.36000000000001</v>
      </c>
      <c r="O1447" s="331"/>
      <c r="P1447" s="331"/>
      <c r="Q1447" s="331"/>
      <c r="R1447" s="331"/>
      <c r="S1447" s="135">
        <v>153.36000000000001</v>
      </c>
    </row>
    <row r="1448" spans="1:19" ht="10.9" customHeight="1" x14ac:dyDescent="0.2">
      <c r="A1448" s="128" t="s">
        <v>4015</v>
      </c>
      <c r="B1448" s="334">
        <v>5664</v>
      </c>
      <c r="C1448" s="321"/>
      <c r="D1448" s="321" t="s">
        <v>3656</v>
      </c>
      <c r="E1448" s="321"/>
      <c r="F1448" s="321"/>
      <c r="G1448" s="321" t="s">
        <v>7</v>
      </c>
      <c r="H1448" s="321"/>
      <c r="I1448" s="352">
        <v>126</v>
      </c>
      <c r="J1448" s="331"/>
      <c r="K1448" s="132">
        <v>4.1900000000000004</v>
      </c>
      <c r="L1448" s="331"/>
      <c r="M1448" s="331"/>
      <c r="N1448" s="135">
        <v>527.94000000000005</v>
      </c>
      <c r="O1448" s="331"/>
      <c r="P1448" s="331"/>
      <c r="Q1448" s="331"/>
      <c r="R1448" s="331"/>
      <c r="S1448" s="135">
        <v>527.94000000000005</v>
      </c>
    </row>
    <row r="1449" spans="1:19" ht="10.9" customHeight="1" x14ac:dyDescent="0.2">
      <c r="A1449" s="128" t="s">
        <v>4015</v>
      </c>
      <c r="B1449" s="334">
        <v>5666</v>
      </c>
      <c r="C1449" s="321"/>
      <c r="D1449" s="321" t="s">
        <v>3654</v>
      </c>
      <c r="E1449" s="321"/>
      <c r="F1449" s="321"/>
      <c r="G1449" s="321" t="s">
        <v>7</v>
      </c>
      <c r="H1449" s="321"/>
      <c r="I1449" s="335">
        <v>3</v>
      </c>
      <c r="J1449" s="331"/>
      <c r="K1449" s="142">
        <v>12.44</v>
      </c>
      <c r="L1449" s="331"/>
      <c r="M1449" s="331"/>
      <c r="N1449" s="142">
        <v>37.32</v>
      </c>
      <c r="O1449" s="331"/>
      <c r="P1449" s="331"/>
      <c r="Q1449" s="331"/>
      <c r="R1449" s="331"/>
      <c r="S1449" s="142">
        <v>37.32</v>
      </c>
    </row>
    <row r="1450" spans="1:19" ht="10.9" customHeight="1" x14ac:dyDescent="0.2">
      <c r="A1450" s="128" t="s">
        <v>4015</v>
      </c>
      <c r="B1450" s="334">
        <v>5667</v>
      </c>
      <c r="C1450" s="321"/>
      <c r="D1450" s="321" t="s">
        <v>3653</v>
      </c>
      <c r="E1450" s="321"/>
      <c r="F1450" s="321"/>
      <c r="G1450" s="321" t="s">
        <v>7</v>
      </c>
      <c r="H1450" s="321"/>
      <c r="I1450" s="335">
        <v>6</v>
      </c>
      <c r="J1450" s="331"/>
      <c r="K1450" s="142">
        <v>42.9</v>
      </c>
      <c r="L1450" s="331"/>
      <c r="M1450" s="331"/>
      <c r="N1450" s="135">
        <v>257.39999999999998</v>
      </c>
      <c r="O1450" s="331"/>
      <c r="P1450" s="331"/>
      <c r="Q1450" s="331"/>
      <c r="R1450" s="331"/>
      <c r="S1450" s="135">
        <v>257.39999999999998</v>
      </c>
    </row>
    <row r="1451" spans="1:19" ht="10.9" customHeight="1" x14ac:dyDescent="0.2">
      <c r="A1451" s="128" t="s">
        <v>4015</v>
      </c>
      <c r="B1451" s="334">
        <v>9358</v>
      </c>
      <c r="C1451" s="321"/>
      <c r="D1451" s="321" t="s">
        <v>3631</v>
      </c>
      <c r="E1451" s="321"/>
      <c r="F1451" s="321"/>
      <c r="G1451" s="321" t="s">
        <v>7</v>
      </c>
      <c r="H1451" s="321"/>
      <c r="I1451" s="335">
        <v>3</v>
      </c>
      <c r="J1451" s="331"/>
      <c r="K1451" s="142">
        <v>16.059999999999999</v>
      </c>
      <c r="L1451" s="331"/>
      <c r="M1451" s="331"/>
      <c r="N1451" s="142">
        <v>48.18</v>
      </c>
      <c r="O1451" s="331"/>
      <c r="P1451" s="331"/>
      <c r="Q1451" s="331"/>
      <c r="R1451" s="331"/>
      <c r="S1451" s="142">
        <v>48.18</v>
      </c>
    </row>
    <row r="1452" spans="1:19" ht="10.9" customHeight="1" x14ac:dyDescent="0.2">
      <c r="A1452" s="128" t="s">
        <v>4015</v>
      </c>
      <c r="B1452" s="334">
        <v>9359</v>
      </c>
      <c r="C1452" s="321"/>
      <c r="D1452" s="321" t="s">
        <v>3630</v>
      </c>
      <c r="E1452" s="321"/>
      <c r="F1452" s="321"/>
      <c r="G1452" s="321" t="s">
        <v>7</v>
      </c>
      <c r="H1452" s="321"/>
      <c r="I1452" s="347">
        <v>36</v>
      </c>
      <c r="J1452" s="331"/>
      <c r="K1452" s="142">
        <v>21.18</v>
      </c>
      <c r="L1452" s="331"/>
      <c r="M1452" s="331"/>
      <c r="N1452" s="135">
        <v>762.48</v>
      </c>
      <c r="O1452" s="331"/>
      <c r="P1452" s="331"/>
      <c r="Q1452" s="331"/>
      <c r="R1452" s="331"/>
      <c r="S1452" s="135">
        <v>762.48</v>
      </c>
    </row>
    <row r="1453" spans="1:19" ht="10.9" customHeight="1" x14ac:dyDescent="0.2">
      <c r="A1453" s="128" t="s">
        <v>4015</v>
      </c>
      <c r="B1453" s="334">
        <v>9365</v>
      </c>
      <c r="C1453" s="321"/>
      <c r="D1453" s="321" t="s">
        <v>3625</v>
      </c>
      <c r="E1453" s="321"/>
      <c r="F1453" s="321"/>
      <c r="G1453" s="321" t="s">
        <v>7</v>
      </c>
      <c r="H1453" s="321"/>
      <c r="I1453" s="335">
        <v>6</v>
      </c>
      <c r="J1453" s="331"/>
      <c r="K1453" s="142">
        <v>22.33</v>
      </c>
      <c r="L1453" s="331"/>
      <c r="M1453" s="331"/>
      <c r="N1453" s="135">
        <v>133.97999999999999</v>
      </c>
      <c r="O1453" s="331"/>
      <c r="P1453" s="331"/>
      <c r="Q1453" s="331"/>
      <c r="R1453" s="331"/>
      <c r="S1453" s="135">
        <v>133.97999999999999</v>
      </c>
    </row>
    <row r="1454" spans="1:19" ht="10.9" customHeight="1" x14ac:dyDescent="0.2">
      <c r="A1454" s="128" t="s">
        <v>4015</v>
      </c>
      <c r="B1454" s="334">
        <v>9370</v>
      </c>
      <c r="C1454" s="321"/>
      <c r="D1454" s="321" t="s">
        <v>3620</v>
      </c>
      <c r="E1454" s="321"/>
      <c r="F1454" s="321"/>
      <c r="G1454" s="321" t="s">
        <v>7</v>
      </c>
      <c r="H1454" s="321"/>
      <c r="I1454" s="335">
        <v>6</v>
      </c>
      <c r="J1454" s="331"/>
      <c r="K1454" s="132">
        <v>5.44</v>
      </c>
      <c r="L1454" s="331"/>
      <c r="M1454" s="331"/>
      <c r="N1454" s="142">
        <v>32.64</v>
      </c>
      <c r="O1454" s="331"/>
      <c r="P1454" s="331"/>
      <c r="Q1454" s="331"/>
      <c r="R1454" s="331"/>
      <c r="S1454" s="142">
        <v>32.64</v>
      </c>
    </row>
    <row r="1455" spans="1:19" ht="10.9" customHeight="1" x14ac:dyDescent="0.2">
      <c r="A1455" s="128" t="s">
        <v>4015</v>
      </c>
      <c r="B1455" s="334">
        <v>9374</v>
      </c>
      <c r="C1455" s="321"/>
      <c r="D1455" s="321" t="s">
        <v>3617</v>
      </c>
      <c r="E1455" s="321"/>
      <c r="F1455" s="321"/>
      <c r="G1455" s="321" t="s">
        <v>7</v>
      </c>
      <c r="H1455" s="321"/>
      <c r="I1455" s="335">
        <v>6</v>
      </c>
      <c r="J1455" s="331"/>
      <c r="K1455" s="142">
        <v>23.31</v>
      </c>
      <c r="L1455" s="331"/>
      <c r="M1455" s="331"/>
      <c r="N1455" s="135">
        <v>139.86000000000001</v>
      </c>
      <c r="O1455" s="331"/>
      <c r="P1455" s="331"/>
      <c r="Q1455" s="331"/>
      <c r="R1455" s="331"/>
      <c r="S1455" s="135">
        <v>139.86000000000001</v>
      </c>
    </row>
    <row r="1456" spans="1:19" ht="10.9" customHeight="1" x14ac:dyDescent="0.2">
      <c r="A1456" s="128" t="s">
        <v>4015</v>
      </c>
      <c r="B1456" s="334">
        <v>9389</v>
      </c>
      <c r="C1456" s="321"/>
      <c r="D1456" s="321" t="s">
        <v>3605</v>
      </c>
      <c r="E1456" s="321"/>
      <c r="F1456" s="321"/>
      <c r="G1456" s="321" t="s">
        <v>7</v>
      </c>
      <c r="H1456" s="321"/>
      <c r="I1456" s="335">
        <v>6</v>
      </c>
      <c r="J1456" s="331"/>
      <c r="K1456" s="142">
        <v>13.15</v>
      </c>
      <c r="L1456" s="331"/>
      <c r="M1456" s="331"/>
      <c r="N1456" s="142">
        <v>78.900000000000006</v>
      </c>
      <c r="O1456" s="331"/>
      <c r="P1456" s="331"/>
      <c r="Q1456" s="331"/>
      <c r="R1456" s="331"/>
      <c r="S1456" s="142">
        <v>78.900000000000006</v>
      </c>
    </row>
    <row r="1457" spans="1:19" ht="10.9" customHeight="1" x14ac:dyDescent="0.2">
      <c r="A1457" s="128" t="s">
        <v>4015</v>
      </c>
      <c r="B1457" s="334">
        <v>9408</v>
      </c>
      <c r="C1457" s="321"/>
      <c r="D1457" s="321" t="s">
        <v>3596</v>
      </c>
      <c r="E1457" s="321"/>
      <c r="F1457" s="321"/>
      <c r="G1457" s="321" t="s">
        <v>7</v>
      </c>
      <c r="H1457" s="321"/>
      <c r="I1457" s="335">
        <v>6</v>
      </c>
      <c r="J1457" s="331"/>
      <c r="K1457" s="142">
        <v>29.91</v>
      </c>
      <c r="L1457" s="331"/>
      <c r="M1457" s="331"/>
      <c r="N1457" s="135">
        <v>179.46</v>
      </c>
      <c r="O1457" s="331"/>
      <c r="P1457" s="331"/>
      <c r="Q1457" s="331"/>
      <c r="R1457" s="331"/>
      <c r="S1457" s="135">
        <v>179.46</v>
      </c>
    </row>
    <row r="1458" spans="1:19" ht="10.9" customHeight="1" x14ac:dyDescent="0.2">
      <c r="A1458" s="128" t="s">
        <v>4015</v>
      </c>
      <c r="B1458" s="334">
        <v>9409</v>
      </c>
      <c r="C1458" s="321"/>
      <c r="D1458" s="321" t="s">
        <v>3595</v>
      </c>
      <c r="E1458" s="321"/>
      <c r="F1458" s="321"/>
      <c r="G1458" s="321" t="s">
        <v>7</v>
      </c>
      <c r="H1458" s="321"/>
      <c r="I1458" s="347">
        <v>36</v>
      </c>
      <c r="J1458" s="331"/>
      <c r="K1458" s="142">
        <v>25.06</v>
      </c>
      <c r="L1458" s="331"/>
      <c r="M1458" s="331"/>
      <c r="N1458" s="135">
        <v>902.16</v>
      </c>
      <c r="O1458" s="331"/>
      <c r="P1458" s="331"/>
      <c r="Q1458" s="331"/>
      <c r="R1458" s="331"/>
      <c r="S1458" s="135">
        <v>902.16</v>
      </c>
    </row>
    <row r="1459" spans="1:19" ht="10.9" customHeight="1" x14ac:dyDescent="0.2">
      <c r="A1459" s="128" t="s">
        <v>4015</v>
      </c>
      <c r="B1459" s="334">
        <v>9412</v>
      </c>
      <c r="C1459" s="321"/>
      <c r="D1459" s="321" t="s">
        <v>3592</v>
      </c>
      <c r="E1459" s="321"/>
      <c r="F1459" s="321"/>
      <c r="G1459" s="321" t="s">
        <v>7</v>
      </c>
      <c r="H1459" s="321"/>
      <c r="I1459" s="335">
        <v>6</v>
      </c>
      <c r="J1459" s="331"/>
      <c r="K1459" s="142">
        <v>29.32</v>
      </c>
      <c r="L1459" s="331"/>
      <c r="M1459" s="331"/>
      <c r="N1459" s="135">
        <v>175.92</v>
      </c>
      <c r="O1459" s="331"/>
      <c r="P1459" s="331"/>
      <c r="Q1459" s="331"/>
      <c r="R1459" s="331"/>
      <c r="S1459" s="135">
        <v>175.92</v>
      </c>
    </row>
    <row r="1460" spans="1:19" ht="10.9" customHeight="1" x14ac:dyDescent="0.2">
      <c r="A1460" s="322" t="s">
        <v>4014</v>
      </c>
      <c r="B1460" s="322"/>
      <c r="C1460" s="322"/>
      <c r="D1460" s="322"/>
      <c r="E1460" s="322"/>
      <c r="F1460" s="322"/>
      <c r="G1460" s="322"/>
      <c r="H1460" s="322"/>
      <c r="I1460" s="322"/>
      <c r="J1460" s="322"/>
      <c r="K1460" s="322"/>
      <c r="L1460" s="333">
        <v>0</v>
      </c>
      <c r="M1460" s="322"/>
      <c r="N1460" s="159">
        <v>13758.42</v>
      </c>
      <c r="O1460" s="333">
        <v>0</v>
      </c>
      <c r="P1460" s="322"/>
      <c r="Q1460" s="333">
        <v>0</v>
      </c>
      <c r="R1460" s="322"/>
      <c r="S1460" s="159">
        <v>13758.42</v>
      </c>
    </row>
    <row r="1461" spans="1:19" ht="10.9" customHeight="1" x14ac:dyDescent="0.2">
      <c r="A1461" s="322" t="s">
        <v>4013</v>
      </c>
      <c r="B1461" s="322"/>
      <c r="C1461" s="322"/>
      <c r="D1461" s="322"/>
      <c r="E1461" s="322"/>
      <c r="F1461" s="322"/>
      <c r="G1461" s="322"/>
      <c r="H1461" s="322"/>
      <c r="I1461" s="322"/>
      <c r="J1461" s="322"/>
      <c r="K1461" s="322"/>
      <c r="L1461" s="330">
        <v>0</v>
      </c>
      <c r="M1461" s="322"/>
      <c r="N1461" s="149">
        <v>1</v>
      </c>
      <c r="O1461" s="330">
        <v>0</v>
      </c>
      <c r="P1461" s="322"/>
      <c r="Q1461" s="330">
        <v>0</v>
      </c>
      <c r="R1461" s="322"/>
      <c r="S1461" s="149">
        <v>1</v>
      </c>
    </row>
    <row r="1462" spans="1:19" ht="10.9" customHeight="1" x14ac:dyDescent="0.2">
      <c r="A1462" s="301"/>
      <c r="B1462" s="301"/>
      <c r="C1462" s="301"/>
      <c r="D1462" s="301"/>
      <c r="E1462" s="301"/>
      <c r="F1462" s="301"/>
      <c r="G1462" s="301"/>
      <c r="H1462" s="301"/>
      <c r="I1462" s="301"/>
      <c r="J1462" s="301"/>
      <c r="K1462" s="301"/>
      <c r="L1462" s="301"/>
      <c r="M1462" s="301"/>
      <c r="N1462" s="301"/>
      <c r="O1462" s="301"/>
      <c r="P1462" s="301"/>
      <c r="Q1462" s="301"/>
      <c r="R1462" s="301"/>
      <c r="S1462" s="301"/>
    </row>
    <row r="1463" spans="1:19" ht="10.9" customHeight="1" x14ac:dyDescent="0.2">
      <c r="A1463" s="322" t="s">
        <v>4022</v>
      </c>
      <c r="B1463" s="322"/>
      <c r="C1463" s="322"/>
      <c r="D1463" s="322"/>
      <c r="E1463" s="321" t="s">
        <v>4460</v>
      </c>
      <c r="F1463" s="321"/>
      <c r="G1463" s="321"/>
      <c r="H1463" s="321"/>
      <c r="I1463" s="321"/>
      <c r="J1463" s="321"/>
      <c r="K1463" s="321"/>
      <c r="L1463" s="321"/>
      <c r="M1463" s="321"/>
      <c r="N1463" s="321"/>
      <c r="O1463" s="321"/>
      <c r="P1463" s="322" t="s">
        <v>2904</v>
      </c>
      <c r="Q1463" s="322"/>
      <c r="R1463" s="321" t="s">
        <v>414</v>
      </c>
      <c r="S1463" s="321"/>
    </row>
    <row r="1464" spans="1:19" ht="10.9" customHeight="1" x14ac:dyDescent="0.2">
      <c r="A1464" s="157"/>
      <c r="B1464" s="324"/>
      <c r="C1464" s="324"/>
      <c r="D1464" s="324"/>
      <c r="E1464" s="324"/>
      <c r="F1464" s="324"/>
      <c r="G1464" s="325"/>
      <c r="H1464" s="325"/>
      <c r="I1464" s="325"/>
      <c r="J1464" s="325"/>
      <c r="K1464" s="156"/>
      <c r="L1464" s="326" t="s">
        <v>4020</v>
      </c>
      <c r="M1464" s="326"/>
      <c r="N1464" s="326"/>
      <c r="O1464" s="326"/>
      <c r="P1464" s="326"/>
      <c r="Q1464" s="326"/>
      <c r="R1464" s="326"/>
      <c r="S1464" s="156"/>
    </row>
    <row r="1465" spans="1:19" ht="65.650000000000006" customHeight="1" x14ac:dyDescent="0.2">
      <c r="A1465" s="155" t="s">
        <v>1247</v>
      </c>
      <c r="B1465" s="327" t="s">
        <v>0</v>
      </c>
      <c r="C1465" s="327"/>
      <c r="D1465" s="327" t="s">
        <v>1</v>
      </c>
      <c r="E1465" s="327"/>
      <c r="F1465" s="327"/>
      <c r="G1465" s="327" t="s">
        <v>2904</v>
      </c>
      <c r="H1465" s="327"/>
      <c r="I1465" s="328" t="s">
        <v>405</v>
      </c>
      <c r="J1465" s="328"/>
      <c r="K1465" s="154" t="s">
        <v>4</v>
      </c>
      <c r="L1465" s="322" t="s">
        <v>4019</v>
      </c>
      <c r="M1465" s="322"/>
      <c r="N1465" s="141" t="s">
        <v>4018</v>
      </c>
      <c r="O1465" s="322" t="s">
        <v>4017</v>
      </c>
      <c r="P1465" s="322"/>
      <c r="Q1465" s="322" t="s">
        <v>4016</v>
      </c>
      <c r="R1465" s="322"/>
      <c r="S1465" s="154" t="s">
        <v>5</v>
      </c>
    </row>
    <row r="1466" spans="1:19" ht="10.9" customHeight="1" x14ac:dyDescent="0.2">
      <c r="A1466" s="128" t="s">
        <v>4015</v>
      </c>
      <c r="B1466" s="334">
        <v>4713</v>
      </c>
      <c r="C1466" s="321"/>
      <c r="D1466" s="321" t="s">
        <v>3818</v>
      </c>
      <c r="E1466" s="321"/>
      <c r="F1466" s="321"/>
      <c r="G1466" s="321" t="s">
        <v>19</v>
      </c>
      <c r="H1466" s="321"/>
      <c r="I1466" s="351">
        <v>2589.7600000000002</v>
      </c>
      <c r="J1466" s="331"/>
      <c r="K1466" s="142">
        <v>14.42</v>
      </c>
      <c r="L1466" s="331"/>
      <c r="M1466" s="331"/>
      <c r="N1466" s="131">
        <v>37344.339200000002</v>
      </c>
      <c r="O1466" s="331"/>
      <c r="P1466" s="331"/>
      <c r="Q1466" s="331"/>
      <c r="R1466" s="331"/>
      <c r="S1466" s="131">
        <v>37344.339200000002</v>
      </c>
    </row>
    <row r="1467" spans="1:19" ht="10.9" customHeight="1" x14ac:dyDescent="0.2">
      <c r="A1467" s="128" t="s">
        <v>4015</v>
      </c>
      <c r="B1467" s="334">
        <v>4716</v>
      </c>
      <c r="C1467" s="321"/>
      <c r="D1467" s="321" t="s">
        <v>3816</v>
      </c>
      <c r="E1467" s="321"/>
      <c r="F1467" s="321"/>
      <c r="G1467" s="321" t="s">
        <v>19</v>
      </c>
      <c r="H1467" s="321"/>
      <c r="I1467" s="347">
        <v>31.76</v>
      </c>
      <c r="J1467" s="331"/>
      <c r="K1467" s="142">
        <v>41.32</v>
      </c>
      <c r="L1467" s="331"/>
      <c r="M1467" s="331"/>
      <c r="N1467" s="129">
        <v>1312.3232</v>
      </c>
      <c r="O1467" s="331"/>
      <c r="P1467" s="331"/>
      <c r="Q1467" s="331"/>
      <c r="R1467" s="331"/>
      <c r="S1467" s="129">
        <v>1312.3232</v>
      </c>
    </row>
    <row r="1468" spans="1:19" ht="10.9" customHeight="1" x14ac:dyDescent="0.2">
      <c r="A1468" s="128" t="s">
        <v>4015</v>
      </c>
      <c r="B1468" s="334">
        <v>4717</v>
      </c>
      <c r="C1468" s="321"/>
      <c r="D1468" s="321" t="s">
        <v>3815</v>
      </c>
      <c r="E1468" s="321"/>
      <c r="F1468" s="321"/>
      <c r="G1468" s="321" t="s">
        <v>19</v>
      </c>
      <c r="H1468" s="321"/>
      <c r="I1468" s="347">
        <v>59.44</v>
      </c>
      <c r="J1468" s="331"/>
      <c r="K1468" s="142">
        <v>54.6</v>
      </c>
      <c r="L1468" s="331"/>
      <c r="M1468" s="331"/>
      <c r="N1468" s="129">
        <v>3245.424</v>
      </c>
      <c r="O1468" s="331"/>
      <c r="P1468" s="331"/>
      <c r="Q1468" s="331"/>
      <c r="R1468" s="331"/>
      <c r="S1468" s="129">
        <v>3245.424</v>
      </c>
    </row>
    <row r="1469" spans="1:19" ht="10.9" customHeight="1" x14ac:dyDescent="0.2">
      <c r="A1469" s="128" t="s">
        <v>4015</v>
      </c>
      <c r="B1469" s="334">
        <v>4719</v>
      </c>
      <c r="C1469" s="321"/>
      <c r="D1469" s="321" t="s">
        <v>3813</v>
      </c>
      <c r="E1469" s="321"/>
      <c r="F1469" s="321"/>
      <c r="G1469" s="321" t="s">
        <v>19</v>
      </c>
      <c r="H1469" s="321"/>
      <c r="I1469" s="352">
        <v>128.56</v>
      </c>
      <c r="J1469" s="331"/>
      <c r="K1469" s="135">
        <v>107.98</v>
      </c>
      <c r="L1469" s="331"/>
      <c r="M1469" s="331"/>
      <c r="N1469" s="131">
        <v>13881.908799999999</v>
      </c>
      <c r="O1469" s="331"/>
      <c r="P1469" s="331"/>
      <c r="Q1469" s="331"/>
      <c r="R1469" s="331"/>
      <c r="S1469" s="131">
        <v>13881.908799999999</v>
      </c>
    </row>
    <row r="1470" spans="1:19" ht="10.9" customHeight="1" x14ac:dyDescent="0.2">
      <c r="A1470" s="128" t="s">
        <v>4015</v>
      </c>
      <c r="B1470" s="334">
        <v>9419</v>
      </c>
      <c r="C1470" s="321"/>
      <c r="D1470" s="321" t="s">
        <v>3586</v>
      </c>
      <c r="E1470" s="321"/>
      <c r="F1470" s="321"/>
      <c r="G1470" s="321" t="s">
        <v>19</v>
      </c>
      <c r="H1470" s="321"/>
      <c r="I1470" s="347">
        <v>14.16</v>
      </c>
      <c r="J1470" s="331"/>
      <c r="K1470" s="142">
        <v>14.42</v>
      </c>
      <c r="L1470" s="331"/>
      <c r="M1470" s="331"/>
      <c r="N1470" s="135">
        <v>204.18719999999999</v>
      </c>
      <c r="O1470" s="331"/>
      <c r="P1470" s="331"/>
      <c r="Q1470" s="331"/>
      <c r="R1470" s="331"/>
      <c r="S1470" s="135">
        <v>204.18719999999999</v>
      </c>
    </row>
    <row r="1471" spans="1:19" ht="10.9" customHeight="1" x14ac:dyDescent="0.2">
      <c r="A1471" s="128" t="s">
        <v>4015</v>
      </c>
      <c r="B1471" s="334">
        <v>9421</v>
      </c>
      <c r="C1471" s="321"/>
      <c r="D1471" s="321" t="s">
        <v>3584</v>
      </c>
      <c r="E1471" s="321"/>
      <c r="F1471" s="321"/>
      <c r="G1471" s="321" t="s">
        <v>19</v>
      </c>
      <c r="H1471" s="321"/>
      <c r="I1471" s="347">
        <v>66</v>
      </c>
      <c r="J1471" s="331"/>
      <c r="K1471" s="142">
        <v>41.32</v>
      </c>
      <c r="L1471" s="331"/>
      <c r="M1471" s="331"/>
      <c r="N1471" s="129">
        <v>2727.12</v>
      </c>
      <c r="O1471" s="331"/>
      <c r="P1471" s="331"/>
      <c r="Q1471" s="331"/>
      <c r="R1471" s="331"/>
      <c r="S1471" s="129">
        <v>2727.12</v>
      </c>
    </row>
    <row r="1472" spans="1:19" ht="10.9" customHeight="1" x14ac:dyDescent="0.2">
      <c r="A1472" s="128" t="s">
        <v>4015</v>
      </c>
      <c r="B1472" s="334">
        <v>9422</v>
      </c>
      <c r="C1472" s="321"/>
      <c r="D1472" s="321" t="s">
        <v>3583</v>
      </c>
      <c r="E1472" s="321"/>
      <c r="F1472" s="321"/>
      <c r="G1472" s="321" t="s">
        <v>19</v>
      </c>
      <c r="H1472" s="321"/>
      <c r="I1472" s="347">
        <v>52.08</v>
      </c>
      <c r="J1472" s="331"/>
      <c r="K1472" s="142">
        <v>54.6</v>
      </c>
      <c r="L1472" s="331"/>
      <c r="M1472" s="331"/>
      <c r="N1472" s="129">
        <v>2843.5680000000002</v>
      </c>
      <c r="O1472" s="331"/>
      <c r="P1472" s="331"/>
      <c r="Q1472" s="331"/>
      <c r="R1472" s="331"/>
      <c r="S1472" s="129">
        <v>2843.5680000000002</v>
      </c>
    </row>
    <row r="1473" spans="1:19" ht="10.9" customHeight="1" x14ac:dyDescent="0.2">
      <c r="A1473" s="322" t="s">
        <v>4014</v>
      </c>
      <c r="B1473" s="322"/>
      <c r="C1473" s="322"/>
      <c r="D1473" s="322"/>
      <c r="E1473" s="322"/>
      <c r="F1473" s="322"/>
      <c r="G1473" s="322"/>
      <c r="H1473" s="322"/>
      <c r="I1473" s="322"/>
      <c r="J1473" s="322"/>
      <c r="K1473" s="322"/>
      <c r="L1473" s="333">
        <v>0</v>
      </c>
      <c r="M1473" s="322"/>
      <c r="N1473" s="159">
        <v>61558.8704</v>
      </c>
      <c r="O1473" s="333">
        <v>0</v>
      </c>
      <c r="P1473" s="322"/>
      <c r="Q1473" s="333">
        <v>0</v>
      </c>
      <c r="R1473" s="322"/>
      <c r="S1473" s="159">
        <v>61558.8704</v>
      </c>
    </row>
    <row r="1474" spans="1:19" ht="10.9" customHeight="1" x14ac:dyDescent="0.2">
      <c r="A1474" s="322" t="s">
        <v>4013</v>
      </c>
      <c r="B1474" s="322"/>
      <c r="C1474" s="322"/>
      <c r="D1474" s="322"/>
      <c r="E1474" s="322"/>
      <c r="F1474" s="322"/>
      <c r="G1474" s="322"/>
      <c r="H1474" s="322"/>
      <c r="I1474" s="322"/>
      <c r="J1474" s="322"/>
      <c r="K1474" s="322"/>
      <c r="L1474" s="330">
        <v>0</v>
      </c>
      <c r="M1474" s="322"/>
      <c r="N1474" s="149">
        <v>1</v>
      </c>
      <c r="O1474" s="330">
        <v>0</v>
      </c>
      <c r="P1474" s="322"/>
      <c r="Q1474" s="330">
        <v>0</v>
      </c>
      <c r="R1474" s="322"/>
      <c r="S1474" s="149">
        <v>1</v>
      </c>
    </row>
    <row r="1475" spans="1:19" ht="10.9" customHeight="1" x14ac:dyDescent="0.2">
      <c r="A1475" s="301"/>
      <c r="B1475" s="301"/>
      <c r="C1475" s="301"/>
      <c r="D1475" s="301"/>
      <c r="E1475" s="301"/>
      <c r="F1475" s="301"/>
      <c r="G1475" s="301"/>
      <c r="H1475" s="301"/>
      <c r="I1475" s="301"/>
      <c r="J1475" s="301"/>
      <c r="K1475" s="301"/>
      <c r="L1475" s="301"/>
      <c r="M1475" s="301"/>
      <c r="N1475" s="301"/>
      <c r="O1475" s="301"/>
      <c r="P1475" s="301"/>
      <c r="Q1475" s="301"/>
      <c r="R1475" s="301"/>
      <c r="S1475" s="301"/>
    </row>
    <row r="1476" spans="1:19" ht="10.9" customHeight="1" x14ac:dyDescent="0.2">
      <c r="A1476" s="322" t="s">
        <v>4022</v>
      </c>
      <c r="B1476" s="322"/>
      <c r="C1476" s="322"/>
      <c r="D1476" s="322"/>
      <c r="E1476" s="321" t="s">
        <v>4459</v>
      </c>
      <c r="F1476" s="321"/>
      <c r="G1476" s="321"/>
      <c r="H1476" s="321"/>
      <c r="I1476" s="321"/>
      <c r="J1476" s="321"/>
      <c r="K1476" s="321"/>
      <c r="L1476" s="321"/>
      <c r="M1476" s="321"/>
      <c r="N1476" s="321"/>
      <c r="O1476" s="321"/>
      <c r="P1476" s="322" t="s">
        <v>2904</v>
      </c>
      <c r="Q1476" s="322"/>
      <c r="R1476" s="321" t="s">
        <v>414</v>
      </c>
      <c r="S1476" s="321"/>
    </row>
    <row r="1477" spans="1:19" ht="10.9" customHeight="1" x14ac:dyDescent="0.2">
      <c r="A1477" s="157"/>
      <c r="B1477" s="324"/>
      <c r="C1477" s="324"/>
      <c r="D1477" s="324"/>
      <c r="E1477" s="324"/>
      <c r="F1477" s="324"/>
      <c r="G1477" s="325"/>
      <c r="H1477" s="325"/>
      <c r="I1477" s="325"/>
      <c r="J1477" s="325"/>
      <c r="K1477" s="156"/>
      <c r="L1477" s="326" t="s">
        <v>4020</v>
      </c>
      <c r="M1477" s="326"/>
      <c r="N1477" s="326"/>
      <c r="O1477" s="326"/>
      <c r="P1477" s="326"/>
      <c r="Q1477" s="326"/>
      <c r="R1477" s="326"/>
      <c r="S1477" s="156"/>
    </row>
    <row r="1478" spans="1:19" ht="65.650000000000006" customHeight="1" x14ac:dyDescent="0.2">
      <c r="A1478" s="155" t="s">
        <v>1247</v>
      </c>
      <c r="B1478" s="327" t="s">
        <v>0</v>
      </c>
      <c r="C1478" s="327"/>
      <c r="D1478" s="327" t="s">
        <v>1</v>
      </c>
      <c r="E1478" s="327"/>
      <c r="F1478" s="327"/>
      <c r="G1478" s="327" t="s">
        <v>2904</v>
      </c>
      <c r="H1478" s="327"/>
      <c r="I1478" s="328" t="s">
        <v>405</v>
      </c>
      <c r="J1478" s="328"/>
      <c r="K1478" s="154" t="s">
        <v>4</v>
      </c>
      <c r="L1478" s="322" t="s">
        <v>4019</v>
      </c>
      <c r="M1478" s="322"/>
      <c r="N1478" s="141" t="s">
        <v>4018</v>
      </c>
      <c r="O1478" s="322" t="s">
        <v>4017</v>
      </c>
      <c r="P1478" s="322"/>
      <c r="Q1478" s="322" t="s">
        <v>4016</v>
      </c>
      <c r="R1478" s="322"/>
      <c r="S1478" s="154" t="s">
        <v>5</v>
      </c>
    </row>
    <row r="1479" spans="1:19" ht="10.9" customHeight="1" x14ac:dyDescent="0.2">
      <c r="A1479" s="128" t="s">
        <v>4015</v>
      </c>
      <c r="B1479" s="334">
        <v>4787</v>
      </c>
      <c r="C1479" s="321"/>
      <c r="D1479" s="321" t="s">
        <v>3794</v>
      </c>
      <c r="E1479" s="321"/>
      <c r="F1479" s="321"/>
      <c r="G1479" s="321" t="s">
        <v>7</v>
      </c>
      <c r="H1479" s="321"/>
      <c r="I1479" s="352">
        <v>192</v>
      </c>
      <c r="J1479" s="331"/>
      <c r="K1479" s="142">
        <v>13.38</v>
      </c>
      <c r="L1479" s="331"/>
      <c r="M1479" s="331"/>
      <c r="N1479" s="129">
        <v>2568.96</v>
      </c>
      <c r="O1479" s="331"/>
      <c r="P1479" s="331"/>
      <c r="Q1479" s="331"/>
      <c r="R1479" s="331"/>
      <c r="S1479" s="129">
        <v>2568.96</v>
      </c>
    </row>
    <row r="1480" spans="1:19" ht="10.9" customHeight="1" x14ac:dyDescent="0.2">
      <c r="A1480" s="128" t="s">
        <v>4015</v>
      </c>
      <c r="B1480" s="334">
        <v>4948</v>
      </c>
      <c r="C1480" s="321"/>
      <c r="D1480" s="321" t="s">
        <v>3782</v>
      </c>
      <c r="E1480" s="321"/>
      <c r="F1480" s="321"/>
      <c r="G1480" s="321" t="s">
        <v>7</v>
      </c>
      <c r="H1480" s="321"/>
      <c r="I1480" s="347">
        <v>48</v>
      </c>
      <c r="J1480" s="331"/>
      <c r="K1480" s="132">
        <v>2.09</v>
      </c>
      <c r="L1480" s="331"/>
      <c r="M1480" s="331"/>
      <c r="N1480" s="135">
        <v>100.32</v>
      </c>
      <c r="O1480" s="331"/>
      <c r="P1480" s="331"/>
      <c r="Q1480" s="331"/>
      <c r="R1480" s="331"/>
      <c r="S1480" s="135">
        <v>100.32</v>
      </c>
    </row>
    <row r="1481" spans="1:19" ht="10.9" customHeight="1" x14ac:dyDescent="0.2">
      <c r="A1481" s="128" t="s">
        <v>4015</v>
      </c>
      <c r="B1481" s="334">
        <v>4951</v>
      </c>
      <c r="C1481" s="321"/>
      <c r="D1481" s="321" t="s">
        <v>3780</v>
      </c>
      <c r="E1481" s="321"/>
      <c r="F1481" s="321"/>
      <c r="G1481" s="321" t="s">
        <v>7</v>
      </c>
      <c r="H1481" s="321"/>
      <c r="I1481" s="347">
        <v>16</v>
      </c>
      <c r="J1481" s="331"/>
      <c r="K1481" s="132">
        <v>8.75</v>
      </c>
      <c r="L1481" s="331"/>
      <c r="M1481" s="331"/>
      <c r="N1481" s="135">
        <v>140</v>
      </c>
      <c r="O1481" s="331"/>
      <c r="P1481" s="331"/>
      <c r="Q1481" s="331"/>
      <c r="R1481" s="331"/>
      <c r="S1481" s="135">
        <v>140</v>
      </c>
    </row>
    <row r="1482" spans="1:19" ht="10.9" customHeight="1" x14ac:dyDescent="0.2">
      <c r="A1482" s="128" t="s">
        <v>4015</v>
      </c>
      <c r="B1482" s="334">
        <v>5014</v>
      </c>
      <c r="C1482" s="321"/>
      <c r="D1482" s="321" t="s">
        <v>3768</v>
      </c>
      <c r="E1482" s="321"/>
      <c r="F1482" s="321"/>
      <c r="G1482" s="321" t="s">
        <v>7</v>
      </c>
      <c r="H1482" s="321"/>
      <c r="I1482" s="352">
        <v>768</v>
      </c>
      <c r="J1482" s="331"/>
      <c r="K1482" s="142">
        <v>17.559999999999999</v>
      </c>
      <c r="L1482" s="331"/>
      <c r="M1482" s="331"/>
      <c r="N1482" s="131">
        <v>13486.08</v>
      </c>
      <c r="O1482" s="331"/>
      <c r="P1482" s="331"/>
      <c r="Q1482" s="331"/>
      <c r="R1482" s="331"/>
      <c r="S1482" s="131">
        <v>13486.08</v>
      </c>
    </row>
    <row r="1483" spans="1:19" ht="10.9" customHeight="1" x14ac:dyDescent="0.2">
      <c r="A1483" s="128" t="s">
        <v>4015</v>
      </c>
      <c r="B1483" s="334">
        <v>5151</v>
      </c>
      <c r="C1483" s="321"/>
      <c r="D1483" s="321" t="s">
        <v>3759</v>
      </c>
      <c r="E1483" s="321"/>
      <c r="F1483" s="321"/>
      <c r="G1483" s="321" t="s">
        <v>7</v>
      </c>
      <c r="H1483" s="321"/>
      <c r="I1483" s="352">
        <v>112</v>
      </c>
      <c r="J1483" s="331"/>
      <c r="K1483" s="132">
        <v>8.25</v>
      </c>
      <c r="L1483" s="331"/>
      <c r="M1483" s="331"/>
      <c r="N1483" s="135">
        <v>924</v>
      </c>
      <c r="O1483" s="331"/>
      <c r="P1483" s="331"/>
      <c r="Q1483" s="331"/>
      <c r="R1483" s="331"/>
      <c r="S1483" s="135">
        <v>924</v>
      </c>
    </row>
    <row r="1484" spans="1:19" ht="10.9" customHeight="1" x14ac:dyDescent="0.2">
      <c r="A1484" s="128" t="s">
        <v>4015</v>
      </c>
      <c r="B1484" s="334">
        <v>5204</v>
      </c>
      <c r="C1484" s="321"/>
      <c r="D1484" s="321" t="s">
        <v>3755</v>
      </c>
      <c r="E1484" s="321"/>
      <c r="F1484" s="321"/>
      <c r="G1484" s="321" t="s">
        <v>7</v>
      </c>
      <c r="H1484" s="321"/>
      <c r="I1484" s="347">
        <v>64</v>
      </c>
      <c r="J1484" s="331"/>
      <c r="K1484" s="132">
        <v>4.7699999999999996</v>
      </c>
      <c r="L1484" s="331"/>
      <c r="M1484" s="331"/>
      <c r="N1484" s="135">
        <v>305.27999999999997</v>
      </c>
      <c r="O1484" s="331"/>
      <c r="P1484" s="331"/>
      <c r="Q1484" s="331"/>
      <c r="R1484" s="331"/>
      <c r="S1484" s="135">
        <v>305.27999999999997</v>
      </c>
    </row>
    <row r="1485" spans="1:19" ht="10.9" customHeight="1" x14ac:dyDescent="0.2">
      <c r="A1485" s="128" t="s">
        <v>4015</v>
      </c>
      <c r="B1485" s="334">
        <v>5289</v>
      </c>
      <c r="C1485" s="321"/>
      <c r="D1485" s="321" t="s">
        <v>3732</v>
      </c>
      <c r="E1485" s="321"/>
      <c r="F1485" s="321"/>
      <c r="G1485" s="321" t="s">
        <v>7</v>
      </c>
      <c r="H1485" s="321"/>
      <c r="I1485" s="351">
        <v>1616</v>
      </c>
      <c r="J1485" s="331"/>
      <c r="K1485" s="132">
        <v>3.55</v>
      </c>
      <c r="L1485" s="331"/>
      <c r="M1485" s="331"/>
      <c r="N1485" s="129">
        <v>5736.8</v>
      </c>
      <c r="O1485" s="331"/>
      <c r="P1485" s="331"/>
      <c r="Q1485" s="331"/>
      <c r="R1485" s="331"/>
      <c r="S1485" s="129">
        <v>5736.8</v>
      </c>
    </row>
    <row r="1486" spans="1:19" ht="10.9" customHeight="1" x14ac:dyDescent="0.2">
      <c r="A1486" s="128" t="s">
        <v>4015</v>
      </c>
      <c r="B1486" s="334">
        <v>5292</v>
      </c>
      <c r="C1486" s="321"/>
      <c r="D1486" s="321" t="s">
        <v>3729</v>
      </c>
      <c r="E1486" s="321"/>
      <c r="F1486" s="321"/>
      <c r="G1486" s="321" t="s">
        <v>7</v>
      </c>
      <c r="H1486" s="321"/>
      <c r="I1486" s="347">
        <v>16</v>
      </c>
      <c r="J1486" s="331"/>
      <c r="K1486" s="142">
        <v>20.239999999999998</v>
      </c>
      <c r="L1486" s="331"/>
      <c r="M1486" s="331"/>
      <c r="N1486" s="135">
        <v>323.83999999999997</v>
      </c>
      <c r="O1486" s="331"/>
      <c r="P1486" s="331"/>
      <c r="Q1486" s="331"/>
      <c r="R1486" s="331"/>
      <c r="S1486" s="135">
        <v>323.83999999999997</v>
      </c>
    </row>
    <row r="1487" spans="1:19" ht="10.9" customHeight="1" x14ac:dyDescent="0.2">
      <c r="A1487" s="128" t="s">
        <v>4015</v>
      </c>
      <c r="B1487" s="334">
        <v>5368</v>
      </c>
      <c r="C1487" s="321"/>
      <c r="D1487" s="321" t="s">
        <v>3708</v>
      </c>
      <c r="E1487" s="321"/>
      <c r="F1487" s="321"/>
      <c r="G1487" s="321" t="s">
        <v>7</v>
      </c>
      <c r="H1487" s="321"/>
      <c r="I1487" s="347">
        <v>96</v>
      </c>
      <c r="J1487" s="331"/>
      <c r="K1487" s="142">
        <v>11.29</v>
      </c>
      <c r="L1487" s="331"/>
      <c r="M1487" s="331"/>
      <c r="N1487" s="129">
        <v>1083.8399999999999</v>
      </c>
      <c r="O1487" s="331"/>
      <c r="P1487" s="331"/>
      <c r="Q1487" s="331"/>
      <c r="R1487" s="331"/>
      <c r="S1487" s="129">
        <v>1083.8399999999999</v>
      </c>
    </row>
    <row r="1488" spans="1:19" ht="10.9" customHeight="1" x14ac:dyDescent="0.2">
      <c r="A1488" s="128" t="s">
        <v>4015</v>
      </c>
      <c r="B1488" s="334">
        <v>5369</v>
      </c>
      <c r="C1488" s="321"/>
      <c r="D1488" s="321" t="s">
        <v>3707</v>
      </c>
      <c r="E1488" s="321"/>
      <c r="F1488" s="321"/>
      <c r="G1488" s="321" t="s">
        <v>7</v>
      </c>
      <c r="H1488" s="321"/>
      <c r="I1488" s="352">
        <v>200</v>
      </c>
      <c r="J1488" s="331"/>
      <c r="K1488" s="142">
        <v>14.17</v>
      </c>
      <c r="L1488" s="331"/>
      <c r="M1488" s="331"/>
      <c r="N1488" s="129">
        <v>2834</v>
      </c>
      <c r="O1488" s="331"/>
      <c r="P1488" s="331"/>
      <c r="Q1488" s="331"/>
      <c r="R1488" s="331"/>
      <c r="S1488" s="129">
        <v>2834</v>
      </c>
    </row>
    <row r="1489" spans="1:19" ht="10.9" customHeight="1" x14ac:dyDescent="0.2">
      <c r="A1489" s="128" t="s">
        <v>4015</v>
      </c>
      <c r="B1489" s="334">
        <v>5498</v>
      </c>
      <c r="C1489" s="321"/>
      <c r="D1489" s="321" t="s">
        <v>3686</v>
      </c>
      <c r="E1489" s="321"/>
      <c r="F1489" s="321"/>
      <c r="G1489" s="321" t="s">
        <v>7</v>
      </c>
      <c r="H1489" s="321"/>
      <c r="I1489" s="352">
        <v>192</v>
      </c>
      <c r="J1489" s="331"/>
      <c r="K1489" s="132">
        <v>2.13</v>
      </c>
      <c r="L1489" s="331"/>
      <c r="M1489" s="331"/>
      <c r="N1489" s="135">
        <v>408.96</v>
      </c>
      <c r="O1489" s="331"/>
      <c r="P1489" s="331"/>
      <c r="Q1489" s="331"/>
      <c r="R1489" s="331"/>
      <c r="S1489" s="135">
        <v>408.96</v>
      </c>
    </row>
    <row r="1490" spans="1:19" ht="10.9" customHeight="1" x14ac:dyDescent="0.2">
      <c r="A1490" s="128" t="s">
        <v>4015</v>
      </c>
      <c r="B1490" s="334">
        <v>5664</v>
      </c>
      <c r="C1490" s="321"/>
      <c r="D1490" s="321" t="s">
        <v>3656</v>
      </c>
      <c r="E1490" s="321"/>
      <c r="F1490" s="321"/>
      <c r="G1490" s="321" t="s">
        <v>7</v>
      </c>
      <c r="H1490" s="321"/>
      <c r="I1490" s="352">
        <v>336</v>
      </c>
      <c r="J1490" s="331"/>
      <c r="K1490" s="132">
        <v>4.1900000000000004</v>
      </c>
      <c r="L1490" s="331"/>
      <c r="M1490" s="331"/>
      <c r="N1490" s="129">
        <v>1407.84</v>
      </c>
      <c r="O1490" s="331"/>
      <c r="P1490" s="331"/>
      <c r="Q1490" s="331"/>
      <c r="R1490" s="331"/>
      <c r="S1490" s="129">
        <v>1407.84</v>
      </c>
    </row>
    <row r="1491" spans="1:19" ht="10.9" customHeight="1" x14ac:dyDescent="0.2">
      <c r="A1491" s="128" t="s">
        <v>4015</v>
      </c>
      <c r="B1491" s="334">
        <v>5667</v>
      </c>
      <c r="C1491" s="321"/>
      <c r="D1491" s="321" t="s">
        <v>3653</v>
      </c>
      <c r="E1491" s="321"/>
      <c r="F1491" s="321"/>
      <c r="G1491" s="321" t="s">
        <v>7</v>
      </c>
      <c r="H1491" s="321"/>
      <c r="I1491" s="347">
        <v>16</v>
      </c>
      <c r="J1491" s="331"/>
      <c r="K1491" s="142">
        <v>42.9</v>
      </c>
      <c r="L1491" s="331"/>
      <c r="M1491" s="331"/>
      <c r="N1491" s="135">
        <v>686.4</v>
      </c>
      <c r="O1491" s="331"/>
      <c r="P1491" s="331"/>
      <c r="Q1491" s="331"/>
      <c r="R1491" s="331"/>
      <c r="S1491" s="135">
        <v>686.4</v>
      </c>
    </row>
    <row r="1492" spans="1:19" ht="10.9" customHeight="1" x14ac:dyDescent="0.2">
      <c r="A1492" s="128" t="s">
        <v>4015</v>
      </c>
      <c r="B1492" s="334">
        <v>9356</v>
      </c>
      <c r="C1492" s="321"/>
      <c r="D1492" s="321" t="s">
        <v>3633</v>
      </c>
      <c r="E1492" s="321"/>
      <c r="F1492" s="321"/>
      <c r="G1492" s="321" t="s">
        <v>7</v>
      </c>
      <c r="H1492" s="321"/>
      <c r="I1492" s="335">
        <v>8</v>
      </c>
      <c r="J1492" s="331"/>
      <c r="K1492" s="132">
        <v>9.67</v>
      </c>
      <c r="L1492" s="331"/>
      <c r="M1492" s="331"/>
      <c r="N1492" s="142">
        <v>77.36</v>
      </c>
      <c r="O1492" s="331"/>
      <c r="P1492" s="331"/>
      <c r="Q1492" s="331"/>
      <c r="R1492" s="331"/>
      <c r="S1492" s="142">
        <v>77.36</v>
      </c>
    </row>
    <row r="1493" spans="1:19" ht="10.9" customHeight="1" x14ac:dyDescent="0.2">
      <c r="A1493" s="128" t="s">
        <v>4015</v>
      </c>
      <c r="B1493" s="334">
        <v>9358</v>
      </c>
      <c r="C1493" s="321"/>
      <c r="D1493" s="321" t="s">
        <v>3631</v>
      </c>
      <c r="E1493" s="321"/>
      <c r="F1493" s="321"/>
      <c r="G1493" s="321" t="s">
        <v>7</v>
      </c>
      <c r="H1493" s="321"/>
      <c r="I1493" s="335">
        <v>8</v>
      </c>
      <c r="J1493" s="331"/>
      <c r="K1493" s="142">
        <v>16.059999999999999</v>
      </c>
      <c r="L1493" s="331"/>
      <c r="M1493" s="331"/>
      <c r="N1493" s="135">
        <v>128.47999999999999</v>
      </c>
      <c r="O1493" s="331"/>
      <c r="P1493" s="331"/>
      <c r="Q1493" s="331"/>
      <c r="R1493" s="331"/>
      <c r="S1493" s="135">
        <v>128.47999999999999</v>
      </c>
    </row>
    <row r="1494" spans="1:19" ht="10.9" customHeight="1" x14ac:dyDescent="0.2">
      <c r="A1494" s="128" t="s">
        <v>4015</v>
      </c>
      <c r="B1494" s="334">
        <v>9359</v>
      </c>
      <c r="C1494" s="321"/>
      <c r="D1494" s="321" t="s">
        <v>3630</v>
      </c>
      <c r="E1494" s="321"/>
      <c r="F1494" s="321"/>
      <c r="G1494" s="321" t="s">
        <v>7</v>
      </c>
      <c r="H1494" s="321"/>
      <c r="I1494" s="347">
        <v>96</v>
      </c>
      <c r="J1494" s="331"/>
      <c r="K1494" s="142">
        <v>21.18</v>
      </c>
      <c r="L1494" s="331"/>
      <c r="M1494" s="331"/>
      <c r="N1494" s="129">
        <v>2033.28</v>
      </c>
      <c r="O1494" s="331"/>
      <c r="P1494" s="331"/>
      <c r="Q1494" s="331"/>
      <c r="R1494" s="331"/>
      <c r="S1494" s="129">
        <v>2033.28</v>
      </c>
    </row>
    <row r="1495" spans="1:19" ht="10.9" customHeight="1" x14ac:dyDescent="0.2">
      <c r="A1495" s="128" t="s">
        <v>4015</v>
      </c>
      <c r="B1495" s="334">
        <v>9365</v>
      </c>
      <c r="C1495" s="321"/>
      <c r="D1495" s="321" t="s">
        <v>3625</v>
      </c>
      <c r="E1495" s="321"/>
      <c r="F1495" s="321"/>
      <c r="G1495" s="321" t="s">
        <v>7</v>
      </c>
      <c r="H1495" s="321"/>
      <c r="I1495" s="335">
        <v>8</v>
      </c>
      <c r="J1495" s="331"/>
      <c r="K1495" s="142">
        <v>22.33</v>
      </c>
      <c r="L1495" s="331"/>
      <c r="M1495" s="331"/>
      <c r="N1495" s="135">
        <v>178.64</v>
      </c>
      <c r="O1495" s="331"/>
      <c r="P1495" s="331"/>
      <c r="Q1495" s="331"/>
      <c r="R1495" s="331"/>
      <c r="S1495" s="135">
        <v>178.64</v>
      </c>
    </row>
    <row r="1496" spans="1:19" ht="10.9" customHeight="1" x14ac:dyDescent="0.2">
      <c r="A1496" s="128" t="s">
        <v>4015</v>
      </c>
      <c r="B1496" s="334">
        <v>9367</v>
      </c>
      <c r="C1496" s="321"/>
      <c r="D1496" s="321" t="s">
        <v>3623</v>
      </c>
      <c r="E1496" s="321"/>
      <c r="F1496" s="321"/>
      <c r="G1496" s="321" t="s">
        <v>7</v>
      </c>
      <c r="H1496" s="321"/>
      <c r="I1496" s="347">
        <v>16</v>
      </c>
      <c r="J1496" s="331"/>
      <c r="K1496" s="142">
        <v>26.42</v>
      </c>
      <c r="L1496" s="331"/>
      <c r="M1496" s="331"/>
      <c r="N1496" s="135">
        <v>422.72</v>
      </c>
      <c r="O1496" s="331"/>
      <c r="P1496" s="331"/>
      <c r="Q1496" s="331"/>
      <c r="R1496" s="331"/>
      <c r="S1496" s="135">
        <v>422.72</v>
      </c>
    </row>
    <row r="1497" spans="1:19" ht="10.9" customHeight="1" x14ac:dyDescent="0.2">
      <c r="A1497" s="128" t="s">
        <v>4015</v>
      </c>
      <c r="B1497" s="334">
        <v>9370</v>
      </c>
      <c r="C1497" s="321"/>
      <c r="D1497" s="321" t="s">
        <v>3620</v>
      </c>
      <c r="E1497" s="321"/>
      <c r="F1497" s="321"/>
      <c r="G1497" s="321" t="s">
        <v>7</v>
      </c>
      <c r="H1497" s="321"/>
      <c r="I1497" s="347">
        <v>16</v>
      </c>
      <c r="J1497" s="331"/>
      <c r="K1497" s="132">
        <v>5.44</v>
      </c>
      <c r="L1497" s="331"/>
      <c r="M1497" s="331"/>
      <c r="N1497" s="142">
        <v>87.04</v>
      </c>
      <c r="O1497" s="331"/>
      <c r="P1497" s="331"/>
      <c r="Q1497" s="331"/>
      <c r="R1497" s="331"/>
      <c r="S1497" s="142">
        <v>87.04</v>
      </c>
    </row>
    <row r="1498" spans="1:19" ht="10.9" customHeight="1" x14ac:dyDescent="0.2">
      <c r="A1498" s="128" t="s">
        <v>4015</v>
      </c>
      <c r="B1498" s="334">
        <v>9373</v>
      </c>
      <c r="C1498" s="321"/>
      <c r="D1498" s="321" t="s">
        <v>3618</v>
      </c>
      <c r="E1498" s="321"/>
      <c r="F1498" s="321"/>
      <c r="G1498" s="321" t="s">
        <v>7</v>
      </c>
      <c r="H1498" s="321"/>
      <c r="I1498" s="347">
        <v>32</v>
      </c>
      <c r="J1498" s="331"/>
      <c r="K1498" s="142">
        <v>17.559999999999999</v>
      </c>
      <c r="L1498" s="331"/>
      <c r="M1498" s="331"/>
      <c r="N1498" s="135">
        <v>561.91999999999996</v>
      </c>
      <c r="O1498" s="331"/>
      <c r="P1498" s="331"/>
      <c r="Q1498" s="331"/>
      <c r="R1498" s="331"/>
      <c r="S1498" s="135">
        <v>561.91999999999996</v>
      </c>
    </row>
    <row r="1499" spans="1:19" ht="10.9" customHeight="1" x14ac:dyDescent="0.2">
      <c r="A1499" s="128" t="s">
        <v>4015</v>
      </c>
      <c r="B1499" s="334">
        <v>9374</v>
      </c>
      <c r="C1499" s="321"/>
      <c r="D1499" s="321" t="s">
        <v>3617</v>
      </c>
      <c r="E1499" s="321"/>
      <c r="F1499" s="321"/>
      <c r="G1499" s="321" t="s">
        <v>7</v>
      </c>
      <c r="H1499" s="321"/>
      <c r="I1499" s="347">
        <v>16</v>
      </c>
      <c r="J1499" s="331"/>
      <c r="K1499" s="142">
        <v>23.31</v>
      </c>
      <c r="L1499" s="331"/>
      <c r="M1499" s="331"/>
      <c r="N1499" s="135">
        <v>372.96</v>
      </c>
      <c r="O1499" s="331"/>
      <c r="P1499" s="331"/>
      <c r="Q1499" s="331"/>
      <c r="R1499" s="331"/>
      <c r="S1499" s="135">
        <v>372.96</v>
      </c>
    </row>
    <row r="1500" spans="1:19" ht="10.9" customHeight="1" x14ac:dyDescent="0.2">
      <c r="A1500" s="128" t="s">
        <v>4015</v>
      </c>
      <c r="B1500" s="334">
        <v>9375</v>
      </c>
      <c r="C1500" s="321"/>
      <c r="D1500" s="321" t="s">
        <v>3616</v>
      </c>
      <c r="E1500" s="321"/>
      <c r="F1500" s="321"/>
      <c r="G1500" s="321" t="s">
        <v>7</v>
      </c>
      <c r="H1500" s="321"/>
      <c r="I1500" s="347">
        <v>80</v>
      </c>
      <c r="J1500" s="331"/>
      <c r="K1500" s="142">
        <v>36.72</v>
      </c>
      <c r="L1500" s="331"/>
      <c r="M1500" s="331"/>
      <c r="N1500" s="129">
        <v>2937.6</v>
      </c>
      <c r="O1500" s="331"/>
      <c r="P1500" s="331"/>
      <c r="Q1500" s="331"/>
      <c r="R1500" s="331"/>
      <c r="S1500" s="129">
        <v>2937.6</v>
      </c>
    </row>
    <row r="1501" spans="1:19" ht="10.9" customHeight="1" x14ac:dyDescent="0.2">
      <c r="A1501" s="128" t="s">
        <v>4015</v>
      </c>
      <c r="B1501" s="334">
        <v>9384</v>
      </c>
      <c r="C1501" s="321"/>
      <c r="D1501" s="321" t="s">
        <v>3610</v>
      </c>
      <c r="E1501" s="321"/>
      <c r="F1501" s="321"/>
      <c r="G1501" s="321" t="s">
        <v>7</v>
      </c>
      <c r="H1501" s="321"/>
      <c r="I1501" s="347">
        <v>16</v>
      </c>
      <c r="J1501" s="331"/>
      <c r="K1501" s="142">
        <v>20.22</v>
      </c>
      <c r="L1501" s="331"/>
      <c r="M1501" s="331"/>
      <c r="N1501" s="135">
        <v>323.52</v>
      </c>
      <c r="O1501" s="331"/>
      <c r="P1501" s="331"/>
      <c r="Q1501" s="331"/>
      <c r="R1501" s="331"/>
      <c r="S1501" s="135">
        <v>323.52</v>
      </c>
    </row>
    <row r="1502" spans="1:19" ht="10.9" customHeight="1" x14ac:dyDescent="0.2">
      <c r="A1502" s="128" t="s">
        <v>4015</v>
      </c>
      <c r="B1502" s="334">
        <v>9388</v>
      </c>
      <c r="C1502" s="321"/>
      <c r="D1502" s="321" t="s">
        <v>3606</v>
      </c>
      <c r="E1502" s="321"/>
      <c r="F1502" s="321"/>
      <c r="G1502" s="321" t="s">
        <v>7</v>
      </c>
      <c r="H1502" s="321"/>
      <c r="I1502" s="335">
        <v>8</v>
      </c>
      <c r="J1502" s="331"/>
      <c r="K1502" s="132">
        <v>7.27</v>
      </c>
      <c r="L1502" s="331"/>
      <c r="M1502" s="331"/>
      <c r="N1502" s="142">
        <v>58.16</v>
      </c>
      <c r="O1502" s="331"/>
      <c r="P1502" s="331"/>
      <c r="Q1502" s="331"/>
      <c r="R1502" s="331"/>
      <c r="S1502" s="142">
        <v>58.16</v>
      </c>
    </row>
    <row r="1503" spans="1:19" ht="10.9" customHeight="1" x14ac:dyDescent="0.2">
      <c r="A1503" s="128" t="s">
        <v>4015</v>
      </c>
      <c r="B1503" s="334">
        <v>9389</v>
      </c>
      <c r="C1503" s="321"/>
      <c r="D1503" s="321" t="s">
        <v>3605</v>
      </c>
      <c r="E1503" s="321"/>
      <c r="F1503" s="321"/>
      <c r="G1503" s="321" t="s">
        <v>7</v>
      </c>
      <c r="H1503" s="321"/>
      <c r="I1503" s="352">
        <v>120</v>
      </c>
      <c r="J1503" s="331"/>
      <c r="K1503" s="142">
        <v>13.15</v>
      </c>
      <c r="L1503" s="331"/>
      <c r="M1503" s="331"/>
      <c r="N1503" s="129">
        <v>1578</v>
      </c>
      <c r="O1503" s="331"/>
      <c r="P1503" s="331"/>
      <c r="Q1503" s="331"/>
      <c r="R1503" s="331"/>
      <c r="S1503" s="129">
        <v>1578</v>
      </c>
    </row>
    <row r="1504" spans="1:19" ht="10.9" customHeight="1" x14ac:dyDescent="0.2">
      <c r="A1504" s="128" t="s">
        <v>4015</v>
      </c>
      <c r="B1504" s="334">
        <v>9392</v>
      </c>
      <c r="C1504" s="321"/>
      <c r="D1504" s="321" t="s">
        <v>3602</v>
      </c>
      <c r="E1504" s="321"/>
      <c r="F1504" s="321"/>
      <c r="G1504" s="321" t="s">
        <v>7</v>
      </c>
      <c r="H1504" s="321"/>
      <c r="I1504" s="335">
        <v>8</v>
      </c>
      <c r="J1504" s="331"/>
      <c r="K1504" s="132">
        <v>8.82</v>
      </c>
      <c r="L1504" s="331"/>
      <c r="M1504" s="331"/>
      <c r="N1504" s="142">
        <v>70.56</v>
      </c>
      <c r="O1504" s="331"/>
      <c r="P1504" s="331"/>
      <c r="Q1504" s="331"/>
      <c r="R1504" s="331"/>
      <c r="S1504" s="142">
        <v>70.56</v>
      </c>
    </row>
    <row r="1505" spans="1:19" ht="10.9" customHeight="1" x14ac:dyDescent="0.2">
      <c r="A1505" s="128" t="s">
        <v>4015</v>
      </c>
      <c r="B1505" s="334">
        <v>9396</v>
      </c>
      <c r="C1505" s="321"/>
      <c r="D1505" s="321" t="s">
        <v>3600</v>
      </c>
      <c r="E1505" s="321"/>
      <c r="F1505" s="321"/>
      <c r="G1505" s="321" t="s">
        <v>7</v>
      </c>
      <c r="H1505" s="321"/>
      <c r="I1505" s="347">
        <v>64</v>
      </c>
      <c r="J1505" s="331"/>
      <c r="K1505" s="132">
        <v>9.44</v>
      </c>
      <c r="L1505" s="331"/>
      <c r="M1505" s="331"/>
      <c r="N1505" s="135">
        <v>604.16</v>
      </c>
      <c r="O1505" s="331"/>
      <c r="P1505" s="331"/>
      <c r="Q1505" s="331"/>
      <c r="R1505" s="331"/>
      <c r="S1505" s="135">
        <v>604.16</v>
      </c>
    </row>
    <row r="1506" spans="1:19" ht="10.9" customHeight="1" x14ac:dyDescent="0.2">
      <c r="A1506" s="128" t="s">
        <v>4015</v>
      </c>
      <c r="B1506" s="334">
        <v>9408</v>
      </c>
      <c r="C1506" s="321"/>
      <c r="D1506" s="321" t="s">
        <v>3596</v>
      </c>
      <c r="E1506" s="321"/>
      <c r="F1506" s="321"/>
      <c r="G1506" s="321" t="s">
        <v>7</v>
      </c>
      <c r="H1506" s="321"/>
      <c r="I1506" s="347">
        <v>56</v>
      </c>
      <c r="J1506" s="331"/>
      <c r="K1506" s="142">
        <v>29.91</v>
      </c>
      <c r="L1506" s="331"/>
      <c r="M1506" s="331"/>
      <c r="N1506" s="129">
        <v>1674.96</v>
      </c>
      <c r="O1506" s="331"/>
      <c r="P1506" s="331"/>
      <c r="Q1506" s="331"/>
      <c r="R1506" s="331"/>
      <c r="S1506" s="129">
        <v>1674.96</v>
      </c>
    </row>
    <row r="1507" spans="1:19" ht="10.9" customHeight="1" x14ac:dyDescent="0.2">
      <c r="A1507" s="128" t="s">
        <v>4015</v>
      </c>
      <c r="B1507" s="334">
        <v>9409</v>
      </c>
      <c r="C1507" s="321"/>
      <c r="D1507" s="321" t="s">
        <v>3595</v>
      </c>
      <c r="E1507" s="321"/>
      <c r="F1507" s="321"/>
      <c r="G1507" s="321" t="s">
        <v>7</v>
      </c>
      <c r="H1507" s="321"/>
      <c r="I1507" s="352">
        <v>112</v>
      </c>
      <c r="J1507" s="331"/>
      <c r="K1507" s="142">
        <v>25.06</v>
      </c>
      <c r="L1507" s="331"/>
      <c r="M1507" s="331"/>
      <c r="N1507" s="129">
        <v>2806.72</v>
      </c>
      <c r="O1507" s="331"/>
      <c r="P1507" s="331"/>
      <c r="Q1507" s="331"/>
      <c r="R1507" s="331"/>
      <c r="S1507" s="129">
        <v>2806.72</v>
      </c>
    </row>
    <row r="1508" spans="1:19" ht="10.9" customHeight="1" x14ac:dyDescent="0.2">
      <c r="A1508" s="128" t="s">
        <v>4015</v>
      </c>
      <c r="B1508" s="334">
        <v>9410</v>
      </c>
      <c r="C1508" s="321"/>
      <c r="D1508" s="321" t="s">
        <v>3594</v>
      </c>
      <c r="E1508" s="321"/>
      <c r="F1508" s="321"/>
      <c r="G1508" s="321" t="s">
        <v>7</v>
      </c>
      <c r="H1508" s="321"/>
      <c r="I1508" s="335">
        <v>8</v>
      </c>
      <c r="J1508" s="331"/>
      <c r="K1508" s="142">
        <v>21.85</v>
      </c>
      <c r="L1508" s="331"/>
      <c r="M1508" s="331"/>
      <c r="N1508" s="135">
        <v>174.8</v>
      </c>
      <c r="O1508" s="331"/>
      <c r="P1508" s="331"/>
      <c r="Q1508" s="331"/>
      <c r="R1508" s="331"/>
      <c r="S1508" s="135">
        <v>174.8</v>
      </c>
    </row>
    <row r="1509" spans="1:19" ht="10.9" customHeight="1" x14ac:dyDescent="0.2">
      <c r="A1509" s="128" t="s">
        <v>4015</v>
      </c>
      <c r="B1509" s="334">
        <v>9411</v>
      </c>
      <c r="C1509" s="321"/>
      <c r="D1509" s="321" t="s">
        <v>3593</v>
      </c>
      <c r="E1509" s="321"/>
      <c r="F1509" s="321"/>
      <c r="G1509" s="321" t="s">
        <v>7</v>
      </c>
      <c r="H1509" s="321"/>
      <c r="I1509" s="347">
        <v>16</v>
      </c>
      <c r="J1509" s="331"/>
      <c r="K1509" s="142">
        <v>38.46</v>
      </c>
      <c r="L1509" s="331"/>
      <c r="M1509" s="331"/>
      <c r="N1509" s="135">
        <v>615.36</v>
      </c>
      <c r="O1509" s="331"/>
      <c r="P1509" s="331"/>
      <c r="Q1509" s="331"/>
      <c r="R1509" s="331"/>
      <c r="S1509" s="135">
        <v>615.36</v>
      </c>
    </row>
    <row r="1510" spans="1:19" ht="10.9" customHeight="1" x14ac:dyDescent="0.2">
      <c r="A1510" s="128" t="s">
        <v>4015</v>
      </c>
      <c r="B1510" s="334">
        <v>9416</v>
      </c>
      <c r="C1510" s="321"/>
      <c r="D1510" s="321" t="s">
        <v>3588</v>
      </c>
      <c r="E1510" s="321"/>
      <c r="F1510" s="321"/>
      <c r="G1510" s="321" t="s">
        <v>7</v>
      </c>
      <c r="H1510" s="321"/>
      <c r="I1510" s="347">
        <v>16</v>
      </c>
      <c r="J1510" s="331"/>
      <c r="K1510" s="135">
        <v>124.25</v>
      </c>
      <c r="L1510" s="331"/>
      <c r="M1510" s="331"/>
      <c r="N1510" s="129">
        <v>1988</v>
      </c>
      <c r="O1510" s="331"/>
      <c r="P1510" s="331"/>
      <c r="Q1510" s="331"/>
      <c r="R1510" s="331"/>
      <c r="S1510" s="129">
        <v>1988</v>
      </c>
    </row>
    <row r="1511" spans="1:19" ht="10.9" customHeight="1" x14ac:dyDescent="0.2">
      <c r="A1511" s="322" t="s">
        <v>4014</v>
      </c>
      <c r="B1511" s="322"/>
      <c r="C1511" s="322"/>
      <c r="D1511" s="322"/>
      <c r="E1511" s="322"/>
      <c r="F1511" s="322"/>
      <c r="G1511" s="322"/>
      <c r="H1511" s="322"/>
      <c r="I1511" s="322"/>
      <c r="J1511" s="322"/>
      <c r="K1511" s="322"/>
      <c r="L1511" s="333">
        <v>0</v>
      </c>
      <c r="M1511" s="322"/>
      <c r="N1511" s="159">
        <v>46700.56</v>
      </c>
      <c r="O1511" s="333">
        <v>0</v>
      </c>
      <c r="P1511" s="322"/>
      <c r="Q1511" s="333">
        <v>0</v>
      </c>
      <c r="R1511" s="322"/>
      <c r="S1511" s="159">
        <v>46700.56</v>
      </c>
    </row>
    <row r="1512" spans="1:19" ht="10.9" customHeight="1" x14ac:dyDescent="0.2">
      <c r="A1512" s="322" t="s">
        <v>4013</v>
      </c>
      <c r="B1512" s="322"/>
      <c r="C1512" s="322"/>
      <c r="D1512" s="322"/>
      <c r="E1512" s="322"/>
      <c r="F1512" s="322"/>
      <c r="G1512" s="322"/>
      <c r="H1512" s="322"/>
      <c r="I1512" s="322"/>
      <c r="J1512" s="322"/>
      <c r="K1512" s="322"/>
      <c r="L1512" s="330">
        <v>0</v>
      </c>
      <c r="M1512" s="322"/>
      <c r="N1512" s="149">
        <v>1</v>
      </c>
      <c r="O1512" s="330">
        <v>0</v>
      </c>
      <c r="P1512" s="322"/>
      <c r="Q1512" s="330">
        <v>0</v>
      </c>
      <c r="R1512" s="322"/>
      <c r="S1512" s="149">
        <v>1</v>
      </c>
    </row>
    <row r="1513" spans="1:19" ht="10.9" customHeight="1" x14ac:dyDescent="0.2">
      <c r="A1513" s="301"/>
      <c r="B1513" s="301"/>
      <c r="C1513" s="301"/>
      <c r="D1513" s="301"/>
      <c r="E1513" s="301"/>
      <c r="F1513" s="301"/>
      <c r="G1513" s="301"/>
      <c r="H1513" s="301"/>
      <c r="I1513" s="301"/>
      <c r="J1513" s="301"/>
      <c r="K1513" s="301"/>
      <c r="L1513" s="301"/>
      <c r="M1513" s="301"/>
      <c r="N1513" s="301"/>
      <c r="O1513" s="301"/>
      <c r="P1513" s="301"/>
      <c r="Q1513" s="301"/>
      <c r="R1513" s="301"/>
      <c r="S1513" s="301"/>
    </row>
    <row r="1514" spans="1:19" ht="10.9" customHeight="1" x14ac:dyDescent="0.2">
      <c r="A1514" s="322" t="s">
        <v>4022</v>
      </c>
      <c r="B1514" s="322"/>
      <c r="C1514" s="322"/>
      <c r="D1514" s="322"/>
      <c r="E1514" s="321" t="s">
        <v>4458</v>
      </c>
      <c r="F1514" s="321"/>
      <c r="G1514" s="321"/>
      <c r="H1514" s="321"/>
      <c r="I1514" s="321"/>
      <c r="J1514" s="321"/>
      <c r="K1514" s="321"/>
      <c r="L1514" s="321"/>
      <c r="M1514" s="321"/>
      <c r="N1514" s="321"/>
      <c r="O1514" s="321"/>
      <c r="P1514" s="322" t="s">
        <v>2904</v>
      </c>
      <c r="Q1514" s="322"/>
      <c r="R1514" s="321" t="s">
        <v>414</v>
      </c>
      <c r="S1514" s="321"/>
    </row>
    <row r="1515" spans="1:19" ht="10.9" customHeight="1" x14ac:dyDescent="0.2">
      <c r="A1515" s="157"/>
      <c r="B1515" s="324"/>
      <c r="C1515" s="324"/>
      <c r="D1515" s="324"/>
      <c r="E1515" s="324"/>
      <c r="F1515" s="324"/>
      <c r="G1515" s="325"/>
      <c r="H1515" s="325"/>
      <c r="I1515" s="325"/>
      <c r="J1515" s="325"/>
      <c r="K1515" s="156"/>
      <c r="L1515" s="326" t="s">
        <v>4020</v>
      </c>
      <c r="M1515" s="326"/>
      <c r="N1515" s="326"/>
      <c r="O1515" s="326"/>
      <c r="P1515" s="326"/>
      <c r="Q1515" s="326"/>
      <c r="R1515" s="326"/>
      <c r="S1515" s="156"/>
    </row>
    <row r="1516" spans="1:19" ht="65.650000000000006" customHeight="1" x14ac:dyDescent="0.2">
      <c r="A1516" s="155" t="s">
        <v>1247</v>
      </c>
      <c r="B1516" s="327" t="s">
        <v>0</v>
      </c>
      <c r="C1516" s="327"/>
      <c r="D1516" s="327" t="s">
        <v>1</v>
      </c>
      <c r="E1516" s="327"/>
      <c r="F1516" s="327"/>
      <c r="G1516" s="327" t="s">
        <v>2904</v>
      </c>
      <c r="H1516" s="327"/>
      <c r="I1516" s="328" t="s">
        <v>405</v>
      </c>
      <c r="J1516" s="328"/>
      <c r="K1516" s="154" t="s">
        <v>4</v>
      </c>
      <c r="L1516" s="322" t="s">
        <v>4019</v>
      </c>
      <c r="M1516" s="322"/>
      <c r="N1516" s="141" t="s">
        <v>4018</v>
      </c>
      <c r="O1516" s="322" t="s">
        <v>4017</v>
      </c>
      <c r="P1516" s="322"/>
      <c r="Q1516" s="322" t="s">
        <v>4016</v>
      </c>
      <c r="R1516" s="322"/>
      <c r="S1516" s="154" t="s">
        <v>5</v>
      </c>
    </row>
    <row r="1517" spans="1:19" ht="10.9" customHeight="1" x14ac:dyDescent="0.2">
      <c r="A1517" s="128" t="s">
        <v>4015</v>
      </c>
      <c r="B1517" s="334">
        <v>4713</v>
      </c>
      <c r="C1517" s="321"/>
      <c r="D1517" s="321" t="s">
        <v>3818</v>
      </c>
      <c r="E1517" s="321"/>
      <c r="F1517" s="321"/>
      <c r="G1517" s="321" t="s">
        <v>19</v>
      </c>
      <c r="H1517" s="321"/>
      <c r="I1517" s="352">
        <v>245.01</v>
      </c>
      <c r="J1517" s="331"/>
      <c r="K1517" s="142">
        <v>14.42</v>
      </c>
      <c r="L1517" s="331"/>
      <c r="M1517" s="331"/>
      <c r="N1517" s="129">
        <v>3533.0441999999998</v>
      </c>
      <c r="O1517" s="331"/>
      <c r="P1517" s="331"/>
      <c r="Q1517" s="331"/>
      <c r="R1517" s="331"/>
      <c r="S1517" s="129">
        <v>3533.0441999999998</v>
      </c>
    </row>
    <row r="1518" spans="1:19" ht="10.9" customHeight="1" x14ac:dyDescent="0.2">
      <c r="A1518" s="128" t="s">
        <v>4015</v>
      </c>
      <c r="B1518" s="334">
        <v>4718</v>
      </c>
      <c r="C1518" s="321"/>
      <c r="D1518" s="321" t="s">
        <v>3814</v>
      </c>
      <c r="E1518" s="321"/>
      <c r="F1518" s="321"/>
      <c r="G1518" s="321" t="s">
        <v>19</v>
      </c>
      <c r="H1518" s="321"/>
      <c r="I1518" s="335">
        <v>1.57</v>
      </c>
      <c r="J1518" s="331"/>
      <c r="K1518" s="142">
        <v>79.489999999999995</v>
      </c>
      <c r="L1518" s="331"/>
      <c r="M1518" s="331"/>
      <c r="N1518" s="135">
        <v>124.7993</v>
      </c>
      <c r="O1518" s="331"/>
      <c r="P1518" s="331"/>
      <c r="Q1518" s="331"/>
      <c r="R1518" s="331"/>
      <c r="S1518" s="135">
        <v>124.7993</v>
      </c>
    </row>
    <row r="1519" spans="1:19" ht="10.9" customHeight="1" x14ac:dyDescent="0.2">
      <c r="A1519" s="128" t="s">
        <v>4015</v>
      </c>
      <c r="B1519" s="334">
        <v>4719</v>
      </c>
      <c r="C1519" s="321"/>
      <c r="D1519" s="321" t="s">
        <v>3813</v>
      </c>
      <c r="E1519" s="321"/>
      <c r="F1519" s="321"/>
      <c r="G1519" s="321" t="s">
        <v>19</v>
      </c>
      <c r="H1519" s="321"/>
      <c r="I1519" s="347">
        <v>22.23</v>
      </c>
      <c r="J1519" s="331"/>
      <c r="K1519" s="135">
        <v>107.98</v>
      </c>
      <c r="L1519" s="331"/>
      <c r="M1519" s="331"/>
      <c r="N1519" s="129">
        <v>2400.3953999999999</v>
      </c>
      <c r="O1519" s="331"/>
      <c r="P1519" s="331"/>
      <c r="Q1519" s="331"/>
      <c r="R1519" s="331"/>
      <c r="S1519" s="129">
        <v>2400.3953999999999</v>
      </c>
    </row>
    <row r="1520" spans="1:19" ht="10.9" customHeight="1" x14ac:dyDescent="0.2">
      <c r="A1520" s="128" t="s">
        <v>4015</v>
      </c>
      <c r="B1520" s="334">
        <v>9419</v>
      </c>
      <c r="C1520" s="321"/>
      <c r="D1520" s="321" t="s">
        <v>3586</v>
      </c>
      <c r="E1520" s="321"/>
      <c r="F1520" s="321"/>
      <c r="G1520" s="321" t="s">
        <v>19</v>
      </c>
      <c r="H1520" s="321"/>
      <c r="I1520" s="347">
        <v>11.51</v>
      </c>
      <c r="J1520" s="331"/>
      <c r="K1520" s="142">
        <v>14.42</v>
      </c>
      <c r="L1520" s="331"/>
      <c r="M1520" s="331"/>
      <c r="N1520" s="135">
        <v>165.9742</v>
      </c>
      <c r="O1520" s="331"/>
      <c r="P1520" s="331"/>
      <c r="Q1520" s="331"/>
      <c r="R1520" s="331"/>
      <c r="S1520" s="135">
        <v>165.9742</v>
      </c>
    </row>
    <row r="1521" spans="1:19" ht="10.9" customHeight="1" x14ac:dyDescent="0.2">
      <c r="A1521" s="128" t="s">
        <v>4015</v>
      </c>
      <c r="B1521" s="334">
        <v>9423</v>
      </c>
      <c r="C1521" s="321"/>
      <c r="D1521" s="321" t="s">
        <v>3582</v>
      </c>
      <c r="E1521" s="321"/>
      <c r="F1521" s="321"/>
      <c r="G1521" s="321" t="s">
        <v>19</v>
      </c>
      <c r="H1521" s="321"/>
      <c r="I1521" s="335">
        <v>1.55</v>
      </c>
      <c r="J1521" s="331"/>
      <c r="K1521" s="142">
        <v>79.489999999999995</v>
      </c>
      <c r="L1521" s="331"/>
      <c r="M1521" s="331"/>
      <c r="N1521" s="135">
        <v>123.20950000000001</v>
      </c>
      <c r="O1521" s="331"/>
      <c r="P1521" s="331"/>
      <c r="Q1521" s="331"/>
      <c r="R1521" s="331"/>
      <c r="S1521" s="135">
        <v>123.20950000000001</v>
      </c>
    </row>
    <row r="1522" spans="1:19" ht="10.9" customHeight="1" x14ac:dyDescent="0.2">
      <c r="A1522" s="128" t="s">
        <v>4015</v>
      </c>
      <c r="B1522" s="334">
        <v>9424</v>
      </c>
      <c r="C1522" s="321"/>
      <c r="D1522" s="321" t="s">
        <v>3581</v>
      </c>
      <c r="E1522" s="321"/>
      <c r="F1522" s="321"/>
      <c r="G1522" s="321" t="s">
        <v>19</v>
      </c>
      <c r="H1522" s="321"/>
      <c r="I1522" s="347">
        <v>11.75</v>
      </c>
      <c r="J1522" s="331"/>
      <c r="K1522" s="135">
        <v>137.65</v>
      </c>
      <c r="L1522" s="331"/>
      <c r="M1522" s="331"/>
      <c r="N1522" s="129">
        <v>1617.3875</v>
      </c>
      <c r="O1522" s="331"/>
      <c r="P1522" s="331"/>
      <c r="Q1522" s="331"/>
      <c r="R1522" s="331"/>
      <c r="S1522" s="129">
        <v>1617.3875</v>
      </c>
    </row>
    <row r="1523" spans="1:19" ht="10.9" customHeight="1" x14ac:dyDescent="0.2">
      <c r="A1523" s="322" t="s">
        <v>4014</v>
      </c>
      <c r="B1523" s="322"/>
      <c r="C1523" s="322"/>
      <c r="D1523" s="322"/>
      <c r="E1523" s="322"/>
      <c r="F1523" s="322"/>
      <c r="G1523" s="322"/>
      <c r="H1523" s="322"/>
      <c r="I1523" s="322"/>
      <c r="J1523" s="322"/>
      <c r="K1523" s="322"/>
      <c r="L1523" s="333">
        <v>0</v>
      </c>
      <c r="M1523" s="322"/>
      <c r="N1523" s="151">
        <v>7964.8100999999997</v>
      </c>
      <c r="O1523" s="333">
        <v>0</v>
      </c>
      <c r="P1523" s="322"/>
      <c r="Q1523" s="333">
        <v>0</v>
      </c>
      <c r="R1523" s="322"/>
      <c r="S1523" s="151">
        <v>7964.8100999999997</v>
      </c>
    </row>
    <row r="1524" spans="1:19" ht="10.9" customHeight="1" x14ac:dyDescent="0.2">
      <c r="A1524" s="322" t="s">
        <v>4013</v>
      </c>
      <c r="B1524" s="322"/>
      <c r="C1524" s="322"/>
      <c r="D1524" s="322"/>
      <c r="E1524" s="322"/>
      <c r="F1524" s="322"/>
      <c r="G1524" s="322"/>
      <c r="H1524" s="322"/>
      <c r="I1524" s="322"/>
      <c r="J1524" s="322"/>
      <c r="K1524" s="322"/>
      <c r="L1524" s="330">
        <v>0</v>
      </c>
      <c r="M1524" s="322"/>
      <c r="N1524" s="149">
        <v>1</v>
      </c>
      <c r="O1524" s="330">
        <v>0</v>
      </c>
      <c r="P1524" s="322"/>
      <c r="Q1524" s="330">
        <v>0</v>
      </c>
      <c r="R1524" s="322"/>
      <c r="S1524" s="149">
        <v>1</v>
      </c>
    </row>
    <row r="1525" spans="1:19" ht="10.9" customHeight="1" x14ac:dyDescent="0.2">
      <c r="A1525" s="301"/>
      <c r="B1525" s="301"/>
      <c r="C1525" s="301"/>
      <c r="D1525" s="301"/>
      <c r="E1525" s="301"/>
      <c r="F1525" s="301"/>
      <c r="G1525" s="301"/>
      <c r="H1525" s="301"/>
      <c r="I1525" s="301"/>
      <c r="J1525" s="301"/>
      <c r="K1525" s="301"/>
      <c r="L1525" s="301"/>
      <c r="M1525" s="301"/>
      <c r="N1525" s="301"/>
      <c r="O1525" s="301"/>
      <c r="P1525" s="301"/>
      <c r="Q1525" s="301"/>
      <c r="R1525" s="301"/>
      <c r="S1525" s="301"/>
    </row>
    <row r="1526" spans="1:19" ht="10.9" customHeight="1" x14ac:dyDescent="0.2">
      <c r="A1526" s="322" t="s">
        <v>4022</v>
      </c>
      <c r="B1526" s="322"/>
      <c r="C1526" s="322"/>
      <c r="D1526" s="322"/>
      <c r="E1526" s="321" t="s">
        <v>4457</v>
      </c>
      <c r="F1526" s="321"/>
      <c r="G1526" s="321"/>
      <c r="H1526" s="321"/>
      <c r="I1526" s="321"/>
      <c r="J1526" s="321"/>
      <c r="K1526" s="321"/>
      <c r="L1526" s="321"/>
      <c r="M1526" s="321"/>
      <c r="N1526" s="321"/>
      <c r="O1526" s="321"/>
      <c r="P1526" s="322" t="s">
        <v>2904</v>
      </c>
      <c r="Q1526" s="322"/>
      <c r="R1526" s="321" t="s">
        <v>414</v>
      </c>
      <c r="S1526" s="321"/>
    </row>
    <row r="1527" spans="1:19" ht="10.9" customHeight="1" x14ac:dyDescent="0.2">
      <c r="A1527" s="157"/>
      <c r="B1527" s="324"/>
      <c r="C1527" s="324"/>
      <c r="D1527" s="324"/>
      <c r="E1527" s="324"/>
      <c r="F1527" s="324"/>
      <c r="G1527" s="325"/>
      <c r="H1527" s="325"/>
      <c r="I1527" s="325"/>
      <c r="J1527" s="325"/>
      <c r="K1527" s="156"/>
      <c r="L1527" s="326" t="s">
        <v>4020</v>
      </c>
      <c r="M1527" s="326"/>
      <c r="N1527" s="326"/>
      <c r="O1527" s="326"/>
      <c r="P1527" s="326"/>
      <c r="Q1527" s="326"/>
      <c r="R1527" s="326"/>
      <c r="S1527" s="156"/>
    </row>
    <row r="1528" spans="1:19" ht="65.650000000000006" customHeight="1" x14ac:dyDescent="0.2">
      <c r="A1528" s="155" t="s">
        <v>1247</v>
      </c>
      <c r="B1528" s="327" t="s">
        <v>0</v>
      </c>
      <c r="C1528" s="327"/>
      <c r="D1528" s="327" t="s">
        <v>1</v>
      </c>
      <c r="E1528" s="327"/>
      <c r="F1528" s="327"/>
      <c r="G1528" s="327" t="s">
        <v>2904</v>
      </c>
      <c r="H1528" s="327"/>
      <c r="I1528" s="328" t="s">
        <v>405</v>
      </c>
      <c r="J1528" s="328"/>
      <c r="K1528" s="154" t="s">
        <v>4</v>
      </c>
      <c r="L1528" s="322" t="s">
        <v>4019</v>
      </c>
      <c r="M1528" s="322"/>
      <c r="N1528" s="141" t="s">
        <v>4018</v>
      </c>
      <c r="O1528" s="322" t="s">
        <v>4017</v>
      </c>
      <c r="P1528" s="322"/>
      <c r="Q1528" s="322" t="s">
        <v>4016</v>
      </c>
      <c r="R1528" s="322"/>
      <c r="S1528" s="154" t="s">
        <v>5</v>
      </c>
    </row>
    <row r="1529" spans="1:19" ht="10.9" customHeight="1" x14ac:dyDescent="0.2">
      <c r="A1529" s="128" t="s">
        <v>4015</v>
      </c>
      <c r="B1529" s="334">
        <v>4672</v>
      </c>
      <c r="C1529" s="321"/>
      <c r="D1529" s="321" t="s">
        <v>3831</v>
      </c>
      <c r="E1529" s="321"/>
      <c r="F1529" s="321"/>
      <c r="G1529" s="321" t="s">
        <v>7</v>
      </c>
      <c r="H1529" s="321"/>
      <c r="I1529" s="335">
        <v>2</v>
      </c>
      <c r="J1529" s="331"/>
      <c r="K1529" s="135">
        <v>109.26</v>
      </c>
      <c r="L1529" s="331"/>
      <c r="M1529" s="331"/>
      <c r="N1529" s="135">
        <v>218.52</v>
      </c>
      <c r="O1529" s="331"/>
      <c r="P1529" s="331"/>
      <c r="Q1529" s="331"/>
      <c r="R1529" s="331"/>
      <c r="S1529" s="135">
        <v>218.52</v>
      </c>
    </row>
    <row r="1530" spans="1:19" ht="10.9" customHeight="1" x14ac:dyDescent="0.2">
      <c r="A1530" s="128" t="s">
        <v>4015</v>
      </c>
      <c r="B1530" s="334">
        <v>4787</v>
      </c>
      <c r="C1530" s="321"/>
      <c r="D1530" s="321" t="s">
        <v>3794</v>
      </c>
      <c r="E1530" s="321"/>
      <c r="F1530" s="321"/>
      <c r="G1530" s="321" t="s">
        <v>7</v>
      </c>
      <c r="H1530" s="321"/>
      <c r="I1530" s="347">
        <v>24</v>
      </c>
      <c r="J1530" s="331"/>
      <c r="K1530" s="142">
        <v>13.38</v>
      </c>
      <c r="L1530" s="331"/>
      <c r="M1530" s="331"/>
      <c r="N1530" s="135">
        <v>321.12</v>
      </c>
      <c r="O1530" s="331"/>
      <c r="P1530" s="331"/>
      <c r="Q1530" s="331"/>
      <c r="R1530" s="331"/>
      <c r="S1530" s="135">
        <v>321.12</v>
      </c>
    </row>
    <row r="1531" spans="1:19" ht="10.9" customHeight="1" x14ac:dyDescent="0.2">
      <c r="A1531" s="128" t="s">
        <v>4015</v>
      </c>
      <c r="B1531" s="334">
        <v>4948</v>
      </c>
      <c r="C1531" s="321"/>
      <c r="D1531" s="321" t="s">
        <v>3782</v>
      </c>
      <c r="E1531" s="321"/>
      <c r="F1531" s="321"/>
      <c r="G1531" s="321" t="s">
        <v>7</v>
      </c>
      <c r="H1531" s="321"/>
      <c r="I1531" s="335">
        <v>6</v>
      </c>
      <c r="J1531" s="331"/>
      <c r="K1531" s="132">
        <v>2.09</v>
      </c>
      <c r="L1531" s="331"/>
      <c r="M1531" s="331"/>
      <c r="N1531" s="142">
        <v>12.54</v>
      </c>
      <c r="O1531" s="331"/>
      <c r="P1531" s="331"/>
      <c r="Q1531" s="331"/>
      <c r="R1531" s="331"/>
      <c r="S1531" s="142">
        <v>12.54</v>
      </c>
    </row>
    <row r="1532" spans="1:19" ht="10.9" customHeight="1" x14ac:dyDescent="0.2">
      <c r="A1532" s="128" t="s">
        <v>4015</v>
      </c>
      <c r="B1532" s="334">
        <v>4952</v>
      </c>
      <c r="C1532" s="321"/>
      <c r="D1532" s="321" t="s">
        <v>3779</v>
      </c>
      <c r="E1532" s="321"/>
      <c r="F1532" s="321"/>
      <c r="G1532" s="321" t="s">
        <v>7</v>
      </c>
      <c r="H1532" s="321"/>
      <c r="I1532" s="335">
        <v>2</v>
      </c>
      <c r="J1532" s="331"/>
      <c r="K1532" s="142">
        <v>17.89</v>
      </c>
      <c r="L1532" s="331"/>
      <c r="M1532" s="331"/>
      <c r="N1532" s="142">
        <v>35.78</v>
      </c>
      <c r="O1532" s="331"/>
      <c r="P1532" s="331"/>
      <c r="Q1532" s="331"/>
      <c r="R1532" s="331"/>
      <c r="S1532" s="142">
        <v>35.78</v>
      </c>
    </row>
    <row r="1533" spans="1:19" ht="10.9" customHeight="1" x14ac:dyDescent="0.2">
      <c r="A1533" s="128" t="s">
        <v>4015</v>
      </c>
      <c r="B1533" s="334">
        <v>5014</v>
      </c>
      <c r="C1533" s="321"/>
      <c r="D1533" s="321" t="s">
        <v>3768</v>
      </c>
      <c r="E1533" s="321"/>
      <c r="F1533" s="321"/>
      <c r="G1533" s="321" t="s">
        <v>7</v>
      </c>
      <c r="H1533" s="321"/>
      <c r="I1533" s="347">
        <v>96</v>
      </c>
      <c r="J1533" s="331"/>
      <c r="K1533" s="142">
        <v>17.559999999999999</v>
      </c>
      <c r="L1533" s="331"/>
      <c r="M1533" s="331"/>
      <c r="N1533" s="129">
        <v>1685.76</v>
      </c>
      <c r="O1533" s="331"/>
      <c r="P1533" s="331"/>
      <c r="Q1533" s="331"/>
      <c r="R1533" s="331"/>
      <c r="S1533" s="129">
        <v>1685.76</v>
      </c>
    </row>
    <row r="1534" spans="1:19" ht="10.9" customHeight="1" x14ac:dyDescent="0.2">
      <c r="A1534" s="128" t="s">
        <v>4015</v>
      </c>
      <c r="B1534" s="334">
        <v>5019</v>
      </c>
      <c r="C1534" s="321"/>
      <c r="D1534" s="321" t="s">
        <v>3763</v>
      </c>
      <c r="E1534" s="321"/>
      <c r="F1534" s="321"/>
      <c r="G1534" s="321" t="s">
        <v>7</v>
      </c>
      <c r="H1534" s="321"/>
      <c r="I1534" s="335">
        <v>2</v>
      </c>
      <c r="J1534" s="331"/>
      <c r="K1534" s="135">
        <v>297.68</v>
      </c>
      <c r="L1534" s="331"/>
      <c r="M1534" s="331"/>
      <c r="N1534" s="135">
        <v>595.36</v>
      </c>
      <c r="O1534" s="331"/>
      <c r="P1534" s="331"/>
      <c r="Q1534" s="331"/>
      <c r="R1534" s="331"/>
      <c r="S1534" s="135">
        <v>595.36</v>
      </c>
    </row>
    <row r="1535" spans="1:19" ht="10.9" customHeight="1" x14ac:dyDescent="0.2">
      <c r="A1535" s="128" t="s">
        <v>4015</v>
      </c>
      <c r="B1535" s="334">
        <v>5151</v>
      </c>
      <c r="C1535" s="321"/>
      <c r="D1535" s="321" t="s">
        <v>3759</v>
      </c>
      <c r="E1535" s="321"/>
      <c r="F1535" s="321"/>
      <c r="G1535" s="321" t="s">
        <v>7</v>
      </c>
      <c r="H1535" s="321"/>
      <c r="I1535" s="335">
        <v>9</v>
      </c>
      <c r="J1535" s="331"/>
      <c r="K1535" s="132">
        <v>8.25</v>
      </c>
      <c r="L1535" s="331"/>
      <c r="M1535" s="331"/>
      <c r="N1535" s="142">
        <v>74.25</v>
      </c>
      <c r="O1535" s="331"/>
      <c r="P1535" s="331"/>
      <c r="Q1535" s="331"/>
      <c r="R1535" s="331"/>
      <c r="S1535" s="142">
        <v>74.25</v>
      </c>
    </row>
    <row r="1536" spans="1:19" ht="10.9" customHeight="1" x14ac:dyDescent="0.2">
      <c r="A1536" s="128" t="s">
        <v>4015</v>
      </c>
      <c r="B1536" s="334">
        <v>5204</v>
      </c>
      <c r="C1536" s="321"/>
      <c r="D1536" s="321" t="s">
        <v>3755</v>
      </c>
      <c r="E1536" s="321"/>
      <c r="F1536" s="321"/>
      <c r="G1536" s="321" t="s">
        <v>7</v>
      </c>
      <c r="H1536" s="321"/>
      <c r="I1536" s="347">
        <v>11</v>
      </c>
      <c r="J1536" s="331"/>
      <c r="K1536" s="132">
        <v>4.7699999999999996</v>
      </c>
      <c r="L1536" s="331"/>
      <c r="M1536" s="331"/>
      <c r="N1536" s="142">
        <v>52.47</v>
      </c>
      <c r="O1536" s="331"/>
      <c r="P1536" s="331"/>
      <c r="Q1536" s="331"/>
      <c r="R1536" s="331"/>
      <c r="S1536" s="142">
        <v>52.47</v>
      </c>
    </row>
    <row r="1537" spans="1:19" ht="10.9" customHeight="1" x14ac:dyDescent="0.2">
      <c r="A1537" s="128" t="s">
        <v>4015</v>
      </c>
      <c r="B1537" s="334">
        <v>5209</v>
      </c>
      <c r="C1537" s="321"/>
      <c r="D1537" s="321" t="s">
        <v>3750</v>
      </c>
      <c r="E1537" s="321"/>
      <c r="F1537" s="321"/>
      <c r="G1537" s="321" t="s">
        <v>7</v>
      </c>
      <c r="H1537" s="321"/>
      <c r="I1537" s="335">
        <v>4</v>
      </c>
      <c r="J1537" s="331"/>
      <c r="K1537" s="142">
        <v>79.900000000000006</v>
      </c>
      <c r="L1537" s="331"/>
      <c r="M1537" s="331"/>
      <c r="N1537" s="135">
        <v>319.60000000000002</v>
      </c>
      <c r="O1537" s="331"/>
      <c r="P1537" s="331"/>
      <c r="Q1537" s="331"/>
      <c r="R1537" s="331"/>
      <c r="S1537" s="135">
        <v>319.60000000000002</v>
      </c>
    </row>
    <row r="1538" spans="1:19" ht="10.9" customHeight="1" x14ac:dyDescent="0.2">
      <c r="A1538" s="128" t="s">
        <v>4015</v>
      </c>
      <c r="B1538" s="334">
        <v>5289</v>
      </c>
      <c r="C1538" s="321"/>
      <c r="D1538" s="321" t="s">
        <v>3732</v>
      </c>
      <c r="E1538" s="321"/>
      <c r="F1538" s="321"/>
      <c r="G1538" s="321" t="s">
        <v>7</v>
      </c>
      <c r="H1538" s="321"/>
      <c r="I1538" s="352">
        <v>142</v>
      </c>
      <c r="J1538" s="331"/>
      <c r="K1538" s="132">
        <v>3.55</v>
      </c>
      <c r="L1538" s="331"/>
      <c r="M1538" s="331"/>
      <c r="N1538" s="135">
        <v>504.1</v>
      </c>
      <c r="O1538" s="331"/>
      <c r="P1538" s="331"/>
      <c r="Q1538" s="331"/>
      <c r="R1538" s="331"/>
      <c r="S1538" s="135">
        <v>504.1</v>
      </c>
    </row>
    <row r="1539" spans="1:19" ht="10.9" customHeight="1" x14ac:dyDescent="0.2">
      <c r="A1539" s="128" t="s">
        <v>4015</v>
      </c>
      <c r="B1539" s="334">
        <v>5293</v>
      </c>
      <c r="C1539" s="321"/>
      <c r="D1539" s="321" t="s">
        <v>3728</v>
      </c>
      <c r="E1539" s="321"/>
      <c r="F1539" s="321"/>
      <c r="G1539" s="321" t="s">
        <v>7</v>
      </c>
      <c r="H1539" s="321"/>
      <c r="I1539" s="335">
        <v>2</v>
      </c>
      <c r="J1539" s="331"/>
      <c r="K1539" s="142">
        <v>51.74</v>
      </c>
      <c r="L1539" s="331"/>
      <c r="M1539" s="331"/>
      <c r="N1539" s="135">
        <v>103.48</v>
      </c>
      <c r="O1539" s="331"/>
      <c r="P1539" s="331"/>
      <c r="Q1539" s="331"/>
      <c r="R1539" s="331"/>
      <c r="S1539" s="135">
        <v>103.48</v>
      </c>
    </row>
    <row r="1540" spans="1:19" ht="10.9" customHeight="1" x14ac:dyDescent="0.2">
      <c r="A1540" s="128" t="s">
        <v>4015</v>
      </c>
      <c r="B1540" s="334">
        <v>5294</v>
      </c>
      <c r="C1540" s="321"/>
      <c r="D1540" s="321" t="s">
        <v>3727</v>
      </c>
      <c r="E1540" s="321"/>
      <c r="F1540" s="321"/>
      <c r="G1540" s="321" t="s">
        <v>7</v>
      </c>
      <c r="H1540" s="321"/>
      <c r="I1540" s="347">
        <v>11</v>
      </c>
      <c r="J1540" s="331"/>
      <c r="K1540" s="135">
        <v>123.71</v>
      </c>
      <c r="L1540" s="331"/>
      <c r="M1540" s="331"/>
      <c r="N1540" s="129">
        <v>1360.81</v>
      </c>
      <c r="O1540" s="331"/>
      <c r="P1540" s="331"/>
      <c r="Q1540" s="331"/>
      <c r="R1540" s="331"/>
      <c r="S1540" s="129">
        <v>1360.81</v>
      </c>
    </row>
    <row r="1541" spans="1:19" ht="10.9" customHeight="1" x14ac:dyDescent="0.2">
      <c r="A1541" s="128" t="s">
        <v>4015</v>
      </c>
      <c r="B1541" s="334">
        <v>5368</v>
      </c>
      <c r="C1541" s="321"/>
      <c r="D1541" s="321" t="s">
        <v>3708</v>
      </c>
      <c r="E1541" s="321"/>
      <c r="F1541" s="321"/>
      <c r="G1541" s="321" t="s">
        <v>7</v>
      </c>
      <c r="H1541" s="321"/>
      <c r="I1541" s="347">
        <v>12</v>
      </c>
      <c r="J1541" s="331"/>
      <c r="K1541" s="142">
        <v>11.29</v>
      </c>
      <c r="L1541" s="331"/>
      <c r="M1541" s="331"/>
      <c r="N1541" s="135">
        <v>135.47999999999999</v>
      </c>
      <c r="O1541" s="331"/>
      <c r="P1541" s="331"/>
      <c r="Q1541" s="331"/>
      <c r="R1541" s="331"/>
      <c r="S1541" s="135">
        <v>135.47999999999999</v>
      </c>
    </row>
    <row r="1542" spans="1:19" ht="10.9" customHeight="1" x14ac:dyDescent="0.2">
      <c r="A1542" s="128" t="s">
        <v>4015</v>
      </c>
      <c r="B1542" s="334">
        <v>5369</v>
      </c>
      <c r="C1542" s="321"/>
      <c r="D1542" s="321" t="s">
        <v>3707</v>
      </c>
      <c r="E1542" s="321"/>
      <c r="F1542" s="321"/>
      <c r="G1542" s="321" t="s">
        <v>7</v>
      </c>
      <c r="H1542" s="321"/>
      <c r="I1542" s="347">
        <v>24</v>
      </c>
      <c r="J1542" s="331"/>
      <c r="K1542" s="142">
        <v>14.17</v>
      </c>
      <c r="L1542" s="331"/>
      <c r="M1542" s="331"/>
      <c r="N1542" s="135">
        <v>340.08</v>
      </c>
      <c r="O1542" s="331"/>
      <c r="P1542" s="331"/>
      <c r="Q1542" s="331"/>
      <c r="R1542" s="331"/>
      <c r="S1542" s="135">
        <v>340.08</v>
      </c>
    </row>
    <row r="1543" spans="1:19" ht="10.9" customHeight="1" x14ac:dyDescent="0.2">
      <c r="A1543" s="128" t="s">
        <v>4015</v>
      </c>
      <c r="B1543" s="334">
        <v>5498</v>
      </c>
      <c r="C1543" s="321"/>
      <c r="D1543" s="321" t="s">
        <v>3686</v>
      </c>
      <c r="E1543" s="321"/>
      <c r="F1543" s="321"/>
      <c r="G1543" s="321" t="s">
        <v>7</v>
      </c>
      <c r="H1543" s="321"/>
      <c r="I1543" s="347">
        <v>24</v>
      </c>
      <c r="J1543" s="331"/>
      <c r="K1543" s="132">
        <v>2.13</v>
      </c>
      <c r="L1543" s="331"/>
      <c r="M1543" s="331"/>
      <c r="N1543" s="142">
        <v>51.12</v>
      </c>
      <c r="O1543" s="331"/>
      <c r="P1543" s="331"/>
      <c r="Q1543" s="331"/>
      <c r="R1543" s="331"/>
      <c r="S1543" s="142">
        <v>51.12</v>
      </c>
    </row>
    <row r="1544" spans="1:19" ht="10.9" customHeight="1" x14ac:dyDescent="0.2">
      <c r="A1544" s="128" t="s">
        <v>4015</v>
      </c>
      <c r="B1544" s="334">
        <v>5664</v>
      </c>
      <c r="C1544" s="321"/>
      <c r="D1544" s="321" t="s">
        <v>3656</v>
      </c>
      <c r="E1544" s="321"/>
      <c r="F1544" s="321"/>
      <c r="G1544" s="321" t="s">
        <v>7</v>
      </c>
      <c r="H1544" s="321"/>
      <c r="I1544" s="347">
        <v>42</v>
      </c>
      <c r="J1544" s="331"/>
      <c r="K1544" s="132">
        <v>4.1900000000000004</v>
      </c>
      <c r="L1544" s="331"/>
      <c r="M1544" s="331"/>
      <c r="N1544" s="135">
        <v>175.98</v>
      </c>
      <c r="O1544" s="331"/>
      <c r="P1544" s="331"/>
      <c r="Q1544" s="331"/>
      <c r="R1544" s="331"/>
      <c r="S1544" s="135">
        <v>175.98</v>
      </c>
    </row>
    <row r="1545" spans="1:19" ht="10.9" customHeight="1" x14ac:dyDescent="0.2">
      <c r="A1545" s="128" t="s">
        <v>4015</v>
      </c>
      <c r="B1545" s="334">
        <v>5670</v>
      </c>
      <c r="C1545" s="321"/>
      <c r="D1545" s="321" t="s">
        <v>3650</v>
      </c>
      <c r="E1545" s="321"/>
      <c r="F1545" s="321"/>
      <c r="G1545" s="321" t="s">
        <v>7</v>
      </c>
      <c r="H1545" s="321"/>
      <c r="I1545" s="335">
        <v>1</v>
      </c>
      <c r="J1545" s="331"/>
      <c r="K1545" s="135">
        <v>194.92</v>
      </c>
      <c r="L1545" s="331"/>
      <c r="M1545" s="331"/>
      <c r="N1545" s="135">
        <v>194.92</v>
      </c>
      <c r="O1545" s="331"/>
      <c r="P1545" s="331"/>
      <c r="Q1545" s="331"/>
      <c r="R1545" s="331"/>
      <c r="S1545" s="135">
        <v>194.92</v>
      </c>
    </row>
    <row r="1546" spans="1:19" ht="10.9" customHeight="1" x14ac:dyDescent="0.2">
      <c r="A1546" s="128" t="s">
        <v>4015</v>
      </c>
      <c r="B1546" s="334">
        <v>5715</v>
      </c>
      <c r="C1546" s="321"/>
      <c r="D1546" s="321" t="s">
        <v>3643</v>
      </c>
      <c r="E1546" s="321"/>
      <c r="F1546" s="321"/>
      <c r="G1546" s="321" t="s">
        <v>7</v>
      </c>
      <c r="H1546" s="321"/>
      <c r="I1546" s="347">
        <v>12</v>
      </c>
      <c r="J1546" s="331"/>
      <c r="K1546" s="142">
        <v>32.299999999999997</v>
      </c>
      <c r="L1546" s="331"/>
      <c r="M1546" s="331"/>
      <c r="N1546" s="135">
        <v>387.6</v>
      </c>
      <c r="O1546" s="331"/>
      <c r="P1546" s="331"/>
      <c r="Q1546" s="331"/>
      <c r="R1546" s="331"/>
      <c r="S1546" s="135">
        <v>387.6</v>
      </c>
    </row>
    <row r="1547" spans="1:19" ht="10.9" customHeight="1" x14ac:dyDescent="0.2">
      <c r="A1547" s="128" t="s">
        <v>4015</v>
      </c>
      <c r="B1547" s="334">
        <v>9361</v>
      </c>
      <c r="C1547" s="321"/>
      <c r="D1547" s="321" t="s">
        <v>3628</v>
      </c>
      <c r="E1547" s="321"/>
      <c r="F1547" s="321"/>
      <c r="G1547" s="321" t="s">
        <v>7</v>
      </c>
      <c r="H1547" s="321"/>
      <c r="I1547" s="335">
        <v>2</v>
      </c>
      <c r="J1547" s="331"/>
      <c r="K1547" s="135">
        <v>124.25</v>
      </c>
      <c r="L1547" s="331"/>
      <c r="M1547" s="331"/>
      <c r="N1547" s="135">
        <v>248.5</v>
      </c>
      <c r="O1547" s="331"/>
      <c r="P1547" s="331"/>
      <c r="Q1547" s="331"/>
      <c r="R1547" s="331"/>
      <c r="S1547" s="135">
        <v>248.5</v>
      </c>
    </row>
    <row r="1548" spans="1:19" ht="10.9" customHeight="1" x14ac:dyDescent="0.2">
      <c r="A1548" s="128" t="s">
        <v>4015</v>
      </c>
      <c r="B1548" s="334">
        <v>9371</v>
      </c>
      <c r="C1548" s="321"/>
      <c r="D1548" s="321" t="s">
        <v>3619</v>
      </c>
      <c r="E1548" s="321"/>
      <c r="F1548" s="321"/>
      <c r="G1548" s="321" t="s">
        <v>7</v>
      </c>
      <c r="H1548" s="321"/>
      <c r="I1548" s="335">
        <v>2</v>
      </c>
      <c r="J1548" s="331"/>
      <c r="K1548" s="142">
        <v>17.89</v>
      </c>
      <c r="L1548" s="331"/>
      <c r="M1548" s="331"/>
      <c r="N1548" s="142">
        <v>35.78</v>
      </c>
      <c r="O1548" s="331"/>
      <c r="P1548" s="331"/>
      <c r="Q1548" s="331"/>
      <c r="R1548" s="331"/>
      <c r="S1548" s="142">
        <v>35.78</v>
      </c>
    </row>
    <row r="1549" spans="1:19" ht="10.9" customHeight="1" x14ac:dyDescent="0.2">
      <c r="A1549" s="128" t="s">
        <v>4015</v>
      </c>
      <c r="B1549" s="334">
        <v>9383</v>
      </c>
      <c r="C1549" s="321"/>
      <c r="D1549" s="321" t="s">
        <v>3611</v>
      </c>
      <c r="E1549" s="321"/>
      <c r="F1549" s="321"/>
      <c r="G1549" s="321" t="s">
        <v>7</v>
      </c>
      <c r="H1549" s="321"/>
      <c r="I1549" s="335">
        <v>2</v>
      </c>
      <c r="J1549" s="331"/>
      <c r="K1549" s="132">
        <v>4.7699999999999996</v>
      </c>
      <c r="L1549" s="331"/>
      <c r="M1549" s="331"/>
      <c r="N1549" s="132">
        <v>9.5399999999999991</v>
      </c>
      <c r="O1549" s="331"/>
      <c r="P1549" s="331"/>
      <c r="Q1549" s="331"/>
      <c r="R1549" s="331"/>
      <c r="S1549" s="132">
        <v>9.5399999999999991</v>
      </c>
    </row>
    <row r="1550" spans="1:19" ht="10.9" customHeight="1" x14ac:dyDescent="0.2">
      <c r="A1550" s="128" t="s">
        <v>4015</v>
      </c>
      <c r="B1550" s="334">
        <v>9386</v>
      </c>
      <c r="C1550" s="321"/>
      <c r="D1550" s="321" t="s">
        <v>3608</v>
      </c>
      <c r="E1550" s="321"/>
      <c r="F1550" s="321"/>
      <c r="G1550" s="321" t="s">
        <v>7</v>
      </c>
      <c r="H1550" s="321"/>
      <c r="I1550" s="335">
        <v>2</v>
      </c>
      <c r="J1550" s="331"/>
      <c r="K1550" s="135">
        <v>111.76</v>
      </c>
      <c r="L1550" s="331"/>
      <c r="M1550" s="331"/>
      <c r="N1550" s="135">
        <v>223.52</v>
      </c>
      <c r="O1550" s="331"/>
      <c r="P1550" s="331"/>
      <c r="Q1550" s="331"/>
      <c r="R1550" s="331"/>
      <c r="S1550" s="135">
        <v>223.52</v>
      </c>
    </row>
    <row r="1551" spans="1:19" ht="10.9" customHeight="1" x14ac:dyDescent="0.2">
      <c r="A1551" s="128" t="s">
        <v>4015</v>
      </c>
      <c r="B1551" s="334">
        <v>9387</v>
      </c>
      <c r="C1551" s="321"/>
      <c r="D1551" s="321" t="s">
        <v>3607</v>
      </c>
      <c r="E1551" s="321"/>
      <c r="F1551" s="321"/>
      <c r="G1551" s="321" t="s">
        <v>7</v>
      </c>
      <c r="H1551" s="321"/>
      <c r="I1551" s="335">
        <v>7</v>
      </c>
      <c r="J1551" s="331"/>
      <c r="K1551" s="132">
        <v>3.55</v>
      </c>
      <c r="L1551" s="331"/>
      <c r="M1551" s="331"/>
      <c r="N1551" s="142">
        <v>24.85</v>
      </c>
      <c r="O1551" s="331"/>
      <c r="P1551" s="331"/>
      <c r="Q1551" s="331"/>
      <c r="R1551" s="331"/>
      <c r="S1551" s="142">
        <v>24.85</v>
      </c>
    </row>
    <row r="1552" spans="1:19" ht="10.9" customHeight="1" x14ac:dyDescent="0.2">
      <c r="A1552" s="128" t="s">
        <v>4015</v>
      </c>
      <c r="B1552" s="334">
        <v>9390</v>
      </c>
      <c r="C1552" s="321"/>
      <c r="D1552" s="321" t="s">
        <v>3604</v>
      </c>
      <c r="E1552" s="321"/>
      <c r="F1552" s="321"/>
      <c r="G1552" s="321" t="s">
        <v>7</v>
      </c>
      <c r="H1552" s="321"/>
      <c r="I1552" s="335">
        <v>2</v>
      </c>
      <c r="J1552" s="331"/>
      <c r="K1552" s="142">
        <v>51.74</v>
      </c>
      <c r="L1552" s="331"/>
      <c r="M1552" s="331"/>
      <c r="N1552" s="135">
        <v>103.48</v>
      </c>
      <c r="O1552" s="331"/>
      <c r="P1552" s="331"/>
      <c r="Q1552" s="331"/>
      <c r="R1552" s="331"/>
      <c r="S1552" s="135">
        <v>103.48</v>
      </c>
    </row>
    <row r="1553" spans="1:19" ht="10.9" customHeight="1" x14ac:dyDescent="0.2">
      <c r="A1553" s="128" t="s">
        <v>4015</v>
      </c>
      <c r="B1553" s="334">
        <v>9391</v>
      </c>
      <c r="C1553" s="321"/>
      <c r="D1553" s="321" t="s">
        <v>3603</v>
      </c>
      <c r="E1553" s="321"/>
      <c r="F1553" s="321"/>
      <c r="G1553" s="321" t="s">
        <v>7</v>
      </c>
      <c r="H1553" s="321"/>
      <c r="I1553" s="335">
        <v>7</v>
      </c>
      <c r="J1553" s="331"/>
      <c r="K1553" s="135">
        <v>112.79</v>
      </c>
      <c r="L1553" s="331"/>
      <c r="M1553" s="331"/>
      <c r="N1553" s="135">
        <v>789.53</v>
      </c>
      <c r="O1553" s="331"/>
      <c r="P1553" s="331"/>
      <c r="Q1553" s="331"/>
      <c r="R1553" s="331"/>
      <c r="S1553" s="135">
        <v>789.53</v>
      </c>
    </row>
    <row r="1554" spans="1:19" ht="10.9" customHeight="1" x14ac:dyDescent="0.2">
      <c r="A1554" s="128" t="s">
        <v>4015</v>
      </c>
      <c r="B1554" s="334">
        <v>9407</v>
      </c>
      <c r="C1554" s="321"/>
      <c r="D1554" s="321" t="s">
        <v>3597</v>
      </c>
      <c r="E1554" s="321"/>
      <c r="F1554" s="321"/>
      <c r="G1554" s="321" t="s">
        <v>7</v>
      </c>
      <c r="H1554" s="321"/>
      <c r="I1554" s="335">
        <v>1</v>
      </c>
      <c r="J1554" s="331"/>
      <c r="K1554" s="132">
        <v>4.03</v>
      </c>
      <c r="L1554" s="331"/>
      <c r="M1554" s="331"/>
      <c r="N1554" s="132">
        <v>4.03</v>
      </c>
      <c r="O1554" s="331"/>
      <c r="P1554" s="331"/>
      <c r="Q1554" s="331"/>
      <c r="R1554" s="331"/>
      <c r="S1554" s="132">
        <v>4.03</v>
      </c>
    </row>
    <row r="1555" spans="1:19" ht="10.9" customHeight="1" x14ac:dyDescent="0.2">
      <c r="A1555" s="128" t="s">
        <v>4015</v>
      </c>
      <c r="B1555" s="334">
        <v>9414</v>
      </c>
      <c r="C1555" s="321"/>
      <c r="D1555" s="321" t="s">
        <v>3590</v>
      </c>
      <c r="E1555" s="321"/>
      <c r="F1555" s="321"/>
      <c r="G1555" s="321" t="s">
        <v>7</v>
      </c>
      <c r="H1555" s="321"/>
      <c r="I1555" s="347">
        <v>12</v>
      </c>
      <c r="J1555" s="331"/>
      <c r="K1555" s="142">
        <v>46.77</v>
      </c>
      <c r="L1555" s="331"/>
      <c r="M1555" s="331"/>
      <c r="N1555" s="135">
        <v>561.24</v>
      </c>
      <c r="O1555" s="331"/>
      <c r="P1555" s="331"/>
      <c r="Q1555" s="331"/>
      <c r="R1555" s="331"/>
      <c r="S1555" s="135">
        <v>561.24</v>
      </c>
    </row>
    <row r="1556" spans="1:19" ht="10.9" customHeight="1" x14ac:dyDescent="0.2">
      <c r="A1556" s="128" t="s">
        <v>4015</v>
      </c>
      <c r="B1556" s="334">
        <v>9415</v>
      </c>
      <c r="C1556" s="321"/>
      <c r="D1556" s="321" t="s">
        <v>3589</v>
      </c>
      <c r="E1556" s="321"/>
      <c r="F1556" s="321"/>
      <c r="G1556" s="321" t="s">
        <v>7</v>
      </c>
      <c r="H1556" s="321"/>
      <c r="I1556" s="335">
        <v>1</v>
      </c>
      <c r="J1556" s="331"/>
      <c r="K1556" s="135">
        <v>150.85</v>
      </c>
      <c r="L1556" s="331"/>
      <c r="M1556" s="331"/>
      <c r="N1556" s="135">
        <v>150.85</v>
      </c>
      <c r="O1556" s="331"/>
      <c r="P1556" s="331"/>
      <c r="Q1556" s="331"/>
      <c r="R1556" s="331"/>
      <c r="S1556" s="135">
        <v>150.85</v>
      </c>
    </row>
    <row r="1557" spans="1:19" ht="10.9" customHeight="1" x14ac:dyDescent="0.2">
      <c r="A1557" s="128" t="s">
        <v>4015</v>
      </c>
      <c r="B1557" s="334">
        <v>9416</v>
      </c>
      <c r="C1557" s="321"/>
      <c r="D1557" s="321" t="s">
        <v>3588</v>
      </c>
      <c r="E1557" s="321"/>
      <c r="F1557" s="321"/>
      <c r="G1557" s="321" t="s">
        <v>7</v>
      </c>
      <c r="H1557" s="321"/>
      <c r="I1557" s="335">
        <v>2</v>
      </c>
      <c r="J1557" s="331"/>
      <c r="K1557" s="135">
        <v>124.25</v>
      </c>
      <c r="L1557" s="331"/>
      <c r="M1557" s="331"/>
      <c r="N1557" s="135">
        <v>248.5</v>
      </c>
      <c r="O1557" s="331"/>
      <c r="P1557" s="331"/>
      <c r="Q1557" s="331"/>
      <c r="R1557" s="331"/>
      <c r="S1557" s="135">
        <v>248.5</v>
      </c>
    </row>
    <row r="1558" spans="1:19" ht="10.9" customHeight="1" x14ac:dyDescent="0.2">
      <c r="A1558" s="322" t="s">
        <v>4014</v>
      </c>
      <c r="B1558" s="322"/>
      <c r="C1558" s="322"/>
      <c r="D1558" s="322"/>
      <c r="E1558" s="322"/>
      <c r="F1558" s="322"/>
      <c r="G1558" s="322"/>
      <c r="H1558" s="322"/>
      <c r="I1558" s="322"/>
      <c r="J1558" s="322"/>
      <c r="K1558" s="322"/>
      <c r="L1558" s="333">
        <v>0</v>
      </c>
      <c r="M1558" s="322"/>
      <c r="N1558" s="151">
        <v>8968.7900000000009</v>
      </c>
      <c r="O1558" s="333">
        <v>0</v>
      </c>
      <c r="P1558" s="322"/>
      <c r="Q1558" s="333">
        <v>0</v>
      </c>
      <c r="R1558" s="322"/>
      <c r="S1558" s="151">
        <v>8968.7900000000009</v>
      </c>
    </row>
    <row r="1559" spans="1:19" ht="10.9" customHeight="1" x14ac:dyDescent="0.2">
      <c r="A1559" s="322" t="s">
        <v>4013</v>
      </c>
      <c r="B1559" s="322"/>
      <c r="C1559" s="322"/>
      <c r="D1559" s="322"/>
      <c r="E1559" s="322"/>
      <c r="F1559" s="322"/>
      <c r="G1559" s="322"/>
      <c r="H1559" s="322"/>
      <c r="I1559" s="322"/>
      <c r="J1559" s="322"/>
      <c r="K1559" s="322"/>
      <c r="L1559" s="330">
        <v>0</v>
      </c>
      <c r="M1559" s="322"/>
      <c r="N1559" s="149">
        <v>1</v>
      </c>
      <c r="O1559" s="330">
        <v>0</v>
      </c>
      <c r="P1559" s="322"/>
      <c r="Q1559" s="330">
        <v>0</v>
      </c>
      <c r="R1559" s="322"/>
      <c r="S1559" s="149">
        <v>1</v>
      </c>
    </row>
    <row r="1560" spans="1:19" ht="10.9" customHeight="1" x14ac:dyDescent="0.2">
      <c r="A1560" s="301"/>
      <c r="B1560" s="301"/>
      <c r="C1560" s="301"/>
      <c r="D1560" s="301"/>
      <c r="E1560" s="301"/>
      <c r="F1560" s="301"/>
      <c r="G1560" s="301"/>
      <c r="H1560" s="301"/>
      <c r="I1560" s="301"/>
      <c r="J1560" s="301"/>
      <c r="K1560" s="301"/>
      <c r="L1560" s="301"/>
      <c r="M1560" s="301"/>
      <c r="N1560" s="301"/>
      <c r="O1560" s="301"/>
      <c r="P1560" s="301"/>
      <c r="Q1560" s="301"/>
      <c r="R1560" s="301"/>
      <c r="S1560" s="301"/>
    </row>
    <row r="1561" spans="1:19" ht="10.9" customHeight="1" x14ac:dyDescent="0.2">
      <c r="A1561" s="322" t="s">
        <v>4022</v>
      </c>
      <c r="B1561" s="322"/>
      <c r="C1561" s="322"/>
      <c r="D1561" s="322"/>
      <c r="E1561" s="321" t="s">
        <v>4456</v>
      </c>
      <c r="F1561" s="321"/>
      <c r="G1561" s="321"/>
      <c r="H1561" s="321"/>
      <c r="I1561" s="321"/>
      <c r="J1561" s="321"/>
      <c r="K1561" s="321"/>
      <c r="L1561" s="321"/>
      <c r="M1561" s="321"/>
      <c r="N1561" s="321"/>
      <c r="O1561" s="321"/>
      <c r="P1561" s="322" t="s">
        <v>2904</v>
      </c>
      <c r="Q1561" s="322"/>
      <c r="R1561" s="321" t="s">
        <v>414</v>
      </c>
      <c r="S1561" s="321"/>
    </row>
    <row r="1562" spans="1:19" ht="10.9" customHeight="1" x14ac:dyDescent="0.2">
      <c r="A1562" s="157"/>
      <c r="B1562" s="324"/>
      <c r="C1562" s="324"/>
      <c r="D1562" s="324"/>
      <c r="E1562" s="324"/>
      <c r="F1562" s="324"/>
      <c r="G1562" s="325"/>
      <c r="H1562" s="325"/>
      <c r="I1562" s="325"/>
      <c r="J1562" s="325"/>
      <c r="K1562" s="156"/>
      <c r="L1562" s="326" t="s">
        <v>4020</v>
      </c>
      <c r="M1562" s="326"/>
      <c r="N1562" s="326"/>
      <c r="O1562" s="326"/>
      <c r="P1562" s="326"/>
      <c r="Q1562" s="326"/>
      <c r="R1562" s="326"/>
      <c r="S1562" s="156"/>
    </row>
    <row r="1563" spans="1:19" ht="65.650000000000006" customHeight="1" x14ac:dyDescent="0.2">
      <c r="A1563" s="155" t="s">
        <v>1247</v>
      </c>
      <c r="B1563" s="327" t="s">
        <v>0</v>
      </c>
      <c r="C1563" s="327"/>
      <c r="D1563" s="327" t="s">
        <v>1</v>
      </c>
      <c r="E1563" s="327"/>
      <c r="F1563" s="327"/>
      <c r="G1563" s="327" t="s">
        <v>2904</v>
      </c>
      <c r="H1563" s="327"/>
      <c r="I1563" s="328" t="s">
        <v>405</v>
      </c>
      <c r="J1563" s="328"/>
      <c r="K1563" s="154" t="s">
        <v>4</v>
      </c>
      <c r="L1563" s="322" t="s">
        <v>4019</v>
      </c>
      <c r="M1563" s="322"/>
      <c r="N1563" s="141" t="s">
        <v>4018</v>
      </c>
      <c r="O1563" s="322" t="s">
        <v>4017</v>
      </c>
      <c r="P1563" s="322"/>
      <c r="Q1563" s="322" t="s">
        <v>4016</v>
      </c>
      <c r="R1563" s="322"/>
      <c r="S1563" s="154" t="s">
        <v>5</v>
      </c>
    </row>
    <row r="1564" spans="1:19" ht="10.9" customHeight="1" x14ac:dyDescent="0.2">
      <c r="A1564" s="128" t="s">
        <v>4015</v>
      </c>
      <c r="B1564" s="334">
        <v>4713</v>
      </c>
      <c r="C1564" s="321"/>
      <c r="D1564" s="321" t="s">
        <v>3818</v>
      </c>
      <c r="E1564" s="321"/>
      <c r="F1564" s="321"/>
      <c r="G1564" s="321" t="s">
        <v>19</v>
      </c>
      <c r="H1564" s="321"/>
      <c r="I1564" s="347">
        <v>47.69</v>
      </c>
      <c r="J1564" s="331"/>
      <c r="K1564" s="142">
        <v>14.42</v>
      </c>
      <c r="L1564" s="331"/>
      <c r="M1564" s="331"/>
      <c r="N1564" s="135">
        <v>687.68979999999999</v>
      </c>
      <c r="O1564" s="331"/>
      <c r="P1564" s="331"/>
      <c r="Q1564" s="331"/>
      <c r="R1564" s="331"/>
      <c r="S1564" s="135">
        <v>687.68979999999999</v>
      </c>
    </row>
    <row r="1565" spans="1:19" ht="10.9" customHeight="1" x14ac:dyDescent="0.2">
      <c r="A1565" s="128" t="s">
        <v>4015</v>
      </c>
      <c r="B1565" s="334">
        <v>4714</v>
      </c>
      <c r="C1565" s="321"/>
      <c r="D1565" s="321" t="s">
        <v>3817</v>
      </c>
      <c r="E1565" s="321"/>
      <c r="F1565" s="321"/>
      <c r="G1565" s="321" t="s">
        <v>19</v>
      </c>
      <c r="H1565" s="321"/>
      <c r="I1565" s="335">
        <v>7.81</v>
      </c>
      <c r="J1565" s="331"/>
      <c r="K1565" s="142">
        <v>24.85</v>
      </c>
      <c r="L1565" s="331"/>
      <c r="M1565" s="331"/>
      <c r="N1565" s="135">
        <v>194.07849999999999</v>
      </c>
      <c r="O1565" s="331"/>
      <c r="P1565" s="331"/>
      <c r="Q1565" s="331"/>
      <c r="R1565" s="331"/>
      <c r="S1565" s="135">
        <v>194.07849999999999</v>
      </c>
    </row>
    <row r="1566" spans="1:19" ht="10.9" customHeight="1" x14ac:dyDescent="0.2">
      <c r="A1566" s="128" t="s">
        <v>4015</v>
      </c>
      <c r="B1566" s="334">
        <v>4719</v>
      </c>
      <c r="C1566" s="321"/>
      <c r="D1566" s="321" t="s">
        <v>3813</v>
      </c>
      <c r="E1566" s="321"/>
      <c r="F1566" s="321"/>
      <c r="G1566" s="321" t="s">
        <v>19</v>
      </c>
      <c r="H1566" s="321"/>
      <c r="I1566" s="335">
        <v>7.79</v>
      </c>
      <c r="J1566" s="331"/>
      <c r="K1566" s="135">
        <v>107.98</v>
      </c>
      <c r="L1566" s="331"/>
      <c r="M1566" s="331"/>
      <c r="N1566" s="135">
        <v>841.16420000000005</v>
      </c>
      <c r="O1566" s="331"/>
      <c r="P1566" s="331"/>
      <c r="Q1566" s="331"/>
      <c r="R1566" s="331"/>
      <c r="S1566" s="135">
        <v>841.16420000000005</v>
      </c>
    </row>
    <row r="1567" spans="1:19" ht="10.9" customHeight="1" x14ac:dyDescent="0.2">
      <c r="A1567" s="128" t="s">
        <v>4015</v>
      </c>
      <c r="B1567" s="334">
        <v>4720</v>
      </c>
      <c r="C1567" s="321"/>
      <c r="D1567" s="321" t="s">
        <v>3812</v>
      </c>
      <c r="E1567" s="321"/>
      <c r="F1567" s="321"/>
      <c r="G1567" s="321" t="s">
        <v>19</v>
      </c>
      <c r="H1567" s="321"/>
      <c r="I1567" s="335">
        <v>7.73</v>
      </c>
      <c r="J1567" s="331"/>
      <c r="K1567" s="135">
        <v>207</v>
      </c>
      <c r="L1567" s="331"/>
      <c r="M1567" s="331"/>
      <c r="N1567" s="129">
        <v>1600.11</v>
      </c>
      <c r="O1567" s="331"/>
      <c r="P1567" s="331"/>
      <c r="Q1567" s="331"/>
      <c r="R1567" s="331"/>
      <c r="S1567" s="129">
        <v>1600.11</v>
      </c>
    </row>
    <row r="1568" spans="1:19" ht="10.9" customHeight="1" x14ac:dyDescent="0.2">
      <c r="A1568" s="128" t="s">
        <v>4015</v>
      </c>
      <c r="B1568" s="334">
        <v>9419</v>
      </c>
      <c r="C1568" s="321"/>
      <c r="D1568" s="321" t="s">
        <v>3586</v>
      </c>
      <c r="E1568" s="321"/>
      <c r="F1568" s="321"/>
      <c r="G1568" s="321" t="s">
        <v>19</v>
      </c>
      <c r="H1568" s="321"/>
      <c r="I1568" s="335">
        <v>7.83</v>
      </c>
      <c r="J1568" s="331"/>
      <c r="K1568" s="142">
        <v>14.42</v>
      </c>
      <c r="L1568" s="331"/>
      <c r="M1568" s="331"/>
      <c r="N1568" s="135">
        <v>112.90860000000001</v>
      </c>
      <c r="O1568" s="331"/>
      <c r="P1568" s="331"/>
      <c r="Q1568" s="331"/>
      <c r="R1568" s="331"/>
      <c r="S1568" s="135">
        <v>112.90860000000001</v>
      </c>
    </row>
    <row r="1569" spans="1:19" ht="10.9" customHeight="1" x14ac:dyDescent="0.2">
      <c r="A1569" s="128" t="s">
        <v>4015</v>
      </c>
      <c r="B1569" s="334">
        <v>9424</v>
      </c>
      <c r="C1569" s="321"/>
      <c r="D1569" s="321" t="s">
        <v>3581</v>
      </c>
      <c r="E1569" s="321"/>
      <c r="F1569" s="321"/>
      <c r="G1569" s="321" t="s">
        <v>19</v>
      </c>
      <c r="H1569" s="321"/>
      <c r="I1569" s="335">
        <v>7.76</v>
      </c>
      <c r="J1569" s="331"/>
      <c r="K1569" s="135">
        <v>137.65</v>
      </c>
      <c r="L1569" s="331"/>
      <c r="M1569" s="331"/>
      <c r="N1569" s="129">
        <v>1068.164</v>
      </c>
      <c r="O1569" s="331"/>
      <c r="P1569" s="331"/>
      <c r="Q1569" s="331"/>
      <c r="R1569" s="331"/>
      <c r="S1569" s="129">
        <v>1068.164</v>
      </c>
    </row>
    <row r="1570" spans="1:19" ht="10.9" customHeight="1" x14ac:dyDescent="0.2">
      <c r="A1570" s="322" t="s">
        <v>4014</v>
      </c>
      <c r="B1570" s="322"/>
      <c r="C1570" s="322"/>
      <c r="D1570" s="322"/>
      <c r="E1570" s="322"/>
      <c r="F1570" s="322"/>
      <c r="G1570" s="322"/>
      <c r="H1570" s="322"/>
      <c r="I1570" s="322"/>
      <c r="J1570" s="322"/>
      <c r="K1570" s="322"/>
      <c r="L1570" s="333">
        <v>0</v>
      </c>
      <c r="M1570" s="322"/>
      <c r="N1570" s="151">
        <v>4504.1151</v>
      </c>
      <c r="O1570" s="333">
        <v>0</v>
      </c>
      <c r="P1570" s="322"/>
      <c r="Q1570" s="333">
        <v>0</v>
      </c>
      <c r="R1570" s="322"/>
      <c r="S1570" s="151">
        <v>4504.1151</v>
      </c>
    </row>
    <row r="1571" spans="1:19" ht="10.9" customHeight="1" x14ac:dyDescent="0.2">
      <c r="A1571" s="322" t="s">
        <v>4013</v>
      </c>
      <c r="B1571" s="322"/>
      <c r="C1571" s="322"/>
      <c r="D1571" s="322"/>
      <c r="E1571" s="322"/>
      <c r="F1571" s="322"/>
      <c r="G1571" s="322"/>
      <c r="H1571" s="322"/>
      <c r="I1571" s="322"/>
      <c r="J1571" s="322"/>
      <c r="K1571" s="322"/>
      <c r="L1571" s="330">
        <v>0</v>
      </c>
      <c r="M1571" s="322"/>
      <c r="N1571" s="149">
        <v>1</v>
      </c>
      <c r="O1571" s="330">
        <v>0</v>
      </c>
      <c r="P1571" s="322"/>
      <c r="Q1571" s="330">
        <v>0</v>
      </c>
      <c r="R1571" s="322"/>
      <c r="S1571" s="149">
        <v>1</v>
      </c>
    </row>
    <row r="1572" spans="1:19" ht="10.9" customHeight="1" x14ac:dyDescent="0.2">
      <c r="A1572" s="301"/>
      <c r="B1572" s="301"/>
      <c r="C1572" s="301"/>
      <c r="D1572" s="301"/>
      <c r="E1572" s="301"/>
      <c r="F1572" s="301"/>
      <c r="G1572" s="301"/>
      <c r="H1572" s="301"/>
      <c r="I1572" s="301"/>
      <c r="J1572" s="301"/>
      <c r="K1572" s="301"/>
      <c r="L1572" s="301"/>
      <c r="M1572" s="301"/>
      <c r="N1572" s="301"/>
      <c r="O1572" s="301"/>
      <c r="P1572" s="301"/>
      <c r="Q1572" s="301"/>
      <c r="R1572" s="301"/>
      <c r="S1572" s="301"/>
    </row>
    <row r="1573" spans="1:19" ht="10.9" customHeight="1" x14ac:dyDescent="0.2">
      <c r="A1573" s="322" t="s">
        <v>4022</v>
      </c>
      <c r="B1573" s="322"/>
      <c r="C1573" s="322"/>
      <c r="D1573" s="322"/>
      <c r="E1573" s="321" t="s">
        <v>4455</v>
      </c>
      <c r="F1573" s="321"/>
      <c r="G1573" s="321"/>
      <c r="H1573" s="321"/>
      <c r="I1573" s="321"/>
      <c r="J1573" s="321"/>
      <c r="K1573" s="321"/>
      <c r="L1573" s="321"/>
      <c r="M1573" s="321"/>
      <c r="N1573" s="321"/>
      <c r="O1573" s="321"/>
      <c r="P1573" s="322" t="s">
        <v>2904</v>
      </c>
      <c r="Q1573" s="322"/>
      <c r="R1573" s="321" t="s">
        <v>414</v>
      </c>
      <c r="S1573" s="321"/>
    </row>
    <row r="1574" spans="1:19" ht="10.9" customHeight="1" x14ac:dyDescent="0.2">
      <c r="A1574" s="157"/>
      <c r="B1574" s="324"/>
      <c r="C1574" s="324"/>
      <c r="D1574" s="324"/>
      <c r="E1574" s="324"/>
      <c r="F1574" s="324"/>
      <c r="G1574" s="325"/>
      <c r="H1574" s="325"/>
      <c r="I1574" s="325"/>
      <c r="J1574" s="325"/>
      <c r="K1574" s="156"/>
      <c r="L1574" s="326" t="s">
        <v>4020</v>
      </c>
      <c r="M1574" s="326"/>
      <c r="N1574" s="326"/>
      <c r="O1574" s="326"/>
      <c r="P1574" s="326"/>
      <c r="Q1574" s="326"/>
      <c r="R1574" s="326"/>
      <c r="S1574" s="156"/>
    </row>
    <row r="1575" spans="1:19" ht="65.650000000000006" customHeight="1" x14ac:dyDescent="0.2">
      <c r="A1575" s="155" t="s">
        <v>1247</v>
      </c>
      <c r="B1575" s="327" t="s">
        <v>0</v>
      </c>
      <c r="C1575" s="327"/>
      <c r="D1575" s="327" t="s">
        <v>1</v>
      </c>
      <c r="E1575" s="327"/>
      <c r="F1575" s="327"/>
      <c r="G1575" s="327" t="s">
        <v>2904</v>
      </c>
      <c r="H1575" s="327"/>
      <c r="I1575" s="328" t="s">
        <v>405</v>
      </c>
      <c r="J1575" s="328"/>
      <c r="K1575" s="154" t="s">
        <v>4</v>
      </c>
      <c r="L1575" s="322" t="s">
        <v>4019</v>
      </c>
      <c r="M1575" s="322"/>
      <c r="N1575" s="141" t="s">
        <v>4018</v>
      </c>
      <c r="O1575" s="322" t="s">
        <v>4017</v>
      </c>
      <c r="P1575" s="322"/>
      <c r="Q1575" s="322" t="s">
        <v>4016</v>
      </c>
      <c r="R1575" s="322"/>
      <c r="S1575" s="154" t="s">
        <v>5</v>
      </c>
    </row>
    <row r="1576" spans="1:19" ht="10.9" customHeight="1" x14ac:dyDescent="0.2">
      <c r="A1576" s="128" t="s">
        <v>4015</v>
      </c>
      <c r="B1576" s="334">
        <v>4588</v>
      </c>
      <c r="C1576" s="321"/>
      <c r="D1576" s="321" t="s">
        <v>3857</v>
      </c>
      <c r="E1576" s="321"/>
      <c r="F1576" s="321"/>
      <c r="G1576" s="321" t="s">
        <v>7</v>
      </c>
      <c r="H1576" s="321"/>
      <c r="I1576" s="335">
        <v>1</v>
      </c>
      <c r="J1576" s="331"/>
      <c r="K1576" s="132">
        <v>2.48</v>
      </c>
      <c r="L1576" s="331"/>
      <c r="M1576" s="331"/>
      <c r="N1576" s="132">
        <v>2.48</v>
      </c>
      <c r="O1576" s="331"/>
      <c r="P1576" s="331"/>
      <c r="Q1576" s="331"/>
      <c r="R1576" s="331"/>
      <c r="S1576" s="132">
        <v>2.48</v>
      </c>
    </row>
    <row r="1577" spans="1:19" ht="10.9" customHeight="1" x14ac:dyDescent="0.2">
      <c r="A1577" s="128" t="s">
        <v>4015</v>
      </c>
      <c r="B1577" s="334">
        <v>4787</v>
      </c>
      <c r="C1577" s="321"/>
      <c r="D1577" s="321" t="s">
        <v>3794</v>
      </c>
      <c r="E1577" s="321"/>
      <c r="F1577" s="321"/>
      <c r="G1577" s="321" t="s">
        <v>7</v>
      </c>
      <c r="H1577" s="321"/>
      <c r="I1577" s="335">
        <v>2</v>
      </c>
      <c r="J1577" s="331"/>
      <c r="K1577" s="142">
        <v>13.38</v>
      </c>
      <c r="L1577" s="331"/>
      <c r="M1577" s="331"/>
      <c r="N1577" s="142">
        <v>26.76</v>
      </c>
      <c r="O1577" s="331"/>
      <c r="P1577" s="331"/>
      <c r="Q1577" s="331"/>
      <c r="R1577" s="331"/>
      <c r="S1577" s="142">
        <v>26.76</v>
      </c>
    </row>
    <row r="1578" spans="1:19" ht="10.9" customHeight="1" x14ac:dyDescent="0.2">
      <c r="A1578" s="128" t="s">
        <v>4015</v>
      </c>
      <c r="B1578" s="334">
        <v>5014</v>
      </c>
      <c r="C1578" s="321"/>
      <c r="D1578" s="321" t="s">
        <v>3768</v>
      </c>
      <c r="E1578" s="321"/>
      <c r="F1578" s="321"/>
      <c r="G1578" s="321" t="s">
        <v>7</v>
      </c>
      <c r="H1578" s="321"/>
      <c r="I1578" s="335">
        <v>2</v>
      </c>
      <c r="J1578" s="331"/>
      <c r="K1578" s="142">
        <v>17.559999999999999</v>
      </c>
      <c r="L1578" s="331"/>
      <c r="M1578" s="331"/>
      <c r="N1578" s="142">
        <v>35.119999999999997</v>
      </c>
      <c r="O1578" s="331"/>
      <c r="P1578" s="331"/>
      <c r="Q1578" s="331"/>
      <c r="R1578" s="331"/>
      <c r="S1578" s="142">
        <v>35.119999999999997</v>
      </c>
    </row>
    <row r="1579" spans="1:19" ht="10.9" customHeight="1" x14ac:dyDescent="0.2">
      <c r="A1579" s="128" t="s">
        <v>4015</v>
      </c>
      <c r="B1579" s="334">
        <v>5204</v>
      </c>
      <c r="C1579" s="321"/>
      <c r="D1579" s="321" t="s">
        <v>3755</v>
      </c>
      <c r="E1579" s="321"/>
      <c r="F1579" s="321"/>
      <c r="G1579" s="321" t="s">
        <v>7</v>
      </c>
      <c r="H1579" s="321"/>
      <c r="I1579" s="335">
        <v>2</v>
      </c>
      <c r="J1579" s="331"/>
      <c r="K1579" s="132">
        <v>4.7699999999999996</v>
      </c>
      <c r="L1579" s="331"/>
      <c r="M1579" s="331"/>
      <c r="N1579" s="132">
        <v>9.5399999999999991</v>
      </c>
      <c r="O1579" s="331"/>
      <c r="P1579" s="331"/>
      <c r="Q1579" s="331"/>
      <c r="R1579" s="331"/>
      <c r="S1579" s="132">
        <v>9.5399999999999991</v>
      </c>
    </row>
    <row r="1580" spans="1:19" ht="10.9" customHeight="1" x14ac:dyDescent="0.2">
      <c r="A1580" s="128" t="s">
        <v>4015</v>
      </c>
      <c r="B1580" s="334">
        <v>5289</v>
      </c>
      <c r="C1580" s="321"/>
      <c r="D1580" s="321" t="s">
        <v>3732</v>
      </c>
      <c r="E1580" s="321"/>
      <c r="F1580" s="321"/>
      <c r="G1580" s="321" t="s">
        <v>7</v>
      </c>
      <c r="H1580" s="321"/>
      <c r="I1580" s="347">
        <v>22</v>
      </c>
      <c r="J1580" s="331"/>
      <c r="K1580" s="132">
        <v>3.55</v>
      </c>
      <c r="L1580" s="331"/>
      <c r="M1580" s="331"/>
      <c r="N1580" s="142">
        <v>78.099999999999994</v>
      </c>
      <c r="O1580" s="331"/>
      <c r="P1580" s="331"/>
      <c r="Q1580" s="331"/>
      <c r="R1580" s="331"/>
      <c r="S1580" s="142">
        <v>78.099999999999994</v>
      </c>
    </row>
    <row r="1581" spans="1:19" ht="10.9" customHeight="1" x14ac:dyDescent="0.2">
      <c r="A1581" s="128" t="s">
        <v>4015</v>
      </c>
      <c r="B1581" s="334">
        <v>5290</v>
      </c>
      <c r="C1581" s="321"/>
      <c r="D1581" s="321" t="s">
        <v>3731</v>
      </c>
      <c r="E1581" s="321"/>
      <c r="F1581" s="321"/>
      <c r="G1581" s="321" t="s">
        <v>7</v>
      </c>
      <c r="H1581" s="321"/>
      <c r="I1581" s="335">
        <v>1</v>
      </c>
      <c r="J1581" s="331"/>
      <c r="K1581" s="132">
        <v>7.27</v>
      </c>
      <c r="L1581" s="331"/>
      <c r="M1581" s="331"/>
      <c r="N1581" s="132">
        <v>7.27</v>
      </c>
      <c r="O1581" s="331"/>
      <c r="P1581" s="331"/>
      <c r="Q1581" s="331"/>
      <c r="R1581" s="331"/>
      <c r="S1581" s="132">
        <v>7.27</v>
      </c>
    </row>
    <row r="1582" spans="1:19" ht="10.9" customHeight="1" x14ac:dyDescent="0.2">
      <c r="A1582" s="128" t="s">
        <v>4015</v>
      </c>
      <c r="B1582" s="334">
        <v>5294</v>
      </c>
      <c r="C1582" s="321"/>
      <c r="D1582" s="321" t="s">
        <v>3727</v>
      </c>
      <c r="E1582" s="321"/>
      <c r="F1582" s="321"/>
      <c r="G1582" s="321" t="s">
        <v>7</v>
      </c>
      <c r="H1582" s="321"/>
      <c r="I1582" s="335">
        <v>2</v>
      </c>
      <c r="J1582" s="331"/>
      <c r="K1582" s="135">
        <v>123.71</v>
      </c>
      <c r="L1582" s="331"/>
      <c r="M1582" s="331"/>
      <c r="N1582" s="135">
        <v>247.42</v>
      </c>
      <c r="O1582" s="331"/>
      <c r="P1582" s="331"/>
      <c r="Q1582" s="331"/>
      <c r="R1582" s="331"/>
      <c r="S1582" s="135">
        <v>247.42</v>
      </c>
    </row>
    <row r="1583" spans="1:19" ht="10.9" customHeight="1" x14ac:dyDescent="0.2">
      <c r="A1583" s="128" t="s">
        <v>4015</v>
      </c>
      <c r="B1583" s="334">
        <v>5295</v>
      </c>
      <c r="C1583" s="321"/>
      <c r="D1583" s="321" t="s">
        <v>3726</v>
      </c>
      <c r="E1583" s="321"/>
      <c r="F1583" s="321"/>
      <c r="G1583" s="321" t="s">
        <v>7</v>
      </c>
      <c r="H1583" s="321"/>
      <c r="I1583" s="335">
        <v>2</v>
      </c>
      <c r="J1583" s="331"/>
      <c r="K1583" s="135">
        <v>131.91</v>
      </c>
      <c r="L1583" s="331"/>
      <c r="M1583" s="331"/>
      <c r="N1583" s="135">
        <v>263.82</v>
      </c>
      <c r="O1583" s="331"/>
      <c r="P1583" s="331"/>
      <c r="Q1583" s="331"/>
      <c r="R1583" s="331"/>
      <c r="S1583" s="135">
        <v>263.82</v>
      </c>
    </row>
    <row r="1584" spans="1:19" ht="10.9" customHeight="1" x14ac:dyDescent="0.2">
      <c r="A1584" s="128" t="s">
        <v>4015</v>
      </c>
      <c r="B1584" s="334">
        <v>5369</v>
      </c>
      <c r="C1584" s="321"/>
      <c r="D1584" s="321" t="s">
        <v>3707</v>
      </c>
      <c r="E1584" s="321"/>
      <c r="F1584" s="321"/>
      <c r="G1584" s="321" t="s">
        <v>7</v>
      </c>
      <c r="H1584" s="321"/>
      <c r="I1584" s="335">
        <v>3</v>
      </c>
      <c r="J1584" s="331"/>
      <c r="K1584" s="142">
        <v>14.17</v>
      </c>
      <c r="L1584" s="331"/>
      <c r="M1584" s="331"/>
      <c r="N1584" s="142">
        <v>42.51</v>
      </c>
      <c r="O1584" s="331"/>
      <c r="P1584" s="331"/>
      <c r="Q1584" s="331"/>
      <c r="R1584" s="331"/>
      <c r="S1584" s="142">
        <v>42.51</v>
      </c>
    </row>
    <row r="1585" spans="1:19" ht="10.9" customHeight="1" x14ac:dyDescent="0.2">
      <c r="A1585" s="128" t="s">
        <v>4015</v>
      </c>
      <c r="B1585" s="334">
        <v>5498</v>
      </c>
      <c r="C1585" s="321"/>
      <c r="D1585" s="321" t="s">
        <v>3686</v>
      </c>
      <c r="E1585" s="321"/>
      <c r="F1585" s="321"/>
      <c r="G1585" s="321" t="s">
        <v>7</v>
      </c>
      <c r="H1585" s="321"/>
      <c r="I1585" s="335">
        <v>2</v>
      </c>
      <c r="J1585" s="331"/>
      <c r="K1585" s="132">
        <v>2.13</v>
      </c>
      <c r="L1585" s="331"/>
      <c r="M1585" s="331"/>
      <c r="N1585" s="132">
        <v>4.26</v>
      </c>
      <c r="O1585" s="331"/>
      <c r="P1585" s="331"/>
      <c r="Q1585" s="331"/>
      <c r="R1585" s="331"/>
      <c r="S1585" s="132">
        <v>4.26</v>
      </c>
    </row>
    <row r="1586" spans="1:19" ht="10.9" customHeight="1" x14ac:dyDescent="0.2">
      <c r="A1586" s="128" t="s">
        <v>4015</v>
      </c>
      <c r="B1586" s="334">
        <v>5664</v>
      </c>
      <c r="C1586" s="321"/>
      <c r="D1586" s="321" t="s">
        <v>3656</v>
      </c>
      <c r="E1586" s="321"/>
      <c r="F1586" s="321"/>
      <c r="G1586" s="321" t="s">
        <v>7</v>
      </c>
      <c r="H1586" s="321"/>
      <c r="I1586" s="335">
        <v>2</v>
      </c>
      <c r="J1586" s="331"/>
      <c r="K1586" s="132">
        <v>4.1900000000000004</v>
      </c>
      <c r="L1586" s="331"/>
      <c r="M1586" s="331"/>
      <c r="N1586" s="132">
        <v>8.3800000000000008</v>
      </c>
      <c r="O1586" s="331"/>
      <c r="P1586" s="331"/>
      <c r="Q1586" s="331"/>
      <c r="R1586" s="331"/>
      <c r="S1586" s="132">
        <v>8.3800000000000008</v>
      </c>
    </row>
    <row r="1587" spans="1:19" ht="10.9" customHeight="1" x14ac:dyDescent="0.2">
      <c r="A1587" s="128" t="s">
        <v>4015</v>
      </c>
      <c r="B1587" s="334">
        <v>9387</v>
      </c>
      <c r="C1587" s="321"/>
      <c r="D1587" s="321" t="s">
        <v>3607</v>
      </c>
      <c r="E1587" s="321"/>
      <c r="F1587" s="321"/>
      <c r="G1587" s="321" t="s">
        <v>7</v>
      </c>
      <c r="H1587" s="321"/>
      <c r="I1587" s="335">
        <v>2</v>
      </c>
      <c r="J1587" s="331"/>
      <c r="K1587" s="132">
        <v>3.55</v>
      </c>
      <c r="L1587" s="331"/>
      <c r="M1587" s="331"/>
      <c r="N1587" s="132">
        <v>7.1</v>
      </c>
      <c r="O1587" s="331"/>
      <c r="P1587" s="331"/>
      <c r="Q1587" s="331"/>
      <c r="R1587" s="331"/>
      <c r="S1587" s="132">
        <v>7.1</v>
      </c>
    </row>
    <row r="1588" spans="1:19" ht="10.9" customHeight="1" x14ac:dyDescent="0.2">
      <c r="A1588" s="128" t="s">
        <v>4015</v>
      </c>
      <c r="B1588" s="334">
        <v>9391</v>
      </c>
      <c r="C1588" s="321"/>
      <c r="D1588" s="321" t="s">
        <v>3603</v>
      </c>
      <c r="E1588" s="321"/>
      <c r="F1588" s="321"/>
      <c r="G1588" s="321" t="s">
        <v>7</v>
      </c>
      <c r="H1588" s="321"/>
      <c r="I1588" s="335">
        <v>2</v>
      </c>
      <c r="J1588" s="331"/>
      <c r="K1588" s="135">
        <v>112.79</v>
      </c>
      <c r="L1588" s="331"/>
      <c r="M1588" s="331"/>
      <c r="N1588" s="135">
        <v>225.58</v>
      </c>
      <c r="O1588" s="331"/>
      <c r="P1588" s="331"/>
      <c r="Q1588" s="331"/>
      <c r="R1588" s="331"/>
      <c r="S1588" s="135">
        <v>225.58</v>
      </c>
    </row>
    <row r="1589" spans="1:19" ht="10.9" customHeight="1" x14ac:dyDescent="0.2">
      <c r="A1589" s="322" t="s">
        <v>4014</v>
      </c>
      <c r="B1589" s="322"/>
      <c r="C1589" s="322"/>
      <c r="D1589" s="322"/>
      <c r="E1589" s="322"/>
      <c r="F1589" s="322"/>
      <c r="G1589" s="322"/>
      <c r="H1589" s="322"/>
      <c r="I1589" s="322"/>
      <c r="J1589" s="322"/>
      <c r="K1589" s="322"/>
      <c r="L1589" s="333">
        <v>0</v>
      </c>
      <c r="M1589" s="322"/>
      <c r="N1589" s="161">
        <v>958.34</v>
      </c>
      <c r="O1589" s="333">
        <v>0</v>
      </c>
      <c r="P1589" s="322"/>
      <c r="Q1589" s="333">
        <v>0</v>
      </c>
      <c r="R1589" s="322"/>
      <c r="S1589" s="161">
        <v>958.34</v>
      </c>
    </row>
    <row r="1590" spans="1:19" ht="10.9" customHeight="1" x14ac:dyDescent="0.2">
      <c r="A1590" s="322" t="s">
        <v>4013</v>
      </c>
      <c r="B1590" s="322"/>
      <c r="C1590" s="322"/>
      <c r="D1590" s="322"/>
      <c r="E1590" s="322"/>
      <c r="F1590" s="322"/>
      <c r="G1590" s="322"/>
      <c r="H1590" s="322"/>
      <c r="I1590" s="322"/>
      <c r="J1590" s="322"/>
      <c r="K1590" s="322"/>
      <c r="L1590" s="330">
        <v>0</v>
      </c>
      <c r="M1590" s="322"/>
      <c r="N1590" s="149">
        <v>1</v>
      </c>
      <c r="O1590" s="330">
        <v>0</v>
      </c>
      <c r="P1590" s="322"/>
      <c r="Q1590" s="330">
        <v>0</v>
      </c>
      <c r="R1590" s="322"/>
      <c r="S1590" s="149">
        <v>1</v>
      </c>
    </row>
    <row r="1591" spans="1:19" ht="10.9" customHeight="1" x14ac:dyDescent="0.2">
      <c r="A1591" s="301"/>
      <c r="B1591" s="301"/>
      <c r="C1591" s="301"/>
      <c r="D1591" s="301"/>
      <c r="E1591" s="301"/>
      <c r="F1591" s="301"/>
      <c r="G1591" s="301"/>
      <c r="H1591" s="301"/>
      <c r="I1591" s="301"/>
      <c r="J1591" s="301"/>
      <c r="K1591" s="301"/>
      <c r="L1591" s="301"/>
      <c r="M1591" s="301"/>
      <c r="N1591" s="301"/>
      <c r="O1591" s="301"/>
      <c r="P1591" s="301"/>
      <c r="Q1591" s="301"/>
      <c r="R1591" s="301"/>
      <c r="S1591" s="301"/>
    </row>
    <row r="1592" spans="1:19" ht="10.9" customHeight="1" x14ac:dyDescent="0.2">
      <c r="A1592" s="322" t="s">
        <v>4022</v>
      </c>
      <c r="B1592" s="322"/>
      <c r="C1592" s="322"/>
      <c r="D1592" s="322"/>
      <c r="E1592" s="321" t="s">
        <v>4454</v>
      </c>
      <c r="F1592" s="321"/>
      <c r="G1592" s="321"/>
      <c r="H1592" s="321"/>
      <c r="I1592" s="321"/>
      <c r="J1592" s="321"/>
      <c r="K1592" s="321"/>
      <c r="L1592" s="321"/>
      <c r="M1592" s="321"/>
      <c r="N1592" s="321"/>
      <c r="O1592" s="321"/>
      <c r="P1592" s="322" t="s">
        <v>2904</v>
      </c>
      <c r="Q1592" s="322"/>
      <c r="R1592" s="321" t="s">
        <v>414</v>
      </c>
      <c r="S1592" s="321"/>
    </row>
    <row r="1593" spans="1:19" ht="10.9" customHeight="1" x14ac:dyDescent="0.2">
      <c r="A1593" s="157"/>
      <c r="B1593" s="324"/>
      <c r="C1593" s="324"/>
      <c r="D1593" s="324"/>
      <c r="E1593" s="324"/>
      <c r="F1593" s="324"/>
      <c r="G1593" s="325"/>
      <c r="H1593" s="325"/>
      <c r="I1593" s="325"/>
      <c r="J1593" s="325"/>
      <c r="K1593" s="156"/>
      <c r="L1593" s="326" t="s">
        <v>4020</v>
      </c>
      <c r="M1593" s="326"/>
      <c r="N1593" s="326"/>
      <c r="O1593" s="326"/>
      <c r="P1593" s="326"/>
      <c r="Q1593" s="326"/>
      <c r="R1593" s="326"/>
      <c r="S1593" s="156"/>
    </row>
    <row r="1594" spans="1:19" ht="65.650000000000006" customHeight="1" x14ac:dyDescent="0.2">
      <c r="A1594" s="155" t="s">
        <v>1247</v>
      </c>
      <c r="B1594" s="327" t="s">
        <v>0</v>
      </c>
      <c r="C1594" s="327"/>
      <c r="D1594" s="327" t="s">
        <v>1</v>
      </c>
      <c r="E1594" s="327"/>
      <c r="F1594" s="327"/>
      <c r="G1594" s="327" t="s">
        <v>2904</v>
      </c>
      <c r="H1594" s="327"/>
      <c r="I1594" s="328" t="s">
        <v>405</v>
      </c>
      <c r="J1594" s="328"/>
      <c r="K1594" s="154" t="s">
        <v>4</v>
      </c>
      <c r="L1594" s="322" t="s">
        <v>4019</v>
      </c>
      <c r="M1594" s="322"/>
      <c r="N1594" s="141" t="s">
        <v>4018</v>
      </c>
      <c r="O1594" s="322" t="s">
        <v>4017</v>
      </c>
      <c r="P1594" s="322"/>
      <c r="Q1594" s="322" t="s">
        <v>4016</v>
      </c>
      <c r="R1594" s="322"/>
      <c r="S1594" s="154" t="s">
        <v>5</v>
      </c>
    </row>
    <row r="1595" spans="1:19" ht="10.9" customHeight="1" x14ac:dyDescent="0.2">
      <c r="A1595" s="128" t="s">
        <v>4015</v>
      </c>
      <c r="B1595" s="334">
        <v>4713</v>
      </c>
      <c r="C1595" s="321"/>
      <c r="D1595" s="321" t="s">
        <v>3818</v>
      </c>
      <c r="E1595" s="321"/>
      <c r="F1595" s="321"/>
      <c r="G1595" s="321" t="s">
        <v>19</v>
      </c>
      <c r="H1595" s="321"/>
      <c r="I1595" s="335">
        <v>6.6</v>
      </c>
      <c r="J1595" s="331"/>
      <c r="K1595" s="142">
        <v>14.42</v>
      </c>
      <c r="L1595" s="331"/>
      <c r="M1595" s="331"/>
      <c r="N1595" s="142">
        <v>95.171999999999997</v>
      </c>
      <c r="O1595" s="331"/>
      <c r="P1595" s="331"/>
      <c r="Q1595" s="331"/>
      <c r="R1595" s="331"/>
      <c r="S1595" s="142">
        <v>95.171999999999997</v>
      </c>
    </row>
    <row r="1596" spans="1:19" ht="10.9" customHeight="1" x14ac:dyDescent="0.2">
      <c r="A1596" s="128" t="s">
        <v>4015</v>
      </c>
      <c r="B1596" s="334">
        <v>4714</v>
      </c>
      <c r="C1596" s="321"/>
      <c r="D1596" s="321" t="s">
        <v>3817</v>
      </c>
      <c r="E1596" s="321"/>
      <c r="F1596" s="321"/>
      <c r="G1596" s="321" t="s">
        <v>19</v>
      </c>
      <c r="H1596" s="321"/>
      <c r="I1596" s="347">
        <v>26.45</v>
      </c>
      <c r="J1596" s="331"/>
      <c r="K1596" s="142">
        <v>24.85</v>
      </c>
      <c r="L1596" s="331"/>
      <c r="M1596" s="331"/>
      <c r="N1596" s="135">
        <v>657.28250000000003</v>
      </c>
      <c r="O1596" s="331"/>
      <c r="P1596" s="331"/>
      <c r="Q1596" s="331"/>
      <c r="R1596" s="331"/>
      <c r="S1596" s="135">
        <v>657.28250000000003</v>
      </c>
    </row>
    <row r="1597" spans="1:19" ht="10.9" customHeight="1" x14ac:dyDescent="0.2">
      <c r="A1597" s="128" t="s">
        <v>4015</v>
      </c>
      <c r="B1597" s="334">
        <v>4717</v>
      </c>
      <c r="C1597" s="321"/>
      <c r="D1597" s="321" t="s">
        <v>3815</v>
      </c>
      <c r="E1597" s="321"/>
      <c r="F1597" s="321"/>
      <c r="G1597" s="321" t="s">
        <v>19</v>
      </c>
      <c r="H1597" s="321"/>
      <c r="I1597" s="347">
        <v>15.89</v>
      </c>
      <c r="J1597" s="331"/>
      <c r="K1597" s="142">
        <v>54.6</v>
      </c>
      <c r="L1597" s="331"/>
      <c r="M1597" s="331"/>
      <c r="N1597" s="135">
        <v>867.59400000000005</v>
      </c>
      <c r="O1597" s="331"/>
      <c r="P1597" s="331"/>
      <c r="Q1597" s="331"/>
      <c r="R1597" s="331"/>
      <c r="S1597" s="135">
        <v>867.59400000000005</v>
      </c>
    </row>
    <row r="1598" spans="1:19" ht="10.9" customHeight="1" x14ac:dyDescent="0.2">
      <c r="A1598" s="128" t="s">
        <v>4015</v>
      </c>
      <c r="B1598" s="334">
        <v>4719</v>
      </c>
      <c r="C1598" s="321"/>
      <c r="D1598" s="321" t="s">
        <v>3813</v>
      </c>
      <c r="E1598" s="321"/>
      <c r="F1598" s="321"/>
      <c r="G1598" s="321" t="s">
        <v>19</v>
      </c>
      <c r="H1598" s="321"/>
      <c r="I1598" s="335">
        <v>6.58</v>
      </c>
      <c r="J1598" s="331"/>
      <c r="K1598" s="135">
        <v>107.98</v>
      </c>
      <c r="L1598" s="331"/>
      <c r="M1598" s="331"/>
      <c r="N1598" s="135">
        <v>710.50840000000005</v>
      </c>
      <c r="O1598" s="331"/>
      <c r="P1598" s="331"/>
      <c r="Q1598" s="331"/>
      <c r="R1598" s="331"/>
      <c r="S1598" s="135">
        <v>710.50840000000005</v>
      </c>
    </row>
    <row r="1599" spans="1:19" ht="10.9" customHeight="1" x14ac:dyDescent="0.2">
      <c r="A1599" s="128" t="s">
        <v>4015</v>
      </c>
      <c r="B1599" s="334">
        <v>4720</v>
      </c>
      <c r="C1599" s="321"/>
      <c r="D1599" s="321" t="s">
        <v>3812</v>
      </c>
      <c r="E1599" s="321"/>
      <c r="F1599" s="321"/>
      <c r="G1599" s="321" t="s">
        <v>19</v>
      </c>
      <c r="H1599" s="321"/>
      <c r="I1599" s="335">
        <v>8.81</v>
      </c>
      <c r="J1599" s="331"/>
      <c r="K1599" s="135">
        <v>207</v>
      </c>
      <c r="L1599" s="331"/>
      <c r="M1599" s="331"/>
      <c r="N1599" s="129">
        <v>1823.67</v>
      </c>
      <c r="O1599" s="331"/>
      <c r="P1599" s="331"/>
      <c r="Q1599" s="331"/>
      <c r="R1599" s="331"/>
      <c r="S1599" s="129">
        <v>1823.67</v>
      </c>
    </row>
    <row r="1600" spans="1:19" ht="10.9" customHeight="1" x14ac:dyDescent="0.2">
      <c r="A1600" s="322" t="s">
        <v>4014</v>
      </c>
      <c r="B1600" s="322"/>
      <c r="C1600" s="322"/>
      <c r="D1600" s="322"/>
      <c r="E1600" s="322"/>
      <c r="F1600" s="322"/>
      <c r="G1600" s="322"/>
      <c r="H1600" s="322"/>
      <c r="I1600" s="322"/>
      <c r="J1600" s="322"/>
      <c r="K1600" s="322"/>
      <c r="L1600" s="333">
        <v>0</v>
      </c>
      <c r="M1600" s="322"/>
      <c r="N1600" s="151">
        <v>4154.2268999999997</v>
      </c>
      <c r="O1600" s="333">
        <v>0</v>
      </c>
      <c r="P1600" s="322"/>
      <c r="Q1600" s="333">
        <v>0</v>
      </c>
      <c r="R1600" s="322"/>
      <c r="S1600" s="151">
        <v>4154.2268999999997</v>
      </c>
    </row>
    <row r="1601" spans="1:19" ht="10.9" customHeight="1" x14ac:dyDescent="0.2">
      <c r="A1601" s="322" t="s">
        <v>4013</v>
      </c>
      <c r="B1601" s="322"/>
      <c r="C1601" s="322"/>
      <c r="D1601" s="322"/>
      <c r="E1601" s="322"/>
      <c r="F1601" s="322"/>
      <c r="G1601" s="322"/>
      <c r="H1601" s="322"/>
      <c r="I1601" s="322"/>
      <c r="J1601" s="322"/>
      <c r="K1601" s="322"/>
      <c r="L1601" s="330">
        <v>0</v>
      </c>
      <c r="M1601" s="322"/>
      <c r="N1601" s="149">
        <v>1</v>
      </c>
      <c r="O1601" s="330">
        <v>0</v>
      </c>
      <c r="P1601" s="322"/>
      <c r="Q1601" s="330">
        <v>0</v>
      </c>
      <c r="R1601" s="322"/>
      <c r="S1601" s="149">
        <v>1</v>
      </c>
    </row>
    <row r="1602" spans="1:19" ht="10.9" customHeight="1" x14ac:dyDescent="0.2">
      <c r="A1602" s="301"/>
      <c r="B1602" s="301"/>
      <c r="C1602" s="301"/>
      <c r="D1602" s="301"/>
      <c r="E1602" s="301"/>
      <c r="F1602" s="301"/>
      <c r="G1602" s="301"/>
      <c r="H1602" s="301"/>
      <c r="I1602" s="301"/>
      <c r="J1602" s="301"/>
      <c r="K1602" s="301"/>
      <c r="L1602" s="301"/>
      <c r="M1602" s="301"/>
      <c r="N1602" s="301"/>
      <c r="O1602" s="301"/>
      <c r="P1602" s="301"/>
      <c r="Q1602" s="301"/>
      <c r="R1602" s="301"/>
      <c r="S1602" s="301"/>
    </row>
    <row r="1603" spans="1:19" ht="10.9" customHeight="1" x14ac:dyDescent="0.2">
      <c r="A1603" s="322" t="s">
        <v>4022</v>
      </c>
      <c r="B1603" s="322"/>
      <c r="C1603" s="322"/>
      <c r="D1603" s="322"/>
      <c r="E1603" s="321" t="s">
        <v>4453</v>
      </c>
      <c r="F1603" s="321"/>
      <c r="G1603" s="321"/>
      <c r="H1603" s="321"/>
      <c r="I1603" s="321"/>
      <c r="J1603" s="321"/>
      <c r="K1603" s="321"/>
      <c r="L1603" s="321"/>
      <c r="M1603" s="321"/>
      <c r="N1603" s="321"/>
      <c r="O1603" s="321"/>
      <c r="P1603" s="322" t="s">
        <v>2904</v>
      </c>
      <c r="Q1603" s="322"/>
      <c r="R1603" s="321" t="s">
        <v>414</v>
      </c>
      <c r="S1603" s="321"/>
    </row>
    <row r="1604" spans="1:19" ht="10.9" customHeight="1" x14ac:dyDescent="0.2">
      <c r="A1604" s="157"/>
      <c r="B1604" s="324"/>
      <c r="C1604" s="324"/>
      <c r="D1604" s="324"/>
      <c r="E1604" s="324"/>
      <c r="F1604" s="324"/>
      <c r="G1604" s="325"/>
      <c r="H1604" s="325"/>
      <c r="I1604" s="325"/>
      <c r="J1604" s="325"/>
      <c r="K1604" s="156"/>
      <c r="L1604" s="326" t="s">
        <v>4020</v>
      </c>
      <c r="M1604" s="326"/>
      <c r="N1604" s="326"/>
      <c r="O1604" s="326"/>
      <c r="P1604" s="326"/>
      <c r="Q1604" s="326"/>
      <c r="R1604" s="326"/>
      <c r="S1604" s="156"/>
    </row>
    <row r="1605" spans="1:19" ht="65.650000000000006" customHeight="1" x14ac:dyDescent="0.2">
      <c r="A1605" s="155" t="s">
        <v>1247</v>
      </c>
      <c r="B1605" s="327" t="s">
        <v>0</v>
      </c>
      <c r="C1605" s="327"/>
      <c r="D1605" s="327" t="s">
        <v>1</v>
      </c>
      <c r="E1605" s="327"/>
      <c r="F1605" s="327"/>
      <c r="G1605" s="327" t="s">
        <v>2904</v>
      </c>
      <c r="H1605" s="327"/>
      <c r="I1605" s="328" t="s">
        <v>405</v>
      </c>
      <c r="J1605" s="328"/>
      <c r="K1605" s="154" t="s">
        <v>4</v>
      </c>
      <c r="L1605" s="322" t="s">
        <v>4019</v>
      </c>
      <c r="M1605" s="322"/>
      <c r="N1605" s="141" t="s">
        <v>4018</v>
      </c>
      <c r="O1605" s="322" t="s">
        <v>4017</v>
      </c>
      <c r="P1605" s="322"/>
      <c r="Q1605" s="322" t="s">
        <v>4016</v>
      </c>
      <c r="R1605" s="322"/>
      <c r="S1605" s="154" t="s">
        <v>5</v>
      </c>
    </row>
    <row r="1606" spans="1:19" ht="10.9" customHeight="1" x14ac:dyDescent="0.2">
      <c r="A1606" s="128" t="s">
        <v>4015</v>
      </c>
      <c r="B1606" s="334">
        <v>4588</v>
      </c>
      <c r="C1606" s="321"/>
      <c r="D1606" s="321" t="s">
        <v>3857</v>
      </c>
      <c r="E1606" s="321"/>
      <c r="F1606" s="321"/>
      <c r="G1606" s="321" t="s">
        <v>7</v>
      </c>
      <c r="H1606" s="321"/>
      <c r="I1606" s="335">
        <v>1</v>
      </c>
      <c r="J1606" s="331"/>
      <c r="K1606" s="132">
        <v>2.48</v>
      </c>
      <c r="L1606" s="331"/>
      <c r="M1606" s="331"/>
      <c r="N1606" s="132">
        <v>2.48</v>
      </c>
      <c r="O1606" s="331"/>
      <c r="P1606" s="331"/>
      <c r="Q1606" s="331"/>
      <c r="R1606" s="331"/>
      <c r="S1606" s="132">
        <v>2.48</v>
      </c>
    </row>
    <row r="1607" spans="1:19" ht="10.9" customHeight="1" x14ac:dyDescent="0.2">
      <c r="A1607" s="128" t="s">
        <v>4015</v>
      </c>
      <c r="B1607" s="334">
        <v>5014</v>
      </c>
      <c r="C1607" s="321"/>
      <c r="D1607" s="321" t="s">
        <v>3768</v>
      </c>
      <c r="E1607" s="321"/>
      <c r="F1607" s="321"/>
      <c r="G1607" s="321" t="s">
        <v>7</v>
      </c>
      <c r="H1607" s="321"/>
      <c r="I1607" s="347">
        <v>13</v>
      </c>
      <c r="J1607" s="331"/>
      <c r="K1607" s="142">
        <v>17.559999999999999</v>
      </c>
      <c r="L1607" s="331"/>
      <c r="M1607" s="331"/>
      <c r="N1607" s="135">
        <v>228.28</v>
      </c>
      <c r="O1607" s="331"/>
      <c r="P1607" s="331"/>
      <c r="Q1607" s="331"/>
      <c r="R1607" s="331"/>
      <c r="S1607" s="135">
        <v>228.28</v>
      </c>
    </row>
    <row r="1608" spans="1:19" ht="10.9" customHeight="1" x14ac:dyDescent="0.2">
      <c r="A1608" s="128" t="s">
        <v>4015</v>
      </c>
      <c r="B1608" s="334">
        <v>5204</v>
      </c>
      <c r="C1608" s="321"/>
      <c r="D1608" s="321" t="s">
        <v>3755</v>
      </c>
      <c r="E1608" s="321"/>
      <c r="F1608" s="321"/>
      <c r="G1608" s="321" t="s">
        <v>7</v>
      </c>
      <c r="H1608" s="321"/>
      <c r="I1608" s="335">
        <v>3</v>
      </c>
      <c r="J1608" s="331"/>
      <c r="K1608" s="132">
        <v>4.7699999999999996</v>
      </c>
      <c r="L1608" s="331"/>
      <c r="M1608" s="331"/>
      <c r="N1608" s="142">
        <v>14.31</v>
      </c>
      <c r="O1608" s="331"/>
      <c r="P1608" s="331"/>
      <c r="Q1608" s="331"/>
      <c r="R1608" s="331"/>
      <c r="S1608" s="142">
        <v>14.31</v>
      </c>
    </row>
    <row r="1609" spans="1:19" ht="10.9" customHeight="1" x14ac:dyDescent="0.2">
      <c r="A1609" s="128" t="s">
        <v>4015</v>
      </c>
      <c r="B1609" s="334">
        <v>5205</v>
      </c>
      <c r="C1609" s="321"/>
      <c r="D1609" s="321" t="s">
        <v>3754</v>
      </c>
      <c r="E1609" s="321"/>
      <c r="F1609" s="321"/>
      <c r="G1609" s="321" t="s">
        <v>7</v>
      </c>
      <c r="H1609" s="321"/>
      <c r="I1609" s="335">
        <v>4</v>
      </c>
      <c r="J1609" s="331"/>
      <c r="K1609" s="132">
        <v>6.86</v>
      </c>
      <c r="L1609" s="331"/>
      <c r="M1609" s="331"/>
      <c r="N1609" s="142">
        <v>27.44</v>
      </c>
      <c r="O1609" s="331"/>
      <c r="P1609" s="331"/>
      <c r="Q1609" s="331"/>
      <c r="R1609" s="331"/>
      <c r="S1609" s="142">
        <v>27.44</v>
      </c>
    </row>
    <row r="1610" spans="1:19" ht="10.9" customHeight="1" x14ac:dyDescent="0.2">
      <c r="A1610" s="128" t="s">
        <v>4015</v>
      </c>
      <c r="B1610" s="334">
        <v>5289</v>
      </c>
      <c r="C1610" s="321"/>
      <c r="D1610" s="321" t="s">
        <v>3732</v>
      </c>
      <c r="E1610" s="321"/>
      <c r="F1610" s="321"/>
      <c r="G1610" s="321" t="s">
        <v>7</v>
      </c>
      <c r="H1610" s="321"/>
      <c r="I1610" s="347">
        <v>19</v>
      </c>
      <c r="J1610" s="331"/>
      <c r="K1610" s="132">
        <v>3.55</v>
      </c>
      <c r="L1610" s="331"/>
      <c r="M1610" s="331"/>
      <c r="N1610" s="142">
        <v>67.45</v>
      </c>
      <c r="O1610" s="331"/>
      <c r="P1610" s="331"/>
      <c r="Q1610" s="331"/>
      <c r="R1610" s="331"/>
      <c r="S1610" s="142">
        <v>67.45</v>
      </c>
    </row>
    <row r="1611" spans="1:19" ht="10.9" customHeight="1" x14ac:dyDescent="0.2">
      <c r="A1611" s="128" t="s">
        <v>4015</v>
      </c>
      <c r="B1611" s="334">
        <v>5290</v>
      </c>
      <c r="C1611" s="321"/>
      <c r="D1611" s="321" t="s">
        <v>3731</v>
      </c>
      <c r="E1611" s="321"/>
      <c r="F1611" s="321"/>
      <c r="G1611" s="321" t="s">
        <v>7</v>
      </c>
      <c r="H1611" s="321"/>
      <c r="I1611" s="335">
        <v>4</v>
      </c>
      <c r="J1611" s="331"/>
      <c r="K1611" s="132">
        <v>7.27</v>
      </c>
      <c r="L1611" s="331"/>
      <c r="M1611" s="331"/>
      <c r="N1611" s="142">
        <v>29.08</v>
      </c>
      <c r="O1611" s="331"/>
      <c r="P1611" s="331"/>
      <c r="Q1611" s="331"/>
      <c r="R1611" s="331"/>
      <c r="S1611" s="142">
        <v>29.08</v>
      </c>
    </row>
    <row r="1612" spans="1:19" ht="10.9" customHeight="1" x14ac:dyDescent="0.2">
      <c r="A1612" s="128" t="s">
        <v>4015</v>
      </c>
      <c r="B1612" s="334">
        <v>5369</v>
      </c>
      <c r="C1612" s="321"/>
      <c r="D1612" s="321" t="s">
        <v>3707</v>
      </c>
      <c r="E1612" s="321"/>
      <c r="F1612" s="321"/>
      <c r="G1612" s="321" t="s">
        <v>7</v>
      </c>
      <c r="H1612" s="321"/>
      <c r="I1612" s="335">
        <v>5</v>
      </c>
      <c r="J1612" s="331"/>
      <c r="K1612" s="142">
        <v>14.17</v>
      </c>
      <c r="L1612" s="331"/>
      <c r="M1612" s="331"/>
      <c r="N1612" s="142">
        <v>70.849999999999994</v>
      </c>
      <c r="O1612" s="331"/>
      <c r="P1612" s="331"/>
      <c r="Q1612" s="331"/>
      <c r="R1612" s="331"/>
      <c r="S1612" s="142">
        <v>70.849999999999994</v>
      </c>
    </row>
    <row r="1613" spans="1:19" ht="10.9" customHeight="1" x14ac:dyDescent="0.2">
      <c r="A1613" s="128" t="s">
        <v>4015</v>
      </c>
      <c r="B1613" s="334">
        <v>5664</v>
      </c>
      <c r="C1613" s="321"/>
      <c r="D1613" s="321" t="s">
        <v>3656</v>
      </c>
      <c r="E1613" s="321"/>
      <c r="F1613" s="321"/>
      <c r="G1613" s="321" t="s">
        <v>7</v>
      </c>
      <c r="H1613" s="321"/>
      <c r="I1613" s="335">
        <v>4</v>
      </c>
      <c r="J1613" s="331"/>
      <c r="K1613" s="132">
        <v>4.1900000000000004</v>
      </c>
      <c r="L1613" s="331"/>
      <c r="M1613" s="331"/>
      <c r="N1613" s="142">
        <v>16.760000000000002</v>
      </c>
      <c r="O1613" s="331"/>
      <c r="P1613" s="331"/>
      <c r="Q1613" s="331"/>
      <c r="R1613" s="331"/>
      <c r="S1613" s="142">
        <v>16.760000000000002</v>
      </c>
    </row>
    <row r="1614" spans="1:19" ht="10.9" customHeight="1" x14ac:dyDescent="0.2">
      <c r="A1614" s="128" t="s">
        <v>4015</v>
      </c>
      <c r="B1614" s="334">
        <v>9357</v>
      </c>
      <c r="C1614" s="321"/>
      <c r="D1614" s="321" t="s">
        <v>3632</v>
      </c>
      <c r="E1614" s="321"/>
      <c r="F1614" s="321"/>
      <c r="G1614" s="321" t="s">
        <v>7</v>
      </c>
      <c r="H1614" s="321"/>
      <c r="I1614" s="335">
        <v>1</v>
      </c>
      <c r="J1614" s="331"/>
      <c r="K1614" s="132">
        <v>6.27</v>
      </c>
      <c r="L1614" s="331"/>
      <c r="M1614" s="331"/>
      <c r="N1614" s="132">
        <v>6.27</v>
      </c>
      <c r="O1614" s="331"/>
      <c r="P1614" s="331"/>
      <c r="Q1614" s="331"/>
      <c r="R1614" s="331"/>
      <c r="S1614" s="132">
        <v>6.27</v>
      </c>
    </row>
    <row r="1615" spans="1:19" ht="10.9" customHeight="1" x14ac:dyDescent="0.2">
      <c r="A1615" s="128" t="s">
        <v>4015</v>
      </c>
      <c r="B1615" s="334">
        <v>9378</v>
      </c>
      <c r="C1615" s="321"/>
      <c r="D1615" s="321" t="s">
        <v>3613</v>
      </c>
      <c r="E1615" s="321"/>
      <c r="F1615" s="321"/>
      <c r="G1615" s="321" t="s">
        <v>7</v>
      </c>
      <c r="H1615" s="321"/>
      <c r="I1615" s="335">
        <v>1</v>
      </c>
      <c r="J1615" s="331"/>
      <c r="K1615" s="132">
        <v>8.5399999999999991</v>
      </c>
      <c r="L1615" s="331"/>
      <c r="M1615" s="331"/>
      <c r="N1615" s="132">
        <v>8.5399999999999991</v>
      </c>
      <c r="O1615" s="331"/>
      <c r="P1615" s="331"/>
      <c r="Q1615" s="331"/>
      <c r="R1615" s="331"/>
      <c r="S1615" s="132">
        <v>8.5399999999999991</v>
      </c>
    </row>
    <row r="1616" spans="1:19" ht="10.9" customHeight="1" x14ac:dyDescent="0.2">
      <c r="A1616" s="322" t="s">
        <v>4014</v>
      </c>
      <c r="B1616" s="322"/>
      <c r="C1616" s="322"/>
      <c r="D1616" s="322"/>
      <c r="E1616" s="322"/>
      <c r="F1616" s="322"/>
      <c r="G1616" s="322"/>
      <c r="H1616" s="322"/>
      <c r="I1616" s="322"/>
      <c r="J1616" s="322"/>
      <c r="K1616" s="322"/>
      <c r="L1616" s="333">
        <v>0</v>
      </c>
      <c r="M1616" s="322"/>
      <c r="N1616" s="161">
        <v>471.46</v>
      </c>
      <c r="O1616" s="333">
        <v>0</v>
      </c>
      <c r="P1616" s="322"/>
      <c r="Q1616" s="333">
        <v>0</v>
      </c>
      <c r="R1616" s="322"/>
      <c r="S1616" s="161">
        <v>471.46</v>
      </c>
    </row>
    <row r="1617" spans="1:19" ht="10.9" customHeight="1" x14ac:dyDescent="0.2">
      <c r="A1617" s="322" t="s">
        <v>4013</v>
      </c>
      <c r="B1617" s="322"/>
      <c r="C1617" s="322"/>
      <c r="D1617" s="322"/>
      <c r="E1617" s="322"/>
      <c r="F1617" s="322"/>
      <c r="G1617" s="322"/>
      <c r="H1617" s="322"/>
      <c r="I1617" s="322"/>
      <c r="J1617" s="322"/>
      <c r="K1617" s="322"/>
      <c r="L1617" s="330">
        <v>0</v>
      </c>
      <c r="M1617" s="322"/>
      <c r="N1617" s="149">
        <v>1</v>
      </c>
      <c r="O1617" s="330">
        <v>0</v>
      </c>
      <c r="P1617" s="322"/>
      <c r="Q1617" s="330">
        <v>0</v>
      </c>
      <c r="R1617" s="322"/>
      <c r="S1617" s="149">
        <v>1</v>
      </c>
    </row>
    <row r="1618" spans="1:19" ht="10.9" customHeight="1" x14ac:dyDescent="0.2">
      <c r="A1618" s="301"/>
      <c r="B1618" s="301"/>
      <c r="C1618" s="301"/>
      <c r="D1618" s="301"/>
      <c r="E1618" s="301"/>
      <c r="F1618" s="301"/>
      <c r="G1618" s="301"/>
      <c r="H1618" s="301"/>
      <c r="I1618" s="301"/>
      <c r="J1618" s="301"/>
      <c r="K1618" s="301"/>
      <c r="L1618" s="301"/>
      <c r="M1618" s="301"/>
      <c r="N1618" s="301"/>
      <c r="O1618" s="301"/>
      <c r="P1618" s="301"/>
      <c r="Q1618" s="301"/>
      <c r="R1618" s="301"/>
      <c r="S1618" s="301"/>
    </row>
    <row r="1619" spans="1:19" ht="10.9" customHeight="1" x14ac:dyDescent="0.2">
      <c r="A1619" s="322" t="s">
        <v>4022</v>
      </c>
      <c r="B1619" s="322"/>
      <c r="C1619" s="322"/>
      <c r="D1619" s="322"/>
      <c r="E1619" s="321" t="s">
        <v>4452</v>
      </c>
      <c r="F1619" s="321"/>
      <c r="G1619" s="321"/>
      <c r="H1619" s="321"/>
      <c r="I1619" s="321"/>
      <c r="J1619" s="321"/>
      <c r="K1619" s="321"/>
      <c r="L1619" s="321"/>
      <c r="M1619" s="321"/>
      <c r="N1619" s="321"/>
      <c r="O1619" s="321"/>
      <c r="P1619" s="322" t="s">
        <v>2904</v>
      </c>
      <c r="Q1619" s="322"/>
      <c r="R1619" s="321" t="s">
        <v>414</v>
      </c>
      <c r="S1619" s="321"/>
    </row>
    <row r="1620" spans="1:19" ht="10.9" customHeight="1" x14ac:dyDescent="0.2">
      <c r="A1620" s="157"/>
      <c r="B1620" s="324"/>
      <c r="C1620" s="324"/>
      <c r="D1620" s="324"/>
      <c r="E1620" s="324"/>
      <c r="F1620" s="324"/>
      <c r="G1620" s="325"/>
      <c r="H1620" s="325"/>
      <c r="I1620" s="325"/>
      <c r="J1620" s="325"/>
      <c r="K1620" s="156"/>
      <c r="L1620" s="326" t="s">
        <v>4020</v>
      </c>
      <c r="M1620" s="326"/>
      <c r="N1620" s="326"/>
      <c r="O1620" s="326"/>
      <c r="P1620" s="326"/>
      <c r="Q1620" s="326"/>
      <c r="R1620" s="326"/>
      <c r="S1620" s="156"/>
    </row>
    <row r="1621" spans="1:19" ht="65.650000000000006" customHeight="1" x14ac:dyDescent="0.2">
      <c r="A1621" s="155" t="s">
        <v>1247</v>
      </c>
      <c r="B1621" s="327" t="s">
        <v>0</v>
      </c>
      <c r="C1621" s="327"/>
      <c r="D1621" s="327" t="s">
        <v>1</v>
      </c>
      <c r="E1621" s="327"/>
      <c r="F1621" s="327"/>
      <c r="G1621" s="327" t="s">
        <v>2904</v>
      </c>
      <c r="H1621" s="327"/>
      <c r="I1621" s="328" t="s">
        <v>405</v>
      </c>
      <c r="J1621" s="328"/>
      <c r="K1621" s="154" t="s">
        <v>4</v>
      </c>
      <c r="L1621" s="322" t="s">
        <v>4019</v>
      </c>
      <c r="M1621" s="322"/>
      <c r="N1621" s="141" t="s">
        <v>4018</v>
      </c>
      <c r="O1621" s="322" t="s">
        <v>4017</v>
      </c>
      <c r="P1621" s="322"/>
      <c r="Q1621" s="322" t="s">
        <v>4016</v>
      </c>
      <c r="R1621" s="322"/>
      <c r="S1621" s="154" t="s">
        <v>5</v>
      </c>
    </row>
    <row r="1622" spans="1:19" ht="10.9" customHeight="1" x14ac:dyDescent="0.2">
      <c r="A1622" s="128" t="s">
        <v>4015</v>
      </c>
      <c r="B1622" s="334">
        <v>4713</v>
      </c>
      <c r="C1622" s="321"/>
      <c r="D1622" s="321" t="s">
        <v>3818</v>
      </c>
      <c r="E1622" s="321"/>
      <c r="F1622" s="321"/>
      <c r="G1622" s="321" t="s">
        <v>19</v>
      </c>
      <c r="H1622" s="321"/>
      <c r="I1622" s="347">
        <v>39.869999999999997</v>
      </c>
      <c r="J1622" s="331"/>
      <c r="K1622" s="142">
        <v>14.42</v>
      </c>
      <c r="L1622" s="331"/>
      <c r="M1622" s="331"/>
      <c r="N1622" s="135">
        <v>574.92539999999997</v>
      </c>
      <c r="O1622" s="331"/>
      <c r="P1622" s="331"/>
      <c r="Q1622" s="331"/>
      <c r="R1622" s="331"/>
      <c r="S1622" s="135">
        <v>574.92539999999997</v>
      </c>
    </row>
    <row r="1623" spans="1:19" ht="10.9" customHeight="1" x14ac:dyDescent="0.2">
      <c r="A1623" s="128" t="s">
        <v>4015</v>
      </c>
      <c r="B1623" s="334">
        <v>4714</v>
      </c>
      <c r="C1623" s="321"/>
      <c r="D1623" s="321" t="s">
        <v>3817</v>
      </c>
      <c r="E1623" s="321"/>
      <c r="F1623" s="321"/>
      <c r="G1623" s="321" t="s">
        <v>19</v>
      </c>
      <c r="H1623" s="321"/>
      <c r="I1623" s="335">
        <v>4.95</v>
      </c>
      <c r="J1623" s="331"/>
      <c r="K1623" s="142">
        <v>24.85</v>
      </c>
      <c r="L1623" s="331"/>
      <c r="M1623" s="331"/>
      <c r="N1623" s="135">
        <v>123.00749999999999</v>
      </c>
      <c r="O1623" s="331"/>
      <c r="P1623" s="331"/>
      <c r="Q1623" s="331"/>
      <c r="R1623" s="331"/>
      <c r="S1623" s="135">
        <v>123.00749999999999</v>
      </c>
    </row>
    <row r="1624" spans="1:19" ht="10.9" customHeight="1" x14ac:dyDescent="0.2">
      <c r="A1624" s="128" t="s">
        <v>4015</v>
      </c>
      <c r="B1624" s="334">
        <v>4719</v>
      </c>
      <c r="C1624" s="321"/>
      <c r="D1624" s="321" t="s">
        <v>3813</v>
      </c>
      <c r="E1624" s="321"/>
      <c r="F1624" s="321"/>
      <c r="G1624" s="321" t="s">
        <v>19</v>
      </c>
      <c r="H1624" s="321"/>
      <c r="I1624" s="335">
        <v>3.45</v>
      </c>
      <c r="J1624" s="331"/>
      <c r="K1624" s="135">
        <v>107.98</v>
      </c>
      <c r="L1624" s="331"/>
      <c r="M1624" s="331"/>
      <c r="N1624" s="135">
        <v>372.53100000000001</v>
      </c>
      <c r="O1624" s="331"/>
      <c r="P1624" s="331"/>
      <c r="Q1624" s="331"/>
      <c r="R1624" s="331"/>
      <c r="S1624" s="135">
        <v>372.53100000000001</v>
      </c>
    </row>
    <row r="1625" spans="1:19" ht="10.9" customHeight="1" x14ac:dyDescent="0.2">
      <c r="A1625" s="128" t="s">
        <v>4015</v>
      </c>
      <c r="B1625" s="334">
        <v>4720</v>
      </c>
      <c r="C1625" s="321"/>
      <c r="D1625" s="321" t="s">
        <v>3812</v>
      </c>
      <c r="E1625" s="321"/>
      <c r="F1625" s="321"/>
      <c r="G1625" s="321" t="s">
        <v>19</v>
      </c>
      <c r="H1625" s="321"/>
      <c r="I1625" s="335">
        <v>3.48</v>
      </c>
      <c r="J1625" s="331"/>
      <c r="K1625" s="135">
        <v>207</v>
      </c>
      <c r="L1625" s="331"/>
      <c r="M1625" s="331"/>
      <c r="N1625" s="135">
        <v>720.36</v>
      </c>
      <c r="O1625" s="331"/>
      <c r="P1625" s="331"/>
      <c r="Q1625" s="331"/>
      <c r="R1625" s="331"/>
      <c r="S1625" s="135">
        <v>720.36</v>
      </c>
    </row>
    <row r="1626" spans="1:19" ht="10.9" customHeight="1" x14ac:dyDescent="0.2">
      <c r="A1626" s="128" t="s">
        <v>4015</v>
      </c>
      <c r="B1626" s="334">
        <v>9419</v>
      </c>
      <c r="C1626" s="321"/>
      <c r="D1626" s="321" t="s">
        <v>3586</v>
      </c>
      <c r="E1626" s="321"/>
      <c r="F1626" s="321"/>
      <c r="G1626" s="321" t="s">
        <v>19</v>
      </c>
      <c r="H1626" s="321"/>
      <c r="I1626" s="335">
        <v>3.6</v>
      </c>
      <c r="J1626" s="331"/>
      <c r="K1626" s="142">
        <v>14.42</v>
      </c>
      <c r="L1626" s="331"/>
      <c r="M1626" s="331"/>
      <c r="N1626" s="142">
        <v>51.911999999999999</v>
      </c>
      <c r="O1626" s="331"/>
      <c r="P1626" s="331"/>
      <c r="Q1626" s="331"/>
      <c r="R1626" s="331"/>
      <c r="S1626" s="142">
        <v>51.911999999999999</v>
      </c>
    </row>
    <row r="1627" spans="1:19" ht="10.9" customHeight="1" x14ac:dyDescent="0.2">
      <c r="A1627" s="128" t="s">
        <v>4015</v>
      </c>
      <c r="B1627" s="334">
        <v>9424</v>
      </c>
      <c r="C1627" s="321"/>
      <c r="D1627" s="321" t="s">
        <v>3581</v>
      </c>
      <c r="E1627" s="321"/>
      <c r="F1627" s="321"/>
      <c r="G1627" s="321" t="s">
        <v>19</v>
      </c>
      <c r="H1627" s="321"/>
      <c r="I1627" s="335">
        <v>3.49</v>
      </c>
      <c r="J1627" s="331"/>
      <c r="K1627" s="135">
        <v>137.65</v>
      </c>
      <c r="L1627" s="331"/>
      <c r="M1627" s="331"/>
      <c r="N1627" s="135">
        <v>480.39850000000001</v>
      </c>
      <c r="O1627" s="331"/>
      <c r="P1627" s="331"/>
      <c r="Q1627" s="331"/>
      <c r="R1627" s="331"/>
      <c r="S1627" s="135">
        <v>480.39850000000001</v>
      </c>
    </row>
    <row r="1628" spans="1:19" ht="10.9" customHeight="1" x14ac:dyDescent="0.2">
      <c r="A1628" s="322" t="s">
        <v>4014</v>
      </c>
      <c r="B1628" s="322"/>
      <c r="C1628" s="322"/>
      <c r="D1628" s="322"/>
      <c r="E1628" s="322"/>
      <c r="F1628" s="322"/>
      <c r="G1628" s="322"/>
      <c r="H1628" s="322"/>
      <c r="I1628" s="322"/>
      <c r="J1628" s="322"/>
      <c r="K1628" s="322"/>
      <c r="L1628" s="333">
        <v>0</v>
      </c>
      <c r="M1628" s="322"/>
      <c r="N1628" s="151">
        <v>2323.1343999999999</v>
      </c>
      <c r="O1628" s="333">
        <v>0</v>
      </c>
      <c r="P1628" s="322"/>
      <c r="Q1628" s="333">
        <v>0</v>
      </c>
      <c r="R1628" s="322"/>
      <c r="S1628" s="151">
        <v>2323.1343999999999</v>
      </c>
    </row>
    <row r="1629" spans="1:19" ht="10.9" customHeight="1" x14ac:dyDescent="0.2">
      <c r="A1629" s="322" t="s">
        <v>4013</v>
      </c>
      <c r="B1629" s="322"/>
      <c r="C1629" s="322"/>
      <c r="D1629" s="322"/>
      <c r="E1629" s="322"/>
      <c r="F1629" s="322"/>
      <c r="G1629" s="322"/>
      <c r="H1629" s="322"/>
      <c r="I1629" s="322"/>
      <c r="J1629" s="322"/>
      <c r="K1629" s="322"/>
      <c r="L1629" s="330">
        <v>0</v>
      </c>
      <c r="M1629" s="322"/>
      <c r="N1629" s="149">
        <v>1</v>
      </c>
      <c r="O1629" s="330">
        <v>0</v>
      </c>
      <c r="P1629" s="322"/>
      <c r="Q1629" s="330">
        <v>0</v>
      </c>
      <c r="R1629" s="322"/>
      <c r="S1629" s="149">
        <v>1</v>
      </c>
    </row>
    <row r="1630" spans="1:19" ht="10.9" customHeight="1" x14ac:dyDescent="0.2">
      <c r="A1630" s="301"/>
      <c r="B1630" s="301"/>
      <c r="C1630" s="301"/>
      <c r="D1630" s="301"/>
      <c r="E1630" s="301"/>
      <c r="F1630" s="301"/>
      <c r="G1630" s="301"/>
      <c r="H1630" s="301"/>
      <c r="I1630" s="301"/>
      <c r="J1630" s="301"/>
      <c r="K1630" s="301"/>
      <c r="L1630" s="301"/>
      <c r="M1630" s="301"/>
      <c r="N1630" s="301"/>
      <c r="O1630" s="301"/>
      <c r="P1630" s="301"/>
      <c r="Q1630" s="301"/>
      <c r="R1630" s="301"/>
      <c r="S1630" s="301"/>
    </row>
    <row r="1631" spans="1:19" ht="10.9" customHeight="1" x14ac:dyDescent="0.2">
      <c r="A1631" s="322" t="s">
        <v>4022</v>
      </c>
      <c r="B1631" s="322"/>
      <c r="C1631" s="322"/>
      <c r="D1631" s="322"/>
      <c r="E1631" s="321" t="s">
        <v>4451</v>
      </c>
      <c r="F1631" s="321"/>
      <c r="G1631" s="321"/>
      <c r="H1631" s="321"/>
      <c r="I1631" s="321"/>
      <c r="J1631" s="321"/>
      <c r="K1631" s="321"/>
      <c r="L1631" s="321"/>
      <c r="M1631" s="321"/>
      <c r="N1631" s="321"/>
      <c r="O1631" s="321"/>
      <c r="P1631" s="322" t="s">
        <v>2904</v>
      </c>
      <c r="Q1631" s="322"/>
      <c r="R1631" s="321" t="s">
        <v>414</v>
      </c>
      <c r="S1631" s="321"/>
    </row>
    <row r="1632" spans="1:19" ht="10.9" customHeight="1" x14ac:dyDescent="0.2">
      <c r="A1632" s="157"/>
      <c r="B1632" s="324"/>
      <c r="C1632" s="324"/>
      <c r="D1632" s="324"/>
      <c r="E1632" s="324"/>
      <c r="F1632" s="324"/>
      <c r="G1632" s="325"/>
      <c r="H1632" s="325"/>
      <c r="I1632" s="325"/>
      <c r="J1632" s="325"/>
      <c r="K1632" s="156"/>
      <c r="L1632" s="326" t="s">
        <v>4020</v>
      </c>
      <c r="M1632" s="326"/>
      <c r="N1632" s="326"/>
      <c r="O1632" s="326"/>
      <c r="P1632" s="326"/>
      <c r="Q1632" s="326"/>
      <c r="R1632" s="326"/>
      <c r="S1632" s="156"/>
    </row>
    <row r="1633" spans="1:19" ht="65.650000000000006" customHeight="1" x14ac:dyDescent="0.2">
      <c r="A1633" s="155" t="s">
        <v>1247</v>
      </c>
      <c r="B1633" s="327" t="s">
        <v>0</v>
      </c>
      <c r="C1633" s="327"/>
      <c r="D1633" s="327" t="s">
        <v>1</v>
      </c>
      <c r="E1633" s="327"/>
      <c r="F1633" s="327"/>
      <c r="G1633" s="327" t="s">
        <v>2904</v>
      </c>
      <c r="H1633" s="327"/>
      <c r="I1633" s="328" t="s">
        <v>405</v>
      </c>
      <c r="J1633" s="328"/>
      <c r="K1633" s="154" t="s">
        <v>4</v>
      </c>
      <c r="L1633" s="322" t="s">
        <v>4019</v>
      </c>
      <c r="M1633" s="322"/>
      <c r="N1633" s="141" t="s">
        <v>4018</v>
      </c>
      <c r="O1633" s="322" t="s">
        <v>4017</v>
      </c>
      <c r="P1633" s="322"/>
      <c r="Q1633" s="322" t="s">
        <v>4016</v>
      </c>
      <c r="R1633" s="322"/>
      <c r="S1633" s="154" t="s">
        <v>5</v>
      </c>
    </row>
    <row r="1634" spans="1:19" ht="10.9" customHeight="1" x14ac:dyDescent="0.2">
      <c r="A1634" s="128" t="s">
        <v>4015</v>
      </c>
      <c r="B1634" s="334">
        <v>4593</v>
      </c>
      <c r="C1634" s="321"/>
      <c r="D1634" s="321" t="s">
        <v>3853</v>
      </c>
      <c r="E1634" s="321"/>
      <c r="F1634" s="321"/>
      <c r="G1634" s="321" t="s">
        <v>7</v>
      </c>
      <c r="H1634" s="321"/>
      <c r="I1634" s="335">
        <v>1</v>
      </c>
      <c r="J1634" s="331"/>
      <c r="K1634" s="142">
        <v>26.92</v>
      </c>
      <c r="L1634" s="331"/>
      <c r="M1634" s="331"/>
      <c r="N1634" s="142">
        <v>26.92</v>
      </c>
      <c r="O1634" s="331"/>
      <c r="P1634" s="331"/>
      <c r="Q1634" s="331"/>
      <c r="R1634" s="331"/>
      <c r="S1634" s="142">
        <v>26.92</v>
      </c>
    </row>
    <row r="1635" spans="1:19" ht="10.9" customHeight="1" x14ac:dyDescent="0.2">
      <c r="A1635" s="128" t="s">
        <v>4015</v>
      </c>
      <c r="B1635" s="334">
        <v>4595</v>
      </c>
      <c r="C1635" s="321"/>
      <c r="D1635" s="321" t="s">
        <v>3852</v>
      </c>
      <c r="E1635" s="321"/>
      <c r="F1635" s="321"/>
      <c r="G1635" s="321" t="s">
        <v>7</v>
      </c>
      <c r="H1635" s="321"/>
      <c r="I1635" s="335">
        <v>2</v>
      </c>
      <c r="J1635" s="331"/>
      <c r="K1635" s="142">
        <v>38.33</v>
      </c>
      <c r="L1635" s="331"/>
      <c r="M1635" s="331"/>
      <c r="N1635" s="142">
        <v>76.66</v>
      </c>
      <c r="O1635" s="331"/>
      <c r="P1635" s="331"/>
      <c r="Q1635" s="331"/>
      <c r="R1635" s="331"/>
      <c r="S1635" s="142">
        <v>76.66</v>
      </c>
    </row>
    <row r="1636" spans="1:19" ht="10.9" customHeight="1" x14ac:dyDescent="0.2">
      <c r="A1636" s="128" t="s">
        <v>4015</v>
      </c>
      <c r="B1636" s="334">
        <v>4661</v>
      </c>
      <c r="C1636" s="321"/>
      <c r="D1636" s="321" t="s">
        <v>3837</v>
      </c>
      <c r="E1636" s="321"/>
      <c r="F1636" s="321"/>
      <c r="G1636" s="321" t="s">
        <v>7</v>
      </c>
      <c r="H1636" s="321"/>
      <c r="I1636" s="335">
        <v>2</v>
      </c>
      <c r="J1636" s="331"/>
      <c r="K1636" s="135">
        <v>109.26</v>
      </c>
      <c r="L1636" s="331"/>
      <c r="M1636" s="331"/>
      <c r="N1636" s="135">
        <v>218.52</v>
      </c>
      <c r="O1636" s="331"/>
      <c r="P1636" s="331"/>
      <c r="Q1636" s="331"/>
      <c r="R1636" s="331"/>
      <c r="S1636" s="135">
        <v>218.52</v>
      </c>
    </row>
    <row r="1637" spans="1:19" ht="10.9" customHeight="1" x14ac:dyDescent="0.2">
      <c r="A1637" s="128" t="s">
        <v>4015</v>
      </c>
      <c r="B1637" s="334">
        <v>4790</v>
      </c>
      <c r="C1637" s="321"/>
      <c r="D1637" s="321" t="s">
        <v>3793</v>
      </c>
      <c r="E1637" s="321"/>
      <c r="F1637" s="321"/>
      <c r="G1637" s="321" t="s">
        <v>7</v>
      </c>
      <c r="H1637" s="321"/>
      <c r="I1637" s="335">
        <v>4</v>
      </c>
      <c r="J1637" s="331"/>
      <c r="K1637" s="142">
        <v>41.07</v>
      </c>
      <c r="L1637" s="331"/>
      <c r="M1637" s="331"/>
      <c r="N1637" s="135">
        <v>164.28</v>
      </c>
      <c r="O1637" s="331"/>
      <c r="P1637" s="331"/>
      <c r="Q1637" s="331"/>
      <c r="R1637" s="331"/>
      <c r="S1637" s="135">
        <v>164.28</v>
      </c>
    </row>
    <row r="1638" spans="1:19" ht="10.9" customHeight="1" x14ac:dyDescent="0.2">
      <c r="A1638" s="128" t="s">
        <v>4015</v>
      </c>
      <c r="B1638" s="334">
        <v>5015</v>
      </c>
      <c r="C1638" s="321"/>
      <c r="D1638" s="321" t="s">
        <v>3767</v>
      </c>
      <c r="E1638" s="321"/>
      <c r="F1638" s="321"/>
      <c r="G1638" s="321" t="s">
        <v>7</v>
      </c>
      <c r="H1638" s="321"/>
      <c r="I1638" s="335">
        <v>6</v>
      </c>
      <c r="J1638" s="331"/>
      <c r="K1638" s="142">
        <v>23.21</v>
      </c>
      <c r="L1638" s="331"/>
      <c r="M1638" s="331"/>
      <c r="N1638" s="135">
        <v>139.26</v>
      </c>
      <c r="O1638" s="331"/>
      <c r="P1638" s="331"/>
      <c r="Q1638" s="331"/>
      <c r="R1638" s="331"/>
      <c r="S1638" s="135">
        <v>139.26</v>
      </c>
    </row>
    <row r="1639" spans="1:19" ht="10.9" customHeight="1" x14ac:dyDescent="0.2">
      <c r="A1639" s="128" t="s">
        <v>4015</v>
      </c>
      <c r="B1639" s="334">
        <v>5017</v>
      </c>
      <c r="C1639" s="321"/>
      <c r="D1639" s="321" t="s">
        <v>3765</v>
      </c>
      <c r="E1639" s="321"/>
      <c r="F1639" s="321"/>
      <c r="G1639" s="321" t="s">
        <v>7</v>
      </c>
      <c r="H1639" s="321"/>
      <c r="I1639" s="347">
        <v>16</v>
      </c>
      <c r="J1639" s="331"/>
      <c r="K1639" s="142">
        <v>44.75</v>
      </c>
      <c r="L1639" s="331"/>
      <c r="M1639" s="331"/>
      <c r="N1639" s="135">
        <v>716</v>
      </c>
      <c r="O1639" s="331"/>
      <c r="P1639" s="331"/>
      <c r="Q1639" s="331"/>
      <c r="R1639" s="331"/>
      <c r="S1639" s="135">
        <v>716</v>
      </c>
    </row>
    <row r="1640" spans="1:19" ht="10.9" customHeight="1" x14ac:dyDescent="0.2">
      <c r="A1640" s="128" t="s">
        <v>4015</v>
      </c>
      <c r="B1640" s="334">
        <v>5289</v>
      </c>
      <c r="C1640" s="321"/>
      <c r="D1640" s="321" t="s">
        <v>3732</v>
      </c>
      <c r="E1640" s="321"/>
      <c r="F1640" s="321"/>
      <c r="G1640" s="321" t="s">
        <v>7</v>
      </c>
      <c r="H1640" s="321"/>
      <c r="I1640" s="335">
        <v>6</v>
      </c>
      <c r="J1640" s="331"/>
      <c r="K1640" s="132">
        <v>3.55</v>
      </c>
      <c r="L1640" s="331"/>
      <c r="M1640" s="331"/>
      <c r="N1640" s="142">
        <v>21.3</v>
      </c>
      <c r="O1640" s="331"/>
      <c r="P1640" s="331"/>
      <c r="Q1640" s="331"/>
      <c r="R1640" s="331"/>
      <c r="S1640" s="142">
        <v>21.3</v>
      </c>
    </row>
    <row r="1641" spans="1:19" ht="10.9" customHeight="1" x14ac:dyDescent="0.2">
      <c r="A1641" s="128" t="s">
        <v>4015</v>
      </c>
      <c r="B1641" s="334">
        <v>5290</v>
      </c>
      <c r="C1641" s="321"/>
      <c r="D1641" s="321" t="s">
        <v>3731</v>
      </c>
      <c r="E1641" s="321"/>
      <c r="F1641" s="321"/>
      <c r="G1641" s="321" t="s">
        <v>7</v>
      </c>
      <c r="H1641" s="321"/>
      <c r="I1641" s="347">
        <v>13</v>
      </c>
      <c r="J1641" s="331"/>
      <c r="K1641" s="132">
        <v>7.27</v>
      </c>
      <c r="L1641" s="331"/>
      <c r="M1641" s="331"/>
      <c r="N1641" s="142">
        <v>94.51</v>
      </c>
      <c r="O1641" s="331"/>
      <c r="P1641" s="331"/>
      <c r="Q1641" s="331"/>
      <c r="R1641" s="331"/>
      <c r="S1641" s="142">
        <v>94.51</v>
      </c>
    </row>
    <row r="1642" spans="1:19" ht="10.9" customHeight="1" x14ac:dyDescent="0.2">
      <c r="A1642" s="128" t="s">
        <v>4015</v>
      </c>
      <c r="B1642" s="334">
        <v>5292</v>
      </c>
      <c r="C1642" s="321"/>
      <c r="D1642" s="321" t="s">
        <v>3729</v>
      </c>
      <c r="E1642" s="321"/>
      <c r="F1642" s="321"/>
      <c r="G1642" s="321" t="s">
        <v>7</v>
      </c>
      <c r="H1642" s="321"/>
      <c r="I1642" s="347">
        <v>15</v>
      </c>
      <c r="J1642" s="331"/>
      <c r="K1642" s="142">
        <v>20.239999999999998</v>
      </c>
      <c r="L1642" s="331"/>
      <c r="M1642" s="331"/>
      <c r="N1642" s="135">
        <v>303.60000000000002</v>
      </c>
      <c r="O1642" s="331"/>
      <c r="P1642" s="331"/>
      <c r="Q1642" s="331"/>
      <c r="R1642" s="331"/>
      <c r="S1642" s="135">
        <v>303.60000000000002</v>
      </c>
    </row>
    <row r="1643" spans="1:19" ht="10.9" customHeight="1" x14ac:dyDescent="0.2">
      <c r="A1643" s="128" t="s">
        <v>4015</v>
      </c>
      <c r="B1643" s="334">
        <v>5294</v>
      </c>
      <c r="C1643" s="321"/>
      <c r="D1643" s="321" t="s">
        <v>3727</v>
      </c>
      <c r="E1643" s="321"/>
      <c r="F1643" s="321"/>
      <c r="G1643" s="321" t="s">
        <v>7</v>
      </c>
      <c r="H1643" s="321"/>
      <c r="I1643" s="335">
        <v>2</v>
      </c>
      <c r="J1643" s="331"/>
      <c r="K1643" s="135">
        <v>123.71</v>
      </c>
      <c r="L1643" s="331"/>
      <c r="M1643" s="331"/>
      <c r="N1643" s="135">
        <v>247.42</v>
      </c>
      <c r="O1643" s="331"/>
      <c r="P1643" s="331"/>
      <c r="Q1643" s="331"/>
      <c r="R1643" s="331"/>
      <c r="S1643" s="135">
        <v>247.42</v>
      </c>
    </row>
    <row r="1644" spans="1:19" ht="10.9" customHeight="1" x14ac:dyDescent="0.2">
      <c r="A1644" s="128" t="s">
        <v>4015</v>
      </c>
      <c r="B1644" s="334">
        <v>5295</v>
      </c>
      <c r="C1644" s="321"/>
      <c r="D1644" s="321" t="s">
        <v>3726</v>
      </c>
      <c r="E1644" s="321"/>
      <c r="F1644" s="321"/>
      <c r="G1644" s="321" t="s">
        <v>7</v>
      </c>
      <c r="H1644" s="321"/>
      <c r="I1644" s="335">
        <v>3</v>
      </c>
      <c r="J1644" s="331"/>
      <c r="K1644" s="135">
        <v>131.91</v>
      </c>
      <c r="L1644" s="331"/>
      <c r="M1644" s="331"/>
      <c r="N1644" s="135">
        <v>395.73</v>
      </c>
      <c r="O1644" s="331"/>
      <c r="P1644" s="331"/>
      <c r="Q1644" s="331"/>
      <c r="R1644" s="331"/>
      <c r="S1644" s="135">
        <v>395.73</v>
      </c>
    </row>
    <row r="1645" spans="1:19" ht="10.9" customHeight="1" x14ac:dyDescent="0.2">
      <c r="A1645" s="128" t="s">
        <v>4015</v>
      </c>
      <c r="B1645" s="334">
        <v>5498</v>
      </c>
      <c r="C1645" s="321"/>
      <c r="D1645" s="321" t="s">
        <v>3686</v>
      </c>
      <c r="E1645" s="321"/>
      <c r="F1645" s="321"/>
      <c r="G1645" s="321" t="s">
        <v>7</v>
      </c>
      <c r="H1645" s="321"/>
      <c r="I1645" s="335">
        <v>1</v>
      </c>
      <c r="J1645" s="331"/>
      <c r="K1645" s="132">
        <v>2.13</v>
      </c>
      <c r="L1645" s="331"/>
      <c r="M1645" s="331"/>
      <c r="N1645" s="132">
        <v>2.13</v>
      </c>
      <c r="O1645" s="331"/>
      <c r="P1645" s="331"/>
      <c r="Q1645" s="331"/>
      <c r="R1645" s="331"/>
      <c r="S1645" s="132">
        <v>2.13</v>
      </c>
    </row>
    <row r="1646" spans="1:19" ht="10.9" customHeight="1" x14ac:dyDescent="0.2">
      <c r="A1646" s="128" t="s">
        <v>4015</v>
      </c>
      <c r="B1646" s="334">
        <v>5667</v>
      </c>
      <c r="C1646" s="321"/>
      <c r="D1646" s="321" t="s">
        <v>3653</v>
      </c>
      <c r="E1646" s="321"/>
      <c r="F1646" s="321"/>
      <c r="G1646" s="321" t="s">
        <v>7</v>
      </c>
      <c r="H1646" s="321"/>
      <c r="I1646" s="335">
        <v>6</v>
      </c>
      <c r="J1646" s="331"/>
      <c r="K1646" s="142">
        <v>42.9</v>
      </c>
      <c r="L1646" s="331"/>
      <c r="M1646" s="331"/>
      <c r="N1646" s="135">
        <v>257.39999999999998</v>
      </c>
      <c r="O1646" s="331"/>
      <c r="P1646" s="331"/>
      <c r="Q1646" s="331"/>
      <c r="R1646" s="331"/>
      <c r="S1646" s="135">
        <v>257.39999999999998</v>
      </c>
    </row>
    <row r="1647" spans="1:19" ht="10.9" customHeight="1" x14ac:dyDescent="0.2">
      <c r="A1647" s="128" t="s">
        <v>4015</v>
      </c>
      <c r="B1647" s="334">
        <v>5670</v>
      </c>
      <c r="C1647" s="321"/>
      <c r="D1647" s="321" t="s">
        <v>3650</v>
      </c>
      <c r="E1647" s="321"/>
      <c r="F1647" s="321"/>
      <c r="G1647" s="321" t="s">
        <v>7</v>
      </c>
      <c r="H1647" s="321"/>
      <c r="I1647" s="335">
        <v>2</v>
      </c>
      <c r="J1647" s="331"/>
      <c r="K1647" s="135">
        <v>194.92</v>
      </c>
      <c r="L1647" s="331"/>
      <c r="M1647" s="331"/>
      <c r="N1647" s="135">
        <v>389.84</v>
      </c>
      <c r="O1647" s="331"/>
      <c r="P1647" s="331"/>
      <c r="Q1647" s="331"/>
      <c r="R1647" s="331"/>
      <c r="S1647" s="135">
        <v>389.84</v>
      </c>
    </row>
    <row r="1648" spans="1:19" ht="10.9" customHeight="1" x14ac:dyDescent="0.2">
      <c r="A1648" s="128" t="s">
        <v>4015</v>
      </c>
      <c r="B1648" s="334">
        <v>9387</v>
      </c>
      <c r="C1648" s="321"/>
      <c r="D1648" s="321" t="s">
        <v>3607</v>
      </c>
      <c r="E1648" s="321"/>
      <c r="F1648" s="321"/>
      <c r="G1648" s="321" t="s">
        <v>7</v>
      </c>
      <c r="H1648" s="321"/>
      <c r="I1648" s="335">
        <v>1</v>
      </c>
      <c r="J1648" s="331"/>
      <c r="K1648" s="132">
        <v>3.55</v>
      </c>
      <c r="L1648" s="331"/>
      <c r="M1648" s="331"/>
      <c r="N1648" s="132">
        <v>3.55</v>
      </c>
      <c r="O1648" s="331"/>
      <c r="P1648" s="331"/>
      <c r="Q1648" s="331"/>
      <c r="R1648" s="331"/>
      <c r="S1648" s="132">
        <v>3.55</v>
      </c>
    </row>
    <row r="1649" spans="1:19" ht="10.9" customHeight="1" x14ac:dyDescent="0.2">
      <c r="A1649" s="128" t="s">
        <v>4015</v>
      </c>
      <c r="B1649" s="334">
        <v>9391</v>
      </c>
      <c r="C1649" s="321"/>
      <c r="D1649" s="321" t="s">
        <v>3603</v>
      </c>
      <c r="E1649" s="321"/>
      <c r="F1649" s="321"/>
      <c r="G1649" s="321" t="s">
        <v>7</v>
      </c>
      <c r="H1649" s="321"/>
      <c r="I1649" s="335">
        <v>1</v>
      </c>
      <c r="J1649" s="331"/>
      <c r="K1649" s="135">
        <v>112.79</v>
      </c>
      <c r="L1649" s="331"/>
      <c r="M1649" s="331"/>
      <c r="N1649" s="135">
        <v>112.79</v>
      </c>
      <c r="O1649" s="331"/>
      <c r="P1649" s="331"/>
      <c r="Q1649" s="331"/>
      <c r="R1649" s="331"/>
      <c r="S1649" s="135">
        <v>112.79</v>
      </c>
    </row>
    <row r="1650" spans="1:19" ht="10.9" customHeight="1" x14ac:dyDescent="0.2">
      <c r="A1650" s="322" t="s">
        <v>4014</v>
      </c>
      <c r="B1650" s="322"/>
      <c r="C1650" s="322"/>
      <c r="D1650" s="322"/>
      <c r="E1650" s="322"/>
      <c r="F1650" s="322"/>
      <c r="G1650" s="322"/>
      <c r="H1650" s="322"/>
      <c r="I1650" s="322"/>
      <c r="J1650" s="322"/>
      <c r="K1650" s="322"/>
      <c r="L1650" s="333">
        <v>0</v>
      </c>
      <c r="M1650" s="322"/>
      <c r="N1650" s="151">
        <v>3169.91</v>
      </c>
      <c r="O1650" s="333">
        <v>0</v>
      </c>
      <c r="P1650" s="322"/>
      <c r="Q1650" s="333">
        <v>0</v>
      </c>
      <c r="R1650" s="322"/>
      <c r="S1650" s="151">
        <v>3169.91</v>
      </c>
    </row>
    <row r="1651" spans="1:19" ht="10.9" customHeight="1" x14ac:dyDescent="0.2">
      <c r="A1651" s="322" t="s">
        <v>4013</v>
      </c>
      <c r="B1651" s="322"/>
      <c r="C1651" s="322"/>
      <c r="D1651" s="322"/>
      <c r="E1651" s="322"/>
      <c r="F1651" s="322"/>
      <c r="G1651" s="322"/>
      <c r="H1651" s="322"/>
      <c r="I1651" s="322"/>
      <c r="J1651" s="322"/>
      <c r="K1651" s="322"/>
      <c r="L1651" s="330">
        <v>0</v>
      </c>
      <c r="M1651" s="322"/>
      <c r="N1651" s="149">
        <v>1</v>
      </c>
      <c r="O1651" s="330">
        <v>0</v>
      </c>
      <c r="P1651" s="322"/>
      <c r="Q1651" s="330">
        <v>0</v>
      </c>
      <c r="R1651" s="322"/>
      <c r="S1651" s="149">
        <v>1</v>
      </c>
    </row>
    <row r="1652" spans="1:19" ht="10.9" customHeight="1" x14ac:dyDescent="0.2">
      <c r="A1652" s="301"/>
      <c r="B1652" s="301"/>
      <c r="C1652" s="301"/>
      <c r="D1652" s="301"/>
      <c r="E1652" s="301"/>
      <c r="F1652" s="301"/>
      <c r="G1652" s="301"/>
      <c r="H1652" s="301"/>
      <c r="I1652" s="301"/>
      <c r="J1652" s="301"/>
      <c r="K1652" s="301"/>
      <c r="L1652" s="301"/>
      <c r="M1652" s="301"/>
      <c r="N1652" s="301"/>
      <c r="O1652" s="301"/>
      <c r="P1652" s="301"/>
      <c r="Q1652" s="301"/>
      <c r="R1652" s="301"/>
      <c r="S1652" s="301"/>
    </row>
    <row r="1653" spans="1:19" ht="10.9" customHeight="1" x14ac:dyDescent="0.2">
      <c r="A1653" s="322" t="s">
        <v>4022</v>
      </c>
      <c r="B1653" s="322"/>
      <c r="C1653" s="322"/>
      <c r="D1653" s="322"/>
      <c r="E1653" s="321" t="s">
        <v>4450</v>
      </c>
      <c r="F1653" s="321"/>
      <c r="G1653" s="321"/>
      <c r="H1653" s="321"/>
      <c r="I1653" s="321"/>
      <c r="J1653" s="321"/>
      <c r="K1653" s="321"/>
      <c r="L1653" s="321"/>
      <c r="M1653" s="321"/>
      <c r="N1653" s="321"/>
      <c r="O1653" s="321"/>
      <c r="P1653" s="322" t="s">
        <v>2904</v>
      </c>
      <c r="Q1653" s="322"/>
      <c r="R1653" s="321" t="s">
        <v>414</v>
      </c>
      <c r="S1653" s="321"/>
    </row>
    <row r="1654" spans="1:19" ht="10.9" customHeight="1" x14ac:dyDescent="0.2">
      <c r="A1654" s="157"/>
      <c r="B1654" s="324"/>
      <c r="C1654" s="324"/>
      <c r="D1654" s="324"/>
      <c r="E1654" s="324"/>
      <c r="F1654" s="324"/>
      <c r="G1654" s="325"/>
      <c r="H1654" s="325"/>
      <c r="I1654" s="325"/>
      <c r="J1654" s="325"/>
      <c r="K1654" s="156"/>
      <c r="L1654" s="326" t="s">
        <v>4020</v>
      </c>
      <c r="M1654" s="326"/>
      <c r="N1654" s="326"/>
      <c r="O1654" s="326"/>
      <c r="P1654" s="326"/>
      <c r="Q1654" s="326"/>
      <c r="R1654" s="326"/>
      <c r="S1654" s="156"/>
    </row>
    <row r="1655" spans="1:19" ht="65.650000000000006" customHeight="1" x14ac:dyDescent="0.2">
      <c r="A1655" s="155" t="s">
        <v>1247</v>
      </c>
      <c r="B1655" s="327" t="s">
        <v>0</v>
      </c>
      <c r="C1655" s="327"/>
      <c r="D1655" s="327" t="s">
        <v>1</v>
      </c>
      <c r="E1655" s="327"/>
      <c r="F1655" s="327"/>
      <c r="G1655" s="327" t="s">
        <v>2904</v>
      </c>
      <c r="H1655" s="327"/>
      <c r="I1655" s="328" t="s">
        <v>405</v>
      </c>
      <c r="J1655" s="328"/>
      <c r="K1655" s="154" t="s">
        <v>4</v>
      </c>
      <c r="L1655" s="322" t="s">
        <v>4019</v>
      </c>
      <c r="M1655" s="322"/>
      <c r="N1655" s="141" t="s">
        <v>4018</v>
      </c>
      <c r="O1655" s="322" t="s">
        <v>4017</v>
      </c>
      <c r="P1655" s="322"/>
      <c r="Q1655" s="322" t="s">
        <v>4016</v>
      </c>
      <c r="R1655" s="322"/>
      <c r="S1655" s="154" t="s">
        <v>5</v>
      </c>
    </row>
    <row r="1656" spans="1:19" ht="10.9" customHeight="1" x14ac:dyDescent="0.2">
      <c r="A1656" s="128" t="s">
        <v>4015</v>
      </c>
      <c r="B1656" s="334">
        <v>4713</v>
      </c>
      <c r="C1656" s="321"/>
      <c r="D1656" s="321" t="s">
        <v>3818</v>
      </c>
      <c r="E1656" s="321"/>
      <c r="F1656" s="321"/>
      <c r="G1656" s="321" t="s">
        <v>19</v>
      </c>
      <c r="H1656" s="321"/>
      <c r="I1656" s="335">
        <v>1.81</v>
      </c>
      <c r="J1656" s="331"/>
      <c r="K1656" s="142">
        <v>14.42</v>
      </c>
      <c r="L1656" s="331"/>
      <c r="M1656" s="331"/>
      <c r="N1656" s="142">
        <v>26.100200000000001</v>
      </c>
      <c r="O1656" s="331"/>
      <c r="P1656" s="331"/>
      <c r="Q1656" s="331"/>
      <c r="R1656" s="331"/>
      <c r="S1656" s="142">
        <v>26.100200000000001</v>
      </c>
    </row>
    <row r="1657" spans="1:19" ht="10.9" customHeight="1" x14ac:dyDescent="0.2">
      <c r="A1657" s="128" t="s">
        <v>4015</v>
      </c>
      <c r="B1657" s="334">
        <v>4714</v>
      </c>
      <c r="C1657" s="321"/>
      <c r="D1657" s="321" t="s">
        <v>3817</v>
      </c>
      <c r="E1657" s="321"/>
      <c r="F1657" s="321"/>
      <c r="G1657" s="321" t="s">
        <v>19</v>
      </c>
      <c r="H1657" s="321"/>
      <c r="I1657" s="335">
        <v>1.2</v>
      </c>
      <c r="J1657" s="331"/>
      <c r="K1657" s="142">
        <v>24.85</v>
      </c>
      <c r="L1657" s="331"/>
      <c r="M1657" s="331"/>
      <c r="N1657" s="142">
        <v>29.82</v>
      </c>
      <c r="O1657" s="331"/>
      <c r="P1657" s="331"/>
      <c r="Q1657" s="331"/>
      <c r="R1657" s="331"/>
      <c r="S1657" s="142">
        <v>29.82</v>
      </c>
    </row>
    <row r="1658" spans="1:19" ht="10.9" customHeight="1" x14ac:dyDescent="0.2">
      <c r="A1658" s="128" t="s">
        <v>4015</v>
      </c>
      <c r="B1658" s="334">
        <v>4717</v>
      </c>
      <c r="C1658" s="321"/>
      <c r="D1658" s="321" t="s">
        <v>3815</v>
      </c>
      <c r="E1658" s="321"/>
      <c r="F1658" s="321"/>
      <c r="G1658" s="321" t="s">
        <v>19</v>
      </c>
      <c r="H1658" s="321"/>
      <c r="I1658" s="347">
        <v>10.43</v>
      </c>
      <c r="J1658" s="331"/>
      <c r="K1658" s="142">
        <v>54.6</v>
      </c>
      <c r="L1658" s="331"/>
      <c r="M1658" s="331"/>
      <c r="N1658" s="135">
        <v>569.47799999999995</v>
      </c>
      <c r="O1658" s="331"/>
      <c r="P1658" s="331"/>
      <c r="Q1658" s="331"/>
      <c r="R1658" s="331"/>
      <c r="S1658" s="135">
        <v>569.47799999999995</v>
      </c>
    </row>
    <row r="1659" spans="1:19" ht="10.9" customHeight="1" x14ac:dyDescent="0.2">
      <c r="A1659" s="128" t="s">
        <v>4015</v>
      </c>
      <c r="B1659" s="334">
        <v>4719</v>
      </c>
      <c r="C1659" s="321"/>
      <c r="D1659" s="321" t="s">
        <v>3813</v>
      </c>
      <c r="E1659" s="321"/>
      <c r="F1659" s="321"/>
      <c r="G1659" s="321" t="s">
        <v>19</v>
      </c>
      <c r="H1659" s="321"/>
      <c r="I1659" s="335">
        <v>7.44</v>
      </c>
      <c r="J1659" s="331"/>
      <c r="K1659" s="135">
        <v>107.98</v>
      </c>
      <c r="L1659" s="331"/>
      <c r="M1659" s="331"/>
      <c r="N1659" s="135">
        <v>803.37120000000004</v>
      </c>
      <c r="O1659" s="331"/>
      <c r="P1659" s="331"/>
      <c r="Q1659" s="331"/>
      <c r="R1659" s="331"/>
      <c r="S1659" s="135">
        <v>803.37120000000004</v>
      </c>
    </row>
    <row r="1660" spans="1:19" ht="10.9" customHeight="1" x14ac:dyDescent="0.2">
      <c r="A1660" s="128" t="s">
        <v>4015</v>
      </c>
      <c r="B1660" s="334">
        <v>4720</v>
      </c>
      <c r="C1660" s="321"/>
      <c r="D1660" s="321" t="s">
        <v>3812</v>
      </c>
      <c r="E1660" s="321"/>
      <c r="F1660" s="321"/>
      <c r="G1660" s="321" t="s">
        <v>19</v>
      </c>
      <c r="H1660" s="321"/>
      <c r="I1660" s="347">
        <v>15.84</v>
      </c>
      <c r="J1660" s="331"/>
      <c r="K1660" s="135">
        <v>207</v>
      </c>
      <c r="L1660" s="331"/>
      <c r="M1660" s="331"/>
      <c r="N1660" s="129">
        <v>3278.88</v>
      </c>
      <c r="O1660" s="331"/>
      <c r="P1660" s="331"/>
      <c r="Q1660" s="331"/>
      <c r="R1660" s="331"/>
      <c r="S1660" s="129">
        <v>3278.88</v>
      </c>
    </row>
    <row r="1661" spans="1:19" ht="10.9" customHeight="1" x14ac:dyDescent="0.2">
      <c r="A1661" s="128" t="s">
        <v>4015</v>
      </c>
      <c r="B1661" s="334">
        <v>5670</v>
      </c>
      <c r="C1661" s="321"/>
      <c r="D1661" s="321" t="s">
        <v>3650</v>
      </c>
      <c r="E1661" s="321"/>
      <c r="F1661" s="321"/>
      <c r="G1661" s="321" t="s">
        <v>7</v>
      </c>
      <c r="H1661" s="321"/>
      <c r="I1661" s="335">
        <v>9</v>
      </c>
      <c r="J1661" s="331"/>
      <c r="K1661" s="135">
        <v>194.92</v>
      </c>
      <c r="L1661" s="331"/>
      <c r="M1661" s="331"/>
      <c r="N1661" s="129">
        <v>1754.28</v>
      </c>
      <c r="O1661" s="331"/>
      <c r="P1661" s="331"/>
      <c r="Q1661" s="331"/>
      <c r="R1661" s="331"/>
      <c r="S1661" s="129">
        <v>1754.28</v>
      </c>
    </row>
    <row r="1662" spans="1:19" ht="10.9" customHeight="1" x14ac:dyDescent="0.2">
      <c r="A1662" s="322" t="s">
        <v>4014</v>
      </c>
      <c r="B1662" s="322"/>
      <c r="C1662" s="322"/>
      <c r="D1662" s="322"/>
      <c r="E1662" s="322"/>
      <c r="F1662" s="322"/>
      <c r="G1662" s="322"/>
      <c r="H1662" s="322"/>
      <c r="I1662" s="322"/>
      <c r="J1662" s="322"/>
      <c r="K1662" s="322"/>
      <c r="L1662" s="333">
        <v>0</v>
      </c>
      <c r="M1662" s="322"/>
      <c r="N1662" s="151">
        <v>6461.9294</v>
      </c>
      <c r="O1662" s="333">
        <v>0</v>
      </c>
      <c r="P1662" s="322"/>
      <c r="Q1662" s="333">
        <v>0</v>
      </c>
      <c r="R1662" s="322"/>
      <c r="S1662" s="151">
        <v>6461.9294</v>
      </c>
    </row>
    <row r="1663" spans="1:19" ht="10.9" customHeight="1" x14ac:dyDescent="0.2">
      <c r="A1663" s="322" t="s">
        <v>4013</v>
      </c>
      <c r="B1663" s="322"/>
      <c r="C1663" s="322"/>
      <c r="D1663" s="322"/>
      <c r="E1663" s="322"/>
      <c r="F1663" s="322"/>
      <c r="G1663" s="322"/>
      <c r="H1663" s="322"/>
      <c r="I1663" s="322"/>
      <c r="J1663" s="322"/>
      <c r="K1663" s="322"/>
      <c r="L1663" s="330">
        <v>0</v>
      </c>
      <c r="M1663" s="322"/>
      <c r="N1663" s="149">
        <v>1</v>
      </c>
      <c r="O1663" s="330">
        <v>0</v>
      </c>
      <c r="P1663" s="322"/>
      <c r="Q1663" s="330">
        <v>0</v>
      </c>
      <c r="R1663" s="322"/>
      <c r="S1663" s="149">
        <v>1</v>
      </c>
    </row>
    <row r="1664" spans="1:19" ht="10.9" customHeight="1" x14ac:dyDescent="0.2">
      <c r="A1664" s="301"/>
      <c r="B1664" s="301"/>
      <c r="C1664" s="301"/>
      <c r="D1664" s="301"/>
      <c r="E1664" s="301"/>
      <c r="F1664" s="301"/>
      <c r="G1664" s="301"/>
      <c r="H1664" s="301"/>
      <c r="I1664" s="301"/>
      <c r="J1664" s="301"/>
      <c r="K1664" s="301"/>
      <c r="L1664" s="301"/>
      <c r="M1664" s="301"/>
      <c r="N1664" s="301"/>
      <c r="O1664" s="301"/>
      <c r="P1664" s="301"/>
      <c r="Q1664" s="301"/>
      <c r="R1664" s="301"/>
      <c r="S1664" s="301"/>
    </row>
    <row r="1665" spans="1:19" ht="10.9" customHeight="1" x14ac:dyDescent="0.2">
      <c r="A1665" s="322" t="s">
        <v>4022</v>
      </c>
      <c r="B1665" s="322"/>
      <c r="C1665" s="322"/>
      <c r="D1665" s="322"/>
      <c r="E1665" s="321" t="s">
        <v>4449</v>
      </c>
      <c r="F1665" s="321"/>
      <c r="G1665" s="321"/>
      <c r="H1665" s="321"/>
      <c r="I1665" s="321"/>
      <c r="J1665" s="321"/>
      <c r="K1665" s="321"/>
      <c r="L1665" s="321"/>
      <c r="M1665" s="321"/>
      <c r="N1665" s="321"/>
      <c r="O1665" s="321"/>
      <c r="P1665" s="322" t="s">
        <v>2904</v>
      </c>
      <c r="Q1665" s="322"/>
      <c r="R1665" s="321" t="s">
        <v>414</v>
      </c>
      <c r="S1665" s="321"/>
    </row>
    <row r="1666" spans="1:19" ht="10.9" customHeight="1" x14ac:dyDescent="0.2">
      <c r="A1666" s="157"/>
      <c r="B1666" s="324"/>
      <c r="C1666" s="324"/>
      <c r="D1666" s="324"/>
      <c r="E1666" s="324"/>
      <c r="F1666" s="324"/>
      <c r="G1666" s="325"/>
      <c r="H1666" s="325"/>
      <c r="I1666" s="325"/>
      <c r="J1666" s="325"/>
      <c r="K1666" s="156"/>
      <c r="L1666" s="326" t="s">
        <v>4020</v>
      </c>
      <c r="M1666" s="326"/>
      <c r="N1666" s="326"/>
      <c r="O1666" s="326"/>
      <c r="P1666" s="326"/>
      <c r="Q1666" s="326"/>
      <c r="R1666" s="326"/>
      <c r="S1666" s="156"/>
    </row>
    <row r="1667" spans="1:19" ht="65.650000000000006" customHeight="1" x14ac:dyDescent="0.2">
      <c r="A1667" s="155" t="s">
        <v>1247</v>
      </c>
      <c r="B1667" s="327" t="s">
        <v>0</v>
      </c>
      <c r="C1667" s="327"/>
      <c r="D1667" s="327" t="s">
        <v>1</v>
      </c>
      <c r="E1667" s="327"/>
      <c r="F1667" s="327"/>
      <c r="G1667" s="327" t="s">
        <v>2904</v>
      </c>
      <c r="H1667" s="327"/>
      <c r="I1667" s="328" t="s">
        <v>405</v>
      </c>
      <c r="J1667" s="328"/>
      <c r="K1667" s="154" t="s">
        <v>4</v>
      </c>
      <c r="L1667" s="322" t="s">
        <v>4019</v>
      </c>
      <c r="M1667" s="322"/>
      <c r="N1667" s="141" t="s">
        <v>4018</v>
      </c>
      <c r="O1667" s="322" t="s">
        <v>4017</v>
      </c>
      <c r="P1667" s="322"/>
      <c r="Q1667" s="322" t="s">
        <v>4016</v>
      </c>
      <c r="R1667" s="322"/>
      <c r="S1667" s="154" t="s">
        <v>5</v>
      </c>
    </row>
    <row r="1668" spans="1:19" ht="10.9" customHeight="1" x14ac:dyDescent="0.2">
      <c r="A1668" s="128" t="s">
        <v>4015</v>
      </c>
      <c r="B1668" s="334">
        <v>4592</v>
      </c>
      <c r="C1668" s="321"/>
      <c r="D1668" s="321" t="s">
        <v>3854</v>
      </c>
      <c r="E1668" s="321"/>
      <c r="F1668" s="321"/>
      <c r="G1668" s="321" t="s">
        <v>7</v>
      </c>
      <c r="H1668" s="321"/>
      <c r="I1668" s="335">
        <v>1</v>
      </c>
      <c r="J1668" s="331"/>
      <c r="K1668" s="142">
        <v>26.79</v>
      </c>
      <c r="L1668" s="331"/>
      <c r="M1668" s="331"/>
      <c r="N1668" s="142">
        <v>26.79</v>
      </c>
      <c r="O1668" s="331"/>
      <c r="P1668" s="331"/>
      <c r="Q1668" s="331"/>
      <c r="R1668" s="331"/>
      <c r="S1668" s="142">
        <v>26.79</v>
      </c>
    </row>
    <row r="1669" spans="1:19" ht="10.9" customHeight="1" x14ac:dyDescent="0.2">
      <c r="A1669" s="128" t="s">
        <v>4015</v>
      </c>
      <c r="B1669" s="334">
        <v>4595</v>
      </c>
      <c r="C1669" s="321"/>
      <c r="D1669" s="321" t="s">
        <v>3852</v>
      </c>
      <c r="E1669" s="321"/>
      <c r="F1669" s="321"/>
      <c r="G1669" s="321" t="s">
        <v>7</v>
      </c>
      <c r="H1669" s="321"/>
      <c r="I1669" s="335">
        <v>2</v>
      </c>
      <c r="J1669" s="331"/>
      <c r="K1669" s="142">
        <v>38.33</v>
      </c>
      <c r="L1669" s="331"/>
      <c r="M1669" s="331"/>
      <c r="N1669" s="142">
        <v>76.66</v>
      </c>
      <c r="O1669" s="331"/>
      <c r="P1669" s="331"/>
      <c r="Q1669" s="331"/>
      <c r="R1669" s="331"/>
      <c r="S1669" s="142">
        <v>76.66</v>
      </c>
    </row>
    <row r="1670" spans="1:19" ht="10.9" customHeight="1" x14ac:dyDescent="0.2">
      <c r="A1670" s="128" t="s">
        <v>4015</v>
      </c>
      <c r="B1670" s="334">
        <v>4661</v>
      </c>
      <c r="C1670" s="321"/>
      <c r="D1670" s="321" t="s">
        <v>3837</v>
      </c>
      <c r="E1670" s="321"/>
      <c r="F1670" s="321"/>
      <c r="G1670" s="321" t="s">
        <v>7</v>
      </c>
      <c r="H1670" s="321"/>
      <c r="I1670" s="335">
        <v>3</v>
      </c>
      <c r="J1670" s="331"/>
      <c r="K1670" s="135">
        <v>109.26</v>
      </c>
      <c r="L1670" s="331"/>
      <c r="M1670" s="331"/>
      <c r="N1670" s="135">
        <v>327.78</v>
      </c>
      <c r="O1670" s="331"/>
      <c r="P1670" s="331"/>
      <c r="Q1670" s="331"/>
      <c r="R1670" s="331"/>
      <c r="S1670" s="135">
        <v>327.78</v>
      </c>
    </row>
    <row r="1671" spans="1:19" ht="10.9" customHeight="1" x14ac:dyDescent="0.2">
      <c r="A1671" s="128" t="s">
        <v>4015</v>
      </c>
      <c r="B1671" s="334">
        <v>5015</v>
      </c>
      <c r="C1671" s="321"/>
      <c r="D1671" s="321" t="s">
        <v>3767</v>
      </c>
      <c r="E1671" s="321"/>
      <c r="F1671" s="321"/>
      <c r="G1671" s="321" t="s">
        <v>7</v>
      </c>
      <c r="H1671" s="321"/>
      <c r="I1671" s="335">
        <v>2</v>
      </c>
      <c r="J1671" s="331"/>
      <c r="K1671" s="142">
        <v>23.21</v>
      </c>
      <c r="L1671" s="331"/>
      <c r="M1671" s="331"/>
      <c r="N1671" s="142">
        <v>46.42</v>
      </c>
      <c r="O1671" s="331"/>
      <c r="P1671" s="331"/>
      <c r="Q1671" s="331"/>
      <c r="R1671" s="331"/>
      <c r="S1671" s="142">
        <v>46.42</v>
      </c>
    </row>
    <row r="1672" spans="1:19" ht="10.9" customHeight="1" x14ac:dyDescent="0.2">
      <c r="A1672" s="128" t="s">
        <v>4015</v>
      </c>
      <c r="B1672" s="334">
        <v>5017</v>
      </c>
      <c r="C1672" s="321"/>
      <c r="D1672" s="321" t="s">
        <v>3765</v>
      </c>
      <c r="E1672" s="321"/>
      <c r="F1672" s="321"/>
      <c r="G1672" s="321" t="s">
        <v>7</v>
      </c>
      <c r="H1672" s="321"/>
      <c r="I1672" s="335">
        <v>8</v>
      </c>
      <c r="J1672" s="331"/>
      <c r="K1672" s="142">
        <v>44.75</v>
      </c>
      <c r="L1672" s="331"/>
      <c r="M1672" s="331"/>
      <c r="N1672" s="135">
        <v>358</v>
      </c>
      <c r="O1672" s="331"/>
      <c r="P1672" s="331"/>
      <c r="Q1672" s="331"/>
      <c r="R1672" s="331"/>
      <c r="S1672" s="135">
        <v>358</v>
      </c>
    </row>
    <row r="1673" spans="1:19" ht="10.9" customHeight="1" x14ac:dyDescent="0.2">
      <c r="A1673" s="128" t="s">
        <v>4015</v>
      </c>
      <c r="B1673" s="334">
        <v>5019</v>
      </c>
      <c r="C1673" s="321"/>
      <c r="D1673" s="321" t="s">
        <v>3763</v>
      </c>
      <c r="E1673" s="321"/>
      <c r="F1673" s="321"/>
      <c r="G1673" s="321" t="s">
        <v>7</v>
      </c>
      <c r="H1673" s="321"/>
      <c r="I1673" s="335">
        <v>6</v>
      </c>
      <c r="J1673" s="331"/>
      <c r="K1673" s="135">
        <v>297.68</v>
      </c>
      <c r="L1673" s="331"/>
      <c r="M1673" s="331"/>
      <c r="N1673" s="129">
        <v>1786.08</v>
      </c>
      <c r="O1673" s="331"/>
      <c r="P1673" s="331"/>
      <c r="Q1673" s="331"/>
      <c r="R1673" s="331"/>
      <c r="S1673" s="129">
        <v>1786.08</v>
      </c>
    </row>
    <row r="1674" spans="1:19" ht="10.9" customHeight="1" x14ac:dyDescent="0.2">
      <c r="A1674" s="128" t="s">
        <v>4015</v>
      </c>
      <c r="B1674" s="334">
        <v>5020</v>
      </c>
      <c r="C1674" s="321"/>
      <c r="D1674" s="321" t="s">
        <v>3762</v>
      </c>
      <c r="E1674" s="321"/>
      <c r="F1674" s="321"/>
      <c r="G1674" s="321" t="s">
        <v>7</v>
      </c>
      <c r="H1674" s="321"/>
      <c r="I1674" s="347">
        <v>16</v>
      </c>
      <c r="J1674" s="331"/>
      <c r="K1674" s="135">
        <v>416.56</v>
      </c>
      <c r="L1674" s="331"/>
      <c r="M1674" s="331"/>
      <c r="N1674" s="129">
        <v>6664.96</v>
      </c>
      <c r="O1674" s="331"/>
      <c r="P1674" s="331"/>
      <c r="Q1674" s="331"/>
      <c r="R1674" s="331"/>
      <c r="S1674" s="129">
        <v>6664.96</v>
      </c>
    </row>
    <row r="1675" spans="1:19" ht="10.9" customHeight="1" x14ac:dyDescent="0.2">
      <c r="A1675" s="128" t="s">
        <v>4015</v>
      </c>
      <c r="B1675" s="334">
        <v>5205</v>
      </c>
      <c r="C1675" s="321"/>
      <c r="D1675" s="321" t="s">
        <v>3754</v>
      </c>
      <c r="E1675" s="321"/>
      <c r="F1675" s="321"/>
      <c r="G1675" s="321" t="s">
        <v>7</v>
      </c>
      <c r="H1675" s="321"/>
      <c r="I1675" s="335">
        <v>2</v>
      </c>
      <c r="J1675" s="331"/>
      <c r="K1675" s="132">
        <v>6.86</v>
      </c>
      <c r="L1675" s="331"/>
      <c r="M1675" s="331"/>
      <c r="N1675" s="142">
        <v>13.72</v>
      </c>
      <c r="O1675" s="331"/>
      <c r="P1675" s="331"/>
      <c r="Q1675" s="331"/>
      <c r="R1675" s="331"/>
      <c r="S1675" s="142">
        <v>13.72</v>
      </c>
    </row>
    <row r="1676" spans="1:19" ht="10.9" customHeight="1" x14ac:dyDescent="0.2">
      <c r="A1676" s="128" t="s">
        <v>4015</v>
      </c>
      <c r="B1676" s="334">
        <v>5207</v>
      </c>
      <c r="C1676" s="321"/>
      <c r="D1676" s="321" t="s">
        <v>3752</v>
      </c>
      <c r="E1676" s="321"/>
      <c r="F1676" s="321"/>
      <c r="G1676" s="321" t="s">
        <v>7</v>
      </c>
      <c r="H1676" s="321"/>
      <c r="I1676" s="335">
        <v>1</v>
      </c>
      <c r="J1676" s="331"/>
      <c r="K1676" s="142">
        <v>20.22</v>
      </c>
      <c r="L1676" s="331"/>
      <c r="M1676" s="331"/>
      <c r="N1676" s="142">
        <v>20.22</v>
      </c>
      <c r="O1676" s="331"/>
      <c r="P1676" s="331"/>
      <c r="Q1676" s="331"/>
      <c r="R1676" s="331"/>
      <c r="S1676" s="142">
        <v>20.22</v>
      </c>
    </row>
    <row r="1677" spans="1:19" ht="10.9" customHeight="1" x14ac:dyDescent="0.2">
      <c r="A1677" s="128" t="s">
        <v>4015</v>
      </c>
      <c r="B1677" s="334">
        <v>5209</v>
      </c>
      <c r="C1677" s="321"/>
      <c r="D1677" s="321" t="s">
        <v>3750</v>
      </c>
      <c r="E1677" s="321"/>
      <c r="F1677" s="321"/>
      <c r="G1677" s="321" t="s">
        <v>7</v>
      </c>
      <c r="H1677" s="321"/>
      <c r="I1677" s="335">
        <v>2</v>
      </c>
      <c r="J1677" s="331"/>
      <c r="K1677" s="142">
        <v>79.900000000000006</v>
      </c>
      <c r="L1677" s="331"/>
      <c r="M1677" s="331"/>
      <c r="N1677" s="135">
        <v>159.80000000000001</v>
      </c>
      <c r="O1677" s="331"/>
      <c r="P1677" s="331"/>
      <c r="Q1677" s="331"/>
      <c r="R1677" s="331"/>
      <c r="S1677" s="135">
        <v>159.80000000000001</v>
      </c>
    </row>
    <row r="1678" spans="1:19" ht="10.9" customHeight="1" x14ac:dyDescent="0.2">
      <c r="A1678" s="128" t="s">
        <v>4015</v>
      </c>
      <c r="B1678" s="334">
        <v>5210</v>
      </c>
      <c r="C1678" s="321"/>
      <c r="D1678" s="321" t="s">
        <v>3749</v>
      </c>
      <c r="E1678" s="321"/>
      <c r="F1678" s="321"/>
      <c r="G1678" s="321" t="s">
        <v>7</v>
      </c>
      <c r="H1678" s="321"/>
      <c r="I1678" s="335">
        <v>3</v>
      </c>
      <c r="J1678" s="331"/>
      <c r="K1678" s="135">
        <v>159.22999999999999</v>
      </c>
      <c r="L1678" s="331"/>
      <c r="M1678" s="331"/>
      <c r="N1678" s="135">
        <v>477.69</v>
      </c>
      <c r="O1678" s="331"/>
      <c r="P1678" s="331"/>
      <c r="Q1678" s="331"/>
      <c r="R1678" s="331"/>
      <c r="S1678" s="135">
        <v>477.69</v>
      </c>
    </row>
    <row r="1679" spans="1:19" ht="10.9" customHeight="1" x14ac:dyDescent="0.2">
      <c r="A1679" s="128" t="s">
        <v>4015</v>
      </c>
      <c r="B1679" s="334">
        <v>5289</v>
      </c>
      <c r="C1679" s="321"/>
      <c r="D1679" s="321" t="s">
        <v>3732</v>
      </c>
      <c r="E1679" s="321"/>
      <c r="F1679" s="321"/>
      <c r="G1679" s="321" t="s">
        <v>7</v>
      </c>
      <c r="H1679" s="321"/>
      <c r="I1679" s="335">
        <v>3</v>
      </c>
      <c r="J1679" s="331"/>
      <c r="K1679" s="132">
        <v>3.55</v>
      </c>
      <c r="L1679" s="331"/>
      <c r="M1679" s="331"/>
      <c r="N1679" s="142">
        <v>10.65</v>
      </c>
      <c r="O1679" s="331"/>
      <c r="P1679" s="331"/>
      <c r="Q1679" s="331"/>
      <c r="R1679" s="331"/>
      <c r="S1679" s="142">
        <v>10.65</v>
      </c>
    </row>
    <row r="1680" spans="1:19" ht="10.9" customHeight="1" x14ac:dyDescent="0.2">
      <c r="A1680" s="128" t="s">
        <v>4015</v>
      </c>
      <c r="B1680" s="334">
        <v>5292</v>
      </c>
      <c r="C1680" s="321"/>
      <c r="D1680" s="321" t="s">
        <v>3729</v>
      </c>
      <c r="E1680" s="321"/>
      <c r="F1680" s="321"/>
      <c r="G1680" s="321" t="s">
        <v>7</v>
      </c>
      <c r="H1680" s="321"/>
      <c r="I1680" s="335">
        <v>5</v>
      </c>
      <c r="J1680" s="331"/>
      <c r="K1680" s="142">
        <v>20.239999999999998</v>
      </c>
      <c r="L1680" s="331"/>
      <c r="M1680" s="331"/>
      <c r="N1680" s="135">
        <v>101.2</v>
      </c>
      <c r="O1680" s="331"/>
      <c r="P1680" s="331"/>
      <c r="Q1680" s="331"/>
      <c r="R1680" s="331"/>
      <c r="S1680" s="135">
        <v>101.2</v>
      </c>
    </row>
    <row r="1681" spans="1:19" ht="10.9" customHeight="1" x14ac:dyDescent="0.2">
      <c r="A1681" s="128" t="s">
        <v>4015</v>
      </c>
      <c r="B1681" s="334">
        <v>5294</v>
      </c>
      <c r="C1681" s="321"/>
      <c r="D1681" s="321" t="s">
        <v>3727</v>
      </c>
      <c r="E1681" s="321"/>
      <c r="F1681" s="321"/>
      <c r="G1681" s="321" t="s">
        <v>7</v>
      </c>
      <c r="H1681" s="321"/>
      <c r="I1681" s="335">
        <v>5</v>
      </c>
      <c r="J1681" s="331"/>
      <c r="K1681" s="135">
        <v>123.71</v>
      </c>
      <c r="L1681" s="331"/>
      <c r="M1681" s="331"/>
      <c r="N1681" s="135">
        <v>618.54999999999995</v>
      </c>
      <c r="O1681" s="331"/>
      <c r="P1681" s="331"/>
      <c r="Q1681" s="331"/>
      <c r="R1681" s="331"/>
      <c r="S1681" s="135">
        <v>618.54999999999995</v>
      </c>
    </row>
    <row r="1682" spans="1:19" ht="10.9" customHeight="1" x14ac:dyDescent="0.2">
      <c r="A1682" s="128" t="s">
        <v>4015</v>
      </c>
      <c r="B1682" s="334">
        <v>5295</v>
      </c>
      <c r="C1682" s="321"/>
      <c r="D1682" s="321" t="s">
        <v>3726</v>
      </c>
      <c r="E1682" s="321"/>
      <c r="F1682" s="321"/>
      <c r="G1682" s="321" t="s">
        <v>7</v>
      </c>
      <c r="H1682" s="321"/>
      <c r="I1682" s="347">
        <v>11</v>
      </c>
      <c r="J1682" s="331"/>
      <c r="K1682" s="135">
        <v>131.91</v>
      </c>
      <c r="L1682" s="331"/>
      <c r="M1682" s="331"/>
      <c r="N1682" s="129">
        <v>1451.01</v>
      </c>
      <c r="O1682" s="331"/>
      <c r="P1682" s="331"/>
      <c r="Q1682" s="331"/>
      <c r="R1682" s="331"/>
      <c r="S1682" s="129">
        <v>1451.01</v>
      </c>
    </row>
    <row r="1683" spans="1:19" ht="10.9" customHeight="1" x14ac:dyDescent="0.2">
      <c r="A1683" s="128" t="s">
        <v>4015</v>
      </c>
      <c r="B1683" s="334">
        <v>5369</v>
      </c>
      <c r="C1683" s="321"/>
      <c r="D1683" s="321" t="s">
        <v>3707</v>
      </c>
      <c r="E1683" s="321"/>
      <c r="F1683" s="321"/>
      <c r="G1683" s="321" t="s">
        <v>7</v>
      </c>
      <c r="H1683" s="321"/>
      <c r="I1683" s="335">
        <v>1</v>
      </c>
      <c r="J1683" s="331"/>
      <c r="K1683" s="142">
        <v>14.17</v>
      </c>
      <c r="L1683" s="331"/>
      <c r="M1683" s="331"/>
      <c r="N1683" s="142">
        <v>14.17</v>
      </c>
      <c r="O1683" s="331"/>
      <c r="P1683" s="331"/>
      <c r="Q1683" s="331"/>
      <c r="R1683" s="331"/>
      <c r="S1683" s="142">
        <v>14.17</v>
      </c>
    </row>
    <row r="1684" spans="1:19" ht="10.9" customHeight="1" x14ac:dyDescent="0.2">
      <c r="A1684" s="128" t="s">
        <v>4015</v>
      </c>
      <c r="B1684" s="334">
        <v>5667</v>
      </c>
      <c r="C1684" s="321"/>
      <c r="D1684" s="321" t="s">
        <v>3653</v>
      </c>
      <c r="E1684" s="321"/>
      <c r="F1684" s="321"/>
      <c r="G1684" s="321" t="s">
        <v>7</v>
      </c>
      <c r="H1684" s="321"/>
      <c r="I1684" s="335">
        <v>3</v>
      </c>
      <c r="J1684" s="331"/>
      <c r="K1684" s="142">
        <v>42.9</v>
      </c>
      <c r="L1684" s="331"/>
      <c r="M1684" s="331"/>
      <c r="N1684" s="135">
        <v>128.69999999999999</v>
      </c>
      <c r="O1684" s="331"/>
      <c r="P1684" s="331"/>
      <c r="Q1684" s="331"/>
      <c r="R1684" s="331"/>
      <c r="S1684" s="135">
        <v>128.69999999999999</v>
      </c>
    </row>
    <row r="1685" spans="1:19" ht="10.9" customHeight="1" x14ac:dyDescent="0.2">
      <c r="A1685" s="128" t="s">
        <v>4015</v>
      </c>
      <c r="B1685" s="334">
        <v>5669</v>
      </c>
      <c r="C1685" s="321"/>
      <c r="D1685" s="321" t="s">
        <v>3651</v>
      </c>
      <c r="E1685" s="321"/>
      <c r="F1685" s="321"/>
      <c r="G1685" s="321" t="s">
        <v>7</v>
      </c>
      <c r="H1685" s="321"/>
      <c r="I1685" s="335">
        <v>1</v>
      </c>
      <c r="J1685" s="331"/>
      <c r="K1685" s="135">
        <v>116.43</v>
      </c>
      <c r="L1685" s="331"/>
      <c r="M1685" s="331"/>
      <c r="N1685" s="135">
        <v>116.43</v>
      </c>
      <c r="O1685" s="331"/>
      <c r="P1685" s="331"/>
      <c r="Q1685" s="331"/>
      <c r="R1685" s="331"/>
      <c r="S1685" s="135">
        <v>116.43</v>
      </c>
    </row>
    <row r="1686" spans="1:19" ht="10.9" customHeight="1" x14ac:dyDescent="0.2">
      <c r="A1686" s="322" t="s">
        <v>4014</v>
      </c>
      <c r="B1686" s="322"/>
      <c r="C1686" s="322"/>
      <c r="D1686" s="322"/>
      <c r="E1686" s="322"/>
      <c r="F1686" s="322"/>
      <c r="G1686" s="322"/>
      <c r="H1686" s="322"/>
      <c r="I1686" s="322"/>
      <c r="J1686" s="322"/>
      <c r="K1686" s="322"/>
      <c r="L1686" s="333">
        <v>0</v>
      </c>
      <c r="M1686" s="322"/>
      <c r="N1686" s="159">
        <v>12398.83</v>
      </c>
      <c r="O1686" s="333">
        <v>0</v>
      </c>
      <c r="P1686" s="322"/>
      <c r="Q1686" s="333">
        <v>0</v>
      </c>
      <c r="R1686" s="322"/>
      <c r="S1686" s="159">
        <v>12398.83</v>
      </c>
    </row>
    <row r="1687" spans="1:19" ht="10.9" customHeight="1" x14ac:dyDescent="0.2">
      <c r="A1687" s="322" t="s">
        <v>4013</v>
      </c>
      <c r="B1687" s="322"/>
      <c r="C1687" s="322"/>
      <c r="D1687" s="322"/>
      <c r="E1687" s="322"/>
      <c r="F1687" s="322"/>
      <c r="G1687" s="322"/>
      <c r="H1687" s="322"/>
      <c r="I1687" s="322"/>
      <c r="J1687" s="322"/>
      <c r="K1687" s="322"/>
      <c r="L1687" s="330">
        <v>0</v>
      </c>
      <c r="M1687" s="322"/>
      <c r="N1687" s="149">
        <v>1</v>
      </c>
      <c r="O1687" s="330">
        <v>0</v>
      </c>
      <c r="P1687" s="322"/>
      <c r="Q1687" s="330">
        <v>0</v>
      </c>
      <c r="R1687" s="322"/>
      <c r="S1687" s="149">
        <v>1</v>
      </c>
    </row>
    <row r="1688" spans="1:19" ht="10.9" customHeight="1" x14ac:dyDescent="0.2">
      <c r="A1688" s="301"/>
      <c r="B1688" s="301"/>
      <c r="C1688" s="301"/>
      <c r="D1688" s="301"/>
      <c r="E1688" s="301"/>
      <c r="F1688" s="301"/>
      <c r="G1688" s="301"/>
      <c r="H1688" s="301"/>
      <c r="I1688" s="301"/>
      <c r="J1688" s="301"/>
      <c r="K1688" s="301"/>
      <c r="L1688" s="301"/>
      <c r="M1688" s="301"/>
      <c r="N1688" s="301"/>
      <c r="O1688" s="301"/>
      <c r="P1688" s="301"/>
      <c r="Q1688" s="301"/>
      <c r="R1688" s="301"/>
      <c r="S1688" s="301"/>
    </row>
    <row r="1689" spans="1:19" ht="10.9" customHeight="1" x14ac:dyDescent="0.2">
      <c r="A1689" s="322" t="s">
        <v>4031</v>
      </c>
      <c r="B1689" s="322"/>
      <c r="C1689" s="322"/>
      <c r="D1689" s="322"/>
      <c r="E1689" s="321" t="s">
        <v>4448</v>
      </c>
      <c r="F1689" s="321"/>
      <c r="G1689" s="321"/>
      <c r="H1689" s="321"/>
      <c r="I1689" s="321"/>
      <c r="J1689" s="321"/>
      <c r="K1689" s="321"/>
      <c r="L1689" s="321"/>
      <c r="M1689" s="321"/>
      <c r="N1689" s="321"/>
      <c r="O1689" s="321"/>
      <c r="P1689" s="321"/>
      <c r="Q1689" s="321"/>
      <c r="R1689" s="321"/>
      <c r="S1689" s="321"/>
    </row>
    <row r="1690" spans="1:19" ht="10.9" customHeight="1" x14ac:dyDescent="0.2">
      <c r="A1690" s="322" t="s">
        <v>4022</v>
      </c>
      <c r="B1690" s="322"/>
      <c r="C1690" s="322"/>
      <c r="D1690" s="322"/>
      <c r="E1690" s="321" t="s">
        <v>4447</v>
      </c>
      <c r="F1690" s="321"/>
      <c r="G1690" s="321"/>
      <c r="H1690" s="321"/>
      <c r="I1690" s="321"/>
      <c r="J1690" s="321"/>
      <c r="K1690" s="321"/>
      <c r="L1690" s="321"/>
      <c r="M1690" s="321"/>
      <c r="N1690" s="321"/>
      <c r="O1690" s="321"/>
      <c r="P1690" s="322" t="s">
        <v>2904</v>
      </c>
      <c r="Q1690" s="322"/>
      <c r="R1690" s="321" t="s">
        <v>414</v>
      </c>
      <c r="S1690" s="321"/>
    </row>
    <row r="1691" spans="1:19" ht="10.9" customHeight="1" x14ac:dyDescent="0.2">
      <c r="A1691" s="157"/>
      <c r="B1691" s="324"/>
      <c r="C1691" s="324"/>
      <c r="D1691" s="324"/>
      <c r="E1691" s="324"/>
      <c r="F1691" s="324"/>
      <c r="G1691" s="325"/>
      <c r="H1691" s="325"/>
      <c r="I1691" s="325"/>
      <c r="J1691" s="325"/>
      <c r="K1691" s="156"/>
      <c r="L1691" s="326" t="s">
        <v>4020</v>
      </c>
      <c r="M1691" s="326"/>
      <c r="N1691" s="326"/>
      <c r="O1691" s="326"/>
      <c r="P1691" s="326"/>
      <c r="Q1691" s="326"/>
      <c r="R1691" s="326"/>
      <c r="S1691" s="156"/>
    </row>
    <row r="1692" spans="1:19" ht="65.650000000000006" customHeight="1" x14ac:dyDescent="0.2">
      <c r="A1692" s="155" t="s">
        <v>1247</v>
      </c>
      <c r="B1692" s="327" t="s">
        <v>0</v>
      </c>
      <c r="C1692" s="327"/>
      <c r="D1692" s="327" t="s">
        <v>1</v>
      </c>
      <c r="E1692" s="327"/>
      <c r="F1692" s="327"/>
      <c r="G1692" s="327" t="s">
        <v>2904</v>
      </c>
      <c r="H1692" s="327"/>
      <c r="I1692" s="328" t="s">
        <v>405</v>
      </c>
      <c r="J1692" s="328"/>
      <c r="K1692" s="154" t="s">
        <v>4</v>
      </c>
      <c r="L1692" s="322" t="s">
        <v>4019</v>
      </c>
      <c r="M1692" s="322"/>
      <c r="N1692" s="141" t="s">
        <v>4018</v>
      </c>
      <c r="O1692" s="322" t="s">
        <v>4017</v>
      </c>
      <c r="P1692" s="322"/>
      <c r="Q1692" s="322" t="s">
        <v>4016</v>
      </c>
      <c r="R1692" s="322"/>
      <c r="S1692" s="154" t="s">
        <v>5</v>
      </c>
    </row>
    <row r="1693" spans="1:19" ht="10.9" customHeight="1" x14ac:dyDescent="0.2">
      <c r="A1693" s="128" t="s">
        <v>4015</v>
      </c>
      <c r="B1693" s="334">
        <v>4767</v>
      </c>
      <c r="C1693" s="321"/>
      <c r="D1693" s="321" t="s">
        <v>3811</v>
      </c>
      <c r="E1693" s="321"/>
      <c r="F1693" s="321"/>
      <c r="G1693" s="321" t="s">
        <v>19</v>
      </c>
      <c r="H1693" s="321"/>
      <c r="I1693" s="347">
        <v>27.77</v>
      </c>
      <c r="J1693" s="331"/>
      <c r="K1693" s="132">
        <v>0.7</v>
      </c>
      <c r="L1693" s="331"/>
      <c r="M1693" s="331"/>
      <c r="N1693" s="142">
        <v>19.439</v>
      </c>
      <c r="O1693" s="331"/>
      <c r="P1693" s="331"/>
      <c r="Q1693" s="331"/>
      <c r="R1693" s="331"/>
      <c r="S1693" s="142">
        <v>19.439</v>
      </c>
    </row>
    <row r="1694" spans="1:19" ht="10.9" customHeight="1" x14ac:dyDescent="0.2">
      <c r="A1694" s="128" t="s">
        <v>4015</v>
      </c>
      <c r="B1694" s="334">
        <v>4768</v>
      </c>
      <c r="C1694" s="321"/>
      <c r="D1694" s="321" t="s">
        <v>3810</v>
      </c>
      <c r="E1694" s="321"/>
      <c r="F1694" s="321"/>
      <c r="G1694" s="321" t="s">
        <v>19</v>
      </c>
      <c r="H1694" s="321"/>
      <c r="I1694" s="347">
        <v>10.97</v>
      </c>
      <c r="J1694" s="331"/>
      <c r="K1694" s="132">
        <v>8.7100000000000009</v>
      </c>
      <c r="L1694" s="331"/>
      <c r="M1694" s="331"/>
      <c r="N1694" s="142">
        <v>95.548699999999997</v>
      </c>
      <c r="O1694" s="331"/>
      <c r="P1694" s="331"/>
      <c r="Q1694" s="331"/>
      <c r="R1694" s="331"/>
      <c r="S1694" s="142">
        <v>95.548699999999997</v>
      </c>
    </row>
    <row r="1695" spans="1:19" ht="10.9" customHeight="1" x14ac:dyDescent="0.2">
      <c r="A1695" s="322" t="s">
        <v>4014</v>
      </c>
      <c r="B1695" s="322"/>
      <c r="C1695" s="322"/>
      <c r="D1695" s="322"/>
      <c r="E1695" s="322"/>
      <c r="F1695" s="322"/>
      <c r="G1695" s="322"/>
      <c r="H1695" s="322"/>
      <c r="I1695" s="322"/>
      <c r="J1695" s="322"/>
      <c r="K1695" s="322"/>
      <c r="L1695" s="333">
        <v>0</v>
      </c>
      <c r="M1695" s="322"/>
      <c r="N1695" s="161">
        <v>114.9877</v>
      </c>
      <c r="O1695" s="333">
        <v>0</v>
      </c>
      <c r="P1695" s="322"/>
      <c r="Q1695" s="333">
        <v>0</v>
      </c>
      <c r="R1695" s="322"/>
      <c r="S1695" s="161">
        <v>114.9877</v>
      </c>
    </row>
    <row r="1696" spans="1:19" ht="10.9" customHeight="1" x14ac:dyDescent="0.2">
      <c r="A1696" s="322" t="s">
        <v>4013</v>
      </c>
      <c r="B1696" s="322"/>
      <c r="C1696" s="322"/>
      <c r="D1696" s="322"/>
      <c r="E1696" s="322"/>
      <c r="F1696" s="322"/>
      <c r="G1696" s="322"/>
      <c r="H1696" s="322"/>
      <c r="I1696" s="322"/>
      <c r="J1696" s="322"/>
      <c r="K1696" s="322"/>
      <c r="L1696" s="330">
        <v>0</v>
      </c>
      <c r="M1696" s="322"/>
      <c r="N1696" s="149">
        <v>1</v>
      </c>
      <c r="O1696" s="330">
        <v>0</v>
      </c>
      <c r="P1696" s="322"/>
      <c r="Q1696" s="330">
        <v>0</v>
      </c>
      <c r="R1696" s="322"/>
      <c r="S1696" s="149">
        <v>1</v>
      </c>
    </row>
    <row r="1697" spans="1:19" ht="10.9" customHeight="1" x14ac:dyDescent="0.2">
      <c r="A1697" s="301"/>
      <c r="B1697" s="301"/>
      <c r="C1697" s="301"/>
      <c r="D1697" s="301"/>
      <c r="E1697" s="301"/>
      <c r="F1697" s="301"/>
      <c r="G1697" s="301"/>
      <c r="H1697" s="301"/>
      <c r="I1697" s="301"/>
      <c r="J1697" s="301"/>
      <c r="K1697" s="301"/>
      <c r="L1697" s="301"/>
      <c r="M1697" s="301"/>
      <c r="N1697" s="301"/>
      <c r="O1697" s="301"/>
      <c r="P1697" s="301"/>
      <c r="Q1697" s="301"/>
      <c r="R1697" s="301"/>
      <c r="S1697" s="301"/>
    </row>
    <row r="1698" spans="1:19" ht="10.9" customHeight="1" x14ac:dyDescent="0.2">
      <c r="A1698" s="322" t="s">
        <v>4022</v>
      </c>
      <c r="B1698" s="322"/>
      <c r="C1698" s="322"/>
      <c r="D1698" s="322"/>
      <c r="E1698" s="321" t="s">
        <v>4446</v>
      </c>
      <c r="F1698" s="321"/>
      <c r="G1698" s="321"/>
      <c r="H1698" s="321"/>
      <c r="I1698" s="321"/>
      <c r="J1698" s="321"/>
      <c r="K1698" s="321"/>
      <c r="L1698" s="321"/>
      <c r="M1698" s="321"/>
      <c r="N1698" s="321"/>
      <c r="O1698" s="321"/>
      <c r="P1698" s="322" t="s">
        <v>2904</v>
      </c>
      <c r="Q1698" s="322"/>
      <c r="R1698" s="321" t="s">
        <v>414</v>
      </c>
      <c r="S1698" s="321"/>
    </row>
    <row r="1699" spans="1:19" ht="10.9" customHeight="1" x14ac:dyDescent="0.2">
      <c r="A1699" s="157"/>
      <c r="B1699" s="324"/>
      <c r="C1699" s="324"/>
      <c r="D1699" s="324"/>
      <c r="E1699" s="324"/>
      <c r="F1699" s="324"/>
      <c r="G1699" s="325"/>
      <c r="H1699" s="325"/>
      <c r="I1699" s="325"/>
      <c r="J1699" s="325"/>
      <c r="K1699" s="156"/>
      <c r="L1699" s="326" t="s">
        <v>4020</v>
      </c>
      <c r="M1699" s="326"/>
      <c r="N1699" s="326"/>
      <c r="O1699" s="326"/>
      <c r="P1699" s="326"/>
      <c r="Q1699" s="326"/>
      <c r="R1699" s="326"/>
      <c r="S1699" s="156"/>
    </row>
    <row r="1700" spans="1:19" ht="65.650000000000006" customHeight="1" x14ac:dyDescent="0.2">
      <c r="A1700" s="155" t="s">
        <v>1247</v>
      </c>
      <c r="B1700" s="327" t="s">
        <v>0</v>
      </c>
      <c r="C1700" s="327"/>
      <c r="D1700" s="327" t="s">
        <v>1</v>
      </c>
      <c r="E1700" s="327"/>
      <c r="F1700" s="327"/>
      <c r="G1700" s="327" t="s">
        <v>2904</v>
      </c>
      <c r="H1700" s="327"/>
      <c r="I1700" s="328" t="s">
        <v>405</v>
      </c>
      <c r="J1700" s="328"/>
      <c r="K1700" s="154" t="s">
        <v>4</v>
      </c>
      <c r="L1700" s="322" t="s">
        <v>4019</v>
      </c>
      <c r="M1700" s="322"/>
      <c r="N1700" s="141" t="s">
        <v>4018</v>
      </c>
      <c r="O1700" s="322" t="s">
        <v>4017</v>
      </c>
      <c r="P1700" s="322"/>
      <c r="Q1700" s="322" t="s">
        <v>4016</v>
      </c>
      <c r="R1700" s="322"/>
      <c r="S1700" s="154" t="s">
        <v>5</v>
      </c>
    </row>
    <row r="1701" spans="1:19" ht="21.75" customHeight="1" x14ac:dyDescent="0.2">
      <c r="A1701" s="128" t="s">
        <v>4015</v>
      </c>
      <c r="B1701" s="334">
        <v>4537</v>
      </c>
      <c r="C1701" s="321"/>
      <c r="D1701" s="321" t="s">
        <v>3862</v>
      </c>
      <c r="E1701" s="321"/>
      <c r="F1701" s="321"/>
      <c r="G1701" s="321" t="s">
        <v>7</v>
      </c>
      <c r="H1701" s="321"/>
      <c r="I1701" s="335">
        <v>8</v>
      </c>
      <c r="J1701" s="331"/>
      <c r="K1701" s="132">
        <v>0.76</v>
      </c>
      <c r="L1701" s="331"/>
      <c r="M1701" s="331"/>
      <c r="N1701" s="132">
        <v>6.08</v>
      </c>
      <c r="O1701" s="331"/>
      <c r="P1701" s="331"/>
      <c r="Q1701" s="331"/>
      <c r="R1701" s="331"/>
      <c r="S1701" s="132">
        <v>6.08</v>
      </c>
    </row>
    <row r="1702" spans="1:19" ht="10.9" customHeight="1" x14ac:dyDescent="0.2">
      <c r="A1702" s="128" t="s">
        <v>4015</v>
      </c>
      <c r="B1702" s="334">
        <v>4599</v>
      </c>
      <c r="C1702" s="321"/>
      <c r="D1702" s="321" t="s">
        <v>3851</v>
      </c>
      <c r="E1702" s="321"/>
      <c r="F1702" s="321"/>
      <c r="G1702" s="321" t="s">
        <v>7</v>
      </c>
      <c r="H1702" s="321"/>
      <c r="I1702" s="335">
        <v>1</v>
      </c>
      <c r="J1702" s="331"/>
      <c r="K1702" s="132">
        <v>7.73</v>
      </c>
      <c r="L1702" s="331"/>
      <c r="M1702" s="331"/>
      <c r="N1702" s="132">
        <v>7.73</v>
      </c>
      <c r="O1702" s="331"/>
      <c r="P1702" s="331"/>
      <c r="Q1702" s="331"/>
      <c r="R1702" s="331"/>
      <c r="S1702" s="132">
        <v>7.73</v>
      </c>
    </row>
    <row r="1703" spans="1:19" ht="10.9" customHeight="1" x14ac:dyDescent="0.2">
      <c r="A1703" s="128" t="s">
        <v>4015</v>
      </c>
      <c r="B1703" s="334">
        <v>4649</v>
      </c>
      <c r="C1703" s="321"/>
      <c r="D1703" s="321" t="s">
        <v>3845</v>
      </c>
      <c r="E1703" s="321"/>
      <c r="F1703" s="321"/>
      <c r="G1703" s="321" t="s">
        <v>7</v>
      </c>
      <c r="H1703" s="321"/>
      <c r="I1703" s="335">
        <v>4</v>
      </c>
      <c r="J1703" s="331"/>
      <c r="K1703" s="132">
        <v>4.22</v>
      </c>
      <c r="L1703" s="331"/>
      <c r="M1703" s="331"/>
      <c r="N1703" s="142">
        <v>16.88</v>
      </c>
      <c r="O1703" s="331"/>
      <c r="P1703" s="331"/>
      <c r="Q1703" s="331"/>
      <c r="R1703" s="331"/>
      <c r="S1703" s="142">
        <v>16.88</v>
      </c>
    </row>
    <row r="1704" spans="1:19" ht="21.75" customHeight="1" x14ac:dyDescent="0.2">
      <c r="A1704" s="128" t="s">
        <v>4015</v>
      </c>
      <c r="B1704" s="334">
        <v>4658</v>
      </c>
      <c r="C1704" s="321"/>
      <c r="D1704" s="321" t="s">
        <v>3839</v>
      </c>
      <c r="E1704" s="321"/>
      <c r="F1704" s="321"/>
      <c r="G1704" s="321" t="s">
        <v>7</v>
      </c>
      <c r="H1704" s="321"/>
      <c r="I1704" s="335">
        <v>1</v>
      </c>
      <c r="J1704" s="331"/>
      <c r="K1704" s="142">
        <v>10.45</v>
      </c>
      <c r="L1704" s="331"/>
      <c r="M1704" s="331"/>
      <c r="N1704" s="142">
        <v>10.45</v>
      </c>
      <c r="O1704" s="331"/>
      <c r="P1704" s="331"/>
      <c r="Q1704" s="331"/>
      <c r="R1704" s="331"/>
      <c r="S1704" s="142">
        <v>10.45</v>
      </c>
    </row>
    <row r="1705" spans="1:19" ht="10.9" customHeight="1" x14ac:dyDescent="0.2">
      <c r="A1705" s="128" t="s">
        <v>4015</v>
      </c>
      <c r="B1705" s="334">
        <v>4816</v>
      </c>
      <c r="C1705" s="321"/>
      <c r="D1705" s="321" t="s">
        <v>3791</v>
      </c>
      <c r="E1705" s="321"/>
      <c r="F1705" s="321"/>
      <c r="G1705" s="321" t="s">
        <v>7</v>
      </c>
      <c r="H1705" s="321"/>
      <c r="I1705" s="335">
        <v>2</v>
      </c>
      <c r="J1705" s="331"/>
      <c r="K1705" s="142">
        <v>12.99</v>
      </c>
      <c r="L1705" s="331"/>
      <c r="M1705" s="331"/>
      <c r="N1705" s="142">
        <v>25.98</v>
      </c>
      <c r="O1705" s="331"/>
      <c r="P1705" s="331"/>
      <c r="Q1705" s="331"/>
      <c r="R1705" s="331"/>
      <c r="S1705" s="142">
        <v>25.98</v>
      </c>
    </row>
    <row r="1706" spans="1:19" ht="10.9" customHeight="1" x14ac:dyDescent="0.2">
      <c r="A1706" s="128" t="s">
        <v>4015</v>
      </c>
      <c r="B1706" s="334">
        <v>4918</v>
      </c>
      <c r="C1706" s="321"/>
      <c r="D1706" s="321" t="s">
        <v>3787</v>
      </c>
      <c r="E1706" s="321"/>
      <c r="F1706" s="321"/>
      <c r="G1706" s="321" t="s">
        <v>7</v>
      </c>
      <c r="H1706" s="321"/>
      <c r="I1706" s="335">
        <v>1</v>
      </c>
      <c r="J1706" s="331"/>
      <c r="K1706" s="132">
        <v>1.99</v>
      </c>
      <c r="L1706" s="331"/>
      <c r="M1706" s="331"/>
      <c r="N1706" s="132">
        <v>1.99</v>
      </c>
      <c r="O1706" s="331"/>
      <c r="P1706" s="331"/>
      <c r="Q1706" s="331"/>
      <c r="R1706" s="331"/>
      <c r="S1706" s="132">
        <v>1.99</v>
      </c>
    </row>
    <row r="1707" spans="1:19" ht="10.9" customHeight="1" x14ac:dyDescent="0.2">
      <c r="A1707" s="128" t="s">
        <v>4015</v>
      </c>
      <c r="B1707" s="334">
        <v>4983</v>
      </c>
      <c r="C1707" s="321"/>
      <c r="D1707" s="321" t="s">
        <v>3777</v>
      </c>
      <c r="E1707" s="321"/>
      <c r="F1707" s="321"/>
      <c r="G1707" s="321" t="s">
        <v>7</v>
      </c>
      <c r="H1707" s="321"/>
      <c r="I1707" s="335">
        <v>1</v>
      </c>
      <c r="J1707" s="331"/>
      <c r="K1707" s="132">
        <v>1.44</v>
      </c>
      <c r="L1707" s="331"/>
      <c r="M1707" s="331"/>
      <c r="N1707" s="132">
        <v>1.44</v>
      </c>
      <c r="O1707" s="331"/>
      <c r="P1707" s="331"/>
      <c r="Q1707" s="331"/>
      <c r="R1707" s="331"/>
      <c r="S1707" s="132">
        <v>1.44</v>
      </c>
    </row>
    <row r="1708" spans="1:19" ht="10.9" customHeight="1" x14ac:dyDescent="0.2">
      <c r="A1708" s="128" t="s">
        <v>4015</v>
      </c>
      <c r="B1708" s="334">
        <v>5245</v>
      </c>
      <c r="C1708" s="321"/>
      <c r="D1708" s="321" t="s">
        <v>3748</v>
      </c>
      <c r="E1708" s="321"/>
      <c r="F1708" s="321"/>
      <c r="G1708" s="321" t="s">
        <v>7</v>
      </c>
      <c r="H1708" s="321"/>
      <c r="I1708" s="335">
        <v>2</v>
      </c>
      <c r="J1708" s="331"/>
      <c r="K1708" s="132">
        <v>3</v>
      </c>
      <c r="L1708" s="331"/>
      <c r="M1708" s="331"/>
      <c r="N1708" s="132">
        <v>6</v>
      </c>
      <c r="O1708" s="331"/>
      <c r="P1708" s="331"/>
      <c r="Q1708" s="331"/>
      <c r="R1708" s="331"/>
      <c r="S1708" s="132">
        <v>6</v>
      </c>
    </row>
    <row r="1709" spans="1:19" ht="10.9" customHeight="1" x14ac:dyDescent="0.2">
      <c r="A1709" s="128" t="s">
        <v>4015</v>
      </c>
      <c r="B1709" s="334">
        <v>5334</v>
      </c>
      <c r="C1709" s="321"/>
      <c r="D1709" s="321" t="s">
        <v>3725</v>
      </c>
      <c r="E1709" s="321"/>
      <c r="F1709" s="321"/>
      <c r="G1709" s="321" t="s">
        <v>7</v>
      </c>
      <c r="H1709" s="321"/>
      <c r="I1709" s="347">
        <v>15</v>
      </c>
      <c r="J1709" s="331"/>
      <c r="K1709" s="132">
        <v>0.84</v>
      </c>
      <c r="L1709" s="331"/>
      <c r="M1709" s="331"/>
      <c r="N1709" s="142">
        <v>12.6</v>
      </c>
      <c r="O1709" s="331"/>
      <c r="P1709" s="331"/>
      <c r="Q1709" s="331"/>
      <c r="R1709" s="331"/>
      <c r="S1709" s="142">
        <v>12.6</v>
      </c>
    </row>
    <row r="1710" spans="1:19" ht="10.9" customHeight="1" x14ac:dyDescent="0.2">
      <c r="A1710" s="128" t="s">
        <v>4015</v>
      </c>
      <c r="B1710" s="334">
        <v>5335</v>
      </c>
      <c r="C1710" s="321"/>
      <c r="D1710" s="321" t="s">
        <v>3724</v>
      </c>
      <c r="E1710" s="321"/>
      <c r="F1710" s="321"/>
      <c r="G1710" s="321" t="s">
        <v>7</v>
      </c>
      <c r="H1710" s="321"/>
      <c r="I1710" s="335">
        <v>6</v>
      </c>
      <c r="J1710" s="331"/>
      <c r="K1710" s="132">
        <v>2.11</v>
      </c>
      <c r="L1710" s="331"/>
      <c r="M1710" s="331"/>
      <c r="N1710" s="142">
        <v>12.66</v>
      </c>
      <c r="O1710" s="331"/>
      <c r="P1710" s="331"/>
      <c r="Q1710" s="331"/>
      <c r="R1710" s="331"/>
      <c r="S1710" s="142">
        <v>12.66</v>
      </c>
    </row>
    <row r="1711" spans="1:19" ht="10.9" customHeight="1" x14ac:dyDescent="0.2">
      <c r="A1711" s="128" t="s">
        <v>4015</v>
      </c>
      <c r="B1711" s="334">
        <v>5342</v>
      </c>
      <c r="C1711" s="321"/>
      <c r="D1711" s="321" t="s">
        <v>3720</v>
      </c>
      <c r="E1711" s="321"/>
      <c r="F1711" s="321"/>
      <c r="G1711" s="321" t="s">
        <v>7</v>
      </c>
      <c r="H1711" s="321"/>
      <c r="I1711" s="335">
        <v>3</v>
      </c>
      <c r="J1711" s="331"/>
      <c r="K1711" s="132">
        <v>5</v>
      </c>
      <c r="L1711" s="331"/>
      <c r="M1711" s="331"/>
      <c r="N1711" s="142">
        <v>15</v>
      </c>
      <c r="O1711" s="331"/>
      <c r="P1711" s="331"/>
      <c r="Q1711" s="331"/>
      <c r="R1711" s="331"/>
      <c r="S1711" s="142">
        <v>15</v>
      </c>
    </row>
    <row r="1712" spans="1:19" ht="10.9" customHeight="1" x14ac:dyDescent="0.2">
      <c r="A1712" s="128" t="s">
        <v>4015</v>
      </c>
      <c r="B1712" s="334">
        <v>5343</v>
      </c>
      <c r="C1712" s="321"/>
      <c r="D1712" s="321" t="s">
        <v>3719</v>
      </c>
      <c r="E1712" s="321"/>
      <c r="F1712" s="321"/>
      <c r="G1712" s="321" t="s">
        <v>7</v>
      </c>
      <c r="H1712" s="321"/>
      <c r="I1712" s="335">
        <v>3</v>
      </c>
      <c r="J1712" s="331"/>
      <c r="K1712" s="132">
        <v>6.87</v>
      </c>
      <c r="L1712" s="331"/>
      <c r="M1712" s="331"/>
      <c r="N1712" s="142">
        <v>20.61</v>
      </c>
      <c r="O1712" s="331"/>
      <c r="P1712" s="331"/>
      <c r="Q1712" s="331"/>
      <c r="R1712" s="331"/>
      <c r="S1712" s="142">
        <v>20.61</v>
      </c>
    </row>
    <row r="1713" spans="1:19" ht="10.9" customHeight="1" x14ac:dyDescent="0.2">
      <c r="A1713" s="128" t="s">
        <v>4015</v>
      </c>
      <c r="B1713" s="334">
        <v>5549</v>
      </c>
      <c r="C1713" s="321"/>
      <c r="D1713" s="321" t="s">
        <v>3681</v>
      </c>
      <c r="E1713" s="321"/>
      <c r="F1713" s="321"/>
      <c r="G1713" s="321" t="s">
        <v>7</v>
      </c>
      <c r="H1713" s="321"/>
      <c r="I1713" s="335">
        <v>1</v>
      </c>
      <c r="J1713" s="331"/>
      <c r="K1713" s="132">
        <v>9.9</v>
      </c>
      <c r="L1713" s="331"/>
      <c r="M1713" s="331"/>
      <c r="N1713" s="132">
        <v>9.9</v>
      </c>
      <c r="O1713" s="331"/>
      <c r="P1713" s="331"/>
      <c r="Q1713" s="331"/>
      <c r="R1713" s="331"/>
      <c r="S1713" s="132">
        <v>9.9</v>
      </c>
    </row>
    <row r="1714" spans="1:19" ht="10.9" customHeight="1" x14ac:dyDescent="0.2">
      <c r="A1714" s="128" t="s">
        <v>4015</v>
      </c>
      <c r="B1714" s="334">
        <v>5582</v>
      </c>
      <c r="C1714" s="321"/>
      <c r="D1714" s="321" t="s">
        <v>3670</v>
      </c>
      <c r="E1714" s="321"/>
      <c r="F1714" s="321"/>
      <c r="G1714" s="321" t="s">
        <v>7</v>
      </c>
      <c r="H1714" s="321"/>
      <c r="I1714" s="335">
        <v>4</v>
      </c>
      <c r="J1714" s="331"/>
      <c r="K1714" s="132">
        <v>1.1100000000000001</v>
      </c>
      <c r="L1714" s="331"/>
      <c r="M1714" s="331"/>
      <c r="N1714" s="132">
        <v>4.4400000000000004</v>
      </c>
      <c r="O1714" s="331"/>
      <c r="P1714" s="331"/>
      <c r="Q1714" s="331"/>
      <c r="R1714" s="331"/>
      <c r="S1714" s="132">
        <v>4.4400000000000004</v>
      </c>
    </row>
    <row r="1715" spans="1:19" ht="10.9" customHeight="1" x14ac:dyDescent="0.2">
      <c r="A1715" s="128" t="s">
        <v>4015</v>
      </c>
      <c r="B1715" s="334">
        <v>5586</v>
      </c>
      <c r="C1715" s="321"/>
      <c r="D1715" s="321" t="s">
        <v>3669</v>
      </c>
      <c r="E1715" s="321"/>
      <c r="F1715" s="321"/>
      <c r="G1715" s="321" t="s">
        <v>7</v>
      </c>
      <c r="H1715" s="321"/>
      <c r="I1715" s="347">
        <v>10</v>
      </c>
      <c r="J1715" s="331"/>
      <c r="K1715" s="132">
        <v>1.72</v>
      </c>
      <c r="L1715" s="331"/>
      <c r="M1715" s="331"/>
      <c r="N1715" s="142">
        <v>17.2</v>
      </c>
      <c r="O1715" s="331"/>
      <c r="P1715" s="331"/>
      <c r="Q1715" s="331"/>
      <c r="R1715" s="331"/>
      <c r="S1715" s="142">
        <v>17.2</v>
      </c>
    </row>
    <row r="1716" spans="1:19" ht="10.9" customHeight="1" x14ac:dyDescent="0.2">
      <c r="A1716" s="128" t="s">
        <v>4015</v>
      </c>
      <c r="B1716" s="334">
        <v>9353</v>
      </c>
      <c r="C1716" s="321"/>
      <c r="D1716" s="321" t="s">
        <v>3636</v>
      </c>
      <c r="E1716" s="321"/>
      <c r="F1716" s="321"/>
      <c r="G1716" s="321" t="s">
        <v>7</v>
      </c>
      <c r="H1716" s="321"/>
      <c r="I1716" s="335">
        <v>4</v>
      </c>
      <c r="J1716" s="331"/>
      <c r="K1716" s="135">
        <v>245.9</v>
      </c>
      <c r="L1716" s="331"/>
      <c r="M1716" s="331"/>
      <c r="N1716" s="135">
        <v>983.6</v>
      </c>
      <c r="O1716" s="331"/>
      <c r="P1716" s="331"/>
      <c r="Q1716" s="331"/>
      <c r="R1716" s="331"/>
      <c r="S1716" s="135">
        <v>983.6</v>
      </c>
    </row>
    <row r="1717" spans="1:19" ht="21.75" customHeight="1" x14ac:dyDescent="0.2">
      <c r="A1717" s="128" t="s">
        <v>4015</v>
      </c>
      <c r="B1717" s="334">
        <v>9354</v>
      </c>
      <c r="C1717" s="321"/>
      <c r="D1717" s="321" t="s">
        <v>3635</v>
      </c>
      <c r="E1717" s="321"/>
      <c r="F1717" s="321"/>
      <c r="G1717" s="321" t="s">
        <v>7</v>
      </c>
      <c r="H1717" s="321"/>
      <c r="I1717" s="335">
        <v>2</v>
      </c>
      <c r="J1717" s="331"/>
      <c r="K1717" s="135">
        <v>250</v>
      </c>
      <c r="L1717" s="331"/>
      <c r="M1717" s="331"/>
      <c r="N1717" s="135">
        <v>500</v>
      </c>
      <c r="O1717" s="331"/>
      <c r="P1717" s="331"/>
      <c r="Q1717" s="331"/>
      <c r="R1717" s="331"/>
      <c r="S1717" s="135">
        <v>500</v>
      </c>
    </row>
    <row r="1718" spans="1:19" ht="10.9" customHeight="1" x14ac:dyDescent="0.2">
      <c r="A1718" s="322" t="s">
        <v>4014</v>
      </c>
      <c r="B1718" s="322"/>
      <c r="C1718" s="322"/>
      <c r="D1718" s="322"/>
      <c r="E1718" s="322"/>
      <c r="F1718" s="322"/>
      <c r="G1718" s="322"/>
      <c r="H1718" s="322"/>
      <c r="I1718" s="322"/>
      <c r="J1718" s="322"/>
      <c r="K1718" s="322"/>
      <c r="L1718" s="333">
        <v>0</v>
      </c>
      <c r="M1718" s="322"/>
      <c r="N1718" s="151">
        <v>1652.56</v>
      </c>
      <c r="O1718" s="333">
        <v>0</v>
      </c>
      <c r="P1718" s="322"/>
      <c r="Q1718" s="333">
        <v>0</v>
      </c>
      <c r="R1718" s="322"/>
      <c r="S1718" s="151">
        <v>1652.56</v>
      </c>
    </row>
    <row r="1719" spans="1:19" ht="10.9" customHeight="1" x14ac:dyDescent="0.2">
      <c r="A1719" s="322" t="s">
        <v>4013</v>
      </c>
      <c r="B1719" s="322"/>
      <c r="C1719" s="322"/>
      <c r="D1719" s="322"/>
      <c r="E1719" s="322"/>
      <c r="F1719" s="322"/>
      <c r="G1719" s="322"/>
      <c r="H1719" s="322"/>
      <c r="I1719" s="322"/>
      <c r="J1719" s="322"/>
      <c r="K1719" s="322"/>
      <c r="L1719" s="330">
        <v>0</v>
      </c>
      <c r="M1719" s="322"/>
      <c r="N1719" s="149">
        <v>1</v>
      </c>
      <c r="O1719" s="330">
        <v>0</v>
      </c>
      <c r="P1719" s="322"/>
      <c r="Q1719" s="330">
        <v>0</v>
      </c>
      <c r="R1719" s="322"/>
      <c r="S1719" s="149">
        <v>1</v>
      </c>
    </row>
    <row r="1720" spans="1:19" ht="10.9" customHeight="1" x14ac:dyDescent="0.2">
      <c r="A1720" s="301"/>
      <c r="B1720" s="301"/>
      <c r="C1720" s="301"/>
      <c r="D1720" s="301"/>
      <c r="E1720" s="301"/>
      <c r="F1720" s="301"/>
      <c r="G1720" s="301"/>
      <c r="H1720" s="301"/>
      <c r="I1720" s="301"/>
      <c r="J1720" s="301"/>
      <c r="K1720" s="301"/>
      <c r="L1720" s="301"/>
      <c r="M1720" s="301"/>
      <c r="N1720" s="301"/>
      <c r="O1720" s="301"/>
      <c r="P1720" s="301"/>
      <c r="Q1720" s="301"/>
      <c r="R1720" s="301"/>
      <c r="S1720" s="301"/>
    </row>
    <row r="1721" spans="1:19" ht="10.9" customHeight="1" x14ac:dyDescent="0.2">
      <c r="A1721" s="322" t="s">
        <v>4022</v>
      </c>
      <c r="B1721" s="322"/>
      <c r="C1721" s="322"/>
      <c r="D1721" s="322"/>
      <c r="E1721" s="321" t="s">
        <v>4445</v>
      </c>
      <c r="F1721" s="321"/>
      <c r="G1721" s="321"/>
      <c r="H1721" s="321"/>
      <c r="I1721" s="321"/>
      <c r="J1721" s="321"/>
      <c r="K1721" s="321"/>
      <c r="L1721" s="321"/>
      <c r="M1721" s="321"/>
      <c r="N1721" s="321"/>
      <c r="O1721" s="321"/>
      <c r="P1721" s="322" t="s">
        <v>2904</v>
      </c>
      <c r="Q1721" s="322"/>
      <c r="R1721" s="321" t="s">
        <v>414</v>
      </c>
      <c r="S1721" s="321"/>
    </row>
    <row r="1722" spans="1:19" ht="10.9" customHeight="1" x14ac:dyDescent="0.2">
      <c r="A1722" s="157"/>
      <c r="B1722" s="324"/>
      <c r="C1722" s="324"/>
      <c r="D1722" s="324"/>
      <c r="E1722" s="324"/>
      <c r="F1722" s="324"/>
      <c r="G1722" s="325"/>
      <c r="H1722" s="325"/>
      <c r="I1722" s="325"/>
      <c r="J1722" s="325"/>
      <c r="K1722" s="156"/>
      <c r="L1722" s="326" t="s">
        <v>4020</v>
      </c>
      <c r="M1722" s="326"/>
      <c r="N1722" s="326"/>
      <c r="O1722" s="326"/>
      <c r="P1722" s="326"/>
      <c r="Q1722" s="326"/>
      <c r="R1722" s="326"/>
      <c r="S1722" s="156"/>
    </row>
    <row r="1723" spans="1:19" ht="65.650000000000006" customHeight="1" x14ac:dyDescent="0.2">
      <c r="A1723" s="155" t="s">
        <v>1247</v>
      </c>
      <c r="B1723" s="327" t="s">
        <v>0</v>
      </c>
      <c r="C1723" s="327"/>
      <c r="D1723" s="327" t="s">
        <v>1</v>
      </c>
      <c r="E1723" s="327"/>
      <c r="F1723" s="327"/>
      <c r="G1723" s="327" t="s">
        <v>2904</v>
      </c>
      <c r="H1723" s="327"/>
      <c r="I1723" s="328" t="s">
        <v>405</v>
      </c>
      <c r="J1723" s="328"/>
      <c r="K1723" s="154" t="s">
        <v>4</v>
      </c>
      <c r="L1723" s="322" t="s">
        <v>4019</v>
      </c>
      <c r="M1723" s="322"/>
      <c r="N1723" s="141" t="s">
        <v>4018</v>
      </c>
      <c r="O1723" s="322" t="s">
        <v>4017</v>
      </c>
      <c r="P1723" s="322"/>
      <c r="Q1723" s="322" t="s">
        <v>4016</v>
      </c>
      <c r="R1723" s="322"/>
      <c r="S1723" s="154" t="s">
        <v>5</v>
      </c>
    </row>
    <row r="1724" spans="1:19" ht="10.9" customHeight="1" x14ac:dyDescent="0.2">
      <c r="A1724" s="128" t="s">
        <v>4015</v>
      </c>
      <c r="B1724" s="334">
        <v>9101</v>
      </c>
      <c r="C1724" s="321"/>
      <c r="D1724" s="321" t="s">
        <v>3510</v>
      </c>
      <c r="E1724" s="321"/>
      <c r="F1724" s="321"/>
      <c r="G1724" s="321" t="s">
        <v>7</v>
      </c>
      <c r="H1724" s="321"/>
      <c r="I1724" s="335">
        <v>4</v>
      </c>
      <c r="J1724" s="331"/>
      <c r="K1724" s="142">
        <v>47.89</v>
      </c>
      <c r="L1724" s="331"/>
      <c r="M1724" s="331"/>
      <c r="N1724" s="135">
        <v>191.56</v>
      </c>
      <c r="O1724" s="331"/>
      <c r="P1724" s="331"/>
      <c r="Q1724" s="331"/>
      <c r="R1724" s="331"/>
      <c r="S1724" s="135">
        <v>191.56</v>
      </c>
    </row>
    <row r="1725" spans="1:19" ht="10.9" customHeight="1" x14ac:dyDescent="0.2">
      <c r="A1725" s="128" t="s">
        <v>4015</v>
      </c>
      <c r="B1725" s="334">
        <v>9362</v>
      </c>
      <c r="C1725" s="321"/>
      <c r="D1725" s="321" t="s">
        <v>3507</v>
      </c>
      <c r="E1725" s="321"/>
      <c r="F1725" s="321"/>
      <c r="G1725" s="321" t="s">
        <v>7</v>
      </c>
      <c r="H1725" s="321"/>
      <c r="I1725" s="335">
        <v>1</v>
      </c>
      <c r="J1725" s="331"/>
      <c r="K1725" s="142">
        <v>36.880000000000003</v>
      </c>
      <c r="L1725" s="331"/>
      <c r="M1725" s="331"/>
      <c r="N1725" s="142">
        <v>36.880000000000003</v>
      </c>
      <c r="O1725" s="331"/>
      <c r="P1725" s="331"/>
      <c r="Q1725" s="331"/>
      <c r="R1725" s="331"/>
      <c r="S1725" s="142">
        <v>36.880000000000003</v>
      </c>
    </row>
    <row r="1726" spans="1:19" ht="10.9" customHeight="1" x14ac:dyDescent="0.2">
      <c r="A1726" s="128" t="s">
        <v>4015</v>
      </c>
      <c r="B1726" s="334">
        <v>9404</v>
      </c>
      <c r="C1726" s="321"/>
      <c r="D1726" s="321" t="s">
        <v>3380</v>
      </c>
      <c r="E1726" s="321"/>
      <c r="F1726" s="321"/>
      <c r="G1726" s="321" t="s">
        <v>7</v>
      </c>
      <c r="H1726" s="321"/>
      <c r="I1726" s="335">
        <v>1</v>
      </c>
      <c r="J1726" s="331"/>
      <c r="K1726" s="142">
        <v>26.9</v>
      </c>
      <c r="L1726" s="331"/>
      <c r="M1726" s="331"/>
      <c r="N1726" s="142">
        <v>26.9</v>
      </c>
      <c r="O1726" s="331"/>
      <c r="P1726" s="331"/>
      <c r="Q1726" s="331"/>
      <c r="R1726" s="331"/>
      <c r="S1726" s="142">
        <v>26.9</v>
      </c>
    </row>
    <row r="1727" spans="1:19" ht="10.9" customHeight="1" x14ac:dyDescent="0.2">
      <c r="A1727" s="128" t="s">
        <v>4015</v>
      </c>
      <c r="B1727" s="334">
        <v>9405</v>
      </c>
      <c r="C1727" s="321"/>
      <c r="D1727" s="321" t="s">
        <v>3379</v>
      </c>
      <c r="E1727" s="321"/>
      <c r="F1727" s="321"/>
      <c r="G1727" s="321" t="s">
        <v>7</v>
      </c>
      <c r="H1727" s="321"/>
      <c r="I1727" s="335">
        <v>8</v>
      </c>
      <c r="J1727" s="331"/>
      <c r="K1727" s="135">
        <v>184.5</v>
      </c>
      <c r="L1727" s="331"/>
      <c r="M1727" s="331"/>
      <c r="N1727" s="129">
        <v>1476</v>
      </c>
      <c r="O1727" s="331"/>
      <c r="P1727" s="331"/>
      <c r="Q1727" s="331"/>
      <c r="R1727" s="331"/>
      <c r="S1727" s="129">
        <v>1476</v>
      </c>
    </row>
    <row r="1728" spans="1:19" ht="10.9" customHeight="1" x14ac:dyDescent="0.2">
      <c r="A1728" s="128" t="s">
        <v>4015</v>
      </c>
      <c r="B1728" s="334">
        <v>9426</v>
      </c>
      <c r="C1728" s="321"/>
      <c r="D1728" s="321" t="s">
        <v>3579</v>
      </c>
      <c r="E1728" s="321"/>
      <c r="F1728" s="321"/>
      <c r="G1728" s="321" t="s">
        <v>7</v>
      </c>
      <c r="H1728" s="321"/>
      <c r="I1728" s="335">
        <v>2</v>
      </c>
      <c r="J1728" s="331"/>
      <c r="K1728" s="135">
        <v>225.81</v>
      </c>
      <c r="L1728" s="331"/>
      <c r="M1728" s="331"/>
      <c r="N1728" s="135">
        <v>451.62</v>
      </c>
      <c r="O1728" s="331"/>
      <c r="P1728" s="331"/>
      <c r="Q1728" s="331"/>
      <c r="R1728" s="331"/>
      <c r="S1728" s="135">
        <v>451.62</v>
      </c>
    </row>
    <row r="1729" spans="1:19" ht="10.9" customHeight="1" x14ac:dyDescent="0.2">
      <c r="A1729" s="128" t="s">
        <v>4015</v>
      </c>
      <c r="B1729" s="334">
        <v>9429</v>
      </c>
      <c r="C1729" s="321"/>
      <c r="D1729" s="321" t="s">
        <v>3576</v>
      </c>
      <c r="E1729" s="321"/>
      <c r="F1729" s="321"/>
      <c r="G1729" s="321" t="s">
        <v>7</v>
      </c>
      <c r="H1729" s="321"/>
      <c r="I1729" s="335">
        <v>2</v>
      </c>
      <c r="J1729" s="331"/>
      <c r="K1729" s="135">
        <v>250.34</v>
      </c>
      <c r="L1729" s="331"/>
      <c r="M1729" s="331"/>
      <c r="N1729" s="135">
        <v>500.68</v>
      </c>
      <c r="O1729" s="331"/>
      <c r="P1729" s="331"/>
      <c r="Q1729" s="331"/>
      <c r="R1729" s="331"/>
      <c r="S1729" s="135">
        <v>500.68</v>
      </c>
    </row>
    <row r="1730" spans="1:19" ht="10.9" customHeight="1" x14ac:dyDescent="0.2">
      <c r="A1730" s="322" t="s">
        <v>4014</v>
      </c>
      <c r="B1730" s="322"/>
      <c r="C1730" s="322"/>
      <c r="D1730" s="322"/>
      <c r="E1730" s="322"/>
      <c r="F1730" s="322"/>
      <c r="G1730" s="322"/>
      <c r="H1730" s="322"/>
      <c r="I1730" s="322"/>
      <c r="J1730" s="322"/>
      <c r="K1730" s="322"/>
      <c r="L1730" s="333">
        <v>0</v>
      </c>
      <c r="M1730" s="322"/>
      <c r="N1730" s="151">
        <v>2683.64</v>
      </c>
      <c r="O1730" s="333">
        <v>0</v>
      </c>
      <c r="P1730" s="322"/>
      <c r="Q1730" s="333">
        <v>0</v>
      </c>
      <c r="R1730" s="322"/>
      <c r="S1730" s="151">
        <v>2683.64</v>
      </c>
    </row>
    <row r="1731" spans="1:19" ht="10.9" customHeight="1" x14ac:dyDescent="0.2">
      <c r="A1731" s="322" t="s">
        <v>4013</v>
      </c>
      <c r="B1731" s="322"/>
      <c r="C1731" s="322"/>
      <c r="D1731" s="322"/>
      <c r="E1731" s="322"/>
      <c r="F1731" s="322"/>
      <c r="G1731" s="322"/>
      <c r="H1731" s="322"/>
      <c r="I1731" s="322"/>
      <c r="J1731" s="322"/>
      <c r="K1731" s="322"/>
      <c r="L1731" s="330">
        <v>0</v>
      </c>
      <c r="M1731" s="322"/>
      <c r="N1731" s="149">
        <v>1</v>
      </c>
      <c r="O1731" s="330">
        <v>0</v>
      </c>
      <c r="P1731" s="322"/>
      <c r="Q1731" s="330">
        <v>0</v>
      </c>
      <c r="R1731" s="322"/>
      <c r="S1731" s="149">
        <v>1</v>
      </c>
    </row>
    <row r="1732" spans="1:19" ht="10.9" customHeight="1" x14ac:dyDescent="0.2">
      <c r="A1732" s="301"/>
      <c r="B1732" s="301"/>
      <c r="C1732" s="301"/>
      <c r="D1732" s="301"/>
      <c r="E1732" s="301"/>
      <c r="F1732" s="301"/>
      <c r="G1732" s="301"/>
      <c r="H1732" s="301"/>
      <c r="I1732" s="301"/>
      <c r="J1732" s="301"/>
      <c r="K1732" s="301"/>
      <c r="L1732" s="301"/>
      <c r="M1732" s="301"/>
      <c r="N1732" s="301"/>
      <c r="O1732" s="301"/>
      <c r="P1732" s="301"/>
      <c r="Q1732" s="301"/>
      <c r="R1732" s="301"/>
      <c r="S1732" s="301"/>
    </row>
    <row r="1733" spans="1:19" ht="10.9" customHeight="1" x14ac:dyDescent="0.2">
      <c r="A1733" s="322" t="s">
        <v>4022</v>
      </c>
      <c r="B1733" s="322"/>
      <c r="C1733" s="322"/>
      <c r="D1733" s="322"/>
      <c r="E1733" s="321" t="s">
        <v>4444</v>
      </c>
      <c r="F1733" s="321"/>
      <c r="G1733" s="321"/>
      <c r="H1733" s="321"/>
      <c r="I1733" s="321"/>
      <c r="J1733" s="321"/>
      <c r="K1733" s="321"/>
      <c r="L1733" s="321"/>
      <c r="M1733" s="321"/>
      <c r="N1733" s="321"/>
      <c r="O1733" s="321"/>
      <c r="P1733" s="322" t="s">
        <v>2904</v>
      </c>
      <c r="Q1733" s="322"/>
      <c r="R1733" s="321" t="s">
        <v>414</v>
      </c>
      <c r="S1733" s="321"/>
    </row>
    <row r="1734" spans="1:19" ht="10.9" customHeight="1" x14ac:dyDescent="0.2">
      <c r="A1734" s="157"/>
      <c r="B1734" s="324"/>
      <c r="C1734" s="324"/>
      <c r="D1734" s="324"/>
      <c r="E1734" s="324"/>
      <c r="F1734" s="324"/>
      <c r="G1734" s="325"/>
      <c r="H1734" s="325"/>
      <c r="I1734" s="325"/>
      <c r="J1734" s="325"/>
      <c r="K1734" s="156"/>
      <c r="L1734" s="326" t="s">
        <v>4020</v>
      </c>
      <c r="M1734" s="326"/>
      <c r="N1734" s="326"/>
      <c r="O1734" s="326"/>
      <c r="P1734" s="326"/>
      <c r="Q1734" s="326"/>
      <c r="R1734" s="326"/>
      <c r="S1734" s="156"/>
    </row>
    <row r="1735" spans="1:19" ht="65.650000000000006" customHeight="1" x14ac:dyDescent="0.2">
      <c r="A1735" s="155" t="s">
        <v>1247</v>
      </c>
      <c r="B1735" s="327" t="s">
        <v>0</v>
      </c>
      <c r="C1735" s="327"/>
      <c r="D1735" s="327" t="s">
        <v>1</v>
      </c>
      <c r="E1735" s="327"/>
      <c r="F1735" s="327"/>
      <c r="G1735" s="327" t="s">
        <v>2904</v>
      </c>
      <c r="H1735" s="327"/>
      <c r="I1735" s="328" t="s">
        <v>405</v>
      </c>
      <c r="J1735" s="328"/>
      <c r="K1735" s="154" t="s">
        <v>4</v>
      </c>
      <c r="L1735" s="322" t="s">
        <v>4019</v>
      </c>
      <c r="M1735" s="322"/>
      <c r="N1735" s="141" t="s">
        <v>4018</v>
      </c>
      <c r="O1735" s="322" t="s">
        <v>4017</v>
      </c>
      <c r="P1735" s="322"/>
      <c r="Q1735" s="322" t="s">
        <v>4016</v>
      </c>
      <c r="R1735" s="322"/>
      <c r="S1735" s="154" t="s">
        <v>5</v>
      </c>
    </row>
    <row r="1736" spans="1:19" ht="10.9" customHeight="1" x14ac:dyDescent="0.2">
      <c r="A1736" s="128" t="s">
        <v>4015</v>
      </c>
      <c r="B1736" s="334">
        <v>4767</v>
      </c>
      <c r="C1736" s="321"/>
      <c r="D1736" s="321" t="s">
        <v>3811</v>
      </c>
      <c r="E1736" s="321"/>
      <c r="F1736" s="321"/>
      <c r="G1736" s="321" t="s">
        <v>19</v>
      </c>
      <c r="H1736" s="321"/>
      <c r="I1736" s="335">
        <v>3.41</v>
      </c>
      <c r="J1736" s="331"/>
      <c r="K1736" s="132">
        <v>0.7</v>
      </c>
      <c r="L1736" s="331"/>
      <c r="M1736" s="331"/>
      <c r="N1736" s="132">
        <v>2.387</v>
      </c>
      <c r="O1736" s="331"/>
      <c r="P1736" s="331"/>
      <c r="Q1736" s="331"/>
      <c r="R1736" s="331"/>
      <c r="S1736" s="132">
        <v>2.387</v>
      </c>
    </row>
    <row r="1737" spans="1:19" ht="10.9" customHeight="1" x14ac:dyDescent="0.2">
      <c r="A1737" s="128" t="s">
        <v>4015</v>
      </c>
      <c r="B1737" s="334">
        <v>4768</v>
      </c>
      <c r="C1737" s="321"/>
      <c r="D1737" s="321" t="s">
        <v>3810</v>
      </c>
      <c r="E1737" s="321"/>
      <c r="F1737" s="321"/>
      <c r="G1737" s="321" t="s">
        <v>19</v>
      </c>
      <c r="H1737" s="321"/>
      <c r="I1737" s="347">
        <v>11.08</v>
      </c>
      <c r="J1737" s="331"/>
      <c r="K1737" s="132">
        <v>8.7100000000000009</v>
      </c>
      <c r="L1737" s="331"/>
      <c r="M1737" s="331"/>
      <c r="N1737" s="142">
        <v>96.506799999999998</v>
      </c>
      <c r="O1737" s="331"/>
      <c r="P1737" s="331"/>
      <c r="Q1737" s="331"/>
      <c r="R1737" s="331"/>
      <c r="S1737" s="142">
        <v>96.506799999999998</v>
      </c>
    </row>
    <row r="1738" spans="1:19" ht="10.9" customHeight="1" x14ac:dyDescent="0.2">
      <c r="A1738" s="322" t="s">
        <v>4014</v>
      </c>
      <c r="B1738" s="322"/>
      <c r="C1738" s="322"/>
      <c r="D1738" s="322"/>
      <c r="E1738" s="322"/>
      <c r="F1738" s="322"/>
      <c r="G1738" s="322"/>
      <c r="H1738" s="322"/>
      <c r="I1738" s="322"/>
      <c r="J1738" s="322"/>
      <c r="K1738" s="322"/>
      <c r="L1738" s="333">
        <v>0</v>
      </c>
      <c r="M1738" s="322"/>
      <c r="N1738" s="160">
        <v>98.893799999999999</v>
      </c>
      <c r="O1738" s="333">
        <v>0</v>
      </c>
      <c r="P1738" s="322"/>
      <c r="Q1738" s="333">
        <v>0</v>
      </c>
      <c r="R1738" s="322"/>
      <c r="S1738" s="160">
        <v>98.893799999999999</v>
      </c>
    </row>
    <row r="1739" spans="1:19" ht="10.9" customHeight="1" x14ac:dyDescent="0.2">
      <c r="A1739" s="322" t="s">
        <v>4013</v>
      </c>
      <c r="B1739" s="322"/>
      <c r="C1739" s="322"/>
      <c r="D1739" s="322"/>
      <c r="E1739" s="322"/>
      <c r="F1739" s="322"/>
      <c r="G1739" s="322"/>
      <c r="H1739" s="322"/>
      <c r="I1739" s="322"/>
      <c r="J1739" s="322"/>
      <c r="K1739" s="322"/>
      <c r="L1739" s="330">
        <v>0</v>
      </c>
      <c r="M1739" s="322"/>
      <c r="N1739" s="149">
        <v>1</v>
      </c>
      <c r="O1739" s="330">
        <v>0</v>
      </c>
      <c r="P1739" s="322"/>
      <c r="Q1739" s="330">
        <v>0</v>
      </c>
      <c r="R1739" s="322"/>
      <c r="S1739" s="149">
        <v>1</v>
      </c>
    </row>
    <row r="1740" spans="1:19" ht="10.9" customHeight="1" x14ac:dyDescent="0.2">
      <c r="A1740" s="301"/>
      <c r="B1740" s="301"/>
      <c r="C1740" s="301"/>
      <c r="D1740" s="301"/>
      <c r="E1740" s="301"/>
      <c r="F1740" s="301"/>
      <c r="G1740" s="301"/>
      <c r="H1740" s="301"/>
      <c r="I1740" s="301"/>
      <c r="J1740" s="301"/>
      <c r="K1740" s="301"/>
      <c r="L1740" s="301"/>
      <c r="M1740" s="301"/>
      <c r="N1740" s="301"/>
      <c r="O1740" s="301"/>
      <c r="P1740" s="301"/>
      <c r="Q1740" s="301"/>
      <c r="R1740" s="301"/>
      <c r="S1740" s="301"/>
    </row>
    <row r="1741" spans="1:19" ht="10.9" customHeight="1" x14ac:dyDescent="0.2">
      <c r="A1741" s="322" t="s">
        <v>4022</v>
      </c>
      <c r="B1741" s="322"/>
      <c r="C1741" s="322"/>
      <c r="D1741" s="322"/>
      <c r="E1741" s="321" t="s">
        <v>4443</v>
      </c>
      <c r="F1741" s="321"/>
      <c r="G1741" s="321"/>
      <c r="H1741" s="321"/>
      <c r="I1741" s="321"/>
      <c r="J1741" s="321"/>
      <c r="K1741" s="321"/>
      <c r="L1741" s="321"/>
      <c r="M1741" s="321"/>
      <c r="N1741" s="321"/>
      <c r="O1741" s="321"/>
      <c r="P1741" s="322" t="s">
        <v>2904</v>
      </c>
      <c r="Q1741" s="322"/>
      <c r="R1741" s="321" t="s">
        <v>414</v>
      </c>
      <c r="S1741" s="321"/>
    </row>
    <row r="1742" spans="1:19" ht="10.9" customHeight="1" x14ac:dyDescent="0.2">
      <c r="A1742" s="157"/>
      <c r="B1742" s="324"/>
      <c r="C1742" s="324"/>
      <c r="D1742" s="324"/>
      <c r="E1742" s="324"/>
      <c r="F1742" s="324"/>
      <c r="G1742" s="325"/>
      <c r="H1742" s="325"/>
      <c r="I1742" s="325"/>
      <c r="J1742" s="325"/>
      <c r="K1742" s="156"/>
      <c r="L1742" s="326" t="s">
        <v>4020</v>
      </c>
      <c r="M1742" s="326"/>
      <c r="N1742" s="326"/>
      <c r="O1742" s="326"/>
      <c r="P1742" s="326"/>
      <c r="Q1742" s="326"/>
      <c r="R1742" s="326"/>
      <c r="S1742" s="156"/>
    </row>
    <row r="1743" spans="1:19" ht="65.650000000000006" customHeight="1" x14ac:dyDescent="0.2">
      <c r="A1743" s="155" t="s">
        <v>1247</v>
      </c>
      <c r="B1743" s="327" t="s">
        <v>0</v>
      </c>
      <c r="C1743" s="327"/>
      <c r="D1743" s="327" t="s">
        <v>1</v>
      </c>
      <c r="E1743" s="327"/>
      <c r="F1743" s="327"/>
      <c r="G1743" s="327" t="s">
        <v>2904</v>
      </c>
      <c r="H1743" s="327"/>
      <c r="I1743" s="328" t="s">
        <v>405</v>
      </c>
      <c r="J1743" s="328"/>
      <c r="K1743" s="154" t="s">
        <v>4</v>
      </c>
      <c r="L1743" s="322" t="s">
        <v>4019</v>
      </c>
      <c r="M1743" s="322"/>
      <c r="N1743" s="141" t="s">
        <v>4018</v>
      </c>
      <c r="O1743" s="322" t="s">
        <v>4017</v>
      </c>
      <c r="P1743" s="322"/>
      <c r="Q1743" s="322" t="s">
        <v>4016</v>
      </c>
      <c r="R1743" s="322"/>
      <c r="S1743" s="154" t="s">
        <v>5</v>
      </c>
    </row>
    <row r="1744" spans="1:19" ht="10.9" customHeight="1" x14ac:dyDescent="0.2">
      <c r="A1744" s="128" t="s">
        <v>4015</v>
      </c>
      <c r="B1744" s="334">
        <v>5334</v>
      </c>
      <c r="C1744" s="321"/>
      <c r="D1744" s="321" t="s">
        <v>3725</v>
      </c>
      <c r="E1744" s="321"/>
      <c r="F1744" s="321"/>
      <c r="G1744" s="321" t="s">
        <v>7</v>
      </c>
      <c r="H1744" s="321"/>
      <c r="I1744" s="335">
        <v>3</v>
      </c>
      <c r="J1744" s="331"/>
      <c r="K1744" s="132">
        <v>0.84</v>
      </c>
      <c r="L1744" s="331"/>
      <c r="M1744" s="331"/>
      <c r="N1744" s="132">
        <v>2.52</v>
      </c>
      <c r="O1744" s="331"/>
      <c r="P1744" s="331"/>
      <c r="Q1744" s="331"/>
      <c r="R1744" s="331"/>
      <c r="S1744" s="132">
        <v>2.52</v>
      </c>
    </row>
    <row r="1745" spans="1:19" ht="10.9" customHeight="1" x14ac:dyDescent="0.2">
      <c r="A1745" s="128" t="s">
        <v>4015</v>
      </c>
      <c r="B1745" s="334">
        <v>5586</v>
      </c>
      <c r="C1745" s="321"/>
      <c r="D1745" s="321" t="s">
        <v>3669</v>
      </c>
      <c r="E1745" s="321"/>
      <c r="F1745" s="321"/>
      <c r="G1745" s="321" t="s">
        <v>7</v>
      </c>
      <c r="H1745" s="321"/>
      <c r="I1745" s="335">
        <v>6</v>
      </c>
      <c r="J1745" s="331"/>
      <c r="K1745" s="132">
        <v>1.72</v>
      </c>
      <c r="L1745" s="331"/>
      <c r="M1745" s="331"/>
      <c r="N1745" s="142">
        <v>10.32</v>
      </c>
      <c r="O1745" s="331"/>
      <c r="P1745" s="331"/>
      <c r="Q1745" s="331"/>
      <c r="R1745" s="331"/>
      <c r="S1745" s="142">
        <v>10.32</v>
      </c>
    </row>
    <row r="1746" spans="1:19" ht="10.9" customHeight="1" x14ac:dyDescent="0.2">
      <c r="A1746" s="322" t="s">
        <v>4014</v>
      </c>
      <c r="B1746" s="322"/>
      <c r="C1746" s="322"/>
      <c r="D1746" s="322"/>
      <c r="E1746" s="322"/>
      <c r="F1746" s="322"/>
      <c r="G1746" s="322"/>
      <c r="H1746" s="322"/>
      <c r="I1746" s="322"/>
      <c r="J1746" s="322"/>
      <c r="K1746" s="322"/>
      <c r="L1746" s="333">
        <v>0</v>
      </c>
      <c r="M1746" s="322"/>
      <c r="N1746" s="160">
        <v>12.84</v>
      </c>
      <c r="O1746" s="333">
        <v>0</v>
      </c>
      <c r="P1746" s="322"/>
      <c r="Q1746" s="333">
        <v>0</v>
      </c>
      <c r="R1746" s="322"/>
      <c r="S1746" s="160">
        <v>12.84</v>
      </c>
    </row>
    <row r="1747" spans="1:19" ht="10.9" customHeight="1" x14ac:dyDescent="0.2">
      <c r="A1747" s="322" t="s">
        <v>4013</v>
      </c>
      <c r="B1747" s="322"/>
      <c r="C1747" s="322"/>
      <c r="D1747" s="322"/>
      <c r="E1747" s="322"/>
      <c r="F1747" s="322"/>
      <c r="G1747" s="322"/>
      <c r="H1747" s="322"/>
      <c r="I1747" s="322"/>
      <c r="J1747" s="322"/>
      <c r="K1747" s="322"/>
      <c r="L1747" s="330">
        <v>0</v>
      </c>
      <c r="M1747" s="322"/>
      <c r="N1747" s="149">
        <v>1</v>
      </c>
      <c r="O1747" s="330">
        <v>0</v>
      </c>
      <c r="P1747" s="322"/>
      <c r="Q1747" s="330">
        <v>0</v>
      </c>
      <c r="R1747" s="322"/>
      <c r="S1747" s="149">
        <v>1</v>
      </c>
    </row>
    <row r="1748" spans="1:19" ht="10.9" customHeight="1" x14ac:dyDescent="0.2">
      <c r="A1748" s="301"/>
      <c r="B1748" s="301"/>
      <c r="C1748" s="301"/>
      <c r="D1748" s="301"/>
      <c r="E1748" s="301"/>
      <c r="F1748" s="301"/>
      <c r="G1748" s="301"/>
      <c r="H1748" s="301"/>
      <c r="I1748" s="301"/>
      <c r="J1748" s="301"/>
      <c r="K1748" s="301"/>
      <c r="L1748" s="301"/>
      <c r="M1748" s="301"/>
      <c r="N1748" s="301"/>
      <c r="O1748" s="301"/>
      <c r="P1748" s="301"/>
      <c r="Q1748" s="301"/>
      <c r="R1748" s="301"/>
      <c r="S1748" s="301"/>
    </row>
    <row r="1749" spans="1:19" ht="10.9" customHeight="1" x14ac:dyDescent="0.2">
      <c r="A1749" s="322" t="s">
        <v>4022</v>
      </c>
      <c r="B1749" s="322"/>
      <c r="C1749" s="322"/>
      <c r="D1749" s="322"/>
      <c r="E1749" s="321" t="s">
        <v>4442</v>
      </c>
      <c r="F1749" s="321"/>
      <c r="G1749" s="321"/>
      <c r="H1749" s="321"/>
      <c r="I1749" s="321"/>
      <c r="J1749" s="321"/>
      <c r="K1749" s="321"/>
      <c r="L1749" s="321"/>
      <c r="M1749" s="321"/>
      <c r="N1749" s="321"/>
      <c r="O1749" s="321"/>
      <c r="P1749" s="322" t="s">
        <v>2904</v>
      </c>
      <c r="Q1749" s="322"/>
      <c r="R1749" s="321" t="s">
        <v>414</v>
      </c>
      <c r="S1749" s="321"/>
    </row>
    <row r="1750" spans="1:19" ht="10.9" customHeight="1" x14ac:dyDescent="0.2">
      <c r="A1750" s="157"/>
      <c r="B1750" s="324"/>
      <c r="C1750" s="324"/>
      <c r="D1750" s="324"/>
      <c r="E1750" s="324"/>
      <c r="F1750" s="324"/>
      <c r="G1750" s="325"/>
      <c r="H1750" s="325"/>
      <c r="I1750" s="325"/>
      <c r="J1750" s="325"/>
      <c r="K1750" s="156"/>
      <c r="L1750" s="326" t="s">
        <v>4020</v>
      </c>
      <c r="M1750" s="326"/>
      <c r="N1750" s="326"/>
      <c r="O1750" s="326"/>
      <c r="P1750" s="326"/>
      <c r="Q1750" s="326"/>
      <c r="R1750" s="326"/>
      <c r="S1750" s="156"/>
    </row>
    <row r="1751" spans="1:19" ht="65.650000000000006" customHeight="1" x14ac:dyDescent="0.2">
      <c r="A1751" s="155" t="s">
        <v>1247</v>
      </c>
      <c r="B1751" s="327" t="s">
        <v>0</v>
      </c>
      <c r="C1751" s="327"/>
      <c r="D1751" s="327" t="s">
        <v>1</v>
      </c>
      <c r="E1751" s="327"/>
      <c r="F1751" s="327"/>
      <c r="G1751" s="327" t="s">
        <v>2904</v>
      </c>
      <c r="H1751" s="327"/>
      <c r="I1751" s="328" t="s">
        <v>405</v>
      </c>
      <c r="J1751" s="328"/>
      <c r="K1751" s="154" t="s">
        <v>4</v>
      </c>
      <c r="L1751" s="322" t="s">
        <v>4019</v>
      </c>
      <c r="M1751" s="322"/>
      <c r="N1751" s="141" t="s">
        <v>4018</v>
      </c>
      <c r="O1751" s="322" t="s">
        <v>4017</v>
      </c>
      <c r="P1751" s="322"/>
      <c r="Q1751" s="322" t="s">
        <v>4016</v>
      </c>
      <c r="R1751" s="322"/>
      <c r="S1751" s="154" t="s">
        <v>5</v>
      </c>
    </row>
    <row r="1752" spans="1:19" ht="10.9" customHeight="1" x14ac:dyDescent="0.2">
      <c r="A1752" s="128" t="s">
        <v>4015</v>
      </c>
      <c r="B1752" s="334">
        <v>9101</v>
      </c>
      <c r="C1752" s="321"/>
      <c r="D1752" s="321" t="s">
        <v>3510</v>
      </c>
      <c r="E1752" s="321"/>
      <c r="F1752" s="321"/>
      <c r="G1752" s="321" t="s">
        <v>7</v>
      </c>
      <c r="H1752" s="321"/>
      <c r="I1752" s="335">
        <v>4</v>
      </c>
      <c r="J1752" s="331"/>
      <c r="K1752" s="142">
        <v>47.89</v>
      </c>
      <c r="L1752" s="331"/>
      <c r="M1752" s="331"/>
      <c r="N1752" s="135">
        <v>191.56</v>
      </c>
      <c r="O1752" s="331"/>
      <c r="P1752" s="331"/>
      <c r="Q1752" s="331"/>
      <c r="R1752" s="331"/>
      <c r="S1752" s="135">
        <v>191.56</v>
      </c>
    </row>
    <row r="1753" spans="1:19" ht="10.9" customHeight="1" x14ac:dyDescent="0.2">
      <c r="A1753" s="128" t="s">
        <v>4015</v>
      </c>
      <c r="B1753" s="334">
        <v>9362</v>
      </c>
      <c r="C1753" s="321"/>
      <c r="D1753" s="321" t="s">
        <v>3507</v>
      </c>
      <c r="E1753" s="321"/>
      <c r="F1753" s="321"/>
      <c r="G1753" s="321" t="s">
        <v>7</v>
      </c>
      <c r="H1753" s="321"/>
      <c r="I1753" s="335">
        <v>1</v>
      </c>
      <c r="J1753" s="331"/>
      <c r="K1753" s="142">
        <v>36.880000000000003</v>
      </c>
      <c r="L1753" s="331"/>
      <c r="M1753" s="331"/>
      <c r="N1753" s="142">
        <v>36.880000000000003</v>
      </c>
      <c r="O1753" s="331"/>
      <c r="P1753" s="331"/>
      <c r="Q1753" s="331"/>
      <c r="R1753" s="331"/>
      <c r="S1753" s="142">
        <v>36.880000000000003</v>
      </c>
    </row>
    <row r="1754" spans="1:19" ht="10.9" customHeight="1" x14ac:dyDescent="0.2">
      <c r="A1754" s="128" t="s">
        <v>4015</v>
      </c>
      <c r="B1754" s="334">
        <v>9404</v>
      </c>
      <c r="C1754" s="321"/>
      <c r="D1754" s="321" t="s">
        <v>3380</v>
      </c>
      <c r="E1754" s="321"/>
      <c r="F1754" s="321"/>
      <c r="G1754" s="321" t="s">
        <v>7</v>
      </c>
      <c r="H1754" s="321"/>
      <c r="I1754" s="335">
        <v>1</v>
      </c>
      <c r="J1754" s="331"/>
      <c r="K1754" s="142">
        <v>26.9</v>
      </c>
      <c r="L1754" s="331"/>
      <c r="M1754" s="331"/>
      <c r="N1754" s="142">
        <v>26.9</v>
      </c>
      <c r="O1754" s="331"/>
      <c r="P1754" s="331"/>
      <c r="Q1754" s="331"/>
      <c r="R1754" s="331"/>
      <c r="S1754" s="142">
        <v>26.9</v>
      </c>
    </row>
    <row r="1755" spans="1:19" ht="10.9" customHeight="1" x14ac:dyDescent="0.2">
      <c r="A1755" s="128" t="s">
        <v>4015</v>
      </c>
      <c r="B1755" s="334">
        <v>9405</v>
      </c>
      <c r="C1755" s="321"/>
      <c r="D1755" s="321" t="s">
        <v>3379</v>
      </c>
      <c r="E1755" s="321"/>
      <c r="F1755" s="321"/>
      <c r="G1755" s="321" t="s">
        <v>7</v>
      </c>
      <c r="H1755" s="321"/>
      <c r="I1755" s="335">
        <v>8</v>
      </c>
      <c r="J1755" s="331"/>
      <c r="K1755" s="135">
        <v>184.5</v>
      </c>
      <c r="L1755" s="331"/>
      <c r="M1755" s="331"/>
      <c r="N1755" s="129">
        <v>1476</v>
      </c>
      <c r="O1755" s="331"/>
      <c r="P1755" s="331"/>
      <c r="Q1755" s="331"/>
      <c r="R1755" s="331"/>
      <c r="S1755" s="129">
        <v>1476</v>
      </c>
    </row>
    <row r="1756" spans="1:19" ht="10.9" customHeight="1" x14ac:dyDescent="0.2">
      <c r="A1756" s="128" t="s">
        <v>4015</v>
      </c>
      <c r="B1756" s="334">
        <v>9426</v>
      </c>
      <c r="C1756" s="321"/>
      <c r="D1756" s="321" t="s">
        <v>3579</v>
      </c>
      <c r="E1756" s="321"/>
      <c r="F1756" s="321"/>
      <c r="G1756" s="321" t="s">
        <v>7</v>
      </c>
      <c r="H1756" s="321"/>
      <c r="I1756" s="335">
        <v>2</v>
      </c>
      <c r="J1756" s="331"/>
      <c r="K1756" s="135">
        <v>225.81</v>
      </c>
      <c r="L1756" s="331"/>
      <c r="M1756" s="331"/>
      <c r="N1756" s="135">
        <v>451.62</v>
      </c>
      <c r="O1756" s="331"/>
      <c r="P1756" s="331"/>
      <c r="Q1756" s="331"/>
      <c r="R1756" s="331"/>
      <c r="S1756" s="135">
        <v>451.62</v>
      </c>
    </row>
    <row r="1757" spans="1:19" ht="10.9" customHeight="1" x14ac:dyDescent="0.2">
      <c r="A1757" s="128" t="s">
        <v>4015</v>
      </c>
      <c r="B1757" s="334">
        <v>9429</v>
      </c>
      <c r="C1757" s="321"/>
      <c r="D1757" s="321" t="s">
        <v>3576</v>
      </c>
      <c r="E1757" s="321"/>
      <c r="F1757" s="321"/>
      <c r="G1757" s="321" t="s">
        <v>7</v>
      </c>
      <c r="H1757" s="321"/>
      <c r="I1757" s="335">
        <v>2</v>
      </c>
      <c r="J1757" s="331"/>
      <c r="K1757" s="135">
        <v>250.34</v>
      </c>
      <c r="L1757" s="331"/>
      <c r="M1757" s="331"/>
      <c r="N1757" s="135">
        <v>500.68</v>
      </c>
      <c r="O1757" s="331"/>
      <c r="P1757" s="331"/>
      <c r="Q1757" s="331"/>
      <c r="R1757" s="331"/>
      <c r="S1757" s="135">
        <v>500.68</v>
      </c>
    </row>
    <row r="1758" spans="1:19" ht="10.9" customHeight="1" x14ac:dyDescent="0.2">
      <c r="A1758" s="322" t="s">
        <v>4014</v>
      </c>
      <c r="B1758" s="322"/>
      <c r="C1758" s="322"/>
      <c r="D1758" s="322"/>
      <c r="E1758" s="322"/>
      <c r="F1758" s="322"/>
      <c r="G1758" s="322"/>
      <c r="H1758" s="322"/>
      <c r="I1758" s="322"/>
      <c r="J1758" s="322"/>
      <c r="K1758" s="322"/>
      <c r="L1758" s="333">
        <v>0</v>
      </c>
      <c r="M1758" s="322"/>
      <c r="N1758" s="151">
        <v>2683.64</v>
      </c>
      <c r="O1758" s="333">
        <v>0</v>
      </c>
      <c r="P1758" s="322"/>
      <c r="Q1758" s="333">
        <v>0</v>
      </c>
      <c r="R1758" s="322"/>
      <c r="S1758" s="151">
        <v>2683.64</v>
      </c>
    </row>
    <row r="1759" spans="1:19" ht="10.9" customHeight="1" x14ac:dyDescent="0.2">
      <c r="A1759" s="322" t="s">
        <v>4013</v>
      </c>
      <c r="B1759" s="322"/>
      <c r="C1759" s="322"/>
      <c r="D1759" s="322"/>
      <c r="E1759" s="322"/>
      <c r="F1759" s="322"/>
      <c r="G1759" s="322"/>
      <c r="H1759" s="322"/>
      <c r="I1759" s="322"/>
      <c r="J1759" s="322"/>
      <c r="K1759" s="322"/>
      <c r="L1759" s="330">
        <v>0</v>
      </c>
      <c r="M1759" s="322"/>
      <c r="N1759" s="149">
        <v>1</v>
      </c>
      <c r="O1759" s="330">
        <v>0</v>
      </c>
      <c r="P1759" s="322"/>
      <c r="Q1759" s="330">
        <v>0</v>
      </c>
      <c r="R1759" s="322"/>
      <c r="S1759" s="149">
        <v>1</v>
      </c>
    </row>
    <row r="1760" spans="1:19" ht="10.9" customHeight="1" x14ac:dyDescent="0.2">
      <c r="A1760" s="301"/>
      <c r="B1760" s="301"/>
      <c r="C1760" s="301"/>
      <c r="D1760" s="301"/>
      <c r="E1760" s="301"/>
      <c r="F1760" s="301"/>
      <c r="G1760" s="301"/>
      <c r="H1760" s="301"/>
      <c r="I1760" s="301"/>
      <c r="J1760" s="301"/>
      <c r="K1760" s="301"/>
      <c r="L1760" s="301"/>
      <c r="M1760" s="301"/>
      <c r="N1760" s="301"/>
      <c r="O1760" s="301"/>
      <c r="P1760" s="301"/>
      <c r="Q1760" s="301"/>
      <c r="R1760" s="301"/>
      <c r="S1760" s="301"/>
    </row>
    <row r="1761" spans="1:19" ht="10.9" customHeight="1" x14ac:dyDescent="0.2">
      <c r="A1761" s="322" t="s">
        <v>4022</v>
      </c>
      <c r="B1761" s="322"/>
      <c r="C1761" s="322"/>
      <c r="D1761" s="322"/>
      <c r="E1761" s="321" t="s">
        <v>4441</v>
      </c>
      <c r="F1761" s="321"/>
      <c r="G1761" s="321"/>
      <c r="H1761" s="321"/>
      <c r="I1761" s="321"/>
      <c r="J1761" s="321"/>
      <c r="K1761" s="321"/>
      <c r="L1761" s="321"/>
      <c r="M1761" s="321"/>
      <c r="N1761" s="321"/>
      <c r="O1761" s="321"/>
      <c r="P1761" s="322" t="s">
        <v>2904</v>
      </c>
      <c r="Q1761" s="322"/>
      <c r="R1761" s="321" t="s">
        <v>414</v>
      </c>
      <c r="S1761" s="321"/>
    </row>
    <row r="1762" spans="1:19" ht="10.9" customHeight="1" x14ac:dyDescent="0.2">
      <c r="A1762" s="157"/>
      <c r="B1762" s="324"/>
      <c r="C1762" s="324"/>
      <c r="D1762" s="324"/>
      <c r="E1762" s="324"/>
      <c r="F1762" s="324"/>
      <c r="G1762" s="325"/>
      <c r="H1762" s="325"/>
      <c r="I1762" s="325"/>
      <c r="J1762" s="325"/>
      <c r="K1762" s="156"/>
      <c r="L1762" s="326" t="s">
        <v>4020</v>
      </c>
      <c r="M1762" s="326"/>
      <c r="N1762" s="326"/>
      <c r="O1762" s="326"/>
      <c r="P1762" s="326"/>
      <c r="Q1762" s="326"/>
      <c r="R1762" s="326"/>
      <c r="S1762" s="156"/>
    </row>
    <row r="1763" spans="1:19" ht="65.650000000000006" customHeight="1" x14ac:dyDescent="0.2">
      <c r="A1763" s="155" t="s">
        <v>1247</v>
      </c>
      <c r="B1763" s="327" t="s">
        <v>0</v>
      </c>
      <c r="C1763" s="327"/>
      <c r="D1763" s="327" t="s">
        <v>1</v>
      </c>
      <c r="E1763" s="327"/>
      <c r="F1763" s="327"/>
      <c r="G1763" s="327" t="s">
        <v>2904</v>
      </c>
      <c r="H1763" s="327"/>
      <c r="I1763" s="328" t="s">
        <v>405</v>
      </c>
      <c r="J1763" s="328"/>
      <c r="K1763" s="154" t="s">
        <v>4</v>
      </c>
      <c r="L1763" s="322" t="s">
        <v>4019</v>
      </c>
      <c r="M1763" s="322"/>
      <c r="N1763" s="141" t="s">
        <v>4018</v>
      </c>
      <c r="O1763" s="322" t="s">
        <v>4017</v>
      </c>
      <c r="P1763" s="322"/>
      <c r="Q1763" s="322" t="s">
        <v>4016</v>
      </c>
      <c r="R1763" s="322"/>
      <c r="S1763" s="154" t="s">
        <v>5</v>
      </c>
    </row>
    <row r="1764" spans="1:19" ht="10.9" customHeight="1" x14ac:dyDescent="0.2">
      <c r="A1764" s="128" t="s">
        <v>4015</v>
      </c>
      <c r="B1764" s="334">
        <v>4767</v>
      </c>
      <c r="C1764" s="321"/>
      <c r="D1764" s="321" t="s">
        <v>3811</v>
      </c>
      <c r="E1764" s="321"/>
      <c r="F1764" s="321"/>
      <c r="G1764" s="321" t="s">
        <v>19</v>
      </c>
      <c r="H1764" s="321"/>
      <c r="I1764" s="352">
        <v>130.25</v>
      </c>
      <c r="J1764" s="331"/>
      <c r="K1764" s="132">
        <v>0.7</v>
      </c>
      <c r="L1764" s="331"/>
      <c r="M1764" s="331"/>
      <c r="N1764" s="142">
        <v>91.174999999999997</v>
      </c>
      <c r="O1764" s="331"/>
      <c r="P1764" s="331"/>
      <c r="Q1764" s="331"/>
      <c r="R1764" s="331"/>
      <c r="S1764" s="142">
        <v>91.174999999999997</v>
      </c>
    </row>
    <row r="1765" spans="1:19" ht="10.9" customHeight="1" x14ac:dyDescent="0.2">
      <c r="A1765" s="128" t="s">
        <v>4015</v>
      </c>
      <c r="B1765" s="334">
        <v>4768</v>
      </c>
      <c r="C1765" s="321"/>
      <c r="D1765" s="321" t="s">
        <v>3810</v>
      </c>
      <c r="E1765" s="321"/>
      <c r="F1765" s="321"/>
      <c r="G1765" s="321" t="s">
        <v>19</v>
      </c>
      <c r="H1765" s="321"/>
      <c r="I1765" s="335">
        <v>7.66</v>
      </c>
      <c r="J1765" s="331"/>
      <c r="K1765" s="132">
        <v>8.7100000000000009</v>
      </c>
      <c r="L1765" s="331"/>
      <c r="M1765" s="331"/>
      <c r="N1765" s="142">
        <v>66.718599999999995</v>
      </c>
      <c r="O1765" s="331"/>
      <c r="P1765" s="331"/>
      <c r="Q1765" s="331"/>
      <c r="R1765" s="331"/>
      <c r="S1765" s="142">
        <v>66.718599999999995</v>
      </c>
    </row>
    <row r="1766" spans="1:19" ht="10.9" customHeight="1" x14ac:dyDescent="0.2">
      <c r="A1766" s="322" t="s">
        <v>4014</v>
      </c>
      <c r="B1766" s="322"/>
      <c r="C1766" s="322"/>
      <c r="D1766" s="322"/>
      <c r="E1766" s="322"/>
      <c r="F1766" s="322"/>
      <c r="G1766" s="322"/>
      <c r="H1766" s="322"/>
      <c r="I1766" s="322"/>
      <c r="J1766" s="322"/>
      <c r="K1766" s="322"/>
      <c r="L1766" s="333">
        <v>0</v>
      </c>
      <c r="M1766" s="322"/>
      <c r="N1766" s="161">
        <v>157.89359999999999</v>
      </c>
      <c r="O1766" s="333">
        <v>0</v>
      </c>
      <c r="P1766" s="322"/>
      <c r="Q1766" s="333">
        <v>0</v>
      </c>
      <c r="R1766" s="322"/>
      <c r="S1766" s="161">
        <v>157.89359999999999</v>
      </c>
    </row>
    <row r="1767" spans="1:19" ht="10.9" customHeight="1" x14ac:dyDescent="0.2">
      <c r="A1767" s="322" t="s">
        <v>4013</v>
      </c>
      <c r="B1767" s="322"/>
      <c r="C1767" s="322"/>
      <c r="D1767" s="322"/>
      <c r="E1767" s="322"/>
      <c r="F1767" s="322"/>
      <c r="G1767" s="322"/>
      <c r="H1767" s="322"/>
      <c r="I1767" s="322"/>
      <c r="J1767" s="322"/>
      <c r="K1767" s="322"/>
      <c r="L1767" s="330">
        <v>0</v>
      </c>
      <c r="M1767" s="322"/>
      <c r="N1767" s="149">
        <v>1</v>
      </c>
      <c r="O1767" s="330">
        <v>0</v>
      </c>
      <c r="P1767" s="322"/>
      <c r="Q1767" s="330">
        <v>0</v>
      </c>
      <c r="R1767" s="322"/>
      <c r="S1767" s="149">
        <v>1</v>
      </c>
    </row>
    <row r="1768" spans="1:19" ht="10.9" customHeight="1" x14ac:dyDescent="0.2">
      <c r="A1768" s="301"/>
      <c r="B1768" s="301"/>
      <c r="C1768" s="301"/>
      <c r="D1768" s="301"/>
      <c r="E1768" s="301"/>
      <c r="F1768" s="301"/>
      <c r="G1768" s="301"/>
      <c r="H1768" s="301"/>
      <c r="I1768" s="301"/>
      <c r="J1768" s="301"/>
      <c r="K1768" s="301"/>
      <c r="L1768" s="301"/>
      <c r="M1768" s="301"/>
      <c r="N1768" s="301"/>
      <c r="O1768" s="301"/>
      <c r="P1768" s="301"/>
      <c r="Q1768" s="301"/>
      <c r="R1768" s="301"/>
      <c r="S1768" s="301"/>
    </row>
    <row r="1769" spans="1:19" ht="10.9" customHeight="1" x14ac:dyDescent="0.2">
      <c r="A1769" s="322" t="s">
        <v>4022</v>
      </c>
      <c r="B1769" s="322"/>
      <c r="C1769" s="322"/>
      <c r="D1769" s="322"/>
      <c r="E1769" s="321" t="s">
        <v>4440</v>
      </c>
      <c r="F1769" s="321"/>
      <c r="G1769" s="321"/>
      <c r="H1769" s="321"/>
      <c r="I1769" s="321"/>
      <c r="J1769" s="321"/>
      <c r="K1769" s="321"/>
      <c r="L1769" s="321"/>
      <c r="M1769" s="321"/>
      <c r="N1769" s="321"/>
      <c r="O1769" s="321"/>
      <c r="P1769" s="322" t="s">
        <v>2904</v>
      </c>
      <c r="Q1769" s="322"/>
      <c r="R1769" s="321" t="s">
        <v>414</v>
      </c>
      <c r="S1769" s="321"/>
    </row>
    <row r="1770" spans="1:19" ht="10.9" customHeight="1" x14ac:dyDescent="0.2">
      <c r="A1770" s="157"/>
      <c r="B1770" s="324"/>
      <c r="C1770" s="324"/>
      <c r="D1770" s="324"/>
      <c r="E1770" s="324"/>
      <c r="F1770" s="324"/>
      <c r="G1770" s="325"/>
      <c r="H1770" s="325"/>
      <c r="I1770" s="325"/>
      <c r="J1770" s="325"/>
      <c r="K1770" s="156"/>
      <c r="L1770" s="326" t="s">
        <v>4020</v>
      </c>
      <c r="M1770" s="326"/>
      <c r="N1770" s="326"/>
      <c r="O1770" s="326"/>
      <c r="P1770" s="326"/>
      <c r="Q1770" s="326"/>
      <c r="R1770" s="326"/>
      <c r="S1770" s="156"/>
    </row>
    <row r="1771" spans="1:19" ht="65.650000000000006" customHeight="1" x14ac:dyDescent="0.2">
      <c r="A1771" s="155" t="s">
        <v>1247</v>
      </c>
      <c r="B1771" s="327" t="s">
        <v>0</v>
      </c>
      <c r="C1771" s="327"/>
      <c r="D1771" s="327" t="s">
        <v>1</v>
      </c>
      <c r="E1771" s="327"/>
      <c r="F1771" s="327"/>
      <c r="G1771" s="327" t="s">
        <v>2904</v>
      </c>
      <c r="H1771" s="327"/>
      <c r="I1771" s="328" t="s">
        <v>405</v>
      </c>
      <c r="J1771" s="328"/>
      <c r="K1771" s="154" t="s">
        <v>4</v>
      </c>
      <c r="L1771" s="322" t="s">
        <v>4019</v>
      </c>
      <c r="M1771" s="322"/>
      <c r="N1771" s="141" t="s">
        <v>4018</v>
      </c>
      <c r="O1771" s="322" t="s">
        <v>4017</v>
      </c>
      <c r="P1771" s="322"/>
      <c r="Q1771" s="322" t="s">
        <v>4016</v>
      </c>
      <c r="R1771" s="322"/>
      <c r="S1771" s="154" t="s">
        <v>5</v>
      </c>
    </row>
    <row r="1772" spans="1:19" ht="21.75" customHeight="1" x14ac:dyDescent="0.2">
      <c r="A1772" s="128" t="s">
        <v>4015</v>
      </c>
      <c r="B1772" s="334">
        <v>4537</v>
      </c>
      <c r="C1772" s="321"/>
      <c r="D1772" s="321" t="s">
        <v>3862</v>
      </c>
      <c r="E1772" s="321"/>
      <c r="F1772" s="321"/>
      <c r="G1772" s="321" t="s">
        <v>7</v>
      </c>
      <c r="H1772" s="321"/>
      <c r="I1772" s="347">
        <v>12</v>
      </c>
      <c r="J1772" s="331"/>
      <c r="K1772" s="132">
        <v>0.76</v>
      </c>
      <c r="L1772" s="331"/>
      <c r="M1772" s="331"/>
      <c r="N1772" s="132">
        <v>9.1199999999999992</v>
      </c>
      <c r="O1772" s="331"/>
      <c r="P1772" s="331"/>
      <c r="Q1772" s="331"/>
      <c r="R1772" s="331"/>
      <c r="S1772" s="132">
        <v>9.1199999999999992</v>
      </c>
    </row>
    <row r="1773" spans="1:19" ht="21.75" customHeight="1" x14ac:dyDescent="0.2">
      <c r="A1773" s="128" t="s">
        <v>4015</v>
      </c>
      <c r="B1773" s="334">
        <v>4538</v>
      </c>
      <c r="C1773" s="321"/>
      <c r="D1773" s="321" t="s">
        <v>3861</v>
      </c>
      <c r="E1773" s="321"/>
      <c r="F1773" s="321"/>
      <c r="G1773" s="321" t="s">
        <v>7</v>
      </c>
      <c r="H1773" s="321"/>
      <c r="I1773" s="335">
        <v>1</v>
      </c>
      <c r="J1773" s="331"/>
      <c r="K1773" s="132">
        <v>2.0499999999999998</v>
      </c>
      <c r="L1773" s="331"/>
      <c r="M1773" s="331"/>
      <c r="N1773" s="132">
        <v>2.0499999999999998</v>
      </c>
      <c r="O1773" s="331"/>
      <c r="P1773" s="331"/>
      <c r="Q1773" s="331"/>
      <c r="R1773" s="331"/>
      <c r="S1773" s="132">
        <v>2.0499999999999998</v>
      </c>
    </row>
    <row r="1774" spans="1:19" ht="10.9" customHeight="1" x14ac:dyDescent="0.2">
      <c r="A1774" s="128" t="s">
        <v>4015</v>
      </c>
      <c r="B1774" s="334">
        <v>4599</v>
      </c>
      <c r="C1774" s="321"/>
      <c r="D1774" s="321" t="s">
        <v>3851</v>
      </c>
      <c r="E1774" s="321"/>
      <c r="F1774" s="321"/>
      <c r="G1774" s="321" t="s">
        <v>7</v>
      </c>
      <c r="H1774" s="321"/>
      <c r="I1774" s="335">
        <v>2</v>
      </c>
      <c r="J1774" s="331"/>
      <c r="K1774" s="132">
        <v>7.73</v>
      </c>
      <c r="L1774" s="331"/>
      <c r="M1774" s="331"/>
      <c r="N1774" s="142">
        <v>15.46</v>
      </c>
      <c r="O1774" s="331"/>
      <c r="P1774" s="331"/>
      <c r="Q1774" s="331"/>
      <c r="R1774" s="331"/>
      <c r="S1774" s="142">
        <v>15.46</v>
      </c>
    </row>
    <row r="1775" spans="1:19" ht="10.9" customHeight="1" x14ac:dyDescent="0.2">
      <c r="A1775" s="128" t="s">
        <v>4015</v>
      </c>
      <c r="B1775" s="334">
        <v>4649</v>
      </c>
      <c r="C1775" s="321"/>
      <c r="D1775" s="321" t="s">
        <v>3845</v>
      </c>
      <c r="E1775" s="321"/>
      <c r="F1775" s="321"/>
      <c r="G1775" s="321" t="s">
        <v>7</v>
      </c>
      <c r="H1775" s="321"/>
      <c r="I1775" s="347">
        <v>11</v>
      </c>
      <c r="J1775" s="331"/>
      <c r="K1775" s="132">
        <v>4.22</v>
      </c>
      <c r="L1775" s="331"/>
      <c r="M1775" s="331"/>
      <c r="N1775" s="142">
        <v>46.42</v>
      </c>
      <c r="O1775" s="331"/>
      <c r="P1775" s="331"/>
      <c r="Q1775" s="331"/>
      <c r="R1775" s="331"/>
      <c r="S1775" s="142">
        <v>46.42</v>
      </c>
    </row>
    <row r="1776" spans="1:19" ht="10.9" customHeight="1" x14ac:dyDescent="0.2">
      <c r="A1776" s="128" t="s">
        <v>4015</v>
      </c>
      <c r="B1776" s="334">
        <v>4651</v>
      </c>
      <c r="C1776" s="321"/>
      <c r="D1776" s="321" t="s">
        <v>3843</v>
      </c>
      <c r="E1776" s="321"/>
      <c r="F1776" s="321"/>
      <c r="G1776" s="321" t="s">
        <v>7</v>
      </c>
      <c r="H1776" s="321"/>
      <c r="I1776" s="335">
        <v>3</v>
      </c>
      <c r="J1776" s="331"/>
      <c r="K1776" s="132">
        <v>4.0199999999999996</v>
      </c>
      <c r="L1776" s="331"/>
      <c r="M1776" s="331"/>
      <c r="N1776" s="142">
        <v>12.06</v>
      </c>
      <c r="O1776" s="331"/>
      <c r="P1776" s="331"/>
      <c r="Q1776" s="331"/>
      <c r="R1776" s="331"/>
      <c r="S1776" s="142">
        <v>12.06</v>
      </c>
    </row>
    <row r="1777" spans="1:19" ht="10.9" customHeight="1" x14ac:dyDescent="0.2">
      <c r="A1777" s="128" t="s">
        <v>4015</v>
      </c>
      <c r="B1777" s="334">
        <v>4918</v>
      </c>
      <c r="C1777" s="321"/>
      <c r="D1777" s="321" t="s">
        <v>3787</v>
      </c>
      <c r="E1777" s="321"/>
      <c r="F1777" s="321"/>
      <c r="G1777" s="321" t="s">
        <v>7</v>
      </c>
      <c r="H1777" s="321"/>
      <c r="I1777" s="335">
        <v>3</v>
      </c>
      <c r="J1777" s="331"/>
      <c r="K1777" s="132">
        <v>1.99</v>
      </c>
      <c r="L1777" s="331"/>
      <c r="M1777" s="331"/>
      <c r="N1777" s="132">
        <v>5.97</v>
      </c>
      <c r="O1777" s="331"/>
      <c r="P1777" s="331"/>
      <c r="Q1777" s="331"/>
      <c r="R1777" s="331"/>
      <c r="S1777" s="132">
        <v>5.97</v>
      </c>
    </row>
    <row r="1778" spans="1:19" ht="10.9" customHeight="1" x14ac:dyDescent="0.2">
      <c r="A1778" s="128" t="s">
        <v>4015</v>
      </c>
      <c r="B1778" s="334">
        <v>5156</v>
      </c>
      <c r="C1778" s="321"/>
      <c r="D1778" s="321" t="s">
        <v>3758</v>
      </c>
      <c r="E1778" s="321"/>
      <c r="F1778" s="321"/>
      <c r="G1778" s="321" t="s">
        <v>7</v>
      </c>
      <c r="H1778" s="321"/>
      <c r="I1778" s="335">
        <v>6</v>
      </c>
      <c r="J1778" s="331"/>
      <c r="K1778" s="132">
        <v>8.25</v>
      </c>
      <c r="L1778" s="331"/>
      <c r="M1778" s="331"/>
      <c r="N1778" s="142">
        <v>49.5</v>
      </c>
      <c r="O1778" s="331"/>
      <c r="P1778" s="331"/>
      <c r="Q1778" s="331"/>
      <c r="R1778" s="331"/>
      <c r="S1778" s="142">
        <v>49.5</v>
      </c>
    </row>
    <row r="1779" spans="1:19" ht="10.9" customHeight="1" x14ac:dyDescent="0.2">
      <c r="A1779" s="128" t="s">
        <v>4015</v>
      </c>
      <c r="B1779" s="334">
        <v>5246</v>
      </c>
      <c r="C1779" s="321"/>
      <c r="D1779" s="321" t="s">
        <v>3747</v>
      </c>
      <c r="E1779" s="321"/>
      <c r="F1779" s="321"/>
      <c r="G1779" s="321" t="s">
        <v>7</v>
      </c>
      <c r="H1779" s="321"/>
      <c r="I1779" s="335">
        <v>4</v>
      </c>
      <c r="J1779" s="331"/>
      <c r="K1779" s="132">
        <v>4.8099999999999996</v>
      </c>
      <c r="L1779" s="331"/>
      <c r="M1779" s="331"/>
      <c r="N1779" s="142">
        <v>19.239999999999998</v>
      </c>
      <c r="O1779" s="331"/>
      <c r="P1779" s="331"/>
      <c r="Q1779" s="331"/>
      <c r="R1779" s="331"/>
      <c r="S1779" s="142">
        <v>19.239999999999998</v>
      </c>
    </row>
    <row r="1780" spans="1:19" ht="10.9" customHeight="1" x14ac:dyDescent="0.2">
      <c r="A1780" s="128" t="s">
        <v>4015</v>
      </c>
      <c r="B1780" s="334">
        <v>5334</v>
      </c>
      <c r="C1780" s="321"/>
      <c r="D1780" s="321" t="s">
        <v>3725</v>
      </c>
      <c r="E1780" s="321"/>
      <c r="F1780" s="321"/>
      <c r="G1780" s="321" t="s">
        <v>7</v>
      </c>
      <c r="H1780" s="321"/>
      <c r="I1780" s="347">
        <v>87</v>
      </c>
      <c r="J1780" s="331"/>
      <c r="K1780" s="132">
        <v>0.84</v>
      </c>
      <c r="L1780" s="331"/>
      <c r="M1780" s="331"/>
      <c r="N1780" s="142">
        <v>73.08</v>
      </c>
      <c r="O1780" s="331"/>
      <c r="P1780" s="331"/>
      <c r="Q1780" s="331"/>
      <c r="R1780" s="331"/>
      <c r="S1780" s="142">
        <v>73.08</v>
      </c>
    </row>
    <row r="1781" spans="1:19" ht="10.9" customHeight="1" x14ac:dyDescent="0.2">
      <c r="A1781" s="128" t="s">
        <v>4015</v>
      </c>
      <c r="B1781" s="334">
        <v>5335</v>
      </c>
      <c r="C1781" s="321"/>
      <c r="D1781" s="321" t="s">
        <v>3724</v>
      </c>
      <c r="E1781" s="321"/>
      <c r="F1781" s="321"/>
      <c r="G1781" s="321" t="s">
        <v>7</v>
      </c>
      <c r="H1781" s="321"/>
      <c r="I1781" s="335">
        <v>6</v>
      </c>
      <c r="J1781" s="331"/>
      <c r="K1781" s="132">
        <v>2.11</v>
      </c>
      <c r="L1781" s="331"/>
      <c r="M1781" s="331"/>
      <c r="N1781" s="142">
        <v>12.66</v>
      </c>
      <c r="O1781" s="331"/>
      <c r="P1781" s="331"/>
      <c r="Q1781" s="331"/>
      <c r="R1781" s="331"/>
      <c r="S1781" s="142">
        <v>12.66</v>
      </c>
    </row>
    <row r="1782" spans="1:19" ht="10.9" customHeight="1" x14ac:dyDescent="0.2">
      <c r="A1782" s="128" t="s">
        <v>4015</v>
      </c>
      <c r="B1782" s="334">
        <v>5342</v>
      </c>
      <c r="C1782" s="321"/>
      <c r="D1782" s="321" t="s">
        <v>3720</v>
      </c>
      <c r="E1782" s="321"/>
      <c r="F1782" s="321"/>
      <c r="G1782" s="321" t="s">
        <v>7</v>
      </c>
      <c r="H1782" s="321"/>
      <c r="I1782" s="335">
        <v>4</v>
      </c>
      <c r="J1782" s="331"/>
      <c r="K1782" s="132">
        <v>5</v>
      </c>
      <c r="L1782" s="331"/>
      <c r="M1782" s="331"/>
      <c r="N1782" s="142">
        <v>20</v>
      </c>
      <c r="O1782" s="331"/>
      <c r="P1782" s="331"/>
      <c r="Q1782" s="331"/>
      <c r="R1782" s="331"/>
      <c r="S1782" s="142">
        <v>20</v>
      </c>
    </row>
    <row r="1783" spans="1:19" ht="10.9" customHeight="1" x14ac:dyDescent="0.2">
      <c r="A1783" s="128" t="s">
        <v>4015</v>
      </c>
      <c r="B1783" s="334">
        <v>5343</v>
      </c>
      <c r="C1783" s="321"/>
      <c r="D1783" s="321" t="s">
        <v>3719</v>
      </c>
      <c r="E1783" s="321"/>
      <c r="F1783" s="321"/>
      <c r="G1783" s="321" t="s">
        <v>7</v>
      </c>
      <c r="H1783" s="321"/>
      <c r="I1783" s="335">
        <v>5</v>
      </c>
      <c r="J1783" s="331"/>
      <c r="K1783" s="132">
        <v>6.87</v>
      </c>
      <c r="L1783" s="331"/>
      <c r="M1783" s="331"/>
      <c r="N1783" s="142">
        <v>34.35</v>
      </c>
      <c r="O1783" s="331"/>
      <c r="P1783" s="331"/>
      <c r="Q1783" s="331"/>
      <c r="R1783" s="331"/>
      <c r="S1783" s="142">
        <v>34.35</v>
      </c>
    </row>
    <row r="1784" spans="1:19" ht="10.9" customHeight="1" x14ac:dyDescent="0.2">
      <c r="A1784" s="128" t="s">
        <v>4015</v>
      </c>
      <c r="B1784" s="334">
        <v>5549</v>
      </c>
      <c r="C1784" s="321"/>
      <c r="D1784" s="321" t="s">
        <v>3681</v>
      </c>
      <c r="E1784" s="321"/>
      <c r="F1784" s="321"/>
      <c r="G1784" s="321" t="s">
        <v>7</v>
      </c>
      <c r="H1784" s="321"/>
      <c r="I1784" s="335">
        <v>6</v>
      </c>
      <c r="J1784" s="331"/>
      <c r="K1784" s="132">
        <v>9.9</v>
      </c>
      <c r="L1784" s="331"/>
      <c r="M1784" s="331"/>
      <c r="N1784" s="142">
        <v>59.4</v>
      </c>
      <c r="O1784" s="331"/>
      <c r="P1784" s="331"/>
      <c r="Q1784" s="331"/>
      <c r="R1784" s="331"/>
      <c r="S1784" s="142">
        <v>59.4</v>
      </c>
    </row>
    <row r="1785" spans="1:19" ht="10.9" customHeight="1" x14ac:dyDescent="0.2">
      <c r="A1785" s="128" t="s">
        <v>4015</v>
      </c>
      <c r="B1785" s="334">
        <v>5582</v>
      </c>
      <c r="C1785" s="321"/>
      <c r="D1785" s="321" t="s">
        <v>3670</v>
      </c>
      <c r="E1785" s="321"/>
      <c r="F1785" s="321"/>
      <c r="G1785" s="321" t="s">
        <v>7</v>
      </c>
      <c r="H1785" s="321"/>
      <c r="I1785" s="335">
        <v>4</v>
      </c>
      <c r="J1785" s="331"/>
      <c r="K1785" s="132">
        <v>1.1100000000000001</v>
      </c>
      <c r="L1785" s="331"/>
      <c r="M1785" s="331"/>
      <c r="N1785" s="132">
        <v>4.4400000000000004</v>
      </c>
      <c r="O1785" s="331"/>
      <c r="P1785" s="331"/>
      <c r="Q1785" s="331"/>
      <c r="R1785" s="331"/>
      <c r="S1785" s="132">
        <v>4.4400000000000004</v>
      </c>
    </row>
    <row r="1786" spans="1:19" ht="10.9" customHeight="1" x14ac:dyDescent="0.2">
      <c r="A1786" s="128" t="s">
        <v>4015</v>
      </c>
      <c r="B1786" s="334">
        <v>5586</v>
      </c>
      <c r="C1786" s="321"/>
      <c r="D1786" s="321" t="s">
        <v>3669</v>
      </c>
      <c r="E1786" s="321"/>
      <c r="F1786" s="321"/>
      <c r="G1786" s="321" t="s">
        <v>7</v>
      </c>
      <c r="H1786" s="321"/>
      <c r="I1786" s="347">
        <v>11</v>
      </c>
      <c r="J1786" s="331"/>
      <c r="K1786" s="132">
        <v>1.72</v>
      </c>
      <c r="L1786" s="331"/>
      <c r="M1786" s="331"/>
      <c r="N1786" s="142">
        <v>18.920000000000002</v>
      </c>
      <c r="O1786" s="331"/>
      <c r="P1786" s="331"/>
      <c r="Q1786" s="331"/>
      <c r="R1786" s="331"/>
      <c r="S1786" s="142">
        <v>18.920000000000002</v>
      </c>
    </row>
    <row r="1787" spans="1:19" ht="10.9" customHeight="1" x14ac:dyDescent="0.2">
      <c r="A1787" s="322" t="s">
        <v>4014</v>
      </c>
      <c r="B1787" s="322"/>
      <c r="C1787" s="322"/>
      <c r="D1787" s="322"/>
      <c r="E1787" s="322"/>
      <c r="F1787" s="322"/>
      <c r="G1787" s="322"/>
      <c r="H1787" s="322"/>
      <c r="I1787" s="322"/>
      <c r="J1787" s="322"/>
      <c r="K1787" s="322"/>
      <c r="L1787" s="333">
        <v>0</v>
      </c>
      <c r="M1787" s="322"/>
      <c r="N1787" s="161">
        <v>382.67</v>
      </c>
      <c r="O1787" s="333">
        <v>0</v>
      </c>
      <c r="P1787" s="322"/>
      <c r="Q1787" s="333">
        <v>0</v>
      </c>
      <c r="R1787" s="322"/>
      <c r="S1787" s="161">
        <v>382.67</v>
      </c>
    </row>
    <row r="1788" spans="1:19" ht="10.9" customHeight="1" x14ac:dyDescent="0.2">
      <c r="A1788" s="322" t="s">
        <v>4013</v>
      </c>
      <c r="B1788" s="322"/>
      <c r="C1788" s="322"/>
      <c r="D1788" s="322"/>
      <c r="E1788" s="322"/>
      <c r="F1788" s="322"/>
      <c r="G1788" s="322"/>
      <c r="H1788" s="322"/>
      <c r="I1788" s="322"/>
      <c r="J1788" s="322"/>
      <c r="K1788" s="322"/>
      <c r="L1788" s="330">
        <v>0</v>
      </c>
      <c r="M1788" s="322"/>
      <c r="N1788" s="149">
        <v>1</v>
      </c>
      <c r="O1788" s="330">
        <v>0</v>
      </c>
      <c r="P1788" s="322"/>
      <c r="Q1788" s="330">
        <v>0</v>
      </c>
      <c r="R1788" s="322"/>
      <c r="S1788" s="149">
        <v>1</v>
      </c>
    </row>
    <row r="1789" spans="1:19" ht="10.9" customHeight="1" x14ac:dyDescent="0.2">
      <c r="A1789" s="301"/>
      <c r="B1789" s="301"/>
      <c r="C1789" s="301"/>
      <c r="D1789" s="301"/>
      <c r="E1789" s="301"/>
      <c r="F1789" s="301"/>
      <c r="G1789" s="301"/>
      <c r="H1789" s="301"/>
      <c r="I1789" s="301"/>
      <c r="J1789" s="301"/>
      <c r="K1789" s="301"/>
      <c r="L1789" s="301"/>
      <c r="M1789" s="301"/>
      <c r="N1789" s="301"/>
      <c r="O1789" s="301"/>
      <c r="P1789" s="301"/>
      <c r="Q1789" s="301"/>
      <c r="R1789" s="301"/>
      <c r="S1789" s="301"/>
    </row>
    <row r="1790" spans="1:19" ht="10.9" customHeight="1" x14ac:dyDescent="0.2">
      <c r="A1790" s="322" t="s">
        <v>4022</v>
      </c>
      <c r="B1790" s="322"/>
      <c r="C1790" s="322"/>
      <c r="D1790" s="322"/>
      <c r="E1790" s="321" t="s">
        <v>4439</v>
      </c>
      <c r="F1790" s="321"/>
      <c r="G1790" s="321"/>
      <c r="H1790" s="321"/>
      <c r="I1790" s="321"/>
      <c r="J1790" s="321"/>
      <c r="K1790" s="321"/>
      <c r="L1790" s="321"/>
      <c r="M1790" s="321"/>
      <c r="N1790" s="321"/>
      <c r="O1790" s="321"/>
      <c r="P1790" s="322" t="s">
        <v>2904</v>
      </c>
      <c r="Q1790" s="322"/>
      <c r="R1790" s="321" t="s">
        <v>414</v>
      </c>
      <c r="S1790" s="321"/>
    </row>
    <row r="1791" spans="1:19" ht="10.9" customHeight="1" x14ac:dyDescent="0.2">
      <c r="A1791" s="157"/>
      <c r="B1791" s="324"/>
      <c r="C1791" s="324"/>
      <c r="D1791" s="324"/>
      <c r="E1791" s="324"/>
      <c r="F1791" s="324"/>
      <c r="G1791" s="325"/>
      <c r="H1791" s="325"/>
      <c r="I1791" s="325"/>
      <c r="J1791" s="325"/>
      <c r="K1791" s="156"/>
      <c r="L1791" s="326" t="s">
        <v>4020</v>
      </c>
      <c r="M1791" s="326"/>
      <c r="N1791" s="326"/>
      <c r="O1791" s="326"/>
      <c r="P1791" s="326"/>
      <c r="Q1791" s="326"/>
      <c r="R1791" s="326"/>
      <c r="S1791" s="156"/>
    </row>
    <row r="1792" spans="1:19" ht="65.650000000000006" customHeight="1" x14ac:dyDescent="0.2">
      <c r="A1792" s="155" t="s">
        <v>1247</v>
      </c>
      <c r="B1792" s="327" t="s">
        <v>0</v>
      </c>
      <c r="C1792" s="327"/>
      <c r="D1792" s="327" t="s">
        <v>1</v>
      </c>
      <c r="E1792" s="327"/>
      <c r="F1792" s="327"/>
      <c r="G1792" s="327" t="s">
        <v>2904</v>
      </c>
      <c r="H1792" s="327"/>
      <c r="I1792" s="328" t="s">
        <v>405</v>
      </c>
      <c r="J1792" s="328"/>
      <c r="K1792" s="154" t="s">
        <v>4</v>
      </c>
      <c r="L1792" s="322" t="s">
        <v>4019</v>
      </c>
      <c r="M1792" s="322"/>
      <c r="N1792" s="141" t="s">
        <v>4018</v>
      </c>
      <c r="O1792" s="322" t="s">
        <v>4017</v>
      </c>
      <c r="P1792" s="322"/>
      <c r="Q1792" s="322" t="s">
        <v>4016</v>
      </c>
      <c r="R1792" s="322"/>
      <c r="S1792" s="154" t="s">
        <v>5</v>
      </c>
    </row>
    <row r="1793" spans="1:19" ht="10.9" customHeight="1" x14ac:dyDescent="0.2">
      <c r="A1793" s="128" t="s">
        <v>4015</v>
      </c>
      <c r="B1793" s="334">
        <v>5638</v>
      </c>
      <c r="C1793" s="321"/>
      <c r="D1793" s="321" t="s">
        <v>3657</v>
      </c>
      <c r="E1793" s="321"/>
      <c r="F1793" s="321"/>
      <c r="G1793" s="321" t="s">
        <v>7</v>
      </c>
      <c r="H1793" s="321"/>
      <c r="I1793" s="335">
        <v>3</v>
      </c>
      <c r="J1793" s="331"/>
      <c r="K1793" s="142">
        <v>21.9</v>
      </c>
      <c r="L1793" s="331"/>
      <c r="M1793" s="331"/>
      <c r="N1793" s="142">
        <v>65.7</v>
      </c>
      <c r="O1793" s="331"/>
      <c r="P1793" s="331"/>
      <c r="Q1793" s="331"/>
      <c r="R1793" s="331"/>
      <c r="S1793" s="142">
        <v>65.7</v>
      </c>
    </row>
    <row r="1794" spans="1:19" ht="10.9" customHeight="1" x14ac:dyDescent="0.2">
      <c r="A1794" s="128" t="s">
        <v>4015</v>
      </c>
      <c r="B1794" s="334">
        <v>8854</v>
      </c>
      <c r="C1794" s="321"/>
      <c r="D1794" s="321" t="s">
        <v>3642</v>
      </c>
      <c r="E1794" s="321"/>
      <c r="F1794" s="321"/>
      <c r="G1794" s="321" t="s">
        <v>7</v>
      </c>
      <c r="H1794" s="321"/>
      <c r="I1794" s="335">
        <v>2</v>
      </c>
      <c r="J1794" s="331"/>
      <c r="K1794" s="142">
        <v>85.36</v>
      </c>
      <c r="L1794" s="331"/>
      <c r="M1794" s="331"/>
      <c r="N1794" s="135">
        <v>170.72</v>
      </c>
      <c r="O1794" s="331"/>
      <c r="P1794" s="331"/>
      <c r="Q1794" s="331"/>
      <c r="R1794" s="331"/>
      <c r="S1794" s="135">
        <v>170.72</v>
      </c>
    </row>
    <row r="1795" spans="1:19" ht="10.9" customHeight="1" x14ac:dyDescent="0.2">
      <c r="A1795" s="128" t="s">
        <v>4015</v>
      </c>
      <c r="B1795" s="334">
        <v>9101</v>
      </c>
      <c r="C1795" s="321"/>
      <c r="D1795" s="321" t="s">
        <v>3510</v>
      </c>
      <c r="E1795" s="321"/>
      <c r="F1795" s="321"/>
      <c r="G1795" s="321" t="s">
        <v>7</v>
      </c>
      <c r="H1795" s="321"/>
      <c r="I1795" s="335">
        <v>6</v>
      </c>
      <c r="J1795" s="331"/>
      <c r="K1795" s="142">
        <v>47.89</v>
      </c>
      <c r="L1795" s="331"/>
      <c r="M1795" s="331"/>
      <c r="N1795" s="135">
        <v>287.33999999999997</v>
      </c>
      <c r="O1795" s="331"/>
      <c r="P1795" s="331"/>
      <c r="Q1795" s="331"/>
      <c r="R1795" s="331"/>
      <c r="S1795" s="135">
        <v>287.33999999999997</v>
      </c>
    </row>
    <row r="1796" spans="1:19" ht="10.9" customHeight="1" x14ac:dyDescent="0.2">
      <c r="A1796" s="128" t="s">
        <v>4015</v>
      </c>
      <c r="B1796" s="334">
        <v>9393</v>
      </c>
      <c r="C1796" s="321"/>
      <c r="D1796" s="321" t="s">
        <v>3501</v>
      </c>
      <c r="E1796" s="321"/>
      <c r="F1796" s="321"/>
      <c r="G1796" s="321" t="s">
        <v>7</v>
      </c>
      <c r="H1796" s="321"/>
      <c r="I1796" s="335">
        <v>1</v>
      </c>
      <c r="J1796" s="331"/>
      <c r="K1796" s="135">
        <v>174.8</v>
      </c>
      <c r="L1796" s="331"/>
      <c r="M1796" s="331"/>
      <c r="N1796" s="135">
        <v>174.8</v>
      </c>
      <c r="O1796" s="331"/>
      <c r="P1796" s="331"/>
      <c r="Q1796" s="331"/>
      <c r="R1796" s="331"/>
      <c r="S1796" s="135">
        <v>174.8</v>
      </c>
    </row>
    <row r="1797" spans="1:19" ht="10.9" customHeight="1" x14ac:dyDescent="0.2">
      <c r="A1797" s="128" t="s">
        <v>4015</v>
      </c>
      <c r="B1797" s="334">
        <v>9401</v>
      </c>
      <c r="C1797" s="321"/>
      <c r="D1797" s="321" t="s">
        <v>3383</v>
      </c>
      <c r="E1797" s="321"/>
      <c r="F1797" s="321"/>
      <c r="G1797" s="321" t="s">
        <v>7</v>
      </c>
      <c r="H1797" s="321"/>
      <c r="I1797" s="335">
        <v>1</v>
      </c>
      <c r="J1797" s="331"/>
      <c r="K1797" s="142">
        <v>57.5</v>
      </c>
      <c r="L1797" s="331"/>
      <c r="M1797" s="331"/>
      <c r="N1797" s="142">
        <v>57.5</v>
      </c>
      <c r="O1797" s="331"/>
      <c r="P1797" s="331"/>
      <c r="Q1797" s="331"/>
      <c r="R1797" s="331"/>
      <c r="S1797" s="142">
        <v>57.5</v>
      </c>
    </row>
    <row r="1798" spans="1:19" ht="10.9" customHeight="1" x14ac:dyDescent="0.2">
      <c r="A1798" s="128" t="s">
        <v>4015</v>
      </c>
      <c r="B1798" s="334">
        <v>9402</v>
      </c>
      <c r="C1798" s="321"/>
      <c r="D1798" s="321" t="s">
        <v>3382</v>
      </c>
      <c r="E1798" s="321"/>
      <c r="F1798" s="321"/>
      <c r="G1798" s="321" t="s">
        <v>7</v>
      </c>
      <c r="H1798" s="321"/>
      <c r="I1798" s="335">
        <v>1</v>
      </c>
      <c r="J1798" s="331"/>
      <c r="K1798" s="142">
        <v>66.95</v>
      </c>
      <c r="L1798" s="331"/>
      <c r="M1798" s="331"/>
      <c r="N1798" s="142">
        <v>66.95</v>
      </c>
      <c r="O1798" s="331"/>
      <c r="P1798" s="331"/>
      <c r="Q1798" s="331"/>
      <c r="R1798" s="331"/>
      <c r="S1798" s="142">
        <v>66.95</v>
      </c>
    </row>
    <row r="1799" spans="1:19" ht="10.9" customHeight="1" x14ac:dyDescent="0.2">
      <c r="A1799" s="128" t="s">
        <v>4015</v>
      </c>
      <c r="B1799" s="334">
        <v>9404</v>
      </c>
      <c r="C1799" s="321"/>
      <c r="D1799" s="321" t="s">
        <v>3380</v>
      </c>
      <c r="E1799" s="321"/>
      <c r="F1799" s="321"/>
      <c r="G1799" s="321" t="s">
        <v>7</v>
      </c>
      <c r="H1799" s="321"/>
      <c r="I1799" s="335">
        <v>6</v>
      </c>
      <c r="J1799" s="331"/>
      <c r="K1799" s="142">
        <v>26.9</v>
      </c>
      <c r="L1799" s="331"/>
      <c r="M1799" s="331"/>
      <c r="N1799" s="135">
        <v>161.4</v>
      </c>
      <c r="O1799" s="331"/>
      <c r="P1799" s="331"/>
      <c r="Q1799" s="331"/>
      <c r="R1799" s="331"/>
      <c r="S1799" s="135">
        <v>161.4</v>
      </c>
    </row>
    <row r="1800" spans="1:19" ht="10.9" customHeight="1" x14ac:dyDescent="0.2">
      <c r="A1800" s="128" t="s">
        <v>4015</v>
      </c>
      <c r="B1800" s="334">
        <v>9434</v>
      </c>
      <c r="C1800" s="321"/>
      <c r="D1800" s="321" t="s">
        <v>3571</v>
      </c>
      <c r="E1800" s="321"/>
      <c r="F1800" s="321"/>
      <c r="G1800" s="321" t="s">
        <v>7</v>
      </c>
      <c r="H1800" s="321"/>
      <c r="I1800" s="335">
        <v>1</v>
      </c>
      <c r="J1800" s="331"/>
      <c r="K1800" s="135">
        <v>400.19</v>
      </c>
      <c r="L1800" s="331"/>
      <c r="M1800" s="331"/>
      <c r="N1800" s="135">
        <v>400.19</v>
      </c>
      <c r="O1800" s="331"/>
      <c r="P1800" s="331"/>
      <c r="Q1800" s="331"/>
      <c r="R1800" s="331"/>
      <c r="S1800" s="135">
        <v>400.19</v>
      </c>
    </row>
    <row r="1801" spans="1:19" ht="10.9" customHeight="1" x14ac:dyDescent="0.2">
      <c r="A1801" s="322" t="s">
        <v>4014</v>
      </c>
      <c r="B1801" s="322"/>
      <c r="C1801" s="322"/>
      <c r="D1801" s="322"/>
      <c r="E1801" s="322"/>
      <c r="F1801" s="322"/>
      <c r="G1801" s="322"/>
      <c r="H1801" s="322"/>
      <c r="I1801" s="322"/>
      <c r="J1801" s="322"/>
      <c r="K1801" s="322"/>
      <c r="L1801" s="333">
        <v>0</v>
      </c>
      <c r="M1801" s="322"/>
      <c r="N1801" s="151">
        <v>1384.6</v>
      </c>
      <c r="O1801" s="333">
        <v>0</v>
      </c>
      <c r="P1801" s="322"/>
      <c r="Q1801" s="333">
        <v>0</v>
      </c>
      <c r="R1801" s="322"/>
      <c r="S1801" s="151">
        <v>1384.6</v>
      </c>
    </row>
    <row r="1802" spans="1:19" ht="10.9" customHeight="1" x14ac:dyDescent="0.2">
      <c r="A1802" s="322" t="s">
        <v>4013</v>
      </c>
      <c r="B1802" s="322"/>
      <c r="C1802" s="322"/>
      <c r="D1802" s="322"/>
      <c r="E1802" s="322"/>
      <c r="F1802" s="322"/>
      <c r="G1802" s="322"/>
      <c r="H1802" s="322"/>
      <c r="I1802" s="322"/>
      <c r="J1802" s="322"/>
      <c r="K1802" s="322"/>
      <c r="L1802" s="330">
        <v>0</v>
      </c>
      <c r="M1802" s="322"/>
      <c r="N1802" s="149">
        <v>1</v>
      </c>
      <c r="O1802" s="330">
        <v>0</v>
      </c>
      <c r="P1802" s="322"/>
      <c r="Q1802" s="330">
        <v>0</v>
      </c>
      <c r="R1802" s="322"/>
      <c r="S1802" s="149">
        <v>1</v>
      </c>
    </row>
    <row r="1803" spans="1:19" ht="10.9" customHeight="1" x14ac:dyDescent="0.2">
      <c r="A1803" s="301"/>
      <c r="B1803" s="301"/>
      <c r="C1803" s="301"/>
      <c r="D1803" s="301"/>
      <c r="E1803" s="301"/>
      <c r="F1803" s="301"/>
      <c r="G1803" s="301"/>
      <c r="H1803" s="301"/>
      <c r="I1803" s="301"/>
      <c r="J1803" s="301"/>
      <c r="K1803" s="301"/>
      <c r="L1803" s="301"/>
      <c r="M1803" s="301"/>
      <c r="N1803" s="301"/>
      <c r="O1803" s="301"/>
      <c r="P1803" s="301"/>
      <c r="Q1803" s="301"/>
      <c r="R1803" s="301"/>
      <c r="S1803" s="301"/>
    </row>
    <row r="1804" spans="1:19" ht="10.9" customHeight="1" x14ac:dyDescent="0.2">
      <c r="A1804" s="322" t="s">
        <v>4022</v>
      </c>
      <c r="B1804" s="322"/>
      <c r="C1804" s="322"/>
      <c r="D1804" s="322"/>
      <c r="E1804" s="321" t="s">
        <v>4438</v>
      </c>
      <c r="F1804" s="321"/>
      <c r="G1804" s="321"/>
      <c r="H1804" s="321"/>
      <c r="I1804" s="321"/>
      <c r="J1804" s="321"/>
      <c r="K1804" s="321"/>
      <c r="L1804" s="321"/>
      <c r="M1804" s="321"/>
      <c r="N1804" s="321"/>
      <c r="O1804" s="321"/>
      <c r="P1804" s="322" t="s">
        <v>2904</v>
      </c>
      <c r="Q1804" s="322"/>
      <c r="R1804" s="321" t="s">
        <v>414</v>
      </c>
      <c r="S1804" s="321"/>
    </row>
    <row r="1805" spans="1:19" ht="10.9" customHeight="1" x14ac:dyDescent="0.2">
      <c r="A1805" s="157"/>
      <c r="B1805" s="324"/>
      <c r="C1805" s="324"/>
      <c r="D1805" s="324"/>
      <c r="E1805" s="324"/>
      <c r="F1805" s="324"/>
      <c r="G1805" s="325"/>
      <c r="H1805" s="325"/>
      <c r="I1805" s="325"/>
      <c r="J1805" s="325"/>
      <c r="K1805" s="156"/>
      <c r="L1805" s="326" t="s">
        <v>4020</v>
      </c>
      <c r="M1805" s="326"/>
      <c r="N1805" s="326"/>
      <c r="O1805" s="326"/>
      <c r="P1805" s="326"/>
      <c r="Q1805" s="326"/>
      <c r="R1805" s="326"/>
      <c r="S1805" s="156"/>
    </row>
    <row r="1806" spans="1:19" ht="65.650000000000006" customHeight="1" x14ac:dyDescent="0.2">
      <c r="A1806" s="155" t="s">
        <v>1247</v>
      </c>
      <c r="B1806" s="327" t="s">
        <v>0</v>
      </c>
      <c r="C1806" s="327"/>
      <c r="D1806" s="327" t="s">
        <v>1</v>
      </c>
      <c r="E1806" s="327"/>
      <c r="F1806" s="327"/>
      <c r="G1806" s="327" t="s">
        <v>2904</v>
      </c>
      <c r="H1806" s="327"/>
      <c r="I1806" s="328" t="s">
        <v>405</v>
      </c>
      <c r="J1806" s="328"/>
      <c r="K1806" s="154" t="s">
        <v>4</v>
      </c>
      <c r="L1806" s="322" t="s">
        <v>4019</v>
      </c>
      <c r="M1806" s="322"/>
      <c r="N1806" s="141" t="s">
        <v>4018</v>
      </c>
      <c r="O1806" s="322" t="s">
        <v>4017</v>
      </c>
      <c r="P1806" s="322"/>
      <c r="Q1806" s="322" t="s">
        <v>4016</v>
      </c>
      <c r="R1806" s="322"/>
      <c r="S1806" s="154" t="s">
        <v>5</v>
      </c>
    </row>
    <row r="1807" spans="1:19" ht="10.9" customHeight="1" x14ac:dyDescent="0.2">
      <c r="A1807" s="128" t="s">
        <v>4015</v>
      </c>
      <c r="B1807" s="334">
        <v>4767</v>
      </c>
      <c r="C1807" s="321"/>
      <c r="D1807" s="321" t="s">
        <v>3811</v>
      </c>
      <c r="E1807" s="321"/>
      <c r="F1807" s="321"/>
      <c r="G1807" s="321" t="s">
        <v>19</v>
      </c>
      <c r="H1807" s="321"/>
      <c r="I1807" s="352">
        <v>166.18</v>
      </c>
      <c r="J1807" s="331"/>
      <c r="K1807" s="132">
        <v>0.7</v>
      </c>
      <c r="L1807" s="331"/>
      <c r="M1807" s="331"/>
      <c r="N1807" s="135">
        <v>116.32599999999999</v>
      </c>
      <c r="O1807" s="331"/>
      <c r="P1807" s="331"/>
      <c r="Q1807" s="331"/>
      <c r="R1807" s="331"/>
      <c r="S1807" s="135">
        <v>116.32599999999999</v>
      </c>
    </row>
    <row r="1808" spans="1:19" ht="10.9" customHeight="1" x14ac:dyDescent="0.2">
      <c r="A1808" s="128" t="s">
        <v>4015</v>
      </c>
      <c r="B1808" s="334">
        <v>4768</v>
      </c>
      <c r="C1808" s="321"/>
      <c r="D1808" s="321" t="s">
        <v>3810</v>
      </c>
      <c r="E1808" s="321"/>
      <c r="F1808" s="321"/>
      <c r="G1808" s="321" t="s">
        <v>19</v>
      </c>
      <c r="H1808" s="321"/>
      <c r="I1808" s="347">
        <v>88.34</v>
      </c>
      <c r="J1808" s="331"/>
      <c r="K1808" s="132">
        <v>8.7100000000000009</v>
      </c>
      <c r="L1808" s="331"/>
      <c r="M1808" s="331"/>
      <c r="N1808" s="135">
        <v>769.44140000000004</v>
      </c>
      <c r="O1808" s="331"/>
      <c r="P1808" s="331"/>
      <c r="Q1808" s="331"/>
      <c r="R1808" s="331"/>
      <c r="S1808" s="135">
        <v>769.44140000000004</v>
      </c>
    </row>
    <row r="1809" spans="1:19" ht="10.9" customHeight="1" x14ac:dyDescent="0.2">
      <c r="A1809" s="322" t="s">
        <v>4014</v>
      </c>
      <c r="B1809" s="322"/>
      <c r="C1809" s="322"/>
      <c r="D1809" s="322"/>
      <c r="E1809" s="322"/>
      <c r="F1809" s="322"/>
      <c r="G1809" s="322"/>
      <c r="H1809" s="322"/>
      <c r="I1809" s="322"/>
      <c r="J1809" s="322"/>
      <c r="K1809" s="322"/>
      <c r="L1809" s="333">
        <v>0</v>
      </c>
      <c r="M1809" s="322"/>
      <c r="N1809" s="161">
        <v>885.76739999999995</v>
      </c>
      <c r="O1809" s="333">
        <v>0</v>
      </c>
      <c r="P1809" s="322"/>
      <c r="Q1809" s="333">
        <v>0</v>
      </c>
      <c r="R1809" s="322"/>
      <c r="S1809" s="161">
        <v>885.76739999999995</v>
      </c>
    </row>
    <row r="1810" spans="1:19" ht="10.9" customHeight="1" x14ac:dyDescent="0.2">
      <c r="A1810" s="322" t="s">
        <v>4013</v>
      </c>
      <c r="B1810" s="322"/>
      <c r="C1810" s="322"/>
      <c r="D1810" s="322"/>
      <c r="E1810" s="322"/>
      <c r="F1810" s="322"/>
      <c r="G1810" s="322"/>
      <c r="H1810" s="322"/>
      <c r="I1810" s="322"/>
      <c r="J1810" s="322"/>
      <c r="K1810" s="322"/>
      <c r="L1810" s="330">
        <v>0</v>
      </c>
      <c r="M1810" s="322"/>
      <c r="N1810" s="149">
        <v>1</v>
      </c>
      <c r="O1810" s="330">
        <v>0</v>
      </c>
      <c r="P1810" s="322"/>
      <c r="Q1810" s="330">
        <v>0</v>
      </c>
      <c r="R1810" s="322"/>
      <c r="S1810" s="149">
        <v>1</v>
      </c>
    </row>
    <row r="1811" spans="1:19" ht="10.9" customHeight="1" x14ac:dyDescent="0.2">
      <c r="A1811" s="301"/>
      <c r="B1811" s="301"/>
      <c r="C1811" s="301"/>
      <c r="D1811" s="301"/>
      <c r="E1811" s="301"/>
      <c r="F1811" s="301"/>
      <c r="G1811" s="301"/>
      <c r="H1811" s="301"/>
      <c r="I1811" s="301"/>
      <c r="J1811" s="301"/>
      <c r="K1811" s="301"/>
      <c r="L1811" s="301"/>
      <c r="M1811" s="301"/>
      <c r="N1811" s="301"/>
      <c r="O1811" s="301"/>
      <c r="P1811" s="301"/>
      <c r="Q1811" s="301"/>
      <c r="R1811" s="301"/>
      <c r="S1811" s="301"/>
    </row>
    <row r="1812" spans="1:19" ht="10.9" customHeight="1" x14ac:dyDescent="0.2">
      <c r="A1812" s="322" t="s">
        <v>4022</v>
      </c>
      <c r="B1812" s="322"/>
      <c r="C1812" s="322"/>
      <c r="D1812" s="322"/>
      <c r="E1812" s="321" t="s">
        <v>4437</v>
      </c>
      <c r="F1812" s="321"/>
      <c r="G1812" s="321"/>
      <c r="H1812" s="321"/>
      <c r="I1812" s="321"/>
      <c r="J1812" s="321"/>
      <c r="K1812" s="321"/>
      <c r="L1812" s="321"/>
      <c r="M1812" s="321"/>
      <c r="N1812" s="321"/>
      <c r="O1812" s="321"/>
      <c r="P1812" s="322" t="s">
        <v>2904</v>
      </c>
      <c r="Q1812" s="322"/>
      <c r="R1812" s="321" t="s">
        <v>414</v>
      </c>
      <c r="S1812" s="321"/>
    </row>
    <row r="1813" spans="1:19" ht="10.9" customHeight="1" x14ac:dyDescent="0.2">
      <c r="A1813" s="157"/>
      <c r="B1813" s="324"/>
      <c r="C1813" s="324"/>
      <c r="D1813" s="324"/>
      <c r="E1813" s="324"/>
      <c r="F1813" s="324"/>
      <c r="G1813" s="325"/>
      <c r="H1813" s="325"/>
      <c r="I1813" s="325"/>
      <c r="J1813" s="325"/>
      <c r="K1813" s="156"/>
      <c r="L1813" s="326" t="s">
        <v>4020</v>
      </c>
      <c r="M1813" s="326"/>
      <c r="N1813" s="326"/>
      <c r="O1813" s="326"/>
      <c r="P1813" s="326"/>
      <c r="Q1813" s="326"/>
      <c r="R1813" s="326"/>
      <c r="S1813" s="156"/>
    </row>
    <row r="1814" spans="1:19" ht="65.650000000000006" customHeight="1" x14ac:dyDescent="0.2">
      <c r="A1814" s="155" t="s">
        <v>1247</v>
      </c>
      <c r="B1814" s="327" t="s">
        <v>0</v>
      </c>
      <c r="C1814" s="327"/>
      <c r="D1814" s="327" t="s">
        <v>1</v>
      </c>
      <c r="E1814" s="327"/>
      <c r="F1814" s="327"/>
      <c r="G1814" s="327" t="s">
        <v>2904</v>
      </c>
      <c r="H1814" s="327"/>
      <c r="I1814" s="328" t="s">
        <v>405</v>
      </c>
      <c r="J1814" s="328"/>
      <c r="K1814" s="154" t="s">
        <v>4</v>
      </c>
      <c r="L1814" s="322" t="s">
        <v>4019</v>
      </c>
      <c r="M1814" s="322"/>
      <c r="N1814" s="141" t="s">
        <v>4018</v>
      </c>
      <c r="O1814" s="322" t="s">
        <v>4017</v>
      </c>
      <c r="P1814" s="322"/>
      <c r="Q1814" s="322" t="s">
        <v>4016</v>
      </c>
      <c r="R1814" s="322"/>
      <c r="S1814" s="154" t="s">
        <v>5</v>
      </c>
    </row>
    <row r="1815" spans="1:19" ht="21.75" customHeight="1" x14ac:dyDescent="0.2">
      <c r="A1815" s="128" t="s">
        <v>4015</v>
      </c>
      <c r="B1815" s="334">
        <v>4537</v>
      </c>
      <c r="C1815" s="321"/>
      <c r="D1815" s="321" t="s">
        <v>3862</v>
      </c>
      <c r="E1815" s="321"/>
      <c r="F1815" s="321"/>
      <c r="G1815" s="321" t="s">
        <v>7</v>
      </c>
      <c r="H1815" s="321"/>
      <c r="I1815" s="347">
        <v>24</v>
      </c>
      <c r="J1815" s="331"/>
      <c r="K1815" s="132">
        <v>0.76</v>
      </c>
      <c r="L1815" s="331"/>
      <c r="M1815" s="331"/>
      <c r="N1815" s="142">
        <v>18.239999999999998</v>
      </c>
      <c r="O1815" s="331"/>
      <c r="P1815" s="331"/>
      <c r="Q1815" s="331"/>
      <c r="R1815" s="331"/>
      <c r="S1815" s="142">
        <v>18.239999999999998</v>
      </c>
    </row>
    <row r="1816" spans="1:19" ht="10.9" customHeight="1" x14ac:dyDescent="0.2">
      <c r="A1816" s="128" t="s">
        <v>4015</v>
      </c>
      <c r="B1816" s="334">
        <v>4649</v>
      </c>
      <c r="C1816" s="321"/>
      <c r="D1816" s="321" t="s">
        <v>3845</v>
      </c>
      <c r="E1816" s="321"/>
      <c r="F1816" s="321"/>
      <c r="G1816" s="321" t="s">
        <v>7</v>
      </c>
      <c r="H1816" s="321"/>
      <c r="I1816" s="347">
        <v>22</v>
      </c>
      <c r="J1816" s="331"/>
      <c r="K1816" s="132">
        <v>4.22</v>
      </c>
      <c r="L1816" s="331"/>
      <c r="M1816" s="331"/>
      <c r="N1816" s="142">
        <v>92.84</v>
      </c>
      <c r="O1816" s="331"/>
      <c r="P1816" s="331"/>
      <c r="Q1816" s="331"/>
      <c r="R1816" s="331"/>
      <c r="S1816" s="142">
        <v>92.84</v>
      </c>
    </row>
    <row r="1817" spans="1:19" ht="10.9" customHeight="1" x14ac:dyDescent="0.2">
      <c r="A1817" s="128" t="s">
        <v>4015</v>
      </c>
      <c r="B1817" s="334">
        <v>4651</v>
      </c>
      <c r="C1817" s="321"/>
      <c r="D1817" s="321" t="s">
        <v>3843</v>
      </c>
      <c r="E1817" s="321"/>
      <c r="F1817" s="321"/>
      <c r="G1817" s="321" t="s">
        <v>7</v>
      </c>
      <c r="H1817" s="321"/>
      <c r="I1817" s="335">
        <v>6</v>
      </c>
      <c r="J1817" s="331"/>
      <c r="K1817" s="132">
        <v>4.0199999999999996</v>
      </c>
      <c r="L1817" s="331"/>
      <c r="M1817" s="331"/>
      <c r="N1817" s="142">
        <v>24.12</v>
      </c>
      <c r="O1817" s="331"/>
      <c r="P1817" s="331"/>
      <c r="Q1817" s="331"/>
      <c r="R1817" s="331"/>
      <c r="S1817" s="142">
        <v>24.12</v>
      </c>
    </row>
    <row r="1818" spans="1:19" ht="21.75" customHeight="1" x14ac:dyDescent="0.2">
      <c r="A1818" s="128" t="s">
        <v>4015</v>
      </c>
      <c r="B1818" s="334">
        <v>4659</v>
      </c>
      <c r="C1818" s="321"/>
      <c r="D1818" s="321" t="s">
        <v>3838</v>
      </c>
      <c r="E1818" s="321"/>
      <c r="F1818" s="321"/>
      <c r="G1818" s="321" t="s">
        <v>7</v>
      </c>
      <c r="H1818" s="321"/>
      <c r="I1818" s="335">
        <v>2</v>
      </c>
      <c r="J1818" s="331"/>
      <c r="K1818" s="142">
        <v>14.99</v>
      </c>
      <c r="L1818" s="331"/>
      <c r="M1818" s="331"/>
      <c r="N1818" s="142">
        <v>29.98</v>
      </c>
      <c r="O1818" s="331"/>
      <c r="P1818" s="331"/>
      <c r="Q1818" s="331"/>
      <c r="R1818" s="331"/>
      <c r="S1818" s="142">
        <v>29.98</v>
      </c>
    </row>
    <row r="1819" spans="1:19" ht="10.9" customHeight="1" x14ac:dyDescent="0.2">
      <c r="A1819" s="128" t="s">
        <v>4015</v>
      </c>
      <c r="B1819" s="334">
        <v>4816</v>
      </c>
      <c r="C1819" s="321"/>
      <c r="D1819" s="321" t="s">
        <v>3791</v>
      </c>
      <c r="E1819" s="321"/>
      <c r="F1819" s="321"/>
      <c r="G1819" s="321" t="s">
        <v>7</v>
      </c>
      <c r="H1819" s="321"/>
      <c r="I1819" s="347">
        <v>24</v>
      </c>
      <c r="J1819" s="331"/>
      <c r="K1819" s="142">
        <v>12.99</v>
      </c>
      <c r="L1819" s="331"/>
      <c r="M1819" s="331"/>
      <c r="N1819" s="135">
        <v>311.76</v>
      </c>
      <c r="O1819" s="331"/>
      <c r="P1819" s="331"/>
      <c r="Q1819" s="331"/>
      <c r="R1819" s="331"/>
      <c r="S1819" s="135">
        <v>311.76</v>
      </c>
    </row>
    <row r="1820" spans="1:19" ht="10.9" customHeight="1" x14ac:dyDescent="0.2">
      <c r="A1820" s="128" t="s">
        <v>4015</v>
      </c>
      <c r="B1820" s="334">
        <v>4918</v>
      </c>
      <c r="C1820" s="321"/>
      <c r="D1820" s="321" t="s">
        <v>3787</v>
      </c>
      <c r="E1820" s="321"/>
      <c r="F1820" s="321"/>
      <c r="G1820" s="321" t="s">
        <v>7</v>
      </c>
      <c r="H1820" s="321"/>
      <c r="I1820" s="347">
        <v>18</v>
      </c>
      <c r="J1820" s="331"/>
      <c r="K1820" s="132">
        <v>1.99</v>
      </c>
      <c r="L1820" s="331"/>
      <c r="M1820" s="331"/>
      <c r="N1820" s="142">
        <v>35.82</v>
      </c>
      <c r="O1820" s="331"/>
      <c r="P1820" s="331"/>
      <c r="Q1820" s="331"/>
      <c r="R1820" s="331"/>
      <c r="S1820" s="142">
        <v>35.82</v>
      </c>
    </row>
    <row r="1821" spans="1:19" ht="10.9" customHeight="1" x14ac:dyDescent="0.2">
      <c r="A1821" s="128" t="s">
        <v>4015</v>
      </c>
      <c r="B1821" s="334">
        <v>4983</v>
      </c>
      <c r="C1821" s="321"/>
      <c r="D1821" s="321" t="s">
        <v>3777</v>
      </c>
      <c r="E1821" s="321"/>
      <c r="F1821" s="321"/>
      <c r="G1821" s="321" t="s">
        <v>7</v>
      </c>
      <c r="H1821" s="321"/>
      <c r="I1821" s="335">
        <v>6</v>
      </c>
      <c r="J1821" s="331"/>
      <c r="K1821" s="132">
        <v>1.44</v>
      </c>
      <c r="L1821" s="331"/>
      <c r="M1821" s="331"/>
      <c r="N1821" s="132">
        <v>8.64</v>
      </c>
      <c r="O1821" s="331"/>
      <c r="P1821" s="331"/>
      <c r="Q1821" s="331"/>
      <c r="R1821" s="331"/>
      <c r="S1821" s="132">
        <v>8.64</v>
      </c>
    </row>
    <row r="1822" spans="1:19" ht="10.9" customHeight="1" x14ac:dyDescent="0.2">
      <c r="A1822" s="128" t="s">
        <v>4015</v>
      </c>
      <c r="B1822" s="334">
        <v>5156</v>
      </c>
      <c r="C1822" s="321"/>
      <c r="D1822" s="321" t="s">
        <v>3758</v>
      </c>
      <c r="E1822" s="321"/>
      <c r="F1822" s="321"/>
      <c r="G1822" s="321" t="s">
        <v>7</v>
      </c>
      <c r="H1822" s="321"/>
      <c r="I1822" s="347">
        <v>11</v>
      </c>
      <c r="J1822" s="331"/>
      <c r="K1822" s="132">
        <v>8.25</v>
      </c>
      <c r="L1822" s="331"/>
      <c r="M1822" s="331"/>
      <c r="N1822" s="142">
        <v>90.75</v>
      </c>
      <c r="O1822" s="331"/>
      <c r="P1822" s="331"/>
      <c r="Q1822" s="331"/>
      <c r="R1822" s="331"/>
      <c r="S1822" s="142">
        <v>90.75</v>
      </c>
    </row>
    <row r="1823" spans="1:19" ht="10.9" customHeight="1" x14ac:dyDescent="0.2">
      <c r="A1823" s="128" t="s">
        <v>4015</v>
      </c>
      <c r="B1823" s="334">
        <v>5245</v>
      </c>
      <c r="C1823" s="321"/>
      <c r="D1823" s="321" t="s">
        <v>3748</v>
      </c>
      <c r="E1823" s="321"/>
      <c r="F1823" s="321"/>
      <c r="G1823" s="321" t="s">
        <v>7</v>
      </c>
      <c r="H1823" s="321"/>
      <c r="I1823" s="347">
        <v>10</v>
      </c>
      <c r="J1823" s="331"/>
      <c r="K1823" s="132">
        <v>3</v>
      </c>
      <c r="L1823" s="331"/>
      <c r="M1823" s="331"/>
      <c r="N1823" s="142">
        <v>30</v>
      </c>
      <c r="O1823" s="331"/>
      <c r="P1823" s="331"/>
      <c r="Q1823" s="331"/>
      <c r="R1823" s="331"/>
      <c r="S1823" s="142">
        <v>30</v>
      </c>
    </row>
    <row r="1824" spans="1:19" ht="10.9" customHeight="1" x14ac:dyDescent="0.2">
      <c r="A1824" s="128" t="s">
        <v>4015</v>
      </c>
      <c r="B1824" s="334">
        <v>5246</v>
      </c>
      <c r="C1824" s="321"/>
      <c r="D1824" s="321" t="s">
        <v>3747</v>
      </c>
      <c r="E1824" s="321"/>
      <c r="F1824" s="321"/>
      <c r="G1824" s="321" t="s">
        <v>7</v>
      </c>
      <c r="H1824" s="321"/>
      <c r="I1824" s="335">
        <v>5</v>
      </c>
      <c r="J1824" s="331"/>
      <c r="K1824" s="132">
        <v>4.8099999999999996</v>
      </c>
      <c r="L1824" s="331"/>
      <c r="M1824" s="331"/>
      <c r="N1824" s="142">
        <v>24.05</v>
      </c>
      <c r="O1824" s="331"/>
      <c r="P1824" s="331"/>
      <c r="Q1824" s="331"/>
      <c r="R1824" s="331"/>
      <c r="S1824" s="142">
        <v>24.05</v>
      </c>
    </row>
    <row r="1825" spans="1:19" ht="10.9" customHeight="1" x14ac:dyDescent="0.2">
      <c r="A1825" s="128" t="s">
        <v>4015</v>
      </c>
      <c r="B1825" s="334">
        <v>5334</v>
      </c>
      <c r="C1825" s="321"/>
      <c r="D1825" s="321" t="s">
        <v>3725</v>
      </c>
      <c r="E1825" s="321"/>
      <c r="F1825" s="321"/>
      <c r="G1825" s="321" t="s">
        <v>7</v>
      </c>
      <c r="H1825" s="321"/>
      <c r="I1825" s="352">
        <v>133</v>
      </c>
      <c r="J1825" s="331"/>
      <c r="K1825" s="132">
        <v>0.84</v>
      </c>
      <c r="L1825" s="331"/>
      <c r="M1825" s="331"/>
      <c r="N1825" s="135">
        <v>111.72</v>
      </c>
      <c r="O1825" s="331"/>
      <c r="P1825" s="331"/>
      <c r="Q1825" s="331"/>
      <c r="R1825" s="331"/>
      <c r="S1825" s="135">
        <v>111.72</v>
      </c>
    </row>
    <row r="1826" spans="1:19" ht="10.9" customHeight="1" x14ac:dyDescent="0.2">
      <c r="A1826" s="128" t="s">
        <v>4015</v>
      </c>
      <c r="B1826" s="334">
        <v>5335</v>
      </c>
      <c r="C1826" s="321"/>
      <c r="D1826" s="321" t="s">
        <v>3724</v>
      </c>
      <c r="E1826" s="321"/>
      <c r="F1826" s="321"/>
      <c r="G1826" s="321" t="s">
        <v>7</v>
      </c>
      <c r="H1826" s="321"/>
      <c r="I1826" s="347">
        <v>59</v>
      </c>
      <c r="J1826" s="331"/>
      <c r="K1826" s="132">
        <v>2.11</v>
      </c>
      <c r="L1826" s="331"/>
      <c r="M1826" s="331"/>
      <c r="N1826" s="135">
        <v>124.49</v>
      </c>
      <c r="O1826" s="331"/>
      <c r="P1826" s="331"/>
      <c r="Q1826" s="331"/>
      <c r="R1826" s="331"/>
      <c r="S1826" s="135">
        <v>124.49</v>
      </c>
    </row>
    <row r="1827" spans="1:19" ht="10.9" customHeight="1" x14ac:dyDescent="0.2">
      <c r="A1827" s="128" t="s">
        <v>4015</v>
      </c>
      <c r="B1827" s="334">
        <v>5342</v>
      </c>
      <c r="C1827" s="321"/>
      <c r="D1827" s="321" t="s">
        <v>3720</v>
      </c>
      <c r="E1827" s="321"/>
      <c r="F1827" s="321"/>
      <c r="G1827" s="321" t="s">
        <v>7</v>
      </c>
      <c r="H1827" s="321"/>
      <c r="I1827" s="347">
        <v>11</v>
      </c>
      <c r="J1827" s="331"/>
      <c r="K1827" s="132">
        <v>5</v>
      </c>
      <c r="L1827" s="331"/>
      <c r="M1827" s="331"/>
      <c r="N1827" s="142">
        <v>55</v>
      </c>
      <c r="O1827" s="331"/>
      <c r="P1827" s="331"/>
      <c r="Q1827" s="331"/>
      <c r="R1827" s="331"/>
      <c r="S1827" s="142">
        <v>55</v>
      </c>
    </row>
    <row r="1828" spans="1:19" ht="10.9" customHeight="1" x14ac:dyDescent="0.2">
      <c r="A1828" s="128" t="s">
        <v>4015</v>
      </c>
      <c r="B1828" s="334">
        <v>5343</v>
      </c>
      <c r="C1828" s="321"/>
      <c r="D1828" s="321" t="s">
        <v>3719</v>
      </c>
      <c r="E1828" s="321"/>
      <c r="F1828" s="321"/>
      <c r="G1828" s="321" t="s">
        <v>7</v>
      </c>
      <c r="H1828" s="321"/>
      <c r="I1828" s="347">
        <v>28</v>
      </c>
      <c r="J1828" s="331"/>
      <c r="K1828" s="132">
        <v>6.87</v>
      </c>
      <c r="L1828" s="331"/>
      <c r="M1828" s="331"/>
      <c r="N1828" s="135">
        <v>192.36</v>
      </c>
      <c r="O1828" s="331"/>
      <c r="P1828" s="331"/>
      <c r="Q1828" s="331"/>
      <c r="R1828" s="331"/>
      <c r="S1828" s="135">
        <v>192.36</v>
      </c>
    </row>
    <row r="1829" spans="1:19" ht="10.9" customHeight="1" x14ac:dyDescent="0.2">
      <c r="A1829" s="128" t="s">
        <v>4015</v>
      </c>
      <c r="B1829" s="334">
        <v>5582</v>
      </c>
      <c r="C1829" s="321"/>
      <c r="D1829" s="321" t="s">
        <v>3670</v>
      </c>
      <c r="E1829" s="321"/>
      <c r="F1829" s="321"/>
      <c r="G1829" s="321" t="s">
        <v>7</v>
      </c>
      <c r="H1829" s="321"/>
      <c r="I1829" s="347">
        <v>24</v>
      </c>
      <c r="J1829" s="331"/>
      <c r="K1829" s="132">
        <v>1.1100000000000001</v>
      </c>
      <c r="L1829" s="331"/>
      <c r="M1829" s="331"/>
      <c r="N1829" s="142">
        <v>26.64</v>
      </c>
      <c r="O1829" s="331"/>
      <c r="P1829" s="331"/>
      <c r="Q1829" s="331"/>
      <c r="R1829" s="331"/>
      <c r="S1829" s="142">
        <v>26.64</v>
      </c>
    </row>
    <row r="1830" spans="1:19" ht="10.9" customHeight="1" x14ac:dyDescent="0.2">
      <c r="A1830" s="128" t="s">
        <v>4015</v>
      </c>
      <c r="B1830" s="334">
        <v>5586</v>
      </c>
      <c r="C1830" s="321"/>
      <c r="D1830" s="321" t="s">
        <v>3669</v>
      </c>
      <c r="E1830" s="321"/>
      <c r="F1830" s="321"/>
      <c r="G1830" s="321" t="s">
        <v>7</v>
      </c>
      <c r="H1830" s="321"/>
      <c r="I1830" s="347">
        <v>49</v>
      </c>
      <c r="J1830" s="331"/>
      <c r="K1830" s="132">
        <v>1.72</v>
      </c>
      <c r="L1830" s="331"/>
      <c r="M1830" s="331"/>
      <c r="N1830" s="142">
        <v>84.28</v>
      </c>
      <c r="O1830" s="331"/>
      <c r="P1830" s="331"/>
      <c r="Q1830" s="331"/>
      <c r="R1830" s="331"/>
      <c r="S1830" s="142">
        <v>84.28</v>
      </c>
    </row>
    <row r="1831" spans="1:19" ht="10.9" customHeight="1" x14ac:dyDescent="0.2">
      <c r="A1831" s="322" t="s">
        <v>4014</v>
      </c>
      <c r="B1831" s="322"/>
      <c r="C1831" s="322"/>
      <c r="D1831" s="322"/>
      <c r="E1831" s="322"/>
      <c r="F1831" s="322"/>
      <c r="G1831" s="322"/>
      <c r="H1831" s="322"/>
      <c r="I1831" s="322"/>
      <c r="J1831" s="322"/>
      <c r="K1831" s="322"/>
      <c r="L1831" s="333">
        <v>0</v>
      </c>
      <c r="M1831" s="322"/>
      <c r="N1831" s="151">
        <v>1260.69</v>
      </c>
      <c r="O1831" s="333">
        <v>0</v>
      </c>
      <c r="P1831" s="322"/>
      <c r="Q1831" s="333">
        <v>0</v>
      </c>
      <c r="R1831" s="322"/>
      <c r="S1831" s="151">
        <v>1260.69</v>
      </c>
    </row>
    <row r="1832" spans="1:19" ht="10.9" customHeight="1" x14ac:dyDescent="0.2">
      <c r="A1832" s="322" t="s">
        <v>4013</v>
      </c>
      <c r="B1832" s="322"/>
      <c r="C1832" s="322"/>
      <c r="D1832" s="322"/>
      <c r="E1832" s="322"/>
      <c r="F1832" s="322"/>
      <c r="G1832" s="322"/>
      <c r="H1832" s="322"/>
      <c r="I1832" s="322"/>
      <c r="J1832" s="322"/>
      <c r="K1832" s="322"/>
      <c r="L1832" s="330">
        <v>0</v>
      </c>
      <c r="M1832" s="322"/>
      <c r="N1832" s="149">
        <v>1</v>
      </c>
      <c r="O1832" s="330">
        <v>0</v>
      </c>
      <c r="P1832" s="322"/>
      <c r="Q1832" s="330">
        <v>0</v>
      </c>
      <c r="R1832" s="322"/>
      <c r="S1832" s="149">
        <v>1</v>
      </c>
    </row>
    <row r="1833" spans="1:19" ht="10.9" customHeight="1" x14ac:dyDescent="0.2">
      <c r="A1833" s="301"/>
      <c r="B1833" s="301"/>
      <c r="C1833" s="301"/>
      <c r="D1833" s="301"/>
      <c r="E1833" s="301"/>
      <c r="F1833" s="301"/>
      <c r="G1833" s="301"/>
      <c r="H1833" s="301"/>
      <c r="I1833" s="301"/>
      <c r="J1833" s="301"/>
      <c r="K1833" s="301"/>
      <c r="L1833" s="301"/>
      <c r="M1833" s="301"/>
      <c r="N1833" s="301"/>
      <c r="O1833" s="301"/>
      <c r="P1833" s="301"/>
      <c r="Q1833" s="301"/>
      <c r="R1833" s="301"/>
      <c r="S1833" s="301"/>
    </row>
    <row r="1834" spans="1:19" ht="10.9" customHeight="1" x14ac:dyDescent="0.2">
      <c r="A1834" s="322" t="s">
        <v>4022</v>
      </c>
      <c r="B1834" s="322"/>
      <c r="C1834" s="322"/>
      <c r="D1834" s="322"/>
      <c r="E1834" s="321" t="s">
        <v>4436</v>
      </c>
      <c r="F1834" s="321"/>
      <c r="G1834" s="321"/>
      <c r="H1834" s="321"/>
      <c r="I1834" s="321"/>
      <c r="J1834" s="321"/>
      <c r="K1834" s="321"/>
      <c r="L1834" s="321"/>
      <c r="M1834" s="321"/>
      <c r="N1834" s="321"/>
      <c r="O1834" s="321"/>
      <c r="P1834" s="322" t="s">
        <v>2904</v>
      </c>
      <c r="Q1834" s="322"/>
      <c r="R1834" s="321" t="s">
        <v>414</v>
      </c>
      <c r="S1834" s="321"/>
    </row>
    <row r="1835" spans="1:19" ht="10.9" customHeight="1" x14ac:dyDescent="0.2">
      <c r="A1835" s="157"/>
      <c r="B1835" s="324"/>
      <c r="C1835" s="324"/>
      <c r="D1835" s="324"/>
      <c r="E1835" s="324"/>
      <c r="F1835" s="324"/>
      <c r="G1835" s="325"/>
      <c r="H1835" s="325"/>
      <c r="I1835" s="325"/>
      <c r="J1835" s="325"/>
      <c r="K1835" s="156"/>
      <c r="L1835" s="326" t="s">
        <v>4020</v>
      </c>
      <c r="M1835" s="326"/>
      <c r="N1835" s="326"/>
      <c r="O1835" s="326"/>
      <c r="P1835" s="326"/>
      <c r="Q1835" s="326"/>
      <c r="R1835" s="326"/>
      <c r="S1835" s="156"/>
    </row>
    <row r="1836" spans="1:19" ht="65.650000000000006" customHeight="1" x14ac:dyDescent="0.2">
      <c r="A1836" s="155" t="s">
        <v>1247</v>
      </c>
      <c r="B1836" s="327" t="s">
        <v>0</v>
      </c>
      <c r="C1836" s="327"/>
      <c r="D1836" s="327" t="s">
        <v>1</v>
      </c>
      <c r="E1836" s="327"/>
      <c r="F1836" s="327"/>
      <c r="G1836" s="327" t="s">
        <v>2904</v>
      </c>
      <c r="H1836" s="327"/>
      <c r="I1836" s="328" t="s">
        <v>405</v>
      </c>
      <c r="J1836" s="328"/>
      <c r="K1836" s="154" t="s">
        <v>4</v>
      </c>
      <c r="L1836" s="322" t="s">
        <v>4019</v>
      </c>
      <c r="M1836" s="322"/>
      <c r="N1836" s="141" t="s">
        <v>4018</v>
      </c>
      <c r="O1836" s="322" t="s">
        <v>4017</v>
      </c>
      <c r="P1836" s="322"/>
      <c r="Q1836" s="322" t="s">
        <v>4016</v>
      </c>
      <c r="R1836" s="322"/>
      <c r="S1836" s="154" t="s">
        <v>5</v>
      </c>
    </row>
    <row r="1837" spans="1:19" ht="10.9" customHeight="1" x14ac:dyDescent="0.2">
      <c r="A1837" s="128" t="s">
        <v>4015</v>
      </c>
      <c r="B1837" s="334">
        <v>8856</v>
      </c>
      <c r="C1837" s="321"/>
      <c r="D1837" s="321" t="s">
        <v>3641</v>
      </c>
      <c r="E1837" s="321"/>
      <c r="F1837" s="321"/>
      <c r="G1837" s="321" t="s">
        <v>7</v>
      </c>
      <c r="H1837" s="321"/>
      <c r="I1837" s="335">
        <v>4</v>
      </c>
      <c r="J1837" s="331"/>
      <c r="K1837" s="142">
        <v>81.47</v>
      </c>
      <c r="L1837" s="331"/>
      <c r="M1837" s="331"/>
      <c r="N1837" s="135">
        <v>325.88</v>
      </c>
      <c r="O1837" s="331"/>
      <c r="P1837" s="331"/>
      <c r="Q1837" s="331"/>
      <c r="R1837" s="331"/>
      <c r="S1837" s="135">
        <v>325.88</v>
      </c>
    </row>
    <row r="1838" spans="1:19" ht="10.9" customHeight="1" x14ac:dyDescent="0.2">
      <c r="A1838" s="128" t="s">
        <v>4015</v>
      </c>
      <c r="B1838" s="334">
        <v>9101</v>
      </c>
      <c r="C1838" s="321"/>
      <c r="D1838" s="321" t="s">
        <v>3510</v>
      </c>
      <c r="E1838" s="321"/>
      <c r="F1838" s="321"/>
      <c r="G1838" s="321" t="s">
        <v>7</v>
      </c>
      <c r="H1838" s="321"/>
      <c r="I1838" s="347">
        <v>24</v>
      </c>
      <c r="J1838" s="331"/>
      <c r="K1838" s="142">
        <v>47.89</v>
      </c>
      <c r="L1838" s="331"/>
      <c r="M1838" s="331"/>
      <c r="N1838" s="129">
        <v>1149.3599999999999</v>
      </c>
      <c r="O1838" s="331"/>
      <c r="P1838" s="331"/>
      <c r="Q1838" s="331"/>
      <c r="R1838" s="331"/>
      <c r="S1838" s="129">
        <v>1149.3599999999999</v>
      </c>
    </row>
    <row r="1839" spans="1:19" ht="10.9" customHeight="1" x14ac:dyDescent="0.2">
      <c r="A1839" s="128" t="s">
        <v>4015</v>
      </c>
      <c r="B1839" s="334">
        <v>9380</v>
      </c>
      <c r="C1839" s="321"/>
      <c r="D1839" s="321" t="s">
        <v>3612</v>
      </c>
      <c r="E1839" s="321"/>
      <c r="F1839" s="321"/>
      <c r="G1839" s="321" t="s">
        <v>7</v>
      </c>
      <c r="H1839" s="321"/>
      <c r="I1839" s="335">
        <v>4</v>
      </c>
      <c r="J1839" s="331"/>
      <c r="K1839" s="135">
        <v>319.89999999999998</v>
      </c>
      <c r="L1839" s="331"/>
      <c r="M1839" s="331"/>
      <c r="N1839" s="129">
        <v>1279.5999999999999</v>
      </c>
      <c r="O1839" s="331"/>
      <c r="P1839" s="331"/>
      <c r="Q1839" s="331"/>
      <c r="R1839" s="331"/>
      <c r="S1839" s="129">
        <v>1279.5999999999999</v>
      </c>
    </row>
    <row r="1840" spans="1:19" ht="10.9" customHeight="1" x14ac:dyDescent="0.2">
      <c r="A1840" s="128" t="s">
        <v>4015</v>
      </c>
      <c r="B1840" s="334">
        <v>9400</v>
      </c>
      <c r="C1840" s="321"/>
      <c r="D1840" s="321" t="s">
        <v>3384</v>
      </c>
      <c r="E1840" s="321"/>
      <c r="F1840" s="321"/>
      <c r="G1840" s="321" t="s">
        <v>7</v>
      </c>
      <c r="H1840" s="321"/>
      <c r="I1840" s="335">
        <v>8</v>
      </c>
      <c r="J1840" s="331"/>
      <c r="K1840" s="142">
        <v>78</v>
      </c>
      <c r="L1840" s="331"/>
      <c r="M1840" s="331"/>
      <c r="N1840" s="135">
        <v>624</v>
      </c>
      <c r="O1840" s="331"/>
      <c r="P1840" s="331"/>
      <c r="Q1840" s="331"/>
      <c r="R1840" s="331"/>
      <c r="S1840" s="135">
        <v>624</v>
      </c>
    </row>
    <row r="1841" spans="1:19" ht="10.9" customHeight="1" x14ac:dyDescent="0.2">
      <c r="A1841" s="128" t="s">
        <v>4015</v>
      </c>
      <c r="B1841" s="334">
        <v>9401</v>
      </c>
      <c r="C1841" s="321"/>
      <c r="D1841" s="321" t="s">
        <v>3383</v>
      </c>
      <c r="E1841" s="321"/>
      <c r="F1841" s="321"/>
      <c r="G1841" s="321" t="s">
        <v>7</v>
      </c>
      <c r="H1841" s="321"/>
      <c r="I1841" s="335">
        <v>8</v>
      </c>
      <c r="J1841" s="331"/>
      <c r="K1841" s="142">
        <v>57.5</v>
      </c>
      <c r="L1841" s="331"/>
      <c r="M1841" s="331"/>
      <c r="N1841" s="135">
        <v>460</v>
      </c>
      <c r="O1841" s="331"/>
      <c r="P1841" s="331"/>
      <c r="Q1841" s="331"/>
      <c r="R1841" s="331"/>
      <c r="S1841" s="135">
        <v>460</v>
      </c>
    </row>
    <row r="1842" spans="1:19" ht="10.9" customHeight="1" x14ac:dyDescent="0.2">
      <c r="A1842" s="128" t="s">
        <v>4015</v>
      </c>
      <c r="B1842" s="334">
        <v>9402</v>
      </c>
      <c r="C1842" s="321"/>
      <c r="D1842" s="321" t="s">
        <v>3382</v>
      </c>
      <c r="E1842" s="321"/>
      <c r="F1842" s="321"/>
      <c r="G1842" s="321" t="s">
        <v>7</v>
      </c>
      <c r="H1842" s="321"/>
      <c r="I1842" s="335">
        <v>2</v>
      </c>
      <c r="J1842" s="331"/>
      <c r="K1842" s="142">
        <v>66.95</v>
      </c>
      <c r="L1842" s="331"/>
      <c r="M1842" s="331"/>
      <c r="N1842" s="135">
        <v>133.9</v>
      </c>
      <c r="O1842" s="331"/>
      <c r="P1842" s="331"/>
      <c r="Q1842" s="331"/>
      <c r="R1842" s="331"/>
      <c r="S1842" s="135">
        <v>133.9</v>
      </c>
    </row>
    <row r="1843" spans="1:19" ht="10.9" customHeight="1" x14ac:dyDescent="0.2">
      <c r="A1843" s="128" t="s">
        <v>4015</v>
      </c>
      <c r="B1843" s="334">
        <v>9403</v>
      </c>
      <c r="C1843" s="321"/>
      <c r="D1843" s="321" t="s">
        <v>3381</v>
      </c>
      <c r="E1843" s="321"/>
      <c r="F1843" s="321"/>
      <c r="G1843" s="321" t="s">
        <v>7</v>
      </c>
      <c r="H1843" s="321"/>
      <c r="I1843" s="335">
        <v>4</v>
      </c>
      <c r="J1843" s="331"/>
      <c r="K1843" s="135">
        <v>105.9</v>
      </c>
      <c r="L1843" s="331"/>
      <c r="M1843" s="331"/>
      <c r="N1843" s="135">
        <v>423.6</v>
      </c>
      <c r="O1843" s="331"/>
      <c r="P1843" s="331"/>
      <c r="Q1843" s="331"/>
      <c r="R1843" s="331"/>
      <c r="S1843" s="135">
        <v>423.6</v>
      </c>
    </row>
    <row r="1844" spans="1:19" ht="10.9" customHeight="1" x14ac:dyDescent="0.2">
      <c r="A1844" s="128" t="s">
        <v>4015</v>
      </c>
      <c r="B1844" s="334">
        <v>9404</v>
      </c>
      <c r="C1844" s="321"/>
      <c r="D1844" s="321" t="s">
        <v>3380</v>
      </c>
      <c r="E1844" s="321"/>
      <c r="F1844" s="321"/>
      <c r="G1844" s="321" t="s">
        <v>7</v>
      </c>
      <c r="H1844" s="321"/>
      <c r="I1844" s="347">
        <v>12</v>
      </c>
      <c r="J1844" s="331"/>
      <c r="K1844" s="142">
        <v>26.9</v>
      </c>
      <c r="L1844" s="331"/>
      <c r="M1844" s="331"/>
      <c r="N1844" s="135">
        <v>322.8</v>
      </c>
      <c r="O1844" s="331"/>
      <c r="P1844" s="331"/>
      <c r="Q1844" s="331"/>
      <c r="R1844" s="331"/>
      <c r="S1844" s="135">
        <v>322.8</v>
      </c>
    </row>
    <row r="1845" spans="1:19" ht="21.75" customHeight="1" x14ac:dyDescent="0.2">
      <c r="A1845" s="128" t="s">
        <v>4015</v>
      </c>
      <c r="B1845" s="334">
        <v>9425</v>
      </c>
      <c r="C1845" s="321"/>
      <c r="D1845" s="321" t="s">
        <v>3580</v>
      </c>
      <c r="E1845" s="321"/>
      <c r="F1845" s="321"/>
      <c r="G1845" s="321" t="s">
        <v>7</v>
      </c>
      <c r="H1845" s="321"/>
      <c r="I1845" s="335">
        <v>2</v>
      </c>
      <c r="J1845" s="331"/>
      <c r="K1845" s="129">
        <v>4281.1000000000004</v>
      </c>
      <c r="L1845" s="331"/>
      <c r="M1845" s="331"/>
      <c r="N1845" s="129">
        <v>8562.2000000000007</v>
      </c>
      <c r="O1845" s="331"/>
      <c r="P1845" s="331"/>
      <c r="Q1845" s="331"/>
      <c r="R1845" s="331"/>
      <c r="S1845" s="129">
        <v>8562.2000000000007</v>
      </c>
    </row>
    <row r="1846" spans="1:19" ht="10.9" customHeight="1" x14ac:dyDescent="0.2">
      <c r="A1846" s="128" t="s">
        <v>4015</v>
      </c>
      <c r="B1846" s="334">
        <v>9431</v>
      </c>
      <c r="C1846" s="321"/>
      <c r="D1846" s="321" t="s">
        <v>3574</v>
      </c>
      <c r="E1846" s="321"/>
      <c r="F1846" s="321"/>
      <c r="G1846" s="321" t="s">
        <v>7</v>
      </c>
      <c r="H1846" s="321"/>
      <c r="I1846" s="335">
        <v>4</v>
      </c>
      <c r="J1846" s="331"/>
      <c r="K1846" s="129">
        <v>1123.57</v>
      </c>
      <c r="L1846" s="331"/>
      <c r="M1846" s="331"/>
      <c r="N1846" s="129">
        <v>4494.28</v>
      </c>
      <c r="O1846" s="331"/>
      <c r="P1846" s="331"/>
      <c r="Q1846" s="331"/>
      <c r="R1846" s="331"/>
      <c r="S1846" s="129">
        <v>4494.28</v>
      </c>
    </row>
    <row r="1847" spans="1:19" ht="10.9" customHeight="1" x14ac:dyDescent="0.2">
      <c r="A1847" s="128" t="s">
        <v>4015</v>
      </c>
      <c r="B1847" s="334">
        <v>9432</v>
      </c>
      <c r="C1847" s="321"/>
      <c r="D1847" s="321" t="s">
        <v>3573</v>
      </c>
      <c r="E1847" s="321"/>
      <c r="F1847" s="321"/>
      <c r="G1847" s="321" t="s">
        <v>7</v>
      </c>
      <c r="H1847" s="321"/>
      <c r="I1847" s="335">
        <v>4</v>
      </c>
      <c r="J1847" s="331"/>
      <c r="K1847" s="135">
        <v>902.02</v>
      </c>
      <c r="L1847" s="331"/>
      <c r="M1847" s="331"/>
      <c r="N1847" s="129">
        <v>3608.08</v>
      </c>
      <c r="O1847" s="331"/>
      <c r="P1847" s="331"/>
      <c r="Q1847" s="331"/>
      <c r="R1847" s="331"/>
      <c r="S1847" s="129">
        <v>3608.08</v>
      </c>
    </row>
    <row r="1848" spans="1:19" ht="10.9" customHeight="1" x14ac:dyDescent="0.2">
      <c r="A1848" s="322" t="s">
        <v>4014</v>
      </c>
      <c r="B1848" s="322"/>
      <c r="C1848" s="322"/>
      <c r="D1848" s="322"/>
      <c r="E1848" s="322"/>
      <c r="F1848" s="322"/>
      <c r="G1848" s="322"/>
      <c r="H1848" s="322"/>
      <c r="I1848" s="322"/>
      <c r="J1848" s="322"/>
      <c r="K1848" s="322"/>
      <c r="L1848" s="333">
        <v>0</v>
      </c>
      <c r="M1848" s="322"/>
      <c r="N1848" s="159">
        <v>21383.7</v>
      </c>
      <c r="O1848" s="333">
        <v>0</v>
      </c>
      <c r="P1848" s="322"/>
      <c r="Q1848" s="333">
        <v>0</v>
      </c>
      <c r="R1848" s="322"/>
      <c r="S1848" s="159">
        <v>21383.7</v>
      </c>
    </row>
    <row r="1849" spans="1:19" ht="10.9" customHeight="1" x14ac:dyDescent="0.2">
      <c r="A1849" s="322" t="s">
        <v>4013</v>
      </c>
      <c r="B1849" s="322"/>
      <c r="C1849" s="322"/>
      <c r="D1849" s="322"/>
      <c r="E1849" s="322"/>
      <c r="F1849" s="322"/>
      <c r="G1849" s="322"/>
      <c r="H1849" s="322"/>
      <c r="I1849" s="322"/>
      <c r="J1849" s="322"/>
      <c r="K1849" s="322"/>
      <c r="L1849" s="330">
        <v>0</v>
      </c>
      <c r="M1849" s="322"/>
      <c r="N1849" s="149">
        <v>1</v>
      </c>
      <c r="O1849" s="330">
        <v>0</v>
      </c>
      <c r="P1849" s="322"/>
      <c r="Q1849" s="330">
        <v>0</v>
      </c>
      <c r="R1849" s="322"/>
      <c r="S1849" s="149">
        <v>1</v>
      </c>
    </row>
    <row r="1850" spans="1:19" ht="10.9" customHeight="1" x14ac:dyDescent="0.2">
      <c r="A1850" s="301"/>
      <c r="B1850" s="301"/>
      <c r="C1850" s="301"/>
      <c r="D1850" s="301"/>
      <c r="E1850" s="301"/>
      <c r="F1850" s="301"/>
      <c r="G1850" s="301"/>
      <c r="H1850" s="301"/>
      <c r="I1850" s="301"/>
      <c r="J1850" s="301"/>
      <c r="K1850" s="301"/>
      <c r="L1850" s="301"/>
      <c r="M1850" s="301"/>
      <c r="N1850" s="301"/>
      <c r="O1850" s="301"/>
      <c r="P1850" s="301"/>
      <c r="Q1850" s="301"/>
      <c r="R1850" s="301"/>
      <c r="S1850" s="301"/>
    </row>
    <row r="1851" spans="1:19" ht="10.9" customHeight="1" x14ac:dyDescent="0.2">
      <c r="A1851" s="322" t="s">
        <v>4022</v>
      </c>
      <c r="B1851" s="322"/>
      <c r="C1851" s="322"/>
      <c r="D1851" s="322"/>
      <c r="E1851" s="321" t="s">
        <v>4435</v>
      </c>
      <c r="F1851" s="321"/>
      <c r="G1851" s="321"/>
      <c r="H1851" s="321"/>
      <c r="I1851" s="321"/>
      <c r="J1851" s="321"/>
      <c r="K1851" s="321"/>
      <c r="L1851" s="321"/>
      <c r="M1851" s="321"/>
      <c r="N1851" s="321"/>
      <c r="O1851" s="321"/>
      <c r="P1851" s="322" t="s">
        <v>2904</v>
      </c>
      <c r="Q1851" s="322"/>
      <c r="R1851" s="321" t="s">
        <v>414</v>
      </c>
      <c r="S1851" s="321"/>
    </row>
    <row r="1852" spans="1:19" ht="10.9" customHeight="1" x14ac:dyDescent="0.2">
      <c r="A1852" s="157"/>
      <c r="B1852" s="324"/>
      <c r="C1852" s="324"/>
      <c r="D1852" s="324"/>
      <c r="E1852" s="324"/>
      <c r="F1852" s="324"/>
      <c r="G1852" s="325"/>
      <c r="H1852" s="325"/>
      <c r="I1852" s="325"/>
      <c r="J1852" s="325"/>
      <c r="K1852" s="156"/>
      <c r="L1852" s="326" t="s">
        <v>4020</v>
      </c>
      <c r="M1852" s="326"/>
      <c r="N1852" s="326"/>
      <c r="O1852" s="326"/>
      <c r="P1852" s="326"/>
      <c r="Q1852" s="326"/>
      <c r="R1852" s="326"/>
      <c r="S1852" s="156"/>
    </row>
    <row r="1853" spans="1:19" ht="65.650000000000006" customHeight="1" x14ac:dyDescent="0.2">
      <c r="A1853" s="155" t="s">
        <v>1247</v>
      </c>
      <c r="B1853" s="327" t="s">
        <v>0</v>
      </c>
      <c r="C1853" s="327"/>
      <c r="D1853" s="327" t="s">
        <v>1</v>
      </c>
      <c r="E1853" s="327"/>
      <c r="F1853" s="327"/>
      <c r="G1853" s="327" t="s">
        <v>2904</v>
      </c>
      <c r="H1853" s="327"/>
      <c r="I1853" s="328" t="s">
        <v>405</v>
      </c>
      <c r="J1853" s="328"/>
      <c r="K1853" s="154" t="s">
        <v>4</v>
      </c>
      <c r="L1853" s="322" t="s">
        <v>4019</v>
      </c>
      <c r="M1853" s="322"/>
      <c r="N1853" s="141" t="s">
        <v>4018</v>
      </c>
      <c r="O1853" s="322" t="s">
        <v>4017</v>
      </c>
      <c r="P1853" s="322"/>
      <c r="Q1853" s="322" t="s">
        <v>4016</v>
      </c>
      <c r="R1853" s="322"/>
      <c r="S1853" s="154" t="s">
        <v>5</v>
      </c>
    </row>
    <row r="1854" spans="1:19" ht="10.9" customHeight="1" x14ac:dyDescent="0.2">
      <c r="A1854" s="128" t="s">
        <v>4015</v>
      </c>
      <c r="B1854" s="334">
        <v>4767</v>
      </c>
      <c r="C1854" s="321"/>
      <c r="D1854" s="321" t="s">
        <v>3811</v>
      </c>
      <c r="E1854" s="321"/>
      <c r="F1854" s="321"/>
      <c r="G1854" s="321" t="s">
        <v>19</v>
      </c>
      <c r="H1854" s="321"/>
      <c r="I1854" s="352">
        <v>544.53</v>
      </c>
      <c r="J1854" s="331"/>
      <c r="K1854" s="132">
        <v>0.7</v>
      </c>
      <c r="L1854" s="331"/>
      <c r="M1854" s="331"/>
      <c r="N1854" s="135">
        <v>381.17099999999999</v>
      </c>
      <c r="O1854" s="331"/>
      <c r="P1854" s="331"/>
      <c r="Q1854" s="331"/>
      <c r="R1854" s="331"/>
      <c r="S1854" s="135">
        <v>381.17099999999999</v>
      </c>
    </row>
    <row r="1855" spans="1:19" ht="10.9" customHeight="1" x14ac:dyDescent="0.2">
      <c r="A1855" s="128" t="s">
        <v>4015</v>
      </c>
      <c r="B1855" s="334">
        <v>4768</v>
      </c>
      <c r="C1855" s="321"/>
      <c r="D1855" s="321" t="s">
        <v>3810</v>
      </c>
      <c r="E1855" s="321"/>
      <c r="F1855" s="321"/>
      <c r="G1855" s="321" t="s">
        <v>19</v>
      </c>
      <c r="H1855" s="321"/>
      <c r="I1855" s="352">
        <v>312.93</v>
      </c>
      <c r="J1855" s="331"/>
      <c r="K1855" s="132">
        <v>8.7100000000000009</v>
      </c>
      <c r="L1855" s="331"/>
      <c r="M1855" s="331"/>
      <c r="N1855" s="129">
        <v>2725.6203</v>
      </c>
      <c r="O1855" s="331"/>
      <c r="P1855" s="331"/>
      <c r="Q1855" s="331"/>
      <c r="R1855" s="331"/>
      <c r="S1855" s="129">
        <v>2725.6203</v>
      </c>
    </row>
    <row r="1856" spans="1:19" ht="10.9" customHeight="1" x14ac:dyDescent="0.2">
      <c r="A1856" s="322" t="s">
        <v>4014</v>
      </c>
      <c r="B1856" s="322"/>
      <c r="C1856" s="322"/>
      <c r="D1856" s="322"/>
      <c r="E1856" s="322"/>
      <c r="F1856" s="322"/>
      <c r="G1856" s="322"/>
      <c r="H1856" s="322"/>
      <c r="I1856" s="322"/>
      <c r="J1856" s="322"/>
      <c r="K1856" s="322"/>
      <c r="L1856" s="333">
        <v>0</v>
      </c>
      <c r="M1856" s="322"/>
      <c r="N1856" s="151">
        <v>3106.7912999999999</v>
      </c>
      <c r="O1856" s="333">
        <v>0</v>
      </c>
      <c r="P1856" s="322"/>
      <c r="Q1856" s="333">
        <v>0</v>
      </c>
      <c r="R1856" s="322"/>
      <c r="S1856" s="151">
        <v>3106.7912999999999</v>
      </c>
    </row>
    <row r="1857" spans="1:19" ht="10.9" customHeight="1" x14ac:dyDescent="0.2">
      <c r="A1857" s="322" t="s">
        <v>4013</v>
      </c>
      <c r="B1857" s="322"/>
      <c r="C1857" s="322"/>
      <c r="D1857" s="322"/>
      <c r="E1857" s="322"/>
      <c r="F1857" s="322"/>
      <c r="G1857" s="322"/>
      <c r="H1857" s="322"/>
      <c r="I1857" s="322"/>
      <c r="J1857" s="322"/>
      <c r="K1857" s="322"/>
      <c r="L1857" s="330">
        <v>0</v>
      </c>
      <c r="M1857" s="322"/>
      <c r="N1857" s="149">
        <v>1</v>
      </c>
      <c r="O1857" s="330">
        <v>0</v>
      </c>
      <c r="P1857" s="322"/>
      <c r="Q1857" s="330">
        <v>0</v>
      </c>
      <c r="R1857" s="322"/>
      <c r="S1857" s="149">
        <v>1</v>
      </c>
    </row>
    <row r="1858" spans="1:19" ht="10.9" customHeight="1" x14ac:dyDescent="0.2">
      <c r="A1858" s="301"/>
      <c r="B1858" s="301"/>
      <c r="C1858" s="301"/>
      <c r="D1858" s="301"/>
      <c r="E1858" s="301"/>
      <c r="F1858" s="301"/>
      <c r="G1858" s="301"/>
      <c r="H1858" s="301"/>
      <c r="I1858" s="301"/>
      <c r="J1858" s="301"/>
      <c r="K1858" s="301"/>
      <c r="L1858" s="301"/>
      <c r="M1858" s="301"/>
      <c r="N1858" s="301"/>
      <c r="O1858" s="301"/>
      <c r="P1858" s="301"/>
      <c r="Q1858" s="301"/>
      <c r="R1858" s="301"/>
      <c r="S1858" s="301"/>
    </row>
    <row r="1859" spans="1:19" ht="10.9" customHeight="1" x14ac:dyDescent="0.2">
      <c r="A1859" s="322" t="s">
        <v>4022</v>
      </c>
      <c r="B1859" s="322"/>
      <c r="C1859" s="322"/>
      <c r="D1859" s="322"/>
      <c r="E1859" s="321" t="s">
        <v>4434</v>
      </c>
      <c r="F1859" s="321"/>
      <c r="G1859" s="321"/>
      <c r="H1859" s="321"/>
      <c r="I1859" s="321"/>
      <c r="J1859" s="321"/>
      <c r="K1859" s="321"/>
      <c r="L1859" s="321"/>
      <c r="M1859" s="321"/>
      <c r="N1859" s="321"/>
      <c r="O1859" s="321"/>
      <c r="P1859" s="322" t="s">
        <v>2904</v>
      </c>
      <c r="Q1859" s="322"/>
      <c r="R1859" s="321" t="s">
        <v>414</v>
      </c>
      <c r="S1859" s="321"/>
    </row>
    <row r="1860" spans="1:19" ht="10.9" customHeight="1" x14ac:dyDescent="0.2">
      <c r="A1860" s="157"/>
      <c r="B1860" s="324"/>
      <c r="C1860" s="324"/>
      <c r="D1860" s="324"/>
      <c r="E1860" s="324"/>
      <c r="F1860" s="324"/>
      <c r="G1860" s="325"/>
      <c r="H1860" s="325"/>
      <c r="I1860" s="325"/>
      <c r="J1860" s="325"/>
      <c r="K1860" s="156"/>
      <c r="L1860" s="326" t="s">
        <v>4020</v>
      </c>
      <c r="M1860" s="326"/>
      <c r="N1860" s="326"/>
      <c r="O1860" s="326"/>
      <c r="P1860" s="326"/>
      <c r="Q1860" s="326"/>
      <c r="R1860" s="326"/>
      <c r="S1860" s="156"/>
    </row>
    <row r="1861" spans="1:19" ht="65.650000000000006" customHeight="1" x14ac:dyDescent="0.2">
      <c r="A1861" s="155" t="s">
        <v>1247</v>
      </c>
      <c r="B1861" s="327" t="s">
        <v>0</v>
      </c>
      <c r="C1861" s="327"/>
      <c r="D1861" s="327" t="s">
        <v>1</v>
      </c>
      <c r="E1861" s="327"/>
      <c r="F1861" s="327"/>
      <c r="G1861" s="327" t="s">
        <v>2904</v>
      </c>
      <c r="H1861" s="327"/>
      <c r="I1861" s="328" t="s">
        <v>405</v>
      </c>
      <c r="J1861" s="328"/>
      <c r="K1861" s="154" t="s">
        <v>4</v>
      </c>
      <c r="L1861" s="322" t="s">
        <v>4019</v>
      </c>
      <c r="M1861" s="322"/>
      <c r="N1861" s="141" t="s">
        <v>4018</v>
      </c>
      <c r="O1861" s="322" t="s">
        <v>4017</v>
      </c>
      <c r="P1861" s="322"/>
      <c r="Q1861" s="322" t="s">
        <v>4016</v>
      </c>
      <c r="R1861" s="322"/>
      <c r="S1861" s="154" t="s">
        <v>5</v>
      </c>
    </row>
    <row r="1862" spans="1:19" ht="21.75" customHeight="1" x14ac:dyDescent="0.2">
      <c r="A1862" s="128" t="s">
        <v>4015</v>
      </c>
      <c r="B1862" s="334">
        <v>4537</v>
      </c>
      <c r="C1862" s="321"/>
      <c r="D1862" s="321" t="s">
        <v>3862</v>
      </c>
      <c r="E1862" s="321"/>
      <c r="F1862" s="321"/>
      <c r="G1862" s="321" t="s">
        <v>7</v>
      </c>
      <c r="H1862" s="321"/>
      <c r="I1862" s="347">
        <v>78</v>
      </c>
      <c r="J1862" s="331"/>
      <c r="K1862" s="132">
        <v>0.76</v>
      </c>
      <c r="L1862" s="331"/>
      <c r="M1862" s="331"/>
      <c r="N1862" s="142">
        <v>59.28</v>
      </c>
      <c r="O1862" s="331"/>
      <c r="P1862" s="331"/>
      <c r="Q1862" s="331"/>
      <c r="R1862" s="331"/>
      <c r="S1862" s="142">
        <v>59.28</v>
      </c>
    </row>
    <row r="1863" spans="1:19" ht="10.9" customHeight="1" x14ac:dyDescent="0.2">
      <c r="A1863" s="128" t="s">
        <v>4015</v>
      </c>
      <c r="B1863" s="334">
        <v>4649</v>
      </c>
      <c r="C1863" s="321"/>
      <c r="D1863" s="321" t="s">
        <v>3845</v>
      </c>
      <c r="E1863" s="321"/>
      <c r="F1863" s="321"/>
      <c r="G1863" s="321" t="s">
        <v>7</v>
      </c>
      <c r="H1863" s="321"/>
      <c r="I1863" s="347">
        <v>63</v>
      </c>
      <c r="J1863" s="331"/>
      <c r="K1863" s="132">
        <v>4.22</v>
      </c>
      <c r="L1863" s="331"/>
      <c r="M1863" s="331"/>
      <c r="N1863" s="135">
        <v>265.86</v>
      </c>
      <c r="O1863" s="331"/>
      <c r="P1863" s="331"/>
      <c r="Q1863" s="331"/>
      <c r="R1863" s="331"/>
      <c r="S1863" s="135">
        <v>265.86</v>
      </c>
    </row>
    <row r="1864" spans="1:19" ht="10.9" customHeight="1" x14ac:dyDescent="0.2">
      <c r="A1864" s="128" t="s">
        <v>4015</v>
      </c>
      <c r="B1864" s="334">
        <v>4651</v>
      </c>
      <c r="C1864" s="321"/>
      <c r="D1864" s="321" t="s">
        <v>3843</v>
      </c>
      <c r="E1864" s="321"/>
      <c r="F1864" s="321"/>
      <c r="G1864" s="321" t="s">
        <v>7</v>
      </c>
      <c r="H1864" s="321"/>
      <c r="I1864" s="347">
        <v>18</v>
      </c>
      <c r="J1864" s="331"/>
      <c r="K1864" s="132">
        <v>4.0199999999999996</v>
      </c>
      <c r="L1864" s="331"/>
      <c r="M1864" s="331"/>
      <c r="N1864" s="142">
        <v>72.36</v>
      </c>
      <c r="O1864" s="331"/>
      <c r="P1864" s="331"/>
      <c r="Q1864" s="331"/>
      <c r="R1864" s="331"/>
      <c r="S1864" s="142">
        <v>72.36</v>
      </c>
    </row>
    <row r="1865" spans="1:19" ht="21.75" customHeight="1" x14ac:dyDescent="0.2">
      <c r="A1865" s="128" t="s">
        <v>4015</v>
      </c>
      <c r="B1865" s="334">
        <v>4658</v>
      </c>
      <c r="C1865" s="321"/>
      <c r="D1865" s="321" t="s">
        <v>3839</v>
      </c>
      <c r="E1865" s="321"/>
      <c r="F1865" s="321"/>
      <c r="G1865" s="321" t="s">
        <v>7</v>
      </c>
      <c r="H1865" s="321"/>
      <c r="I1865" s="335">
        <v>6</v>
      </c>
      <c r="J1865" s="331"/>
      <c r="K1865" s="142">
        <v>10.45</v>
      </c>
      <c r="L1865" s="331"/>
      <c r="M1865" s="331"/>
      <c r="N1865" s="142">
        <v>62.7</v>
      </c>
      <c r="O1865" s="331"/>
      <c r="P1865" s="331"/>
      <c r="Q1865" s="331"/>
      <c r="R1865" s="331"/>
      <c r="S1865" s="142">
        <v>62.7</v>
      </c>
    </row>
    <row r="1866" spans="1:19" ht="21.75" customHeight="1" x14ac:dyDescent="0.2">
      <c r="A1866" s="128" t="s">
        <v>4015</v>
      </c>
      <c r="B1866" s="334">
        <v>4659</v>
      </c>
      <c r="C1866" s="321"/>
      <c r="D1866" s="321" t="s">
        <v>3838</v>
      </c>
      <c r="E1866" s="321"/>
      <c r="F1866" s="321"/>
      <c r="G1866" s="321" t="s">
        <v>7</v>
      </c>
      <c r="H1866" s="321"/>
      <c r="I1866" s="335">
        <v>3</v>
      </c>
      <c r="J1866" s="331"/>
      <c r="K1866" s="142">
        <v>14.99</v>
      </c>
      <c r="L1866" s="331"/>
      <c r="M1866" s="331"/>
      <c r="N1866" s="142">
        <v>44.97</v>
      </c>
      <c r="O1866" s="331"/>
      <c r="P1866" s="331"/>
      <c r="Q1866" s="331"/>
      <c r="R1866" s="331"/>
      <c r="S1866" s="142">
        <v>44.97</v>
      </c>
    </row>
    <row r="1867" spans="1:19" ht="10.9" customHeight="1" x14ac:dyDescent="0.2">
      <c r="A1867" s="128" t="s">
        <v>4015</v>
      </c>
      <c r="B1867" s="334">
        <v>4816</v>
      </c>
      <c r="C1867" s="321"/>
      <c r="D1867" s="321" t="s">
        <v>3791</v>
      </c>
      <c r="E1867" s="321"/>
      <c r="F1867" s="321"/>
      <c r="G1867" s="321" t="s">
        <v>7</v>
      </c>
      <c r="H1867" s="321"/>
      <c r="I1867" s="347">
        <v>72</v>
      </c>
      <c r="J1867" s="331"/>
      <c r="K1867" s="142">
        <v>12.99</v>
      </c>
      <c r="L1867" s="331"/>
      <c r="M1867" s="331"/>
      <c r="N1867" s="135">
        <v>935.28</v>
      </c>
      <c r="O1867" s="331"/>
      <c r="P1867" s="331"/>
      <c r="Q1867" s="331"/>
      <c r="R1867" s="331"/>
      <c r="S1867" s="135">
        <v>935.28</v>
      </c>
    </row>
    <row r="1868" spans="1:19" ht="10.9" customHeight="1" x14ac:dyDescent="0.2">
      <c r="A1868" s="128" t="s">
        <v>4015</v>
      </c>
      <c r="B1868" s="334">
        <v>4918</v>
      </c>
      <c r="C1868" s="321"/>
      <c r="D1868" s="321" t="s">
        <v>3787</v>
      </c>
      <c r="E1868" s="321"/>
      <c r="F1868" s="321"/>
      <c r="G1868" s="321" t="s">
        <v>7</v>
      </c>
      <c r="H1868" s="321"/>
      <c r="I1868" s="347">
        <v>54</v>
      </c>
      <c r="J1868" s="331"/>
      <c r="K1868" s="132">
        <v>1.99</v>
      </c>
      <c r="L1868" s="331"/>
      <c r="M1868" s="331"/>
      <c r="N1868" s="135">
        <v>107.46</v>
      </c>
      <c r="O1868" s="331"/>
      <c r="P1868" s="331"/>
      <c r="Q1868" s="331"/>
      <c r="R1868" s="331"/>
      <c r="S1868" s="135">
        <v>107.46</v>
      </c>
    </row>
    <row r="1869" spans="1:19" ht="10.9" customHeight="1" x14ac:dyDescent="0.2">
      <c r="A1869" s="128" t="s">
        <v>4015</v>
      </c>
      <c r="B1869" s="334">
        <v>4983</v>
      </c>
      <c r="C1869" s="321"/>
      <c r="D1869" s="321" t="s">
        <v>3777</v>
      </c>
      <c r="E1869" s="321"/>
      <c r="F1869" s="321"/>
      <c r="G1869" s="321" t="s">
        <v>7</v>
      </c>
      <c r="H1869" s="321"/>
      <c r="I1869" s="347">
        <v>18</v>
      </c>
      <c r="J1869" s="331"/>
      <c r="K1869" s="132">
        <v>1.44</v>
      </c>
      <c r="L1869" s="331"/>
      <c r="M1869" s="331"/>
      <c r="N1869" s="142">
        <v>25.92</v>
      </c>
      <c r="O1869" s="331"/>
      <c r="P1869" s="331"/>
      <c r="Q1869" s="331"/>
      <c r="R1869" s="331"/>
      <c r="S1869" s="142">
        <v>25.92</v>
      </c>
    </row>
    <row r="1870" spans="1:19" ht="10.9" customHeight="1" x14ac:dyDescent="0.2">
      <c r="A1870" s="128" t="s">
        <v>4015</v>
      </c>
      <c r="B1870" s="334">
        <v>5156</v>
      </c>
      <c r="C1870" s="321"/>
      <c r="D1870" s="321" t="s">
        <v>3758</v>
      </c>
      <c r="E1870" s="321"/>
      <c r="F1870" s="321"/>
      <c r="G1870" s="321" t="s">
        <v>7</v>
      </c>
      <c r="H1870" s="321"/>
      <c r="I1870" s="347">
        <v>48</v>
      </c>
      <c r="J1870" s="331"/>
      <c r="K1870" s="132">
        <v>8.25</v>
      </c>
      <c r="L1870" s="331"/>
      <c r="M1870" s="331"/>
      <c r="N1870" s="135">
        <v>396</v>
      </c>
      <c r="O1870" s="331"/>
      <c r="P1870" s="331"/>
      <c r="Q1870" s="331"/>
      <c r="R1870" s="331"/>
      <c r="S1870" s="135">
        <v>396</v>
      </c>
    </row>
    <row r="1871" spans="1:19" ht="10.9" customHeight="1" x14ac:dyDescent="0.2">
      <c r="A1871" s="128" t="s">
        <v>4015</v>
      </c>
      <c r="B1871" s="334">
        <v>5245</v>
      </c>
      <c r="C1871" s="321"/>
      <c r="D1871" s="321" t="s">
        <v>3748</v>
      </c>
      <c r="E1871" s="321"/>
      <c r="F1871" s="321"/>
      <c r="G1871" s="321" t="s">
        <v>7</v>
      </c>
      <c r="H1871" s="321"/>
      <c r="I1871" s="347">
        <v>21</v>
      </c>
      <c r="J1871" s="331"/>
      <c r="K1871" s="132">
        <v>3</v>
      </c>
      <c r="L1871" s="331"/>
      <c r="M1871" s="331"/>
      <c r="N1871" s="142">
        <v>63</v>
      </c>
      <c r="O1871" s="331"/>
      <c r="P1871" s="331"/>
      <c r="Q1871" s="331"/>
      <c r="R1871" s="331"/>
      <c r="S1871" s="142">
        <v>63</v>
      </c>
    </row>
    <row r="1872" spans="1:19" ht="10.9" customHeight="1" x14ac:dyDescent="0.2">
      <c r="A1872" s="128" t="s">
        <v>4015</v>
      </c>
      <c r="B1872" s="334">
        <v>5246</v>
      </c>
      <c r="C1872" s="321"/>
      <c r="D1872" s="321" t="s">
        <v>3747</v>
      </c>
      <c r="E1872" s="321"/>
      <c r="F1872" s="321"/>
      <c r="G1872" s="321" t="s">
        <v>7</v>
      </c>
      <c r="H1872" s="321"/>
      <c r="I1872" s="335">
        <v>3</v>
      </c>
      <c r="J1872" s="331"/>
      <c r="K1872" s="132">
        <v>4.8099999999999996</v>
      </c>
      <c r="L1872" s="331"/>
      <c r="M1872" s="331"/>
      <c r="N1872" s="142">
        <v>14.43</v>
      </c>
      <c r="O1872" s="331"/>
      <c r="P1872" s="331"/>
      <c r="Q1872" s="331"/>
      <c r="R1872" s="331"/>
      <c r="S1872" s="142">
        <v>14.43</v>
      </c>
    </row>
    <row r="1873" spans="1:19" ht="10.9" customHeight="1" x14ac:dyDescent="0.2">
      <c r="A1873" s="128" t="s">
        <v>4015</v>
      </c>
      <c r="B1873" s="334">
        <v>5334</v>
      </c>
      <c r="C1873" s="321"/>
      <c r="D1873" s="321" t="s">
        <v>3725</v>
      </c>
      <c r="E1873" s="321"/>
      <c r="F1873" s="321"/>
      <c r="G1873" s="321" t="s">
        <v>7</v>
      </c>
      <c r="H1873" s="321"/>
      <c r="I1873" s="352">
        <v>423</v>
      </c>
      <c r="J1873" s="331"/>
      <c r="K1873" s="132">
        <v>0.84</v>
      </c>
      <c r="L1873" s="331"/>
      <c r="M1873" s="331"/>
      <c r="N1873" s="135">
        <v>355.32</v>
      </c>
      <c r="O1873" s="331"/>
      <c r="P1873" s="331"/>
      <c r="Q1873" s="331"/>
      <c r="R1873" s="331"/>
      <c r="S1873" s="135">
        <v>355.32</v>
      </c>
    </row>
    <row r="1874" spans="1:19" ht="10.9" customHeight="1" x14ac:dyDescent="0.2">
      <c r="A1874" s="128" t="s">
        <v>4015</v>
      </c>
      <c r="B1874" s="334">
        <v>5335</v>
      </c>
      <c r="C1874" s="321"/>
      <c r="D1874" s="321" t="s">
        <v>3724</v>
      </c>
      <c r="E1874" s="321"/>
      <c r="F1874" s="321"/>
      <c r="G1874" s="321" t="s">
        <v>7</v>
      </c>
      <c r="H1874" s="321"/>
      <c r="I1874" s="352">
        <v>174</v>
      </c>
      <c r="J1874" s="331"/>
      <c r="K1874" s="132">
        <v>2.11</v>
      </c>
      <c r="L1874" s="331"/>
      <c r="M1874" s="331"/>
      <c r="N1874" s="135">
        <v>367.14</v>
      </c>
      <c r="O1874" s="331"/>
      <c r="P1874" s="331"/>
      <c r="Q1874" s="331"/>
      <c r="R1874" s="331"/>
      <c r="S1874" s="135">
        <v>367.14</v>
      </c>
    </row>
    <row r="1875" spans="1:19" ht="10.9" customHeight="1" x14ac:dyDescent="0.2">
      <c r="A1875" s="128" t="s">
        <v>4015</v>
      </c>
      <c r="B1875" s="334">
        <v>5342</v>
      </c>
      <c r="C1875" s="321"/>
      <c r="D1875" s="321" t="s">
        <v>3720</v>
      </c>
      <c r="E1875" s="321"/>
      <c r="F1875" s="321"/>
      <c r="G1875" s="321" t="s">
        <v>7</v>
      </c>
      <c r="H1875" s="321"/>
      <c r="I1875" s="347">
        <v>27</v>
      </c>
      <c r="J1875" s="331"/>
      <c r="K1875" s="132">
        <v>5</v>
      </c>
      <c r="L1875" s="331"/>
      <c r="M1875" s="331"/>
      <c r="N1875" s="135">
        <v>135</v>
      </c>
      <c r="O1875" s="331"/>
      <c r="P1875" s="331"/>
      <c r="Q1875" s="331"/>
      <c r="R1875" s="331"/>
      <c r="S1875" s="135">
        <v>135</v>
      </c>
    </row>
    <row r="1876" spans="1:19" ht="10.9" customHeight="1" x14ac:dyDescent="0.2">
      <c r="A1876" s="128" t="s">
        <v>4015</v>
      </c>
      <c r="B1876" s="334">
        <v>5343</v>
      </c>
      <c r="C1876" s="321"/>
      <c r="D1876" s="321" t="s">
        <v>3719</v>
      </c>
      <c r="E1876" s="321"/>
      <c r="F1876" s="321"/>
      <c r="G1876" s="321" t="s">
        <v>7</v>
      </c>
      <c r="H1876" s="321"/>
      <c r="I1876" s="347">
        <v>81</v>
      </c>
      <c r="J1876" s="331"/>
      <c r="K1876" s="132">
        <v>6.87</v>
      </c>
      <c r="L1876" s="331"/>
      <c r="M1876" s="331"/>
      <c r="N1876" s="135">
        <v>556.47</v>
      </c>
      <c r="O1876" s="331"/>
      <c r="P1876" s="331"/>
      <c r="Q1876" s="331"/>
      <c r="R1876" s="331"/>
      <c r="S1876" s="135">
        <v>556.47</v>
      </c>
    </row>
    <row r="1877" spans="1:19" ht="10.9" customHeight="1" x14ac:dyDescent="0.2">
      <c r="A1877" s="128" t="s">
        <v>4015</v>
      </c>
      <c r="B1877" s="334">
        <v>5582</v>
      </c>
      <c r="C1877" s="321"/>
      <c r="D1877" s="321" t="s">
        <v>3670</v>
      </c>
      <c r="E1877" s="321"/>
      <c r="F1877" s="321"/>
      <c r="G1877" s="321" t="s">
        <v>7</v>
      </c>
      <c r="H1877" s="321"/>
      <c r="I1877" s="347">
        <v>72</v>
      </c>
      <c r="J1877" s="331"/>
      <c r="K1877" s="132">
        <v>1.1100000000000001</v>
      </c>
      <c r="L1877" s="331"/>
      <c r="M1877" s="331"/>
      <c r="N1877" s="142">
        <v>79.92</v>
      </c>
      <c r="O1877" s="331"/>
      <c r="P1877" s="331"/>
      <c r="Q1877" s="331"/>
      <c r="R1877" s="331"/>
      <c r="S1877" s="142">
        <v>79.92</v>
      </c>
    </row>
    <row r="1878" spans="1:19" ht="10.9" customHeight="1" x14ac:dyDescent="0.2">
      <c r="A1878" s="128" t="s">
        <v>4015</v>
      </c>
      <c r="B1878" s="334">
        <v>5586</v>
      </c>
      <c r="C1878" s="321"/>
      <c r="D1878" s="321" t="s">
        <v>3669</v>
      </c>
      <c r="E1878" s="321"/>
      <c r="F1878" s="321"/>
      <c r="G1878" s="321" t="s">
        <v>7</v>
      </c>
      <c r="H1878" s="321"/>
      <c r="I1878" s="352">
        <v>147</v>
      </c>
      <c r="J1878" s="331"/>
      <c r="K1878" s="132">
        <v>1.72</v>
      </c>
      <c r="L1878" s="331"/>
      <c r="M1878" s="331"/>
      <c r="N1878" s="135">
        <v>252.84</v>
      </c>
      <c r="O1878" s="331"/>
      <c r="P1878" s="331"/>
      <c r="Q1878" s="331"/>
      <c r="R1878" s="331"/>
      <c r="S1878" s="135">
        <v>252.84</v>
      </c>
    </row>
    <row r="1879" spans="1:19" ht="10.9" customHeight="1" x14ac:dyDescent="0.2">
      <c r="A1879" s="322" t="s">
        <v>4014</v>
      </c>
      <c r="B1879" s="322"/>
      <c r="C1879" s="322"/>
      <c r="D1879" s="322"/>
      <c r="E1879" s="322"/>
      <c r="F1879" s="322"/>
      <c r="G1879" s="322"/>
      <c r="H1879" s="322"/>
      <c r="I1879" s="322"/>
      <c r="J1879" s="322"/>
      <c r="K1879" s="322"/>
      <c r="L1879" s="333">
        <v>0</v>
      </c>
      <c r="M1879" s="322"/>
      <c r="N1879" s="151">
        <v>3793.95</v>
      </c>
      <c r="O1879" s="333">
        <v>0</v>
      </c>
      <c r="P1879" s="322"/>
      <c r="Q1879" s="333">
        <v>0</v>
      </c>
      <c r="R1879" s="322"/>
      <c r="S1879" s="151">
        <v>3793.95</v>
      </c>
    </row>
    <row r="1880" spans="1:19" ht="10.9" customHeight="1" x14ac:dyDescent="0.2">
      <c r="A1880" s="322" t="s">
        <v>4013</v>
      </c>
      <c r="B1880" s="322"/>
      <c r="C1880" s="322"/>
      <c r="D1880" s="322"/>
      <c r="E1880" s="322"/>
      <c r="F1880" s="322"/>
      <c r="G1880" s="322"/>
      <c r="H1880" s="322"/>
      <c r="I1880" s="322"/>
      <c r="J1880" s="322"/>
      <c r="K1880" s="322"/>
      <c r="L1880" s="330">
        <v>0</v>
      </c>
      <c r="M1880" s="322"/>
      <c r="N1880" s="149">
        <v>1</v>
      </c>
      <c r="O1880" s="330">
        <v>0</v>
      </c>
      <c r="P1880" s="322"/>
      <c r="Q1880" s="330">
        <v>0</v>
      </c>
      <c r="R1880" s="322"/>
      <c r="S1880" s="149">
        <v>1</v>
      </c>
    </row>
    <row r="1881" spans="1:19" ht="10.9" customHeight="1" x14ac:dyDescent="0.2">
      <c r="A1881" s="301"/>
      <c r="B1881" s="301"/>
      <c r="C1881" s="301"/>
      <c r="D1881" s="301"/>
      <c r="E1881" s="301"/>
      <c r="F1881" s="301"/>
      <c r="G1881" s="301"/>
      <c r="H1881" s="301"/>
      <c r="I1881" s="301"/>
      <c r="J1881" s="301"/>
      <c r="K1881" s="301"/>
      <c r="L1881" s="301"/>
      <c r="M1881" s="301"/>
      <c r="N1881" s="301"/>
      <c r="O1881" s="301"/>
      <c r="P1881" s="301"/>
      <c r="Q1881" s="301"/>
      <c r="R1881" s="301"/>
      <c r="S1881" s="301"/>
    </row>
    <row r="1882" spans="1:19" ht="10.9" customHeight="1" x14ac:dyDescent="0.2">
      <c r="A1882" s="322" t="s">
        <v>4022</v>
      </c>
      <c r="B1882" s="322"/>
      <c r="C1882" s="322"/>
      <c r="D1882" s="322"/>
      <c r="E1882" s="321" t="s">
        <v>4433</v>
      </c>
      <c r="F1882" s="321"/>
      <c r="G1882" s="321"/>
      <c r="H1882" s="321"/>
      <c r="I1882" s="321"/>
      <c r="J1882" s="321"/>
      <c r="K1882" s="321"/>
      <c r="L1882" s="321"/>
      <c r="M1882" s="321"/>
      <c r="N1882" s="321"/>
      <c r="O1882" s="321"/>
      <c r="P1882" s="322" t="s">
        <v>2904</v>
      </c>
      <c r="Q1882" s="322"/>
      <c r="R1882" s="321" t="s">
        <v>414</v>
      </c>
      <c r="S1882" s="321"/>
    </row>
    <row r="1883" spans="1:19" ht="10.9" customHeight="1" x14ac:dyDescent="0.2">
      <c r="A1883" s="157"/>
      <c r="B1883" s="324"/>
      <c r="C1883" s="324"/>
      <c r="D1883" s="324"/>
      <c r="E1883" s="324"/>
      <c r="F1883" s="324"/>
      <c r="G1883" s="325"/>
      <c r="H1883" s="325"/>
      <c r="I1883" s="325"/>
      <c r="J1883" s="325"/>
      <c r="K1883" s="156"/>
      <c r="L1883" s="326" t="s">
        <v>4020</v>
      </c>
      <c r="M1883" s="326"/>
      <c r="N1883" s="326"/>
      <c r="O1883" s="326"/>
      <c r="P1883" s="326"/>
      <c r="Q1883" s="326"/>
      <c r="R1883" s="326"/>
      <c r="S1883" s="156"/>
    </row>
    <row r="1884" spans="1:19" ht="65.650000000000006" customHeight="1" x14ac:dyDescent="0.2">
      <c r="A1884" s="155" t="s">
        <v>1247</v>
      </c>
      <c r="B1884" s="327" t="s">
        <v>0</v>
      </c>
      <c r="C1884" s="327"/>
      <c r="D1884" s="327" t="s">
        <v>1</v>
      </c>
      <c r="E1884" s="327"/>
      <c r="F1884" s="327"/>
      <c r="G1884" s="327" t="s">
        <v>2904</v>
      </c>
      <c r="H1884" s="327"/>
      <c r="I1884" s="328" t="s">
        <v>405</v>
      </c>
      <c r="J1884" s="328"/>
      <c r="K1884" s="154" t="s">
        <v>4</v>
      </c>
      <c r="L1884" s="322" t="s">
        <v>4019</v>
      </c>
      <c r="M1884" s="322"/>
      <c r="N1884" s="141" t="s">
        <v>4018</v>
      </c>
      <c r="O1884" s="322" t="s">
        <v>4017</v>
      </c>
      <c r="P1884" s="322"/>
      <c r="Q1884" s="322" t="s">
        <v>4016</v>
      </c>
      <c r="R1884" s="322"/>
      <c r="S1884" s="154" t="s">
        <v>5</v>
      </c>
    </row>
    <row r="1885" spans="1:19" ht="10.9" customHeight="1" x14ac:dyDescent="0.2">
      <c r="A1885" s="128" t="s">
        <v>4015</v>
      </c>
      <c r="B1885" s="334">
        <v>9101</v>
      </c>
      <c r="C1885" s="321"/>
      <c r="D1885" s="321" t="s">
        <v>3510</v>
      </c>
      <c r="E1885" s="321"/>
      <c r="F1885" s="321"/>
      <c r="G1885" s="321" t="s">
        <v>7</v>
      </c>
      <c r="H1885" s="321"/>
      <c r="I1885" s="347">
        <v>78</v>
      </c>
      <c r="J1885" s="331"/>
      <c r="K1885" s="142">
        <v>47.89</v>
      </c>
      <c r="L1885" s="331"/>
      <c r="M1885" s="331"/>
      <c r="N1885" s="129">
        <v>3735.42</v>
      </c>
      <c r="O1885" s="331"/>
      <c r="P1885" s="331"/>
      <c r="Q1885" s="331"/>
      <c r="R1885" s="331"/>
      <c r="S1885" s="129">
        <v>3735.42</v>
      </c>
    </row>
    <row r="1886" spans="1:19" ht="10.9" customHeight="1" x14ac:dyDescent="0.2">
      <c r="A1886" s="128" t="s">
        <v>4015</v>
      </c>
      <c r="B1886" s="334">
        <v>9404</v>
      </c>
      <c r="C1886" s="321"/>
      <c r="D1886" s="321" t="s">
        <v>3380</v>
      </c>
      <c r="E1886" s="321"/>
      <c r="F1886" s="321"/>
      <c r="G1886" s="321" t="s">
        <v>7</v>
      </c>
      <c r="H1886" s="321"/>
      <c r="I1886" s="347">
        <v>36</v>
      </c>
      <c r="J1886" s="331"/>
      <c r="K1886" s="142">
        <v>26.9</v>
      </c>
      <c r="L1886" s="331"/>
      <c r="M1886" s="331"/>
      <c r="N1886" s="135">
        <v>968.4</v>
      </c>
      <c r="O1886" s="331"/>
      <c r="P1886" s="331"/>
      <c r="Q1886" s="331"/>
      <c r="R1886" s="331"/>
      <c r="S1886" s="135">
        <v>968.4</v>
      </c>
    </row>
    <row r="1887" spans="1:19" ht="10.9" customHeight="1" x14ac:dyDescent="0.2">
      <c r="A1887" s="128" t="s">
        <v>4015</v>
      </c>
      <c r="B1887" s="334">
        <v>9435</v>
      </c>
      <c r="C1887" s="321"/>
      <c r="D1887" s="321" t="s">
        <v>3570</v>
      </c>
      <c r="E1887" s="321"/>
      <c r="F1887" s="321"/>
      <c r="G1887" s="321" t="s">
        <v>7</v>
      </c>
      <c r="H1887" s="321"/>
      <c r="I1887" s="335">
        <v>6</v>
      </c>
      <c r="J1887" s="331"/>
      <c r="K1887" s="135">
        <v>444.66</v>
      </c>
      <c r="L1887" s="331"/>
      <c r="M1887" s="331"/>
      <c r="N1887" s="129">
        <v>2667.96</v>
      </c>
      <c r="O1887" s="331"/>
      <c r="P1887" s="331"/>
      <c r="Q1887" s="331"/>
      <c r="R1887" s="331"/>
      <c r="S1887" s="129">
        <v>2667.96</v>
      </c>
    </row>
    <row r="1888" spans="1:19" ht="10.9" customHeight="1" x14ac:dyDescent="0.2">
      <c r="A1888" s="322" t="s">
        <v>4014</v>
      </c>
      <c r="B1888" s="322"/>
      <c r="C1888" s="322"/>
      <c r="D1888" s="322"/>
      <c r="E1888" s="322"/>
      <c r="F1888" s="322"/>
      <c r="G1888" s="322"/>
      <c r="H1888" s="322"/>
      <c r="I1888" s="322"/>
      <c r="J1888" s="322"/>
      <c r="K1888" s="322"/>
      <c r="L1888" s="333">
        <v>0</v>
      </c>
      <c r="M1888" s="322"/>
      <c r="N1888" s="151">
        <v>7371.78</v>
      </c>
      <c r="O1888" s="333">
        <v>0</v>
      </c>
      <c r="P1888" s="322"/>
      <c r="Q1888" s="333">
        <v>0</v>
      </c>
      <c r="R1888" s="322"/>
      <c r="S1888" s="151">
        <v>7371.78</v>
      </c>
    </row>
    <row r="1889" spans="1:19" ht="10.9" customHeight="1" x14ac:dyDescent="0.2">
      <c r="A1889" s="322" t="s">
        <v>4013</v>
      </c>
      <c r="B1889" s="322"/>
      <c r="C1889" s="322"/>
      <c r="D1889" s="322"/>
      <c r="E1889" s="322"/>
      <c r="F1889" s="322"/>
      <c r="G1889" s="322"/>
      <c r="H1889" s="322"/>
      <c r="I1889" s="322"/>
      <c r="J1889" s="322"/>
      <c r="K1889" s="322"/>
      <c r="L1889" s="330">
        <v>0</v>
      </c>
      <c r="M1889" s="322"/>
      <c r="N1889" s="149">
        <v>1</v>
      </c>
      <c r="O1889" s="330">
        <v>0</v>
      </c>
      <c r="P1889" s="322"/>
      <c r="Q1889" s="330">
        <v>0</v>
      </c>
      <c r="R1889" s="322"/>
      <c r="S1889" s="149">
        <v>1</v>
      </c>
    </row>
    <row r="1890" spans="1:19" ht="10.9" customHeight="1" x14ac:dyDescent="0.2">
      <c r="A1890" s="301"/>
      <c r="B1890" s="301"/>
      <c r="C1890" s="301"/>
      <c r="D1890" s="301"/>
      <c r="E1890" s="301"/>
      <c r="F1890" s="301"/>
      <c r="G1890" s="301"/>
      <c r="H1890" s="301"/>
      <c r="I1890" s="301"/>
      <c r="J1890" s="301"/>
      <c r="K1890" s="301"/>
      <c r="L1890" s="301"/>
      <c r="M1890" s="301"/>
      <c r="N1890" s="301"/>
      <c r="O1890" s="301"/>
      <c r="P1890" s="301"/>
      <c r="Q1890" s="301"/>
      <c r="R1890" s="301"/>
      <c r="S1890" s="301"/>
    </row>
    <row r="1891" spans="1:19" ht="10.9" customHeight="1" x14ac:dyDescent="0.2">
      <c r="A1891" s="322" t="s">
        <v>4022</v>
      </c>
      <c r="B1891" s="322"/>
      <c r="C1891" s="322"/>
      <c r="D1891" s="322"/>
      <c r="E1891" s="321" t="s">
        <v>4432</v>
      </c>
      <c r="F1891" s="321"/>
      <c r="G1891" s="321"/>
      <c r="H1891" s="321"/>
      <c r="I1891" s="321"/>
      <c r="J1891" s="321"/>
      <c r="K1891" s="321"/>
      <c r="L1891" s="321"/>
      <c r="M1891" s="321"/>
      <c r="N1891" s="321"/>
      <c r="O1891" s="321"/>
      <c r="P1891" s="322" t="s">
        <v>2904</v>
      </c>
      <c r="Q1891" s="322"/>
      <c r="R1891" s="321" t="s">
        <v>414</v>
      </c>
      <c r="S1891" s="321"/>
    </row>
    <row r="1892" spans="1:19" ht="10.9" customHeight="1" x14ac:dyDescent="0.2">
      <c r="A1892" s="157"/>
      <c r="B1892" s="324"/>
      <c r="C1892" s="324"/>
      <c r="D1892" s="324"/>
      <c r="E1892" s="324"/>
      <c r="F1892" s="324"/>
      <c r="G1892" s="325"/>
      <c r="H1892" s="325"/>
      <c r="I1892" s="325"/>
      <c r="J1892" s="325"/>
      <c r="K1892" s="156"/>
      <c r="L1892" s="326" t="s">
        <v>4020</v>
      </c>
      <c r="M1892" s="326"/>
      <c r="N1892" s="326"/>
      <c r="O1892" s="326"/>
      <c r="P1892" s="326"/>
      <c r="Q1892" s="326"/>
      <c r="R1892" s="326"/>
      <c r="S1892" s="156"/>
    </row>
    <row r="1893" spans="1:19" ht="65.650000000000006" customHeight="1" x14ac:dyDescent="0.2">
      <c r="A1893" s="155" t="s">
        <v>1247</v>
      </c>
      <c r="B1893" s="327" t="s">
        <v>0</v>
      </c>
      <c r="C1893" s="327"/>
      <c r="D1893" s="327" t="s">
        <v>1</v>
      </c>
      <c r="E1893" s="327"/>
      <c r="F1893" s="327"/>
      <c r="G1893" s="327" t="s">
        <v>2904</v>
      </c>
      <c r="H1893" s="327"/>
      <c r="I1893" s="328" t="s">
        <v>405</v>
      </c>
      <c r="J1893" s="328"/>
      <c r="K1893" s="154" t="s">
        <v>4</v>
      </c>
      <c r="L1893" s="322" t="s">
        <v>4019</v>
      </c>
      <c r="M1893" s="322"/>
      <c r="N1893" s="141" t="s">
        <v>4018</v>
      </c>
      <c r="O1893" s="322" t="s">
        <v>4017</v>
      </c>
      <c r="P1893" s="322"/>
      <c r="Q1893" s="322" t="s">
        <v>4016</v>
      </c>
      <c r="R1893" s="322"/>
      <c r="S1893" s="154" t="s">
        <v>5</v>
      </c>
    </row>
    <row r="1894" spans="1:19" ht="10.9" customHeight="1" x14ac:dyDescent="0.2">
      <c r="A1894" s="128" t="s">
        <v>4015</v>
      </c>
      <c r="B1894" s="334">
        <v>4767</v>
      </c>
      <c r="C1894" s="321"/>
      <c r="D1894" s="321" t="s">
        <v>3811</v>
      </c>
      <c r="E1894" s="321"/>
      <c r="F1894" s="321"/>
      <c r="G1894" s="321" t="s">
        <v>19</v>
      </c>
      <c r="H1894" s="321"/>
      <c r="I1894" s="351">
        <v>1437.36</v>
      </c>
      <c r="J1894" s="331"/>
      <c r="K1894" s="132">
        <v>0.7</v>
      </c>
      <c r="L1894" s="331"/>
      <c r="M1894" s="331"/>
      <c r="N1894" s="129">
        <v>1006.152</v>
      </c>
      <c r="O1894" s="331"/>
      <c r="P1894" s="331"/>
      <c r="Q1894" s="331"/>
      <c r="R1894" s="331"/>
      <c r="S1894" s="129">
        <v>1006.152</v>
      </c>
    </row>
    <row r="1895" spans="1:19" ht="10.9" customHeight="1" x14ac:dyDescent="0.2">
      <c r="A1895" s="128" t="s">
        <v>4015</v>
      </c>
      <c r="B1895" s="334">
        <v>4768</v>
      </c>
      <c r="C1895" s="321"/>
      <c r="D1895" s="321" t="s">
        <v>3810</v>
      </c>
      <c r="E1895" s="321"/>
      <c r="F1895" s="321"/>
      <c r="G1895" s="321" t="s">
        <v>19</v>
      </c>
      <c r="H1895" s="321"/>
      <c r="I1895" s="352">
        <v>848.56</v>
      </c>
      <c r="J1895" s="331"/>
      <c r="K1895" s="132">
        <v>8.7100000000000009</v>
      </c>
      <c r="L1895" s="331"/>
      <c r="M1895" s="331"/>
      <c r="N1895" s="129">
        <v>7390.9575999999997</v>
      </c>
      <c r="O1895" s="331"/>
      <c r="P1895" s="331"/>
      <c r="Q1895" s="331"/>
      <c r="R1895" s="331"/>
      <c r="S1895" s="129">
        <v>7390.9575999999997</v>
      </c>
    </row>
    <row r="1896" spans="1:19" ht="10.9" customHeight="1" x14ac:dyDescent="0.2">
      <c r="A1896" s="322" t="s">
        <v>4014</v>
      </c>
      <c r="B1896" s="322"/>
      <c r="C1896" s="322"/>
      <c r="D1896" s="322"/>
      <c r="E1896" s="322"/>
      <c r="F1896" s="322"/>
      <c r="G1896" s="322"/>
      <c r="H1896" s="322"/>
      <c r="I1896" s="322"/>
      <c r="J1896" s="322"/>
      <c r="K1896" s="322"/>
      <c r="L1896" s="333">
        <v>0</v>
      </c>
      <c r="M1896" s="322"/>
      <c r="N1896" s="151">
        <v>8397.1095999999998</v>
      </c>
      <c r="O1896" s="333">
        <v>0</v>
      </c>
      <c r="P1896" s="322"/>
      <c r="Q1896" s="333">
        <v>0</v>
      </c>
      <c r="R1896" s="322"/>
      <c r="S1896" s="151">
        <v>8397.1095999999998</v>
      </c>
    </row>
    <row r="1897" spans="1:19" ht="10.9" customHeight="1" x14ac:dyDescent="0.2">
      <c r="A1897" s="322" t="s">
        <v>4013</v>
      </c>
      <c r="B1897" s="322"/>
      <c r="C1897" s="322"/>
      <c r="D1897" s="322"/>
      <c r="E1897" s="322"/>
      <c r="F1897" s="322"/>
      <c r="G1897" s="322"/>
      <c r="H1897" s="322"/>
      <c r="I1897" s="322"/>
      <c r="J1897" s="322"/>
      <c r="K1897" s="322"/>
      <c r="L1897" s="330">
        <v>0</v>
      </c>
      <c r="M1897" s="322"/>
      <c r="N1897" s="149">
        <v>1</v>
      </c>
      <c r="O1897" s="330">
        <v>0</v>
      </c>
      <c r="P1897" s="322"/>
      <c r="Q1897" s="330">
        <v>0</v>
      </c>
      <c r="R1897" s="322"/>
      <c r="S1897" s="149">
        <v>1</v>
      </c>
    </row>
    <row r="1898" spans="1:19" ht="10.9" customHeight="1" x14ac:dyDescent="0.2">
      <c r="A1898" s="301"/>
      <c r="B1898" s="301"/>
      <c r="C1898" s="301"/>
      <c r="D1898" s="301"/>
      <c r="E1898" s="301"/>
      <c r="F1898" s="301"/>
      <c r="G1898" s="301"/>
      <c r="H1898" s="301"/>
      <c r="I1898" s="301"/>
      <c r="J1898" s="301"/>
      <c r="K1898" s="301"/>
      <c r="L1898" s="301"/>
      <c r="M1898" s="301"/>
      <c r="N1898" s="301"/>
      <c r="O1898" s="301"/>
      <c r="P1898" s="301"/>
      <c r="Q1898" s="301"/>
      <c r="R1898" s="301"/>
      <c r="S1898" s="301"/>
    </row>
    <row r="1899" spans="1:19" ht="10.9" customHeight="1" x14ac:dyDescent="0.2">
      <c r="A1899" s="322" t="s">
        <v>4022</v>
      </c>
      <c r="B1899" s="322"/>
      <c r="C1899" s="322"/>
      <c r="D1899" s="322"/>
      <c r="E1899" s="321" t="s">
        <v>4431</v>
      </c>
      <c r="F1899" s="321"/>
      <c r="G1899" s="321"/>
      <c r="H1899" s="321"/>
      <c r="I1899" s="321"/>
      <c r="J1899" s="321"/>
      <c r="K1899" s="321"/>
      <c r="L1899" s="321"/>
      <c r="M1899" s="321"/>
      <c r="N1899" s="321"/>
      <c r="O1899" s="321"/>
      <c r="P1899" s="322" t="s">
        <v>2904</v>
      </c>
      <c r="Q1899" s="322"/>
      <c r="R1899" s="321" t="s">
        <v>414</v>
      </c>
      <c r="S1899" s="321"/>
    </row>
    <row r="1900" spans="1:19" ht="10.9" customHeight="1" x14ac:dyDescent="0.2">
      <c r="A1900" s="157"/>
      <c r="B1900" s="324"/>
      <c r="C1900" s="324"/>
      <c r="D1900" s="324"/>
      <c r="E1900" s="324"/>
      <c r="F1900" s="324"/>
      <c r="G1900" s="325"/>
      <c r="H1900" s="325"/>
      <c r="I1900" s="325"/>
      <c r="J1900" s="325"/>
      <c r="K1900" s="156"/>
      <c r="L1900" s="326" t="s">
        <v>4020</v>
      </c>
      <c r="M1900" s="326"/>
      <c r="N1900" s="326"/>
      <c r="O1900" s="326"/>
      <c r="P1900" s="326"/>
      <c r="Q1900" s="326"/>
      <c r="R1900" s="326"/>
      <c r="S1900" s="156"/>
    </row>
    <row r="1901" spans="1:19" ht="65.650000000000006" customHeight="1" x14ac:dyDescent="0.2">
      <c r="A1901" s="155" t="s">
        <v>1247</v>
      </c>
      <c r="B1901" s="327" t="s">
        <v>0</v>
      </c>
      <c r="C1901" s="327"/>
      <c r="D1901" s="327" t="s">
        <v>1</v>
      </c>
      <c r="E1901" s="327"/>
      <c r="F1901" s="327"/>
      <c r="G1901" s="327" t="s">
        <v>2904</v>
      </c>
      <c r="H1901" s="327"/>
      <c r="I1901" s="328" t="s">
        <v>405</v>
      </c>
      <c r="J1901" s="328"/>
      <c r="K1901" s="154" t="s">
        <v>4</v>
      </c>
      <c r="L1901" s="322" t="s">
        <v>4019</v>
      </c>
      <c r="M1901" s="322"/>
      <c r="N1901" s="141" t="s">
        <v>4018</v>
      </c>
      <c r="O1901" s="322" t="s">
        <v>4017</v>
      </c>
      <c r="P1901" s="322"/>
      <c r="Q1901" s="322" t="s">
        <v>4016</v>
      </c>
      <c r="R1901" s="322"/>
      <c r="S1901" s="154" t="s">
        <v>5</v>
      </c>
    </row>
    <row r="1902" spans="1:19" ht="21.75" customHeight="1" x14ac:dyDescent="0.2">
      <c r="A1902" s="128" t="s">
        <v>4015</v>
      </c>
      <c r="B1902" s="334">
        <v>4537</v>
      </c>
      <c r="C1902" s="321"/>
      <c r="D1902" s="321" t="s">
        <v>3862</v>
      </c>
      <c r="E1902" s="321"/>
      <c r="F1902" s="321"/>
      <c r="G1902" s="321" t="s">
        <v>7</v>
      </c>
      <c r="H1902" s="321"/>
      <c r="I1902" s="352">
        <v>192</v>
      </c>
      <c r="J1902" s="331"/>
      <c r="K1902" s="132">
        <v>0.76</v>
      </c>
      <c r="L1902" s="331"/>
      <c r="M1902" s="331"/>
      <c r="N1902" s="135">
        <v>145.91999999999999</v>
      </c>
      <c r="O1902" s="331"/>
      <c r="P1902" s="331"/>
      <c r="Q1902" s="331"/>
      <c r="R1902" s="331"/>
      <c r="S1902" s="135">
        <v>145.91999999999999</v>
      </c>
    </row>
    <row r="1903" spans="1:19" ht="10.9" customHeight="1" x14ac:dyDescent="0.2">
      <c r="A1903" s="128" t="s">
        <v>4015</v>
      </c>
      <c r="B1903" s="334">
        <v>4649</v>
      </c>
      <c r="C1903" s="321"/>
      <c r="D1903" s="321" t="s">
        <v>3845</v>
      </c>
      <c r="E1903" s="321"/>
      <c r="F1903" s="321"/>
      <c r="G1903" s="321" t="s">
        <v>7</v>
      </c>
      <c r="H1903" s="321"/>
      <c r="I1903" s="352">
        <v>176</v>
      </c>
      <c r="J1903" s="331"/>
      <c r="K1903" s="132">
        <v>4.22</v>
      </c>
      <c r="L1903" s="331"/>
      <c r="M1903" s="331"/>
      <c r="N1903" s="135">
        <v>742.72</v>
      </c>
      <c r="O1903" s="331"/>
      <c r="P1903" s="331"/>
      <c r="Q1903" s="331"/>
      <c r="R1903" s="331"/>
      <c r="S1903" s="135">
        <v>742.72</v>
      </c>
    </row>
    <row r="1904" spans="1:19" ht="10.9" customHeight="1" x14ac:dyDescent="0.2">
      <c r="A1904" s="128" t="s">
        <v>4015</v>
      </c>
      <c r="B1904" s="334">
        <v>4651</v>
      </c>
      <c r="C1904" s="321"/>
      <c r="D1904" s="321" t="s">
        <v>3843</v>
      </c>
      <c r="E1904" s="321"/>
      <c r="F1904" s="321"/>
      <c r="G1904" s="321" t="s">
        <v>7</v>
      </c>
      <c r="H1904" s="321"/>
      <c r="I1904" s="347">
        <v>48</v>
      </c>
      <c r="J1904" s="331"/>
      <c r="K1904" s="132">
        <v>4.0199999999999996</v>
      </c>
      <c r="L1904" s="331"/>
      <c r="M1904" s="331"/>
      <c r="N1904" s="135">
        <v>192.96</v>
      </c>
      <c r="O1904" s="331"/>
      <c r="P1904" s="331"/>
      <c r="Q1904" s="331"/>
      <c r="R1904" s="331"/>
      <c r="S1904" s="135">
        <v>192.96</v>
      </c>
    </row>
    <row r="1905" spans="1:19" ht="21.75" customHeight="1" x14ac:dyDescent="0.2">
      <c r="A1905" s="128" t="s">
        <v>4015</v>
      </c>
      <c r="B1905" s="334">
        <v>4659</v>
      </c>
      <c r="C1905" s="321"/>
      <c r="D1905" s="321" t="s">
        <v>3838</v>
      </c>
      <c r="E1905" s="321"/>
      <c r="F1905" s="321"/>
      <c r="G1905" s="321" t="s">
        <v>7</v>
      </c>
      <c r="H1905" s="321"/>
      <c r="I1905" s="347">
        <v>16</v>
      </c>
      <c r="J1905" s="331"/>
      <c r="K1905" s="142">
        <v>14.99</v>
      </c>
      <c r="L1905" s="331"/>
      <c r="M1905" s="331"/>
      <c r="N1905" s="135">
        <v>239.84</v>
      </c>
      <c r="O1905" s="331"/>
      <c r="P1905" s="331"/>
      <c r="Q1905" s="331"/>
      <c r="R1905" s="331"/>
      <c r="S1905" s="135">
        <v>239.84</v>
      </c>
    </row>
    <row r="1906" spans="1:19" ht="10.9" customHeight="1" x14ac:dyDescent="0.2">
      <c r="A1906" s="128" t="s">
        <v>4015</v>
      </c>
      <c r="B1906" s="334">
        <v>4816</v>
      </c>
      <c r="C1906" s="321"/>
      <c r="D1906" s="321" t="s">
        <v>3791</v>
      </c>
      <c r="E1906" s="321"/>
      <c r="F1906" s="321"/>
      <c r="G1906" s="321" t="s">
        <v>7</v>
      </c>
      <c r="H1906" s="321"/>
      <c r="I1906" s="352">
        <v>192</v>
      </c>
      <c r="J1906" s="331"/>
      <c r="K1906" s="142">
        <v>12.99</v>
      </c>
      <c r="L1906" s="331"/>
      <c r="M1906" s="331"/>
      <c r="N1906" s="129">
        <v>2494.08</v>
      </c>
      <c r="O1906" s="331"/>
      <c r="P1906" s="331"/>
      <c r="Q1906" s="331"/>
      <c r="R1906" s="331"/>
      <c r="S1906" s="129">
        <v>2494.08</v>
      </c>
    </row>
    <row r="1907" spans="1:19" ht="10.9" customHeight="1" x14ac:dyDescent="0.2">
      <c r="A1907" s="128" t="s">
        <v>4015</v>
      </c>
      <c r="B1907" s="334">
        <v>4918</v>
      </c>
      <c r="C1907" s="321"/>
      <c r="D1907" s="321" t="s">
        <v>3787</v>
      </c>
      <c r="E1907" s="321"/>
      <c r="F1907" s="321"/>
      <c r="G1907" s="321" t="s">
        <v>7</v>
      </c>
      <c r="H1907" s="321"/>
      <c r="I1907" s="352">
        <v>144</v>
      </c>
      <c r="J1907" s="331"/>
      <c r="K1907" s="132">
        <v>1.99</v>
      </c>
      <c r="L1907" s="331"/>
      <c r="M1907" s="331"/>
      <c r="N1907" s="135">
        <v>286.56</v>
      </c>
      <c r="O1907" s="331"/>
      <c r="P1907" s="331"/>
      <c r="Q1907" s="331"/>
      <c r="R1907" s="331"/>
      <c r="S1907" s="135">
        <v>286.56</v>
      </c>
    </row>
    <row r="1908" spans="1:19" ht="10.9" customHeight="1" x14ac:dyDescent="0.2">
      <c r="A1908" s="128" t="s">
        <v>4015</v>
      </c>
      <c r="B1908" s="334">
        <v>4983</v>
      </c>
      <c r="C1908" s="321"/>
      <c r="D1908" s="321" t="s">
        <v>3777</v>
      </c>
      <c r="E1908" s="321"/>
      <c r="F1908" s="321"/>
      <c r="G1908" s="321" t="s">
        <v>7</v>
      </c>
      <c r="H1908" s="321"/>
      <c r="I1908" s="347">
        <v>48</v>
      </c>
      <c r="J1908" s="331"/>
      <c r="K1908" s="132">
        <v>1.44</v>
      </c>
      <c r="L1908" s="331"/>
      <c r="M1908" s="331"/>
      <c r="N1908" s="142">
        <v>69.12</v>
      </c>
      <c r="O1908" s="331"/>
      <c r="P1908" s="331"/>
      <c r="Q1908" s="331"/>
      <c r="R1908" s="331"/>
      <c r="S1908" s="142">
        <v>69.12</v>
      </c>
    </row>
    <row r="1909" spans="1:19" ht="10.9" customHeight="1" x14ac:dyDescent="0.2">
      <c r="A1909" s="128" t="s">
        <v>4015</v>
      </c>
      <c r="B1909" s="334">
        <v>5156</v>
      </c>
      <c r="C1909" s="321"/>
      <c r="D1909" s="321" t="s">
        <v>3758</v>
      </c>
      <c r="E1909" s="321"/>
      <c r="F1909" s="321"/>
      <c r="G1909" s="321" t="s">
        <v>7</v>
      </c>
      <c r="H1909" s="321"/>
      <c r="I1909" s="347">
        <v>96</v>
      </c>
      <c r="J1909" s="331"/>
      <c r="K1909" s="132">
        <v>8.25</v>
      </c>
      <c r="L1909" s="331"/>
      <c r="M1909" s="331"/>
      <c r="N1909" s="135">
        <v>792</v>
      </c>
      <c r="O1909" s="331"/>
      <c r="P1909" s="331"/>
      <c r="Q1909" s="331"/>
      <c r="R1909" s="331"/>
      <c r="S1909" s="135">
        <v>792</v>
      </c>
    </row>
    <row r="1910" spans="1:19" ht="10.9" customHeight="1" x14ac:dyDescent="0.2">
      <c r="A1910" s="128" t="s">
        <v>4015</v>
      </c>
      <c r="B1910" s="334">
        <v>5245</v>
      </c>
      <c r="C1910" s="321"/>
      <c r="D1910" s="321" t="s">
        <v>3748</v>
      </c>
      <c r="E1910" s="321"/>
      <c r="F1910" s="321"/>
      <c r="G1910" s="321" t="s">
        <v>7</v>
      </c>
      <c r="H1910" s="321"/>
      <c r="I1910" s="347">
        <v>64</v>
      </c>
      <c r="J1910" s="331"/>
      <c r="K1910" s="132">
        <v>3</v>
      </c>
      <c r="L1910" s="331"/>
      <c r="M1910" s="331"/>
      <c r="N1910" s="135">
        <v>192</v>
      </c>
      <c r="O1910" s="331"/>
      <c r="P1910" s="331"/>
      <c r="Q1910" s="331"/>
      <c r="R1910" s="331"/>
      <c r="S1910" s="135">
        <v>192</v>
      </c>
    </row>
    <row r="1911" spans="1:19" ht="10.9" customHeight="1" x14ac:dyDescent="0.2">
      <c r="A1911" s="128" t="s">
        <v>4015</v>
      </c>
      <c r="B1911" s="334">
        <v>5246</v>
      </c>
      <c r="C1911" s="321"/>
      <c r="D1911" s="321" t="s">
        <v>3747</v>
      </c>
      <c r="E1911" s="321"/>
      <c r="F1911" s="321"/>
      <c r="G1911" s="321" t="s">
        <v>7</v>
      </c>
      <c r="H1911" s="321"/>
      <c r="I1911" s="335">
        <v>8</v>
      </c>
      <c r="J1911" s="331"/>
      <c r="K1911" s="132">
        <v>4.8099999999999996</v>
      </c>
      <c r="L1911" s="331"/>
      <c r="M1911" s="331"/>
      <c r="N1911" s="142">
        <v>38.479999999999997</v>
      </c>
      <c r="O1911" s="331"/>
      <c r="P1911" s="331"/>
      <c r="Q1911" s="331"/>
      <c r="R1911" s="331"/>
      <c r="S1911" s="142">
        <v>38.479999999999997</v>
      </c>
    </row>
    <row r="1912" spans="1:19" ht="10.9" customHeight="1" x14ac:dyDescent="0.2">
      <c r="A1912" s="128" t="s">
        <v>4015</v>
      </c>
      <c r="B1912" s="334">
        <v>5334</v>
      </c>
      <c r="C1912" s="321"/>
      <c r="D1912" s="321" t="s">
        <v>3725</v>
      </c>
      <c r="E1912" s="321"/>
      <c r="F1912" s="321"/>
      <c r="G1912" s="321" t="s">
        <v>7</v>
      </c>
      <c r="H1912" s="321"/>
      <c r="I1912" s="351">
        <v>1136</v>
      </c>
      <c r="J1912" s="331"/>
      <c r="K1912" s="132">
        <v>0.84</v>
      </c>
      <c r="L1912" s="331"/>
      <c r="M1912" s="331"/>
      <c r="N1912" s="135">
        <v>954.24</v>
      </c>
      <c r="O1912" s="331"/>
      <c r="P1912" s="331"/>
      <c r="Q1912" s="331"/>
      <c r="R1912" s="331"/>
      <c r="S1912" s="135">
        <v>954.24</v>
      </c>
    </row>
    <row r="1913" spans="1:19" ht="10.9" customHeight="1" x14ac:dyDescent="0.2">
      <c r="A1913" s="128" t="s">
        <v>4015</v>
      </c>
      <c r="B1913" s="334">
        <v>5335</v>
      </c>
      <c r="C1913" s="321"/>
      <c r="D1913" s="321" t="s">
        <v>3724</v>
      </c>
      <c r="E1913" s="321"/>
      <c r="F1913" s="321"/>
      <c r="G1913" s="321" t="s">
        <v>7</v>
      </c>
      <c r="H1913" s="321"/>
      <c r="I1913" s="352">
        <v>464</v>
      </c>
      <c r="J1913" s="331"/>
      <c r="K1913" s="132">
        <v>2.11</v>
      </c>
      <c r="L1913" s="331"/>
      <c r="M1913" s="331"/>
      <c r="N1913" s="135">
        <v>979.04</v>
      </c>
      <c r="O1913" s="331"/>
      <c r="P1913" s="331"/>
      <c r="Q1913" s="331"/>
      <c r="R1913" s="331"/>
      <c r="S1913" s="135">
        <v>979.04</v>
      </c>
    </row>
    <row r="1914" spans="1:19" ht="10.9" customHeight="1" x14ac:dyDescent="0.2">
      <c r="A1914" s="128" t="s">
        <v>4015</v>
      </c>
      <c r="B1914" s="334">
        <v>5342</v>
      </c>
      <c r="C1914" s="321"/>
      <c r="D1914" s="321" t="s">
        <v>3720</v>
      </c>
      <c r="E1914" s="321"/>
      <c r="F1914" s="321"/>
      <c r="G1914" s="321" t="s">
        <v>7</v>
      </c>
      <c r="H1914" s="321"/>
      <c r="I1914" s="347">
        <v>88</v>
      </c>
      <c r="J1914" s="331"/>
      <c r="K1914" s="132">
        <v>5</v>
      </c>
      <c r="L1914" s="331"/>
      <c r="M1914" s="331"/>
      <c r="N1914" s="135">
        <v>440</v>
      </c>
      <c r="O1914" s="331"/>
      <c r="P1914" s="331"/>
      <c r="Q1914" s="331"/>
      <c r="R1914" s="331"/>
      <c r="S1914" s="135">
        <v>440</v>
      </c>
    </row>
    <row r="1915" spans="1:19" ht="10.9" customHeight="1" x14ac:dyDescent="0.2">
      <c r="A1915" s="128" t="s">
        <v>4015</v>
      </c>
      <c r="B1915" s="334">
        <v>5343</v>
      </c>
      <c r="C1915" s="321"/>
      <c r="D1915" s="321" t="s">
        <v>3719</v>
      </c>
      <c r="E1915" s="321"/>
      <c r="F1915" s="321"/>
      <c r="G1915" s="321" t="s">
        <v>7</v>
      </c>
      <c r="H1915" s="321"/>
      <c r="I1915" s="352">
        <v>224</v>
      </c>
      <c r="J1915" s="331"/>
      <c r="K1915" s="132">
        <v>6.87</v>
      </c>
      <c r="L1915" s="331"/>
      <c r="M1915" s="331"/>
      <c r="N1915" s="129">
        <v>1538.88</v>
      </c>
      <c r="O1915" s="331"/>
      <c r="P1915" s="331"/>
      <c r="Q1915" s="331"/>
      <c r="R1915" s="331"/>
      <c r="S1915" s="129">
        <v>1538.88</v>
      </c>
    </row>
    <row r="1916" spans="1:19" ht="10.9" customHeight="1" x14ac:dyDescent="0.2">
      <c r="A1916" s="128" t="s">
        <v>4015</v>
      </c>
      <c r="B1916" s="334">
        <v>5582</v>
      </c>
      <c r="C1916" s="321"/>
      <c r="D1916" s="321" t="s">
        <v>3670</v>
      </c>
      <c r="E1916" s="321"/>
      <c r="F1916" s="321"/>
      <c r="G1916" s="321" t="s">
        <v>7</v>
      </c>
      <c r="H1916" s="321"/>
      <c r="I1916" s="352">
        <v>192</v>
      </c>
      <c r="J1916" s="331"/>
      <c r="K1916" s="132">
        <v>1.1100000000000001</v>
      </c>
      <c r="L1916" s="331"/>
      <c r="M1916" s="331"/>
      <c r="N1916" s="135">
        <v>213.12</v>
      </c>
      <c r="O1916" s="331"/>
      <c r="P1916" s="331"/>
      <c r="Q1916" s="331"/>
      <c r="R1916" s="331"/>
      <c r="S1916" s="135">
        <v>213.12</v>
      </c>
    </row>
    <row r="1917" spans="1:19" ht="10.9" customHeight="1" x14ac:dyDescent="0.2">
      <c r="A1917" s="128" t="s">
        <v>4015</v>
      </c>
      <c r="B1917" s="334">
        <v>5586</v>
      </c>
      <c r="C1917" s="321"/>
      <c r="D1917" s="321" t="s">
        <v>3669</v>
      </c>
      <c r="E1917" s="321"/>
      <c r="F1917" s="321"/>
      <c r="G1917" s="321" t="s">
        <v>7</v>
      </c>
      <c r="H1917" s="321"/>
      <c r="I1917" s="352">
        <v>392</v>
      </c>
      <c r="J1917" s="331"/>
      <c r="K1917" s="132">
        <v>1.72</v>
      </c>
      <c r="L1917" s="331"/>
      <c r="M1917" s="331"/>
      <c r="N1917" s="135">
        <v>674.24</v>
      </c>
      <c r="O1917" s="331"/>
      <c r="P1917" s="331"/>
      <c r="Q1917" s="331"/>
      <c r="R1917" s="331"/>
      <c r="S1917" s="135">
        <v>674.24</v>
      </c>
    </row>
    <row r="1918" spans="1:19" ht="10.9" customHeight="1" x14ac:dyDescent="0.2">
      <c r="A1918" s="322" t="s">
        <v>4014</v>
      </c>
      <c r="B1918" s="322"/>
      <c r="C1918" s="322"/>
      <c r="D1918" s="322"/>
      <c r="E1918" s="322"/>
      <c r="F1918" s="322"/>
      <c r="G1918" s="322"/>
      <c r="H1918" s="322"/>
      <c r="I1918" s="322"/>
      <c r="J1918" s="322"/>
      <c r="K1918" s="322"/>
      <c r="L1918" s="333">
        <v>0</v>
      </c>
      <c r="M1918" s="322"/>
      <c r="N1918" s="151">
        <v>9993.2000000000007</v>
      </c>
      <c r="O1918" s="333">
        <v>0</v>
      </c>
      <c r="P1918" s="322"/>
      <c r="Q1918" s="333">
        <v>0</v>
      </c>
      <c r="R1918" s="322"/>
      <c r="S1918" s="151">
        <v>9993.2000000000007</v>
      </c>
    </row>
    <row r="1919" spans="1:19" ht="10.9" customHeight="1" x14ac:dyDescent="0.2">
      <c r="A1919" s="322" t="s">
        <v>4013</v>
      </c>
      <c r="B1919" s="322"/>
      <c r="C1919" s="322"/>
      <c r="D1919" s="322"/>
      <c r="E1919" s="322"/>
      <c r="F1919" s="322"/>
      <c r="G1919" s="322"/>
      <c r="H1919" s="322"/>
      <c r="I1919" s="322"/>
      <c r="J1919" s="322"/>
      <c r="K1919" s="322"/>
      <c r="L1919" s="330">
        <v>0</v>
      </c>
      <c r="M1919" s="322"/>
      <c r="N1919" s="149">
        <v>1</v>
      </c>
      <c r="O1919" s="330">
        <v>0</v>
      </c>
      <c r="P1919" s="322"/>
      <c r="Q1919" s="330">
        <v>0</v>
      </c>
      <c r="R1919" s="322"/>
      <c r="S1919" s="149">
        <v>1</v>
      </c>
    </row>
    <row r="1920" spans="1:19" ht="10.9" customHeight="1" x14ac:dyDescent="0.2">
      <c r="A1920" s="301"/>
      <c r="B1920" s="301"/>
      <c r="C1920" s="301"/>
      <c r="D1920" s="301"/>
      <c r="E1920" s="301"/>
      <c r="F1920" s="301"/>
      <c r="G1920" s="301"/>
      <c r="H1920" s="301"/>
      <c r="I1920" s="301"/>
      <c r="J1920" s="301"/>
      <c r="K1920" s="301"/>
      <c r="L1920" s="301"/>
      <c r="M1920" s="301"/>
      <c r="N1920" s="301"/>
      <c r="O1920" s="301"/>
      <c r="P1920" s="301"/>
      <c r="Q1920" s="301"/>
      <c r="R1920" s="301"/>
      <c r="S1920" s="301"/>
    </row>
    <row r="1921" spans="1:19" ht="10.9" customHeight="1" x14ac:dyDescent="0.2">
      <c r="A1921" s="322" t="s">
        <v>4022</v>
      </c>
      <c r="B1921" s="322"/>
      <c r="C1921" s="322"/>
      <c r="D1921" s="322"/>
      <c r="E1921" s="321" t="s">
        <v>4430</v>
      </c>
      <c r="F1921" s="321"/>
      <c r="G1921" s="321"/>
      <c r="H1921" s="321"/>
      <c r="I1921" s="321"/>
      <c r="J1921" s="321"/>
      <c r="K1921" s="321"/>
      <c r="L1921" s="321"/>
      <c r="M1921" s="321"/>
      <c r="N1921" s="321"/>
      <c r="O1921" s="321"/>
      <c r="P1921" s="322" t="s">
        <v>2904</v>
      </c>
      <c r="Q1921" s="322"/>
      <c r="R1921" s="321" t="s">
        <v>414</v>
      </c>
      <c r="S1921" s="321"/>
    </row>
    <row r="1922" spans="1:19" ht="10.9" customHeight="1" x14ac:dyDescent="0.2">
      <c r="A1922" s="157"/>
      <c r="B1922" s="324"/>
      <c r="C1922" s="324"/>
      <c r="D1922" s="324"/>
      <c r="E1922" s="324"/>
      <c r="F1922" s="324"/>
      <c r="G1922" s="325"/>
      <c r="H1922" s="325"/>
      <c r="I1922" s="325"/>
      <c r="J1922" s="325"/>
      <c r="K1922" s="156"/>
      <c r="L1922" s="326" t="s">
        <v>4020</v>
      </c>
      <c r="M1922" s="326"/>
      <c r="N1922" s="326"/>
      <c r="O1922" s="326"/>
      <c r="P1922" s="326"/>
      <c r="Q1922" s="326"/>
      <c r="R1922" s="326"/>
      <c r="S1922" s="156"/>
    </row>
    <row r="1923" spans="1:19" ht="65.650000000000006" customHeight="1" x14ac:dyDescent="0.2">
      <c r="A1923" s="155" t="s">
        <v>1247</v>
      </c>
      <c r="B1923" s="327" t="s">
        <v>0</v>
      </c>
      <c r="C1923" s="327"/>
      <c r="D1923" s="327" t="s">
        <v>1</v>
      </c>
      <c r="E1923" s="327"/>
      <c r="F1923" s="327"/>
      <c r="G1923" s="327" t="s">
        <v>2904</v>
      </c>
      <c r="H1923" s="327"/>
      <c r="I1923" s="328" t="s">
        <v>405</v>
      </c>
      <c r="J1923" s="328"/>
      <c r="K1923" s="154" t="s">
        <v>4</v>
      </c>
      <c r="L1923" s="322" t="s">
        <v>4019</v>
      </c>
      <c r="M1923" s="322"/>
      <c r="N1923" s="141" t="s">
        <v>4018</v>
      </c>
      <c r="O1923" s="322" t="s">
        <v>4017</v>
      </c>
      <c r="P1923" s="322"/>
      <c r="Q1923" s="322" t="s">
        <v>4016</v>
      </c>
      <c r="R1923" s="322"/>
      <c r="S1923" s="154" t="s">
        <v>5</v>
      </c>
    </row>
    <row r="1924" spans="1:19" ht="10.9" customHeight="1" x14ac:dyDescent="0.2">
      <c r="A1924" s="128" t="s">
        <v>4015</v>
      </c>
      <c r="B1924" s="334">
        <v>8856</v>
      </c>
      <c r="C1924" s="321"/>
      <c r="D1924" s="321" t="s">
        <v>3641</v>
      </c>
      <c r="E1924" s="321"/>
      <c r="F1924" s="321"/>
      <c r="G1924" s="321" t="s">
        <v>7</v>
      </c>
      <c r="H1924" s="321"/>
      <c r="I1924" s="347">
        <v>32</v>
      </c>
      <c r="J1924" s="331"/>
      <c r="K1924" s="142">
        <v>81.47</v>
      </c>
      <c r="L1924" s="331"/>
      <c r="M1924" s="331"/>
      <c r="N1924" s="129">
        <v>2607.04</v>
      </c>
      <c r="O1924" s="331"/>
      <c r="P1924" s="331"/>
      <c r="Q1924" s="331"/>
      <c r="R1924" s="331"/>
      <c r="S1924" s="129">
        <v>2607.04</v>
      </c>
    </row>
    <row r="1925" spans="1:19" ht="10.9" customHeight="1" x14ac:dyDescent="0.2">
      <c r="A1925" s="128" t="s">
        <v>4015</v>
      </c>
      <c r="B1925" s="334">
        <v>9101</v>
      </c>
      <c r="C1925" s="321"/>
      <c r="D1925" s="321" t="s">
        <v>3510</v>
      </c>
      <c r="E1925" s="321"/>
      <c r="F1925" s="321"/>
      <c r="G1925" s="321" t="s">
        <v>7</v>
      </c>
      <c r="H1925" s="321"/>
      <c r="I1925" s="352">
        <v>192</v>
      </c>
      <c r="J1925" s="331"/>
      <c r="K1925" s="142">
        <v>47.89</v>
      </c>
      <c r="L1925" s="331"/>
      <c r="M1925" s="331"/>
      <c r="N1925" s="129">
        <v>9194.8799999999992</v>
      </c>
      <c r="O1925" s="331"/>
      <c r="P1925" s="331"/>
      <c r="Q1925" s="331"/>
      <c r="R1925" s="331"/>
      <c r="S1925" s="129">
        <v>9194.8799999999992</v>
      </c>
    </row>
    <row r="1926" spans="1:19" ht="10.9" customHeight="1" x14ac:dyDescent="0.2">
      <c r="A1926" s="128" t="s">
        <v>4015</v>
      </c>
      <c r="B1926" s="334">
        <v>9401</v>
      </c>
      <c r="C1926" s="321"/>
      <c r="D1926" s="321" t="s">
        <v>3383</v>
      </c>
      <c r="E1926" s="321"/>
      <c r="F1926" s="321"/>
      <c r="G1926" s="321" t="s">
        <v>7</v>
      </c>
      <c r="H1926" s="321"/>
      <c r="I1926" s="347">
        <v>64</v>
      </c>
      <c r="J1926" s="331"/>
      <c r="K1926" s="142">
        <v>57.5</v>
      </c>
      <c r="L1926" s="331"/>
      <c r="M1926" s="331"/>
      <c r="N1926" s="129">
        <v>3680</v>
      </c>
      <c r="O1926" s="331"/>
      <c r="P1926" s="331"/>
      <c r="Q1926" s="331"/>
      <c r="R1926" s="331"/>
      <c r="S1926" s="129">
        <v>3680</v>
      </c>
    </row>
    <row r="1927" spans="1:19" ht="10.9" customHeight="1" x14ac:dyDescent="0.2">
      <c r="A1927" s="128" t="s">
        <v>4015</v>
      </c>
      <c r="B1927" s="334">
        <v>9402</v>
      </c>
      <c r="C1927" s="321"/>
      <c r="D1927" s="321" t="s">
        <v>3382</v>
      </c>
      <c r="E1927" s="321"/>
      <c r="F1927" s="321"/>
      <c r="G1927" s="321" t="s">
        <v>7</v>
      </c>
      <c r="H1927" s="321"/>
      <c r="I1927" s="347">
        <v>16</v>
      </c>
      <c r="J1927" s="331"/>
      <c r="K1927" s="142">
        <v>66.95</v>
      </c>
      <c r="L1927" s="331"/>
      <c r="M1927" s="331"/>
      <c r="N1927" s="129">
        <v>1071.2</v>
      </c>
      <c r="O1927" s="331"/>
      <c r="P1927" s="331"/>
      <c r="Q1927" s="331"/>
      <c r="R1927" s="331"/>
      <c r="S1927" s="129">
        <v>1071.2</v>
      </c>
    </row>
    <row r="1928" spans="1:19" ht="10.9" customHeight="1" x14ac:dyDescent="0.2">
      <c r="A1928" s="128" t="s">
        <v>4015</v>
      </c>
      <c r="B1928" s="334">
        <v>9404</v>
      </c>
      <c r="C1928" s="321"/>
      <c r="D1928" s="321" t="s">
        <v>3380</v>
      </c>
      <c r="E1928" s="321"/>
      <c r="F1928" s="321"/>
      <c r="G1928" s="321" t="s">
        <v>7</v>
      </c>
      <c r="H1928" s="321"/>
      <c r="I1928" s="347">
        <v>96</v>
      </c>
      <c r="J1928" s="331"/>
      <c r="K1928" s="142">
        <v>26.9</v>
      </c>
      <c r="L1928" s="331"/>
      <c r="M1928" s="331"/>
      <c r="N1928" s="129">
        <v>2582.4</v>
      </c>
      <c r="O1928" s="331"/>
      <c r="P1928" s="331"/>
      <c r="Q1928" s="331"/>
      <c r="R1928" s="331"/>
      <c r="S1928" s="129">
        <v>2582.4</v>
      </c>
    </row>
    <row r="1929" spans="1:19" ht="10.9" customHeight="1" x14ac:dyDescent="0.2">
      <c r="A1929" s="128" t="s">
        <v>4015</v>
      </c>
      <c r="B1929" s="334">
        <v>9432</v>
      </c>
      <c r="C1929" s="321"/>
      <c r="D1929" s="321" t="s">
        <v>3573</v>
      </c>
      <c r="E1929" s="321"/>
      <c r="F1929" s="321"/>
      <c r="G1929" s="321" t="s">
        <v>7</v>
      </c>
      <c r="H1929" s="321"/>
      <c r="I1929" s="347">
        <v>32</v>
      </c>
      <c r="J1929" s="331"/>
      <c r="K1929" s="135">
        <v>902.02</v>
      </c>
      <c r="L1929" s="331"/>
      <c r="M1929" s="331"/>
      <c r="N1929" s="131">
        <v>28864.639999999999</v>
      </c>
      <c r="O1929" s="331"/>
      <c r="P1929" s="331"/>
      <c r="Q1929" s="331"/>
      <c r="R1929" s="331"/>
      <c r="S1929" s="131">
        <v>28864.639999999999</v>
      </c>
    </row>
    <row r="1930" spans="1:19" ht="10.9" customHeight="1" x14ac:dyDescent="0.2">
      <c r="A1930" s="322" t="s">
        <v>4014</v>
      </c>
      <c r="B1930" s="322"/>
      <c r="C1930" s="322"/>
      <c r="D1930" s="322"/>
      <c r="E1930" s="322"/>
      <c r="F1930" s="322"/>
      <c r="G1930" s="322"/>
      <c r="H1930" s="322"/>
      <c r="I1930" s="322"/>
      <c r="J1930" s="322"/>
      <c r="K1930" s="322"/>
      <c r="L1930" s="333">
        <v>0</v>
      </c>
      <c r="M1930" s="322"/>
      <c r="N1930" s="159">
        <v>48000.160000000003</v>
      </c>
      <c r="O1930" s="333">
        <v>0</v>
      </c>
      <c r="P1930" s="322"/>
      <c r="Q1930" s="333">
        <v>0</v>
      </c>
      <c r="R1930" s="322"/>
      <c r="S1930" s="159">
        <v>48000.160000000003</v>
      </c>
    </row>
    <row r="1931" spans="1:19" ht="10.9" customHeight="1" x14ac:dyDescent="0.2">
      <c r="A1931" s="322" t="s">
        <v>4013</v>
      </c>
      <c r="B1931" s="322"/>
      <c r="C1931" s="322"/>
      <c r="D1931" s="322"/>
      <c r="E1931" s="322"/>
      <c r="F1931" s="322"/>
      <c r="G1931" s="322"/>
      <c r="H1931" s="322"/>
      <c r="I1931" s="322"/>
      <c r="J1931" s="322"/>
      <c r="K1931" s="322"/>
      <c r="L1931" s="330">
        <v>0</v>
      </c>
      <c r="M1931" s="322"/>
      <c r="N1931" s="149">
        <v>1</v>
      </c>
      <c r="O1931" s="330">
        <v>0</v>
      </c>
      <c r="P1931" s="322"/>
      <c r="Q1931" s="330">
        <v>0</v>
      </c>
      <c r="R1931" s="322"/>
      <c r="S1931" s="149">
        <v>1</v>
      </c>
    </row>
    <row r="1932" spans="1:19" ht="10.9" customHeight="1" x14ac:dyDescent="0.2">
      <c r="A1932" s="301"/>
      <c r="B1932" s="301"/>
      <c r="C1932" s="301"/>
      <c r="D1932" s="301"/>
      <c r="E1932" s="301"/>
      <c r="F1932" s="301"/>
      <c r="G1932" s="301"/>
      <c r="H1932" s="301"/>
      <c r="I1932" s="301"/>
      <c r="J1932" s="301"/>
      <c r="K1932" s="301"/>
      <c r="L1932" s="301"/>
      <c r="M1932" s="301"/>
      <c r="N1932" s="301"/>
      <c r="O1932" s="301"/>
      <c r="P1932" s="301"/>
      <c r="Q1932" s="301"/>
      <c r="R1932" s="301"/>
      <c r="S1932" s="301"/>
    </row>
    <row r="1933" spans="1:19" ht="10.9" customHeight="1" x14ac:dyDescent="0.2">
      <c r="A1933" s="322" t="s">
        <v>4022</v>
      </c>
      <c r="B1933" s="322"/>
      <c r="C1933" s="322"/>
      <c r="D1933" s="322"/>
      <c r="E1933" s="321" t="s">
        <v>4429</v>
      </c>
      <c r="F1933" s="321"/>
      <c r="G1933" s="321"/>
      <c r="H1933" s="321"/>
      <c r="I1933" s="321"/>
      <c r="J1933" s="321"/>
      <c r="K1933" s="321"/>
      <c r="L1933" s="321"/>
      <c r="M1933" s="321"/>
      <c r="N1933" s="321"/>
      <c r="O1933" s="321"/>
      <c r="P1933" s="322" t="s">
        <v>2904</v>
      </c>
      <c r="Q1933" s="322"/>
      <c r="R1933" s="321" t="s">
        <v>414</v>
      </c>
      <c r="S1933" s="321"/>
    </row>
    <row r="1934" spans="1:19" ht="10.9" customHeight="1" x14ac:dyDescent="0.2">
      <c r="A1934" s="157"/>
      <c r="B1934" s="324"/>
      <c r="C1934" s="324"/>
      <c r="D1934" s="324"/>
      <c r="E1934" s="324"/>
      <c r="F1934" s="324"/>
      <c r="G1934" s="325"/>
      <c r="H1934" s="325"/>
      <c r="I1934" s="325"/>
      <c r="J1934" s="325"/>
      <c r="K1934" s="156"/>
      <c r="L1934" s="326" t="s">
        <v>4020</v>
      </c>
      <c r="M1934" s="326"/>
      <c r="N1934" s="326"/>
      <c r="O1934" s="326"/>
      <c r="P1934" s="326"/>
      <c r="Q1934" s="326"/>
      <c r="R1934" s="326"/>
      <c r="S1934" s="156"/>
    </row>
    <row r="1935" spans="1:19" ht="65.650000000000006" customHeight="1" x14ac:dyDescent="0.2">
      <c r="A1935" s="155" t="s">
        <v>1247</v>
      </c>
      <c r="B1935" s="327" t="s">
        <v>0</v>
      </c>
      <c r="C1935" s="327"/>
      <c r="D1935" s="327" t="s">
        <v>1</v>
      </c>
      <c r="E1935" s="327"/>
      <c r="F1935" s="327"/>
      <c r="G1935" s="327" t="s">
        <v>2904</v>
      </c>
      <c r="H1935" s="327"/>
      <c r="I1935" s="328" t="s">
        <v>405</v>
      </c>
      <c r="J1935" s="328"/>
      <c r="K1935" s="154" t="s">
        <v>4</v>
      </c>
      <c r="L1935" s="322" t="s">
        <v>4019</v>
      </c>
      <c r="M1935" s="322"/>
      <c r="N1935" s="141" t="s">
        <v>4018</v>
      </c>
      <c r="O1935" s="322" t="s">
        <v>4017</v>
      </c>
      <c r="P1935" s="322"/>
      <c r="Q1935" s="322" t="s">
        <v>4016</v>
      </c>
      <c r="R1935" s="322"/>
      <c r="S1935" s="154" t="s">
        <v>5</v>
      </c>
    </row>
    <row r="1936" spans="1:19" ht="10.9" customHeight="1" x14ac:dyDescent="0.2">
      <c r="A1936" s="128" t="s">
        <v>4015</v>
      </c>
      <c r="B1936" s="334">
        <v>4767</v>
      </c>
      <c r="C1936" s="321"/>
      <c r="D1936" s="321" t="s">
        <v>3811</v>
      </c>
      <c r="E1936" s="321"/>
      <c r="F1936" s="321"/>
      <c r="G1936" s="321" t="s">
        <v>19</v>
      </c>
      <c r="H1936" s="321"/>
      <c r="I1936" s="347">
        <v>97.66</v>
      </c>
      <c r="J1936" s="331"/>
      <c r="K1936" s="132">
        <v>0.7</v>
      </c>
      <c r="L1936" s="331"/>
      <c r="M1936" s="331"/>
      <c r="N1936" s="142">
        <v>68.361999999999995</v>
      </c>
      <c r="O1936" s="331"/>
      <c r="P1936" s="331"/>
      <c r="Q1936" s="331"/>
      <c r="R1936" s="331"/>
      <c r="S1936" s="142">
        <v>68.361999999999995</v>
      </c>
    </row>
    <row r="1937" spans="1:19" ht="10.9" customHeight="1" x14ac:dyDescent="0.2">
      <c r="A1937" s="128" t="s">
        <v>4015</v>
      </c>
      <c r="B1937" s="334">
        <v>4768</v>
      </c>
      <c r="C1937" s="321"/>
      <c r="D1937" s="321" t="s">
        <v>3810</v>
      </c>
      <c r="E1937" s="321"/>
      <c r="F1937" s="321"/>
      <c r="G1937" s="321" t="s">
        <v>19</v>
      </c>
      <c r="H1937" s="321"/>
      <c r="I1937" s="352">
        <v>100.82</v>
      </c>
      <c r="J1937" s="331"/>
      <c r="K1937" s="132">
        <v>8.7100000000000009</v>
      </c>
      <c r="L1937" s="331"/>
      <c r="M1937" s="331"/>
      <c r="N1937" s="135">
        <v>878.1422</v>
      </c>
      <c r="O1937" s="331"/>
      <c r="P1937" s="331"/>
      <c r="Q1937" s="331"/>
      <c r="R1937" s="331"/>
      <c r="S1937" s="135">
        <v>878.1422</v>
      </c>
    </row>
    <row r="1938" spans="1:19" ht="10.9" customHeight="1" x14ac:dyDescent="0.2">
      <c r="A1938" s="322" t="s">
        <v>4014</v>
      </c>
      <c r="B1938" s="322"/>
      <c r="C1938" s="322"/>
      <c r="D1938" s="322"/>
      <c r="E1938" s="322"/>
      <c r="F1938" s="322"/>
      <c r="G1938" s="322"/>
      <c r="H1938" s="322"/>
      <c r="I1938" s="322"/>
      <c r="J1938" s="322"/>
      <c r="K1938" s="322"/>
      <c r="L1938" s="333">
        <v>0</v>
      </c>
      <c r="M1938" s="322"/>
      <c r="N1938" s="161">
        <v>946.50419999999997</v>
      </c>
      <c r="O1938" s="333">
        <v>0</v>
      </c>
      <c r="P1938" s="322"/>
      <c r="Q1938" s="333">
        <v>0</v>
      </c>
      <c r="R1938" s="322"/>
      <c r="S1938" s="161">
        <v>946.50419999999997</v>
      </c>
    </row>
    <row r="1939" spans="1:19" ht="10.9" customHeight="1" x14ac:dyDescent="0.2">
      <c r="A1939" s="322" t="s">
        <v>4013</v>
      </c>
      <c r="B1939" s="322"/>
      <c r="C1939" s="322"/>
      <c r="D1939" s="322"/>
      <c r="E1939" s="322"/>
      <c r="F1939" s="322"/>
      <c r="G1939" s="322"/>
      <c r="H1939" s="322"/>
      <c r="I1939" s="322"/>
      <c r="J1939" s="322"/>
      <c r="K1939" s="322"/>
      <c r="L1939" s="330">
        <v>0</v>
      </c>
      <c r="M1939" s="322"/>
      <c r="N1939" s="149">
        <v>1</v>
      </c>
      <c r="O1939" s="330">
        <v>0</v>
      </c>
      <c r="P1939" s="322"/>
      <c r="Q1939" s="330">
        <v>0</v>
      </c>
      <c r="R1939" s="322"/>
      <c r="S1939" s="149">
        <v>1</v>
      </c>
    </row>
    <row r="1940" spans="1:19" ht="10.9" customHeight="1" x14ac:dyDescent="0.2">
      <c r="A1940" s="301"/>
      <c r="B1940" s="301"/>
      <c r="C1940" s="301"/>
      <c r="D1940" s="301"/>
      <c r="E1940" s="301"/>
      <c r="F1940" s="301"/>
      <c r="G1940" s="301"/>
      <c r="H1940" s="301"/>
      <c r="I1940" s="301"/>
      <c r="J1940" s="301"/>
      <c r="K1940" s="301"/>
      <c r="L1940" s="301"/>
      <c r="M1940" s="301"/>
      <c r="N1940" s="301"/>
      <c r="O1940" s="301"/>
      <c r="P1940" s="301"/>
      <c r="Q1940" s="301"/>
      <c r="R1940" s="301"/>
      <c r="S1940" s="301"/>
    </row>
    <row r="1941" spans="1:19" ht="10.9" customHeight="1" x14ac:dyDescent="0.2">
      <c r="A1941" s="322" t="s">
        <v>4022</v>
      </c>
      <c r="B1941" s="322"/>
      <c r="C1941" s="322"/>
      <c r="D1941" s="322"/>
      <c r="E1941" s="321" t="s">
        <v>4428</v>
      </c>
      <c r="F1941" s="321"/>
      <c r="G1941" s="321"/>
      <c r="H1941" s="321"/>
      <c r="I1941" s="321"/>
      <c r="J1941" s="321"/>
      <c r="K1941" s="321"/>
      <c r="L1941" s="321"/>
      <c r="M1941" s="321"/>
      <c r="N1941" s="321"/>
      <c r="O1941" s="321"/>
      <c r="P1941" s="322" t="s">
        <v>2904</v>
      </c>
      <c r="Q1941" s="322"/>
      <c r="R1941" s="321" t="s">
        <v>414</v>
      </c>
      <c r="S1941" s="321"/>
    </row>
    <row r="1942" spans="1:19" ht="10.9" customHeight="1" x14ac:dyDescent="0.2">
      <c r="A1942" s="157"/>
      <c r="B1942" s="324"/>
      <c r="C1942" s="324"/>
      <c r="D1942" s="324"/>
      <c r="E1942" s="324"/>
      <c r="F1942" s="324"/>
      <c r="G1942" s="325"/>
      <c r="H1942" s="325"/>
      <c r="I1942" s="325"/>
      <c r="J1942" s="325"/>
      <c r="K1942" s="156"/>
      <c r="L1942" s="326" t="s">
        <v>4020</v>
      </c>
      <c r="M1942" s="326"/>
      <c r="N1942" s="326"/>
      <c r="O1942" s="326"/>
      <c r="P1942" s="326"/>
      <c r="Q1942" s="326"/>
      <c r="R1942" s="326"/>
      <c r="S1942" s="156"/>
    </row>
    <row r="1943" spans="1:19" ht="65.650000000000006" customHeight="1" x14ac:dyDescent="0.2">
      <c r="A1943" s="155" t="s">
        <v>1247</v>
      </c>
      <c r="B1943" s="327" t="s">
        <v>0</v>
      </c>
      <c r="C1943" s="327"/>
      <c r="D1943" s="327" t="s">
        <v>1</v>
      </c>
      <c r="E1943" s="327"/>
      <c r="F1943" s="327"/>
      <c r="G1943" s="327" t="s">
        <v>2904</v>
      </c>
      <c r="H1943" s="327"/>
      <c r="I1943" s="328" t="s">
        <v>405</v>
      </c>
      <c r="J1943" s="328"/>
      <c r="K1943" s="154" t="s">
        <v>4</v>
      </c>
      <c r="L1943" s="322" t="s">
        <v>4019</v>
      </c>
      <c r="M1943" s="322"/>
      <c r="N1943" s="141" t="s">
        <v>4018</v>
      </c>
      <c r="O1943" s="322" t="s">
        <v>4017</v>
      </c>
      <c r="P1943" s="322"/>
      <c r="Q1943" s="322" t="s">
        <v>4016</v>
      </c>
      <c r="R1943" s="322"/>
      <c r="S1943" s="154" t="s">
        <v>5</v>
      </c>
    </row>
    <row r="1944" spans="1:19" ht="21.75" customHeight="1" x14ac:dyDescent="0.2">
      <c r="A1944" s="128" t="s">
        <v>4015</v>
      </c>
      <c r="B1944" s="334">
        <v>4537</v>
      </c>
      <c r="C1944" s="321"/>
      <c r="D1944" s="321" t="s">
        <v>3862</v>
      </c>
      <c r="E1944" s="321"/>
      <c r="F1944" s="321"/>
      <c r="G1944" s="321" t="s">
        <v>7</v>
      </c>
      <c r="H1944" s="321"/>
      <c r="I1944" s="347">
        <v>24</v>
      </c>
      <c r="J1944" s="331"/>
      <c r="K1944" s="132">
        <v>0.76</v>
      </c>
      <c r="L1944" s="331"/>
      <c r="M1944" s="331"/>
      <c r="N1944" s="142">
        <v>18.239999999999998</v>
      </c>
      <c r="O1944" s="331"/>
      <c r="P1944" s="331"/>
      <c r="Q1944" s="331"/>
      <c r="R1944" s="331"/>
      <c r="S1944" s="142">
        <v>18.239999999999998</v>
      </c>
    </row>
    <row r="1945" spans="1:19" ht="10.9" customHeight="1" x14ac:dyDescent="0.2">
      <c r="A1945" s="128" t="s">
        <v>4015</v>
      </c>
      <c r="B1945" s="334">
        <v>4600</v>
      </c>
      <c r="C1945" s="321"/>
      <c r="D1945" s="321" t="s">
        <v>3850</v>
      </c>
      <c r="E1945" s="321"/>
      <c r="F1945" s="321"/>
      <c r="G1945" s="321" t="s">
        <v>7</v>
      </c>
      <c r="H1945" s="321"/>
      <c r="I1945" s="335">
        <v>1</v>
      </c>
      <c r="J1945" s="331"/>
      <c r="K1945" s="132">
        <v>9.2100000000000009</v>
      </c>
      <c r="L1945" s="331"/>
      <c r="M1945" s="331"/>
      <c r="N1945" s="132">
        <v>9.2100000000000009</v>
      </c>
      <c r="O1945" s="331"/>
      <c r="P1945" s="331"/>
      <c r="Q1945" s="331"/>
      <c r="R1945" s="331"/>
      <c r="S1945" s="132">
        <v>9.2100000000000009</v>
      </c>
    </row>
    <row r="1946" spans="1:19" ht="10.9" customHeight="1" x14ac:dyDescent="0.2">
      <c r="A1946" s="128" t="s">
        <v>4015</v>
      </c>
      <c r="B1946" s="334">
        <v>4649</v>
      </c>
      <c r="C1946" s="321"/>
      <c r="D1946" s="321" t="s">
        <v>3845</v>
      </c>
      <c r="E1946" s="321"/>
      <c r="F1946" s="321"/>
      <c r="G1946" s="321" t="s">
        <v>7</v>
      </c>
      <c r="H1946" s="321"/>
      <c r="I1946" s="347">
        <v>21</v>
      </c>
      <c r="J1946" s="331"/>
      <c r="K1946" s="132">
        <v>4.22</v>
      </c>
      <c r="L1946" s="331"/>
      <c r="M1946" s="331"/>
      <c r="N1946" s="142">
        <v>88.62</v>
      </c>
      <c r="O1946" s="331"/>
      <c r="P1946" s="331"/>
      <c r="Q1946" s="331"/>
      <c r="R1946" s="331"/>
      <c r="S1946" s="142">
        <v>88.62</v>
      </c>
    </row>
    <row r="1947" spans="1:19" ht="10.9" customHeight="1" x14ac:dyDescent="0.2">
      <c r="A1947" s="128" t="s">
        <v>4015</v>
      </c>
      <c r="B1947" s="334">
        <v>4651</v>
      </c>
      <c r="C1947" s="321"/>
      <c r="D1947" s="321" t="s">
        <v>3843</v>
      </c>
      <c r="E1947" s="321"/>
      <c r="F1947" s="321"/>
      <c r="G1947" s="321" t="s">
        <v>7</v>
      </c>
      <c r="H1947" s="321"/>
      <c r="I1947" s="335">
        <v>6</v>
      </c>
      <c r="J1947" s="331"/>
      <c r="K1947" s="132">
        <v>4.0199999999999996</v>
      </c>
      <c r="L1947" s="331"/>
      <c r="M1947" s="331"/>
      <c r="N1947" s="142">
        <v>24.12</v>
      </c>
      <c r="O1947" s="331"/>
      <c r="P1947" s="331"/>
      <c r="Q1947" s="331"/>
      <c r="R1947" s="331"/>
      <c r="S1947" s="142">
        <v>24.12</v>
      </c>
    </row>
    <row r="1948" spans="1:19" ht="21.75" customHeight="1" x14ac:dyDescent="0.2">
      <c r="A1948" s="128" t="s">
        <v>4015</v>
      </c>
      <c r="B1948" s="334">
        <v>4659</v>
      </c>
      <c r="C1948" s="321"/>
      <c r="D1948" s="321" t="s">
        <v>3838</v>
      </c>
      <c r="E1948" s="321"/>
      <c r="F1948" s="321"/>
      <c r="G1948" s="321" t="s">
        <v>7</v>
      </c>
      <c r="H1948" s="321"/>
      <c r="I1948" s="335">
        <v>2</v>
      </c>
      <c r="J1948" s="331"/>
      <c r="K1948" s="142">
        <v>14.99</v>
      </c>
      <c r="L1948" s="331"/>
      <c r="M1948" s="331"/>
      <c r="N1948" s="142">
        <v>29.98</v>
      </c>
      <c r="O1948" s="331"/>
      <c r="P1948" s="331"/>
      <c r="Q1948" s="331"/>
      <c r="R1948" s="331"/>
      <c r="S1948" s="142">
        <v>29.98</v>
      </c>
    </row>
    <row r="1949" spans="1:19" ht="10.9" customHeight="1" x14ac:dyDescent="0.2">
      <c r="A1949" s="128" t="s">
        <v>4015</v>
      </c>
      <c r="B1949" s="334">
        <v>4816</v>
      </c>
      <c r="C1949" s="321"/>
      <c r="D1949" s="321" t="s">
        <v>3791</v>
      </c>
      <c r="E1949" s="321"/>
      <c r="F1949" s="321"/>
      <c r="G1949" s="321" t="s">
        <v>7</v>
      </c>
      <c r="H1949" s="321"/>
      <c r="I1949" s="347">
        <v>24</v>
      </c>
      <c r="J1949" s="331"/>
      <c r="K1949" s="142">
        <v>12.99</v>
      </c>
      <c r="L1949" s="331"/>
      <c r="M1949" s="331"/>
      <c r="N1949" s="135">
        <v>311.76</v>
      </c>
      <c r="O1949" s="331"/>
      <c r="P1949" s="331"/>
      <c r="Q1949" s="331"/>
      <c r="R1949" s="331"/>
      <c r="S1949" s="135">
        <v>311.76</v>
      </c>
    </row>
    <row r="1950" spans="1:19" ht="10.9" customHeight="1" x14ac:dyDescent="0.2">
      <c r="A1950" s="128" t="s">
        <v>4015</v>
      </c>
      <c r="B1950" s="334">
        <v>4918</v>
      </c>
      <c r="C1950" s="321"/>
      <c r="D1950" s="321" t="s">
        <v>3787</v>
      </c>
      <c r="E1950" s="321"/>
      <c r="F1950" s="321"/>
      <c r="G1950" s="321" t="s">
        <v>7</v>
      </c>
      <c r="H1950" s="321"/>
      <c r="I1950" s="347">
        <v>18</v>
      </c>
      <c r="J1950" s="331"/>
      <c r="K1950" s="132">
        <v>1.99</v>
      </c>
      <c r="L1950" s="331"/>
      <c r="M1950" s="331"/>
      <c r="N1950" s="142">
        <v>35.82</v>
      </c>
      <c r="O1950" s="331"/>
      <c r="P1950" s="331"/>
      <c r="Q1950" s="331"/>
      <c r="R1950" s="331"/>
      <c r="S1950" s="142">
        <v>35.82</v>
      </c>
    </row>
    <row r="1951" spans="1:19" ht="10.9" customHeight="1" x14ac:dyDescent="0.2">
      <c r="A1951" s="128" t="s">
        <v>4015</v>
      </c>
      <c r="B1951" s="334">
        <v>4983</v>
      </c>
      <c r="C1951" s="321"/>
      <c r="D1951" s="321" t="s">
        <v>3777</v>
      </c>
      <c r="E1951" s="321"/>
      <c r="F1951" s="321"/>
      <c r="G1951" s="321" t="s">
        <v>7</v>
      </c>
      <c r="H1951" s="321"/>
      <c r="I1951" s="335">
        <v>6</v>
      </c>
      <c r="J1951" s="331"/>
      <c r="K1951" s="132">
        <v>1.44</v>
      </c>
      <c r="L1951" s="331"/>
      <c r="M1951" s="331"/>
      <c r="N1951" s="132">
        <v>8.64</v>
      </c>
      <c r="O1951" s="331"/>
      <c r="P1951" s="331"/>
      <c r="Q1951" s="331"/>
      <c r="R1951" s="331"/>
      <c r="S1951" s="132">
        <v>8.64</v>
      </c>
    </row>
    <row r="1952" spans="1:19" ht="10.9" customHeight="1" x14ac:dyDescent="0.2">
      <c r="A1952" s="128" t="s">
        <v>4015</v>
      </c>
      <c r="B1952" s="334">
        <v>5156</v>
      </c>
      <c r="C1952" s="321"/>
      <c r="D1952" s="321" t="s">
        <v>3758</v>
      </c>
      <c r="E1952" s="321"/>
      <c r="F1952" s="321"/>
      <c r="G1952" s="321" t="s">
        <v>7</v>
      </c>
      <c r="H1952" s="321"/>
      <c r="I1952" s="335">
        <v>7</v>
      </c>
      <c r="J1952" s="331"/>
      <c r="K1952" s="132">
        <v>8.25</v>
      </c>
      <c r="L1952" s="331"/>
      <c r="M1952" s="331"/>
      <c r="N1952" s="142">
        <v>57.75</v>
      </c>
      <c r="O1952" s="331"/>
      <c r="P1952" s="331"/>
      <c r="Q1952" s="331"/>
      <c r="R1952" s="331"/>
      <c r="S1952" s="142">
        <v>57.75</v>
      </c>
    </row>
    <row r="1953" spans="1:19" ht="10.9" customHeight="1" x14ac:dyDescent="0.2">
      <c r="A1953" s="128" t="s">
        <v>4015</v>
      </c>
      <c r="B1953" s="334">
        <v>5245</v>
      </c>
      <c r="C1953" s="321"/>
      <c r="D1953" s="321" t="s">
        <v>3748</v>
      </c>
      <c r="E1953" s="321"/>
      <c r="F1953" s="321"/>
      <c r="G1953" s="321" t="s">
        <v>7</v>
      </c>
      <c r="H1953" s="321"/>
      <c r="I1953" s="347">
        <v>12</v>
      </c>
      <c r="J1953" s="331"/>
      <c r="K1953" s="132">
        <v>3</v>
      </c>
      <c r="L1953" s="331"/>
      <c r="M1953" s="331"/>
      <c r="N1953" s="142">
        <v>36</v>
      </c>
      <c r="O1953" s="331"/>
      <c r="P1953" s="331"/>
      <c r="Q1953" s="331"/>
      <c r="R1953" s="331"/>
      <c r="S1953" s="142">
        <v>36</v>
      </c>
    </row>
    <row r="1954" spans="1:19" ht="10.9" customHeight="1" x14ac:dyDescent="0.2">
      <c r="A1954" s="128" t="s">
        <v>4015</v>
      </c>
      <c r="B1954" s="334">
        <v>5246</v>
      </c>
      <c r="C1954" s="321"/>
      <c r="D1954" s="321" t="s">
        <v>3747</v>
      </c>
      <c r="E1954" s="321"/>
      <c r="F1954" s="321"/>
      <c r="G1954" s="321" t="s">
        <v>7</v>
      </c>
      <c r="H1954" s="321"/>
      <c r="I1954" s="335">
        <v>1</v>
      </c>
      <c r="J1954" s="331"/>
      <c r="K1954" s="132">
        <v>4.8099999999999996</v>
      </c>
      <c r="L1954" s="331"/>
      <c r="M1954" s="331"/>
      <c r="N1954" s="132">
        <v>4.8099999999999996</v>
      </c>
      <c r="O1954" s="331"/>
      <c r="P1954" s="331"/>
      <c r="Q1954" s="331"/>
      <c r="R1954" s="331"/>
      <c r="S1954" s="132">
        <v>4.8099999999999996</v>
      </c>
    </row>
    <row r="1955" spans="1:19" ht="10.9" customHeight="1" x14ac:dyDescent="0.2">
      <c r="A1955" s="128" t="s">
        <v>4015</v>
      </c>
      <c r="B1955" s="334">
        <v>5334</v>
      </c>
      <c r="C1955" s="321"/>
      <c r="D1955" s="321" t="s">
        <v>3725</v>
      </c>
      <c r="E1955" s="321"/>
      <c r="F1955" s="321"/>
      <c r="G1955" s="321" t="s">
        <v>7</v>
      </c>
      <c r="H1955" s="321"/>
      <c r="I1955" s="347">
        <v>79</v>
      </c>
      <c r="J1955" s="331"/>
      <c r="K1955" s="132">
        <v>0.84</v>
      </c>
      <c r="L1955" s="331"/>
      <c r="M1955" s="331"/>
      <c r="N1955" s="142">
        <v>66.36</v>
      </c>
      <c r="O1955" s="331"/>
      <c r="P1955" s="331"/>
      <c r="Q1955" s="331"/>
      <c r="R1955" s="331"/>
      <c r="S1955" s="142">
        <v>66.36</v>
      </c>
    </row>
    <row r="1956" spans="1:19" ht="10.9" customHeight="1" x14ac:dyDescent="0.2">
      <c r="A1956" s="128" t="s">
        <v>4015</v>
      </c>
      <c r="B1956" s="334">
        <v>5335</v>
      </c>
      <c r="C1956" s="321"/>
      <c r="D1956" s="321" t="s">
        <v>3724</v>
      </c>
      <c r="E1956" s="321"/>
      <c r="F1956" s="321"/>
      <c r="G1956" s="321" t="s">
        <v>7</v>
      </c>
      <c r="H1956" s="321"/>
      <c r="I1956" s="347">
        <v>74</v>
      </c>
      <c r="J1956" s="331"/>
      <c r="K1956" s="132">
        <v>2.11</v>
      </c>
      <c r="L1956" s="331"/>
      <c r="M1956" s="331"/>
      <c r="N1956" s="135">
        <v>156.13999999999999</v>
      </c>
      <c r="O1956" s="331"/>
      <c r="P1956" s="331"/>
      <c r="Q1956" s="331"/>
      <c r="R1956" s="331"/>
      <c r="S1956" s="135">
        <v>156.13999999999999</v>
      </c>
    </row>
    <row r="1957" spans="1:19" ht="10.9" customHeight="1" x14ac:dyDescent="0.2">
      <c r="A1957" s="128" t="s">
        <v>4015</v>
      </c>
      <c r="B1957" s="334">
        <v>5342</v>
      </c>
      <c r="C1957" s="321"/>
      <c r="D1957" s="321" t="s">
        <v>3720</v>
      </c>
      <c r="E1957" s="321"/>
      <c r="F1957" s="321"/>
      <c r="G1957" s="321" t="s">
        <v>7</v>
      </c>
      <c r="H1957" s="321"/>
      <c r="I1957" s="347">
        <v>11</v>
      </c>
      <c r="J1957" s="331"/>
      <c r="K1957" s="132">
        <v>5</v>
      </c>
      <c r="L1957" s="331"/>
      <c r="M1957" s="331"/>
      <c r="N1957" s="142">
        <v>55</v>
      </c>
      <c r="O1957" s="331"/>
      <c r="P1957" s="331"/>
      <c r="Q1957" s="331"/>
      <c r="R1957" s="331"/>
      <c r="S1957" s="142">
        <v>55</v>
      </c>
    </row>
    <row r="1958" spans="1:19" ht="10.9" customHeight="1" x14ac:dyDescent="0.2">
      <c r="A1958" s="128" t="s">
        <v>4015</v>
      </c>
      <c r="B1958" s="334">
        <v>5343</v>
      </c>
      <c r="C1958" s="321"/>
      <c r="D1958" s="321" t="s">
        <v>3719</v>
      </c>
      <c r="E1958" s="321"/>
      <c r="F1958" s="321"/>
      <c r="G1958" s="321" t="s">
        <v>7</v>
      </c>
      <c r="H1958" s="321"/>
      <c r="I1958" s="347">
        <v>29</v>
      </c>
      <c r="J1958" s="331"/>
      <c r="K1958" s="132">
        <v>6.87</v>
      </c>
      <c r="L1958" s="331"/>
      <c r="M1958" s="331"/>
      <c r="N1958" s="135">
        <v>199.23</v>
      </c>
      <c r="O1958" s="331"/>
      <c r="P1958" s="331"/>
      <c r="Q1958" s="331"/>
      <c r="R1958" s="331"/>
      <c r="S1958" s="135">
        <v>199.23</v>
      </c>
    </row>
    <row r="1959" spans="1:19" ht="10.9" customHeight="1" x14ac:dyDescent="0.2">
      <c r="A1959" s="128" t="s">
        <v>4015</v>
      </c>
      <c r="B1959" s="334">
        <v>5582</v>
      </c>
      <c r="C1959" s="321"/>
      <c r="D1959" s="321" t="s">
        <v>3670</v>
      </c>
      <c r="E1959" s="321"/>
      <c r="F1959" s="321"/>
      <c r="G1959" s="321" t="s">
        <v>7</v>
      </c>
      <c r="H1959" s="321"/>
      <c r="I1959" s="347">
        <v>24</v>
      </c>
      <c r="J1959" s="331"/>
      <c r="K1959" s="132">
        <v>1.1100000000000001</v>
      </c>
      <c r="L1959" s="331"/>
      <c r="M1959" s="331"/>
      <c r="N1959" s="142">
        <v>26.64</v>
      </c>
      <c r="O1959" s="331"/>
      <c r="P1959" s="331"/>
      <c r="Q1959" s="331"/>
      <c r="R1959" s="331"/>
      <c r="S1959" s="142">
        <v>26.64</v>
      </c>
    </row>
    <row r="1960" spans="1:19" ht="10.9" customHeight="1" x14ac:dyDescent="0.2">
      <c r="A1960" s="128" t="s">
        <v>4015</v>
      </c>
      <c r="B1960" s="334">
        <v>5586</v>
      </c>
      <c r="C1960" s="321"/>
      <c r="D1960" s="321" t="s">
        <v>3669</v>
      </c>
      <c r="E1960" s="321"/>
      <c r="F1960" s="321"/>
      <c r="G1960" s="321" t="s">
        <v>7</v>
      </c>
      <c r="H1960" s="321"/>
      <c r="I1960" s="347">
        <v>49</v>
      </c>
      <c r="J1960" s="331"/>
      <c r="K1960" s="132">
        <v>1.72</v>
      </c>
      <c r="L1960" s="331"/>
      <c r="M1960" s="331"/>
      <c r="N1960" s="142">
        <v>84.28</v>
      </c>
      <c r="O1960" s="331"/>
      <c r="P1960" s="331"/>
      <c r="Q1960" s="331"/>
      <c r="R1960" s="331"/>
      <c r="S1960" s="142">
        <v>84.28</v>
      </c>
    </row>
    <row r="1961" spans="1:19" ht="10.9" customHeight="1" x14ac:dyDescent="0.2">
      <c r="A1961" s="322" t="s">
        <v>4014</v>
      </c>
      <c r="B1961" s="322"/>
      <c r="C1961" s="322"/>
      <c r="D1961" s="322"/>
      <c r="E1961" s="322"/>
      <c r="F1961" s="322"/>
      <c r="G1961" s="322"/>
      <c r="H1961" s="322"/>
      <c r="I1961" s="322"/>
      <c r="J1961" s="322"/>
      <c r="K1961" s="322"/>
      <c r="L1961" s="333">
        <v>0</v>
      </c>
      <c r="M1961" s="322"/>
      <c r="N1961" s="151">
        <v>1212.5999999999999</v>
      </c>
      <c r="O1961" s="333">
        <v>0</v>
      </c>
      <c r="P1961" s="322"/>
      <c r="Q1961" s="333">
        <v>0</v>
      </c>
      <c r="R1961" s="322"/>
      <c r="S1961" s="151">
        <v>1212.5999999999999</v>
      </c>
    </row>
    <row r="1962" spans="1:19" ht="10.9" customHeight="1" x14ac:dyDescent="0.2">
      <c r="A1962" s="322" t="s">
        <v>4013</v>
      </c>
      <c r="B1962" s="322"/>
      <c r="C1962" s="322"/>
      <c r="D1962" s="322"/>
      <c r="E1962" s="322"/>
      <c r="F1962" s="322"/>
      <c r="G1962" s="322"/>
      <c r="H1962" s="322"/>
      <c r="I1962" s="322"/>
      <c r="J1962" s="322"/>
      <c r="K1962" s="322"/>
      <c r="L1962" s="330">
        <v>0</v>
      </c>
      <c r="M1962" s="322"/>
      <c r="N1962" s="149">
        <v>1</v>
      </c>
      <c r="O1962" s="330">
        <v>0</v>
      </c>
      <c r="P1962" s="322"/>
      <c r="Q1962" s="330">
        <v>0</v>
      </c>
      <c r="R1962" s="322"/>
      <c r="S1962" s="149">
        <v>1</v>
      </c>
    </row>
    <row r="1963" spans="1:19" ht="10.9" customHeight="1" x14ac:dyDescent="0.2">
      <c r="A1963" s="301"/>
      <c r="B1963" s="301"/>
      <c r="C1963" s="301"/>
      <c r="D1963" s="301"/>
      <c r="E1963" s="301"/>
      <c r="F1963" s="301"/>
      <c r="G1963" s="301"/>
      <c r="H1963" s="301"/>
      <c r="I1963" s="301"/>
      <c r="J1963" s="301"/>
      <c r="K1963" s="301"/>
      <c r="L1963" s="301"/>
      <c r="M1963" s="301"/>
      <c r="N1963" s="301"/>
      <c r="O1963" s="301"/>
      <c r="P1963" s="301"/>
      <c r="Q1963" s="301"/>
      <c r="R1963" s="301"/>
      <c r="S1963" s="301"/>
    </row>
    <row r="1964" spans="1:19" ht="10.9" customHeight="1" x14ac:dyDescent="0.2">
      <c r="A1964" s="322" t="s">
        <v>4022</v>
      </c>
      <c r="B1964" s="322"/>
      <c r="C1964" s="322"/>
      <c r="D1964" s="322"/>
      <c r="E1964" s="321" t="s">
        <v>4427</v>
      </c>
      <c r="F1964" s="321"/>
      <c r="G1964" s="321"/>
      <c r="H1964" s="321"/>
      <c r="I1964" s="321"/>
      <c r="J1964" s="321"/>
      <c r="K1964" s="321"/>
      <c r="L1964" s="321"/>
      <c r="M1964" s="321"/>
      <c r="N1964" s="321"/>
      <c r="O1964" s="321"/>
      <c r="P1964" s="322" t="s">
        <v>2904</v>
      </c>
      <c r="Q1964" s="322"/>
      <c r="R1964" s="321" t="s">
        <v>414</v>
      </c>
      <c r="S1964" s="321"/>
    </row>
    <row r="1965" spans="1:19" ht="10.9" customHeight="1" x14ac:dyDescent="0.2">
      <c r="A1965" s="157"/>
      <c r="B1965" s="324"/>
      <c r="C1965" s="324"/>
      <c r="D1965" s="324"/>
      <c r="E1965" s="324"/>
      <c r="F1965" s="324"/>
      <c r="G1965" s="325"/>
      <c r="H1965" s="325"/>
      <c r="I1965" s="325"/>
      <c r="J1965" s="325"/>
      <c r="K1965" s="156"/>
      <c r="L1965" s="326" t="s">
        <v>4020</v>
      </c>
      <c r="M1965" s="326"/>
      <c r="N1965" s="326"/>
      <c r="O1965" s="326"/>
      <c r="P1965" s="326"/>
      <c r="Q1965" s="326"/>
      <c r="R1965" s="326"/>
      <c r="S1965" s="156"/>
    </row>
    <row r="1966" spans="1:19" ht="65.650000000000006" customHeight="1" x14ac:dyDescent="0.2">
      <c r="A1966" s="155" t="s">
        <v>1247</v>
      </c>
      <c r="B1966" s="327" t="s">
        <v>0</v>
      </c>
      <c r="C1966" s="327"/>
      <c r="D1966" s="327" t="s">
        <v>1</v>
      </c>
      <c r="E1966" s="327"/>
      <c r="F1966" s="327"/>
      <c r="G1966" s="327" t="s">
        <v>2904</v>
      </c>
      <c r="H1966" s="327"/>
      <c r="I1966" s="328" t="s">
        <v>405</v>
      </c>
      <c r="J1966" s="328"/>
      <c r="K1966" s="154" t="s">
        <v>4</v>
      </c>
      <c r="L1966" s="322" t="s">
        <v>4019</v>
      </c>
      <c r="M1966" s="322"/>
      <c r="N1966" s="141" t="s">
        <v>4018</v>
      </c>
      <c r="O1966" s="322" t="s">
        <v>4017</v>
      </c>
      <c r="P1966" s="322"/>
      <c r="Q1966" s="322" t="s">
        <v>4016</v>
      </c>
      <c r="R1966" s="322"/>
      <c r="S1966" s="154" t="s">
        <v>5</v>
      </c>
    </row>
    <row r="1967" spans="1:19" ht="10.9" customHeight="1" x14ac:dyDescent="0.2">
      <c r="A1967" s="128" t="s">
        <v>4015</v>
      </c>
      <c r="B1967" s="334">
        <v>9101</v>
      </c>
      <c r="C1967" s="321"/>
      <c r="D1967" s="321" t="s">
        <v>3510</v>
      </c>
      <c r="E1967" s="321"/>
      <c r="F1967" s="321"/>
      <c r="G1967" s="321" t="s">
        <v>7</v>
      </c>
      <c r="H1967" s="321"/>
      <c r="I1967" s="347">
        <v>24</v>
      </c>
      <c r="J1967" s="331"/>
      <c r="K1967" s="142">
        <v>47.89</v>
      </c>
      <c r="L1967" s="331"/>
      <c r="M1967" s="331"/>
      <c r="N1967" s="129">
        <v>1149.3599999999999</v>
      </c>
      <c r="O1967" s="331"/>
      <c r="P1967" s="331"/>
      <c r="Q1967" s="331"/>
      <c r="R1967" s="331"/>
      <c r="S1967" s="129">
        <v>1149.3599999999999</v>
      </c>
    </row>
    <row r="1968" spans="1:19" ht="10.9" customHeight="1" x14ac:dyDescent="0.2">
      <c r="A1968" s="128" t="s">
        <v>4015</v>
      </c>
      <c r="B1968" s="334">
        <v>9381</v>
      </c>
      <c r="C1968" s="321"/>
      <c r="D1968" s="321" t="s">
        <v>3503</v>
      </c>
      <c r="E1968" s="321"/>
      <c r="F1968" s="321"/>
      <c r="G1968" s="321" t="s">
        <v>7</v>
      </c>
      <c r="H1968" s="321"/>
      <c r="I1968" s="347">
        <v>24</v>
      </c>
      <c r="J1968" s="331"/>
      <c r="K1968" s="135">
        <v>130</v>
      </c>
      <c r="L1968" s="331"/>
      <c r="M1968" s="331"/>
      <c r="N1968" s="129">
        <v>3120</v>
      </c>
      <c r="O1968" s="331"/>
      <c r="P1968" s="331"/>
      <c r="Q1968" s="331"/>
      <c r="R1968" s="331"/>
      <c r="S1968" s="129">
        <v>3120</v>
      </c>
    </row>
    <row r="1969" spans="1:19" ht="10.9" customHeight="1" x14ac:dyDescent="0.2">
      <c r="A1969" s="128" t="s">
        <v>4015</v>
      </c>
      <c r="B1969" s="334">
        <v>9404</v>
      </c>
      <c r="C1969" s="321"/>
      <c r="D1969" s="321" t="s">
        <v>3380</v>
      </c>
      <c r="E1969" s="321"/>
      <c r="F1969" s="321"/>
      <c r="G1969" s="321" t="s">
        <v>7</v>
      </c>
      <c r="H1969" s="321"/>
      <c r="I1969" s="347">
        <v>12</v>
      </c>
      <c r="J1969" s="331"/>
      <c r="K1969" s="142">
        <v>26.9</v>
      </c>
      <c r="L1969" s="331"/>
      <c r="M1969" s="331"/>
      <c r="N1969" s="135">
        <v>322.8</v>
      </c>
      <c r="O1969" s="331"/>
      <c r="P1969" s="331"/>
      <c r="Q1969" s="331"/>
      <c r="R1969" s="331"/>
      <c r="S1969" s="135">
        <v>322.8</v>
      </c>
    </row>
    <row r="1970" spans="1:19" ht="10.9" customHeight="1" x14ac:dyDescent="0.2">
      <c r="A1970" s="322" t="s">
        <v>4014</v>
      </c>
      <c r="B1970" s="322"/>
      <c r="C1970" s="322"/>
      <c r="D1970" s="322"/>
      <c r="E1970" s="322"/>
      <c r="F1970" s="322"/>
      <c r="G1970" s="322"/>
      <c r="H1970" s="322"/>
      <c r="I1970" s="322"/>
      <c r="J1970" s="322"/>
      <c r="K1970" s="322"/>
      <c r="L1970" s="333">
        <v>0</v>
      </c>
      <c r="M1970" s="322"/>
      <c r="N1970" s="151">
        <v>4592.16</v>
      </c>
      <c r="O1970" s="333">
        <v>0</v>
      </c>
      <c r="P1970" s="322"/>
      <c r="Q1970" s="333">
        <v>0</v>
      </c>
      <c r="R1970" s="322"/>
      <c r="S1970" s="151">
        <v>4592.16</v>
      </c>
    </row>
    <row r="1971" spans="1:19" ht="10.9" customHeight="1" x14ac:dyDescent="0.2">
      <c r="A1971" s="322" t="s">
        <v>4013</v>
      </c>
      <c r="B1971" s="322"/>
      <c r="C1971" s="322"/>
      <c r="D1971" s="322"/>
      <c r="E1971" s="322"/>
      <c r="F1971" s="322"/>
      <c r="G1971" s="322"/>
      <c r="H1971" s="322"/>
      <c r="I1971" s="322"/>
      <c r="J1971" s="322"/>
      <c r="K1971" s="322"/>
      <c r="L1971" s="330">
        <v>0</v>
      </c>
      <c r="M1971" s="322"/>
      <c r="N1971" s="149">
        <v>1</v>
      </c>
      <c r="O1971" s="330">
        <v>0</v>
      </c>
      <c r="P1971" s="322"/>
      <c r="Q1971" s="330">
        <v>0</v>
      </c>
      <c r="R1971" s="322"/>
      <c r="S1971" s="149">
        <v>1</v>
      </c>
    </row>
    <row r="1972" spans="1:19" ht="10.9" customHeight="1" x14ac:dyDescent="0.2">
      <c r="A1972" s="301"/>
      <c r="B1972" s="301"/>
      <c r="C1972" s="301"/>
      <c r="D1972" s="301"/>
      <c r="E1972" s="301"/>
      <c r="F1972" s="301"/>
      <c r="G1972" s="301"/>
      <c r="H1972" s="301"/>
      <c r="I1972" s="301"/>
      <c r="J1972" s="301"/>
      <c r="K1972" s="301"/>
      <c r="L1972" s="301"/>
      <c r="M1972" s="301"/>
      <c r="N1972" s="301"/>
      <c r="O1972" s="301"/>
      <c r="P1972" s="301"/>
      <c r="Q1972" s="301"/>
      <c r="R1972" s="301"/>
      <c r="S1972" s="301"/>
    </row>
    <row r="1973" spans="1:19" ht="10.9" customHeight="1" x14ac:dyDescent="0.2">
      <c r="A1973" s="322" t="s">
        <v>4033</v>
      </c>
      <c r="B1973" s="322"/>
      <c r="C1973" s="322"/>
      <c r="D1973" s="322"/>
      <c r="E1973" s="321" t="s">
        <v>4426</v>
      </c>
      <c r="F1973" s="321"/>
      <c r="G1973" s="321"/>
      <c r="H1973" s="321"/>
      <c r="I1973" s="321"/>
      <c r="J1973" s="321"/>
      <c r="K1973" s="321"/>
      <c r="L1973" s="321"/>
      <c r="M1973" s="321"/>
      <c r="N1973" s="321"/>
      <c r="O1973" s="321"/>
      <c r="P1973" s="321"/>
      <c r="Q1973" s="321"/>
      <c r="R1973" s="321"/>
      <c r="S1973" s="321"/>
    </row>
    <row r="1974" spans="1:19" ht="10.9" customHeight="1" x14ac:dyDescent="0.2">
      <c r="A1974" s="322" t="s">
        <v>4031</v>
      </c>
      <c r="B1974" s="322"/>
      <c r="C1974" s="322"/>
      <c r="D1974" s="322"/>
      <c r="E1974" s="321" t="s">
        <v>4425</v>
      </c>
      <c r="F1974" s="321"/>
      <c r="G1974" s="321"/>
      <c r="H1974" s="321"/>
      <c r="I1974" s="321"/>
      <c r="J1974" s="321"/>
      <c r="K1974" s="321"/>
      <c r="L1974" s="321"/>
      <c r="M1974" s="321"/>
      <c r="N1974" s="321"/>
      <c r="O1974" s="321"/>
      <c r="P1974" s="321"/>
      <c r="Q1974" s="321"/>
      <c r="R1974" s="321"/>
      <c r="S1974" s="321"/>
    </row>
    <row r="1975" spans="1:19" ht="10.9" customHeight="1" x14ac:dyDescent="0.2">
      <c r="A1975" s="322" t="s">
        <v>4022</v>
      </c>
      <c r="B1975" s="322"/>
      <c r="C1975" s="322"/>
      <c r="D1975" s="322"/>
      <c r="E1975" s="321" t="s">
        <v>4424</v>
      </c>
      <c r="F1975" s="321"/>
      <c r="G1975" s="321"/>
      <c r="H1975" s="321"/>
      <c r="I1975" s="321"/>
      <c r="J1975" s="321"/>
      <c r="K1975" s="321"/>
      <c r="L1975" s="321"/>
      <c r="M1975" s="321"/>
      <c r="N1975" s="321"/>
      <c r="O1975" s="321"/>
      <c r="P1975" s="322" t="s">
        <v>2904</v>
      </c>
      <c r="Q1975" s="322"/>
      <c r="R1975" s="321" t="s">
        <v>21</v>
      </c>
      <c r="S1975" s="321"/>
    </row>
    <row r="1976" spans="1:19" ht="10.9" customHeight="1" x14ac:dyDescent="0.2">
      <c r="A1976" s="157"/>
      <c r="B1976" s="324"/>
      <c r="C1976" s="324"/>
      <c r="D1976" s="324"/>
      <c r="E1976" s="324"/>
      <c r="F1976" s="324"/>
      <c r="G1976" s="325"/>
      <c r="H1976" s="325"/>
      <c r="I1976" s="325"/>
      <c r="J1976" s="325"/>
      <c r="K1976" s="156"/>
      <c r="L1976" s="326" t="s">
        <v>4020</v>
      </c>
      <c r="M1976" s="326"/>
      <c r="N1976" s="326"/>
      <c r="O1976" s="326"/>
      <c r="P1976" s="326"/>
      <c r="Q1976" s="326"/>
      <c r="R1976" s="326"/>
      <c r="S1976" s="156"/>
    </row>
    <row r="1977" spans="1:19" ht="65.650000000000006" customHeight="1" x14ac:dyDescent="0.2">
      <c r="A1977" s="155" t="s">
        <v>1247</v>
      </c>
      <c r="B1977" s="327" t="s">
        <v>0</v>
      </c>
      <c r="C1977" s="327"/>
      <c r="D1977" s="327" t="s">
        <v>1</v>
      </c>
      <c r="E1977" s="327"/>
      <c r="F1977" s="327"/>
      <c r="G1977" s="327" t="s">
        <v>2904</v>
      </c>
      <c r="H1977" s="327"/>
      <c r="I1977" s="328" t="s">
        <v>405</v>
      </c>
      <c r="J1977" s="328"/>
      <c r="K1977" s="154" t="s">
        <v>4</v>
      </c>
      <c r="L1977" s="322" t="s">
        <v>4019</v>
      </c>
      <c r="M1977" s="322"/>
      <c r="N1977" s="141" t="s">
        <v>4018</v>
      </c>
      <c r="O1977" s="322" t="s">
        <v>4017</v>
      </c>
      <c r="P1977" s="322"/>
      <c r="Q1977" s="322" t="s">
        <v>4016</v>
      </c>
      <c r="R1977" s="322"/>
      <c r="S1977" s="154" t="s">
        <v>5</v>
      </c>
    </row>
    <row r="1978" spans="1:19" ht="10.9" customHeight="1" x14ac:dyDescent="0.2">
      <c r="A1978" s="128" t="s">
        <v>4015</v>
      </c>
      <c r="B1978" s="334">
        <v>9075</v>
      </c>
      <c r="C1978" s="321"/>
      <c r="D1978" s="321" t="s">
        <v>3209</v>
      </c>
      <c r="E1978" s="321"/>
      <c r="F1978" s="321"/>
      <c r="G1978" s="321" t="s">
        <v>21</v>
      </c>
      <c r="H1978" s="321"/>
      <c r="I1978" s="335">
        <v>1</v>
      </c>
      <c r="J1978" s="331"/>
      <c r="K1978" s="142">
        <v>53</v>
      </c>
      <c r="L1978" s="331"/>
      <c r="M1978" s="331"/>
      <c r="N1978" s="142">
        <v>53</v>
      </c>
      <c r="O1978" s="331"/>
      <c r="P1978" s="331"/>
      <c r="Q1978" s="331"/>
      <c r="R1978" s="331"/>
      <c r="S1978" s="142">
        <v>53</v>
      </c>
    </row>
    <row r="1979" spans="1:19" ht="10.9" customHeight="1" x14ac:dyDescent="0.2">
      <c r="A1979" s="322" t="s">
        <v>4014</v>
      </c>
      <c r="B1979" s="322"/>
      <c r="C1979" s="322"/>
      <c r="D1979" s="322"/>
      <c r="E1979" s="322"/>
      <c r="F1979" s="322"/>
      <c r="G1979" s="322"/>
      <c r="H1979" s="322"/>
      <c r="I1979" s="322"/>
      <c r="J1979" s="322"/>
      <c r="K1979" s="322"/>
      <c r="L1979" s="333">
        <v>0</v>
      </c>
      <c r="M1979" s="322"/>
      <c r="N1979" s="160">
        <v>53</v>
      </c>
      <c r="O1979" s="333">
        <v>0</v>
      </c>
      <c r="P1979" s="322"/>
      <c r="Q1979" s="333">
        <v>0</v>
      </c>
      <c r="R1979" s="322"/>
      <c r="S1979" s="160">
        <v>53</v>
      </c>
    </row>
    <row r="1980" spans="1:19" ht="10.9" customHeight="1" x14ac:dyDescent="0.2">
      <c r="A1980" s="322" t="s">
        <v>4013</v>
      </c>
      <c r="B1980" s="322"/>
      <c r="C1980" s="322"/>
      <c r="D1980" s="322"/>
      <c r="E1980" s="322"/>
      <c r="F1980" s="322"/>
      <c r="G1980" s="322"/>
      <c r="H1980" s="322"/>
      <c r="I1980" s="322"/>
      <c r="J1980" s="322"/>
      <c r="K1980" s="322"/>
      <c r="L1980" s="330">
        <v>0</v>
      </c>
      <c r="M1980" s="322"/>
      <c r="N1980" s="149">
        <v>1</v>
      </c>
      <c r="O1980" s="330">
        <v>0</v>
      </c>
      <c r="P1980" s="322"/>
      <c r="Q1980" s="330">
        <v>0</v>
      </c>
      <c r="R1980" s="322"/>
      <c r="S1980" s="149">
        <v>1</v>
      </c>
    </row>
    <row r="1981" spans="1:19" ht="10.9" customHeight="1" x14ac:dyDescent="0.2">
      <c r="A1981" s="301"/>
      <c r="B1981" s="301"/>
      <c r="C1981" s="301"/>
      <c r="D1981" s="301"/>
      <c r="E1981" s="301"/>
      <c r="F1981" s="301"/>
      <c r="G1981" s="301"/>
      <c r="H1981" s="301"/>
      <c r="I1981" s="301"/>
      <c r="J1981" s="301"/>
      <c r="K1981" s="301"/>
      <c r="L1981" s="301"/>
      <c r="M1981" s="301"/>
      <c r="N1981" s="301"/>
      <c r="O1981" s="301"/>
      <c r="P1981" s="301"/>
      <c r="Q1981" s="301"/>
      <c r="R1981" s="301"/>
      <c r="S1981" s="301"/>
    </row>
    <row r="1982" spans="1:19" ht="10.9" customHeight="1" x14ac:dyDescent="0.2">
      <c r="A1982" s="322" t="s">
        <v>4033</v>
      </c>
      <c r="B1982" s="322"/>
      <c r="C1982" s="322"/>
      <c r="D1982" s="322"/>
      <c r="E1982" s="321" t="s">
        <v>4423</v>
      </c>
      <c r="F1982" s="321"/>
      <c r="G1982" s="321"/>
      <c r="H1982" s="321"/>
      <c r="I1982" s="321"/>
      <c r="J1982" s="321"/>
      <c r="K1982" s="321"/>
      <c r="L1982" s="321"/>
      <c r="M1982" s="321"/>
      <c r="N1982" s="321"/>
      <c r="O1982" s="321"/>
      <c r="P1982" s="321"/>
      <c r="Q1982" s="321"/>
      <c r="R1982" s="321"/>
      <c r="S1982" s="321"/>
    </row>
    <row r="1983" spans="1:19" ht="10.9" customHeight="1" x14ac:dyDescent="0.2">
      <c r="A1983" s="322" t="s">
        <v>4031</v>
      </c>
      <c r="B1983" s="322"/>
      <c r="C1983" s="322"/>
      <c r="D1983" s="322"/>
      <c r="E1983" s="321" t="s">
        <v>4422</v>
      </c>
      <c r="F1983" s="321"/>
      <c r="G1983" s="321"/>
      <c r="H1983" s="321"/>
      <c r="I1983" s="321"/>
      <c r="J1983" s="321"/>
      <c r="K1983" s="321"/>
      <c r="L1983" s="321"/>
      <c r="M1983" s="321"/>
      <c r="N1983" s="321"/>
      <c r="O1983" s="321"/>
      <c r="P1983" s="321"/>
      <c r="Q1983" s="321"/>
      <c r="R1983" s="321"/>
      <c r="S1983" s="321"/>
    </row>
    <row r="1984" spans="1:19" ht="10.9" customHeight="1" x14ac:dyDescent="0.2">
      <c r="A1984" s="322" t="s">
        <v>4022</v>
      </c>
      <c r="B1984" s="322"/>
      <c r="C1984" s="322"/>
      <c r="D1984" s="322"/>
      <c r="E1984" s="321" t="s">
        <v>4421</v>
      </c>
      <c r="F1984" s="321"/>
      <c r="G1984" s="321"/>
      <c r="H1984" s="321"/>
      <c r="I1984" s="321"/>
      <c r="J1984" s="321"/>
      <c r="K1984" s="321"/>
      <c r="L1984" s="321"/>
      <c r="M1984" s="321"/>
      <c r="N1984" s="321"/>
      <c r="O1984" s="321"/>
      <c r="P1984" s="322" t="s">
        <v>2904</v>
      </c>
      <c r="Q1984" s="322"/>
      <c r="R1984" s="321" t="s">
        <v>21</v>
      </c>
      <c r="S1984" s="321"/>
    </row>
    <row r="1985" spans="1:19" ht="10.9" customHeight="1" x14ac:dyDescent="0.2">
      <c r="A1985" s="157"/>
      <c r="B1985" s="324"/>
      <c r="C1985" s="324"/>
      <c r="D1985" s="324"/>
      <c r="E1985" s="324"/>
      <c r="F1985" s="324"/>
      <c r="G1985" s="325"/>
      <c r="H1985" s="325"/>
      <c r="I1985" s="325"/>
      <c r="J1985" s="325"/>
      <c r="K1985" s="156"/>
      <c r="L1985" s="326" t="s">
        <v>4020</v>
      </c>
      <c r="M1985" s="326"/>
      <c r="N1985" s="326"/>
      <c r="O1985" s="326"/>
      <c r="P1985" s="326"/>
      <c r="Q1985" s="326"/>
      <c r="R1985" s="326"/>
      <c r="S1985" s="156"/>
    </row>
    <row r="1986" spans="1:19" ht="65.650000000000006" customHeight="1" x14ac:dyDescent="0.2">
      <c r="A1986" s="155" t="s">
        <v>1247</v>
      </c>
      <c r="B1986" s="327" t="s">
        <v>0</v>
      </c>
      <c r="C1986" s="327"/>
      <c r="D1986" s="327" t="s">
        <v>1</v>
      </c>
      <c r="E1986" s="327"/>
      <c r="F1986" s="327"/>
      <c r="G1986" s="327" t="s">
        <v>2904</v>
      </c>
      <c r="H1986" s="327"/>
      <c r="I1986" s="328" t="s">
        <v>405</v>
      </c>
      <c r="J1986" s="328"/>
      <c r="K1986" s="154" t="s">
        <v>4</v>
      </c>
      <c r="L1986" s="322" t="s">
        <v>4019</v>
      </c>
      <c r="M1986" s="322"/>
      <c r="N1986" s="141" t="s">
        <v>4018</v>
      </c>
      <c r="O1986" s="322" t="s">
        <v>4017</v>
      </c>
      <c r="P1986" s="322"/>
      <c r="Q1986" s="322" t="s">
        <v>4016</v>
      </c>
      <c r="R1986" s="322"/>
      <c r="S1986" s="154" t="s">
        <v>5</v>
      </c>
    </row>
    <row r="1987" spans="1:19" ht="21.75" customHeight="1" x14ac:dyDescent="0.2">
      <c r="A1987" s="128" t="s">
        <v>4015</v>
      </c>
      <c r="B1987" s="339">
        <v>861</v>
      </c>
      <c r="C1987" s="321"/>
      <c r="D1987" s="321" t="s">
        <v>4250</v>
      </c>
      <c r="E1987" s="321"/>
      <c r="F1987" s="321"/>
      <c r="G1987" s="321" t="s">
        <v>629</v>
      </c>
      <c r="H1987" s="321"/>
      <c r="I1987" s="335">
        <v>2E-3</v>
      </c>
      <c r="J1987" s="331"/>
      <c r="K1987" s="142">
        <v>24</v>
      </c>
      <c r="L1987" s="331"/>
      <c r="M1987" s="331"/>
      <c r="N1987" s="132">
        <v>4.8000000000000001E-2</v>
      </c>
      <c r="O1987" s="331"/>
      <c r="P1987" s="331"/>
      <c r="Q1987" s="331"/>
      <c r="R1987" s="331"/>
      <c r="S1987" s="132">
        <v>4.8000000000000001E-2</v>
      </c>
    </row>
    <row r="1988" spans="1:19" ht="10.9" customHeight="1" x14ac:dyDescent="0.2">
      <c r="A1988" s="128" t="s">
        <v>4015</v>
      </c>
      <c r="B1988" s="339">
        <v>960</v>
      </c>
      <c r="C1988" s="321"/>
      <c r="D1988" s="321" t="s">
        <v>3967</v>
      </c>
      <c r="E1988" s="321"/>
      <c r="F1988" s="321"/>
      <c r="G1988" s="321" t="s">
        <v>629</v>
      </c>
      <c r="H1988" s="321"/>
      <c r="I1988" s="335">
        <v>0.9</v>
      </c>
      <c r="J1988" s="331"/>
      <c r="K1988" s="132">
        <v>0.64</v>
      </c>
      <c r="L1988" s="331"/>
      <c r="M1988" s="331"/>
      <c r="N1988" s="132">
        <v>0.57599999999999996</v>
      </c>
      <c r="O1988" s="331"/>
      <c r="P1988" s="331"/>
      <c r="Q1988" s="331"/>
      <c r="R1988" s="331"/>
      <c r="S1988" s="132">
        <v>0.57599999999999996</v>
      </c>
    </row>
    <row r="1989" spans="1:19" ht="10.9" customHeight="1" x14ac:dyDescent="0.2">
      <c r="A1989" s="128" t="s">
        <v>4015</v>
      </c>
      <c r="B1989" s="334">
        <v>2379</v>
      </c>
      <c r="C1989" s="321"/>
      <c r="D1989" s="321" t="s">
        <v>3257</v>
      </c>
      <c r="E1989" s="321"/>
      <c r="F1989" s="321"/>
      <c r="G1989" s="321" t="s">
        <v>7</v>
      </c>
      <c r="H1989" s="321"/>
      <c r="I1989" s="335">
        <v>0.05</v>
      </c>
      <c r="J1989" s="331"/>
      <c r="K1989" s="132">
        <v>2.8</v>
      </c>
      <c r="L1989" s="331"/>
      <c r="M1989" s="331"/>
      <c r="N1989" s="132">
        <v>0.14000000000000001</v>
      </c>
      <c r="O1989" s="331"/>
      <c r="P1989" s="331"/>
      <c r="Q1989" s="331"/>
      <c r="R1989" s="331"/>
      <c r="S1989" s="132">
        <v>0.14000000000000001</v>
      </c>
    </row>
    <row r="1990" spans="1:19" ht="10.9" customHeight="1" x14ac:dyDescent="0.2">
      <c r="A1990" s="322" t="s">
        <v>4014</v>
      </c>
      <c r="B1990" s="322"/>
      <c r="C1990" s="322"/>
      <c r="D1990" s="322"/>
      <c r="E1990" s="322"/>
      <c r="F1990" s="322"/>
      <c r="G1990" s="322"/>
      <c r="H1990" s="322"/>
      <c r="I1990" s="322"/>
      <c r="J1990" s="322"/>
      <c r="K1990" s="322"/>
      <c r="L1990" s="333">
        <v>0</v>
      </c>
      <c r="M1990" s="322"/>
      <c r="N1990" s="152">
        <v>0.76400000000000001</v>
      </c>
      <c r="O1990" s="333">
        <v>0</v>
      </c>
      <c r="P1990" s="322"/>
      <c r="Q1990" s="333">
        <v>0</v>
      </c>
      <c r="R1990" s="322"/>
      <c r="S1990" s="152">
        <v>0.76400000000000001</v>
      </c>
    </row>
    <row r="1991" spans="1:19" ht="10.9" customHeight="1" x14ac:dyDescent="0.2">
      <c r="A1991" s="322" t="s">
        <v>4013</v>
      </c>
      <c r="B1991" s="322"/>
      <c r="C1991" s="322"/>
      <c r="D1991" s="322"/>
      <c r="E1991" s="322"/>
      <c r="F1991" s="322"/>
      <c r="G1991" s="322"/>
      <c r="H1991" s="322"/>
      <c r="I1991" s="322"/>
      <c r="J1991" s="322"/>
      <c r="K1991" s="322"/>
      <c r="L1991" s="330">
        <v>0</v>
      </c>
      <c r="M1991" s="322"/>
      <c r="N1991" s="149">
        <v>1</v>
      </c>
      <c r="O1991" s="330">
        <v>0</v>
      </c>
      <c r="P1991" s="322"/>
      <c r="Q1991" s="330">
        <v>0</v>
      </c>
      <c r="R1991" s="322"/>
      <c r="S1991" s="149">
        <v>1</v>
      </c>
    </row>
    <row r="1992" spans="1:19" ht="10.9" customHeight="1" x14ac:dyDescent="0.2">
      <c r="A1992" s="301"/>
      <c r="B1992" s="301"/>
      <c r="C1992" s="301"/>
      <c r="D1992" s="301"/>
      <c r="E1992" s="301"/>
      <c r="F1992" s="301"/>
      <c r="G1992" s="301"/>
      <c r="H1992" s="301"/>
      <c r="I1992" s="301"/>
      <c r="J1992" s="301"/>
      <c r="K1992" s="301"/>
      <c r="L1992" s="301"/>
      <c r="M1992" s="301"/>
      <c r="N1992" s="301"/>
      <c r="O1992" s="301"/>
      <c r="P1992" s="301"/>
      <c r="Q1992" s="301"/>
      <c r="R1992" s="301"/>
      <c r="S1992" s="301"/>
    </row>
    <row r="1993" spans="1:19" ht="10.9" customHeight="1" x14ac:dyDescent="0.2">
      <c r="A1993" s="322" t="s">
        <v>4022</v>
      </c>
      <c r="B1993" s="322"/>
      <c r="C1993" s="322"/>
      <c r="D1993" s="322"/>
      <c r="E1993" s="321" t="s">
        <v>4420</v>
      </c>
      <c r="F1993" s="321"/>
      <c r="G1993" s="321"/>
      <c r="H1993" s="321"/>
      <c r="I1993" s="321"/>
      <c r="J1993" s="321"/>
      <c r="K1993" s="321"/>
      <c r="L1993" s="321"/>
      <c r="M1993" s="321"/>
      <c r="N1993" s="321"/>
      <c r="O1993" s="321"/>
      <c r="P1993" s="322" t="s">
        <v>2904</v>
      </c>
      <c r="Q1993" s="322"/>
      <c r="R1993" s="321" t="s">
        <v>21</v>
      </c>
      <c r="S1993" s="321"/>
    </row>
    <row r="1994" spans="1:19" ht="10.9" customHeight="1" x14ac:dyDescent="0.2">
      <c r="A1994" s="157"/>
      <c r="B1994" s="324"/>
      <c r="C1994" s="324"/>
      <c r="D1994" s="324"/>
      <c r="E1994" s="324"/>
      <c r="F1994" s="324"/>
      <c r="G1994" s="325"/>
      <c r="H1994" s="325"/>
      <c r="I1994" s="325"/>
      <c r="J1994" s="325"/>
      <c r="K1994" s="156"/>
      <c r="L1994" s="326" t="s">
        <v>4020</v>
      </c>
      <c r="M1994" s="326"/>
      <c r="N1994" s="326"/>
      <c r="O1994" s="326"/>
      <c r="P1994" s="326"/>
      <c r="Q1994" s="326"/>
      <c r="R1994" s="326"/>
      <c r="S1994" s="156"/>
    </row>
    <row r="1995" spans="1:19" ht="65.650000000000006" customHeight="1" x14ac:dyDescent="0.2">
      <c r="A1995" s="155" t="s">
        <v>1247</v>
      </c>
      <c r="B1995" s="327" t="s">
        <v>0</v>
      </c>
      <c r="C1995" s="327"/>
      <c r="D1995" s="327" t="s">
        <v>1</v>
      </c>
      <c r="E1995" s="327"/>
      <c r="F1995" s="327"/>
      <c r="G1995" s="327" t="s">
        <v>2904</v>
      </c>
      <c r="H1995" s="327"/>
      <c r="I1995" s="328" t="s">
        <v>405</v>
      </c>
      <c r="J1995" s="328"/>
      <c r="K1995" s="154" t="s">
        <v>4</v>
      </c>
      <c r="L1995" s="322" t="s">
        <v>4019</v>
      </c>
      <c r="M1995" s="322"/>
      <c r="N1995" s="141" t="s">
        <v>4018</v>
      </c>
      <c r="O1995" s="322" t="s">
        <v>4017</v>
      </c>
      <c r="P1995" s="322"/>
      <c r="Q1995" s="322" t="s">
        <v>4016</v>
      </c>
      <c r="R1995" s="322"/>
      <c r="S1995" s="154" t="s">
        <v>5</v>
      </c>
    </row>
    <row r="1996" spans="1:19" ht="21.75" customHeight="1" x14ac:dyDescent="0.2">
      <c r="A1996" s="128" t="s">
        <v>4034</v>
      </c>
      <c r="B1996" s="334">
        <v>9592</v>
      </c>
      <c r="C1996" s="321"/>
      <c r="D1996" s="321" t="s">
        <v>2175</v>
      </c>
      <c r="E1996" s="321"/>
      <c r="F1996" s="321"/>
      <c r="G1996" s="321" t="s">
        <v>21</v>
      </c>
      <c r="H1996" s="321"/>
      <c r="I1996" s="335">
        <v>1</v>
      </c>
      <c r="J1996" s="331"/>
      <c r="K1996" s="142">
        <v>22</v>
      </c>
      <c r="L1996" s="348">
        <v>22</v>
      </c>
      <c r="M1996" s="331"/>
      <c r="N1996" s="153"/>
      <c r="O1996" s="331"/>
      <c r="P1996" s="331"/>
      <c r="Q1996" s="331"/>
      <c r="R1996" s="331"/>
      <c r="S1996" s="142">
        <v>22</v>
      </c>
    </row>
    <row r="1997" spans="1:19" ht="10.9" customHeight="1" x14ac:dyDescent="0.2">
      <c r="A1997" s="322" t="s">
        <v>4014</v>
      </c>
      <c r="B1997" s="322"/>
      <c r="C1997" s="322"/>
      <c r="D1997" s="322"/>
      <c r="E1997" s="322"/>
      <c r="F1997" s="322"/>
      <c r="G1997" s="322"/>
      <c r="H1997" s="322"/>
      <c r="I1997" s="322"/>
      <c r="J1997" s="322"/>
      <c r="K1997" s="322"/>
      <c r="L1997" s="349">
        <v>22</v>
      </c>
      <c r="M1997" s="322"/>
      <c r="N1997" s="152">
        <v>0</v>
      </c>
      <c r="O1997" s="333">
        <v>0</v>
      </c>
      <c r="P1997" s="322"/>
      <c r="Q1997" s="333">
        <v>0</v>
      </c>
      <c r="R1997" s="322"/>
      <c r="S1997" s="160">
        <v>22</v>
      </c>
    </row>
    <row r="1998" spans="1:19" ht="10.9" customHeight="1" x14ac:dyDescent="0.2">
      <c r="A1998" s="322" t="s">
        <v>4013</v>
      </c>
      <c r="B1998" s="322"/>
      <c r="C1998" s="322"/>
      <c r="D1998" s="322"/>
      <c r="E1998" s="322"/>
      <c r="F1998" s="322"/>
      <c r="G1998" s="322"/>
      <c r="H1998" s="322"/>
      <c r="I1998" s="322"/>
      <c r="J1998" s="322"/>
      <c r="K1998" s="322"/>
      <c r="L1998" s="329">
        <v>1</v>
      </c>
      <c r="M1998" s="322"/>
      <c r="N1998" s="150">
        <v>0</v>
      </c>
      <c r="O1998" s="330">
        <v>0</v>
      </c>
      <c r="P1998" s="322"/>
      <c r="Q1998" s="330">
        <v>0</v>
      </c>
      <c r="R1998" s="322"/>
      <c r="S1998" s="149">
        <v>1</v>
      </c>
    </row>
    <row r="1999" spans="1:19" ht="10.9" customHeight="1" x14ac:dyDescent="0.2">
      <c r="A1999" s="301"/>
      <c r="B1999" s="301"/>
      <c r="C1999" s="301"/>
      <c r="D1999" s="301"/>
      <c r="E1999" s="301"/>
      <c r="F1999" s="301"/>
      <c r="G1999" s="301"/>
      <c r="H1999" s="301"/>
      <c r="I1999" s="301"/>
      <c r="J1999" s="301"/>
      <c r="K1999" s="301"/>
      <c r="L1999" s="301"/>
      <c r="M1999" s="301"/>
      <c r="N1999" s="301"/>
      <c r="O1999" s="301"/>
      <c r="P1999" s="301"/>
      <c r="Q1999" s="301"/>
      <c r="R1999" s="301"/>
      <c r="S1999" s="301"/>
    </row>
    <row r="2000" spans="1:19" ht="10.9" customHeight="1" x14ac:dyDescent="0.2">
      <c r="A2000" s="322" t="s">
        <v>4022</v>
      </c>
      <c r="B2000" s="322"/>
      <c r="C2000" s="322"/>
      <c r="D2000" s="322"/>
      <c r="E2000" s="321" t="s">
        <v>4419</v>
      </c>
      <c r="F2000" s="321"/>
      <c r="G2000" s="321"/>
      <c r="H2000" s="321"/>
      <c r="I2000" s="321"/>
      <c r="J2000" s="321"/>
      <c r="K2000" s="321"/>
      <c r="L2000" s="321"/>
      <c r="M2000" s="321"/>
      <c r="N2000" s="321"/>
      <c r="O2000" s="321"/>
      <c r="P2000" s="322" t="s">
        <v>2904</v>
      </c>
      <c r="Q2000" s="322"/>
      <c r="R2000" s="321" t="s">
        <v>21</v>
      </c>
      <c r="S2000" s="321"/>
    </row>
    <row r="2001" spans="1:19" ht="10.9" customHeight="1" x14ac:dyDescent="0.2">
      <c r="A2001" s="157"/>
      <c r="B2001" s="324"/>
      <c r="C2001" s="324"/>
      <c r="D2001" s="324"/>
      <c r="E2001" s="324"/>
      <c r="F2001" s="324"/>
      <c r="G2001" s="325"/>
      <c r="H2001" s="325"/>
      <c r="I2001" s="325"/>
      <c r="J2001" s="325"/>
      <c r="K2001" s="156"/>
      <c r="L2001" s="326" t="s">
        <v>4020</v>
      </c>
      <c r="M2001" s="326"/>
      <c r="N2001" s="326"/>
      <c r="O2001" s="326"/>
      <c r="P2001" s="326"/>
      <c r="Q2001" s="326"/>
      <c r="R2001" s="326"/>
      <c r="S2001" s="156"/>
    </row>
    <row r="2002" spans="1:19" ht="65.650000000000006" customHeight="1" x14ac:dyDescent="0.2">
      <c r="A2002" s="155" t="s">
        <v>1247</v>
      </c>
      <c r="B2002" s="327" t="s">
        <v>0</v>
      </c>
      <c r="C2002" s="327"/>
      <c r="D2002" s="327" t="s">
        <v>1</v>
      </c>
      <c r="E2002" s="327"/>
      <c r="F2002" s="327"/>
      <c r="G2002" s="327" t="s">
        <v>2904</v>
      </c>
      <c r="H2002" s="327"/>
      <c r="I2002" s="328" t="s">
        <v>405</v>
      </c>
      <c r="J2002" s="328"/>
      <c r="K2002" s="154" t="s">
        <v>4</v>
      </c>
      <c r="L2002" s="322" t="s">
        <v>4019</v>
      </c>
      <c r="M2002" s="322"/>
      <c r="N2002" s="141" t="s">
        <v>4018</v>
      </c>
      <c r="O2002" s="322" t="s">
        <v>4017</v>
      </c>
      <c r="P2002" s="322"/>
      <c r="Q2002" s="322" t="s">
        <v>4016</v>
      </c>
      <c r="R2002" s="322"/>
      <c r="S2002" s="154" t="s">
        <v>5</v>
      </c>
    </row>
    <row r="2003" spans="1:19" ht="10.9" customHeight="1" x14ac:dyDescent="0.2">
      <c r="A2003" s="128" t="s">
        <v>4015</v>
      </c>
      <c r="B2003" s="339">
        <v>979</v>
      </c>
      <c r="C2003" s="321"/>
      <c r="D2003" s="321" t="s">
        <v>3966</v>
      </c>
      <c r="E2003" s="321"/>
      <c r="F2003" s="321"/>
      <c r="G2003" s="321" t="s">
        <v>629</v>
      </c>
      <c r="H2003" s="321"/>
      <c r="I2003" s="335">
        <v>1.7391000000000001</v>
      </c>
      <c r="J2003" s="331"/>
      <c r="K2003" s="132">
        <v>7.99</v>
      </c>
      <c r="L2003" s="331"/>
      <c r="M2003" s="331"/>
      <c r="N2003" s="142">
        <v>13.8954</v>
      </c>
      <c r="O2003" s="331"/>
      <c r="P2003" s="331"/>
      <c r="Q2003" s="331"/>
      <c r="R2003" s="331"/>
      <c r="S2003" s="142">
        <v>13.8954</v>
      </c>
    </row>
    <row r="2004" spans="1:19" ht="10.9" customHeight="1" x14ac:dyDescent="0.2">
      <c r="A2004" s="322" t="s">
        <v>4014</v>
      </c>
      <c r="B2004" s="322"/>
      <c r="C2004" s="322"/>
      <c r="D2004" s="322"/>
      <c r="E2004" s="322"/>
      <c r="F2004" s="322"/>
      <c r="G2004" s="322"/>
      <c r="H2004" s="322"/>
      <c r="I2004" s="322"/>
      <c r="J2004" s="322"/>
      <c r="K2004" s="322"/>
      <c r="L2004" s="333">
        <v>0</v>
      </c>
      <c r="M2004" s="322"/>
      <c r="N2004" s="160">
        <v>13.8954</v>
      </c>
      <c r="O2004" s="333">
        <v>0</v>
      </c>
      <c r="P2004" s="322"/>
      <c r="Q2004" s="333">
        <v>0</v>
      </c>
      <c r="R2004" s="322"/>
      <c r="S2004" s="160">
        <v>13.8954</v>
      </c>
    </row>
    <row r="2005" spans="1:19" ht="10.9" customHeight="1" x14ac:dyDescent="0.2">
      <c r="A2005" s="322" t="s">
        <v>4013</v>
      </c>
      <c r="B2005" s="322"/>
      <c r="C2005" s="322"/>
      <c r="D2005" s="322"/>
      <c r="E2005" s="322"/>
      <c r="F2005" s="322"/>
      <c r="G2005" s="322"/>
      <c r="H2005" s="322"/>
      <c r="I2005" s="322"/>
      <c r="J2005" s="322"/>
      <c r="K2005" s="322"/>
      <c r="L2005" s="330">
        <v>0</v>
      </c>
      <c r="M2005" s="322"/>
      <c r="N2005" s="149">
        <v>1</v>
      </c>
      <c r="O2005" s="330">
        <v>0</v>
      </c>
      <c r="P2005" s="322"/>
      <c r="Q2005" s="330">
        <v>0</v>
      </c>
      <c r="R2005" s="322"/>
      <c r="S2005" s="149">
        <v>1</v>
      </c>
    </row>
    <row r="2006" spans="1:19" ht="10.9" customHeight="1" x14ac:dyDescent="0.2">
      <c r="A2006" s="301"/>
      <c r="B2006" s="301"/>
      <c r="C2006" s="301"/>
      <c r="D2006" s="301"/>
      <c r="E2006" s="301"/>
      <c r="F2006" s="301"/>
      <c r="G2006" s="301"/>
      <c r="H2006" s="301"/>
      <c r="I2006" s="301"/>
      <c r="J2006" s="301"/>
      <c r="K2006" s="301"/>
      <c r="L2006" s="301"/>
      <c r="M2006" s="301"/>
      <c r="N2006" s="301"/>
      <c r="O2006" s="301"/>
      <c r="P2006" s="301"/>
      <c r="Q2006" s="301"/>
      <c r="R2006" s="301"/>
      <c r="S2006" s="301"/>
    </row>
    <row r="2007" spans="1:19" ht="10.9" customHeight="1" x14ac:dyDescent="0.2">
      <c r="A2007" s="322" t="s">
        <v>4031</v>
      </c>
      <c r="B2007" s="322"/>
      <c r="C2007" s="322"/>
      <c r="D2007" s="322"/>
      <c r="E2007" s="321" t="s">
        <v>4418</v>
      </c>
      <c r="F2007" s="321"/>
      <c r="G2007" s="321"/>
      <c r="H2007" s="321"/>
      <c r="I2007" s="321"/>
      <c r="J2007" s="321"/>
      <c r="K2007" s="321"/>
      <c r="L2007" s="321"/>
      <c r="M2007" s="321"/>
      <c r="N2007" s="321"/>
      <c r="O2007" s="321"/>
      <c r="P2007" s="321"/>
      <c r="Q2007" s="321"/>
      <c r="R2007" s="321"/>
      <c r="S2007" s="321"/>
    </row>
    <row r="2008" spans="1:19" ht="10.9" customHeight="1" x14ac:dyDescent="0.2">
      <c r="A2008" s="322" t="s">
        <v>4022</v>
      </c>
      <c r="B2008" s="322"/>
      <c r="C2008" s="322"/>
      <c r="D2008" s="322"/>
      <c r="E2008" s="321" t="s">
        <v>4417</v>
      </c>
      <c r="F2008" s="321"/>
      <c r="G2008" s="321"/>
      <c r="H2008" s="321"/>
      <c r="I2008" s="321"/>
      <c r="J2008" s="321"/>
      <c r="K2008" s="321"/>
      <c r="L2008" s="321"/>
      <c r="M2008" s="321"/>
      <c r="N2008" s="321"/>
      <c r="O2008" s="321"/>
      <c r="P2008" s="322" t="s">
        <v>2904</v>
      </c>
      <c r="Q2008" s="322"/>
      <c r="R2008" s="321" t="s">
        <v>21</v>
      </c>
      <c r="S2008" s="321"/>
    </row>
    <row r="2009" spans="1:19" ht="10.9" customHeight="1" x14ac:dyDescent="0.2">
      <c r="A2009" s="157"/>
      <c r="B2009" s="324"/>
      <c r="C2009" s="324"/>
      <c r="D2009" s="324"/>
      <c r="E2009" s="324"/>
      <c r="F2009" s="324"/>
      <c r="G2009" s="325"/>
      <c r="H2009" s="325"/>
      <c r="I2009" s="325"/>
      <c r="J2009" s="325"/>
      <c r="K2009" s="156"/>
      <c r="L2009" s="326" t="s">
        <v>4020</v>
      </c>
      <c r="M2009" s="326"/>
      <c r="N2009" s="326"/>
      <c r="O2009" s="326"/>
      <c r="P2009" s="326"/>
      <c r="Q2009" s="326"/>
      <c r="R2009" s="326"/>
      <c r="S2009" s="156"/>
    </row>
    <row r="2010" spans="1:19" ht="65.650000000000006" customHeight="1" x14ac:dyDescent="0.2">
      <c r="A2010" s="155" t="s">
        <v>1247</v>
      </c>
      <c r="B2010" s="327" t="s">
        <v>0</v>
      </c>
      <c r="C2010" s="327"/>
      <c r="D2010" s="327" t="s">
        <v>1</v>
      </c>
      <c r="E2010" s="327"/>
      <c r="F2010" s="327"/>
      <c r="G2010" s="327" t="s">
        <v>2904</v>
      </c>
      <c r="H2010" s="327"/>
      <c r="I2010" s="328" t="s">
        <v>405</v>
      </c>
      <c r="J2010" s="328"/>
      <c r="K2010" s="154" t="s">
        <v>4</v>
      </c>
      <c r="L2010" s="322" t="s">
        <v>4019</v>
      </c>
      <c r="M2010" s="322"/>
      <c r="N2010" s="141" t="s">
        <v>4018</v>
      </c>
      <c r="O2010" s="322" t="s">
        <v>4017</v>
      </c>
      <c r="P2010" s="322"/>
      <c r="Q2010" s="322" t="s">
        <v>4016</v>
      </c>
      <c r="R2010" s="322"/>
      <c r="S2010" s="154" t="s">
        <v>5</v>
      </c>
    </row>
    <row r="2011" spans="1:19" ht="10.9" customHeight="1" x14ac:dyDescent="0.2">
      <c r="A2011" s="128" t="s">
        <v>4015</v>
      </c>
      <c r="B2011" s="334">
        <v>9533</v>
      </c>
      <c r="C2011" s="321"/>
      <c r="D2011" s="321" t="s">
        <v>2724</v>
      </c>
      <c r="E2011" s="321"/>
      <c r="F2011" s="321"/>
      <c r="G2011" s="321" t="s">
        <v>21</v>
      </c>
      <c r="H2011" s="321"/>
      <c r="I2011" s="335">
        <v>1</v>
      </c>
      <c r="J2011" s="331"/>
      <c r="K2011" s="135">
        <v>645</v>
      </c>
      <c r="L2011" s="331"/>
      <c r="M2011" s="331"/>
      <c r="N2011" s="135">
        <v>645</v>
      </c>
      <c r="O2011" s="331"/>
      <c r="P2011" s="331"/>
      <c r="Q2011" s="331"/>
      <c r="R2011" s="331"/>
      <c r="S2011" s="135">
        <v>645</v>
      </c>
    </row>
    <row r="2012" spans="1:19" ht="10.9" customHeight="1" x14ac:dyDescent="0.2">
      <c r="A2012" s="322" t="s">
        <v>4014</v>
      </c>
      <c r="B2012" s="322"/>
      <c r="C2012" s="322"/>
      <c r="D2012" s="322"/>
      <c r="E2012" s="322"/>
      <c r="F2012" s="322"/>
      <c r="G2012" s="322"/>
      <c r="H2012" s="322"/>
      <c r="I2012" s="322"/>
      <c r="J2012" s="322"/>
      <c r="K2012" s="322"/>
      <c r="L2012" s="333">
        <v>0</v>
      </c>
      <c r="M2012" s="322"/>
      <c r="N2012" s="161">
        <v>645</v>
      </c>
      <c r="O2012" s="333">
        <v>0</v>
      </c>
      <c r="P2012" s="322"/>
      <c r="Q2012" s="333">
        <v>0</v>
      </c>
      <c r="R2012" s="322"/>
      <c r="S2012" s="161">
        <v>645</v>
      </c>
    </row>
    <row r="2013" spans="1:19" ht="10.9" customHeight="1" x14ac:dyDescent="0.2">
      <c r="A2013" s="322" t="s">
        <v>4013</v>
      </c>
      <c r="B2013" s="322"/>
      <c r="C2013" s="322"/>
      <c r="D2013" s="322"/>
      <c r="E2013" s="322"/>
      <c r="F2013" s="322"/>
      <c r="G2013" s="322"/>
      <c r="H2013" s="322"/>
      <c r="I2013" s="322"/>
      <c r="J2013" s="322"/>
      <c r="K2013" s="322"/>
      <c r="L2013" s="330">
        <v>0</v>
      </c>
      <c r="M2013" s="322"/>
      <c r="N2013" s="149">
        <v>1</v>
      </c>
      <c r="O2013" s="330">
        <v>0</v>
      </c>
      <c r="P2013" s="322"/>
      <c r="Q2013" s="330">
        <v>0</v>
      </c>
      <c r="R2013" s="322"/>
      <c r="S2013" s="149">
        <v>1</v>
      </c>
    </row>
    <row r="2014" spans="1:19" ht="10.9" customHeight="1" x14ac:dyDescent="0.2">
      <c r="A2014" s="301"/>
      <c r="B2014" s="301"/>
      <c r="C2014" s="301"/>
      <c r="D2014" s="301"/>
      <c r="E2014" s="301"/>
      <c r="F2014" s="301"/>
      <c r="G2014" s="301"/>
      <c r="H2014" s="301"/>
      <c r="I2014" s="301"/>
      <c r="J2014" s="301"/>
      <c r="K2014" s="301"/>
      <c r="L2014" s="301"/>
      <c r="M2014" s="301"/>
      <c r="N2014" s="301"/>
      <c r="O2014" s="301"/>
      <c r="P2014" s="301"/>
      <c r="Q2014" s="301"/>
      <c r="R2014" s="301"/>
      <c r="S2014" s="301"/>
    </row>
    <row r="2015" spans="1:19" ht="10.9" customHeight="1" x14ac:dyDescent="0.2">
      <c r="A2015" s="322" t="s">
        <v>4022</v>
      </c>
      <c r="B2015" s="322"/>
      <c r="C2015" s="322"/>
      <c r="D2015" s="322"/>
      <c r="E2015" s="321" t="s">
        <v>4416</v>
      </c>
      <c r="F2015" s="321"/>
      <c r="G2015" s="321"/>
      <c r="H2015" s="321"/>
      <c r="I2015" s="321"/>
      <c r="J2015" s="321"/>
      <c r="K2015" s="321"/>
      <c r="L2015" s="321"/>
      <c r="M2015" s="321"/>
      <c r="N2015" s="321"/>
      <c r="O2015" s="321"/>
      <c r="P2015" s="322" t="s">
        <v>2904</v>
      </c>
      <c r="Q2015" s="322"/>
      <c r="R2015" s="321" t="s">
        <v>21</v>
      </c>
      <c r="S2015" s="321"/>
    </row>
    <row r="2016" spans="1:19" ht="10.9" customHeight="1" x14ac:dyDescent="0.2">
      <c r="A2016" s="157"/>
      <c r="B2016" s="324"/>
      <c r="C2016" s="324"/>
      <c r="D2016" s="324"/>
      <c r="E2016" s="324"/>
      <c r="F2016" s="324"/>
      <c r="G2016" s="325"/>
      <c r="H2016" s="325"/>
      <c r="I2016" s="325"/>
      <c r="J2016" s="325"/>
      <c r="K2016" s="156"/>
      <c r="L2016" s="326" t="s">
        <v>4020</v>
      </c>
      <c r="M2016" s="326"/>
      <c r="N2016" s="326"/>
      <c r="O2016" s="326"/>
      <c r="P2016" s="326"/>
      <c r="Q2016" s="326"/>
      <c r="R2016" s="326"/>
      <c r="S2016" s="156"/>
    </row>
    <row r="2017" spans="1:19" ht="65.650000000000006" customHeight="1" x14ac:dyDescent="0.2">
      <c r="A2017" s="155" t="s">
        <v>1247</v>
      </c>
      <c r="B2017" s="327" t="s">
        <v>0</v>
      </c>
      <c r="C2017" s="327"/>
      <c r="D2017" s="327" t="s">
        <v>1</v>
      </c>
      <c r="E2017" s="327"/>
      <c r="F2017" s="327"/>
      <c r="G2017" s="327" t="s">
        <v>2904</v>
      </c>
      <c r="H2017" s="327"/>
      <c r="I2017" s="328" t="s">
        <v>405</v>
      </c>
      <c r="J2017" s="328"/>
      <c r="K2017" s="154" t="s">
        <v>4</v>
      </c>
      <c r="L2017" s="322" t="s">
        <v>4019</v>
      </c>
      <c r="M2017" s="322"/>
      <c r="N2017" s="141" t="s">
        <v>4018</v>
      </c>
      <c r="O2017" s="322" t="s">
        <v>4017</v>
      </c>
      <c r="P2017" s="322"/>
      <c r="Q2017" s="322" t="s">
        <v>4016</v>
      </c>
      <c r="R2017" s="322"/>
      <c r="S2017" s="154" t="s">
        <v>5</v>
      </c>
    </row>
    <row r="2018" spans="1:19" ht="10.9" customHeight="1" x14ac:dyDescent="0.2">
      <c r="A2018" s="128" t="s">
        <v>4015</v>
      </c>
      <c r="B2018" s="334">
        <v>9535</v>
      </c>
      <c r="C2018" s="321"/>
      <c r="D2018" s="321" t="s">
        <v>2726</v>
      </c>
      <c r="E2018" s="321"/>
      <c r="F2018" s="321"/>
      <c r="G2018" s="321" t="s">
        <v>21</v>
      </c>
      <c r="H2018" s="321"/>
      <c r="I2018" s="335">
        <v>1</v>
      </c>
      <c r="J2018" s="331"/>
      <c r="K2018" s="135">
        <v>450</v>
      </c>
      <c r="L2018" s="331"/>
      <c r="M2018" s="331"/>
      <c r="N2018" s="135">
        <v>450</v>
      </c>
      <c r="O2018" s="331"/>
      <c r="P2018" s="331"/>
      <c r="Q2018" s="331"/>
      <c r="R2018" s="331"/>
      <c r="S2018" s="135">
        <v>450</v>
      </c>
    </row>
    <row r="2019" spans="1:19" ht="10.9" customHeight="1" x14ac:dyDescent="0.2">
      <c r="A2019" s="322" t="s">
        <v>4014</v>
      </c>
      <c r="B2019" s="322"/>
      <c r="C2019" s="322"/>
      <c r="D2019" s="322"/>
      <c r="E2019" s="322"/>
      <c r="F2019" s="322"/>
      <c r="G2019" s="322"/>
      <c r="H2019" s="322"/>
      <c r="I2019" s="322"/>
      <c r="J2019" s="322"/>
      <c r="K2019" s="322"/>
      <c r="L2019" s="333">
        <v>0</v>
      </c>
      <c r="M2019" s="322"/>
      <c r="N2019" s="161">
        <v>450</v>
      </c>
      <c r="O2019" s="333">
        <v>0</v>
      </c>
      <c r="P2019" s="322"/>
      <c r="Q2019" s="333">
        <v>0</v>
      </c>
      <c r="R2019" s="322"/>
      <c r="S2019" s="161">
        <v>450</v>
      </c>
    </row>
    <row r="2020" spans="1:19" ht="10.9" customHeight="1" x14ac:dyDescent="0.2">
      <c r="A2020" s="322" t="s">
        <v>4013</v>
      </c>
      <c r="B2020" s="322"/>
      <c r="C2020" s="322"/>
      <c r="D2020" s="322"/>
      <c r="E2020" s="322"/>
      <c r="F2020" s="322"/>
      <c r="G2020" s="322"/>
      <c r="H2020" s="322"/>
      <c r="I2020" s="322"/>
      <c r="J2020" s="322"/>
      <c r="K2020" s="322"/>
      <c r="L2020" s="330">
        <v>0</v>
      </c>
      <c r="M2020" s="322"/>
      <c r="N2020" s="149">
        <v>1</v>
      </c>
      <c r="O2020" s="330">
        <v>0</v>
      </c>
      <c r="P2020" s="322"/>
      <c r="Q2020" s="330">
        <v>0</v>
      </c>
      <c r="R2020" s="322"/>
      <c r="S2020" s="149">
        <v>1</v>
      </c>
    </row>
    <row r="2021" spans="1:19" ht="10.9" customHeight="1" x14ac:dyDescent="0.2">
      <c r="A2021" s="301"/>
      <c r="B2021" s="301"/>
      <c r="C2021" s="301"/>
      <c r="D2021" s="301"/>
      <c r="E2021" s="301"/>
      <c r="F2021" s="301"/>
      <c r="G2021" s="301"/>
      <c r="H2021" s="301"/>
      <c r="I2021" s="301"/>
      <c r="J2021" s="301"/>
      <c r="K2021" s="301"/>
      <c r="L2021" s="301"/>
      <c r="M2021" s="301"/>
      <c r="N2021" s="301"/>
      <c r="O2021" s="301"/>
      <c r="P2021" s="301"/>
      <c r="Q2021" s="301"/>
      <c r="R2021" s="301"/>
      <c r="S2021" s="301"/>
    </row>
    <row r="2022" spans="1:19" ht="10.9" customHeight="1" x14ac:dyDescent="0.2">
      <c r="A2022" s="322" t="s">
        <v>4022</v>
      </c>
      <c r="B2022" s="322"/>
      <c r="C2022" s="322"/>
      <c r="D2022" s="322"/>
      <c r="E2022" s="321" t="s">
        <v>4415</v>
      </c>
      <c r="F2022" s="321"/>
      <c r="G2022" s="321"/>
      <c r="H2022" s="321"/>
      <c r="I2022" s="321"/>
      <c r="J2022" s="321"/>
      <c r="K2022" s="321"/>
      <c r="L2022" s="321"/>
      <c r="M2022" s="321"/>
      <c r="N2022" s="321"/>
      <c r="O2022" s="321"/>
      <c r="P2022" s="322" t="s">
        <v>2904</v>
      </c>
      <c r="Q2022" s="322"/>
      <c r="R2022" s="321" t="s">
        <v>21</v>
      </c>
      <c r="S2022" s="321"/>
    </row>
    <row r="2023" spans="1:19" ht="10.9" customHeight="1" x14ac:dyDescent="0.2">
      <c r="A2023" s="157"/>
      <c r="B2023" s="324"/>
      <c r="C2023" s="324"/>
      <c r="D2023" s="324"/>
      <c r="E2023" s="324"/>
      <c r="F2023" s="324"/>
      <c r="G2023" s="325"/>
      <c r="H2023" s="325"/>
      <c r="I2023" s="325"/>
      <c r="J2023" s="325"/>
      <c r="K2023" s="156"/>
      <c r="L2023" s="326" t="s">
        <v>4020</v>
      </c>
      <c r="M2023" s="326"/>
      <c r="N2023" s="326"/>
      <c r="O2023" s="326"/>
      <c r="P2023" s="326"/>
      <c r="Q2023" s="326"/>
      <c r="R2023" s="326"/>
      <c r="S2023" s="156"/>
    </row>
    <row r="2024" spans="1:19" ht="65.650000000000006" customHeight="1" x14ac:dyDescent="0.2">
      <c r="A2024" s="155" t="s">
        <v>1247</v>
      </c>
      <c r="B2024" s="327" t="s">
        <v>0</v>
      </c>
      <c r="C2024" s="327"/>
      <c r="D2024" s="327" t="s">
        <v>1</v>
      </c>
      <c r="E2024" s="327"/>
      <c r="F2024" s="327"/>
      <c r="G2024" s="327" t="s">
        <v>2904</v>
      </c>
      <c r="H2024" s="327"/>
      <c r="I2024" s="328" t="s">
        <v>405</v>
      </c>
      <c r="J2024" s="328"/>
      <c r="K2024" s="154" t="s">
        <v>4</v>
      </c>
      <c r="L2024" s="322" t="s">
        <v>4019</v>
      </c>
      <c r="M2024" s="322"/>
      <c r="N2024" s="141" t="s">
        <v>4018</v>
      </c>
      <c r="O2024" s="322" t="s">
        <v>4017</v>
      </c>
      <c r="P2024" s="322"/>
      <c r="Q2024" s="322" t="s">
        <v>4016</v>
      </c>
      <c r="R2024" s="322"/>
      <c r="S2024" s="154" t="s">
        <v>5</v>
      </c>
    </row>
    <row r="2025" spans="1:19" ht="21.75" customHeight="1" x14ac:dyDescent="0.2">
      <c r="A2025" s="128" t="s">
        <v>4034</v>
      </c>
      <c r="B2025" s="334">
        <v>9541</v>
      </c>
      <c r="C2025" s="321"/>
      <c r="D2025" s="321" t="s">
        <v>2805</v>
      </c>
      <c r="E2025" s="321"/>
      <c r="F2025" s="321"/>
      <c r="G2025" s="321" t="s">
        <v>21</v>
      </c>
      <c r="H2025" s="321"/>
      <c r="I2025" s="335">
        <v>1</v>
      </c>
      <c r="J2025" s="331"/>
      <c r="K2025" s="142">
        <v>52</v>
      </c>
      <c r="L2025" s="348">
        <v>52</v>
      </c>
      <c r="M2025" s="331"/>
      <c r="N2025" s="153"/>
      <c r="O2025" s="331"/>
      <c r="P2025" s="331"/>
      <c r="Q2025" s="331"/>
      <c r="R2025" s="331"/>
      <c r="S2025" s="142">
        <v>52</v>
      </c>
    </row>
    <row r="2026" spans="1:19" ht="10.9" customHeight="1" x14ac:dyDescent="0.2">
      <c r="A2026" s="322" t="s">
        <v>4014</v>
      </c>
      <c r="B2026" s="322"/>
      <c r="C2026" s="322"/>
      <c r="D2026" s="322"/>
      <c r="E2026" s="322"/>
      <c r="F2026" s="322"/>
      <c r="G2026" s="322"/>
      <c r="H2026" s="322"/>
      <c r="I2026" s="322"/>
      <c r="J2026" s="322"/>
      <c r="K2026" s="322"/>
      <c r="L2026" s="349">
        <v>52</v>
      </c>
      <c r="M2026" s="322"/>
      <c r="N2026" s="152">
        <v>0</v>
      </c>
      <c r="O2026" s="333">
        <v>0</v>
      </c>
      <c r="P2026" s="322"/>
      <c r="Q2026" s="333">
        <v>0</v>
      </c>
      <c r="R2026" s="322"/>
      <c r="S2026" s="160">
        <v>52</v>
      </c>
    </row>
    <row r="2027" spans="1:19" ht="10.9" customHeight="1" x14ac:dyDescent="0.2">
      <c r="A2027" s="322" t="s">
        <v>4013</v>
      </c>
      <c r="B2027" s="322"/>
      <c r="C2027" s="322"/>
      <c r="D2027" s="322"/>
      <c r="E2027" s="322"/>
      <c r="F2027" s="322"/>
      <c r="G2027" s="322"/>
      <c r="H2027" s="322"/>
      <c r="I2027" s="322"/>
      <c r="J2027" s="322"/>
      <c r="K2027" s="322"/>
      <c r="L2027" s="329">
        <v>1</v>
      </c>
      <c r="M2027" s="322"/>
      <c r="N2027" s="150">
        <v>0</v>
      </c>
      <c r="O2027" s="330">
        <v>0</v>
      </c>
      <c r="P2027" s="322"/>
      <c r="Q2027" s="330">
        <v>0</v>
      </c>
      <c r="R2027" s="322"/>
      <c r="S2027" s="149">
        <v>1</v>
      </c>
    </row>
    <row r="2028" spans="1:19" ht="10.9" customHeight="1" x14ac:dyDescent="0.2">
      <c r="A2028" s="301"/>
      <c r="B2028" s="301"/>
      <c r="C2028" s="301"/>
      <c r="D2028" s="301"/>
      <c r="E2028" s="301"/>
      <c r="F2028" s="301"/>
      <c r="G2028" s="301"/>
      <c r="H2028" s="301"/>
      <c r="I2028" s="301"/>
      <c r="J2028" s="301"/>
      <c r="K2028" s="301"/>
      <c r="L2028" s="301"/>
      <c r="M2028" s="301"/>
      <c r="N2028" s="301"/>
      <c r="O2028" s="301"/>
      <c r="P2028" s="301"/>
      <c r="Q2028" s="301"/>
      <c r="R2028" s="301"/>
      <c r="S2028" s="301"/>
    </row>
    <row r="2029" spans="1:19" ht="10.9" customHeight="1" x14ac:dyDescent="0.2">
      <c r="A2029" s="322" t="s">
        <v>4033</v>
      </c>
      <c r="B2029" s="322"/>
      <c r="C2029" s="322"/>
      <c r="D2029" s="322"/>
      <c r="E2029" s="321" t="s">
        <v>4414</v>
      </c>
      <c r="F2029" s="321"/>
      <c r="G2029" s="321"/>
      <c r="H2029" s="321"/>
      <c r="I2029" s="321"/>
      <c r="J2029" s="321"/>
      <c r="K2029" s="321"/>
      <c r="L2029" s="321"/>
      <c r="M2029" s="321"/>
      <c r="N2029" s="321"/>
      <c r="O2029" s="321"/>
      <c r="P2029" s="321"/>
      <c r="Q2029" s="321"/>
      <c r="R2029" s="321"/>
      <c r="S2029" s="321"/>
    </row>
    <row r="2030" spans="1:19" ht="10.9" customHeight="1" x14ac:dyDescent="0.2">
      <c r="A2030" s="322" t="s">
        <v>4031</v>
      </c>
      <c r="B2030" s="322"/>
      <c r="C2030" s="322"/>
      <c r="D2030" s="322"/>
      <c r="E2030" s="321" t="s">
        <v>4413</v>
      </c>
      <c r="F2030" s="321"/>
      <c r="G2030" s="321"/>
      <c r="H2030" s="321"/>
      <c r="I2030" s="321"/>
      <c r="J2030" s="321"/>
      <c r="K2030" s="321"/>
      <c r="L2030" s="321"/>
      <c r="M2030" s="321"/>
      <c r="N2030" s="321"/>
      <c r="O2030" s="321"/>
      <c r="P2030" s="321"/>
      <c r="Q2030" s="321"/>
      <c r="R2030" s="321"/>
      <c r="S2030" s="321"/>
    </row>
    <row r="2031" spans="1:19" ht="10.9" customHeight="1" x14ac:dyDescent="0.2">
      <c r="A2031" s="322" t="s">
        <v>4022</v>
      </c>
      <c r="B2031" s="322"/>
      <c r="C2031" s="322"/>
      <c r="D2031" s="322"/>
      <c r="E2031" s="321" t="s">
        <v>4412</v>
      </c>
      <c r="F2031" s="321"/>
      <c r="G2031" s="321"/>
      <c r="H2031" s="321"/>
      <c r="I2031" s="321"/>
      <c r="J2031" s="321"/>
      <c r="K2031" s="321"/>
      <c r="L2031" s="321"/>
      <c r="M2031" s="321"/>
      <c r="N2031" s="321"/>
      <c r="O2031" s="321"/>
      <c r="P2031" s="322" t="s">
        <v>2904</v>
      </c>
      <c r="Q2031" s="322"/>
      <c r="R2031" s="321" t="s">
        <v>21</v>
      </c>
      <c r="S2031" s="321"/>
    </row>
    <row r="2032" spans="1:19" ht="10.9" customHeight="1" x14ac:dyDescent="0.2">
      <c r="A2032" s="157"/>
      <c r="B2032" s="324"/>
      <c r="C2032" s="324"/>
      <c r="D2032" s="324"/>
      <c r="E2032" s="324"/>
      <c r="F2032" s="324"/>
      <c r="G2032" s="325"/>
      <c r="H2032" s="325"/>
      <c r="I2032" s="325"/>
      <c r="J2032" s="325"/>
      <c r="K2032" s="156"/>
      <c r="L2032" s="326" t="s">
        <v>4020</v>
      </c>
      <c r="M2032" s="326"/>
      <c r="N2032" s="326"/>
      <c r="O2032" s="326"/>
      <c r="P2032" s="326"/>
      <c r="Q2032" s="326"/>
      <c r="R2032" s="326"/>
      <c r="S2032" s="156"/>
    </row>
    <row r="2033" spans="1:19" ht="65.650000000000006" customHeight="1" x14ac:dyDescent="0.2">
      <c r="A2033" s="155" t="s">
        <v>1247</v>
      </c>
      <c r="B2033" s="327" t="s">
        <v>0</v>
      </c>
      <c r="C2033" s="327"/>
      <c r="D2033" s="327" t="s">
        <v>1</v>
      </c>
      <c r="E2033" s="327"/>
      <c r="F2033" s="327"/>
      <c r="G2033" s="327" t="s">
        <v>2904</v>
      </c>
      <c r="H2033" s="327"/>
      <c r="I2033" s="328" t="s">
        <v>405</v>
      </c>
      <c r="J2033" s="328"/>
      <c r="K2033" s="154" t="s">
        <v>4</v>
      </c>
      <c r="L2033" s="322" t="s">
        <v>4019</v>
      </c>
      <c r="M2033" s="322"/>
      <c r="N2033" s="141" t="s">
        <v>4018</v>
      </c>
      <c r="O2033" s="322" t="s">
        <v>4017</v>
      </c>
      <c r="P2033" s="322"/>
      <c r="Q2033" s="322" t="s">
        <v>4016</v>
      </c>
      <c r="R2033" s="322"/>
      <c r="S2033" s="154" t="s">
        <v>5</v>
      </c>
    </row>
    <row r="2034" spans="1:19" ht="10.9" customHeight="1" x14ac:dyDescent="0.2">
      <c r="A2034" s="128" t="s">
        <v>4015</v>
      </c>
      <c r="B2034" s="334">
        <v>9155</v>
      </c>
      <c r="C2034" s="321"/>
      <c r="D2034" s="321" t="s">
        <v>3883</v>
      </c>
      <c r="E2034" s="321"/>
      <c r="F2034" s="321"/>
      <c r="G2034" s="321" t="s">
        <v>21</v>
      </c>
      <c r="H2034" s="321"/>
      <c r="I2034" s="335">
        <v>1</v>
      </c>
      <c r="J2034" s="331"/>
      <c r="K2034" s="129">
        <v>1049.07</v>
      </c>
      <c r="L2034" s="331"/>
      <c r="M2034" s="331"/>
      <c r="N2034" s="129">
        <v>1049.07</v>
      </c>
      <c r="O2034" s="331"/>
      <c r="P2034" s="331"/>
      <c r="Q2034" s="331"/>
      <c r="R2034" s="331"/>
      <c r="S2034" s="129">
        <v>1049.07</v>
      </c>
    </row>
    <row r="2035" spans="1:19" ht="10.9" customHeight="1" x14ac:dyDescent="0.2">
      <c r="A2035" s="322" t="s">
        <v>4014</v>
      </c>
      <c r="B2035" s="322"/>
      <c r="C2035" s="322"/>
      <c r="D2035" s="322"/>
      <c r="E2035" s="322"/>
      <c r="F2035" s="322"/>
      <c r="G2035" s="322"/>
      <c r="H2035" s="322"/>
      <c r="I2035" s="322"/>
      <c r="J2035" s="322"/>
      <c r="K2035" s="322"/>
      <c r="L2035" s="333">
        <v>0</v>
      </c>
      <c r="M2035" s="322"/>
      <c r="N2035" s="151">
        <v>1049.07</v>
      </c>
      <c r="O2035" s="333">
        <v>0</v>
      </c>
      <c r="P2035" s="322"/>
      <c r="Q2035" s="333">
        <v>0</v>
      </c>
      <c r="R2035" s="322"/>
      <c r="S2035" s="151">
        <v>1049.07</v>
      </c>
    </row>
    <row r="2036" spans="1:19" ht="10.9" customHeight="1" x14ac:dyDescent="0.2">
      <c r="A2036" s="322" t="s">
        <v>4013</v>
      </c>
      <c r="B2036" s="322"/>
      <c r="C2036" s="322"/>
      <c r="D2036" s="322"/>
      <c r="E2036" s="322"/>
      <c r="F2036" s="322"/>
      <c r="G2036" s="322"/>
      <c r="H2036" s="322"/>
      <c r="I2036" s="322"/>
      <c r="J2036" s="322"/>
      <c r="K2036" s="322"/>
      <c r="L2036" s="330">
        <v>0</v>
      </c>
      <c r="M2036" s="322"/>
      <c r="N2036" s="149">
        <v>1</v>
      </c>
      <c r="O2036" s="330">
        <v>0</v>
      </c>
      <c r="P2036" s="322"/>
      <c r="Q2036" s="330">
        <v>0</v>
      </c>
      <c r="R2036" s="322"/>
      <c r="S2036" s="149">
        <v>1</v>
      </c>
    </row>
    <row r="2037" spans="1:19" ht="10.9" customHeight="1" x14ac:dyDescent="0.2">
      <c r="A2037" s="301"/>
      <c r="B2037" s="301"/>
      <c r="C2037" s="301"/>
      <c r="D2037" s="301"/>
      <c r="E2037" s="301"/>
      <c r="F2037" s="301"/>
      <c r="G2037" s="301"/>
      <c r="H2037" s="301"/>
      <c r="I2037" s="301"/>
      <c r="J2037" s="301"/>
      <c r="K2037" s="301"/>
      <c r="L2037" s="301"/>
      <c r="M2037" s="301"/>
      <c r="N2037" s="301"/>
      <c r="O2037" s="301"/>
      <c r="P2037" s="301"/>
      <c r="Q2037" s="301"/>
      <c r="R2037" s="301"/>
      <c r="S2037" s="301"/>
    </row>
    <row r="2038" spans="1:19" ht="10.9" customHeight="1" x14ac:dyDescent="0.2">
      <c r="A2038" s="322" t="s">
        <v>4022</v>
      </c>
      <c r="B2038" s="322"/>
      <c r="C2038" s="322"/>
      <c r="D2038" s="322"/>
      <c r="E2038" s="321" t="s">
        <v>4411</v>
      </c>
      <c r="F2038" s="321"/>
      <c r="G2038" s="321"/>
      <c r="H2038" s="321"/>
      <c r="I2038" s="321"/>
      <c r="J2038" s="321"/>
      <c r="K2038" s="321"/>
      <c r="L2038" s="321"/>
      <c r="M2038" s="321"/>
      <c r="N2038" s="321"/>
      <c r="O2038" s="321"/>
      <c r="P2038" s="322" t="s">
        <v>2904</v>
      </c>
      <c r="Q2038" s="322"/>
      <c r="R2038" s="321" t="s">
        <v>7</v>
      </c>
      <c r="S2038" s="321"/>
    </row>
    <row r="2039" spans="1:19" ht="10.9" customHeight="1" x14ac:dyDescent="0.2">
      <c r="A2039" s="157"/>
      <c r="B2039" s="324"/>
      <c r="C2039" s="324"/>
      <c r="D2039" s="324"/>
      <c r="E2039" s="324"/>
      <c r="F2039" s="324"/>
      <c r="G2039" s="325"/>
      <c r="H2039" s="325"/>
      <c r="I2039" s="325"/>
      <c r="J2039" s="325"/>
      <c r="K2039" s="156"/>
      <c r="L2039" s="326" t="s">
        <v>4020</v>
      </c>
      <c r="M2039" s="326"/>
      <c r="N2039" s="326"/>
      <c r="O2039" s="326"/>
      <c r="P2039" s="326"/>
      <c r="Q2039" s="326"/>
      <c r="R2039" s="326"/>
      <c r="S2039" s="156"/>
    </row>
    <row r="2040" spans="1:19" ht="65.650000000000006" customHeight="1" x14ac:dyDescent="0.2">
      <c r="A2040" s="155" t="s">
        <v>1247</v>
      </c>
      <c r="B2040" s="327" t="s">
        <v>0</v>
      </c>
      <c r="C2040" s="327"/>
      <c r="D2040" s="327" t="s">
        <v>1</v>
      </c>
      <c r="E2040" s="327"/>
      <c r="F2040" s="327"/>
      <c r="G2040" s="327" t="s">
        <v>2904</v>
      </c>
      <c r="H2040" s="327"/>
      <c r="I2040" s="328" t="s">
        <v>405</v>
      </c>
      <c r="J2040" s="328"/>
      <c r="K2040" s="154" t="s">
        <v>4</v>
      </c>
      <c r="L2040" s="322" t="s">
        <v>4019</v>
      </c>
      <c r="M2040" s="322"/>
      <c r="N2040" s="141" t="s">
        <v>4018</v>
      </c>
      <c r="O2040" s="322" t="s">
        <v>4017</v>
      </c>
      <c r="P2040" s="322"/>
      <c r="Q2040" s="322" t="s">
        <v>4016</v>
      </c>
      <c r="R2040" s="322"/>
      <c r="S2040" s="154" t="s">
        <v>5</v>
      </c>
    </row>
    <row r="2041" spans="1:19" ht="21.75" customHeight="1" x14ac:dyDescent="0.2">
      <c r="A2041" s="128" t="s">
        <v>4015</v>
      </c>
      <c r="B2041" s="334">
        <v>9283</v>
      </c>
      <c r="C2041" s="321"/>
      <c r="D2041" s="321" t="s">
        <v>1248</v>
      </c>
      <c r="E2041" s="321"/>
      <c r="F2041" s="321"/>
      <c r="G2041" s="321" t="s">
        <v>7</v>
      </c>
      <c r="H2041" s="321"/>
      <c r="I2041" s="335">
        <v>1</v>
      </c>
      <c r="J2041" s="331"/>
      <c r="K2041" s="131">
        <v>15680</v>
      </c>
      <c r="L2041" s="331"/>
      <c r="M2041" s="331"/>
      <c r="N2041" s="131">
        <v>15680</v>
      </c>
      <c r="O2041" s="331"/>
      <c r="P2041" s="331"/>
      <c r="Q2041" s="331"/>
      <c r="R2041" s="331"/>
      <c r="S2041" s="131">
        <v>15680</v>
      </c>
    </row>
    <row r="2042" spans="1:19" ht="10.9" customHeight="1" x14ac:dyDescent="0.2">
      <c r="A2042" s="322" t="s">
        <v>4014</v>
      </c>
      <c r="B2042" s="322"/>
      <c r="C2042" s="322"/>
      <c r="D2042" s="322"/>
      <c r="E2042" s="322"/>
      <c r="F2042" s="322"/>
      <c r="G2042" s="322"/>
      <c r="H2042" s="322"/>
      <c r="I2042" s="322"/>
      <c r="J2042" s="322"/>
      <c r="K2042" s="322"/>
      <c r="L2042" s="333">
        <v>0</v>
      </c>
      <c r="M2042" s="322"/>
      <c r="N2042" s="159">
        <v>15680</v>
      </c>
      <c r="O2042" s="333">
        <v>0</v>
      </c>
      <c r="P2042" s="322"/>
      <c r="Q2042" s="333">
        <v>0</v>
      </c>
      <c r="R2042" s="322"/>
      <c r="S2042" s="159">
        <v>15680</v>
      </c>
    </row>
    <row r="2043" spans="1:19" ht="10.9" customHeight="1" x14ac:dyDescent="0.2">
      <c r="A2043" s="322" t="s">
        <v>4013</v>
      </c>
      <c r="B2043" s="322"/>
      <c r="C2043" s="322"/>
      <c r="D2043" s="322"/>
      <c r="E2043" s="322"/>
      <c r="F2043" s="322"/>
      <c r="G2043" s="322"/>
      <c r="H2043" s="322"/>
      <c r="I2043" s="322"/>
      <c r="J2043" s="322"/>
      <c r="K2043" s="322"/>
      <c r="L2043" s="330">
        <v>0</v>
      </c>
      <c r="M2043" s="322"/>
      <c r="N2043" s="149">
        <v>1</v>
      </c>
      <c r="O2043" s="330">
        <v>0</v>
      </c>
      <c r="P2043" s="322"/>
      <c r="Q2043" s="330">
        <v>0</v>
      </c>
      <c r="R2043" s="322"/>
      <c r="S2043" s="149">
        <v>1</v>
      </c>
    </row>
    <row r="2044" spans="1:19" ht="10.9" customHeight="1" x14ac:dyDescent="0.2">
      <c r="A2044" s="301"/>
      <c r="B2044" s="301"/>
      <c r="C2044" s="301"/>
      <c r="D2044" s="301"/>
      <c r="E2044" s="301"/>
      <c r="F2044" s="301"/>
      <c r="G2044" s="301"/>
      <c r="H2044" s="301"/>
      <c r="I2044" s="301"/>
      <c r="J2044" s="301"/>
      <c r="K2044" s="301"/>
      <c r="L2044" s="301"/>
      <c r="M2044" s="301"/>
      <c r="N2044" s="301"/>
      <c r="O2044" s="301"/>
      <c r="P2044" s="301"/>
      <c r="Q2044" s="301"/>
      <c r="R2044" s="301"/>
      <c r="S2044" s="301"/>
    </row>
    <row r="2045" spans="1:19" ht="10.9" customHeight="1" x14ac:dyDescent="0.2">
      <c r="A2045" s="322" t="s">
        <v>4031</v>
      </c>
      <c r="B2045" s="322"/>
      <c r="C2045" s="322"/>
      <c r="D2045" s="322"/>
      <c r="E2045" s="321" t="s">
        <v>4410</v>
      </c>
      <c r="F2045" s="321"/>
      <c r="G2045" s="321"/>
      <c r="H2045" s="321"/>
      <c r="I2045" s="321"/>
      <c r="J2045" s="321"/>
      <c r="K2045" s="321"/>
      <c r="L2045" s="321"/>
      <c r="M2045" s="321"/>
      <c r="N2045" s="321"/>
      <c r="O2045" s="321"/>
      <c r="P2045" s="321"/>
      <c r="Q2045" s="321"/>
      <c r="R2045" s="321"/>
      <c r="S2045" s="321"/>
    </row>
    <row r="2046" spans="1:19" ht="10.9" customHeight="1" x14ac:dyDescent="0.2">
      <c r="A2046" s="322" t="s">
        <v>4022</v>
      </c>
      <c r="B2046" s="322"/>
      <c r="C2046" s="322"/>
      <c r="D2046" s="322"/>
      <c r="E2046" s="321" t="s">
        <v>4409</v>
      </c>
      <c r="F2046" s="321"/>
      <c r="G2046" s="321"/>
      <c r="H2046" s="321"/>
      <c r="I2046" s="321"/>
      <c r="J2046" s="321"/>
      <c r="K2046" s="321"/>
      <c r="L2046" s="321"/>
      <c r="M2046" s="321"/>
      <c r="N2046" s="321"/>
      <c r="O2046" s="321"/>
      <c r="P2046" s="322" t="s">
        <v>2904</v>
      </c>
      <c r="Q2046" s="322"/>
      <c r="R2046" s="321" t="s">
        <v>7</v>
      </c>
      <c r="S2046" s="321"/>
    </row>
    <row r="2047" spans="1:19" ht="10.9" customHeight="1" x14ac:dyDescent="0.2">
      <c r="A2047" s="157"/>
      <c r="B2047" s="324"/>
      <c r="C2047" s="324"/>
      <c r="D2047" s="324"/>
      <c r="E2047" s="324"/>
      <c r="F2047" s="324"/>
      <c r="G2047" s="325"/>
      <c r="H2047" s="325"/>
      <c r="I2047" s="325"/>
      <c r="J2047" s="325"/>
      <c r="K2047" s="156"/>
      <c r="L2047" s="326" t="s">
        <v>4020</v>
      </c>
      <c r="M2047" s="326"/>
      <c r="N2047" s="326"/>
      <c r="O2047" s="326"/>
      <c r="P2047" s="326"/>
      <c r="Q2047" s="326"/>
      <c r="R2047" s="326"/>
      <c r="S2047" s="156"/>
    </row>
    <row r="2048" spans="1:19" ht="65.650000000000006" customHeight="1" x14ac:dyDescent="0.2">
      <c r="A2048" s="155" t="s">
        <v>1247</v>
      </c>
      <c r="B2048" s="327" t="s">
        <v>0</v>
      </c>
      <c r="C2048" s="327"/>
      <c r="D2048" s="327" t="s">
        <v>1</v>
      </c>
      <c r="E2048" s="327"/>
      <c r="F2048" s="327"/>
      <c r="G2048" s="327" t="s">
        <v>2904</v>
      </c>
      <c r="H2048" s="327"/>
      <c r="I2048" s="328" t="s">
        <v>405</v>
      </c>
      <c r="J2048" s="328"/>
      <c r="K2048" s="154" t="s">
        <v>4</v>
      </c>
      <c r="L2048" s="322" t="s">
        <v>4019</v>
      </c>
      <c r="M2048" s="322"/>
      <c r="N2048" s="141" t="s">
        <v>4018</v>
      </c>
      <c r="O2048" s="322" t="s">
        <v>4017</v>
      </c>
      <c r="P2048" s="322"/>
      <c r="Q2048" s="322" t="s">
        <v>4016</v>
      </c>
      <c r="R2048" s="322"/>
      <c r="S2048" s="154" t="s">
        <v>5</v>
      </c>
    </row>
    <row r="2049" spans="1:19" ht="10.9" customHeight="1" x14ac:dyDescent="0.2">
      <c r="A2049" s="128" t="s">
        <v>4015</v>
      </c>
      <c r="B2049" s="334">
        <v>9605</v>
      </c>
      <c r="C2049" s="321"/>
      <c r="D2049" s="321" t="s">
        <v>2640</v>
      </c>
      <c r="E2049" s="321"/>
      <c r="F2049" s="321"/>
      <c r="G2049" s="321" t="s">
        <v>7</v>
      </c>
      <c r="H2049" s="321"/>
      <c r="I2049" s="335">
        <v>1</v>
      </c>
      <c r="J2049" s="331"/>
      <c r="K2049" s="129">
        <v>2450</v>
      </c>
      <c r="L2049" s="331"/>
      <c r="M2049" s="331"/>
      <c r="N2049" s="129">
        <v>2450</v>
      </c>
      <c r="O2049" s="331"/>
      <c r="P2049" s="331"/>
      <c r="Q2049" s="331"/>
      <c r="R2049" s="331"/>
      <c r="S2049" s="129">
        <v>2450</v>
      </c>
    </row>
    <row r="2050" spans="1:19" ht="10.9" customHeight="1" x14ac:dyDescent="0.2">
      <c r="A2050" s="322" t="s">
        <v>4014</v>
      </c>
      <c r="B2050" s="322"/>
      <c r="C2050" s="322"/>
      <c r="D2050" s="322"/>
      <c r="E2050" s="322"/>
      <c r="F2050" s="322"/>
      <c r="G2050" s="322"/>
      <c r="H2050" s="322"/>
      <c r="I2050" s="322"/>
      <c r="J2050" s="322"/>
      <c r="K2050" s="322"/>
      <c r="L2050" s="333">
        <v>0</v>
      </c>
      <c r="M2050" s="322"/>
      <c r="N2050" s="151">
        <v>2450</v>
      </c>
      <c r="O2050" s="333">
        <v>0</v>
      </c>
      <c r="P2050" s="322"/>
      <c r="Q2050" s="333">
        <v>0</v>
      </c>
      <c r="R2050" s="322"/>
      <c r="S2050" s="151">
        <v>2450</v>
      </c>
    </row>
    <row r="2051" spans="1:19" ht="10.9" customHeight="1" x14ac:dyDescent="0.2">
      <c r="A2051" s="322" t="s">
        <v>4013</v>
      </c>
      <c r="B2051" s="322"/>
      <c r="C2051" s="322"/>
      <c r="D2051" s="322"/>
      <c r="E2051" s="322"/>
      <c r="F2051" s="322"/>
      <c r="G2051" s="322"/>
      <c r="H2051" s="322"/>
      <c r="I2051" s="322"/>
      <c r="J2051" s="322"/>
      <c r="K2051" s="322"/>
      <c r="L2051" s="330">
        <v>0</v>
      </c>
      <c r="M2051" s="322"/>
      <c r="N2051" s="149">
        <v>1</v>
      </c>
      <c r="O2051" s="330">
        <v>0</v>
      </c>
      <c r="P2051" s="322"/>
      <c r="Q2051" s="330">
        <v>0</v>
      </c>
      <c r="R2051" s="322"/>
      <c r="S2051" s="149">
        <v>1</v>
      </c>
    </row>
    <row r="2052" spans="1:19" ht="10.9" customHeight="1" x14ac:dyDescent="0.2">
      <c r="A2052" s="301"/>
      <c r="B2052" s="301"/>
      <c r="C2052" s="301"/>
      <c r="D2052" s="301"/>
      <c r="E2052" s="301"/>
      <c r="F2052" s="301"/>
      <c r="G2052" s="301"/>
      <c r="H2052" s="301"/>
      <c r="I2052" s="301"/>
      <c r="J2052" s="301"/>
      <c r="K2052" s="301"/>
      <c r="L2052" s="301"/>
      <c r="M2052" s="301"/>
      <c r="N2052" s="301"/>
      <c r="O2052" s="301"/>
      <c r="P2052" s="301"/>
      <c r="Q2052" s="301"/>
      <c r="R2052" s="301"/>
      <c r="S2052" s="301"/>
    </row>
    <row r="2053" spans="1:19" ht="10.9" customHeight="1" x14ac:dyDescent="0.2">
      <c r="A2053" s="322" t="s">
        <v>4033</v>
      </c>
      <c r="B2053" s="322"/>
      <c r="C2053" s="322"/>
      <c r="D2053" s="322"/>
      <c r="E2053" s="321" t="s">
        <v>4408</v>
      </c>
      <c r="F2053" s="321"/>
      <c r="G2053" s="321"/>
      <c r="H2053" s="321"/>
      <c r="I2053" s="321"/>
      <c r="J2053" s="321"/>
      <c r="K2053" s="321"/>
      <c r="L2053" s="321"/>
      <c r="M2053" s="321"/>
      <c r="N2053" s="321"/>
      <c r="O2053" s="321"/>
      <c r="P2053" s="321"/>
      <c r="Q2053" s="321"/>
      <c r="R2053" s="321"/>
      <c r="S2053" s="321"/>
    </row>
    <row r="2054" spans="1:19" ht="10.9" customHeight="1" x14ac:dyDescent="0.2">
      <c r="A2054" s="322" t="s">
        <v>4031</v>
      </c>
      <c r="B2054" s="322"/>
      <c r="C2054" s="322"/>
      <c r="D2054" s="322"/>
      <c r="E2054" s="321" t="s">
        <v>4407</v>
      </c>
      <c r="F2054" s="321"/>
      <c r="G2054" s="321"/>
      <c r="H2054" s="321"/>
      <c r="I2054" s="321"/>
      <c r="J2054" s="321"/>
      <c r="K2054" s="321"/>
      <c r="L2054" s="321"/>
      <c r="M2054" s="321"/>
      <c r="N2054" s="321"/>
      <c r="O2054" s="321"/>
      <c r="P2054" s="321"/>
      <c r="Q2054" s="321"/>
      <c r="R2054" s="321"/>
      <c r="S2054" s="321"/>
    </row>
    <row r="2055" spans="1:19" ht="10.9" customHeight="1" x14ac:dyDescent="0.2">
      <c r="A2055" s="322" t="s">
        <v>4022</v>
      </c>
      <c r="B2055" s="322"/>
      <c r="C2055" s="322"/>
      <c r="D2055" s="322"/>
      <c r="E2055" s="321" t="s">
        <v>4406</v>
      </c>
      <c r="F2055" s="321"/>
      <c r="G2055" s="321"/>
      <c r="H2055" s="321"/>
      <c r="I2055" s="321"/>
      <c r="J2055" s="321"/>
      <c r="K2055" s="321"/>
      <c r="L2055" s="321"/>
      <c r="M2055" s="321"/>
      <c r="N2055" s="321"/>
      <c r="O2055" s="321"/>
      <c r="P2055" s="322" t="s">
        <v>2904</v>
      </c>
      <c r="Q2055" s="322"/>
      <c r="R2055" s="321" t="s">
        <v>21</v>
      </c>
      <c r="S2055" s="321"/>
    </row>
    <row r="2056" spans="1:19" ht="10.9" customHeight="1" x14ac:dyDescent="0.2">
      <c r="A2056" s="157"/>
      <c r="B2056" s="324"/>
      <c r="C2056" s="324"/>
      <c r="D2056" s="324"/>
      <c r="E2056" s="324"/>
      <c r="F2056" s="324"/>
      <c r="G2056" s="325"/>
      <c r="H2056" s="325"/>
      <c r="I2056" s="325"/>
      <c r="J2056" s="325"/>
      <c r="K2056" s="156"/>
      <c r="L2056" s="326" t="s">
        <v>4020</v>
      </c>
      <c r="M2056" s="326"/>
      <c r="N2056" s="326"/>
      <c r="O2056" s="326"/>
      <c r="P2056" s="326"/>
      <c r="Q2056" s="326"/>
      <c r="R2056" s="326"/>
      <c r="S2056" s="156"/>
    </row>
    <row r="2057" spans="1:19" ht="65.650000000000006" customHeight="1" x14ac:dyDescent="0.2">
      <c r="A2057" s="155" t="s">
        <v>1247</v>
      </c>
      <c r="B2057" s="327" t="s">
        <v>0</v>
      </c>
      <c r="C2057" s="327"/>
      <c r="D2057" s="327" t="s">
        <v>1</v>
      </c>
      <c r="E2057" s="327"/>
      <c r="F2057" s="327"/>
      <c r="G2057" s="327" t="s">
        <v>2904</v>
      </c>
      <c r="H2057" s="327"/>
      <c r="I2057" s="328" t="s">
        <v>405</v>
      </c>
      <c r="J2057" s="328"/>
      <c r="K2057" s="154" t="s">
        <v>4</v>
      </c>
      <c r="L2057" s="322" t="s">
        <v>4019</v>
      </c>
      <c r="M2057" s="322"/>
      <c r="N2057" s="141" t="s">
        <v>4018</v>
      </c>
      <c r="O2057" s="322" t="s">
        <v>4017</v>
      </c>
      <c r="P2057" s="322"/>
      <c r="Q2057" s="322" t="s">
        <v>4016</v>
      </c>
      <c r="R2057" s="322"/>
      <c r="S2057" s="154" t="s">
        <v>5</v>
      </c>
    </row>
    <row r="2058" spans="1:19" ht="10.9" customHeight="1" x14ac:dyDescent="0.2">
      <c r="A2058" s="128" t="s">
        <v>4015</v>
      </c>
      <c r="B2058" s="334">
        <v>6069</v>
      </c>
      <c r="C2058" s="321"/>
      <c r="D2058" s="321" t="s">
        <v>3282</v>
      </c>
      <c r="E2058" s="321"/>
      <c r="F2058" s="321"/>
      <c r="G2058" s="321" t="s">
        <v>7</v>
      </c>
      <c r="H2058" s="321"/>
      <c r="I2058" s="335">
        <v>0.01</v>
      </c>
      <c r="J2058" s="331"/>
      <c r="K2058" s="132">
        <v>6.6</v>
      </c>
      <c r="L2058" s="331"/>
      <c r="M2058" s="331"/>
      <c r="N2058" s="132">
        <v>6.6000000000000003E-2</v>
      </c>
      <c r="O2058" s="331"/>
      <c r="P2058" s="331"/>
      <c r="Q2058" s="331"/>
      <c r="R2058" s="331"/>
      <c r="S2058" s="132">
        <v>6.6000000000000003E-2</v>
      </c>
    </row>
    <row r="2059" spans="1:19" ht="10.9" customHeight="1" x14ac:dyDescent="0.2">
      <c r="A2059" s="128" t="s">
        <v>4015</v>
      </c>
      <c r="B2059" s="334">
        <v>6137</v>
      </c>
      <c r="C2059" s="321"/>
      <c r="D2059" s="321" t="s">
        <v>3363</v>
      </c>
      <c r="E2059" s="321"/>
      <c r="F2059" s="321"/>
      <c r="G2059" s="321" t="s">
        <v>3284</v>
      </c>
      <c r="H2059" s="321"/>
      <c r="I2059" s="335">
        <v>0.16</v>
      </c>
      <c r="J2059" s="331"/>
      <c r="K2059" s="132">
        <v>6</v>
      </c>
      <c r="L2059" s="331"/>
      <c r="M2059" s="331"/>
      <c r="N2059" s="132">
        <v>0.96</v>
      </c>
      <c r="O2059" s="331"/>
      <c r="P2059" s="331"/>
      <c r="Q2059" s="331"/>
      <c r="R2059" s="331"/>
      <c r="S2059" s="132">
        <v>0.96</v>
      </c>
    </row>
    <row r="2060" spans="1:19" ht="10.9" customHeight="1" x14ac:dyDescent="0.2">
      <c r="A2060" s="128" t="s">
        <v>4015</v>
      </c>
      <c r="B2060" s="334">
        <v>6150</v>
      </c>
      <c r="C2060" s="321"/>
      <c r="D2060" s="321" t="s">
        <v>3358</v>
      </c>
      <c r="E2060" s="321"/>
      <c r="F2060" s="321"/>
      <c r="G2060" s="321" t="s">
        <v>3284</v>
      </c>
      <c r="H2060" s="321"/>
      <c r="I2060" s="335">
        <v>0.42699999999999999</v>
      </c>
      <c r="J2060" s="331"/>
      <c r="K2060" s="142">
        <v>25.55</v>
      </c>
      <c r="L2060" s="331"/>
      <c r="M2060" s="331"/>
      <c r="N2060" s="142">
        <v>10.9099</v>
      </c>
      <c r="O2060" s="331"/>
      <c r="P2060" s="331"/>
      <c r="Q2060" s="331"/>
      <c r="R2060" s="331"/>
      <c r="S2060" s="142">
        <v>10.9099</v>
      </c>
    </row>
    <row r="2061" spans="1:19" ht="10.9" customHeight="1" x14ac:dyDescent="0.2">
      <c r="A2061" s="322" t="s">
        <v>4014</v>
      </c>
      <c r="B2061" s="322"/>
      <c r="C2061" s="322"/>
      <c r="D2061" s="322"/>
      <c r="E2061" s="322"/>
      <c r="F2061" s="322"/>
      <c r="G2061" s="322"/>
      <c r="H2061" s="322"/>
      <c r="I2061" s="322"/>
      <c r="J2061" s="322"/>
      <c r="K2061" s="322"/>
      <c r="L2061" s="333">
        <v>0</v>
      </c>
      <c r="M2061" s="322"/>
      <c r="N2061" s="160">
        <v>11.9359</v>
      </c>
      <c r="O2061" s="333">
        <v>0</v>
      </c>
      <c r="P2061" s="322"/>
      <c r="Q2061" s="333">
        <v>0</v>
      </c>
      <c r="R2061" s="322"/>
      <c r="S2061" s="160">
        <v>11.9359</v>
      </c>
    </row>
    <row r="2062" spans="1:19" ht="10.9" customHeight="1" x14ac:dyDescent="0.2">
      <c r="A2062" s="322" t="s">
        <v>4013</v>
      </c>
      <c r="B2062" s="322"/>
      <c r="C2062" s="322"/>
      <c r="D2062" s="322"/>
      <c r="E2062" s="322"/>
      <c r="F2062" s="322"/>
      <c r="G2062" s="322"/>
      <c r="H2062" s="322"/>
      <c r="I2062" s="322"/>
      <c r="J2062" s="322"/>
      <c r="K2062" s="322"/>
      <c r="L2062" s="330">
        <v>0</v>
      </c>
      <c r="M2062" s="322"/>
      <c r="N2062" s="149">
        <v>1</v>
      </c>
      <c r="O2062" s="330">
        <v>0</v>
      </c>
      <c r="P2062" s="322"/>
      <c r="Q2062" s="330">
        <v>0</v>
      </c>
      <c r="R2062" s="322"/>
      <c r="S2062" s="149">
        <v>1</v>
      </c>
    </row>
    <row r="2063" spans="1:19" ht="10.9" customHeight="1" x14ac:dyDescent="0.2">
      <c r="A2063" s="301"/>
      <c r="B2063" s="301"/>
      <c r="C2063" s="301"/>
      <c r="D2063" s="301"/>
      <c r="E2063" s="301"/>
      <c r="F2063" s="301"/>
      <c r="G2063" s="301"/>
      <c r="H2063" s="301"/>
      <c r="I2063" s="301"/>
      <c r="J2063" s="301"/>
      <c r="K2063" s="301"/>
      <c r="L2063" s="301"/>
      <c r="M2063" s="301"/>
      <c r="N2063" s="301"/>
      <c r="O2063" s="301"/>
      <c r="P2063" s="301"/>
      <c r="Q2063" s="301"/>
      <c r="R2063" s="301"/>
      <c r="S2063" s="301"/>
    </row>
    <row r="2064" spans="1:19" ht="10.9" customHeight="1" x14ac:dyDescent="0.2">
      <c r="A2064" s="322" t="s">
        <v>4022</v>
      </c>
      <c r="B2064" s="322"/>
      <c r="C2064" s="322"/>
      <c r="D2064" s="322"/>
      <c r="E2064" s="321" t="s">
        <v>4405</v>
      </c>
      <c r="F2064" s="321"/>
      <c r="G2064" s="321"/>
      <c r="H2064" s="321"/>
      <c r="I2064" s="321"/>
      <c r="J2064" s="321"/>
      <c r="K2064" s="321"/>
      <c r="L2064" s="321"/>
      <c r="M2064" s="321"/>
      <c r="N2064" s="321"/>
      <c r="O2064" s="321"/>
      <c r="P2064" s="322" t="s">
        <v>2904</v>
      </c>
      <c r="Q2064" s="322"/>
      <c r="R2064" s="321" t="s">
        <v>21</v>
      </c>
      <c r="S2064" s="321"/>
    </row>
    <row r="2065" spans="1:19" ht="10.9" customHeight="1" x14ac:dyDescent="0.2">
      <c r="A2065" s="157"/>
      <c r="B2065" s="324"/>
      <c r="C2065" s="324"/>
      <c r="D2065" s="324"/>
      <c r="E2065" s="324"/>
      <c r="F2065" s="324"/>
      <c r="G2065" s="325"/>
      <c r="H2065" s="325"/>
      <c r="I2065" s="325"/>
      <c r="J2065" s="325"/>
      <c r="K2065" s="156"/>
      <c r="L2065" s="326" t="s">
        <v>4020</v>
      </c>
      <c r="M2065" s="326"/>
      <c r="N2065" s="326"/>
      <c r="O2065" s="326"/>
      <c r="P2065" s="326"/>
      <c r="Q2065" s="326"/>
      <c r="R2065" s="326"/>
      <c r="S2065" s="156"/>
    </row>
    <row r="2066" spans="1:19" ht="65.650000000000006" customHeight="1" x14ac:dyDescent="0.2">
      <c r="A2066" s="155" t="s">
        <v>1247</v>
      </c>
      <c r="B2066" s="327" t="s">
        <v>0</v>
      </c>
      <c r="C2066" s="327"/>
      <c r="D2066" s="327" t="s">
        <v>1</v>
      </c>
      <c r="E2066" s="327"/>
      <c r="F2066" s="327"/>
      <c r="G2066" s="327" t="s">
        <v>2904</v>
      </c>
      <c r="H2066" s="327"/>
      <c r="I2066" s="328" t="s">
        <v>405</v>
      </c>
      <c r="J2066" s="328"/>
      <c r="K2066" s="154" t="s">
        <v>4</v>
      </c>
      <c r="L2066" s="322" t="s">
        <v>4019</v>
      </c>
      <c r="M2066" s="322"/>
      <c r="N2066" s="141" t="s">
        <v>4018</v>
      </c>
      <c r="O2066" s="322" t="s">
        <v>4017</v>
      </c>
      <c r="P2066" s="322"/>
      <c r="Q2066" s="322" t="s">
        <v>4016</v>
      </c>
      <c r="R2066" s="322"/>
      <c r="S2066" s="154" t="s">
        <v>5</v>
      </c>
    </row>
    <row r="2067" spans="1:19" ht="10.9" customHeight="1" x14ac:dyDescent="0.2">
      <c r="A2067" s="128" t="s">
        <v>4015</v>
      </c>
      <c r="B2067" s="334">
        <v>6144</v>
      </c>
      <c r="C2067" s="321"/>
      <c r="D2067" s="321" t="s">
        <v>3359</v>
      </c>
      <c r="E2067" s="321"/>
      <c r="F2067" s="321"/>
      <c r="G2067" s="321" t="s">
        <v>3284</v>
      </c>
      <c r="H2067" s="321"/>
      <c r="I2067" s="335">
        <v>0.34</v>
      </c>
      <c r="J2067" s="331"/>
      <c r="K2067" s="142">
        <v>12.53</v>
      </c>
      <c r="L2067" s="331"/>
      <c r="M2067" s="331"/>
      <c r="N2067" s="132">
        <v>4.2602000000000002</v>
      </c>
      <c r="O2067" s="331"/>
      <c r="P2067" s="331"/>
      <c r="Q2067" s="331"/>
      <c r="R2067" s="331"/>
      <c r="S2067" s="132">
        <v>4.2602000000000002</v>
      </c>
    </row>
    <row r="2068" spans="1:19" ht="10.9" customHeight="1" x14ac:dyDescent="0.2">
      <c r="A2068" s="322" t="s">
        <v>4014</v>
      </c>
      <c r="B2068" s="322"/>
      <c r="C2068" s="322"/>
      <c r="D2068" s="322"/>
      <c r="E2068" s="322"/>
      <c r="F2068" s="322"/>
      <c r="G2068" s="322"/>
      <c r="H2068" s="322"/>
      <c r="I2068" s="322"/>
      <c r="J2068" s="322"/>
      <c r="K2068" s="322"/>
      <c r="L2068" s="333">
        <v>0</v>
      </c>
      <c r="M2068" s="322"/>
      <c r="N2068" s="152">
        <v>4.2602000000000002</v>
      </c>
      <c r="O2068" s="333">
        <v>0</v>
      </c>
      <c r="P2068" s="322"/>
      <c r="Q2068" s="333">
        <v>0</v>
      </c>
      <c r="R2068" s="322"/>
      <c r="S2068" s="152">
        <v>4.2602000000000002</v>
      </c>
    </row>
    <row r="2069" spans="1:19" ht="10.9" customHeight="1" x14ac:dyDescent="0.2">
      <c r="A2069" s="322" t="s">
        <v>4013</v>
      </c>
      <c r="B2069" s="322"/>
      <c r="C2069" s="322"/>
      <c r="D2069" s="322"/>
      <c r="E2069" s="322"/>
      <c r="F2069" s="322"/>
      <c r="G2069" s="322"/>
      <c r="H2069" s="322"/>
      <c r="I2069" s="322"/>
      <c r="J2069" s="322"/>
      <c r="K2069" s="322"/>
      <c r="L2069" s="330">
        <v>0</v>
      </c>
      <c r="M2069" s="322"/>
      <c r="N2069" s="149">
        <v>1</v>
      </c>
      <c r="O2069" s="330">
        <v>0</v>
      </c>
      <c r="P2069" s="322"/>
      <c r="Q2069" s="330">
        <v>0</v>
      </c>
      <c r="R2069" s="322"/>
      <c r="S2069" s="149">
        <v>1</v>
      </c>
    </row>
    <row r="2070" spans="1:19" ht="10.9" customHeight="1" x14ac:dyDescent="0.2">
      <c r="A2070" s="301"/>
      <c r="B2070" s="301"/>
      <c r="C2070" s="301"/>
      <c r="D2070" s="301"/>
      <c r="E2070" s="301"/>
      <c r="F2070" s="301"/>
      <c r="G2070" s="301"/>
      <c r="H2070" s="301"/>
      <c r="I2070" s="301"/>
      <c r="J2070" s="301"/>
      <c r="K2070" s="301"/>
      <c r="L2070" s="301"/>
      <c r="M2070" s="301"/>
      <c r="N2070" s="301"/>
      <c r="O2070" s="301"/>
      <c r="P2070" s="301"/>
      <c r="Q2070" s="301"/>
      <c r="R2070" s="301"/>
      <c r="S2070" s="301"/>
    </row>
    <row r="2071" spans="1:19" ht="10.9" customHeight="1" x14ac:dyDescent="0.2">
      <c r="A2071" s="322" t="s">
        <v>4031</v>
      </c>
      <c r="B2071" s="322"/>
      <c r="C2071" s="322"/>
      <c r="D2071" s="322"/>
      <c r="E2071" s="321" t="s">
        <v>4404</v>
      </c>
      <c r="F2071" s="321"/>
      <c r="G2071" s="321"/>
      <c r="H2071" s="321"/>
      <c r="I2071" s="321"/>
      <c r="J2071" s="321"/>
      <c r="K2071" s="321"/>
      <c r="L2071" s="321"/>
      <c r="M2071" s="321"/>
      <c r="N2071" s="321"/>
      <c r="O2071" s="321"/>
      <c r="P2071" s="321"/>
      <c r="Q2071" s="321"/>
      <c r="R2071" s="321"/>
      <c r="S2071" s="321"/>
    </row>
    <row r="2072" spans="1:19" ht="10.9" customHeight="1" x14ac:dyDescent="0.2">
      <c r="A2072" s="322" t="s">
        <v>4022</v>
      </c>
      <c r="B2072" s="322"/>
      <c r="C2072" s="322"/>
      <c r="D2072" s="322"/>
      <c r="E2072" s="321" t="s">
        <v>4403</v>
      </c>
      <c r="F2072" s="321"/>
      <c r="G2072" s="321"/>
      <c r="H2072" s="321"/>
      <c r="I2072" s="321"/>
      <c r="J2072" s="321"/>
      <c r="K2072" s="321"/>
      <c r="L2072" s="321"/>
      <c r="M2072" s="321"/>
      <c r="N2072" s="321"/>
      <c r="O2072" s="321"/>
      <c r="P2072" s="322" t="s">
        <v>2904</v>
      </c>
      <c r="Q2072" s="322"/>
      <c r="R2072" s="321" t="s">
        <v>21</v>
      </c>
      <c r="S2072" s="321"/>
    </row>
    <row r="2073" spans="1:19" ht="10.9" customHeight="1" x14ac:dyDescent="0.2">
      <c r="A2073" s="157"/>
      <c r="B2073" s="324"/>
      <c r="C2073" s="324"/>
      <c r="D2073" s="324"/>
      <c r="E2073" s="324"/>
      <c r="F2073" s="324"/>
      <c r="G2073" s="325"/>
      <c r="H2073" s="325"/>
      <c r="I2073" s="325"/>
      <c r="J2073" s="325"/>
      <c r="K2073" s="156"/>
      <c r="L2073" s="326" t="s">
        <v>4020</v>
      </c>
      <c r="M2073" s="326"/>
      <c r="N2073" s="326"/>
      <c r="O2073" s="326"/>
      <c r="P2073" s="326"/>
      <c r="Q2073" s="326"/>
      <c r="R2073" s="326"/>
      <c r="S2073" s="156"/>
    </row>
    <row r="2074" spans="1:19" ht="65.650000000000006" customHeight="1" x14ac:dyDescent="0.2">
      <c r="A2074" s="155" t="s">
        <v>1247</v>
      </c>
      <c r="B2074" s="327" t="s">
        <v>0</v>
      </c>
      <c r="C2074" s="327"/>
      <c r="D2074" s="327" t="s">
        <v>1</v>
      </c>
      <c r="E2074" s="327"/>
      <c r="F2074" s="327"/>
      <c r="G2074" s="327" t="s">
        <v>2904</v>
      </c>
      <c r="H2074" s="327"/>
      <c r="I2074" s="328" t="s">
        <v>405</v>
      </c>
      <c r="J2074" s="328"/>
      <c r="K2074" s="154" t="s">
        <v>4</v>
      </c>
      <c r="L2074" s="322" t="s">
        <v>4019</v>
      </c>
      <c r="M2074" s="322"/>
      <c r="N2074" s="141" t="s">
        <v>4018</v>
      </c>
      <c r="O2074" s="322" t="s">
        <v>4017</v>
      </c>
      <c r="P2074" s="322"/>
      <c r="Q2074" s="322" t="s">
        <v>4016</v>
      </c>
      <c r="R2074" s="322"/>
      <c r="S2074" s="154" t="s">
        <v>5</v>
      </c>
    </row>
    <row r="2075" spans="1:19" ht="10.9" customHeight="1" x14ac:dyDescent="0.2">
      <c r="A2075" s="128" t="s">
        <v>4034</v>
      </c>
      <c r="B2075" s="334">
        <v>9152</v>
      </c>
      <c r="C2075" s="321"/>
      <c r="D2075" s="321" t="s">
        <v>3973</v>
      </c>
      <c r="E2075" s="321"/>
      <c r="F2075" s="321"/>
      <c r="G2075" s="321" t="s">
        <v>21</v>
      </c>
      <c r="H2075" s="321"/>
      <c r="I2075" s="335">
        <v>1</v>
      </c>
      <c r="J2075" s="331"/>
      <c r="K2075" s="142">
        <v>30</v>
      </c>
      <c r="L2075" s="348">
        <v>30</v>
      </c>
      <c r="M2075" s="331"/>
      <c r="N2075" s="153"/>
      <c r="O2075" s="331"/>
      <c r="P2075" s="331"/>
      <c r="Q2075" s="331"/>
      <c r="R2075" s="331"/>
      <c r="S2075" s="142">
        <v>30</v>
      </c>
    </row>
    <row r="2076" spans="1:19" ht="10.9" customHeight="1" x14ac:dyDescent="0.2">
      <c r="A2076" s="322" t="s">
        <v>4014</v>
      </c>
      <c r="B2076" s="322"/>
      <c r="C2076" s="322"/>
      <c r="D2076" s="322"/>
      <c r="E2076" s="322"/>
      <c r="F2076" s="322"/>
      <c r="G2076" s="322"/>
      <c r="H2076" s="322"/>
      <c r="I2076" s="322"/>
      <c r="J2076" s="322"/>
      <c r="K2076" s="322"/>
      <c r="L2076" s="349">
        <v>30</v>
      </c>
      <c r="M2076" s="322"/>
      <c r="N2076" s="152">
        <v>0</v>
      </c>
      <c r="O2076" s="333">
        <v>0</v>
      </c>
      <c r="P2076" s="322"/>
      <c r="Q2076" s="333">
        <v>0</v>
      </c>
      <c r="R2076" s="322"/>
      <c r="S2076" s="160">
        <v>30</v>
      </c>
    </row>
    <row r="2077" spans="1:19" ht="10.9" customHeight="1" x14ac:dyDescent="0.2">
      <c r="A2077" s="322" t="s">
        <v>4013</v>
      </c>
      <c r="B2077" s="322"/>
      <c r="C2077" s="322"/>
      <c r="D2077" s="322"/>
      <c r="E2077" s="322"/>
      <c r="F2077" s="322"/>
      <c r="G2077" s="322"/>
      <c r="H2077" s="322"/>
      <c r="I2077" s="322"/>
      <c r="J2077" s="322"/>
      <c r="K2077" s="322"/>
      <c r="L2077" s="329">
        <v>1</v>
      </c>
      <c r="M2077" s="322"/>
      <c r="N2077" s="150">
        <v>0</v>
      </c>
      <c r="O2077" s="330">
        <v>0</v>
      </c>
      <c r="P2077" s="322"/>
      <c r="Q2077" s="330">
        <v>0</v>
      </c>
      <c r="R2077" s="322"/>
      <c r="S2077" s="149">
        <v>1</v>
      </c>
    </row>
    <row r="2078" spans="1:19" ht="10.9" customHeight="1" x14ac:dyDescent="0.2">
      <c r="A2078" s="301"/>
      <c r="B2078" s="301"/>
      <c r="C2078" s="301"/>
      <c r="D2078" s="301"/>
      <c r="E2078" s="301"/>
      <c r="F2078" s="301"/>
      <c r="G2078" s="301"/>
      <c r="H2078" s="301"/>
      <c r="I2078" s="301"/>
      <c r="J2078" s="301"/>
      <c r="K2078" s="301"/>
      <c r="L2078" s="301"/>
      <c r="M2078" s="301"/>
      <c r="N2078" s="301"/>
      <c r="O2078" s="301"/>
      <c r="P2078" s="301"/>
      <c r="Q2078" s="301"/>
      <c r="R2078" s="301"/>
      <c r="S2078" s="301"/>
    </row>
    <row r="2079" spans="1:19" ht="10.9" customHeight="1" x14ac:dyDescent="0.2">
      <c r="A2079" s="322" t="s">
        <v>4022</v>
      </c>
      <c r="B2079" s="322"/>
      <c r="C2079" s="322"/>
      <c r="D2079" s="322"/>
      <c r="E2079" s="321" t="s">
        <v>4402</v>
      </c>
      <c r="F2079" s="321"/>
      <c r="G2079" s="321"/>
      <c r="H2079" s="321"/>
      <c r="I2079" s="321"/>
      <c r="J2079" s="321"/>
      <c r="K2079" s="321"/>
      <c r="L2079" s="321"/>
      <c r="M2079" s="321"/>
      <c r="N2079" s="321"/>
      <c r="O2079" s="321"/>
      <c r="P2079" s="322" t="s">
        <v>2904</v>
      </c>
      <c r="Q2079" s="322"/>
      <c r="R2079" s="321" t="s">
        <v>21</v>
      </c>
      <c r="S2079" s="321"/>
    </row>
    <row r="2080" spans="1:19" ht="10.9" customHeight="1" x14ac:dyDescent="0.2">
      <c r="A2080" s="157"/>
      <c r="B2080" s="324"/>
      <c r="C2080" s="324"/>
      <c r="D2080" s="324"/>
      <c r="E2080" s="324"/>
      <c r="F2080" s="324"/>
      <c r="G2080" s="325"/>
      <c r="H2080" s="325"/>
      <c r="I2080" s="325"/>
      <c r="J2080" s="325"/>
      <c r="K2080" s="156"/>
      <c r="L2080" s="326" t="s">
        <v>4020</v>
      </c>
      <c r="M2080" s="326"/>
      <c r="N2080" s="326"/>
      <c r="O2080" s="326"/>
      <c r="P2080" s="326"/>
      <c r="Q2080" s="326"/>
      <c r="R2080" s="326"/>
      <c r="S2080" s="156"/>
    </row>
    <row r="2081" spans="1:19" ht="65.650000000000006" customHeight="1" x14ac:dyDescent="0.2">
      <c r="A2081" s="155" t="s">
        <v>1247</v>
      </c>
      <c r="B2081" s="327" t="s">
        <v>0</v>
      </c>
      <c r="C2081" s="327"/>
      <c r="D2081" s="327" t="s">
        <v>1</v>
      </c>
      <c r="E2081" s="327"/>
      <c r="F2081" s="327"/>
      <c r="G2081" s="327" t="s">
        <v>2904</v>
      </c>
      <c r="H2081" s="327"/>
      <c r="I2081" s="328" t="s">
        <v>405</v>
      </c>
      <c r="J2081" s="328"/>
      <c r="K2081" s="154" t="s">
        <v>4</v>
      </c>
      <c r="L2081" s="322" t="s">
        <v>4019</v>
      </c>
      <c r="M2081" s="322"/>
      <c r="N2081" s="141" t="s">
        <v>4018</v>
      </c>
      <c r="O2081" s="322" t="s">
        <v>4017</v>
      </c>
      <c r="P2081" s="322"/>
      <c r="Q2081" s="322" t="s">
        <v>4016</v>
      </c>
      <c r="R2081" s="322"/>
      <c r="S2081" s="154" t="s">
        <v>5</v>
      </c>
    </row>
    <row r="2082" spans="1:19" ht="10.9" customHeight="1" x14ac:dyDescent="0.2">
      <c r="A2082" s="128" t="s">
        <v>4015</v>
      </c>
      <c r="B2082" s="334">
        <v>5830</v>
      </c>
      <c r="C2082" s="321"/>
      <c r="D2082" s="321" t="s">
        <v>3415</v>
      </c>
      <c r="E2082" s="321"/>
      <c r="F2082" s="321"/>
      <c r="G2082" s="321" t="s">
        <v>3284</v>
      </c>
      <c r="H2082" s="321"/>
      <c r="I2082" s="335">
        <v>0.2016</v>
      </c>
      <c r="J2082" s="331"/>
      <c r="K2082" s="135">
        <v>124.44</v>
      </c>
      <c r="L2082" s="331"/>
      <c r="M2082" s="331"/>
      <c r="N2082" s="142">
        <v>25.0871</v>
      </c>
      <c r="O2082" s="331"/>
      <c r="P2082" s="331"/>
      <c r="Q2082" s="331"/>
      <c r="R2082" s="331"/>
      <c r="S2082" s="142">
        <v>25.0871</v>
      </c>
    </row>
    <row r="2083" spans="1:19" ht="10.9" customHeight="1" x14ac:dyDescent="0.2">
      <c r="A2083" s="128" t="s">
        <v>4015</v>
      </c>
      <c r="B2083" s="334">
        <v>6114</v>
      </c>
      <c r="C2083" s="321"/>
      <c r="D2083" s="321" t="s">
        <v>3367</v>
      </c>
      <c r="E2083" s="321"/>
      <c r="F2083" s="321"/>
      <c r="G2083" s="321" t="s">
        <v>3284</v>
      </c>
      <c r="H2083" s="321"/>
      <c r="I2083" s="335">
        <v>6.4000000000000001E-2</v>
      </c>
      <c r="J2083" s="331"/>
      <c r="K2083" s="142">
        <v>85.55</v>
      </c>
      <c r="L2083" s="331"/>
      <c r="M2083" s="331"/>
      <c r="N2083" s="132">
        <v>5.4752000000000001</v>
      </c>
      <c r="O2083" s="331"/>
      <c r="P2083" s="331"/>
      <c r="Q2083" s="331"/>
      <c r="R2083" s="331"/>
      <c r="S2083" s="132">
        <v>5.4752000000000001</v>
      </c>
    </row>
    <row r="2084" spans="1:19" ht="10.9" customHeight="1" x14ac:dyDescent="0.2">
      <c r="A2084" s="128" t="s">
        <v>4015</v>
      </c>
      <c r="B2084" s="334">
        <v>9214</v>
      </c>
      <c r="C2084" s="321"/>
      <c r="D2084" s="321" t="s">
        <v>3357</v>
      </c>
      <c r="E2084" s="321"/>
      <c r="F2084" s="321"/>
      <c r="G2084" s="321" t="s">
        <v>3284</v>
      </c>
      <c r="H2084" s="321"/>
      <c r="I2084" s="335">
        <v>0.32200000000000001</v>
      </c>
      <c r="J2084" s="331"/>
      <c r="K2084" s="142">
        <v>66.528899999999993</v>
      </c>
      <c r="L2084" s="331"/>
      <c r="M2084" s="331"/>
      <c r="N2084" s="142">
        <v>21.4223</v>
      </c>
      <c r="O2084" s="331"/>
      <c r="P2084" s="331"/>
      <c r="Q2084" s="331"/>
      <c r="R2084" s="331"/>
      <c r="S2084" s="142">
        <v>21.4223</v>
      </c>
    </row>
    <row r="2085" spans="1:19" ht="10.9" customHeight="1" x14ac:dyDescent="0.2">
      <c r="A2085" s="128" t="s">
        <v>4015</v>
      </c>
      <c r="B2085" s="334">
        <v>9215</v>
      </c>
      <c r="C2085" s="321"/>
      <c r="D2085" s="321" t="s">
        <v>3356</v>
      </c>
      <c r="E2085" s="321"/>
      <c r="F2085" s="321"/>
      <c r="G2085" s="321" t="s">
        <v>7</v>
      </c>
      <c r="H2085" s="321"/>
      <c r="I2085" s="335">
        <v>0.01</v>
      </c>
      <c r="J2085" s="331"/>
      <c r="K2085" s="142">
        <v>12.59</v>
      </c>
      <c r="L2085" s="331"/>
      <c r="M2085" s="331"/>
      <c r="N2085" s="132">
        <v>0.12590000000000001</v>
      </c>
      <c r="O2085" s="331"/>
      <c r="P2085" s="331"/>
      <c r="Q2085" s="331"/>
      <c r="R2085" s="331"/>
      <c r="S2085" s="132">
        <v>0.12590000000000001</v>
      </c>
    </row>
    <row r="2086" spans="1:19" ht="10.9" customHeight="1" x14ac:dyDescent="0.2">
      <c r="A2086" s="322" t="s">
        <v>4014</v>
      </c>
      <c r="B2086" s="322"/>
      <c r="C2086" s="322"/>
      <c r="D2086" s="322"/>
      <c r="E2086" s="322"/>
      <c r="F2086" s="322"/>
      <c r="G2086" s="322"/>
      <c r="H2086" s="322"/>
      <c r="I2086" s="322"/>
      <c r="J2086" s="322"/>
      <c r="K2086" s="322"/>
      <c r="L2086" s="333">
        <v>0</v>
      </c>
      <c r="M2086" s="322"/>
      <c r="N2086" s="160">
        <v>52.110500000000002</v>
      </c>
      <c r="O2086" s="333">
        <v>0</v>
      </c>
      <c r="P2086" s="322"/>
      <c r="Q2086" s="333">
        <v>0</v>
      </c>
      <c r="R2086" s="322"/>
      <c r="S2086" s="160">
        <v>52.110500000000002</v>
      </c>
    </row>
    <row r="2087" spans="1:19" ht="10.9" customHeight="1" x14ac:dyDescent="0.2">
      <c r="A2087" s="322" t="s">
        <v>4013</v>
      </c>
      <c r="B2087" s="322"/>
      <c r="C2087" s="322"/>
      <c r="D2087" s="322"/>
      <c r="E2087" s="322"/>
      <c r="F2087" s="322"/>
      <c r="G2087" s="322"/>
      <c r="H2087" s="322"/>
      <c r="I2087" s="322"/>
      <c r="J2087" s="322"/>
      <c r="K2087" s="322"/>
      <c r="L2087" s="330">
        <v>0</v>
      </c>
      <c r="M2087" s="322"/>
      <c r="N2087" s="149">
        <v>1</v>
      </c>
      <c r="O2087" s="330">
        <v>0</v>
      </c>
      <c r="P2087" s="322"/>
      <c r="Q2087" s="330">
        <v>0</v>
      </c>
      <c r="R2087" s="322"/>
      <c r="S2087" s="149">
        <v>1</v>
      </c>
    </row>
    <row r="2088" spans="1:19" ht="10.9" customHeight="1" x14ac:dyDescent="0.2">
      <c r="A2088" s="301"/>
      <c r="B2088" s="301"/>
      <c r="C2088" s="301"/>
      <c r="D2088" s="301"/>
      <c r="E2088" s="301"/>
      <c r="F2088" s="301"/>
      <c r="G2088" s="301"/>
      <c r="H2088" s="301"/>
      <c r="I2088" s="301"/>
      <c r="J2088" s="301"/>
      <c r="K2088" s="301"/>
      <c r="L2088" s="301"/>
      <c r="M2088" s="301"/>
      <c r="N2088" s="301"/>
      <c r="O2088" s="301"/>
      <c r="P2088" s="301"/>
      <c r="Q2088" s="301"/>
      <c r="R2088" s="301"/>
      <c r="S2088" s="301"/>
    </row>
    <row r="2089" spans="1:19" ht="10.9" customHeight="1" x14ac:dyDescent="0.2">
      <c r="A2089" s="322" t="s">
        <v>4022</v>
      </c>
      <c r="B2089" s="322"/>
      <c r="C2089" s="322"/>
      <c r="D2089" s="322"/>
      <c r="E2089" s="321" t="s">
        <v>4401</v>
      </c>
      <c r="F2089" s="321"/>
      <c r="G2089" s="321"/>
      <c r="H2089" s="321"/>
      <c r="I2089" s="321"/>
      <c r="J2089" s="321"/>
      <c r="K2089" s="321"/>
      <c r="L2089" s="321"/>
      <c r="M2089" s="321"/>
      <c r="N2089" s="321"/>
      <c r="O2089" s="321"/>
      <c r="P2089" s="322" t="s">
        <v>2904</v>
      </c>
      <c r="Q2089" s="322"/>
      <c r="R2089" s="321" t="s">
        <v>21</v>
      </c>
      <c r="S2089" s="321"/>
    </row>
    <row r="2090" spans="1:19" ht="10.9" customHeight="1" x14ac:dyDescent="0.2">
      <c r="A2090" s="157"/>
      <c r="B2090" s="324"/>
      <c r="C2090" s="324"/>
      <c r="D2090" s="324"/>
      <c r="E2090" s="324"/>
      <c r="F2090" s="324"/>
      <c r="G2090" s="325"/>
      <c r="H2090" s="325"/>
      <c r="I2090" s="325"/>
      <c r="J2090" s="325"/>
      <c r="K2090" s="156"/>
      <c r="L2090" s="326" t="s">
        <v>4020</v>
      </c>
      <c r="M2090" s="326"/>
      <c r="N2090" s="326"/>
      <c r="O2090" s="326"/>
      <c r="P2090" s="326"/>
      <c r="Q2090" s="326"/>
      <c r="R2090" s="326"/>
      <c r="S2090" s="156"/>
    </row>
    <row r="2091" spans="1:19" ht="65.650000000000006" customHeight="1" x14ac:dyDescent="0.2">
      <c r="A2091" s="155" t="s">
        <v>1247</v>
      </c>
      <c r="B2091" s="327" t="s">
        <v>0</v>
      </c>
      <c r="C2091" s="327"/>
      <c r="D2091" s="327" t="s">
        <v>1</v>
      </c>
      <c r="E2091" s="327"/>
      <c r="F2091" s="327"/>
      <c r="G2091" s="327" t="s">
        <v>2904</v>
      </c>
      <c r="H2091" s="327"/>
      <c r="I2091" s="328" t="s">
        <v>405</v>
      </c>
      <c r="J2091" s="328"/>
      <c r="K2091" s="154" t="s">
        <v>4</v>
      </c>
      <c r="L2091" s="322" t="s">
        <v>4019</v>
      </c>
      <c r="M2091" s="322"/>
      <c r="N2091" s="141" t="s">
        <v>4018</v>
      </c>
      <c r="O2091" s="322" t="s">
        <v>4017</v>
      </c>
      <c r="P2091" s="322"/>
      <c r="Q2091" s="322" t="s">
        <v>4016</v>
      </c>
      <c r="R2091" s="322"/>
      <c r="S2091" s="154" t="s">
        <v>5</v>
      </c>
    </row>
    <row r="2092" spans="1:19" ht="10.9" customHeight="1" x14ac:dyDescent="0.2">
      <c r="A2092" s="128" t="s">
        <v>4015</v>
      </c>
      <c r="B2092" s="334">
        <v>6114</v>
      </c>
      <c r="C2092" s="321"/>
      <c r="D2092" s="321" t="s">
        <v>3367</v>
      </c>
      <c r="E2092" s="321"/>
      <c r="F2092" s="321"/>
      <c r="G2092" s="321" t="s">
        <v>3284</v>
      </c>
      <c r="H2092" s="321"/>
      <c r="I2092" s="335">
        <v>0.06</v>
      </c>
      <c r="J2092" s="331"/>
      <c r="K2092" s="142">
        <v>85.55</v>
      </c>
      <c r="L2092" s="331"/>
      <c r="M2092" s="331"/>
      <c r="N2092" s="132">
        <v>5.133</v>
      </c>
      <c r="O2092" s="331"/>
      <c r="P2092" s="331"/>
      <c r="Q2092" s="331"/>
      <c r="R2092" s="331"/>
      <c r="S2092" s="132">
        <v>5.133</v>
      </c>
    </row>
    <row r="2093" spans="1:19" ht="10.9" customHeight="1" x14ac:dyDescent="0.2">
      <c r="A2093" s="128" t="s">
        <v>4015</v>
      </c>
      <c r="B2093" s="334">
        <v>9215</v>
      </c>
      <c r="C2093" s="321"/>
      <c r="D2093" s="321" t="s">
        <v>3356</v>
      </c>
      <c r="E2093" s="321"/>
      <c r="F2093" s="321"/>
      <c r="G2093" s="321" t="s">
        <v>7</v>
      </c>
      <c r="H2093" s="321"/>
      <c r="I2093" s="335">
        <v>0.04</v>
      </c>
      <c r="J2093" s="331"/>
      <c r="K2093" s="142">
        <v>12.59</v>
      </c>
      <c r="L2093" s="331"/>
      <c r="M2093" s="331"/>
      <c r="N2093" s="132">
        <v>0.50360000000000005</v>
      </c>
      <c r="O2093" s="331"/>
      <c r="P2093" s="331"/>
      <c r="Q2093" s="331"/>
      <c r="R2093" s="331"/>
      <c r="S2093" s="132">
        <v>0.50360000000000005</v>
      </c>
    </row>
    <row r="2094" spans="1:19" ht="10.9" customHeight="1" x14ac:dyDescent="0.2">
      <c r="A2094" s="128" t="s">
        <v>4015</v>
      </c>
      <c r="B2094" s="334">
        <v>9216</v>
      </c>
      <c r="C2094" s="321"/>
      <c r="D2094" s="321" t="s">
        <v>3355</v>
      </c>
      <c r="E2094" s="321"/>
      <c r="F2094" s="321"/>
      <c r="G2094" s="321" t="s">
        <v>3284</v>
      </c>
      <c r="H2094" s="321"/>
      <c r="I2094" s="335">
        <v>3.2000000000000001E-2</v>
      </c>
      <c r="J2094" s="331"/>
      <c r="K2094" s="142">
        <v>43.583300000000001</v>
      </c>
      <c r="L2094" s="331"/>
      <c r="M2094" s="331"/>
      <c r="N2094" s="132">
        <v>1.3947000000000001</v>
      </c>
      <c r="O2094" s="331"/>
      <c r="P2094" s="331"/>
      <c r="Q2094" s="331"/>
      <c r="R2094" s="331"/>
      <c r="S2094" s="132">
        <v>1.3947000000000001</v>
      </c>
    </row>
    <row r="2095" spans="1:19" ht="10.9" customHeight="1" x14ac:dyDescent="0.2">
      <c r="A2095" s="322" t="s">
        <v>4014</v>
      </c>
      <c r="B2095" s="322"/>
      <c r="C2095" s="322"/>
      <c r="D2095" s="322"/>
      <c r="E2095" s="322"/>
      <c r="F2095" s="322"/>
      <c r="G2095" s="322"/>
      <c r="H2095" s="322"/>
      <c r="I2095" s="322"/>
      <c r="J2095" s="322"/>
      <c r="K2095" s="322"/>
      <c r="L2095" s="333">
        <v>0</v>
      </c>
      <c r="M2095" s="322"/>
      <c r="N2095" s="152">
        <v>7.0312999999999999</v>
      </c>
      <c r="O2095" s="333">
        <v>0</v>
      </c>
      <c r="P2095" s="322"/>
      <c r="Q2095" s="333">
        <v>0</v>
      </c>
      <c r="R2095" s="322"/>
      <c r="S2095" s="152">
        <v>7.0312999999999999</v>
      </c>
    </row>
    <row r="2096" spans="1:19" ht="10.9" customHeight="1" x14ac:dyDescent="0.2">
      <c r="A2096" s="322" t="s">
        <v>4013</v>
      </c>
      <c r="B2096" s="322"/>
      <c r="C2096" s="322"/>
      <c r="D2096" s="322"/>
      <c r="E2096" s="322"/>
      <c r="F2096" s="322"/>
      <c r="G2096" s="322"/>
      <c r="H2096" s="322"/>
      <c r="I2096" s="322"/>
      <c r="J2096" s="322"/>
      <c r="K2096" s="322"/>
      <c r="L2096" s="330">
        <v>0</v>
      </c>
      <c r="M2096" s="322"/>
      <c r="N2096" s="149">
        <v>1</v>
      </c>
      <c r="O2096" s="330">
        <v>0</v>
      </c>
      <c r="P2096" s="322"/>
      <c r="Q2096" s="330">
        <v>0</v>
      </c>
      <c r="R2096" s="322"/>
      <c r="S2096" s="149">
        <v>1</v>
      </c>
    </row>
    <row r="2097" spans="1:19" ht="10.9" customHeight="1" x14ac:dyDescent="0.2">
      <c r="A2097" s="301"/>
      <c r="B2097" s="301"/>
      <c r="C2097" s="301"/>
      <c r="D2097" s="301"/>
      <c r="E2097" s="301"/>
      <c r="F2097" s="301"/>
      <c r="G2097" s="301"/>
      <c r="H2097" s="301"/>
      <c r="I2097" s="301"/>
      <c r="J2097" s="301"/>
      <c r="K2097" s="301"/>
      <c r="L2097" s="301"/>
      <c r="M2097" s="301"/>
      <c r="N2097" s="301"/>
      <c r="O2097" s="301"/>
      <c r="P2097" s="301"/>
      <c r="Q2097" s="301"/>
      <c r="R2097" s="301"/>
      <c r="S2097" s="301"/>
    </row>
    <row r="2098" spans="1:19" ht="10.9" customHeight="1" x14ac:dyDescent="0.2">
      <c r="A2098" s="322" t="s">
        <v>4022</v>
      </c>
      <c r="B2098" s="322"/>
      <c r="C2098" s="322"/>
      <c r="D2098" s="322"/>
      <c r="E2098" s="321" t="s">
        <v>4400</v>
      </c>
      <c r="F2098" s="321"/>
      <c r="G2098" s="321"/>
      <c r="H2098" s="321"/>
      <c r="I2098" s="321"/>
      <c r="J2098" s="321"/>
      <c r="K2098" s="321"/>
      <c r="L2098" s="321"/>
      <c r="M2098" s="321"/>
      <c r="N2098" s="321"/>
      <c r="O2098" s="321"/>
      <c r="P2098" s="322" t="s">
        <v>2904</v>
      </c>
      <c r="Q2098" s="322"/>
      <c r="R2098" s="321" t="s">
        <v>21</v>
      </c>
      <c r="S2098" s="321"/>
    </row>
    <row r="2099" spans="1:19" ht="10.9" customHeight="1" x14ac:dyDescent="0.2">
      <c r="A2099" s="157"/>
      <c r="B2099" s="324"/>
      <c r="C2099" s="324"/>
      <c r="D2099" s="324"/>
      <c r="E2099" s="324"/>
      <c r="F2099" s="324"/>
      <c r="G2099" s="325"/>
      <c r="H2099" s="325"/>
      <c r="I2099" s="325"/>
      <c r="J2099" s="325"/>
      <c r="K2099" s="156"/>
      <c r="L2099" s="326" t="s">
        <v>4020</v>
      </c>
      <c r="M2099" s="326"/>
      <c r="N2099" s="326"/>
      <c r="O2099" s="326"/>
      <c r="P2099" s="326"/>
      <c r="Q2099" s="326"/>
      <c r="R2099" s="326"/>
      <c r="S2099" s="156"/>
    </row>
    <row r="2100" spans="1:19" ht="65.650000000000006" customHeight="1" x14ac:dyDescent="0.2">
      <c r="A2100" s="155" t="s">
        <v>1247</v>
      </c>
      <c r="B2100" s="327" t="s">
        <v>0</v>
      </c>
      <c r="C2100" s="327"/>
      <c r="D2100" s="327" t="s">
        <v>1</v>
      </c>
      <c r="E2100" s="327"/>
      <c r="F2100" s="327"/>
      <c r="G2100" s="327" t="s">
        <v>2904</v>
      </c>
      <c r="H2100" s="327"/>
      <c r="I2100" s="328" t="s">
        <v>405</v>
      </c>
      <c r="J2100" s="328"/>
      <c r="K2100" s="154" t="s">
        <v>4</v>
      </c>
      <c r="L2100" s="322" t="s">
        <v>4019</v>
      </c>
      <c r="M2100" s="322"/>
      <c r="N2100" s="141" t="s">
        <v>4018</v>
      </c>
      <c r="O2100" s="322" t="s">
        <v>4017</v>
      </c>
      <c r="P2100" s="322"/>
      <c r="Q2100" s="322" t="s">
        <v>4016</v>
      </c>
      <c r="R2100" s="322"/>
      <c r="S2100" s="154" t="s">
        <v>5</v>
      </c>
    </row>
    <row r="2101" spans="1:19" ht="10.9" customHeight="1" x14ac:dyDescent="0.2">
      <c r="A2101" s="128" t="s">
        <v>4015</v>
      </c>
      <c r="B2101" s="334">
        <v>5830</v>
      </c>
      <c r="C2101" s="321"/>
      <c r="D2101" s="321" t="s">
        <v>3415</v>
      </c>
      <c r="E2101" s="321"/>
      <c r="F2101" s="321"/>
      <c r="G2101" s="321" t="s">
        <v>3284</v>
      </c>
      <c r="H2101" s="321"/>
      <c r="I2101" s="335">
        <v>0.2016</v>
      </c>
      <c r="J2101" s="331"/>
      <c r="K2101" s="135">
        <v>124.44</v>
      </c>
      <c r="L2101" s="331"/>
      <c r="M2101" s="331"/>
      <c r="N2101" s="142">
        <v>25.0871</v>
      </c>
      <c r="O2101" s="331"/>
      <c r="P2101" s="331"/>
      <c r="Q2101" s="331"/>
      <c r="R2101" s="331"/>
      <c r="S2101" s="142">
        <v>25.0871</v>
      </c>
    </row>
    <row r="2102" spans="1:19" ht="10.9" customHeight="1" x14ac:dyDescent="0.2">
      <c r="A2102" s="128" t="s">
        <v>4015</v>
      </c>
      <c r="B2102" s="334">
        <v>5849</v>
      </c>
      <c r="C2102" s="321"/>
      <c r="D2102" s="321" t="s">
        <v>3412</v>
      </c>
      <c r="E2102" s="321"/>
      <c r="F2102" s="321"/>
      <c r="G2102" s="321" t="s">
        <v>629</v>
      </c>
      <c r="H2102" s="321"/>
      <c r="I2102" s="335">
        <v>0.48299999999999998</v>
      </c>
      <c r="J2102" s="331"/>
      <c r="K2102" s="135">
        <v>101.92</v>
      </c>
      <c r="L2102" s="331"/>
      <c r="M2102" s="331"/>
      <c r="N2102" s="142">
        <v>49.227400000000003</v>
      </c>
      <c r="O2102" s="331"/>
      <c r="P2102" s="331"/>
      <c r="Q2102" s="331"/>
      <c r="R2102" s="331"/>
      <c r="S2102" s="142">
        <v>49.227400000000003</v>
      </c>
    </row>
    <row r="2103" spans="1:19" ht="10.9" customHeight="1" x14ac:dyDescent="0.2">
      <c r="A2103" s="128" t="s">
        <v>4015</v>
      </c>
      <c r="B2103" s="334">
        <v>6114</v>
      </c>
      <c r="C2103" s="321"/>
      <c r="D2103" s="321" t="s">
        <v>3367</v>
      </c>
      <c r="E2103" s="321"/>
      <c r="F2103" s="321"/>
      <c r="G2103" s="321" t="s">
        <v>3284</v>
      </c>
      <c r="H2103" s="321"/>
      <c r="I2103" s="335">
        <v>6.4000000000000003E-3</v>
      </c>
      <c r="J2103" s="331"/>
      <c r="K2103" s="142">
        <v>85.55</v>
      </c>
      <c r="L2103" s="331"/>
      <c r="M2103" s="331"/>
      <c r="N2103" s="132">
        <v>0.54749999999999999</v>
      </c>
      <c r="O2103" s="331"/>
      <c r="P2103" s="331"/>
      <c r="Q2103" s="331"/>
      <c r="R2103" s="331"/>
      <c r="S2103" s="132">
        <v>0.54749999999999999</v>
      </c>
    </row>
    <row r="2104" spans="1:19" ht="10.9" customHeight="1" x14ac:dyDescent="0.2">
      <c r="A2104" s="322" t="s">
        <v>4014</v>
      </c>
      <c r="B2104" s="322"/>
      <c r="C2104" s="322"/>
      <c r="D2104" s="322"/>
      <c r="E2104" s="322"/>
      <c r="F2104" s="322"/>
      <c r="G2104" s="322"/>
      <c r="H2104" s="322"/>
      <c r="I2104" s="322"/>
      <c r="J2104" s="322"/>
      <c r="K2104" s="322"/>
      <c r="L2104" s="333">
        <v>0</v>
      </c>
      <c r="M2104" s="322"/>
      <c r="N2104" s="160">
        <v>74.861999999999995</v>
      </c>
      <c r="O2104" s="333">
        <v>0</v>
      </c>
      <c r="P2104" s="322"/>
      <c r="Q2104" s="333">
        <v>0</v>
      </c>
      <c r="R2104" s="322"/>
      <c r="S2104" s="160">
        <v>74.861999999999995</v>
      </c>
    </row>
    <row r="2105" spans="1:19" ht="10.9" customHeight="1" x14ac:dyDescent="0.2">
      <c r="A2105" s="322" t="s">
        <v>4013</v>
      </c>
      <c r="B2105" s="322"/>
      <c r="C2105" s="322"/>
      <c r="D2105" s="322"/>
      <c r="E2105" s="322"/>
      <c r="F2105" s="322"/>
      <c r="G2105" s="322"/>
      <c r="H2105" s="322"/>
      <c r="I2105" s="322"/>
      <c r="J2105" s="322"/>
      <c r="K2105" s="322"/>
      <c r="L2105" s="330">
        <v>0</v>
      </c>
      <c r="M2105" s="322"/>
      <c r="N2105" s="149">
        <v>1</v>
      </c>
      <c r="O2105" s="330">
        <v>0</v>
      </c>
      <c r="P2105" s="322"/>
      <c r="Q2105" s="330">
        <v>0</v>
      </c>
      <c r="R2105" s="322"/>
      <c r="S2105" s="149">
        <v>1</v>
      </c>
    </row>
    <row r="2106" spans="1:19" ht="10.9" customHeight="1" x14ac:dyDescent="0.2">
      <c r="A2106" s="301"/>
      <c r="B2106" s="301"/>
      <c r="C2106" s="301"/>
      <c r="D2106" s="301"/>
      <c r="E2106" s="301"/>
      <c r="F2106" s="301"/>
      <c r="G2106" s="301"/>
      <c r="H2106" s="301"/>
      <c r="I2106" s="301"/>
      <c r="J2106" s="301"/>
      <c r="K2106" s="301"/>
      <c r="L2106" s="301"/>
      <c r="M2106" s="301"/>
      <c r="N2106" s="301"/>
      <c r="O2106" s="301"/>
      <c r="P2106" s="301"/>
      <c r="Q2106" s="301"/>
      <c r="R2106" s="301"/>
      <c r="S2106" s="301"/>
    </row>
    <row r="2107" spans="1:19" ht="10.9" customHeight="1" x14ac:dyDescent="0.2">
      <c r="A2107" s="322" t="s">
        <v>4033</v>
      </c>
      <c r="B2107" s="322"/>
      <c r="C2107" s="322"/>
      <c r="D2107" s="322"/>
      <c r="E2107" s="321" t="s">
        <v>4399</v>
      </c>
      <c r="F2107" s="321"/>
      <c r="G2107" s="321"/>
      <c r="H2107" s="321"/>
      <c r="I2107" s="321"/>
      <c r="J2107" s="321"/>
      <c r="K2107" s="321"/>
      <c r="L2107" s="321"/>
      <c r="M2107" s="321"/>
      <c r="N2107" s="321"/>
      <c r="O2107" s="321"/>
      <c r="P2107" s="321"/>
      <c r="Q2107" s="321"/>
      <c r="R2107" s="321"/>
      <c r="S2107" s="321"/>
    </row>
    <row r="2108" spans="1:19" ht="10.9" customHeight="1" x14ac:dyDescent="0.2">
      <c r="A2108" s="322" t="s">
        <v>4031</v>
      </c>
      <c r="B2108" s="322"/>
      <c r="C2108" s="322"/>
      <c r="D2108" s="322"/>
      <c r="E2108" s="321" t="s">
        <v>4398</v>
      </c>
      <c r="F2108" s="321"/>
      <c r="G2108" s="321"/>
      <c r="H2108" s="321"/>
      <c r="I2108" s="321"/>
      <c r="J2108" s="321"/>
      <c r="K2108" s="321"/>
      <c r="L2108" s="321"/>
      <c r="M2108" s="321"/>
      <c r="N2108" s="321"/>
      <c r="O2108" s="321"/>
      <c r="P2108" s="321"/>
      <c r="Q2108" s="321"/>
      <c r="R2108" s="321"/>
      <c r="S2108" s="321"/>
    </row>
    <row r="2109" spans="1:19" ht="10.9" customHeight="1" x14ac:dyDescent="0.2">
      <c r="A2109" s="322" t="s">
        <v>4022</v>
      </c>
      <c r="B2109" s="322"/>
      <c r="C2109" s="322"/>
      <c r="D2109" s="322"/>
      <c r="E2109" s="321" t="s">
        <v>4397</v>
      </c>
      <c r="F2109" s="321"/>
      <c r="G2109" s="321"/>
      <c r="H2109" s="321"/>
      <c r="I2109" s="321"/>
      <c r="J2109" s="321"/>
      <c r="K2109" s="321"/>
      <c r="L2109" s="321"/>
      <c r="M2109" s="321"/>
      <c r="N2109" s="321"/>
      <c r="O2109" s="321"/>
      <c r="P2109" s="322" t="s">
        <v>2904</v>
      </c>
      <c r="Q2109" s="322"/>
      <c r="R2109" s="321" t="s">
        <v>414</v>
      </c>
      <c r="S2109" s="321"/>
    </row>
    <row r="2110" spans="1:19" ht="10.9" customHeight="1" x14ac:dyDescent="0.2">
      <c r="A2110" s="157"/>
      <c r="B2110" s="324"/>
      <c r="C2110" s="324"/>
      <c r="D2110" s="324"/>
      <c r="E2110" s="324"/>
      <c r="F2110" s="324"/>
      <c r="G2110" s="325"/>
      <c r="H2110" s="325"/>
      <c r="I2110" s="325"/>
      <c r="J2110" s="325"/>
      <c r="K2110" s="156"/>
      <c r="L2110" s="326" t="s">
        <v>4020</v>
      </c>
      <c r="M2110" s="326"/>
      <c r="N2110" s="326"/>
      <c r="O2110" s="326"/>
      <c r="P2110" s="326"/>
      <c r="Q2110" s="326"/>
      <c r="R2110" s="326"/>
      <c r="S2110" s="156"/>
    </row>
    <row r="2111" spans="1:19" ht="65.650000000000006" customHeight="1" x14ac:dyDescent="0.2">
      <c r="A2111" s="155" t="s">
        <v>1247</v>
      </c>
      <c r="B2111" s="327" t="s">
        <v>0</v>
      </c>
      <c r="C2111" s="327"/>
      <c r="D2111" s="327" t="s">
        <v>1</v>
      </c>
      <c r="E2111" s="327"/>
      <c r="F2111" s="327"/>
      <c r="G2111" s="327" t="s">
        <v>2904</v>
      </c>
      <c r="H2111" s="327"/>
      <c r="I2111" s="328" t="s">
        <v>405</v>
      </c>
      <c r="J2111" s="328"/>
      <c r="K2111" s="154" t="s">
        <v>4</v>
      </c>
      <c r="L2111" s="322" t="s">
        <v>4019</v>
      </c>
      <c r="M2111" s="322"/>
      <c r="N2111" s="141" t="s">
        <v>4018</v>
      </c>
      <c r="O2111" s="322" t="s">
        <v>4017</v>
      </c>
      <c r="P2111" s="322"/>
      <c r="Q2111" s="322" t="s">
        <v>4016</v>
      </c>
      <c r="R2111" s="322"/>
      <c r="S2111" s="154" t="s">
        <v>5</v>
      </c>
    </row>
    <row r="2112" spans="1:19" ht="21.75" customHeight="1" x14ac:dyDescent="0.2">
      <c r="A2112" s="128" t="s">
        <v>4015</v>
      </c>
      <c r="B2112" s="334">
        <v>6270</v>
      </c>
      <c r="C2112" s="321"/>
      <c r="D2112" s="321" t="s">
        <v>632</v>
      </c>
      <c r="E2112" s="321"/>
      <c r="F2112" s="321"/>
      <c r="G2112" s="321" t="s">
        <v>414</v>
      </c>
      <c r="H2112" s="321"/>
      <c r="I2112" s="335">
        <v>1</v>
      </c>
      <c r="J2112" s="331"/>
      <c r="K2112" s="131">
        <v>25000</v>
      </c>
      <c r="L2112" s="331"/>
      <c r="M2112" s="331"/>
      <c r="N2112" s="131">
        <v>25000</v>
      </c>
      <c r="O2112" s="331"/>
      <c r="P2112" s="331"/>
      <c r="Q2112" s="331"/>
      <c r="R2112" s="331"/>
      <c r="S2112" s="131">
        <v>25000</v>
      </c>
    </row>
    <row r="2113" spans="1:19" ht="10.9" customHeight="1" x14ac:dyDescent="0.2">
      <c r="A2113" s="322" t="s">
        <v>4014</v>
      </c>
      <c r="B2113" s="322"/>
      <c r="C2113" s="322"/>
      <c r="D2113" s="322"/>
      <c r="E2113" s="322"/>
      <c r="F2113" s="322"/>
      <c r="G2113" s="322"/>
      <c r="H2113" s="322"/>
      <c r="I2113" s="322"/>
      <c r="J2113" s="322"/>
      <c r="K2113" s="322"/>
      <c r="L2113" s="333">
        <v>0</v>
      </c>
      <c r="M2113" s="322"/>
      <c r="N2113" s="159">
        <v>25000</v>
      </c>
      <c r="O2113" s="333">
        <v>0</v>
      </c>
      <c r="P2113" s="322"/>
      <c r="Q2113" s="333">
        <v>0</v>
      </c>
      <c r="R2113" s="322"/>
      <c r="S2113" s="159">
        <v>25000</v>
      </c>
    </row>
    <row r="2114" spans="1:19" ht="10.9" customHeight="1" x14ac:dyDescent="0.2">
      <c r="A2114" s="322" t="s">
        <v>4013</v>
      </c>
      <c r="B2114" s="322"/>
      <c r="C2114" s="322"/>
      <c r="D2114" s="322"/>
      <c r="E2114" s="322"/>
      <c r="F2114" s="322"/>
      <c r="G2114" s="322"/>
      <c r="H2114" s="322"/>
      <c r="I2114" s="322"/>
      <c r="J2114" s="322"/>
      <c r="K2114" s="322"/>
      <c r="L2114" s="330">
        <v>0</v>
      </c>
      <c r="M2114" s="322"/>
      <c r="N2114" s="149">
        <v>1</v>
      </c>
      <c r="O2114" s="330">
        <v>0</v>
      </c>
      <c r="P2114" s="322"/>
      <c r="Q2114" s="330">
        <v>0</v>
      </c>
      <c r="R2114" s="322"/>
      <c r="S2114" s="149">
        <v>1</v>
      </c>
    </row>
    <row r="2115" spans="1:19" ht="10.9" customHeight="1" x14ac:dyDescent="0.2">
      <c r="A2115" s="301"/>
      <c r="B2115" s="301"/>
      <c r="C2115" s="301"/>
      <c r="D2115" s="301"/>
      <c r="E2115" s="301"/>
      <c r="F2115" s="301"/>
      <c r="G2115" s="301"/>
      <c r="H2115" s="301"/>
      <c r="I2115" s="301"/>
      <c r="J2115" s="301"/>
      <c r="K2115" s="301"/>
      <c r="L2115" s="301"/>
      <c r="M2115" s="301"/>
      <c r="N2115" s="301"/>
      <c r="O2115" s="301"/>
      <c r="P2115" s="301"/>
      <c r="Q2115" s="301"/>
      <c r="R2115" s="301"/>
      <c r="S2115" s="301"/>
    </row>
    <row r="2116" spans="1:19" ht="10.9" customHeight="1" x14ac:dyDescent="0.2">
      <c r="A2116" s="322" t="s">
        <v>4033</v>
      </c>
      <c r="B2116" s="322"/>
      <c r="C2116" s="322"/>
      <c r="D2116" s="322"/>
      <c r="E2116" s="321" t="s">
        <v>4396</v>
      </c>
      <c r="F2116" s="321"/>
      <c r="G2116" s="321"/>
      <c r="H2116" s="321"/>
      <c r="I2116" s="321"/>
      <c r="J2116" s="321"/>
      <c r="K2116" s="321"/>
      <c r="L2116" s="321"/>
      <c r="M2116" s="321"/>
      <c r="N2116" s="321"/>
      <c r="O2116" s="321"/>
      <c r="P2116" s="321"/>
      <c r="Q2116" s="321"/>
      <c r="R2116" s="321"/>
      <c r="S2116" s="321"/>
    </row>
    <row r="2117" spans="1:19" ht="10.9" customHeight="1" x14ac:dyDescent="0.2">
      <c r="A2117" s="322" t="s">
        <v>4031</v>
      </c>
      <c r="B2117" s="322"/>
      <c r="C2117" s="322"/>
      <c r="D2117" s="322"/>
      <c r="E2117" s="321" t="s">
        <v>4395</v>
      </c>
      <c r="F2117" s="321"/>
      <c r="G2117" s="321"/>
      <c r="H2117" s="321"/>
      <c r="I2117" s="321"/>
      <c r="J2117" s="321"/>
      <c r="K2117" s="321"/>
      <c r="L2117" s="321"/>
      <c r="M2117" s="321"/>
      <c r="N2117" s="321"/>
      <c r="O2117" s="321"/>
      <c r="P2117" s="321"/>
      <c r="Q2117" s="321"/>
      <c r="R2117" s="321"/>
      <c r="S2117" s="321"/>
    </row>
    <row r="2118" spans="1:19" ht="10.9" customHeight="1" x14ac:dyDescent="0.2">
      <c r="A2118" s="322" t="s">
        <v>4022</v>
      </c>
      <c r="B2118" s="322"/>
      <c r="C2118" s="322"/>
      <c r="D2118" s="322"/>
      <c r="E2118" s="321" t="s">
        <v>4394</v>
      </c>
      <c r="F2118" s="321"/>
      <c r="G2118" s="321"/>
      <c r="H2118" s="321"/>
      <c r="I2118" s="321"/>
      <c r="J2118" s="321"/>
      <c r="K2118" s="321"/>
      <c r="L2118" s="321"/>
      <c r="M2118" s="321"/>
      <c r="N2118" s="321"/>
      <c r="O2118" s="321"/>
      <c r="P2118" s="322" t="s">
        <v>2904</v>
      </c>
      <c r="Q2118" s="322"/>
      <c r="R2118" s="321" t="s">
        <v>629</v>
      </c>
      <c r="S2118" s="321"/>
    </row>
    <row r="2119" spans="1:19" ht="10.9" customHeight="1" x14ac:dyDescent="0.2">
      <c r="A2119" s="157"/>
      <c r="B2119" s="324"/>
      <c r="C2119" s="324"/>
      <c r="D2119" s="324"/>
      <c r="E2119" s="324"/>
      <c r="F2119" s="324"/>
      <c r="G2119" s="325"/>
      <c r="H2119" s="325"/>
      <c r="I2119" s="325"/>
      <c r="J2119" s="325"/>
      <c r="K2119" s="156"/>
      <c r="L2119" s="326" t="s">
        <v>4020</v>
      </c>
      <c r="M2119" s="326"/>
      <c r="N2119" s="326"/>
      <c r="O2119" s="326"/>
      <c r="P2119" s="326"/>
      <c r="Q2119" s="326"/>
      <c r="R2119" s="326"/>
      <c r="S2119" s="156"/>
    </row>
    <row r="2120" spans="1:19" ht="65.650000000000006" customHeight="1" x14ac:dyDescent="0.2">
      <c r="A2120" s="155" t="s">
        <v>1247</v>
      </c>
      <c r="B2120" s="327" t="s">
        <v>0</v>
      </c>
      <c r="C2120" s="327"/>
      <c r="D2120" s="327" t="s">
        <v>1</v>
      </c>
      <c r="E2120" s="327"/>
      <c r="F2120" s="327"/>
      <c r="G2120" s="327" t="s">
        <v>2904</v>
      </c>
      <c r="H2120" s="327"/>
      <c r="I2120" s="328" t="s">
        <v>405</v>
      </c>
      <c r="J2120" s="328"/>
      <c r="K2120" s="154" t="s">
        <v>4</v>
      </c>
      <c r="L2120" s="322" t="s">
        <v>4019</v>
      </c>
      <c r="M2120" s="322"/>
      <c r="N2120" s="141" t="s">
        <v>4018</v>
      </c>
      <c r="O2120" s="322" t="s">
        <v>4017</v>
      </c>
      <c r="P2120" s="322"/>
      <c r="Q2120" s="322" t="s">
        <v>4016</v>
      </c>
      <c r="R2120" s="322"/>
      <c r="S2120" s="154" t="s">
        <v>5</v>
      </c>
    </row>
    <row r="2121" spans="1:19" ht="10.9" customHeight="1" x14ac:dyDescent="0.2">
      <c r="A2121" s="128" t="s">
        <v>4015</v>
      </c>
      <c r="B2121" s="334">
        <v>1092</v>
      </c>
      <c r="C2121" s="321"/>
      <c r="D2121" s="321" t="s">
        <v>3929</v>
      </c>
      <c r="E2121" s="321"/>
      <c r="F2121" s="321"/>
      <c r="G2121" s="321" t="s">
        <v>629</v>
      </c>
      <c r="H2121" s="321"/>
      <c r="I2121" s="335">
        <v>2.5000000000000001E-2</v>
      </c>
      <c r="J2121" s="331"/>
      <c r="K2121" s="142">
        <v>13.39</v>
      </c>
      <c r="L2121" s="331"/>
      <c r="M2121" s="331"/>
      <c r="N2121" s="132">
        <v>0.33479999999999999</v>
      </c>
      <c r="O2121" s="331"/>
      <c r="P2121" s="331"/>
      <c r="Q2121" s="331"/>
      <c r="R2121" s="331"/>
      <c r="S2121" s="132">
        <v>0.33479999999999999</v>
      </c>
    </row>
    <row r="2122" spans="1:19" ht="10.9" customHeight="1" x14ac:dyDescent="0.2">
      <c r="A2122" s="128" t="s">
        <v>4015</v>
      </c>
      <c r="B2122" s="334">
        <v>1353</v>
      </c>
      <c r="C2122" s="321"/>
      <c r="D2122" s="321" t="s">
        <v>3935</v>
      </c>
      <c r="E2122" s="321"/>
      <c r="F2122" s="321"/>
      <c r="G2122" s="321" t="s">
        <v>629</v>
      </c>
      <c r="H2122" s="321"/>
      <c r="I2122" s="335">
        <v>1</v>
      </c>
      <c r="J2122" s="331"/>
      <c r="K2122" s="132">
        <v>7.91</v>
      </c>
      <c r="L2122" s="331"/>
      <c r="M2122" s="331"/>
      <c r="N2122" s="132">
        <v>7.91</v>
      </c>
      <c r="O2122" s="331"/>
      <c r="P2122" s="331"/>
      <c r="Q2122" s="331"/>
      <c r="R2122" s="331"/>
      <c r="S2122" s="132">
        <v>7.91</v>
      </c>
    </row>
    <row r="2123" spans="1:19" ht="10.9" customHeight="1" x14ac:dyDescent="0.2">
      <c r="A2123" s="128" t="s">
        <v>4015</v>
      </c>
      <c r="B2123" s="334">
        <v>2505</v>
      </c>
      <c r="C2123" s="321"/>
      <c r="D2123" s="321" t="s">
        <v>4355</v>
      </c>
      <c r="E2123" s="321"/>
      <c r="F2123" s="321"/>
      <c r="G2123" s="321" t="s">
        <v>7</v>
      </c>
      <c r="H2123" s="321"/>
      <c r="I2123" s="335">
        <v>0.89</v>
      </c>
      <c r="J2123" s="331"/>
      <c r="K2123" s="132">
        <v>0.4</v>
      </c>
      <c r="L2123" s="331"/>
      <c r="M2123" s="331"/>
      <c r="N2123" s="132">
        <v>0.35599999999999998</v>
      </c>
      <c r="O2123" s="331"/>
      <c r="P2123" s="331"/>
      <c r="Q2123" s="331"/>
      <c r="R2123" s="331"/>
      <c r="S2123" s="132">
        <v>0.35599999999999998</v>
      </c>
    </row>
    <row r="2124" spans="1:19" ht="10.9" customHeight="1" x14ac:dyDescent="0.2">
      <c r="A2124" s="128" t="s">
        <v>4015</v>
      </c>
      <c r="B2124" s="334">
        <v>2508</v>
      </c>
      <c r="C2124" s="321"/>
      <c r="D2124" s="321" t="s">
        <v>4354</v>
      </c>
      <c r="E2124" s="321"/>
      <c r="F2124" s="321"/>
      <c r="G2124" s="321" t="s">
        <v>7</v>
      </c>
      <c r="H2124" s="321"/>
      <c r="I2124" s="335">
        <v>0.89</v>
      </c>
      <c r="J2124" s="331"/>
      <c r="K2124" s="132">
        <v>0.2</v>
      </c>
      <c r="L2124" s="331"/>
      <c r="M2124" s="331"/>
      <c r="N2124" s="132">
        <v>0.17799999999999999</v>
      </c>
      <c r="O2124" s="331"/>
      <c r="P2124" s="331"/>
      <c r="Q2124" s="331"/>
      <c r="R2124" s="331"/>
      <c r="S2124" s="132">
        <v>0.17799999999999999</v>
      </c>
    </row>
    <row r="2125" spans="1:19" ht="10.9" customHeight="1" x14ac:dyDescent="0.2">
      <c r="A2125" s="128" t="s">
        <v>4015</v>
      </c>
      <c r="B2125" s="334">
        <v>2515</v>
      </c>
      <c r="C2125" s="321"/>
      <c r="D2125" s="321" t="s">
        <v>4353</v>
      </c>
      <c r="E2125" s="321"/>
      <c r="F2125" s="321"/>
      <c r="G2125" s="321" t="s">
        <v>7</v>
      </c>
      <c r="H2125" s="321"/>
      <c r="I2125" s="335">
        <v>0.53300000000000003</v>
      </c>
      <c r="J2125" s="331"/>
      <c r="K2125" s="132">
        <v>0.98</v>
      </c>
      <c r="L2125" s="331"/>
      <c r="M2125" s="331"/>
      <c r="N2125" s="132">
        <v>0.52229999999999999</v>
      </c>
      <c r="O2125" s="331"/>
      <c r="P2125" s="331"/>
      <c r="Q2125" s="331"/>
      <c r="R2125" s="331"/>
      <c r="S2125" s="132">
        <v>0.52229999999999999</v>
      </c>
    </row>
    <row r="2126" spans="1:19" ht="10.9" customHeight="1" x14ac:dyDescent="0.2">
      <c r="A2126" s="322" t="s">
        <v>4014</v>
      </c>
      <c r="B2126" s="322"/>
      <c r="C2126" s="322"/>
      <c r="D2126" s="322"/>
      <c r="E2126" s="322"/>
      <c r="F2126" s="322"/>
      <c r="G2126" s="322"/>
      <c r="H2126" s="322"/>
      <c r="I2126" s="322"/>
      <c r="J2126" s="322"/>
      <c r="K2126" s="322"/>
      <c r="L2126" s="333">
        <v>0</v>
      </c>
      <c r="M2126" s="322"/>
      <c r="N2126" s="152">
        <v>9.3010999999999999</v>
      </c>
      <c r="O2126" s="333">
        <v>0</v>
      </c>
      <c r="P2126" s="322"/>
      <c r="Q2126" s="333">
        <v>0</v>
      </c>
      <c r="R2126" s="322"/>
      <c r="S2126" s="152">
        <v>9.3010999999999999</v>
      </c>
    </row>
    <row r="2127" spans="1:19" ht="10.9" customHeight="1" x14ac:dyDescent="0.2">
      <c r="A2127" s="322" t="s">
        <v>4013</v>
      </c>
      <c r="B2127" s="322"/>
      <c r="C2127" s="322"/>
      <c r="D2127" s="322"/>
      <c r="E2127" s="322"/>
      <c r="F2127" s="322"/>
      <c r="G2127" s="322"/>
      <c r="H2127" s="322"/>
      <c r="I2127" s="322"/>
      <c r="J2127" s="322"/>
      <c r="K2127" s="322"/>
      <c r="L2127" s="330">
        <v>0</v>
      </c>
      <c r="M2127" s="322"/>
      <c r="N2127" s="149">
        <v>1</v>
      </c>
      <c r="O2127" s="330">
        <v>0</v>
      </c>
      <c r="P2127" s="322"/>
      <c r="Q2127" s="330">
        <v>0</v>
      </c>
      <c r="R2127" s="322"/>
      <c r="S2127" s="149">
        <v>1</v>
      </c>
    </row>
    <row r="2128" spans="1:19" ht="10.9" customHeight="1" x14ac:dyDescent="0.2">
      <c r="A2128" s="301"/>
      <c r="B2128" s="301"/>
      <c r="C2128" s="301"/>
      <c r="D2128" s="301"/>
      <c r="E2128" s="301"/>
      <c r="F2128" s="301"/>
      <c r="G2128" s="301"/>
      <c r="H2128" s="301"/>
      <c r="I2128" s="301"/>
      <c r="J2128" s="301"/>
      <c r="K2128" s="301"/>
      <c r="L2128" s="301"/>
      <c r="M2128" s="301"/>
      <c r="N2128" s="301"/>
      <c r="O2128" s="301"/>
      <c r="P2128" s="301"/>
      <c r="Q2128" s="301"/>
      <c r="R2128" s="301"/>
      <c r="S2128" s="301"/>
    </row>
    <row r="2129" spans="1:19" ht="10.9" customHeight="1" x14ac:dyDescent="0.2">
      <c r="A2129" s="322" t="s">
        <v>4022</v>
      </c>
      <c r="B2129" s="322"/>
      <c r="C2129" s="322"/>
      <c r="D2129" s="322"/>
      <c r="E2129" s="321" t="s">
        <v>4393</v>
      </c>
      <c r="F2129" s="321"/>
      <c r="G2129" s="321"/>
      <c r="H2129" s="321"/>
      <c r="I2129" s="321"/>
      <c r="J2129" s="321"/>
      <c r="K2129" s="321"/>
      <c r="L2129" s="321"/>
      <c r="M2129" s="321"/>
      <c r="N2129" s="321"/>
      <c r="O2129" s="321"/>
      <c r="P2129" s="322" t="s">
        <v>2904</v>
      </c>
      <c r="Q2129" s="322"/>
      <c r="R2129" s="321" t="s">
        <v>629</v>
      </c>
      <c r="S2129" s="321"/>
    </row>
    <row r="2130" spans="1:19" ht="10.9" customHeight="1" x14ac:dyDescent="0.2">
      <c r="A2130" s="157"/>
      <c r="B2130" s="324"/>
      <c r="C2130" s="324"/>
      <c r="D2130" s="324"/>
      <c r="E2130" s="324"/>
      <c r="F2130" s="324"/>
      <c r="G2130" s="325"/>
      <c r="H2130" s="325"/>
      <c r="I2130" s="325"/>
      <c r="J2130" s="325"/>
      <c r="K2130" s="156"/>
      <c r="L2130" s="326" t="s">
        <v>4020</v>
      </c>
      <c r="M2130" s="326"/>
      <c r="N2130" s="326"/>
      <c r="O2130" s="326"/>
      <c r="P2130" s="326"/>
      <c r="Q2130" s="326"/>
      <c r="R2130" s="326"/>
      <c r="S2130" s="156"/>
    </row>
    <row r="2131" spans="1:19" ht="65.650000000000006" customHeight="1" x14ac:dyDescent="0.2">
      <c r="A2131" s="155" t="s">
        <v>1247</v>
      </c>
      <c r="B2131" s="327" t="s">
        <v>0</v>
      </c>
      <c r="C2131" s="327"/>
      <c r="D2131" s="327" t="s">
        <v>1</v>
      </c>
      <c r="E2131" s="327"/>
      <c r="F2131" s="327"/>
      <c r="G2131" s="327" t="s">
        <v>2904</v>
      </c>
      <c r="H2131" s="327"/>
      <c r="I2131" s="328" t="s">
        <v>405</v>
      </c>
      <c r="J2131" s="328"/>
      <c r="K2131" s="154" t="s">
        <v>4</v>
      </c>
      <c r="L2131" s="322" t="s">
        <v>4019</v>
      </c>
      <c r="M2131" s="322"/>
      <c r="N2131" s="141" t="s">
        <v>4018</v>
      </c>
      <c r="O2131" s="322" t="s">
        <v>4017</v>
      </c>
      <c r="P2131" s="322"/>
      <c r="Q2131" s="322" t="s">
        <v>4016</v>
      </c>
      <c r="R2131" s="322"/>
      <c r="S2131" s="154" t="s">
        <v>5</v>
      </c>
    </row>
    <row r="2132" spans="1:19" ht="10.9" customHeight="1" x14ac:dyDescent="0.2">
      <c r="A2132" s="128" t="s">
        <v>4015</v>
      </c>
      <c r="B2132" s="334">
        <v>1092</v>
      </c>
      <c r="C2132" s="321"/>
      <c r="D2132" s="321" t="s">
        <v>3929</v>
      </c>
      <c r="E2132" s="321"/>
      <c r="F2132" s="321"/>
      <c r="G2132" s="321" t="s">
        <v>629</v>
      </c>
      <c r="H2132" s="321"/>
      <c r="I2132" s="335">
        <v>2.5000000000000001E-2</v>
      </c>
      <c r="J2132" s="331"/>
      <c r="K2132" s="142">
        <v>13.39</v>
      </c>
      <c r="L2132" s="331"/>
      <c r="M2132" s="331"/>
      <c r="N2132" s="132">
        <v>0.33479999999999999</v>
      </c>
      <c r="O2132" s="331"/>
      <c r="P2132" s="331"/>
      <c r="Q2132" s="331"/>
      <c r="R2132" s="331"/>
      <c r="S2132" s="132">
        <v>0.33479999999999999</v>
      </c>
    </row>
    <row r="2133" spans="1:19" ht="10.9" customHeight="1" x14ac:dyDescent="0.2">
      <c r="A2133" s="128" t="s">
        <v>4015</v>
      </c>
      <c r="B2133" s="334">
        <v>1350</v>
      </c>
      <c r="C2133" s="321"/>
      <c r="D2133" s="321" t="s">
        <v>3937</v>
      </c>
      <c r="E2133" s="321"/>
      <c r="F2133" s="321"/>
      <c r="G2133" s="321" t="s">
        <v>629</v>
      </c>
      <c r="H2133" s="321"/>
      <c r="I2133" s="335">
        <v>1</v>
      </c>
      <c r="J2133" s="331"/>
      <c r="K2133" s="132">
        <v>7.2270000000000003</v>
      </c>
      <c r="L2133" s="331"/>
      <c r="M2133" s="331"/>
      <c r="N2133" s="132">
        <v>7.2270000000000003</v>
      </c>
      <c r="O2133" s="331"/>
      <c r="P2133" s="331"/>
      <c r="Q2133" s="331"/>
      <c r="R2133" s="331"/>
      <c r="S2133" s="132">
        <v>7.2270000000000003</v>
      </c>
    </row>
    <row r="2134" spans="1:19" ht="10.9" customHeight="1" x14ac:dyDescent="0.2">
      <c r="A2134" s="128" t="s">
        <v>4015</v>
      </c>
      <c r="B2134" s="334">
        <v>2505</v>
      </c>
      <c r="C2134" s="321"/>
      <c r="D2134" s="321" t="s">
        <v>4355</v>
      </c>
      <c r="E2134" s="321"/>
      <c r="F2134" s="321"/>
      <c r="G2134" s="321" t="s">
        <v>7</v>
      </c>
      <c r="H2134" s="321"/>
      <c r="I2134" s="335">
        <v>0.42399999999999999</v>
      </c>
      <c r="J2134" s="331"/>
      <c r="K2134" s="132">
        <v>0.4</v>
      </c>
      <c r="L2134" s="331"/>
      <c r="M2134" s="331"/>
      <c r="N2134" s="132">
        <v>0.1696</v>
      </c>
      <c r="O2134" s="331"/>
      <c r="P2134" s="331"/>
      <c r="Q2134" s="331"/>
      <c r="R2134" s="331"/>
      <c r="S2134" s="132">
        <v>0.1696</v>
      </c>
    </row>
    <row r="2135" spans="1:19" ht="10.9" customHeight="1" x14ac:dyDescent="0.2">
      <c r="A2135" s="128" t="s">
        <v>4015</v>
      </c>
      <c r="B2135" s="334">
        <v>2508</v>
      </c>
      <c r="C2135" s="321"/>
      <c r="D2135" s="321" t="s">
        <v>4354</v>
      </c>
      <c r="E2135" s="321"/>
      <c r="F2135" s="321"/>
      <c r="G2135" s="321" t="s">
        <v>7</v>
      </c>
      <c r="H2135" s="321"/>
      <c r="I2135" s="335">
        <v>0.42399999999999999</v>
      </c>
      <c r="J2135" s="331"/>
      <c r="K2135" s="132">
        <v>0.2</v>
      </c>
      <c r="L2135" s="331"/>
      <c r="M2135" s="331"/>
      <c r="N2135" s="132">
        <v>8.48E-2</v>
      </c>
      <c r="O2135" s="331"/>
      <c r="P2135" s="331"/>
      <c r="Q2135" s="331"/>
      <c r="R2135" s="331"/>
      <c r="S2135" s="132">
        <v>8.48E-2</v>
      </c>
    </row>
    <row r="2136" spans="1:19" ht="10.9" customHeight="1" x14ac:dyDescent="0.2">
      <c r="A2136" s="128" t="s">
        <v>4015</v>
      </c>
      <c r="B2136" s="334">
        <v>2515</v>
      </c>
      <c r="C2136" s="321"/>
      <c r="D2136" s="321" t="s">
        <v>4353</v>
      </c>
      <c r="E2136" s="321"/>
      <c r="F2136" s="321"/>
      <c r="G2136" s="321" t="s">
        <v>7</v>
      </c>
      <c r="H2136" s="321"/>
      <c r="I2136" s="335">
        <v>1.1930000000000001</v>
      </c>
      <c r="J2136" s="331"/>
      <c r="K2136" s="132">
        <v>0.98</v>
      </c>
      <c r="L2136" s="331"/>
      <c r="M2136" s="331"/>
      <c r="N2136" s="132">
        <v>1.1691</v>
      </c>
      <c r="O2136" s="331"/>
      <c r="P2136" s="331"/>
      <c r="Q2136" s="331"/>
      <c r="R2136" s="331"/>
      <c r="S2136" s="132">
        <v>1.1691</v>
      </c>
    </row>
    <row r="2137" spans="1:19" ht="10.9" customHeight="1" x14ac:dyDescent="0.2">
      <c r="A2137" s="322" t="s">
        <v>4014</v>
      </c>
      <c r="B2137" s="322"/>
      <c r="C2137" s="322"/>
      <c r="D2137" s="322"/>
      <c r="E2137" s="322"/>
      <c r="F2137" s="322"/>
      <c r="G2137" s="322"/>
      <c r="H2137" s="322"/>
      <c r="I2137" s="322"/>
      <c r="J2137" s="322"/>
      <c r="K2137" s="322"/>
      <c r="L2137" s="333">
        <v>0</v>
      </c>
      <c r="M2137" s="322"/>
      <c r="N2137" s="152">
        <v>8.9853000000000005</v>
      </c>
      <c r="O2137" s="333">
        <v>0</v>
      </c>
      <c r="P2137" s="322"/>
      <c r="Q2137" s="333">
        <v>0</v>
      </c>
      <c r="R2137" s="322"/>
      <c r="S2137" s="152">
        <v>8.9853000000000005</v>
      </c>
    </row>
    <row r="2138" spans="1:19" ht="10.9" customHeight="1" x14ac:dyDescent="0.2">
      <c r="A2138" s="322" t="s">
        <v>4013</v>
      </c>
      <c r="B2138" s="322"/>
      <c r="C2138" s="322"/>
      <c r="D2138" s="322"/>
      <c r="E2138" s="322"/>
      <c r="F2138" s="322"/>
      <c r="G2138" s="322"/>
      <c r="H2138" s="322"/>
      <c r="I2138" s="322"/>
      <c r="J2138" s="322"/>
      <c r="K2138" s="322"/>
      <c r="L2138" s="330">
        <v>0</v>
      </c>
      <c r="M2138" s="322"/>
      <c r="N2138" s="149">
        <v>1</v>
      </c>
      <c r="O2138" s="330">
        <v>0</v>
      </c>
      <c r="P2138" s="322"/>
      <c r="Q2138" s="330">
        <v>0</v>
      </c>
      <c r="R2138" s="322"/>
      <c r="S2138" s="149">
        <v>1</v>
      </c>
    </row>
    <row r="2139" spans="1:19" ht="10.9" customHeight="1" x14ac:dyDescent="0.2">
      <c r="A2139" s="301"/>
      <c r="B2139" s="301"/>
      <c r="C2139" s="301"/>
      <c r="D2139" s="301"/>
      <c r="E2139" s="301"/>
      <c r="F2139" s="301"/>
      <c r="G2139" s="301"/>
      <c r="H2139" s="301"/>
      <c r="I2139" s="301"/>
      <c r="J2139" s="301"/>
      <c r="K2139" s="301"/>
      <c r="L2139" s="301"/>
      <c r="M2139" s="301"/>
      <c r="N2139" s="301"/>
      <c r="O2139" s="301"/>
      <c r="P2139" s="301"/>
      <c r="Q2139" s="301"/>
      <c r="R2139" s="301"/>
      <c r="S2139" s="301"/>
    </row>
    <row r="2140" spans="1:19" ht="10.9" customHeight="1" x14ac:dyDescent="0.2">
      <c r="A2140" s="322" t="s">
        <v>4022</v>
      </c>
      <c r="B2140" s="322"/>
      <c r="C2140" s="322"/>
      <c r="D2140" s="322"/>
      <c r="E2140" s="321" t="s">
        <v>4392</v>
      </c>
      <c r="F2140" s="321"/>
      <c r="G2140" s="321"/>
      <c r="H2140" s="321"/>
      <c r="I2140" s="321"/>
      <c r="J2140" s="321"/>
      <c r="K2140" s="321"/>
      <c r="L2140" s="321"/>
      <c r="M2140" s="321"/>
      <c r="N2140" s="321"/>
      <c r="O2140" s="321"/>
      <c r="P2140" s="322" t="s">
        <v>2904</v>
      </c>
      <c r="Q2140" s="322"/>
      <c r="R2140" s="321" t="s">
        <v>629</v>
      </c>
      <c r="S2140" s="321"/>
    </row>
    <row r="2141" spans="1:19" ht="10.9" customHeight="1" x14ac:dyDescent="0.2">
      <c r="A2141" s="157"/>
      <c r="B2141" s="324"/>
      <c r="C2141" s="324"/>
      <c r="D2141" s="324"/>
      <c r="E2141" s="324"/>
      <c r="F2141" s="324"/>
      <c r="G2141" s="325"/>
      <c r="H2141" s="325"/>
      <c r="I2141" s="325"/>
      <c r="J2141" s="325"/>
      <c r="K2141" s="156"/>
      <c r="L2141" s="326" t="s">
        <v>4020</v>
      </c>
      <c r="M2141" s="326"/>
      <c r="N2141" s="326"/>
      <c r="O2141" s="326"/>
      <c r="P2141" s="326"/>
      <c r="Q2141" s="326"/>
      <c r="R2141" s="326"/>
      <c r="S2141" s="156"/>
    </row>
    <row r="2142" spans="1:19" ht="65.650000000000006" customHeight="1" x14ac:dyDescent="0.2">
      <c r="A2142" s="155" t="s">
        <v>1247</v>
      </c>
      <c r="B2142" s="327" t="s">
        <v>0</v>
      </c>
      <c r="C2142" s="327"/>
      <c r="D2142" s="327" t="s">
        <v>1</v>
      </c>
      <c r="E2142" s="327"/>
      <c r="F2142" s="327"/>
      <c r="G2142" s="327" t="s">
        <v>2904</v>
      </c>
      <c r="H2142" s="327"/>
      <c r="I2142" s="328" t="s">
        <v>405</v>
      </c>
      <c r="J2142" s="328"/>
      <c r="K2142" s="154" t="s">
        <v>4</v>
      </c>
      <c r="L2142" s="322" t="s">
        <v>4019</v>
      </c>
      <c r="M2142" s="322"/>
      <c r="N2142" s="141" t="s">
        <v>4018</v>
      </c>
      <c r="O2142" s="322" t="s">
        <v>4017</v>
      </c>
      <c r="P2142" s="322"/>
      <c r="Q2142" s="322" t="s">
        <v>4016</v>
      </c>
      <c r="R2142" s="322"/>
      <c r="S2142" s="154" t="s">
        <v>5</v>
      </c>
    </row>
    <row r="2143" spans="1:19" ht="10.9" customHeight="1" x14ac:dyDescent="0.2">
      <c r="A2143" s="128" t="s">
        <v>4015</v>
      </c>
      <c r="B2143" s="334">
        <v>1092</v>
      </c>
      <c r="C2143" s="321"/>
      <c r="D2143" s="321" t="s">
        <v>3929</v>
      </c>
      <c r="E2143" s="321"/>
      <c r="F2143" s="321"/>
      <c r="G2143" s="321" t="s">
        <v>629</v>
      </c>
      <c r="H2143" s="321"/>
      <c r="I2143" s="335">
        <v>2.5000000000000001E-2</v>
      </c>
      <c r="J2143" s="331"/>
      <c r="K2143" s="142">
        <v>13.39</v>
      </c>
      <c r="L2143" s="331"/>
      <c r="M2143" s="331"/>
      <c r="N2143" s="132">
        <v>0.33479999999999999</v>
      </c>
      <c r="O2143" s="331"/>
      <c r="P2143" s="331"/>
      <c r="Q2143" s="331"/>
      <c r="R2143" s="331"/>
      <c r="S2143" s="132">
        <v>0.33479999999999999</v>
      </c>
    </row>
    <row r="2144" spans="1:19" ht="10.9" customHeight="1" x14ac:dyDescent="0.2">
      <c r="A2144" s="128" t="s">
        <v>4015</v>
      </c>
      <c r="B2144" s="334">
        <v>1351</v>
      </c>
      <c r="C2144" s="321"/>
      <c r="D2144" s="321" t="s">
        <v>3936</v>
      </c>
      <c r="E2144" s="321"/>
      <c r="F2144" s="321"/>
      <c r="G2144" s="321" t="s">
        <v>629</v>
      </c>
      <c r="H2144" s="321"/>
      <c r="I2144" s="335">
        <v>1</v>
      </c>
      <c r="J2144" s="331"/>
      <c r="K2144" s="132">
        <v>7.23</v>
      </c>
      <c r="L2144" s="331"/>
      <c r="M2144" s="331"/>
      <c r="N2144" s="132">
        <v>7.23</v>
      </c>
      <c r="O2144" s="331"/>
      <c r="P2144" s="331"/>
      <c r="Q2144" s="331"/>
      <c r="R2144" s="331"/>
      <c r="S2144" s="132">
        <v>7.23</v>
      </c>
    </row>
    <row r="2145" spans="1:19" ht="10.9" customHeight="1" x14ac:dyDescent="0.2">
      <c r="A2145" s="128" t="s">
        <v>4015</v>
      </c>
      <c r="B2145" s="334">
        <v>2505</v>
      </c>
      <c r="C2145" s="321"/>
      <c r="D2145" s="321" t="s">
        <v>4355</v>
      </c>
      <c r="E2145" s="321"/>
      <c r="F2145" s="321"/>
      <c r="G2145" s="321" t="s">
        <v>7</v>
      </c>
      <c r="H2145" s="321"/>
      <c r="I2145" s="335">
        <v>0.216</v>
      </c>
      <c r="J2145" s="331"/>
      <c r="K2145" s="132">
        <v>0.4</v>
      </c>
      <c r="L2145" s="331"/>
      <c r="M2145" s="331"/>
      <c r="N2145" s="132">
        <v>8.6400000000000005E-2</v>
      </c>
      <c r="O2145" s="331"/>
      <c r="P2145" s="331"/>
      <c r="Q2145" s="331"/>
      <c r="R2145" s="331"/>
      <c r="S2145" s="132">
        <v>8.6400000000000005E-2</v>
      </c>
    </row>
    <row r="2146" spans="1:19" ht="10.9" customHeight="1" x14ac:dyDescent="0.2">
      <c r="A2146" s="128" t="s">
        <v>4015</v>
      </c>
      <c r="B2146" s="334">
        <v>2508</v>
      </c>
      <c r="C2146" s="321"/>
      <c r="D2146" s="321" t="s">
        <v>4354</v>
      </c>
      <c r="E2146" s="321"/>
      <c r="F2146" s="321"/>
      <c r="G2146" s="321" t="s">
        <v>7</v>
      </c>
      <c r="H2146" s="321"/>
      <c r="I2146" s="335">
        <v>0.216</v>
      </c>
      <c r="J2146" s="331"/>
      <c r="K2146" s="132">
        <v>0.2</v>
      </c>
      <c r="L2146" s="331"/>
      <c r="M2146" s="331"/>
      <c r="N2146" s="132">
        <v>4.3200000000000002E-2</v>
      </c>
      <c r="O2146" s="331"/>
      <c r="P2146" s="331"/>
      <c r="Q2146" s="331"/>
      <c r="R2146" s="331"/>
      <c r="S2146" s="132">
        <v>4.3200000000000002E-2</v>
      </c>
    </row>
    <row r="2147" spans="1:19" ht="10.9" customHeight="1" x14ac:dyDescent="0.2">
      <c r="A2147" s="128" t="s">
        <v>4015</v>
      </c>
      <c r="B2147" s="334">
        <v>2515</v>
      </c>
      <c r="C2147" s="321"/>
      <c r="D2147" s="321" t="s">
        <v>4353</v>
      </c>
      <c r="E2147" s="321"/>
      <c r="F2147" s="321"/>
      <c r="G2147" s="321" t="s">
        <v>7</v>
      </c>
      <c r="H2147" s="321"/>
      <c r="I2147" s="335">
        <v>0.51600000000000001</v>
      </c>
      <c r="J2147" s="331"/>
      <c r="K2147" s="132">
        <v>0.98</v>
      </c>
      <c r="L2147" s="331"/>
      <c r="M2147" s="331"/>
      <c r="N2147" s="132">
        <v>0.50570000000000004</v>
      </c>
      <c r="O2147" s="331"/>
      <c r="P2147" s="331"/>
      <c r="Q2147" s="331"/>
      <c r="R2147" s="331"/>
      <c r="S2147" s="132">
        <v>0.50570000000000004</v>
      </c>
    </row>
    <row r="2148" spans="1:19" ht="10.9" customHeight="1" x14ac:dyDescent="0.2">
      <c r="A2148" s="322" t="s">
        <v>4014</v>
      </c>
      <c r="B2148" s="322"/>
      <c r="C2148" s="322"/>
      <c r="D2148" s="322"/>
      <c r="E2148" s="322"/>
      <c r="F2148" s="322"/>
      <c r="G2148" s="322"/>
      <c r="H2148" s="322"/>
      <c r="I2148" s="322"/>
      <c r="J2148" s="322"/>
      <c r="K2148" s="322"/>
      <c r="L2148" s="333">
        <v>0</v>
      </c>
      <c r="M2148" s="322"/>
      <c r="N2148" s="152">
        <v>8.2001000000000008</v>
      </c>
      <c r="O2148" s="333">
        <v>0</v>
      </c>
      <c r="P2148" s="322"/>
      <c r="Q2148" s="333">
        <v>0</v>
      </c>
      <c r="R2148" s="322"/>
      <c r="S2148" s="152">
        <v>8.2001000000000008</v>
      </c>
    </row>
    <row r="2149" spans="1:19" ht="10.9" customHeight="1" x14ac:dyDescent="0.2">
      <c r="A2149" s="322" t="s">
        <v>4013</v>
      </c>
      <c r="B2149" s="322"/>
      <c r="C2149" s="322"/>
      <c r="D2149" s="322"/>
      <c r="E2149" s="322"/>
      <c r="F2149" s="322"/>
      <c r="G2149" s="322"/>
      <c r="H2149" s="322"/>
      <c r="I2149" s="322"/>
      <c r="J2149" s="322"/>
      <c r="K2149" s="322"/>
      <c r="L2149" s="330">
        <v>0</v>
      </c>
      <c r="M2149" s="322"/>
      <c r="N2149" s="149">
        <v>1</v>
      </c>
      <c r="O2149" s="330">
        <v>0</v>
      </c>
      <c r="P2149" s="322"/>
      <c r="Q2149" s="330">
        <v>0</v>
      </c>
      <c r="R2149" s="322"/>
      <c r="S2149" s="149">
        <v>1</v>
      </c>
    </row>
    <row r="2150" spans="1:19" ht="10.9" customHeight="1" x14ac:dyDescent="0.2">
      <c r="A2150" s="301"/>
      <c r="B2150" s="301"/>
      <c r="C2150" s="301"/>
      <c r="D2150" s="301"/>
      <c r="E2150" s="301"/>
      <c r="F2150" s="301"/>
      <c r="G2150" s="301"/>
      <c r="H2150" s="301"/>
      <c r="I2150" s="301"/>
      <c r="J2150" s="301"/>
      <c r="K2150" s="301"/>
      <c r="L2150" s="301"/>
      <c r="M2150" s="301"/>
      <c r="N2150" s="301"/>
      <c r="O2150" s="301"/>
      <c r="P2150" s="301"/>
      <c r="Q2150" s="301"/>
      <c r="R2150" s="301"/>
      <c r="S2150" s="301"/>
    </row>
    <row r="2151" spans="1:19" ht="10.9" customHeight="1" x14ac:dyDescent="0.2">
      <c r="A2151" s="322" t="s">
        <v>4022</v>
      </c>
      <c r="B2151" s="322"/>
      <c r="C2151" s="322"/>
      <c r="D2151" s="322"/>
      <c r="E2151" s="321" t="s">
        <v>4391</v>
      </c>
      <c r="F2151" s="321"/>
      <c r="G2151" s="321"/>
      <c r="H2151" s="321"/>
      <c r="I2151" s="321"/>
      <c r="J2151" s="321"/>
      <c r="K2151" s="321"/>
      <c r="L2151" s="321"/>
      <c r="M2151" s="321"/>
      <c r="N2151" s="321"/>
      <c r="O2151" s="321"/>
      <c r="P2151" s="322" t="s">
        <v>2904</v>
      </c>
      <c r="Q2151" s="322"/>
      <c r="R2151" s="321" t="s">
        <v>629</v>
      </c>
      <c r="S2151" s="321"/>
    </row>
    <row r="2152" spans="1:19" ht="10.9" customHeight="1" x14ac:dyDescent="0.2">
      <c r="A2152" s="157"/>
      <c r="B2152" s="324"/>
      <c r="C2152" s="324"/>
      <c r="D2152" s="324"/>
      <c r="E2152" s="324"/>
      <c r="F2152" s="324"/>
      <c r="G2152" s="325"/>
      <c r="H2152" s="325"/>
      <c r="I2152" s="325"/>
      <c r="J2152" s="325"/>
      <c r="K2152" s="156"/>
      <c r="L2152" s="326" t="s">
        <v>4020</v>
      </c>
      <c r="M2152" s="326"/>
      <c r="N2152" s="326"/>
      <c r="O2152" s="326"/>
      <c r="P2152" s="326"/>
      <c r="Q2152" s="326"/>
      <c r="R2152" s="326"/>
      <c r="S2152" s="156"/>
    </row>
    <row r="2153" spans="1:19" ht="65.650000000000006" customHeight="1" x14ac:dyDescent="0.2">
      <c r="A2153" s="155" t="s">
        <v>1247</v>
      </c>
      <c r="B2153" s="327" t="s">
        <v>0</v>
      </c>
      <c r="C2153" s="327"/>
      <c r="D2153" s="327" t="s">
        <v>1</v>
      </c>
      <c r="E2153" s="327"/>
      <c r="F2153" s="327"/>
      <c r="G2153" s="327" t="s">
        <v>2904</v>
      </c>
      <c r="H2153" s="327"/>
      <c r="I2153" s="328" t="s">
        <v>405</v>
      </c>
      <c r="J2153" s="328"/>
      <c r="K2153" s="154" t="s">
        <v>4</v>
      </c>
      <c r="L2153" s="322" t="s">
        <v>4019</v>
      </c>
      <c r="M2153" s="322"/>
      <c r="N2153" s="141" t="s">
        <v>4018</v>
      </c>
      <c r="O2153" s="322" t="s">
        <v>4017</v>
      </c>
      <c r="P2153" s="322"/>
      <c r="Q2153" s="322" t="s">
        <v>4016</v>
      </c>
      <c r="R2153" s="322"/>
      <c r="S2153" s="154" t="s">
        <v>5</v>
      </c>
    </row>
    <row r="2154" spans="1:19" ht="10.9" customHeight="1" x14ac:dyDescent="0.2">
      <c r="A2154" s="128" t="s">
        <v>4015</v>
      </c>
      <c r="B2154" s="334">
        <v>1092</v>
      </c>
      <c r="C2154" s="321"/>
      <c r="D2154" s="321" t="s">
        <v>3929</v>
      </c>
      <c r="E2154" s="321"/>
      <c r="F2154" s="321"/>
      <c r="G2154" s="321" t="s">
        <v>629</v>
      </c>
      <c r="H2154" s="321"/>
      <c r="I2154" s="335">
        <v>2.5000000000000001E-2</v>
      </c>
      <c r="J2154" s="331"/>
      <c r="K2154" s="142">
        <v>13.39</v>
      </c>
      <c r="L2154" s="331"/>
      <c r="M2154" s="331"/>
      <c r="N2154" s="132">
        <v>0.33479999999999999</v>
      </c>
      <c r="O2154" s="331"/>
      <c r="P2154" s="331"/>
      <c r="Q2154" s="331"/>
      <c r="R2154" s="331"/>
      <c r="S2154" s="132">
        <v>0.33479999999999999</v>
      </c>
    </row>
    <row r="2155" spans="1:19" ht="10.9" customHeight="1" x14ac:dyDescent="0.2">
      <c r="A2155" s="128" t="s">
        <v>4015</v>
      </c>
      <c r="B2155" s="334">
        <v>1343</v>
      </c>
      <c r="C2155" s="321"/>
      <c r="D2155" s="321" t="s">
        <v>3942</v>
      </c>
      <c r="E2155" s="321"/>
      <c r="F2155" s="321"/>
      <c r="G2155" s="321" t="s">
        <v>629</v>
      </c>
      <c r="H2155" s="321"/>
      <c r="I2155" s="335">
        <v>1</v>
      </c>
      <c r="J2155" s="331"/>
      <c r="K2155" s="132">
        <v>6.93</v>
      </c>
      <c r="L2155" s="331"/>
      <c r="M2155" s="331"/>
      <c r="N2155" s="132">
        <v>6.93</v>
      </c>
      <c r="O2155" s="331"/>
      <c r="P2155" s="331"/>
      <c r="Q2155" s="331"/>
      <c r="R2155" s="331"/>
      <c r="S2155" s="132">
        <v>6.93</v>
      </c>
    </row>
    <row r="2156" spans="1:19" ht="10.9" customHeight="1" x14ac:dyDescent="0.2">
      <c r="A2156" s="128" t="s">
        <v>4015</v>
      </c>
      <c r="B2156" s="334">
        <v>2505</v>
      </c>
      <c r="C2156" s="321"/>
      <c r="D2156" s="321" t="s">
        <v>4355</v>
      </c>
      <c r="E2156" s="321"/>
      <c r="F2156" s="321"/>
      <c r="G2156" s="321" t="s">
        <v>7</v>
      </c>
      <c r="H2156" s="321"/>
      <c r="I2156" s="335">
        <v>0.12</v>
      </c>
      <c r="J2156" s="331"/>
      <c r="K2156" s="132">
        <v>0.4</v>
      </c>
      <c r="L2156" s="331"/>
      <c r="M2156" s="331"/>
      <c r="N2156" s="132">
        <v>4.8000000000000001E-2</v>
      </c>
      <c r="O2156" s="331"/>
      <c r="P2156" s="331"/>
      <c r="Q2156" s="331"/>
      <c r="R2156" s="331"/>
      <c r="S2156" s="132">
        <v>4.8000000000000001E-2</v>
      </c>
    </row>
    <row r="2157" spans="1:19" ht="10.9" customHeight="1" x14ac:dyDescent="0.2">
      <c r="A2157" s="128" t="s">
        <v>4015</v>
      </c>
      <c r="B2157" s="334">
        <v>2508</v>
      </c>
      <c r="C2157" s="321"/>
      <c r="D2157" s="321" t="s">
        <v>4354</v>
      </c>
      <c r="E2157" s="321"/>
      <c r="F2157" s="321"/>
      <c r="G2157" s="321" t="s">
        <v>7</v>
      </c>
      <c r="H2157" s="321"/>
      <c r="I2157" s="335">
        <v>0.12</v>
      </c>
      <c r="J2157" s="331"/>
      <c r="K2157" s="132">
        <v>0.2</v>
      </c>
      <c r="L2157" s="331"/>
      <c r="M2157" s="331"/>
      <c r="N2157" s="132">
        <v>2.4E-2</v>
      </c>
      <c r="O2157" s="331"/>
      <c r="P2157" s="331"/>
      <c r="Q2157" s="331"/>
      <c r="R2157" s="331"/>
      <c r="S2157" s="132">
        <v>2.4E-2</v>
      </c>
    </row>
    <row r="2158" spans="1:19" ht="10.9" customHeight="1" x14ac:dyDescent="0.2">
      <c r="A2158" s="128" t="s">
        <v>4015</v>
      </c>
      <c r="B2158" s="334">
        <v>2515</v>
      </c>
      <c r="C2158" s="321"/>
      <c r="D2158" s="321" t="s">
        <v>4353</v>
      </c>
      <c r="E2158" s="321"/>
      <c r="F2158" s="321"/>
      <c r="G2158" s="321" t="s">
        <v>7</v>
      </c>
      <c r="H2158" s="321"/>
      <c r="I2158" s="335">
        <v>0.27800000000000002</v>
      </c>
      <c r="J2158" s="331"/>
      <c r="K2158" s="132">
        <v>0.98</v>
      </c>
      <c r="L2158" s="331"/>
      <c r="M2158" s="331"/>
      <c r="N2158" s="132">
        <v>0.27239999999999998</v>
      </c>
      <c r="O2158" s="331"/>
      <c r="P2158" s="331"/>
      <c r="Q2158" s="331"/>
      <c r="R2158" s="331"/>
      <c r="S2158" s="132">
        <v>0.27239999999999998</v>
      </c>
    </row>
    <row r="2159" spans="1:19" ht="10.9" customHeight="1" x14ac:dyDescent="0.2">
      <c r="A2159" s="128" t="s">
        <v>4015</v>
      </c>
      <c r="B2159" s="334">
        <v>2528</v>
      </c>
      <c r="C2159" s="321"/>
      <c r="D2159" s="321" t="s">
        <v>4028</v>
      </c>
      <c r="E2159" s="321"/>
      <c r="F2159" s="321"/>
      <c r="G2159" s="321" t="s">
        <v>7</v>
      </c>
      <c r="H2159" s="321"/>
      <c r="I2159" s="335">
        <v>0.01</v>
      </c>
      <c r="J2159" s="331"/>
      <c r="K2159" s="132">
        <v>0.71</v>
      </c>
      <c r="L2159" s="331"/>
      <c r="M2159" s="331"/>
      <c r="N2159" s="132">
        <v>7.1000000000000004E-3</v>
      </c>
      <c r="O2159" s="331"/>
      <c r="P2159" s="331"/>
      <c r="Q2159" s="331"/>
      <c r="R2159" s="331"/>
      <c r="S2159" s="132">
        <v>7.1000000000000004E-3</v>
      </c>
    </row>
    <row r="2160" spans="1:19" ht="10.9" customHeight="1" x14ac:dyDescent="0.2">
      <c r="A2160" s="322" t="s">
        <v>4014</v>
      </c>
      <c r="B2160" s="322"/>
      <c r="C2160" s="322"/>
      <c r="D2160" s="322"/>
      <c r="E2160" s="322"/>
      <c r="F2160" s="322"/>
      <c r="G2160" s="322"/>
      <c r="H2160" s="322"/>
      <c r="I2160" s="322"/>
      <c r="J2160" s="322"/>
      <c r="K2160" s="322"/>
      <c r="L2160" s="333">
        <v>0</v>
      </c>
      <c r="M2160" s="322"/>
      <c r="N2160" s="152">
        <v>7.6162999999999998</v>
      </c>
      <c r="O2160" s="333">
        <v>0</v>
      </c>
      <c r="P2160" s="322"/>
      <c r="Q2160" s="333">
        <v>0</v>
      </c>
      <c r="R2160" s="322"/>
      <c r="S2160" s="152">
        <v>7.6162999999999998</v>
      </c>
    </row>
    <row r="2161" spans="1:19" ht="10.9" customHeight="1" x14ac:dyDescent="0.2">
      <c r="A2161" s="322" t="s">
        <v>4013</v>
      </c>
      <c r="B2161" s="322"/>
      <c r="C2161" s="322"/>
      <c r="D2161" s="322"/>
      <c r="E2161" s="322"/>
      <c r="F2161" s="322"/>
      <c r="G2161" s="322"/>
      <c r="H2161" s="322"/>
      <c r="I2161" s="322"/>
      <c r="J2161" s="322"/>
      <c r="K2161" s="322"/>
      <c r="L2161" s="330">
        <v>0</v>
      </c>
      <c r="M2161" s="322"/>
      <c r="N2161" s="149">
        <v>1</v>
      </c>
      <c r="O2161" s="330">
        <v>0</v>
      </c>
      <c r="P2161" s="322"/>
      <c r="Q2161" s="330">
        <v>0</v>
      </c>
      <c r="R2161" s="322"/>
      <c r="S2161" s="149">
        <v>1</v>
      </c>
    </row>
    <row r="2162" spans="1:19" ht="10.9" customHeight="1" x14ac:dyDescent="0.2">
      <c r="A2162" s="301"/>
      <c r="B2162" s="301"/>
      <c r="C2162" s="301"/>
      <c r="D2162" s="301"/>
      <c r="E2162" s="301"/>
      <c r="F2162" s="301"/>
      <c r="G2162" s="301"/>
      <c r="H2162" s="301"/>
      <c r="I2162" s="301"/>
      <c r="J2162" s="301"/>
      <c r="K2162" s="301"/>
      <c r="L2162" s="301"/>
      <c r="M2162" s="301"/>
      <c r="N2162" s="301"/>
      <c r="O2162" s="301"/>
      <c r="P2162" s="301"/>
      <c r="Q2162" s="301"/>
      <c r="R2162" s="301"/>
      <c r="S2162" s="301"/>
    </row>
    <row r="2163" spans="1:19" ht="10.9" customHeight="1" x14ac:dyDescent="0.2">
      <c r="A2163" s="322" t="s">
        <v>4022</v>
      </c>
      <c r="B2163" s="322"/>
      <c r="C2163" s="322"/>
      <c r="D2163" s="322"/>
      <c r="E2163" s="321" t="s">
        <v>4390</v>
      </c>
      <c r="F2163" s="321"/>
      <c r="G2163" s="321"/>
      <c r="H2163" s="321"/>
      <c r="I2163" s="321"/>
      <c r="J2163" s="321"/>
      <c r="K2163" s="321"/>
      <c r="L2163" s="321"/>
      <c r="M2163" s="321"/>
      <c r="N2163" s="321"/>
      <c r="O2163" s="321"/>
      <c r="P2163" s="322" t="s">
        <v>2904</v>
      </c>
      <c r="Q2163" s="322"/>
      <c r="R2163" s="321" t="s">
        <v>629</v>
      </c>
      <c r="S2163" s="321"/>
    </row>
    <row r="2164" spans="1:19" ht="10.9" customHeight="1" x14ac:dyDescent="0.2">
      <c r="A2164" s="157"/>
      <c r="B2164" s="324"/>
      <c r="C2164" s="324"/>
      <c r="D2164" s="324"/>
      <c r="E2164" s="324"/>
      <c r="F2164" s="324"/>
      <c r="G2164" s="325"/>
      <c r="H2164" s="325"/>
      <c r="I2164" s="325"/>
      <c r="J2164" s="325"/>
      <c r="K2164" s="156"/>
      <c r="L2164" s="326" t="s">
        <v>4020</v>
      </c>
      <c r="M2164" s="326"/>
      <c r="N2164" s="326"/>
      <c r="O2164" s="326"/>
      <c r="P2164" s="326"/>
      <c r="Q2164" s="326"/>
      <c r="R2164" s="326"/>
      <c r="S2164" s="156"/>
    </row>
    <row r="2165" spans="1:19" ht="65.650000000000006" customHeight="1" x14ac:dyDescent="0.2">
      <c r="A2165" s="155" t="s">
        <v>1247</v>
      </c>
      <c r="B2165" s="327" t="s">
        <v>0</v>
      </c>
      <c r="C2165" s="327"/>
      <c r="D2165" s="327" t="s">
        <v>1</v>
      </c>
      <c r="E2165" s="327"/>
      <c r="F2165" s="327"/>
      <c r="G2165" s="327" t="s">
        <v>2904</v>
      </c>
      <c r="H2165" s="327"/>
      <c r="I2165" s="328" t="s">
        <v>405</v>
      </c>
      <c r="J2165" s="328"/>
      <c r="K2165" s="154" t="s">
        <v>4</v>
      </c>
      <c r="L2165" s="322" t="s">
        <v>4019</v>
      </c>
      <c r="M2165" s="322"/>
      <c r="N2165" s="141" t="s">
        <v>4018</v>
      </c>
      <c r="O2165" s="322" t="s">
        <v>4017</v>
      </c>
      <c r="P2165" s="322"/>
      <c r="Q2165" s="322" t="s">
        <v>4016</v>
      </c>
      <c r="R2165" s="322"/>
      <c r="S2165" s="154" t="s">
        <v>5</v>
      </c>
    </row>
    <row r="2166" spans="1:19" ht="10.9" customHeight="1" x14ac:dyDescent="0.2">
      <c r="A2166" s="128" t="s">
        <v>4015</v>
      </c>
      <c r="B2166" s="334">
        <v>1092</v>
      </c>
      <c r="C2166" s="321"/>
      <c r="D2166" s="321" t="s">
        <v>3929</v>
      </c>
      <c r="E2166" s="321"/>
      <c r="F2166" s="321"/>
      <c r="G2166" s="321" t="s">
        <v>629</v>
      </c>
      <c r="H2166" s="321"/>
      <c r="I2166" s="335">
        <v>2.5000000000000001E-2</v>
      </c>
      <c r="J2166" s="331"/>
      <c r="K2166" s="142">
        <v>13.39</v>
      </c>
      <c r="L2166" s="331"/>
      <c r="M2166" s="331"/>
      <c r="N2166" s="132">
        <v>0.33479999999999999</v>
      </c>
      <c r="O2166" s="331"/>
      <c r="P2166" s="331"/>
      <c r="Q2166" s="331"/>
      <c r="R2166" s="331"/>
      <c r="S2166" s="132">
        <v>0.33479999999999999</v>
      </c>
    </row>
    <row r="2167" spans="1:19" ht="10.9" customHeight="1" x14ac:dyDescent="0.2">
      <c r="A2167" s="128" t="s">
        <v>4015</v>
      </c>
      <c r="B2167" s="334">
        <v>1344</v>
      </c>
      <c r="C2167" s="321"/>
      <c r="D2167" s="321" t="s">
        <v>3941</v>
      </c>
      <c r="E2167" s="321"/>
      <c r="F2167" s="321"/>
      <c r="G2167" s="321" t="s">
        <v>629</v>
      </c>
      <c r="H2167" s="321"/>
      <c r="I2167" s="335">
        <v>1</v>
      </c>
      <c r="J2167" s="331"/>
      <c r="K2167" s="132">
        <v>6.63</v>
      </c>
      <c r="L2167" s="331"/>
      <c r="M2167" s="331"/>
      <c r="N2167" s="132">
        <v>6.63</v>
      </c>
      <c r="O2167" s="331"/>
      <c r="P2167" s="331"/>
      <c r="Q2167" s="331"/>
      <c r="R2167" s="331"/>
      <c r="S2167" s="132">
        <v>6.63</v>
      </c>
    </row>
    <row r="2168" spans="1:19" ht="10.9" customHeight="1" x14ac:dyDescent="0.2">
      <c r="A2168" s="128" t="s">
        <v>4015</v>
      </c>
      <c r="B2168" s="334">
        <v>2505</v>
      </c>
      <c r="C2168" s="321"/>
      <c r="D2168" s="321" t="s">
        <v>4355</v>
      </c>
      <c r="E2168" s="321"/>
      <c r="F2168" s="321"/>
      <c r="G2168" s="321" t="s">
        <v>7</v>
      </c>
      <c r="H2168" s="321"/>
      <c r="I2168" s="335">
        <v>0.13300000000000001</v>
      </c>
      <c r="J2168" s="331"/>
      <c r="K2168" s="132">
        <v>0.4</v>
      </c>
      <c r="L2168" s="331"/>
      <c r="M2168" s="331"/>
      <c r="N2168" s="132">
        <v>5.3199999999999997E-2</v>
      </c>
      <c r="O2168" s="331"/>
      <c r="P2168" s="331"/>
      <c r="Q2168" s="331"/>
      <c r="R2168" s="331"/>
      <c r="S2168" s="132">
        <v>5.3199999999999997E-2</v>
      </c>
    </row>
    <row r="2169" spans="1:19" ht="10.9" customHeight="1" x14ac:dyDescent="0.2">
      <c r="A2169" s="128" t="s">
        <v>4015</v>
      </c>
      <c r="B2169" s="334">
        <v>2508</v>
      </c>
      <c r="C2169" s="321"/>
      <c r="D2169" s="321" t="s">
        <v>4354</v>
      </c>
      <c r="E2169" s="321"/>
      <c r="F2169" s="321"/>
      <c r="G2169" s="321" t="s">
        <v>7</v>
      </c>
      <c r="H2169" s="321"/>
      <c r="I2169" s="335">
        <v>0.13300000000000001</v>
      </c>
      <c r="J2169" s="331"/>
      <c r="K2169" s="132">
        <v>0.2</v>
      </c>
      <c r="L2169" s="331"/>
      <c r="M2169" s="331"/>
      <c r="N2169" s="132">
        <v>2.6599999999999999E-2</v>
      </c>
      <c r="O2169" s="331"/>
      <c r="P2169" s="331"/>
      <c r="Q2169" s="331"/>
      <c r="R2169" s="331"/>
      <c r="S2169" s="132">
        <v>2.6599999999999999E-2</v>
      </c>
    </row>
    <row r="2170" spans="1:19" ht="10.9" customHeight="1" x14ac:dyDescent="0.2">
      <c r="A2170" s="128" t="s">
        <v>4015</v>
      </c>
      <c r="B2170" s="334">
        <v>2515</v>
      </c>
      <c r="C2170" s="321"/>
      <c r="D2170" s="321" t="s">
        <v>4353</v>
      </c>
      <c r="E2170" s="321"/>
      <c r="F2170" s="321"/>
      <c r="G2170" s="321" t="s">
        <v>7</v>
      </c>
      <c r="H2170" s="321"/>
      <c r="I2170" s="335">
        <v>0.22800000000000001</v>
      </c>
      <c r="J2170" s="331"/>
      <c r="K2170" s="132">
        <v>0.98</v>
      </c>
      <c r="L2170" s="331"/>
      <c r="M2170" s="331"/>
      <c r="N2170" s="132">
        <v>0.22339999999999999</v>
      </c>
      <c r="O2170" s="331"/>
      <c r="P2170" s="331"/>
      <c r="Q2170" s="331"/>
      <c r="R2170" s="331"/>
      <c r="S2170" s="132">
        <v>0.22339999999999999</v>
      </c>
    </row>
    <row r="2171" spans="1:19" ht="10.9" customHeight="1" x14ac:dyDescent="0.2">
      <c r="A2171" s="128" t="s">
        <v>4015</v>
      </c>
      <c r="B2171" s="334">
        <v>2528</v>
      </c>
      <c r="C2171" s="321"/>
      <c r="D2171" s="321" t="s">
        <v>4028</v>
      </c>
      <c r="E2171" s="321"/>
      <c r="F2171" s="321"/>
      <c r="G2171" s="321" t="s">
        <v>7</v>
      </c>
      <c r="H2171" s="321"/>
      <c r="I2171" s="335">
        <v>0.01</v>
      </c>
      <c r="J2171" s="331"/>
      <c r="K2171" s="132">
        <v>0.71</v>
      </c>
      <c r="L2171" s="331"/>
      <c r="M2171" s="331"/>
      <c r="N2171" s="132">
        <v>7.1000000000000004E-3</v>
      </c>
      <c r="O2171" s="331"/>
      <c r="P2171" s="331"/>
      <c r="Q2171" s="331"/>
      <c r="R2171" s="331"/>
      <c r="S2171" s="132">
        <v>7.1000000000000004E-3</v>
      </c>
    </row>
    <row r="2172" spans="1:19" ht="10.9" customHeight="1" x14ac:dyDescent="0.2">
      <c r="A2172" s="322" t="s">
        <v>4014</v>
      </c>
      <c r="B2172" s="322"/>
      <c r="C2172" s="322"/>
      <c r="D2172" s="322"/>
      <c r="E2172" s="322"/>
      <c r="F2172" s="322"/>
      <c r="G2172" s="322"/>
      <c r="H2172" s="322"/>
      <c r="I2172" s="322"/>
      <c r="J2172" s="322"/>
      <c r="K2172" s="322"/>
      <c r="L2172" s="333">
        <v>0</v>
      </c>
      <c r="M2172" s="322"/>
      <c r="N2172" s="152">
        <v>7.2751000000000001</v>
      </c>
      <c r="O2172" s="333">
        <v>0</v>
      </c>
      <c r="P2172" s="322"/>
      <c r="Q2172" s="333">
        <v>0</v>
      </c>
      <c r="R2172" s="322"/>
      <c r="S2172" s="152">
        <v>7.2751000000000001</v>
      </c>
    </row>
    <row r="2173" spans="1:19" ht="10.9" customHeight="1" x14ac:dyDescent="0.2">
      <c r="A2173" s="322" t="s">
        <v>4013</v>
      </c>
      <c r="B2173" s="322"/>
      <c r="C2173" s="322"/>
      <c r="D2173" s="322"/>
      <c r="E2173" s="322"/>
      <c r="F2173" s="322"/>
      <c r="G2173" s="322"/>
      <c r="H2173" s="322"/>
      <c r="I2173" s="322"/>
      <c r="J2173" s="322"/>
      <c r="K2173" s="322"/>
      <c r="L2173" s="330">
        <v>0</v>
      </c>
      <c r="M2173" s="322"/>
      <c r="N2173" s="149">
        <v>1</v>
      </c>
      <c r="O2173" s="330">
        <v>0</v>
      </c>
      <c r="P2173" s="322"/>
      <c r="Q2173" s="330">
        <v>0</v>
      </c>
      <c r="R2173" s="322"/>
      <c r="S2173" s="149">
        <v>1</v>
      </c>
    </row>
    <row r="2174" spans="1:19" ht="10.9" customHeight="1" x14ac:dyDescent="0.2">
      <c r="A2174" s="301"/>
      <c r="B2174" s="301"/>
      <c r="C2174" s="301"/>
      <c r="D2174" s="301"/>
      <c r="E2174" s="301"/>
      <c r="F2174" s="301"/>
      <c r="G2174" s="301"/>
      <c r="H2174" s="301"/>
      <c r="I2174" s="301"/>
      <c r="J2174" s="301"/>
      <c r="K2174" s="301"/>
      <c r="L2174" s="301"/>
      <c r="M2174" s="301"/>
      <c r="N2174" s="301"/>
      <c r="O2174" s="301"/>
      <c r="P2174" s="301"/>
      <c r="Q2174" s="301"/>
      <c r="R2174" s="301"/>
      <c r="S2174" s="301"/>
    </row>
    <row r="2175" spans="1:19" ht="10.9" customHeight="1" x14ac:dyDescent="0.2">
      <c r="A2175" s="322" t="s">
        <v>4022</v>
      </c>
      <c r="B2175" s="322"/>
      <c r="C2175" s="322"/>
      <c r="D2175" s="322"/>
      <c r="E2175" s="321" t="s">
        <v>4389</v>
      </c>
      <c r="F2175" s="321"/>
      <c r="G2175" s="321"/>
      <c r="H2175" s="321"/>
      <c r="I2175" s="321"/>
      <c r="J2175" s="321"/>
      <c r="K2175" s="321"/>
      <c r="L2175" s="321"/>
      <c r="M2175" s="321"/>
      <c r="N2175" s="321"/>
      <c r="O2175" s="321"/>
      <c r="P2175" s="322" t="s">
        <v>2904</v>
      </c>
      <c r="Q2175" s="322"/>
      <c r="R2175" s="321" t="s">
        <v>629</v>
      </c>
      <c r="S2175" s="321"/>
    </row>
    <row r="2176" spans="1:19" ht="10.9" customHeight="1" x14ac:dyDescent="0.2">
      <c r="A2176" s="157"/>
      <c r="B2176" s="324"/>
      <c r="C2176" s="324"/>
      <c r="D2176" s="324"/>
      <c r="E2176" s="324"/>
      <c r="F2176" s="324"/>
      <c r="G2176" s="325"/>
      <c r="H2176" s="325"/>
      <c r="I2176" s="325"/>
      <c r="J2176" s="325"/>
      <c r="K2176" s="156"/>
      <c r="L2176" s="326" t="s">
        <v>4020</v>
      </c>
      <c r="M2176" s="326"/>
      <c r="N2176" s="326"/>
      <c r="O2176" s="326"/>
      <c r="P2176" s="326"/>
      <c r="Q2176" s="326"/>
      <c r="R2176" s="326"/>
      <c r="S2176" s="156"/>
    </row>
    <row r="2177" spans="1:19" ht="65.650000000000006" customHeight="1" x14ac:dyDescent="0.2">
      <c r="A2177" s="155" t="s">
        <v>1247</v>
      </c>
      <c r="B2177" s="327" t="s">
        <v>0</v>
      </c>
      <c r="C2177" s="327"/>
      <c r="D2177" s="327" t="s">
        <v>1</v>
      </c>
      <c r="E2177" s="327"/>
      <c r="F2177" s="327"/>
      <c r="G2177" s="327" t="s">
        <v>2904</v>
      </c>
      <c r="H2177" s="327"/>
      <c r="I2177" s="328" t="s">
        <v>405</v>
      </c>
      <c r="J2177" s="328"/>
      <c r="K2177" s="154" t="s">
        <v>4</v>
      </c>
      <c r="L2177" s="322" t="s">
        <v>4019</v>
      </c>
      <c r="M2177" s="322"/>
      <c r="N2177" s="141" t="s">
        <v>4018</v>
      </c>
      <c r="O2177" s="322" t="s">
        <v>4017</v>
      </c>
      <c r="P2177" s="322"/>
      <c r="Q2177" s="322" t="s">
        <v>4016</v>
      </c>
      <c r="R2177" s="322"/>
      <c r="S2177" s="154" t="s">
        <v>5</v>
      </c>
    </row>
    <row r="2178" spans="1:19" ht="10.9" customHeight="1" x14ac:dyDescent="0.2">
      <c r="A2178" s="128" t="s">
        <v>4015</v>
      </c>
      <c r="B2178" s="334">
        <v>1092</v>
      </c>
      <c r="C2178" s="321"/>
      <c r="D2178" s="321" t="s">
        <v>3929</v>
      </c>
      <c r="E2178" s="321"/>
      <c r="F2178" s="321"/>
      <c r="G2178" s="321" t="s">
        <v>629</v>
      </c>
      <c r="H2178" s="321"/>
      <c r="I2178" s="335">
        <v>2.5000000000000001E-2</v>
      </c>
      <c r="J2178" s="331"/>
      <c r="K2178" s="142">
        <v>13.39</v>
      </c>
      <c r="L2178" s="331"/>
      <c r="M2178" s="331"/>
      <c r="N2178" s="132">
        <v>0.33479999999999999</v>
      </c>
      <c r="O2178" s="331"/>
      <c r="P2178" s="331"/>
      <c r="Q2178" s="331"/>
      <c r="R2178" s="331"/>
      <c r="S2178" s="132">
        <v>0.33479999999999999</v>
      </c>
    </row>
    <row r="2179" spans="1:19" ht="10.9" customHeight="1" x14ac:dyDescent="0.2">
      <c r="A2179" s="128" t="s">
        <v>4015</v>
      </c>
      <c r="B2179" s="334">
        <v>1345</v>
      </c>
      <c r="C2179" s="321"/>
      <c r="D2179" s="321" t="s">
        <v>3940</v>
      </c>
      <c r="E2179" s="321"/>
      <c r="F2179" s="321"/>
      <c r="G2179" s="321" t="s">
        <v>629</v>
      </c>
      <c r="H2179" s="321"/>
      <c r="I2179" s="335">
        <v>1</v>
      </c>
      <c r="J2179" s="331"/>
      <c r="K2179" s="132">
        <v>6.63</v>
      </c>
      <c r="L2179" s="331"/>
      <c r="M2179" s="331"/>
      <c r="N2179" s="132">
        <v>6.63</v>
      </c>
      <c r="O2179" s="331"/>
      <c r="P2179" s="331"/>
      <c r="Q2179" s="331"/>
      <c r="R2179" s="331"/>
      <c r="S2179" s="132">
        <v>6.63</v>
      </c>
    </row>
    <row r="2180" spans="1:19" ht="10.9" customHeight="1" x14ac:dyDescent="0.2">
      <c r="A2180" s="128" t="s">
        <v>4015</v>
      </c>
      <c r="B2180" s="334">
        <v>2505</v>
      </c>
      <c r="C2180" s="321"/>
      <c r="D2180" s="321" t="s">
        <v>4355</v>
      </c>
      <c r="E2180" s="321"/>
      <c r="F2180" s="321"/>
      <c r="G2180" s="321" t="s">
        <v>7</v>
      </c>
      <c r="H2180" s="321"/>
      <c r="I2180" s="335">
        <v>0.14399999999999999</v>
      </c>
      <c r="J2180" s="331"/>
      <c r="K2180" s="132">
        <v>0.4</v>
      </c>
      <c r="L2180" s="331"/>
      <c r="M2180" s="331"/>
      <c r="N2180" s="132">
        <v>5.7599999999999998E-2</v>
      </c>
      <c r="O2180" s="331"/>
      <c r="P2180" s="331"/>
      <c r="Q2180" s="331"/>
      <c r="R2180" s="331"/>
      <c r="S2180" s="132">
        <v>5.7599999999999998E-2</v>
      </c>
    </row>
    <row r="2181" spans="1:19" ht="10.9" customHeight="1" x14ac:dyDescent="0.2">
      <c r="A2181" s="128" t="s">
        <v>4015</v>
      </c>
      <c r="B2181" s="334">
        <v>2508</v>
      </c>
      <c r="C2181" s="321"/>
      <c r="D2181" s="321" t="s">
        <v>4354</v>
      </c>
      <c r="E2181" s="321"/>
      <c r="F2181" s="321"/>
      <c r="G2181" s="321" t="s">
        <v>7</v>
      </c>
      <c r="H2181" s="321"/>
      <c r="I2181" s="335">
        <v>0.14399999999999999</v>
      </c>
      <c r="J2181" s="331"/>
      <c r="K2181" s="132">
        <v>0.2</v>
      </c>
      <c r="L2181" s="331"/>
      <c r="M2181" s="331"/>
      <c r="N2181" s="132">
        <v>2.8799999999999999E-2</v>
      </c>
      <c r="O2181" s="331"/>
      <c r="P2181" s="331"/>
      <c r="Q2181" s="331"/>
      <c r="R2181" s="331"/>
      <c r="S2181" s="132">
        <v>2.8799999999999999E-2</v>
      </c>
    </row>
    <row r="2182" spans="1:19" ht="10.9" customHeight="1" x14ac:dyDescent="0.2">
      <c r="A2182" s="128" t="s">
        <v>4015</v>
      </c>
      <c r="B2182" s="334">
        <v>2515</v>
      </c>
      <c r="C2182" s="321"/>
      <c r="D2182" s="321" t="s">
        <v>4353</v>
      </c>
      <c r="E2182" s="321"/>
      <c r="F2182" s="321"/>
      <c r="G2182" s="321" t="s">
        <v>7</v>
      </c>
      <c r="H2182" s="321"/>
      <c r="I2182" s="335">
        <v>6.8000000000000005E-2</v>
      </c>
      <c r="J2182" s="331"/>
      <c r="K2182" s="132">
        <v>0.98</v>
      </c>
      <c r="L2182" s="331"/>
      <c r="M2182" s="331"/>
      <c r="N2182" s="132">
        <v>6.6600000000000006E-2</v>
      </c>
      <c r="O2182" s="331"/>
      <c r="P2182" s="331"/>
      <c r="Q2182" s="331"/>
      <c r="R2182" s="331"/>
      <c r="S2182" s="132">
        <v>6.6600000000000006E-2</v>
      </c>
    </row>
    <row r="2183" spans="1:19" ht="10.9" customHeight="1" x14ac:dyDescent="0.2">
      <c r="A2183" s="128" t="s">
        <v>4015</v>
      </c>
      <c r="B2183" s="334">
        <v>2528</v>
      </c>
      <c r="C2183" s="321"/>
      <c r="D2183" s="321" t="s">
        <v>4028</v>
      </c>
      <c r="E2183" s="321"/>
      <c r="F2183" s="321"/>
      <c r="G2183" s="321" t="s">
        <v>7</v>
      </c>
      <c r="H2183" s="321"/>
      <c r="I2183" s="335">
        <v>0.01</v>
      </c>
      <c r="J2183" s="331"/>
      <c r="K2183" s="132">
        <v>0.71</v>
      </c>
      <c r="L2183" s="331"/>
      <c r="M2183" s="331"/>
      <c r="N2183" s="132">
        <v>7.1000000000000004E-3</v>
      </c>
      <c r="O2183" s="331"/>
      <c r="P2183" s="331"/>
      <c r="Q2183" s="331"/>
      <c r="R2183" s="331"/>
      <c r="S2183" s="132">
        <v>7.1000000000000004E-3</v>
      </c>
    </row>
    <row r="2184" spans="1:19" ht="10.9" customHeight="1" x14ac:dyDescent="0.2">
      <c r="A2184" s="322" t="s">
        <v>4014</v>
      </c>
      <c r="B2184" s="322"/>
      <c r="C2184" s="322"/>
      <c r="D2184" s="322"/>
      <c r="E2184" s="322"/>
      <c r="F2184" s="322"/>
      <c r="G2184" s="322"/>
      <c r="H2184" s="322"/>
      <c r="I2184" s="322"/>
      <c r="J2184" s="322"/>
      <c r="K2184" s="322"/>
      <c r="L2184" s="333">
        <v>0</v>
      </c>
      <c r="M2184" s="322"/>
      <c r="N2184" s="152">
        <v>7.1249000000000002</v>
      </c>
      <c r="O2184" s="333">
        <v>0</v>
      </c>
      <c r="P2184" s="322"/>
      <c r="Q2184" s="333">
        <v>0</v>
      </c>
      <c r="R2184" s="322"/>
      <c r="S2184" s="152">
        <v>7.1249000000000002</v>
      </c>
    </row>
    <row r="2185" spans="1:19" ht="10.9" customHeight="1" x14ac:dyDescent="0.2">
      <c r="A2185" s="322" t="s">
        <v>4013</v>
      </c>
      <c r="B2185" s="322"/>
      <c r="C2185" s="322"/>
      <c r="D2185" s="322"/>
      <c r="E2185" s="322"/>
      <c r="F2185" s="322"/>
      <c r="G2185" s="322"/>
      <c r="H2185" s="322"/>
      <c r="I2185" s="322"/>
      <c r="J2185" s="322"/>
      <c r="K2185" s="322"/>
      <c r="L2185" s="330">
        <v>0</v>
      </c>
      <c r="M2185" s="322"/>
      <c r="N2185" s="149">
        <v>1</v>
      </c>
      <c r="O2185" s="330">
        <v>0</v>
      </c>
      <c r="P2185" s="322"/>
      <c r="Q2185" s="330">
        <v>0</v>
      </c>
      <c r="R2185" s="322"/>
      <c r="S2185" s="149">
        <v>1</v>
      </c>
    </row>
    <row r="2186" spans="1:19" ht="10.9" customHeight="1" x14ac:dyDescent="0.2">
      <c r="A2186" s="301"/>
      <c r="B2186" s="301"/>
      <c r="C2186" s="301"/>
      <c r="D2186" s="301"/>
      <c r="E2186" s="301"/>
      <c r="F2186" s="301"/>
      <c r="G2186" s="301"/>
      <c r="H2186" s="301"/>
      <c r="I2186" s="301"/>
      <c r="J2186" s="301"/>
      <c r="K2186" s="301"/>
      <c r="L2186" s="301"/>
      <c r="M2186" s="301"/>
      <c r="N2186" s="301"/>
      <c r="O2186" s="301"/>
      <c r="P2186" s="301"/>
      <c r="Q2186" s="301"/>
      <c r="R2186" s="301"/>
      <c r="S2186" s="301"/>
    </row>
    <row r="2187" spans="1:19" ht="10.9" customHeight="1" x14ac:dyDescent="0.2">
      <c r="A2187" s="322" t="s">
        <v>4022</v>
      </c>
      <c r="B2187" s="322"/>
      <c r="C2187" s="322"/>
      <c r="D2187" s="322"/>
      <c r="E2187" s="321" t="s">
        <v>4388</v>
      </c>
      <c r="F2187" s="321"/>
      <c r="G2187" s="321"/>
      <c r="H2187" s="321"/>
      <c r="I2187" s="321"/>
      <c r="J2187" s="321"/>
      <c r="K2187" s="321"/>
      <c r="L2187" s="321"/>
      <c r="M2187" s="321"/>
      <c r="N2187" s="321"/>
      <c r="O2187" s="321"/>
      <c r="P2187" s="322" t="s">
        <v>2904</v>
      </c>
      <c r="Q2187" s="322"/>
      <c r="R2187" s="321" t="s">
        <v>629</v>
      </c>
      <c r="S2187" s="321"/>
    </row>
    <row r="2188" spans="1:19" ht="10.9" customHeight="1" x14ac:dyDescent="0.2">
      <c r="A2188" s="157"/>
      <c r="B2188" s="324"/>
      <c r="C2188" s="324"/>
      <c r="D2188" s="324"/>
      <c r="E2188" s="324"/>
      <c r="F2188" s="324"/>
      <c r="G2188" s="325"/>
      <c r="H2188" s="325"/>
      <c r="I2188" s="325"/>
      <c r="J2188" s="325"/>
      <c r="K2188" s="156"/>
      <c r="L2188" s="326" t="s">
        <v>4020</v>
      </c>
      <c r="M2188" s="326"/>
      <c r="N2188" s="326"/>
      <c r="O2188" s="326"/>
      <c r="P2188" s="326"/>
      <c r="Q2188" s="326"/>
      <c r="R2188" s="326"/>
      <c r="S2188" s="156"/>
    </row>
    <row r="2189" spans="1:19" ht="65.650000000000006" customHeight="1" x14ac:dyDescent="0.2">
      <c r="A2189" s="155" t="s">
        <v>1247</v>
      </c>
      <c r="B2189" s="327" t="s">
        <v>0</v>
      </c>
      <c r="C2189" s="327"/>
      <c r="D2189" s="327" t="s">
        <v>1</v>
      </c>
      <c r="E2189" s="327"/>
      <c r="F2189" s="327"/>
      <c r="G2189" s="327" t="s">
        <v>2904</v>
      </c>
      <c r="H2189" s="327"/>
      <c r="I2189" s="328" t="s">
        <v>405</v>
      </c>
      <c r="J2189" s="328"/>
      <c r="K2189" s="154" t="s">
        <v>4</v>
      </c>
      <c r="L2189" s="322" t="s">
        <v>4019</v>
      </c>
      <c r="M2189" s="322"/>
      <c r="N2189" s="141" t="s">
        <v>4018</v>
      </c>
      <c r="O2189" s="322" t="s">
        <v>4017</v>
      </c>
      <c r="P2189" s="322"/>
      <c r="Q2189" s="322" t="s">
        <v>4016</v>
      </c>
      <c r="R2189" s="322"/>
      <c r="S2189" s="154" t="s">
        <v>5</v>
      </c>
    </row>
    <row r="2190" spans="1:19" ht="10.9" customHeight="1" x14ac:dyDescent="0.2">
      <c r="A2190" s="128" t="s">
        <v>4015</v>
      </c>
      <c r="B2190" s="334">
        <v>1092</v>
      </c>
      <c r="C2190" s="321"/>
      <c r="D2190" s="321" t="s">
        <v>3929</v>
      </c>
      <c r="E2190" s="321"/>
      <c r="F2190" s="321"/>
      <c r="G2190" s="321" t="s">
        <v>629</v>
      </c>
      <c r="H2190" s="321"/>
      <c r="I2190" s="335">
        <v>2.5000000000000001E-2</v>
      </c>
      <c r="J2190" s="331"/>
      <c r="K2190" s="142">
        <v>13.39</v>
      </c>
      <c r="L2190" s="331"/>
      <c r="M2190" s="331"/>
      <c r="N2190" s="132">
        <v>0.33479999999999999</v>
      </c>
      <c r="O2190" s="331"/>
      <c r="P2190" s="331"/>
      <c r="Q2190" s="331"/>
      <c r="R2190" s="331"/>
      <c r="S2190" s="132">
        <v>0.33479999999999999</v>
      </c>
    </row>
    <row r="2191" spans="1:19" ht="10.9" customHeight="1" x14ac:dyDescent="0.2">
      <c r="A2191" s="128" t="s">
        <v>4015</v>
      </c>
      <c r="B2191" s="334">
        <v>1346</v>
      </c>
      <c r="C2191" s="321"/>
      <c r="D2191" s="321" t="s">
        <v>3939</v>
      </c>
      <c r="E2191" s="321"/>
      <c r="F2191" s="321"/>
      <c r="G2191" s="321" t="s">
        <v>629</v>
      </c>
      <c r="H2191" s="321"/>
      <c r="I2191" s="335">
        <v>1</v>
      </c>
      <c r="J2191" s="331"/>
      <c r="K2191" s="132">
        <v>6.75</v>
      </c>
      <c r="L2191" s="331"/>
      <c r="M2191" s="331"/>
      <c r="N2191" s="132">
        <v>6.75</v>
      </c>
      <c r="O2191" s="331"/>
      <c r="P2191" s="331"/>
      <c r="Q2191" s="331"/>
      <c r="R2191" s="331"/>
      <c r="S2191" s="132">
        <v>6.75</v>
      </c>
    </row>
    <row r="2192" spans="1:19" ht="10.9" customHeight="1" x14ac:dyDescent="0.2">
      <c r="A2192" s="128" t="s">
        <v>4015</v>
      </c>
      <c r="B2192" s="334">
        <v>2505</v>
      </c>
      <c r="C2192" s="321"/>
      <c r="D2192" s="321" t="s">
        <v>4355</v>
      </c>
      <c r="E2192" s="321"/>
      <c r="F2192" s="321"/>
      <c r="G2192" s="321" t="s">
        <v>7</v>
      </c>
      <c r="H2192" s="321"/>
      <c r="I2192" s="335">
        <v>0.105</v>
      </c>
      <c r="J2192" s="331"/>
      <c r="K2192" s="132">
        <v>0.4</v>
      </c>
      <c r="L2192" s="331"/>
      <c r="M2192" s="331"/>
      <c r="N2192" s="132">
        <v>4.2000000000000003E-2</v>
      </c>
      <c r="O2192" s="331"/>
      <c r="P2192" s="331"/>
      <c r="Q2192" s="331"/>
      <c r="R2192" s="331"/>
      <c r="S2192" s="132">
        <v>4.2000000000000003E-2</v>
      </c>
    </row>
    <row r="2193" spans="1:19" ht="10.9" customHeight="1" x14ac:dyDescent="0.2">
      <c r="A2193" s="128" t="s">
        <v>4015</v>
      </c>
      <c r="B2193" s="334">
        <v>2508</v>
      </c>
      <c r="C2193" s="321"/>
      <c r="D2193" s="321" t="s">
        <v>4354</v>
      </c>
      <c r="E2193" s="321"/>
      <c r="F2193" s="321"/>
      <c r="G2193" s="321" t="s">
        <v>7</v>
      </c>
      <c r="H2193" s="321"/>
      <c r="I2193" s="335">
        <v>0.105</v>
      </c>
      <c r="J2193" s="331"/>
      <c r="K2193" s="132">
        <v>0.2</v>
      </c>
      <c r="L2193" s="331"/>
      <c r="M2193" s="331"/>
      <c r="N2193" s="132">
        <v>2.1000000000000001E-2</v>
      </c>
      <c r="O2193" s="331"/>
      <c r="P2193" s="331"/>
      <c r="Q2193" s="331"/>
      <c r="R2193" s="331"/>
      <c r="S2193" s="132">
        <v>2.1000000000000001E-2</v>
      </c>
    </row>
    <row r="2194" spans="1:19" ht="10.9" customHeight="1" x14ac:dyDescent="0.2">
      <c r="A2194" s="128" t="s">
        <v>4015</v>
      </c>
      <c r="B2194" s="334">
        <v>2515</v>
      </c>
      <c r="C2194" s="321"/>
      <c r="D2194" s="321" t="s">
        <v>4353</v>
      </c>
      <c r="E2194" s="321"/>
      <c r="F2194" s="321"/>
      <c r="G2194" s="321" t="s">
        <v>7</v>
      </c>
      <c r="H2194" s="321"/>
      <c r="I2194" s="335">
        <v>8.0000000000000002E-3</v>
      </c>
      <c r="J2194" s="331"/>
      <c r="K2194" s="132">
        <v>0.98</v>
      </c>
      <c r="L2194" s="331"/>
      <c r="M2194" s="331"/>
      <c r="N2194" s="132">
        <v>7.7999999999999996E-3</v>
      </c>
      <c r="O2194" s="331"/>
      <c r="P2194" s="331"/>
      <c r="Q2194" s="331"/>
      <c r="R2194" s="331"/>
      <c r="S2194" s="132">
        <v>7.7999999999999996E-3</v>
      </c>
    </row>
    <row r="2195" spans="1:19" ht="10.9" customHeight="1" x14ac:dyDescent="0.2">
      <c r="A2195" s="322" t="s">
        <v>4014</v>
      </c>
      <c r="B2195" s="322"/>
      <c r="C2195" s="322"/>
      <c r="D2195" s="322"/>
      <c r="E2195" s="322"/>
      <c r="F2195" s="322"/>
      <c r="G2195" s="322"/>
      <c r="H2195" s="322"/>
      <c r="I2195" s="322"/>
      <c r="J2195" s="322"/>
      <c r="K2195" s="322"/>
      <c r="L2195" s="333">
        <v>0</v>
      </c>
      <c r="M2195" s="322"/>
      <c r="N2195" s="152">
        <v>7.1555999999999997</v>
      </c>
      <c r="O2195" s="333">
        <v>0</v>
      </c>
      <c r="P2195" s="322"/>
      <c r="Q2195" s="333">
        <v>0</v>
      </c>
      <c r="R2195" s="322"/>
      <c r="S2195" s="152">
        <v>7.1555999999999997</v>
      </c>
    </row>
    <row r="2196" spans="1:19" ht="10.9" customHeight="1" x14ac:dyDescent="0.2">
      <c r="A2196" s="322" t="s">
        <v>4013</v>
      </c>
      <c r="B2196" s="322"/>
      <c r="C2196" s="322"/>
      <c r="D2196" s="322"/>
      <c r="E2196" s="322"/>
      <c r="F2196" s="322"/>
      <c r="G2196" s="322"/>
      <c r="H2196" s="322"/>
      <c r="I2196" s="322"/>
      <c r="J2196" s="322"/>
      <c r="K2196" s="322"/>
      <c r="L2196" s="330">
        <v>0</v>
      </c>
      <c r="M2196" s="322"/>
      <c r="N2196" s="149">
        <v>1</v>
      </c>
      <c r="O2196" s="330">
        <v>0</v>
      </c>
      <c r="P2196" s="322"/>
      <c r="Q2196" s="330">
        <v>0</v>
      </c>
      <c r="R2196" s="322"/>
      <c r="S2196" s="149">
        <v>1</v>
      </c>
    </row>
    <row r="2197" spans="1:19" ht="10.9" customHeight="1" x14ac:dyDescent="0.2">
      <c r="A2197" s="301"/>
      <c r="B2197" s="301"/>
      <c r="C2197" s="301"/>
      <c r="D2197" s="301"/>
      <c r="E2197" s="301"/>
      <c r="F2197" s="301"/>
      <c r="G2197" s="301"/>
      <c r="H2197" s="301"/>
      <c r="I2197" s="301"/>
      <c r="J2197" s="301"/>
      <c r="K2197" s="301"/>
      <c r="L2197" s="301"/>
      <c r="M2197" s="301"/>
      <c r="N2197" s="301"/>
      <c r="O2197" s="301"/>
      <c r="P2197" s="301"/>
      <c r="Q2197" s="301"/>
      <c r="R2197" s="301"/>
      <c r="S2197" s="301"/>
    </row>
    <row r="2198" spans="1:19" ht="10.9" customHeight="1" x14ac:dyDescent="0.2">
      <c r="A2198" s="322" t="s">
        <v>4022</v>
      </c>
      <c r="B2198" s="322"/>
      <c r="C2198" s="322"/>
      <c r="D2198" s="322"/>
      <c r="E2198" s="321" t="s">
        <v>4387</v>
      </c>
      <c r="F2198" s="321"/>
      <c r="G2198" s="321"/>
      <c r="H2198" s="321"/>
      <c r="I2198" s="321"/>
      <c r="J2198" s="321"/>
      <c r="K2198" s="321"/>
      <c r="L2198" s="321"/>
      <c r="M2198" s="321"/>
      <c r="N2198" s="321"/>
      <c r="O2198" s="321"/>
      <c r="P2198" s="322" t="s">
        <v>2904</v>
      </c>
      <c r="Q2198" s="322"/>
      <c r="R2198" s="321" t="s">
        <v>21</v>
      </c>
      <c r="S2198" s="321"/>
    </row>
    <row r="2199" spans="1:19" ht="10.9" customHeight="1" x14ac:dyDescent="0.2">
      <c r="A2199" s="157"/>
      <c r="B2199" s="324"/>
      <c r="C2199" s="324"/>
      <c r="D2199" s="324"/>
      <c r="E2199" s="324"/>
      <c r="F2199" s="324"/>
      <c r="G2199" s="325"/>
      <c r="H2199" s="325"/>
      <c r="I2199" s="325"/>
      <c r="J2199" s="325"/>
      <c r="K2199" s="156"/>
      <c r="L2199" s="326" t="s">
        <v>4020</v>
      </c>
      <c r="M2199" s="326"/>
      <c r="N2199" s="326"/>
      <c r="O2199" s="326"/>
      <c r="P2199" s="326"/>
      <c r="Q2199" s="326"/>
      <c r="R2199" s="326"/>
      <c r="S2199" s="156"/>
    </row>
    <row r="2200" spans="1:19" ht="65.650000000000006" customHeight="1" x14ac:dyDescent="0.2">
      <c r="A2200" s="155" t="s">
        <v>1247</v>
      </c>
      <c r="B2200" s="327" t="s">
        <v>0</v>
      </c>
      <c r="C2200" s="327"/>
      <c r="D2200" s="327" t="s">
        <v>1</v>
      </c>
      <c r="E2200" s="327"/>
      <c r="F2200" s="327"/>
      <c r="G2200" s="327" t="s">
        <v>2904</v>
      </c>
      <c r="H2200" s="327"/>
      <c r="I2200" s="328" t="s">
        <v>405</v>
      </c>
      <c r="J2200" s="328"/>
      <c r="K2200" s="154" t="s">
        <v>4</v>
      </c>
      <c r="L2200" s="322" t="s">
        <v>4019</v>
      </c>
      <c r="M2200" s="322"/>
      <c r="N2200" s="141" t="s">
        <v>4018</v>
      </c>
      <c r="O2200" s="322" t="s">
        <v>4017</v>
      </c>
      <c r="P2200" s="322"/>
      <c r="Q2200" s="322" t="s">
        <v>4016</v>
      </c>
      <c r="R2200" s="322"/>
      <c r="S2200" s="154" t="s">
        <v>5</v>
      </c>
    </row>
    <row r="2201" spans="1:19" ht="21.75" customHeight="1" x14ac:dyDescent="0.2">
      <c r="A2201" s="128" t="s">
        <v>4034</v>
      </c>
      <c r="B2201" s="339">
        <v>598</v>
      </c>
      <c r="C2201" s="321"/>
      <c r="D2201" s="321" t="s">
        <v>653</v>
      </c>
      <c r="E2201" s="321"/>
      <c r="F2201" s="321"/>
      <c r="G2201" s="321" t="s">
        <v>21</v>
      </c>
      <c r="H2201" s="321"/>
      <c r="I2201" s="335">
        <v>1.5</v>
      </c>
      <c r="J2201" s="331"/>
      <c r="K2201" s="135">
        <v>200</v>
      </c>
      <c r="L2201" s="341">
        <v>300</v>
      </c>
      <c r="M2201" s="331"/>
      <c r="N2201" s="153"/>
      <c r="O2201" s="331"/>
      <c r="P2201" s="331"/>
      <c r="Q2201" s="331"/>
      <c r="R2201" s="331"/>
      <c r="S2201" s="135">
        <v>300</v>
      </c>
    </row>
    <row r="2202" spans="1:19" ht="10.9" customHeight="1" x14ac:dyDescent="0.2">
      <c r="A2202" s="322" t="s">
        <v>4014</v>
      </c>
      <c r="B2202" s="322"/>
      <c r="C2202" s="322"/>
      <c r="D2202" s="322"/>
      <c r="E2202" s="322"/>
      <c r="F2202" s="322"/>
      <c r="G2202" s="322"/>
      <c r="H2202" s="322"/>
      <c r="I2202" s="322"/>
      <c r="J2202" s="322"/>
      <c r="K2202" s="322"/>
      <c r="L2202" s="340">
        <v>300</v>
      </c>
      <c r="M2202" s="322"/>
      <c r="N2202" s="152">
        <v>0</v>
      </c>
      <c r="O2202" s="333">
        <v>0</v>
      </c>
      <c r="P2202" s="322"/>
      <c r="Q2202" s="333">
        <v>0</v>
      </c>
      <c r="R2202" s="322"/>
      <c r="S2202" s="161">
        <v>300</v>
      </c>
    </row>
    <row r="2203" spans="1:19" ht="10.9" customHeight="1" x14ac:dyDescent="0.2">
      <c r="A2203" s="322" t="s">
        <v>4013</v>
      </c>
      <c r="B2203" s="322"/>
      <c r="C2203" s="322"/>
      <c r="D2203" s="322"/>
      <c r="E2203" s="322"/>
      <c r="F2203" s="322"/>
      <c r="G2203" s="322"/>
      <c r="H2203" s="322"/>
      <c r="I2203" s="322"/>
      <c r="J2203" s="322"/>
      <c r="K2203" s="322"/>
      <c r="L2203" s="329">
        <v>1</v>
      </c>
      <c r="M2203" s="322"/>
      <c r="N2203" s="150">
        <v>0</v>
      </c>
      <c r="O2203" s="330">
        <v>0</v>
      </c>
      <c r="P2203" s="322"/>
      <c r="Q2203" s="330">
        <v>0</v>
      </c>
      <c r="R2203" s="322"/>
      <c r="S2203" s="149">
        <v>1</v>
      </c>
    </row>
    <row r="2204" spans="1:19" ht="10.9" customHeight="1" x14ac:dyDescent="0.2">
      <c r="A2204" s="301"/>
      <c r="B2204" s="301"/>
      <c r="C2204" s="301"/>
      <c r="D2204" s="301"/>
      <c r="E2204" s="301"/>
      <c r="F2204" s="301"/>
      <c r="G2204" s="301"/>
      <c r="H2204" s="301"/>
      <c r="I2204" s="301"/>
      <c r="J2204" s="301"/>
      <c r="K2204" s="301"/>
      <c r="L2204" s="301"/>
      <c r="M2204" s="301"/>
      <c r="N2204" s="301"/>
      <c r="O2204" s="301"/>
      <c r="P2204" s="301"/>
      <c r="Q2204" s="301"/>
      <c r="R2204" s="301"/>
      <c r="S2204" s="301"/>
    </row>
    <row r="2205" spans="1:19" ht="10.9" customHeight="1" x14ac:dyDescent="0.2">
      <c r="A2205" s="322" t="s">
        <v>4031</v>
      </c>
      <c r="B2205" s="322"/>
      <c r="C2205" s="322"/>
      <c r="D2205" s="322"/>
      <c r="E2205" s="321" t="s">
        <v>4386</v>
      </c>
      <c r="F2205" s="321"/>
      <c r="G2205" s="321"/>
      <c r="H2205" s="321"/>
      <c r="I2205" s="321"/>
      <c r="J2205" s="321"/>
      <c r="K2205" s="321"/>
      <c r="L2205" s="321"/>
      <c r="M2205" s="321"/>
      <c r="N2205" s="321"/>
      <c r="O2205" s="321"/>
      <c r="P2205" s="321"/>
      <c r="Q2205" s="321"/>
      <c r="R2205" s="321"/>
      <c r="S2205" s="321"/>
    </row>
    <row r="2206" spans="1:19" ht="10.9" customHeight="1" x14ac:dyDescent="0.2">
      <c r="A2206" s="322" t="s">
        <v>4022</v>
      </c>
      <c r="B2206" s="322"/>
      <c r="C2206" s="322"/>
      <c r="D2206" s="322"/>
      <c r="E2206" s="321" t="s">
        <v>4385</v>
      </c>
      <c r="F2206" s="321"/>
      <c r="G2206" s="321"/>
      <c r="H2206" s="321"/>
      <c r="I2206" s="321"/>
      <c r="J2206" s="321"/>
      <c r="K2206" s="321"/>
      <c r="L2206" s="321"/>
      <c r="M2206" s="321"/>
      <c r="N2206" s="321"/>
      <c r="O2206" s="321"/>
      <c r="P2206" s="322" t="s">
        <v>2904</v>
      </c>
      <c r="Q2206" s="322"/>
      <c r="R2206" s="321" t="s">
        <v>629</v>
      </c>
      <c r="S2206" s="321"/>
    </row>
    <row r="2207" spans="1:19" ht="10.9" customHeight="1" x14ac:dyDescent="0.2">
      <c r="A2207" s="157"/>
      <c r="B2207" s="324"/>
      <c r="C2207" s="324"/>
      <c r="D2207" s="324"/>
      <c r="E2207" s="324"/>
      <c r="F2207" s="324"/>
      <c r="G2207" s="325"/>
      <c r="H2207" s="325"/>
      <c r="I2207" s="325"/>
      <c r="J2207" s="325"/>
      <c r="K2207" s="156"/>
      <c r="L2207" s="326" t="s">
        <v>4020</v>
      </c>
      <c r="M2207" s="326"/>
      <c r="N2207" s="326"/>
      <c r="O2207" s="326"/>
      <c r="P2207" s="326"/>
      <c r="Q2207" s="326"/>
      <c r="R2207" s="326"/>
      <c r="S2207" s="156"/>
    </row>
    <row r="2208" spans="1:19" ht="65.650000000000006" customHeight="1" x14ac:dyDescent="0.2">
      <c r="A2208" s="155" t="s">
        <v>1247</v>
      </c>
      <c r="B2208" s="327" t="s">
        <v>0</v>
      </c>
      <c r="C2208" s="327"/>
      <c r="D2208" s="327" t="s">
        <v>1</v>
      </c>
      <c r="E2208" s="327"/>
      <c r="F2208" s="327"/>
      <c r="G2208" s="327" t="s">
        <v>2904</v>
      </c>
      <c r="H2208" s="327"/>
      <c r="I2208" s="328" t="s">
        <v>405</v>
      </c>
      <c r="J2208" s="328"/>
      <c r="K2208" s="154" t="s">
        <v>4</v>
      </c>
      <c r="L2208" s="322" t="s">
        <v>4019</v>
      </c>
      <c r="M2208" s="322"/>
      <c r="N2208" s="141" t="s">
        <v>4018</v>
      </c>
      <c r="O2208" s="322" t="s">
        <v>4017</v>
      </c>
      <c r="P2208" s="322"/>
      <c r="Q2208" s="322" t="s">
        <v>4016</v>
      </c>
      <c r="R2208" s="322"/>
      <c r="S2208" s="154" t="s">
        <v>5</v>
      </c>
    </row>
    <row r="2209" spans="1:19" ht="10.9" customHeight="1" x14ac:dyDescent="0.2">
      <c r="A2209" s="128" t="s">
        <v>4015</v>
      </c>
      <c r="B2209" s="334">
        <v>1092</v>
      </c>
      <c r="C2209" s="321"/>
      <c r="D2209" s="321" t="s">
        <v>3929</v>
      </c>
      <c r="E2209" s="321"/>
      <c r="F2209" s="321"/>
      <c r="G2209" s="321" t="s">
        <v>629</v>
      </c>
      <c r="H2209" s="321"/>
      <c r="I2209" s="335">
        <v>0.06</v>
      </c>
      <c r="J2209" s="331"/>
      <c r="K2209" s="142">
        <v>13.39</v>
      </c>
      <c r="L2209" s="331"/>
      <c r="M2209" s="331"/>
      <c r="N2209" s="132">
        <v>0.8034</v>
      </c>
      <c r="O2209" s="331"/>
      <c r="P2209" s="331"/>
      <c r="Q2209" s="331"/>
      <c r="R2209" s="331"/>
      <c r="S2209" s="132">
        <v>0.8034</v>
      </c>
    </row>
    <row r="2210" spans="1:19" ht="10.9" customHeight="1" x14ac:dyDescent="0.2">
      <c r="A2210" s="128" t="s">
        <v>4015</v>
      </c>
      <c r="B2210" s="334">
        <v>1350</v>
      </c>
      <c r="C2210" s="321"/>
      <c r="D2210" s="321" t="s">
        <v>3937</v>
      </c>
      <c r="E2210" s="321"/>
      <c r="F2210" s="321"/>
      <c r="G2210" s="321" t="s">
        <v>629</v>
      </c>
      <c r="H2210" s="321"/>
      <c r="I2210" s="335">
        <v>1</v>
      </c>
      <c r="J2210" s="331"/>
      <c r="K2210" s="132">
        <v>7.2270000000000003</v>
      </c>
      <c r="L2210" s="331"/>
      <c r="M2210" s="331"/>
      <c r="N2210" s="132">
        <v>7.2270000000000003</v>
      </c>
      <c r="O2210" s="331"/>
      <c r="P2210" s="331"/>
      <c r="Q2210" s="331"/>
      <c r="R2210" s="331"/>
      <c r="S2210" s="132">
        <v>7.2270000000000003</v>
      </c>
    </row>
    <row r="2211" spans="1:19" ht="10.9" customHeight="1" x14ac:dyDescent="0.2">
      <c r="A2211" s="128" t="s">
        <v>4015</v>
      </c>
      <c r="B2211" s="334">
        <v>2522</v>
      </c>
      <c r="C2211" s="321"/>
      <c r="D2211" s="321" t="s">
        <v>4382</v>
      </c>
      <c r="E2211" s="321"/>
      <c r="F2211" s="321"/>
      <c r="G2211" s="321" t="s">
        <v>7</v>
      </c>
      <c r="H2211" s="321"/>
      <c r="I2211" s="335">
        <v>1.4999999999999999E-2</v>
      </c>
      <c r="J2211" s="331"/>
      <c r="K2211" s="132">
        <v>1.42</v>
      </c>
      <c r="L2211" s="331"/>
      <c r="M2211" s="331"/>
      <c r="N2211" s="132">
        <v>2.1299999999999999E-2</v>
      </c>
      <c r="O2211" s="331"/>
      <c r="P2211" s="331"/>
      <c r="Q2211" s="331"/>
      <c r="R2211" s="331"/>
      <c r="S2211" s="132">
        <v>2.1299999999999999E-2</v>
      </c>
    </row>
    <row r="2212" spans="1:19" ht="10.9" customHeight="1" x14ac:dyDescent="0.2">
      <c r="A2212" s="322" t="s">
        <v>4014</v>
      </c>
      <c r="B2212" s="322"/>
      <c r="C2212" s="322"/>
      <c r="D2212" s="322"/>
      <c r="E2212" s="322"/>
      <c r="F2212" s="322"/>
      <c r="G2212" s="322"/>
      <c r="H2212" s="322"/>
      <c r="I2212" s="322"/>
      <c r="J2212" s="322"/>
      <c r="K2212" s="322"/>
      <c r="L2212" s="333">
        <v>0</v>
      </c>
      <c r="M2212" s="322"/>
      <c r="N2212" s="152">
        <v>8.0517000000000003</v>
      </c>
      <c r="O2212" s="333">
        <v>0</v>
      </c>
      <c r="P2212" s="322"/>
      <c r="Q2212" s="333">
        <v>0</v>
      </c>
      <c r="R2212" s="322"/>
      <c r="S2212" s="152">
        <v>8.0517000000000003</v>
      </c>
    </row>
    <row r="2213" spans="1:19" ht="10.9" customHeight="1" x14ac:dyDescent="0.2">
      <c r="A2213" s="322" t="s">
        <v>4013</v>
      </c>
      <c r="B2213" s="322"/>
      <c r="C2213" s="322"/>
      <c r="D2213" s="322"/>
      <c r="E2213" s="322"/>
      <c r="F2213" s="322"/>
      <c r="G2213" s="322"/>
      <c r="H2213" s="322"/>
      <c r="I2213" s="322"/>
      <c r="J2213" s="322"/>
      <c r="K2213" s="322"/>
      <c r="L2213" s="330">
        <v>0</v>
      </c>
      <c r="M2213" s="322"/>
      <c r="N2213" s="149">
        <v>1</v>
      </c>
      <c r="O2213" s="330">
        <v>0</v>
      </c>
      <c r="P2213" s="322"/>
      <c r="Q2213" s="330">
        <v>0</v>
      </c>
      <c r="R2213" s="322"/>
      <c r="S2213" s="149">
        <v>1</v>
      </c>
    </row>
    <row r="2214" spans="1:19" ht="10.9" customHeight="1" x14ac:dyDescent="0.2">
      <c r="A2214" s="301"/>
      <c r="B2214" s="301"/>
      <c r="C2214" s="301"/>
      <c r="D2214" s="301"/>
      <c r="E2214" s="301"/>
      <c r="F2214" s="301"/>
      <c r="G2214" s="301"/>
      <c r="H2214" s="301"/>
      <c r="I2214" s="301"/>
      <c r="J2214" s="301"/>
      <c r="K2214" s="301"/>
      <c r="L2214" s="301"/>
      <c r="M2214" s="301"/>
      <c r="N2214" s="301"/>
      <c r="O2214" s="301"/>
      <c r="P2214" s="301"/>
      <c r="Q2214" s="301"/>
      <c r="R2214" s="301"/>
      <c r="S2214" s="301"/>
    </row>
    <row r="2215" spans="1:19" ht="10.9" customHeight="1" x14ac:dyDescent="0.2">
      <c r="A2215" s="322" t="s">
        <v>4022</v>
      </c>
      <c r="B2215" s="322"/>
      <c r="C2215" s="322"/>
      <c r="D2215" s="322"/>
      <c r="E2215" s="321" t="s">
        <v>4384</v>
      </c>
      <c r="F2215" s="321"/>
      <c r="G2215" s="321"/>
      <c r="H2215" s="321"/>
      <c r="I2215" s="321"/>
      <c r="J2215" s="321"/>
      <c r="K2215" s="321"/>
      <c r="L2215" s="321"/>
      <c r="M2215" s="321"/>
      <c r="N2215" s="321"/>
      <c r="O2215" s="321"/>
      <c r="P2215" s="322" t="s">
        <v>2904</v>
      </c>
      <c r="Q2215" s="322"/>
      <c r="R2215" s="321" t="s">
        <v>629</v>
      </c>
      <c r="S2215" s="321"/>
    </row>
    <row r="2216" spans="1:19" ht="10.9" customHeight="1" x14ac:dyDescent="0.2">
      <c r="A2216" s="157"/>
      <c r="B2216" s="324"/>
      <c r="C2216" s="324"/>
      <c r="D2216" s="324"/>
      <c r="E2216" s="324"/>
      <c r="F2216" s="324"/>
      <c r="G2216" s="325"/>
      <c r="H2216" s="325"/>
      <c r="I2216" s="325"/>
      <c r="J2216" s="325"/>
      <c r="K2216" s="156"/>
      <c r="L2216" s="326" t="s">
        <v>4020</v>
      </c>
      <c r="M2216" s="326"/>
      <c r="N2216" s="326"/>
      <c r="O2216" s="326"/>
      <c r="P2216" s="326"/>
      <c r="Q2216" s="326"/>
      <c r="R2216" s="326"/>
      <c r="S2216" s="156"/>
    </row>
    <row r="2217" spans="1:19" ht="65.650000000000006" customHeight="1" x14ac:dyDescent="0.2">
      <c r="A2217" s="155" t="s">
        <v>1247</v>
      </c>
      <c r="B2217" s="327" t="s">
        <v>0</v>
      </c>
      <c r="C2217" s="327"/>
      <c r="D2217" s="327" t="s">
        <v>1</v>
      </c>
      <c r="E2217" s="327"/>
      <c r="F2217" s="327"/>
      <c r="G2217" s="327" t="s">
        <v>2904</v>
      </c>
      <c r="H2217" s="327"/>
      <c r="I2217" s="328" t="s">
        <v>405</v>
      </c>
      <c r="J2217" s="328"/>
      <c r="K2217" s="154" t="s">
        <v>4</v>
      </c>
      <c r="L2217" s="322" t="s">
        <v>4019</v>
      </c>
      <c r="M2217" s="322"/>
      <c r="N2217" s="141" t="s">
        <v>4018</v>
      </c>
      <c r="O2217" s="322" t="s">
        <v>4017</v>
      </c>
      <c r="P2217" s="322"/>
      <c r="Q2217" s="322" t="s">
        <v>4016</v>
      </c>
      <c r="R2217" s="322"/>
      <c r="S2217" s="154" t="s">
        <v>5</v>
      </c>
    </row>
    <row r="2218" spans="1:19" ht="10.9" customHeight="1" x14ac:dyDescent="0.2">
      <c r="A2218" s="128" t="s">
        <v>4015</v>
      </c>
      <c r="B2218" s="334">
        <v>1092</v>
      </c>
      <c r="C2218" s="321"/>
      <c r="D2218" s="321" t="s">
        <v>3929</v>
      </c>
      <c r="E2218" s="321"/>
      <c r="F2218" s="321"/>
      <c r="G2218" s="321" t="s">
        <v>629</v>
      </c>
      <c r="H2218" s="321"/>
      <c r="I2218" s="335">
        <v>0.06</v>
      </c>
      <c r="J2218" s="331"/>
      <c r="K2218" s="142">
        <v>13.39</v>
      </c>
      <c r="L2218" s="331"/>
      <c r="M2218" s="331"/>
      <c r="N2218" s="132">
        <v>0.8034</v>
      </c>
      <c r="O2218" s="331"/>
      <c r="P2218" s="331"/>
      <c r="Q2218" s="331"/>
      <c r="R2218" s="331"/>
      <c r="S2218" s="132">
        <v>0.8034</v>
      </c>
    </row>
    <row r="2219" spans="1:19" ht="10.9" customHeight="1" x14ac:dyDescent="0.2">
      <c r="A2219" s="128" t="s">
        <v>4015</v>
      </c>
      <c r="B2219" s="334">
        <v>1343</v>
      </c>
      <c r="C2219" s="321"/>
      <c r="D2219" s="321" t="s">
        <v>3942</v>
      </c>
      <c r="E2219" s="321"/>
      <c r="F2219" s="321"/>
      <c r="G2219" s="321" t="s">
        <v>629</v>
      </c>
      <c r="H2219" s="321"/>
      <c r="I2219" s="335">
        <v>1</v>
      </c>
      <c r="J2219" s="331"/>
      <c r="K2219" s="132">
        <v>6.93</v>
      </c>
      <c r="L2219" s="331"/>
      <c r="M2219" s="331"/>
      <c r="N2219" s="132">
        <v>6.93</v>
      </c>
      <c r="O2219" s="331"/>
      <c r="P2219" s="331"/>
      <c r="Q2219" s="331"/>
      <c r="R2219" s="331"/>
      <c r="S2219" s="132">
        <v>6.93</v>
      </c>
    </row>
    <row r="2220" spans="1:19" ht="10.9" customHeight="1" x14ac:dyDescent="0.2">
      <c r="A2220" s="128" t="s">
        <v>4015</v>
      </c>
      <c r="B2220" s="334">
        <v>2522</v>
      </c>
      <c r="C2220" s="321"/>
      <c r="D2220" s="321" t="s">
        <v>4382</v>
      </c>
      <c r="E2220" s="321"/>
      <c r="F2220" s="321"/>
      <c r="G2220" s="321" t="s">
        <v>7</v>
      </c>
      <c r="H2220" s="321"/>
      <c r="I2220" s="335">
        <v>1.4999999999999999E-2</v>
      </c>
      <c r="J2220" s="331"/>
      <c r="K2220" s="132">
        <v>1.42</v>
      </c>
      <c r="L2220" s="331"/>
      <c r="M2220" s="331"/>
      <c r="N2220" s="132">
        <v>2.1299999999999999E-2</v>
      </c>
      <c r="O2220" s="331"/>
      <c r="P2220" s="331"/>
      <c r="Q2220" s="331"/>
      <c r="R2220" s="331"/>
      <c r="S2220" s="132">
        <v>2.1299999999999999E-2</v>
      </c>
    </row>
    <row r="2221" spans="1:19" ht="10.9" customHeight="1" x14ac:dyDescent="0.2">
      <c r="A2221" s="322" t="s">
        <v>4014</v>
      </c>
      <c r="B2221" s="322"/>
      <c r="C2221" s="322"/>
      <c r="D2221" s="322"/>
      <c r="E2221" s="322"/>
      <c r="F2221" s="322"/>
      <c r="G2221" s="322"/>
      <c r="H2221" s="322"/>
      <c r="I2221" s="322"/>
      <c r="J2221" s="322"/>
      <c r="K2221" s="322"/>
      <c r="L2221" s="333">
        <v>0</v>
      </c>
      <c r="M2221" s="322"/>
      <c r="N2221" s="152">
        <v>7.7546999999999997</v>
      </c>
      <c r="O2221" s="333">
        <v>0</v>
      </c>
      <c r="P2221" s="322"/>
      <c r="Q2221" s="333">
        <v>0</v>
      </c>
      <c r="R2221" s="322"/>
      <c r="S2221" s="152">
        <v>7.7546999999999997</v>
      </c>
    </row>
    <row r="2222" spans="1:19" ht="10.9" customHeight="1" x14ac:dyDescent="0.2">
      <c r="A2222" s="322" t="s">
        <v>4013</v>
      </c>
      <c r="B2222" s="322"/>
      <c r="C2222" s="322"/>
      <c r="D2222" s="322"/>
      <c r="E2222" s="322"/>
      <c r="F2222" s="322"/>
      <c r="G2222" s="322"/>
      <c r="H2222" s="322"/>
      <c r="I2222" s="322"/>
      <c r="J2222" s="322"/>
      <c r="K2222" s="322"/>
      <c r="L2222" s="330">
        <v>0</v>
      </c>
      <c r="M2222" s="322"/>
      <c r="N2222" s="149">
        <v>1</v>
      </c>
      <c r="O2222" s="330">
        <v>0</v>
      </c>
      <c r="P2222" s="322"/>
      <c r="Q2222" s="330">
        <v>0</v>
      </c>
      <c r="R2222" s="322"/>
      <c r="S2222" s="149">
        <v>1</v>
      </c>
    </row>
    <row r="2223" spans="1:19" ht="10.9" customHeight="1" x14ac:dyDescent="0.2">
      <c r="A2223" s="301"/>
      <c r="B2223" s="301"/>
      <c r="C2223" s="301"/>
      <c r="D2223" s="301"/>
      <c r="E2223" s="301"/>
      <c r="F2223" s="301"/>
      <c r="G2223" s="301"/>
      <c r="H2223" s="301"/>
      <c r="I2223" s="301"/>
      <c r="J2223" s="301"/>
      <c r="K2223" s="301"/>
      <c r="L2223" s="301"/>
      <c r="M2223" s="301"/>
      <c r="N2223" s="301"/>
      <c r="O2223" s="301"/>
      <c r="P2223" s="301"/>
      <c r="Q2223" s="301"/>
      <c r="R2223" s="301"/>
      <c r="S2223" s="301"/>
    </row>
    <row r="2224" spans="1:19" ht="10.9" customHeight="1" x14ac:dyDescent="0.2">
      <c r="A2224" s="322" t="s">
        <v>4022</v>
      </c>
      <c r="B2224" s="322"/>
      <c r="C2224" s="322"/>
      <c r="D2224" s="322"/>
      <c r="E2224" s="321" t="s">
        <v>4383</v>
      </c>
      <c r="F2224" s="321"/>
      <c r="G2224" s="321"/>
      <c r="H2224" s="321"/>
      <c r="I2224" s="321"/>
      <c r="J2224" s="321"/>
      <c r="K2224" s="321"/>
      <c r="L2224" s="321"/>
      <c r="M2224" s="321"/>
      <c r="N2224" s="321"/>
      <c r="O2224" s="321"/>
      <c r="P2224" s="322" t="s">
        <v>2904</v>
      </c>
      <c r="Q2224" s="322"/>
      <c r="R2224" s="321" t="s">
        <v>629</v>
      </c>
      <c r="S2224" s="321"/>
    </row>
    <row r="2225" spans="1:19" ht="10.9" customHeight="1" x14ac:dyDescent="0.2">
      <c r="A2225" s="157"/>
      <c r="B2225" s="324"/>
      <c r="C2225" s="324"/>
      <c r="D2225" s="324"/>
      <c r="E2225" s="324"/>
      <c r="F2225" s="324"/>
      <c r="G2225" s="325"/>
      <c r="H2225" s="325"/>
      <c r="I2225" s="325"/>
      <c r="J2225" s="325"/>
      <c r="K2225" s="156"/>
      <c r="L2225" s="326" t="s">
        <v>4020</v>
      </c>
      <c r="M2225" s="326"/>
      <c r="N2225" s="326"/>
      <c r="O2225" s="326"/>
      <c r="P2225" s="326"/>
      <c r="Q2225" s="326"/>
      <c r="R2225" s="326"/>
      <c r="S2225" s="156"/>
    </row>
    <row r="2226" spans="1:19" ht="65.650000000000006" customHeight="1" x14ac:dyDescent="0.2">
      <c r="A2226" s="155" t="s">
        <v>1247</v>
      </c>
      <c r="B2226" s="327" t="s">
        <v>0</v>
      </c>
      <c r="C2226" s="327"/>
      <c r="D2226" s="327" t="s">
        <v>1</v>
      </c>
      <c r="E2226" s="327"/>
      <c r="F2226" s="327"/>
      <c r="G2226" s="327" t="s">
        <v>2904</v>
      </c>
      <c r="H2226" s="327"/>
      <c r="I2226" s="328" t="s">
        <v>405</v>
      </c>
      <c r="J2226" s="328"/>
      <c r="K2226" s="154" t="s">
        <v>4</v>
      </c>
      <c r="L2226" s="322" t="s">
        <v>4019</v>
      </c>
      <c r="M2226" s="322"/>
      <c r="N2226" s="141" t="s">
        <v>4018</v>
      </c>
      <c r="O2226" s="322" t="s">
        <v>4017</v>
      </c>
      <c r="P2226" s="322"/>
      <c r="Q2226" s="322" t="s">
        <v>4016</v>
      </c>
      <c r="R2226" s="322"/>
      <c r="S2226" s="154" t="s">
        <v>5</v>
      </c>
    </row>
    <row r="2227" spans="1:19" ht="10.9" customHeight="1" x14ac:dyDescent="0.2">
      <c r="A2227" s="128" t="s">
        <v>4015</v>
      </c>
      <c r="B2227" s="334">
        <v>1092</v>
      </c>
      <c r="C2227" s="321"/>
      <c r="D2227" s="321" t="s">
        <v>3929</v>
      </c>
      <c r="E2227" s="321"/>
      <c r="F2227" s="321"/>
      <c r="G2227" s="321" t="s">
        <v>629</v>
      </c>
      <c r="H2227" s="321"/>
      <c r="I2227" s="335">
        <v>0.06</v>
      </c>
      <c r="J2227" s="331"/>
      <c r="K2227" s="142">
        <v>13.39</v>
      </c>
      <c r="L2227" s="331"/>
      <c r="M2227" s="331"/>
      <c r="N2227" s="132">
        <v>0.8034</v>
      </c>
      <c r="O2227" s="331"/>
      <c r="P2227" s="331"/>
      <c r="Q2227" s="331"/>
      <c r="R2227" s="331"/>
      <c r="S2227" s="132">
        <v>0.8034</v>
      </c>
    </row>
    <row r="2228" spans="1:19" ht="10.9" customHeight="1" x14ac:dyDescent="0.2">
      <c r="A2228" s="128" t="s">
        <v>4015</v>
      </c>
      <c r="B2228" s="334">
        <v>1346</v>
      </c>
      <c r="C2228" s="321"/>
      <c r="D2228" s="321" t="s">
        <v>3939</v>
      </c>
      <c r="E2228" s="321"/>
      <c r="F2228" s="321"/>
      <c r="G2228" s="321" t="s">
        <v>629</v>
      </c>
      <c r="H2228" s="321"/>
      <c r="I2228" s="335">
        <v>1</v>
      </c>
      <c r="J2228" s="331"/>
      <c r="K2228" s="132">
        <v>6.75</v>
      </c>
      <c r="L2228" s="331"/>
      <c r="M2228" s="331"/>
      <c r="N2228" s="132">
        <v>6.75</v>
      </c>
      <c r="O2228" s="331"/>
      <c r="P2228" s="331"/>
      <c r="Q2228" s="331"/>
      <c r="R2228" s="331"/>
      <c r="S2228" s="132">
        <v>6.75</v>
      </c>
    </row>
    <row r="2229" spans="1:19" ht="10.9" customHeight="1" x14ac:dyDescent="0.2">
      <c r="A2229" s="128" t="s">
        <v>4015</v>
      </c>
      <c r="B2229" s="334">
        <v>2522</v>
      </c>
      <c r="C2229" s="321"/>
      <c r="D2229" s="321" t="s">
        <v>4382</v>
      </c>
      <c r="E2229" s="321"/>
      <c r="F2229" s="321"/>
      <c r="G2229" s="321" t="s">
        <v>7</v>
      </c>
      <c r="H2229" s="321"/>
      <c r="I2229" s="335">
        <v>1.4999999999999999E-2</v>
      </c>
      <c r="J2229" s="331"/>
      <c r="K2229" s="132">
        <v>1.42</v>
      </c>
      <c r="L2229" s="331"/>
      <c r="M2229" s="331"/>
      <c r="N2229" s="132">
        <v>2.1299999999999999E-2</v>
      </c>
      <c r="O2229" s="331"/>
      <c r="P2229" s="331"/>
      <c r="Q2229" s="331"/>
      <c r="R2229" s="331"/>
      <c r="S2229" s="132">
        <v>2.1299999999999999E-2</v>
      </c>
    </row>
    <row r="2230" spans="1:19" ht="10.9" customHeight="1" x14ac:dyDescent="0.2">
      <c r="A2230" s="322" t="s">
        <v>4014</v>
      </c>
      <c r="B2230" s="322"/>
      <c r="C2230" s="322"/>
      <c r="D2230" s="322"/>
      <c r="E2230" s="322"/>
      <c r="F2230" s="322"/>
      <c r="G2230" s="322"/>
      <c r="H2230" s="322"/>
      <c r="I2230" s="322"/>
      <c r="J2230" s="322"/>
      <c r="K2230" s="322"/>
      <c r="L2230" s="333">
        <v>0</v>
      </c>
      <c r="M2230" s="322"/>
      <c r="N2230" s="152">
        <v>7.5747</v>
      </c>
      <c r="O2230" s="333">
        <v>0</v>
      </c>
      <c r="P2230" s="322"/>
      <c r="Q2230" s="333">
        <v>0</v>
      </c>
      <c r="R2230" s="322"/>
      <c r="S2230" s="152">
        <v>7.5747</v>
      </c>
    </row>
    <row r="2231" spans="1:19" ht="10.9" customHeight="1" x14ac:dyDescent="0.2">
      <c r="A2231" s="322" t="s">
        <v>4013</v>
      </c>
      <c r="B2231" s="322"/>
      <c r="C2231" s="322"/>
      <c r="D2231" s="322"/>
      <c r="E2231" s="322"/>
      <c r="F2231" s="322"/>
      <c r="G2231" s="322"/>
      <c r="H2231" s="322"/>
      <c r="I2231" s="322"/>
      <c r="J2231" s="322"/>
      <c r="K2231" s="322"/>
      <c r="L2231" s="330">
        <v>0</v>
      </c>
      <c r="M2231" s="322"/>
      <c r="N2231" s="149">
        <v>1</v>
      </c>
      <c r="O2231" s="330">
        <v>0</v>
      </c>
      <c r="P2231" s="322"/>
      <c r="Q2231" s="330">
        <v>0</v>
      </c>
      <c r="R2231" s="322"/>
      <c r="S2231" s="149">
        <v>1</v>
      </c>
    </row>
    <row r="2232" spans="1:19" ht="10.9" customHeight="1" x14ac:dyDescent="0.2">
      <c r="A2232" s="301"/>
      <c r="B2232" s="301"/>
      <c r="C2232" s="301"/>
      <c r="D2232" s="301"/>
      <c r="E2232" s="301"/>
      <c r="F2232" s="301"/>
      <c r="G2232" s="301"/>
      <c r="H2232" s="301"/>
      <c r="I2232" s="301"/>
      <c r="J2232" s="301"/>
      <c r="K2232" s="301"/>
      <c r="L2232" s="301"/>
      <c r="M2232" s="301"/>
      <c r="N2232" s="301"/>
      <c r="O2232" s="301"/>
      <c r="P2232" s="301"/>
      <c r="Q2232" s="301"/>
      <c r="R2232" s="301"/>
      <c r="S2232" s="301"/>
    </row>
    <row r="2233" spans="1:19" ht="10.9" customHeight="1" x14ac:dyDescent="0.2">
      <c r="A2233" s="322" t="s">
        <v>4022</v>
      </c>
      <c r="B2233" s="322"/>
      <c r="C2233" s="322"/>
      <c r="D2233" s="322"/>
      <c r="E2233" s="321" t="s">
        <v>4381</v>
      </c>
      <c r="F2233" s="321"/>
      <c r="G2233" s="321"/>
      <c r="H2233" s="321"/>
      <c r="I2233" s="321"/>
      <c r="J2233" s="321"/>
      <c r="K2233" s="321"/>
      <c r="L2233" s="321"/>
      <c r="M2233" s="321"/>
      <c r="N2233" s="321"/>
      <c r="O2233" s="321"/>
      <c r="P2233" s="322" t="s">
        <v>2904</v>
      </c>
      <c r="Q2233" s="322"/>
      <c r="R2233" s="321" t="s">
        <v>19</v>
      </c>
      <c r="S2233" s="321"/>
    </row>
    <row r="2234" spans="1:19" ht="10.9" customHeight="1" x14ac:dyDescent="0.2">
      <c r="A2234" s="157"/>
      <c r="B2234" s="324"/>
      <c r="C2234" s="324"/>
      <c r="D2234" s="324"/>
      <c r="E2234" s="324"/>
      <c r="F2234" s="324"/>
      <c r="G2234" s="325"/>
      <c r="H2234" s="325"/>
      <c r="I2234" s="325"/>
      <c r="J2234" s="325"/>
      <c r="K2234" s="156"/>
      <c r="L2234" s="326" t="s">
        <v>4020</v>
      </c>
      <c r="M2234" s="326"/>
      <c r="N2234" s="326"/>
      <c r="O2234" s="326"/>
      <c r="P2234" s="326"/>
      <c r="Q2234" s="326"/>
      <c r="R2234" s="326"/>
      <c r="S2234" s="156"/>
    </row>
    <row r="2235" spans="1:19" ht="65.650000000000006" customHeight="1" x14ac:dyDescent="0.2">
      <c r="A2235" s="155" t="s">
        <v>1247</v>
      </c>
      <c r="B2235" s="327" t="s">
        <v>0</v>
      </c>
      <c r="C2235" s="327"/>
      <c r="D2235" s="327" t="s">
        <v>1</v>
      </c>
      <c r="E2235" s="327"/>
      <c r="F2235" s="327"/>
      <c r="G2235" s="327" t="s">
        <v>2904</v>
      </c>
      <c r="H2235" s="327"/>
      <c r="I2235" s="328" t="s">
        <v>405</v>
      </c>
      <c r="J2235" s="328"/>
      <c r="K2235" s="154" t="s">
        <v>4</v>
      </c>
      <c r="L2235" s="322" t="s">
        <v>4019</v>
      </c>
      <c r="M2235" s="322"/>
      <c r="N2235" s="141" t="s">
        <v>4018</v>
      </c>
      <c r="O2235" s="322" t="s">
        <v>4017</v>
      </c>
      <c r="P2235" s="322"/>
      <c r="Q2235" s="322" t="s">
        <v>4016</v>
      </c>
      <c r="R2235" s="322"/>
      <c r="S2235" s="154" t="s">
        <v>5</v>
      </c>
    </row>
    <row r="2236" spans="1:19" ht="21.75" customHeight="1" x14ac:dyDescent="0.2">
      <c r="A2236" s="128" t="s">
        <v>4015</v>
      </c>
      <c r="B2236" s="334">
        <v>2564</v>
      </c>
      <c r="C2236" s="321"/>
      <c r="D2236" s="321" t="s">
        <v>626</v>
      </c>
      <c r="E2236" s="321"/>
      <c r="F2236" s="321"/>
      <c r="G2236" s="321" t="s">
        <v>19</v>
      </c>
      <c r="H2236" s="321"/>
      <c r="I2236" s="335">
        <v>1</v>
      </c>
      <c r="J2236" s="331"/>
      <c r="K2236" s="142">
        <v>72.5</v>
      </c>
      <c r="L2236" s="331"/>
      <c r="M2236" s="331"/>
      <c r="N2236" s="142">
        <v>72.5</v>
      </c>
      <c r="O2236" s="331"/>
      <c r="P2236" s="331"/>
      <c r="Q2236" s="331"/>
      <c r="R2236" s="331"/>
      <c r="S2236" s="142">
        <v>72.5</v>
      </c>
    </row>
    <row r="2237" spans="1:19" ht="10.9" customHeight="1" x14ac:dyDescent="0.2">
      <c r="A2237" s="322" t="s">
        <v>4014</v>
      </c>
      <c r="B2237" s="322"/>
      <c r="C2237" s="322"/>
      <c r="D2237" s="322"/>
      <c r="E2237" s="322"/>
      <c r="F2237" s="322"/>
      <c r="G2237" s="322"/>
      <c r="H2237" s="322"/>
      <c r="I2237" s="322"/>
      <c r="J2237" s="322"/>
      <c r="K2237" s="322"/>
      <c r="L2237" s="333">
        <v>0</v>
      </c>
      <c r="M2237" s="322"/>
      <c r="N2237" s="160">
        <v>72.5</v>
      </c>
      <c r="O2237" s="333">
        <v>0</v>
      </c>
      <c r="P2237" s="322"/>
      <c r="Q2237" s="333">
        <v>0</v>
      </c>
      <c r="R2237" s="322"/>
      <c r="S2237" s="160">
        <v>72.5</v>
      </c>
    </row>
    <row r="2238" spans="1:19" ht="10.9" customHeight="1" x14ac:dyDescent="0.2">
      <c r="A2238" s="322" t="s">
        <v>4013</v>
      </c>
      <c r="B2238" s="322"/>
      <c r="C2238" s="322"/>
      <c r="D2238" s="322"/>
      <c r="E2238" s="322"/>
      <c r="F2238" s="322"/>
      <c r="G2238" s="322"/>
      <c r="H2238" s="322"/>
      <c r="I2238" s="322"/>
      <c r="J2238" s="322"/>
      <c r="K2238" s="322"/>
      <c r="L2238" s="330">
        <v>0</v>
      </c>
      <c r="M2238" s="322"/>
      <c r="N2238" s="149">
        <v>1</v>
      </c>
      <c r="O2238" s="330">
        <v>0</v>
      </c>
      <c r="P2238" s="322"/>
      <c r="Q2238" s="330">
        <v>0</v>
      </c>
      <c r="R2238" s="322"/>
      <c r="S2238" s="149">
        <v>1</v>
      </c>
    </row>
    <row r="2239" spans="1:19" ht="10.9" customHeight="1" x14ac:dyDescent="0.2">
      <c r="A2239" s="301"/>
      <c r="B2239" s="301"/>
      <c r="C2239" s="301"/>
      <c r="D2239" s="301"/>
      <c r="E2239" s="301"/>
      <c r="F2239" s="301"/>
      <c r="G2239" s="301"/>
      <c r="H2239" s="301"/>
      <c r="I2239" s="301"/>
      <c r="J2239" s="301"/>
      <c r="K2239" s="301"/>
      <c r="L2239" s="301"/>
      <c r="M2239" s="301"/>
      <c r="N2239" s="301"/>
      <c r="O2239" s="301"/>
      <c r="P2239" s="301"/>
      <c r="Q2239" s="301"/>
      <c r="R2239" s="301"/>
      <c r="S2239" s="301"/>
    </row>
    <row r="2240" spans="1:19" ht="10.9" customHeight="1" x14ac:dyDescent="0.2">
      <c r="A2240" s="322" t="s">
        <v>4022</v>
      </c>
      <c r="B2240" s="322"/>
      <c r="C2240" s="322"/>
      <c r="D2240" s="322"/>
      <c r="E2240" s="321" t="s">
        <v>4380</v>
      </c>
      <c r="F2240" s="321"/>
      <c r="G2240" s="321"/>
      <c r="H2240" s="321"/>
      <c r="I2240" s="321"/>
      <c r="J2240" s="321"/>
      <c r="K2240" s="321"/>
      <c r="L2240" s="321"/>
      <c r="M2240" s="321"/>
      <c r="N2240" s="321"/>
      <c r="O2240" s="321"/>
      <c r="P2240" s="322" t="s">
        <v>2904</v>
      </c>
      <c r="Q2240" s="322"/>
      <c r="R2240" s="321" t="s">
        <v>19</v>
      </c>
      <c r="S2240" s="321"/>
    </row>
    <row r="2241" spans="1:19" ht="10.9" customHeight="1" x14ac:dyDescent="0.2">
      <c r="A2241" s="157"/>
      <c r="B2241" s="324"/>
      <c r="C2241" s="324"/>
      <c r="D2241" s="324"/>
      <c r="E2241" s="324"/>
      <c r="F2241" s="324"/>
      <c r="G2241" s="325"/>
      <c r="H2241" s="325"/>
      <c r="I2241" s="325"/>
      <c r="J2241" s="325"/>
      <c r="K2241" s="156"/>
      <c r="L2241" s="326" t="s">
        <v>4020</v>
      </c>
      <c r="M2241" s="326"/>
      <c r="N2241" s="326"/>
      <c r="O2241" s="326"/>
      <c r="P2241" s="326"/>
      <c r="Q2241" s="326"/>
      <c r="R2241" s="326"/>
      <c r="S2241" s="156"/>
    </row>
    <row r="2242" spans="1:19" ht="65.650000000000006" customHeight="1" x14ac:dyDescent="0.2">
      <c r="A2242" s="155" t="s">
        <v>1247</v>
      </c>
      <c r="B2242" s="327" t="s">
        <v>0</v>
      </c>
      <c r="C2242" s="327"/>
      <c r="D2242" s="327" t="s">
        <v>1</v>
      </c>
      <c r="E2242" s="327"/>
      <c r="F2242" s="327"/>
      <c r="G2242" s="327" t="s">
        <v>2904</v>
      </c>
      <c r="H2242" s="327"/>
      <c r="I2242" s="328" t="s">
        <v>405</v>
      </c>
      <c r="J2242" s="328"/>
      <c r="K2242" s="154" t="s">
        <v>4</v>
      </c>
      <c r="L2242" s="322" t="s">
        <v>4019</v>
      </c>
      <c r="M2242" s="322"/>
      <c r="N2242" s="141" t="s">
        <v>4018</v>
      </c>
      <c r="O2242" s="322" t="s">
        <v>4017</v>
      </c>
      <c r="P2242" s="322"/>
      <c r="Q2242" s="322" t="s">
        <v>4016</v>
      </c>
      <c r="R2242" s="322"/>
      <c r="S2242" s="154" t="s">
        <v>5</v>
      </c>
    </row>
    <row r="2243" spans="1:19" ht="21.75" customHeight="1" x14ac:dyDescent="0.2">
      <c r="A2243" s="128" t="s">
        <v>4015</v>
      </c>
      <c r="B2243" s="334">
        <v>2565</v>
      </c>
      <c r="C2243" s="321"/>
      <c r="D2243" s="321" t="s">
        <v>627</v>
      </c>
      <c r="E2243" s="321"/>
      <c r="F2243" s="321"/>
      <c r="G2243" s="321" t="s">
        <v>19</v>
      </c>
      <c r="H2243" s="321"/>
      <c r="I2243" s="335">
        <v>1</v>
      </c>
      <c r="J2243" s="331"/>
      <c r="K2243" s="142">
        <v>87.5</v>
      </c>
      <c r="L2243" s="331"/>
      <c r="M2243" s="331"/>
      <c r="N2243" s="142">
        <v>87.5</v>
      </c>
      <c r="O2243" s="331"/>
      <c r="P2243" s="331"/>
      <c r="Q2243" s="331"/>
      <c r="R2243" s="331"/>
      <c r="S2243" s="142">
        <v>87.5</v>
      </c>
    </row>
    <row r="2244" spans="1:19" ht="10.9" customHeight="1" x14ac:dyDescent="0.2">
      <c r="A2244" s="322" t="s">
        <v>4014</v>
      </c>
      <c r="B2244" s="322"/>
      <c r="C2244" s="322"/>
      <c r="D2244" s="322"/>
      <c r="E2244" s="322"/>
      <c r="F2244" s="322"/>
      <c r="G2244" s="322"/>
      <c r="H2244" s="322"/>
      <c r="I2244" s="322"/>
      <c r="J2244" s="322"/>
      <c r="K2244" s="322"/>
      <c r="L2244" s="333">
        <v>0</v>
      </c>
      <c r="M2244" s="322"/>
      <c r="N2244" s="160">
        <v>87.5</v>
      </c>
      <c r="O2244" s="333">
        <v>0</v>
      </c>
      <c r="P2244" s="322"/>
      <c r="Q2244" s="333">
        <v>0</v>
      </c>
      <c r="R2244" s="322"/>
      <c r="S2244" s="160">
        <v>87.5</v>
      </c>
    </row>
    <row r="2245" spans="1:19" ht="10.9" customHeight="1" x14ac:dyDescent="0.2">
      <c r="A2245" s="322" t="s">
        <v>4013</v>
      </c>
      <c r="B2245" s="322"/>
      <c r="C2245" s="322"/>
      <c r="D2245" s="322"/>
      <c r="E2245" s="322"/>
      <c r="F2245" s="322"/>
      <c r="G2245" s="322"/>
      <c r="H2245" s="322"/>
      <c r="I2245" s="322"/>
      <c r="J2245" s="322"/>
      <c r="K2245" s="322"/>
      <c r="L2245" s="330">
        <v>0</v>
      </c>
      <c r="M2245" s="322"/>
      <c r="N2245" s="149">
        <v>1</v>
      </c>
      <c r="O2245" s="330">
        <v>0</v>
      </c>
      <c r="P2245" s="322"/>
      <c r="Q2245" s="330">
        <v>0</v>
      </c>
      <c r="R2245" s="322"/>
      <c r="S2245" s="149">
        <v>1</v>
      </c>
    </row>
    <row r="2246" spans="1:19" ht="10.9" customHeight="1" x14ac:dyDescent="0.2">
      <c r="A2246" s="301"/>
      <c r="B2246" s="301"/>
      <c r="C2246" s="301"/>
      <c r="D2246" s="301"/>
      <c r="E2246" s="301"/>
      <c r="F2246" s="301"/>
      <c r="G2246" s="301"/>
      <c r="H2246" s="301"/>
      <c r="I2246" s="301"/>
      <c r="J2246" s="301"/>
      <c r="K2246" s="301"/>
      <c r="L2246" s="301"/>
      <c r="M2246" s="301"/>
      <c r="N2246" s="301"/>
      <c r="O2246" s="301"/>
      <c r="P2246" s="301"/>
      <c r="Q2246" s="301"/>
      <c r="R2246" s="301"/>
      <c r="S2246" s="301"/>
    </row>
    <row r="2247" spans="1:19" ht="10.9" customHeight="1" x14ac:dyDescent="0.2">
      <c r="A2247" s="322" t="s">
        <v>4022</v>
      </c>
      <c r="B2247" s="322"/>
      <c r="C2247" s="322"/>
      <c r="D2247" s="322"/>
      <c r="E2247" s="321" t="s">
        <v>4379</v>
      </c>
      <c r="F2247" s="321"/>
      <c r="G2247" s="321"/>
      <c r="H2247" s="321"/>
      <c r="I2247" s="321"/>
      <c r="J2247" s="321"/>
      <c r="K2247" s="321"/>
      <c r="L2247" s="321"/>
      <c r="M2247" s="321"/>
      <c r="N2247" s="321"/>
      <c r="O2247" s="321"/>
      <c r="P2247" s="322" t="s">
        <v>2904</v>
      </c>
      <c r="Q2247" s="322"/>
      <c r="R2247" s="321" t="s">
        <v>414</v>
      </c>
      <c r="S2247" s="321"/>
    </row>
    <row r="2248" spans="1:19" ht="10.9" customHeight="1" x14ac:dyDescent="0.2">
      <c r="A2248" s="157"/>
      <c r="B2248" s="324"/>
      <c r="C2248" s="324"/>
      <c r="D2248" s="324"/>
      <c r="E2248" s="324"/>
      <c r="F2248" s="324"/>
      <c r="G2248" s="325"/>
      <c r="H2248" s="325"/>
      <c r="I2248" s="325"/>
      <c r="J2248" s="325"/>
      <c r="K2248" s="156"/>
      <c r="L2248" s="326" t="s">
        <v>4020</v>
      </c>
      <c r="M2248" s="326"/>
      <c r="N2248" s="326"/>
      <c r="O2248" s="326"/>
      <c r="P2248" s="326"/>
      <c r="Q2248" s="326"/>
      <c r="R2248" s="326"/>
      <c r="S2248" s="156"/>
    </row>
    <row r="2249" spans="1:19" ht="65.650000000000006" customHeight="1" x14ac:dyDescent="0.2">
      <c r="A2249" s="155" t="s">
        <v>1247</v>
      </c>
      <c r="B2249" s="327" t="s">
        <v>0</v>
      </c>
      <c r="C2249" s="327"/>
      <c r="D2249" s="327" t="s">
        <v>1</v>
      </c>
      <c r="E2249" s="327"/>
      <c r="F2249" s="327"/>
      <c r="G2249" s="327" t="s">
        <v>2904</v>
      </c>
      <c r="H2249" s="327"/>
      <c r="I2249" s="328" t="s">
        <v>405</v>
      </c>
      <c r="J2249" s="328"/>
      <c r="K2249" s="154" t="s">
        <v>4</v>
      </c>
      <c r="L2249" s="322" t="s">
        <v>4019</v>
      </c>
      <c r="M2249" s="322"/>
      <c r="N2249" s="141" t="s">
        <v>4018</v>
      </c>
      <c r="O2249" s="322" t="s">
        <v>4017</v>
      </c>
      <c r="P2249" s="322"/>
      <c r="Q2249" s="322" t="s">
        <v>4016</v>
      </c>
      <c r="R2249" s="322"/>
      <c r="S2249" s="154" t="s">
        <v>5</v>
      </c>
    </row>
    <row r="2250" spans="1:19" ht="10.9" customHeight="1" x14ac:dyDescent="0.2">
      <c r="A2250" s="128" t="s">
        <v>4015</v>
      </c>
      <c r="B2250" s="334">
        <v>2558</v>
      </c>
      <c r="C2250" s="321"/>
      <c r="D2250" s="321" t="s">
        <v>3920</v>
      </c>
      <c r="E2250" s="321"/>
      <c r="F2250" s="321"/>
      <c r="G2250" s="321" t="s">
        <v>414</v>
      </c>
      <c r="H2250" s="321"/>
      <c r="I2250" s="335">
        <v>1</v>
      </c>
      <c r="J2250" s="331"/>
      <c r="K2250" s="129">
        <v>3500</v>
      </c>
      <c r="L2250" s="331"/>
      <c r="M2250" s="331"/>
      <c r="N2250" s="129">
        <v>3500</v>
      </c>
      <c r="O2250" s="331"/>
      <c r="P2250" s="331"/>
      <c r="Q2250" s="331"/>
      <c r="R2250" s="331"/>
      <c r="S2250" s="129">
        <v>3500</v>
      </c>
    </row>
    <row r="2251" spans="1:19" ht="10.9" customHeight="1" x14ac:dyDescent="0.2">
      <c r="A2251" s="322" t="s">
        <v>4014</v>
      </c>
      <c r="B2251" s="322"/>
      <c r="C2251" s="322"/>
      <c r="D2251" s="322"/>
      <c r="E2251" s="322"/>
      <c r="F2251" s="322"/>
      <c r="G2251" s="322"/>
      <c r="H2251" s="322"/>
      <c r="I2251" s="322"/>
      <c r="J2251" s="322"/>
      <c r="K2251" s="322"/>
      <c r="L2251" s="333">
        <v>0</v>
      </c>
      <c r="M2251" s="322"/>
      <c r="N2251" s="151">
        <v>3500</v>
      </c>
      <c r="O2251" s="333">
        <v>0</v>
      </c>
      <c r="P2251" s="322"/>
      <c r="Q2251" s="333">
        <v>0</v>
      </c>
      <c r="R2251" s="322"/>
      <c r="S2251" s="151">
        <v>3500</v>
      </c>
    </row>
    <row r="2252" spans="1:19" ht="10.9" customHeight="1" x14ac:dyDescent="0.2">
      <c r="A2252" s="322" t="s">
        <v>4013</v>
      </c>
      <c r="B2252" s="322"/>
      <c r="C2252" s="322"/>
      <c r="D2252" s="322"/>
      <c r="E2252" s="322"/>
      <c r="F2252" s="322"/>
      <c r="G2252" s="322"/>
      <c r="H2252" s="322"/>
      <c r="I2252" s="322"/>
      <c r="J2252" s="322"/>
      <c r="K2252" s="322"/>
      <c r="L2252" s="330">
        <v>0</v>
      </c>
      <c r="M2252" s="322"/>
      <c r="N2252" s="149">
        <v>1</v>
      </c>
      <c r="O2252" s="330">
        <v>0</v>
      </c>
      <c r="P2252" s="322"/>
      <c r="Q2252" s="330">
        <v>0</v>
      </c>
      <c r="R2252" s="322"/>
      <c r="S2252" s="149">
        <v>1</v>
      </c>
    </row>
    <row r="2253" spans="1:19" ht="10.9" customHeight="1" x14ac:dyDescent="0.2">
      <c r="A2253" s="301"/>
      <c r="B2253" s="301"/>
      <c r="C2253" s="301"/>
      <c r="D2253" s="301"/>
      <c r="E2253" s="301"/>
      <c r="F2253" s="301"/>
      <c r="G2253" s="301"/>
      <c r="H2253" s="301"/>
      <c r="I2253" s="301"/>
      <c r="J2253" s="301"/>
      <c r="K2253" s="301"/>
      <c r="L2253" s="301"/>
      <c r="M2253" s="301"/>
      <c r="N2253" s="301"/>
      <c r="O2253" s="301"/>
      <c r="P2253" s="301"/>
      <c r="Q2253" s="301"/>
      <c r="R2253" s="301"/>
      <c r="S2253" s="301"/>
    </row>
    <row r="2254" spans="1:19" ht="10.9" customHeight="1" x14ac:dyDescent="0.2">
      <c r="A2254" s="322" t="s">
        <v>4022</v>
      </c>
      <c r="B2254" s="322"/>
      <c r="C2254" s="322"/>
      <c r="D2254" s="322"/>
      <c r="E2254" s="321" t="s">
        <v>4378</v>
      </c>
      <c r="F2254" s="321"/>
      <c r="G2254" s="321"/>
      <c r="H2254" s="321"/>
      <c r="I2254" s="321"/>
      <c r="J2254" s="321"/>
      <c r="K2254" s="321"/>
      <c r="L2254" s="321"/>
      <c r="M2254" s="321"/>
      <c r="N2254" s="321"/>
      <c r="O2254" s="321"/>
      <c r="P2254" s="322" t="s">
        <v>2904</v>
      </c>
      <c r="Q2254" s="322"/>
      <c r="R2254" s="321" t="s">
        <v>7</v>
      </c>
      <c r="S2254" s="321"/>
    </row>
    <row r="2255" spans="1:19" ht="10.9" customHeight="1" x14ac:dyDescent="0.2">
      <c r="A2255" s="157"/>
      <c r="B2255" s="324"/>
      <c r="C2255" s="324"/>
      <c r="D2255" s="324"/>
      <c r="E2255" s="324"/>
      <c r="F2255" s="324"/>
      <c r="G2255" s="325"/>
      <c r="H2255" s="325"/>
      <c r="I2255" s="325"/>
      <c r="J2255" s="325"/>
      <c r="K2255" s="156"/>
      <c r="L2255" s="326" t="s">
        <v>4020</v>
      </c>
      <c r="M2255" s="326"/>
      <c r="N2255" s="326"/>
      <c r="O2255" s="326"/>
      <c r="P2255" s="326"/>
      <c r="Q2255" s="326"/>
      <c r="R2255" s="326"/>
      <c r="S2255" s="156"/>
    </row>
    <row r="2256" spans="1:19" ht="65.650000000000006" customHeight="1" x14ac:dyDescent="0.2">
      <c r="A2256" s="155" t="s">
        <v>1247</v>
      </c>
      <c r="B2256" s="327" t="s">
        <v>0</v>
      </c>
      <c r="C2256" s="327"/>
      <c r="D2256" s="327" t="s">
        <v>1</v>
      </c>
      <c r="E2256" s="327"/>
      <c r="F2256" s="327"/>
      <c r="G2256" s="327" t="s">
        <v>2904</v>
      </c>
      <c r="H2256" s="327"/>
      <c r="I2256" s="328" t="s">
        <v>405</v>
      </c>
      <c r="J2256" s="328"/>
      <c r="K2256" s="154" t="s">
        <v>4</v>
      </c>
      <c r="L2256" s="322" t="s">
        <v>4019</v>
      </c>
      <c r="M2256" s="322"/>
      <c r="N2256" s="141" t="s">
        <v>4018</v>
      </c>
      <c r="O2256" s="322" t="s">
        <v>4017</v>
      </c>
      <c r="P2256" s="322"/>
      <c r="Q2256" s="322" t="s">
        <v>4016</v>
      </c>
      <c r="R2256" s="322"/>
      <c r="S2256" s="154" t="s">
        <v>5</v>
      </c>
    </row>
    <row r="2257" spans="1:19" ht="10.9" customHeight="1" x14ac:dyDescent="0.2">
      <c r="A2257" s="128" t="s">
        <v>4015</v>
      </c>
      <c r="B2257" s="334">
        <v>1885</v>
      </c>
      <c r="C2257" s="321"/>
      <c r="D2257" s="321" t="s">
        <v>3183</v>
      </c>
      <c r="E2257" s="321"/>
      <c r="F2257" s="321"/>
      <c r="G2257" s="321" t="s">
        <v>19</v>
      </c>
      <c r="H2257" s="321"/>
      <c r="I2257" s="335">
        <v>2.2200000000000002</v>
      </c>
      <c r="J2257" s="331"/>
      <c r="K2257" s="132">
        <v>1.2831999999999999</v>
      </c>
      <c r="L2257" s="331"/>
      <c r="M2257" s="331"/>
      <c r="N2257" s="132">
        <v>2.8487</v>
      </c>
      <c r="O2257" s="331"/>
      <c r="P2257" s="331"/>
      <c r="Q2257" s="331"/>
      <c r="R2257" s="331"/>
      <c r="S2257" s="132">
        <v>2.8487</v>
      </c>
    </row>
    <row r="2258" spans="1:19" ht="10.9" customHeight="1" x14ac:dyDescent="0.2">
      <c r="A2258" s="128" t="s">
        <v>4015</v>
      </c>
      <c r="B2258" s="334">
        <v>2528</v>
      </c>
      <c r="C2258" s="321"/>
      <c r="D2258" s="321" t="s">
        <v>3286</v>
      </c>
      <c r="E2258" s="321"/>
      <c r="F2258" s="321"/>
      <c r="G2258" s="321" t="s">
        <v>7</v>
      </c>
      <c r="H2258" s="321"/>
      <c r="I2258" s="335">
        <v>4</v>
      </c>
      <c r="J2258" s="331"/>
      <c r="K2258" s="132">
        <v>0.88</v>
      </c>
      <c r="L2258" s="331"/>
      <c r="M2258" s="331"/>
      <c r="N2258" s="132">
        <v>3.52</v>
      </c>
      <c r="O2258" s="331"/>
      <c r="P2258" s="331"/>
      <c r="Q2258" s="331"/>
      <c r="R2258" s="331"/>
      <c r="S2258" s="132">
        <v>3.52</v>
      </c>
    </row>
    <row r="2259" spans="1:19" ht="10.9" customHeight="1" x14ac:dyDescent="0.2">
      <c r="A2259" s="128" t="s">
        <v>4015</v>
      </c>
      <c r="B2259" s="334">
        <v>5912</v>
      </c>
      <c r="C2259" s="321"/>
      <c r="D2259" s="321" t="s">
        <v>3204</v>
      </c>
      <c r="E2259" s="321"/>
      <c r="F2259" s="321"/>
      <c r="G2259" s="321" t="s">
        <v>7</v>
      </c>
      <c r="H2259" s="321"/>
      <c r="I2259" s="335">
        <v>0.13333</v>
      </c>
      <c r="J2259" s="331"/>
      <c r="K2259" s="135">
        <v>147.44999999999999</v>
      </c>
      <c r="L2259" s="331"/>
      <c r="M2259" s="331"/>
      <c r="N2259" s="142">
        <v>19.659500000000001</v>
      </c>
      <c r="O2259" s="331"/>
      <c r="P2259" s="331"/>
      <c r="Q2259" s="331"/>
      <c r="R2259" s="331"/>
      <c r="S2259" s="142">
        <v>19.659500000000001</v>
      </c>
    </row>
    <row r="2260" spans="1:19" ht="10.9" customHeight="1" x14ac:dyDescent="0.2">
      <c r="A2260" s="322" t="s">
        <v>4014</v>
      </c>
      <c r="B2260" s="322"/>
      <c r="C2260" s="322"/>
      <c r="D2260" s="322"/>
      <c r="E2260" s="322"/>
      <c r="F2260" s="322"/>
      <c r="G2260" s="322"/>
      <c r="H2260" s="322"/>
      <c r="I2260" s="322"/>
      <c r="J2260" s="322"/>
      <c r="K2260" s="322"/>
      <c r="L2260" s="333">
        <v>0</v>
      </c>
      <c r="M2260" s="322"/>
      <c r="N2260" s="160">
        <v>26.028199999999998</v>
      </c>
      <c r="O2260" s="333">
        <v>0</v>
      </c>
      <c r="P2260" s="322"/>
      <c r="Q2260" s="333">
        <v>0</v>
      </c>
      <c r="R2260" s="322"/>
      <c r="S2260" s="160">
        <v>26.028199999999998</v>
      </c>
    </row>
    <row r="2261" spans="1:19" ht="10.9" customHeight="1" x14ac:dyDescent="0.2">
      <c r="A2261" s="322" t="s">
        <v>4013</v>
      </c>
      <c r="B2261" s="322"/>
      <c r="C2261" s="322"/>
      <c r="D2261" s="322"/>
      <c r="E2261" s="322"/>
      <c r="F2261" s="322"/>
      <c r="G2261" s="322"/>
      <c r="H2261" s="322"/>
      <c r="I2261" s="322"/>
      <c r="J2261" s="322"/>
      <c r="K2261" s="322"/>
      <c r="L2261" s="330">
        <v>0</v>
      </c>
      <c r="M2261" s="322"/>
      <c r="N2261" s="149">
        <v>1</v>
      </c>
      <c r="O2261" s="330">
        <v>0</v>
      </c>
      <c r="P2261" s="322"/>
      <c r="Q2261" s="330">
        <v>0</v>
      </c>
      <c r="R2261" s="322"/>
      <c r="S2261" s="149">
        <v>1</v>
      </c>
    </row>
    <row r="2262" spans="1:19" ht="10.9" customHeight="1" x14ac:dyDescent="0.2">
      <c r="A2262" s="301"/>
      <c r="B2262" s="301"/>
      <c r="C2262" s="301"/>
      <c r="D2262" s="301"/>
      <c r="E2262" s="301"/>
      <c r="F2262" s="301"/>
      <c r="G2262" s="301"/>
      <c r="H2262" s="301"/>
      <c r="I2262" s="301"/>
      <c r="J2262" s="301"/>
      <c r="K2262" s="301"/>
      <c r="L2262" s="301"/>
      <c r="M2262" s="301"/>
      <c r="N2262" s="301"/>
      <c r="O2262" s="301"/>
      <c r="P2262" s="301"/>
      <c r="Q2262" s="301"/>
      <c r="R2262" s="301"/>
      <c r="S2262" s="301"/>
    </row>
    <row r="2263" spans="1:19" ht="10.9" customHeight="1" x14ac:dyDescent="0.2">
      <c r="A2263" s="322" t="s">
        <v>4022</v>
      </c>
      <c r="B2263" s="322"/>
      <c r="C2263" s="322"/>
      <c r="D2263" s="322"/>
      <c r="E2263" s="321" t="s">
        <v>4377</v>
      </c>
      <c r="F2263" s="321"/>
      <c r="G2263" s="321"/>
      <c r="H2263" s="321"/>
      <c r="I2263" s="321"/>
      <c r="J2263" s="321"/>
      <c r="K2263" s="321"/>
      <c r="L2263" s="321"/>
      <c r="M2263" s="321"/>
      <c r="N2263" s="321"/>
      <c r="O2263" s="321"/>
      <c r="P2263" s="322" t="s">
        <v>2904</v>
      </c>
      <c r="Q2263" s="322"/>
      <c r="R2263" s="321" t="s">
        <v>621</v>
      </c>
      <c r="S2263" s="321"/>
    </row>
    <row r="2264" spans="1:19" ht="10.9" customHeight="1" x14ac:dyDescent="0.2">
      <c r="A2264" s="157"/>
      <c r="B2264" s="324"/>
      <c r="C2264" s="324"/>
      <c r="D2264" s="324"/>
      <c r="E2264" s="324"/>
      <c r="F2264" s="324"/>
      <c r="G2264" s="325"/>
      <c r="H2264" s="325"/>
      <c r="I2264" s="325"/>
      <c r="J2264" s="325"/>
      <c r="K2264" s="156"/>
      <c r="L2264" s="326" t="s">
        <v>4020</v>
      </c>
      <c r="M2264" s="326"/>
      <c r="N2264" s="326"/>
      <c r="O2264" s="326"/>
      <c r="P2264" s="326"/>
      <c r="Q2264" s="326"/>
      <c r="R2264" s="326"/>
      <c r="S2264" s="156"/>
    </row>
    <row r="2265" spans="1:19" ht="65.650000000000006" customHeight="1" x14ac:dyDescent="0.2">
      <c r="A2265" s="155" t="s">
        <v>1247</v>
      </c>
      <c r="B2265" s="327" t="s">
        <v>0</v>
      </c>
      <c r="C2265" s="327"/>
      <c r="D2265" s="327" t="s">
        <v>1</v>
      </c>
      <c r="E2265" s="327"/>
      <c r="F2265" s="327"/>
      <c r="G2265" s="327" t="s">
        <v>2904</v>
      </c>
      <c r="H2265" s="327"/>
      <c r="I2265" s="328" t="s">
        <v>405</v>
      </c>
      <c r="J2265" s="328"/>
      <c r="K2265" s="154" t="s">
        <v>4</v>
      </c>
      <c r="L2265" s="322" t="s">
        <v>4019</v>
      </c>
      <c r="M2265" s="322"/>
      <c r="N2265" s="141" t="s">
        <v>4018</v>
      </c>
      <c r="O2265" s="322" t="s">
        <v>4017</v>
      </c>
      <c r="P2265" s="322"/>
      <c r="Q2265" s="322" t="s">
        <v>4016</v>
      </c>
      <c r="R2265" s="322"/>
      <c r="S2265" s="154" t="s">
        <v>5</v>
      </c>
    </row>
    <row r="2266" spans="1:19" ht="10.9" customHeight="1" x14ac:dyDescent="0.2">
      <c r="A2266" s="128" t="s">
        <v>4015</v>
      </c>
      <c r="B2266" s="334">
        <v>1536</v>
      </c>
      <c r="C2266" s="321"/>
      <c r="D2266" s="321" t="s">
        <v>4376</v>
      </c>
      <c r="E2266" s="321"/>
      <c r="F2266" s="321"/>
      <c r="G2266" s="321" t="s">
        <v>621</v>
      </c>
      <c r="H2266" s="321"/>
      <c r="I2266" s="335">
        <v>1.2</v>
      </c>
      <c r="J2266" s="331"/>
      <c r="K2266" s="135">
        <v>505</v>
      </c>
      <c r="L2266" s="331"/>
      <c r="M2266" s="331"/>
      <c r="N2266" s="135">
        <v>606</v>
      </c>
      <c r="O2266" s="331"/>
      <c r="P2266" s="331"/>
      <c r="Q2266" s="331"/>
      <c r="R2266" s="331"/>
      <c r="S2266" s="135">
        <v>606</v>
      </c>
    </row>
    <row r="2267" spans="1:19" ht="10.9" customHeight="1" x14ac:dyDescent="0.2">
      <c r="A2267" s="128" t="s">
        <v>4015</v>
      </c>
      <c r="B2267" s="334">
        <v>1539</v>
      </c>
      <c r="C2267" s="321"/>
      <c r="D2267" s="321" t="s">
        <v>3925</v>
      </c>
      <c r="E2267" s="321"/>
      <c r="F2267" s="321"/>
      <c r="G2267" s="321" t="s">
        <v>621</v>
      </c>
      <c r="H2267" s="321"/>
      <c r="I2267" s="335">
        <v>1.2</v>
      </c>
      <c r="J2267" s="331"/>
      <c r="K2267" s="142">
        <v>45</v>
      </c>
      <c r="L2267" s="331"/>
      <c r="M2267" s="331"/>
      <c r="N2267" s="142">
        <v>54</v>
      </c>
      <c r="O2267" s="331"/>
      <c r="P2267" s="331"/>
      <c r="Q2267" s="331"/>
      <c r="R2267" s="331"/>
      <c r="S2267" s="142">
        <v>54</v>
      </c>
    </row>
    <row r="2268" spans="1:19" ht="10.9" customHeight="1" x14ac:dyDescent="0.2">
      <c r="A2268" s="128" t="s">
        <v>4015</v>
      </c>
      <c r="B2268" s="334">
        <v>9606</v>
      </c>
      <c r="C2268" s="321"/>
      <c r="D2268" s="321" t="s">
        <v>3922</v>
      </c>
      <c r="E2268" s="321"/>
      <c r="F2268" s="321"/>
      <c r="G2268" s="321" t="s">
        <v>621</v>
      </c>
      <c r="H2268" s="321"/>
      <c r="I2268" s="335">
        <v>0.1</v>
      </c>
      <c r="J2268" s="331"/>
      <c r="K2268" s="135">
        <v>550</v>
      </c>
      <c r="L2268" s="331"/>
      <c r="M2268" s="331"/>
      <c r="N2268" s="142">
        <v>55</v>
      </c>
      <c r="O2268" s="331"/>
      <c r="P2268" s="331"/>
      <c r="Q2268" s="331"/>
      <c r="R2268" s="331"/>
      <c r="S2268" s="142">
        <v>55</v>
      </c>
    </row>
    <row r="2269" spans="1:19" ht="10.9" customHeight="1" x14ac:dyDescent="0.2">
      <c r="A2269" s="322" t="s">
        <v>4014</v>
      </c>
      <c r="B2269" s="322"/>
      <c r="C2269" s="322"/>
      <c r="D2269" s="322"/>
      <c r="E2269" s="322"/>
      <c r="F2269" s="322"/>
      <c r="G2269" s="322"/>
      <c r="H2269" s="322"/>
      <c r="I2269" s="322"/>
      <c r="J2269" s="322"/>
      <c r="K2269" s="322"/>
      <c r="L2269" s="333">
        <v>0</v>
      </c>
      <c r="M2269" s="322"/>
      <c r="N2269" s="161">
        <v>715</v>
      </c>
      <c r="O2269" s="333">
        <v>0</v>
      </c>
      <c r="P2269" s="322"/>
      <c r="Q2269" s="333">
        <v>0</v>
      </c>
      <c r="R2269" s="322"/>
      <c r="S2269" s="161">
        <v>715</v>
      </c>
    </row>
    <row r="2270" spans="1:19" ht="10.9" customHeight="1" x14ac:dyDescent="0.2">
      <c r="A2270" s="322" t="s">
        <v>4013</v>
      </c>
      <c r="B2270" s="322"/>
      <c r="C2270" s="322"/>
      <c r="D2270" s="322"/>
      <c r="E2270" s="322"/>
      <c r="F2270" s="322"/>
      <c r="G2270" s="322"/>
      <c r="H2270" s="322"/>
      <c r="I2270" s="322"/>
      <c r="J2270" s="322"/>
      <c r="K2270" s="322"/>
      <c r="L2270" s="330">
        <v>0</v>
      </c>
      <c r="M2270" s="322"/>
      <c r="N2270" s="149">
        <v>1</v>
      </c>
      <c r="O2270" s="330">
        <v>0</v>
      </c>
      <c r="P2270" s="322"/>
      <c r="Q2270" s="330">
        <v>0</v>
      </c>
      <c r="R2270" s="322"/>
      <c r="S2270" s="149">
        <v>1</v>
      </c>
    </row>
    <row r="2271" spans="1:19" ht="10.9" customHeight="1" x14ac:dyDescent="0.2">
      <c r="A2271" s="301"/>
      <c r="B2271" s="301"/>
      <c r="C2271" s="301"/>
      <c r="D2271" s="301"/>
      <c r="E2271" s="301"/>
      <c r="F2271" s="301"/>
      <c r="G2271" s="301"/>
      <c r="H2271" s="301"/>
      <c r="I2271" s="301"/>
      <c r="J2271" s="301"/>
      <c r="K2271" s="301"/>
      <c r="L2271" s="301"/>
      <c r="M2271" s="301"/>
      <c r="N2271" s="301"/>
      <c r="O2271" s="301"/>
      <c r="P2271" s="301"/>
      <c r="Q2271" s="301"/>
      <c r="R2271" s="301"/>
      <c r="S2271" s="301"/>
    </row>
    <row r="2272" spans="1:19" ht="10.9" customHeight="1" x14ac:dyDescent="0.2">
      <c r="A2272" s="322" t="s">
        <v>4022</v>
      </c>
      <c r="B2272" s="322"/>
      <c r="C2272" s="322"/>
      <c r="D2272" s="322"/>
      <c r="E2272" s="321" t="s">
        <v>4375</v>
      </c>
      <c r="F2272" s="321"/>
      <c r="G2272" s="321"/>
      <c r="H2272" s="321"/>
      <c r="I2272" s="321"/>
      <c r="J2272" s="321"/>
      <c r="K2272" s="321"/>
      <c r="L2272" s="321"/>
      <c r="M2272" s="321"/>
      <c r="N2272" s="321"/>
      <c r="O2272" s="321"/>
      <c r="P2272" s="322" t="s">
        <v>2904</v>
      </c>
      <c r="Q2272" s="322"/>
      <c r="R2272" s="321" t="s">
        <v>414</v>
      </c>
      <c r="S2272" s="321"/>
    </row>
    <row r="2273" spans="1:19" ht="10.9" customHeight="1" x14ac:dyDescent="0.2">
      <c r="A2273" s="157"/>
      <c r="B2273" s="324"/>
      <c r="C2273" s="324"/>
      <c r="D2273" s="324"/>
      <c r="E2273" s="324"/>
      <c r="F2273" s="324"/>
      <c r="G2273" s="325"/>
      <c r="H2273" s="325"/>
      <c r="I2273" s="325"/>
      <c r="J2273" s="325"/>
      <c r="K2273" s="156"/>
      <c r="L2273" s="326" t="s">
        <v>4020</v>
      </c>
      <c r="M2273" s="326"/>
      <c r="N2273" s="326"/>
      <c r="O2273" s="326"/>
      <c r="P2273" s="326"/>
      <c r="Q2273" s="326"/>
      <c r="R2273" s="326"/>
      <c r="S2273" s="156"/>
    </row>
    <row r="2274" spans="1:19" ht="65.650000000000006" customHeight="1" x14ac:dyDescent="0.2">
      <c r="A2274" s="155" t="s">
        <v>1247</v>
      </c>
      <c r="B2274" s="327" t="s">
        <v>0</v>
      </c>
      <c r="C2274" s="327"/>
      <c r="D2274" s="327" t="s">
        <v>1</v>
      </c>
      <c r="E2274" s="327"/>
      <c r="F2274" s="327"/>
      <c r="G2274" s="327" t="s">
        <v>2904</v>
      </c>
      <c r="H2274" s="327"/>
      <c r="I2274" s="328" t="s">
        <v>405</v>
      </c>
      <c r="J2274" s="328"/>
      <c r="K2274" s="154" t="s">
        <v>4</v>
      </c>
      <c r="L2274" s="322" t="s">
        <v>4019</v>
      </c>
      <c r="M2274" s="322"/>
      <c r="N2274" s="141" t="s">
        <v>4018</v>
      </c>
      <c r="O2274" s="322" t="s">
        <v>4017</v>
      </c>
      <c r="P2274" s="322"/>
      <c r="Q2274" s="322" t="s">
        <v>4016</v>
      </c>
      <c r="R2274" s="322"/>
      <c r="S2274" s="154" t="s">
        <v>5</v>
      </c>
    </row>
    <row r="2275" spans="1:19" ht="21.75" customHeight="1" x14ac:dyDescent="0.2">
      <c r="A2275" s="128" t="s">
        <v>4015</v>
      </c>
      <c r="B2275" s="334">
        <v>2574</v>
      </c>
      <c r="C2275" s="321"/>
      <c r="D2275" s="321" t="s">
        <v>1880</v>
      </c>
      <c r="E2275" s="321"/>
      <c r="F2275" s="321"/>
      <c r="G2275" s="321" t="s">
        <v>7</v>
      </c>
      <c r="H2275" s="321"/>
      <c r="I2275" s="347">
        <v>16</v>
      </c>
      <c r="J2275" s="331"/>
      <c r="K2275" s="129">
        <v>2500</v>
      </c>
      <c r="L2275" s="331"/>
      <c r="M2275" s="331"/>
      <c r="N2275" s="131">
        <v>40000</v>
      </c>
      <c r="O2275" s="331"/>
      <c r="P2275" s="331"/>
      <c r="Q2275" s="331"/>
      <c r="R2275" s="331"/>
      <c r="S2275" s="131">
        <v>40000</v>
      </c>
    </row>
    <row r="2276" spans="1:19" ht="10.9" customHeight="1" x14ac:dyDescent="0.2">
      <c r="A2276" s="322" t="s">
        <v>4014</v>
      </c>
      <c r="B2276" s="322"/>
      <c r="C2276" s="322"/>
      <c r="D2276" s="322"/>
      <c r="E2276" s="322"/>
      <c r="F2276" s="322"/>
      <c r="G2276" s="322"/>
      <c r="H2276" s="322"/>
      <c r="I2276" s="322"/>
      <c r="J2276" s="322"/>
      <c r="K2276" s="322"/>
      <c r="L2276" s="333">
        <v>0</v>
      </c>
      <c r="M2276" s="322"/>
      <c r="N2276" s="159">
        <v>40000</v>
      </c>
      <c r="O2276" s="333">
        <v>0</v>
      </c>
      <c r="P2276" s="322"/>
      <c r="Q2276" s="333">
        <v>0</v>
      </c>
      <c r="R2276" s="322"/>
      <c r="S2276" s="159">
        <v>40000</v>
      </c>
    </row>
    <row r="2277" spans="1:19" ht="10.9" customHeight="1" x14ac:dyDescent="0.2">
      <c r="A2277" s="322" t="s">
        <v>4013</v>
      </c>
      <c r="B2277" s="322"/>
      <c r="C2277" s="322"/>
      <c r="D2277" s="322"/>
      <c r="E2277" s="322"/>
      <c r="F2277" s="322"/>
      <c r="G2277" s="322"/>
      <c r="H2277" s="322"/>
      <c r="I2277" s="322"/>
      <c r="J2277" s="322"/>
      <c r="K2277" s="322"/>
      <c r="L2277" s="330">
        <v>0</v>
      </c>
      <c r="M2277" s="322"/>
      <c r="N2277" s="149">
        <v>1</v>
      </c>
      <c r="O2277" s="330">
        <v>0</v>
      </c>
      <c r="P2277" s="322"/>
      <c r="Q2277" s="330">
        <v>0</v>
      </c>
      <c r="R2277" s="322"/>
      <c r="S2277" s="149">
        <v>1</v>
      </c>
    </row>
    <row r="2278" spans="1:19" ht="10.9" customHeight="1" x14ac:dyDescent="0.2">
      <c r="A2278" s="301"/>
      <c r="B2278" s="301"/>
      <c r="C2278" s="301"/>
      <c r="D2278" s="301"/>
      <c r="E2278" s="301"/>
      <c r="F2278" s="301"/>
      <c r="G2278" s="301"/>
      <c r="H2278" s="301"/>
      <c r="I2278" s="301"/>
      <c r="J2278" s="301"/>
      <c r="K2278" s="301"/>
      <c r="L2278" s="301"/>
      <c r="M2278" s="301"/>
      <c r="N2278" s="301"/>
      <c r="O2278" s="301"/>
      <c r="P2278" s="301"/>
      <c r="Q2278" s="301"/>
      <c r="R2278" s="301"/>
      <c r="S2278" s="301"/>
    </row>
    <row r="2279" spans="1:19" ht="10.9" customHeight="1" x14ac:dyDescent="0.2">
      <c r="A2279" s="322" t="s">
        <v>4031</v>
      </c>
      <c r="B2279" s="322"/>
      <c r="C2279" s="322"/>
      <c r="D2279" s="322"/>
      <c r="E2279" s="321" t="s">
        <v>4374</v>
      </c>
      <c r="F2279" s="321"/>
      <c r="G2279" s="321"/>
      <c r="H2279" s="321"/>
      <c r="I2279" s="321"/>
      <c r="J2279" s="321"/>
      <c r="K2279" s="321"/>
      <c r="L2279" s="321"/>
      <c r="M2279" s="321"/>
      <c r="N2279" s="321"/>
      <c r="O2279" s="321"/>
      <c r="P2279" s="321"/>
      <c r="Q2279" s="321"/>
      <c r="R2279" s="321"/>
      <c r="S2279" s="321"/>
    </row>
    <row r="2280" spans="1:19" ht="10.9" customHeight="1" x14ac:dyDescent="0.2">
      <c r="A2280" s="322" t="s">
        <v>4022</v>
      </c>
      <c r="B2280" s="322"/>
      <c r="C2280" s="322"/>
      <c r="D2280" s="322"/>
      <c r="E2280" s="321" t="s">
        <v>4373</v>
      </c>
      <c r="F2280" s="321"/>
      <c r="G2280" s="321"/>
      <c r="H2280" s="321"/>
      <c r="I2280" s="321"/>
      <c r="J2280" s="321"/>
      <c r="K2280" s="321"/>
      <c r="L2280" s="321"/>
      <c r="M2280" s="321"/>
      <c r="N2280" s="321"/>
      <c r="O2280" s="321"/>
      <c r="P2280" s="322" t="s">
        <v>2904</v>
      </c>
      <c r="Q2280" s="322"/>
      <c r="R2280" s="321" t="s">
        <v>21</v>
      </c>
      <c r="S2280" s="321"/>
    </row>
    <row r="2281" spans="1:19" ht="10.9" customHeight="1" x14ac:dyDescent="0.2">
      <c r="A2281" s="157"/>
      <c r="B2281" s="324"/>
      <c r="C2281" s="324"/>
      <c r="D2281" s="324"/>
      <c r="E2281" s="324"/>
      <c r="F2281" s="324"/>
      <c r="G2281" s="325"/>
      <c r="H2281" s="325"/>
      <c r="I2281" s="325"/>
      <c r="J2281" s="325"/>
      <c r="K2281" s="156"/>
      <c r="L2281" s="326" t="s">
        <v>4020</v>
      </c>
      <c r="M2281" s="326"/>
      <c r="N2281" s="326"/>
      <c r="O2281" s="326"/>
      <c r="P2281" s="326"/>
      <c r="Q2281" s="326"/>
      <c r="R2281" s="326"/>
      <c r="S2281" s="156"/>
    </row>
    <row r="2282" spans="1:19" ht="65.650000000000006" customHeight="1" x14ac:dyDescent="0.2">
      <c r="A2282" s="155" t="s">
        <v>1247</v>
      </c>
      <c r="B2282" s="327" t="s">
        <v>0</v>
      </c>
      <c r="C2282" s="327"/>
      <c r="D2282" s="327" t="s">
        <v>1</v>
      </c>
      <c r="E2282" s="327"/>
      <c r="F2282" s="327"/>
      <c r="G2282" s="327" t="s">
        <v>2904</v>
      </c>
      <c r="H2282" s="327"/>
      <c r="I2282" s="328" t="s">
        <v>405</v>
      </c>
      <c r="J2282" s="328"/>
      <c r="K2282" s="154" t="s">
        <v>4</v>
      </c>
      <c r="L2282" s="322" t="s">
        <v>4019</v>
      </c>
      <c r="M2282" s="322"/>
      <c r="N2282" s="141" t="s">
        <v>4018</v>
      </c>
      <c r="O2282" s="322" t="s">
        <v>4017</v>
      </c>
      <c r="P2282" s="322"/>
      <c r="Q2282" s="322" t="s">
        <v>4016</v>
      </c>
      <c r="R2282" s="322"/>
      <c r="S2282" s="154" t="s">
        <v>5</v>
      </c>
    </row>
    <row r="2283" spans="1:19" ht="10.9" customHeight="1" x14ac:dyDescent="0.2">
      <c r="A2283" s="128" t="s">
        <v>4015</v>
      </c>
      <c r="B2283" s="339">
        <v>909</v>
      </c>
      <c r="C2283" s="321"/>
      <c r="D2283" s="321" t="s">
        <v>3334</v>
      </c>
      <c r="E2283" s="321"/>
      <c r="F2283" s="321"/>
      <c r="G2283" s="321" t="s">
        <v>3284</v>
      </c>
      <c r="H2283" s="321"/>
      <c r="I2283" s="335">
        <v>1.7000000000000001E-2</v>
      </c>
      <c r="J2283" s="331"/>
      <c r="K2283" s="132">
        <v>7.87</v>
      </c>
      <c r="L2283" s="331"/>
      <c r="M2283" s="331"/>
      <c r="N2283" s="132">
        <v>0.1338</v>
      </c>
      <c r="O2283" s="331"/>
      <c r="P2283" s="331"/>
      <c r="Q2283" s="331"/>
      <c r="R2283" s="331"/>
      <c r="S2283" s="132">
        <v>0.1338</v>
      </c>
    </row>
    <row r="2284" spans="1:19" ht="10.9" customHeight="1" x14ac:dyDescent="0.2">
      <c r="A2284" s="128" t="s">
        <v>4015</v>
      </c>
      <c r="B2284" s="334">
        <v>1079</v>
      </c>
      <c r="C2284" s="321"/>
      <c r="D2284" s="321" t="s">
        <v>3932</v>
      </c>
      <c r="E2284" s="321"/>
      <c r="F2284" s="321"/>
      <c r="G2284" s="321" t="s">
        <v>629</v>
      </c>
      <c r="H2284" s="321"/>
      <c r="I2284" s="335">
        <v>0.8</v>
      </c>
      <c r="J2284" s="331"/>
      <c r="K2284" s="142">
        <v>12.38</v>
      </c>
      <c r="L2284" s="331"/>
      <c r="M2284" s="331"/>
      <c r="N2284" s="132">
        <v>9.9039999999999999</v>
      </c>
      <c r="O2284" s="331"/>
      <c r="P2284" s="331"/>
      <c r="Q2284" s="331"/>
      <c r="R2284" s="331"/>
      <c r="S2284" s="132">
        <v>9.9039999999999999</v>
      </c>
    </row>
    <row r="2285" spans="1:19" ht="10.9" customHeight="1" x14ac:dyDescent="0.2">
      <c r="A2285" s="128" t="s">
        <v>4015</v>
      </c>
      <c r="B2285" s="334">
        <v>1082</v>
      </c>
      <c r="C2285" s="321"/>
      <c r="D2285" s="321" t="s">
        <v>3931</v>
      </c>
      <c r="E2285" s="321"/>
      <c r="F2285" s="321"/>
      <c r="G2285" s="321" t="s">
        <v>629</v>
      </c>
      <c r="H2285" s="321"/>
      <c r="I2285" s="335">
        <v>0.8</v>
      </c>
      <c r="J2285" s="331"/>
      <c r="K2285" s="142">
        <v>15.84</v>
      </c>
      <c r="L2285" s="331"/>
      <c r="M2285" s="331"/>
      <c r="N2285" s="142">
        <v>12.672000000000001</v>
      </c>
      <c r="O2285" s="331"/>
      <c r="P2285" s="331"/>
      <c r="Q2285" s="331"/>
      <c r="R2285" s="331"/>
      <c r="S2285" s="142">
        <v>12.672000000000001</v>
      </c>
    </row>
    <row r="2286" spans="1:19" ht="10.9" customHeight="1" x14ac:dyDescent="0.2">
      <c r="A2286" s="128" t="s">
        <v>4015</v>
      </c>
      <c r="B2286" s="334">
        <v>1164</v>
      </c>
      <c r="C2286" s="321"/>
      <c r="D2286" s="321" t="s">
        <v>3374</v>
      </c>
      <c r="E2286" s="321"/>
      <c r="F2286" s="321"/>
      <c r="G2286" s="321" t="s">
        <v>629</v>
      </c>
      <c r="H2286" s="321"/>
      <c r="I2286" s="335">
        <v>4.2000000000000003E-2</v>
      </c>
      <c r="J2286" s="331"/>
      <c r="K2286" s="142">
        <v>13.93</v>
      </c>
      <c r="L2286" s="331"/>
      <c r="M2286" s="331"/>
      <c r="N2286" s="132">
        <v>0.58509999999999995</v>
      </c>
      <c r="O2286" s="331"/>
      <c r="P2286" s="331"/>
      <c r="Q2286" s="331"/>
      <c r="R2286" s="331"/>
      <c r="S2286" s="132">
        <v>0.58509999999999995</v>
      </c>
    </row>
    <row r="2287" spans="1:19" ht="10.9" customHeight="1" x14ac:dyDescent="0.2">
      <c r="A2287" s="128" t="s">
        <v>4015</v>
      </c>
      <c r="B2287" s="334">
        <v>1220</v>
      </c>
      <c r="C2287" s="321"/>
      <c r="D2287" s="321" t="s">
        <v>3369</v>
      </c>
      <c r="E2287" s="321"/>
      <c r="F2287" s="321"/>
      <c r="G2287" s="321" t="s">
        <v>629</v>
      </c>
      <c r="H2287" s="321"/>
      <c r="I2287" s="335">
        <v>4.3999999999999997E-2</v>
      </c>
      <c r="J2287" s="331"/>
      <c r="K2287" s="142">
        <v>16.47</v>
      </c>
      <c r="L2287" s="331"/>
      <c r="M2287" s="331"/>
      <c r="N2287" s="132">
        <v>0.72470000000000001</v>
      </c>
      <c r="O2287" s="331"/>
      <c r="P2287" s="331"/>
      <c r="Q2287" s="331"/>
      <c r="R2287" s="331"/>
      <c r="S2287" s="132">
        <v>0.72470000000000001</v>
      </c>
    </row>
    <row r="2288" spans="1:19" ht="10.9" customHeight="1" x14ac:dyDescent="0.2">
      <c r="A2288" s="128" t="s">
        <v>4015</v>
      </c>
      <c r="B2288" s="334">
        <v>5952</v>
      </c>
      <c r="C2288" s="321"/>
      <c r="D2288" s="321" t="s">
        <v>4367</v>
      </c>
      <c r="E2288" s="321"/>
      <c r="F2288" s="321"/>
      <c r="G2288" s="321" t="s">
        <v>19</v>
      </c>
      <c r="H2288" s="321"/>
      <c r="I2288" s="335">
        <v>2.3180000000000001</v>
      </c>
      <c r="J2288" s="331"/>
      <c r="K2288" s="132">
        <v>7.37</v>
      </c>
      <c r="L2288" s="331"/>
      <c r="M2288" s="331"/>
      <c r="N2288" s="142">
        <v>17.0837</v>
      </c>
      <c r="O2288" s="331"/>
      <c r="P2288" s="331"/>
      <c r="Q2288" s="331"/>
      <c r="R2288" s="331"/>
      <c r="S2288" s="142">
        <v>17.0837</v>
      </c>
    </row>
    <row r="2289" spans="1:19" ht="10.9" customHeight="1" x14ac:dyDescent="0.2">
      <c r="A2289" s="128" t="s">
        <v>4015</v>
      </c>
      <c r="B2289" s="334">
        <v>5990</v>
      </c>
      <c r="C2289" s="321"/>
      <c r="D2289" s="321" t="s">
        <v>4338</v>
      </c>
      <c r="E2289" s="321"/>
      <c r="F2289" s="321"/>
      <c r="G2289" s="321" t="s">
        <v>19</v>
      </c>
      <c r="H2289" s="321"/>
      <c r="I2289" s="335">
        <v>3.4260000000000002</v>
      </c>
      <c r="J2289" s="331"/>
      <c r="K2289" s="132">
        <v>2.04</v>
      </c>
      <c r="L2289" s="331"/>
      <c r="M2289" s="331"/>
      <c r="N2289" s="132">
        <v>6.9889999999999999</v>
      </c>
      <c r="O2289" s="331"/>
      <c r="P2289" s="331"/>
      <c r="Q2289" s="331"/>
      <c r="R2289" s="331"/>
      <c r="S2289" s="132">
        <v>6.9889999999999999</v>
      </c>
    </row>
    <row r="2290" spans="1:19" ht="10.9" customHeight="1" x14ac:dyDescent="0.2">
      <c r="A2290" s="128" t="s">
        <v>4015</v>
      </c>
      <c r="B2290" s="334">
        <v>6003</v>
      </c>
      <c r="C2290" s="321"/>
      <c r="D2290" s="321" t="s">
        <v>4337</v>
      </c>
      <c r="E2290" s="321"/>
      <c r="F2290" s="321"/>
      <c r="G2290" s="321" t="s">
        <v>19</v>
      </c>
      <c r="H2290" s="321"/>
      <c r="I2290" s="335">
        <v>3.927</v>
      </c>
      <c r="J2290" s="331"/>
      <c r="K2290" s="132">
        <v>8.9499999999999993</v>
      </c>
      <c r="L2290" s="331"/>
      <c r="M2290" s="331"/>
      <c r="N2290" s="142">
        <v>35.146700000000003</v>
      </c>
      <c r="O2290" s="331"/>
      <c r="P2290" s="331"/>
      <c r="Q2290" s="331"/>
      <c r="R2290" s="331"/>
      <c r="S2290" s="142">
        <v>35.146700000000003</v>
      </c>
    </row>
    <row r="2291" spans="1:19" ht="10.9" customHeight="1" x14ac:dyDescent="0.2">
      <c r="A2291" s="322" t="s">
        <v>4014</v>
      </c>
      <c r="B2291" s="322"/>
      <c r="C2291" s="322"/>
      <c r="D2291" s="322"/>
      <c r="E2291" s="322"/>
      <c r="F2291" s="322"/>
      <c r="G2291" s="322"/>
      <c r="H2291" s="322"/>
      <c r="I2291" s="322"/>
      <c r="J2291" s="322"/>
      <c r="K2291" s="322"/>
      <c r="L2291" s="333">
        <v>0</v>
      </c>
      <c r="M2291" s="322"/>
      <c r="N2291" s="160">
        <v>83.239000000000004</v>
      </c>
      <c r="O2291" s="333">
        <v>0</v>
      </c>
      <c r="P2291" s="322"/>
      <c r="Q2291" s="333">
        <v>0</v>
      </c>
      <c r="R2291" s="322"/>
      <c r="S2291" s="160">
        <v>83.239000000000004</v>
      </c>
    </row>
    <row r="2292" spans="1:19" ht="10.9" customHeight="1" x14ac:dyDescent="0.2">
      <c r="A2292" s="322" t="s">
        <v>4013</v>
      </c>
      <c r="B2292" s="322"/>
      <c r="C2292" s="322"/>
      <c r="D2292" s="322"/>
      <c r="E2292" s="322"/>
      <c r="F2292" s="322"/>
      <c r="G2292" s="322"/>
      <c r="H2292" s="322"/>
      <c r="I2292" s="322"/>
      <c r="J2292" s="322"/>
      <c r="K2292" s="322"/>
      <c r="L2292" s="330">
        <v>0</v>
      </c>
      <c r="M2292" s="322"/>
      <c r="N2292" s="149">
        <v>1</v>
      </c>
      <c r="O2292" s="330">
        <v>0</v>
      </c>
      <c r="P2292" s="322"/>
      <c r="Q2292" s="330">
        <v>0</v>
      </c>
      <c r="R2292" s="322"/>
      <c r="S2292" s="149">
        <v>1</v>
      </c>
    </row>
    <row r="2293" spans="1:19" ht="10.9" customHeight="1" x14ac:dyDescent="0.2">
      <c r="A2293" s="301"/>
      <c r="B2293" s="301"/>
      <c r="C2293" s="301"/>
      <c r="D2293" s="301"/>
      <c r="E2293" s="301"/>
      <c r="F2293" s="301"/>
      <c r="G2293" s="301"/>
      <c r="H2293" s="301"/>
      <c r="I2293" s="301"/>
      <c r="J2293" s="301"/>
      <c r="K2293" s="301"/>
      <c r="L2293" s="301"/>
      <c r="M2293" s="301"/>
      <c r="N2293" s="301"/>
      <c r="O2293" s="301"/>
      <c r="P2293" s="301"/>
      <c r="Q2293" s="301"/>
      <c r="R2293" s="301"/>
      <c r="S2293" s="301"/>
    </row>
    <row r="2294" spans="1:19" ht="10.9" customHeight="1" x14ac:dyDescent="0.2">
      <c r="A2294" s="322" t="s">
        <v>4031</v>
      </c>
      <c r="B2294" s="322"/>
      <c r="C2294" s="322"/>
      <c r="D2294" s="322"/>
      <c r="E2294" s="321" t="s">
        <v>4372</v>
      </c>
      <c r="F2294" s="321"/>
      <c r="G2294" s="321"/>
      <c r="H2294" s="321"/>
      <c r="I2294" s="321"/>
      <c r="J2294" s="321"/>
      <c r="K2294" s="321"/>
      <c r="L2294" s="321"/>
      <c r="M2294" s="321"/>
      <c r="N2294" s="321"/>
      <c r="O2294" s="321"/>
      <c r="P2294" s="321"/>
      <c r="Q2294" s="321"/>
      <c r="R2294" s="321"/>
      <c r="S2294" s="321"/>
    </row>
    <row r="2295" spans="1:19" ht="10.9" customHeight="1" x14ac:dyDescent="0.2">
      <c r="A2295" s="322" t="s">
        <v>4022</v>
      </c>
      <c r="B2295" s="322"/>
      <c r="C2295" s="322"/>
      <c r="D2295" s="322"/>
      <c r="E2295" s="321" t="s">
        <v>4371</v>
      </c>
      <c r="F2295" s="321"/>
      <c r="G2295" s="321"/>
      <c r="H2295" s="321"/>
      <c r="I2295" s="321"/>
      <c r="J2295" s="321"/>
      <c r="K2295" s="321"/>
      <c r="L2295" s="321"/>
      <c r="M2295" s="321"/>
      <c r="N2295" s="321"/>
      <c r="O2295" s="321"/>
      <c r="P2295" s="322" t="s">
        <v>2904</v>
      </c>
      <c r="Q2295" s="322"/>
      <c r="R2295" s="321" t="s">
        <v>21</v>
      </c>
      <c r="S2295" s="321"/>
    </row>
    <row r="2296" spans="1:19" ht="10.9" customHeight="1" x14ac:dyDescent="0.2">
      <c r="A2296" s="157"/>
      <c r="B2296" s="324"/>
      <c r="C2296" s="324"/>
      <c r="D2296" s="324"/>
      <c r="E2296" s="324"/>
      <c r="F2296" s="324"/>
      <c r="G2296" s="325"/>
      <c r="H2296" s="325"/>
      <c r="I2296" s="325"/>
      <c r="J2296" s="325"/>
      <c r="K2296" s="156"/>
      <c r="L2296" s="326" t="s">
        <v>4020</v>
      </c>
      <c r="M2296" s="326"/>
      <c r="N2296" s="326"/>
      <c r="O2296" s="326"/>
      <c r="P2296" s="326"/>
      <c r="Q2296" s="326"/>
      <c r="R2296" s="326"/>
      <c r="S2296" s="156"/>
    </row>
    <row r="2297" spans="1:19" ht="65.650000000000006" customHeight="1" x14ac:dyDescent="0.2">
      <c r="A2297" s="155" t="s">
        <v>1247</v>
      </c>
      <c r="B2297" s="327" t="s">
        <v>0</v>
      </c>
      <c r="C2297" s="327"/>
      <c r="D2297" s="327" t="s">
        <v>1</v>
      </c>
      <c r="E2297" s="327"/>
      <c r="F2297" s="327"/>
      <c r="G2297" s="327" t="s">
        <v>2904</v>
      </c>
      <c r="H2297" s="327"/>
      <c r="I2297" s="328" t="s">
        <v>405</v>
      </c>
      <c r="J2297" s="328"/>
      <c r="K2297" s="154" t="s">
        <v>4</v>
      </c>
      <c r="L2297" s="322" t="s">
        <v>4019</v>
      </c>
      <c r="M2297" s="322"/>
      <c r="N2297" s="141" t="s">
        <v>4018</v>
      </c>
      <c r="O2297" s="322" t="s">
        <v>4017</v>
      </c>
      <c r="P2297" s="322"/>
      <c r="Q2297" s="322" t="s">
        <v>4016</v>
      </c>
      <c r="R2297" s="322"/>
      <c r="S2297" s="154" t="s">
        <v>5</v>
      </c>
    </row>
    <row r="2298" spans="1:19" ht="10.9" customHeight="1" x14ac:dyDescent="0.2">
      <c r="A2298" s="128" t="s">
        <v>4015</v>
      </c>
      <c r="B2298" s="339">
        <v>909</v>
      </c>
      <c r="C2298" s="321"/>
      <c r="D2298" s="321" t="s">
        <v>3334</v>
      </c>
      <c r="E2298" s="321"/>
      <c r="F2298" s="321"/>
      <c r="G2298" s="321" t="s">
        <v>3284</v>
      </c>
      <c r="H2298" s="321"/>
      <c r="I2298" s="335">
        <v>1.7000000000000001E-2</v>
      </c>
      <c r="J2298" s="331"/>
      <c r="K2298" s="132">
        <v>7.87</v>
      </c>
      <c r="L2298" s="331"/>
      <c r="M2298" s="331"/>
      <c r="N2298" s="132">
        <v>0.1338</v>
      </c>
      <c r="O2298" s="331"/>
      <c r="P2298" s="331"/>
      <c r="Q2298" s="331"/>
      <c r="R2298" s="331"/>
      <c r="S2298" s="132">
        <v>0.1338</v>
      </c>
    </row>
    <row r="2299" spans="1:19" ht="10.9" customHeight="1" x14ac:dyDescent="0.2">
      <c r="A2299" s="128" t="s">
        <v>4015</v>
      </c>
      <c r="B2299" s="334">
        <v>1172</v>
      </c>
      <c r="C2299" s="321"/>
      <c r="D2299" s="321" t="s">
        <v>3371</v>
      </c>
      <c r="E2299" s="321"/>
      <c r="F2299" s="321"/>
      <c r="G2299" s="321" t="s">
        <v>629</v>
      </c>
      <c r="H2299" s="321"/>
      <c r="I2299" s="335">
        <v>9.5000000000000001E-2</v>
      </c>
      <c r="J2299" s="331"/>
      <c r="K2299" s="142">
        <v>20.43</v>
      </c>
      <c r="L2299" s="331"/>
      <c r="M2299" s="331"/>
      <c r="N2299" s="132">
        <v>1.9409000000000001</v>
      </c>
      <c r="O2299" s="331"/>
      <c r="P2299" s="331"/>
      <c r="Q2299" s="331"/>
      <c r="R2299" s="331"/>
      <c r="S2299" s="132">
        <v>1.9408000000000001</v>
      </c>
    </row>
    <row r="2300" spans="1:19" ht="10.9" customHeight="1" x14ac:dyDescent="0.2">
      <c r="A2300" s="128" t="s">
        <v>4015</v>
      </c>
      <c r="B2300" s="334">
        <v>1220</v>
      </c>
      <c r="C2300" s="321"/>
      <c r="D2300" s="321" t="s">
        <v>3369</v>
      </c>
      <c r="E2300" s="321"/>
      <c r="F2300" s="321"/>
      <c r="G2300" s="321" t="s">
        <v>629</v>
      </c>
      <c r="H2300" s="321"/>
      <c r="I2300" s="335">
        <v>3.4000000000000002E-2</v>
      </c>
      <c r="J2300" s="331"/>
      <c r="K2300" s="142">
        <v>16.47</v>
      </c>
      <c r="L2300" s="331"/>
      <c r="M2300" s="331"/>
      <c r="N2300" s="132">
        <v>0.56000000000000005</v>
      </c>
      <c r="O2300" s="331"/>
      <c r="P2300" s="331"/>
      <c r="Q2300" s="331"/>
      <c r="R2300" s="331"/>
      <c r="S2300" s="132">
        <v>0.56000000000000005</v>
      </c>
    </row>
    <row r="2301" spans="1:19" ht="10.9" customHeight="1" x14ac:dyDescent="0.2">
      <c r="A2301" s="128" t="s">
        <v>4015</v>
      </c>
      <c r="B2301" s="334">
        <v>5952</v>
      </c>
      <c r="C2301" s="321"/>
      <c r="D2301" s="321" t="s">
        <v>4367</v>
      </c>
      <c r="E2301" s="321"/>
      <c r="F2301" s="321"/>
      <c r="G2301" s="321" t="s">
        <v>19</v>
      </c>
      <c r="H2301" s="321"/>
      <c r="I2301" s="335">
        <v>2.2440000000000002</v>
      </c>
      <c r="J2301" s="331"/>
      <c r="K2301" s="132">
        <v>7.37</v>
      </c>
      <c r="L2301" s="331"/>
      <c r="M2301" s="331"/>
      <c r="N2301" s="142">
        <v>16.5383</v>
      </c>
      <c r="O2301" s="331"/>
      <c r="P2301" s="331"/>
      <c r="Q2301" s="331"/>
      <c r="R2301" s="331"/>
      <c r="S2301" s="142">
        <v>16.5383</v>
      </c>
    </row>
    <row r="2302" spans="1:19" ht="10.9" customHeight="1" x14ac:dyDescent="0.2">
      <c r="A2302" s="128" t="s">
        <v>4015</v>
      </c>
      <c r="B2302" s="334">
        <v>5990</v>
      </c>
      <c r="C2302" s="321"/>
      <c r="D2302" s="321" t="s">
        <v>4338</v>
      </c>
      <c r="E2302" s="321"/>
      <c r="F2302" s="321"/>
      <c r="G2302" s="321" t="s">
        <v>19</v>
      </c>
      <c r="H2302" s="321"/>
      <c r="I2302" s="335">
        <v>2.1040000000000001</v>
      </c>
      <c r="J2302" s="331"/>
      <c r="K2302" s="132">
        <v>2.04</v>
      </c>
      <c r="L2302" s="331"/>
      <c r="M2302" s="331"/>
      <c r="N2302" s="132">
        <v>4.2922000000000002</v>
      </c>
      <c r="O2302" s="331"/>
      <c r="P2302" s="331"/>
      <c r="Q2302" s="331"/>
      <c r="R2302" s="331"/>
      <c r="S2302" s="132">
        <v>4.2922000000000002</v>
      </c>
    </row>
    <row r="2303" spans="1:19" ht="10.9" customHeight="1" x14ac:dyDescent="0.2">
      <c r="A2303" s="128" t="s">
        <v>4015</v>
      </c>
      <c r="B2303" s="334">
        <v>6003</v>
      </c>
      <c r="C2303" s="321"/>
      <c r="D2303" s="321" t="s">
        <v>4337</v>
      </c>
      <c r="E2303" s="321"/>
      <c r="F2303" s="321"/>
      <c r="G2303" s="321" t="s">
        <v>19</v>
      </c>
      <c r="H2303" s="321"/>
      <c r="I2303" s="335">
        <v>3.74</v>
      </c>
      <c r="J2303" s="331"/>
      <c r="K2303" s="132">
        <v>8.9499999999999993</v>
      </c>
      <c r="L2303" s="331"/>
      <c r="M2303" s="331"/>
      <c r="N2303" s="142">
        <v>33.472999999999999</v>
      </c>
      <c r="O2303" s="331"/>
      <c r="P2303" s="331"/>
      <c r="Q2303" s="331"/>
      <c r="R2303" s="331"/>
      <c r="S2303" s="142">
        <v>33.472999999999999</v>
      </c>
    </row>
    <row r="2304" spans="1:19" ht="10.9" customHeight="1" x14ac:dyDescent="0.2">
      <c r="A2304" s="322" t="s">
        <v>4014</v>
      </c>
      <c r="B2304" s="322"/>
      <c r="C2304" s="322"/>
      <c r="D2304" s="322"/>
      <c r="E2304" s="322"/>
      <c r="F2304" s="322"/>
      <c r="G2304" s="322"/>
      <c r="H2304" s="322"/>
      <c r="I2304" s="322"/>
      <c r="J2304" s="322"/>
      <c r="K2304" s="322"/>
      <c r="L2304" s="333">
        <v>0</v>
      </c>
      <c r="M2304" s="322"/>
      <c r="N2304" s="160">
        <v>56.938200000000002</v>
      </c>
      <c r="O2304" s="333">
        <v>0</v>
      </c>
      <c r="P2304" s="322"/>
      <c r="Q2304" s="333">
        <v>0</v>
      </c>
      <c r="R2304" s="322"/>
      <c r="S2304" s="160">
        <v>56.938200000000002</v>
      </c>
    </row>
    <row r="2305" spans="1:19" ht="10.9" customHeight="1" x14ac:dyDescent="0.2">
      <c r="A2305" s="322" t="s">
        <v>4013</v>
      </c>
      <c r="B2305" s="322"/>
      <c r="C2305" s="322"/>
      <c r="D2305" s="322"/>
      <c r="E2305" s="322"/>
      <c r="F2305" s="322"/>
      <c r="G2305" s="322"/>
      <c r="H2305" s="322"/>
      <c r="I2305" s="322"/>
      <c r="J2305" s="322"/>
      <c r="K2305" s="322"/>
      <c r="L2305" s="330">
        <v>0</v>
      </c>
      <c r="M2305" s="322"/>
      <c r="N2305" s="149">
        <v>1</v>
      </c>
      <c r="O2305" s="330">
        <v>0</v>
      </c>
      <c r="P2305" s="322"/>
      <c r="Q2305" s="330">
        <v>0</v>
      </c>
      <c r="R2305" s="322"/>
      <c r="S2305" s="149">
        <v>1</v>
      </c>
    </row>
    <row r="2306" spans="1:19" ht="10.9" customHeight="1" x14ac:dyDescent="0.2">
      <c r="A2306" s="301"/>
      <c r="B2306" s="301"/>
      <c r="C2306" s="301"/>
      <c r="D2306" s="301"/>
      <c r="E2306" s="301"/>
      <c r="F2306" s="301"/>
      <c r="G2306" s="301"/>
      <c r="H2306" s="301"/>
      <c r="I2306" s="301"/>
      <c r="J2306" s="301"/>
      <c r="K2306" s="301"/>
      <c r="L2306" s="301"/>
      <c r="M2306" s="301"/>
      <c r="N2306" s="301"/>
      <c r="O2306" s="301"/>
      <c r="P2306" s="301"/>
      <c r="Q2306" s="301"/>
      <c r="R2306" s="301"/>
      <c r="S2306" s="301"/>
    </row>
    <row r="2307" spans="1:19" ht="10.9" customHeight="1" x14ac:dyDescent="0.2">
      <c r="A2307" s="322" t="s">
        <v>4033</v>
      </c>
      <c r="B2307" s="322"/>
      <c r="C2307" s="322"/>
      <c r="D2307" s="322"/>
      <c r="E2307" s="321" t="s">
        <v>4370</v>
      </c>
      <c r="F2307" s="321"/>
      <c r="G2307" s="321"/>
      <c r="H2307" s="321"/>
      <c r="I2307" s="321"/>
      <c r="J2307" s="321"/>
      <c r="K2307" s="321"/>
      <c r="L2307" s="321"/>
      <c r="M2307" s="321"/>
      <c r="N2307" s="321"/>
      <c r="O2307" s="321"/>
      <c r="P2307" s="321"/>
      <c r="Q2307" s="321"/>
      <c r="R2307" s="321"/>
      <c r="S2307" s="321"/>
    </row>
    <row r="2308" spans="1:19" ht="10.9" customHeight="1" x14ac:dyDescent="0.2">
      <c r="A2308" s="322" t="s">
        <v>4031</v>
      </c>
      <c r="B2308" s="322"/>
      <c r="C2308" s="322"/>
      <c r="D2308" s="322"/>
      <c r="E2308" s="321" t="s">
        <v>4369</v>
      </c>
      <c r="F2308" s="321"/>
      <c r="G2308" s="321"/>
      <c r="H2308" s="321"/>
      <c r="I2308" s="321"/>
      <c r="J2308" s="321"/>
      <c r="K2308" s="321"/>
      <c r="L2308" s="321"/>
      <c r="M2308" s="321"/>
      <c r="N2308" s="321"/>
      <c r="O2308" s="321"/>
      <c r="P2308" s="321"/>
      <c r="Q2308" s="321"/>
      <c r="R2308" s="321"/>
      <c r="S2308" s="321"/>
    </row>
    <row r="2309" spans="1:19" ht="10.9" customHeight="1" x14ac:dyDescent="0.2">
      <c r="A2309" s="322" t="s">
        <v>4022</v>
      </c>
      <c r="B2309" s="322"/>
      <c r="C2309" s="322"/>
      <c r="D2309" s="322"/>
      <c r="E2309" s="321" t="s">
        <v>4368</v>
      </c>
      <c r="F2309" s="321"/>
      <c r="G2309" s="321"/>
      <c r="H2309" s="321"/>
      <c r="I2309" s="321"/>
      <c r="J2309" s="321"/>
      <c r="K2309" s="321"/>
      <c r="L2309" s="321"/>
      <c r="M2309" s="321"/>
      <c r="N2309" s="321"/>
      <c r="O2309" s="321"/>
      <c r="P2309" s="322" t="s">
        <v>2904</v>
      </c>
      <c r="Q2309" s="322"/>
      <c r="R2309" s="321" t="s">
        <v>21</v>
      </c>
      <c r="S2309" s="321"/>
    </row>
    <row r="2310" spans="1:19" ht="10.9" customHeight="1" x14ac:dyDescent="0.2">
      <c r="A2310" s="157"/>
      <c r="B2310" s="324"/>
      <c r="C2310" s="324"/>
      <c r="D2310" s="324"/>
      <c r="E2310" s="324"/>
      <c r="F2310" s="324"/>
      <c r="G2310" s="325"/>
      <c r="H2310" s="325"/>
      <c r="I2310" s="325"/>
      <c r="J2310" s="325"/>
      <c r="K2310" s="156"/>
      <c r="L2310" s="326" t="s">
        <v>4020</v>
      </c>
      <c r="M2310" s="326"/>
      <c r="N2310" s="326"/>
      <c r="O2310" s="326"/>
      <c r="P2310" s="326"/>
      <c r="Q2310" s="326"/>
      <c r="R2310" s="326"/>
      <c r="S2310" s="156"/>
    </row>
    <row r="2311" spans="1:19" ht="65.650000000000006" customHeight="1" x14ac:dyDescent="0.2">
      <c r="A2311" s="155" t="s">
        <v>1247</v>
      </c>
      <c r="B2311" s="327" t="s">
        <v>0</v>
      </c>
      <c r="C2311" s="327"/>
      <c r="D2311" s="327" t="s">
        <v>1</v>
      </c>
      <c r="E2311" s="327"/>
      <c r="F2311" s="327"/>
      <c r="G2311" s="327" t="s">
        <v>2904</v>
      </c>
      <c r="H2311" s="327"/>
      <c r="I2311" s="328" t="s">
        <v>405</v>
      </c>
      <c r="J2311" s="328"/>
      <c r="K2311" s="154" t="s">
        <v>4</v>
      </c>
      <c r="L2311" s="322" t="s">
        <v>4019</v>
      </c>
      <c r="M2311" s="322"/>
      <c r="N2311" s="141" t="s">
        <v>4018</v>
      </c>
      <c r="O2311" s="322" t="s">
        <v>4017</v>
      </c>
      <c r="P2311" s="322"/>
      <c r="Q2311" s="322" t="s">
        <v>4016</v>
      </c>
      <c r="R2311" s="322"/>
      <c r="S2311" s="154" t="s">
        <v>5</v>
      </c>
    </row>
    <row r="2312" spans="1:19" ht="10.9" customHeight="1" x14ac:dyDescent="0.2">
      <c r="A2312" s="128" t="s">
        <v>4015</v>
      </c>
      <c r="B2312" s="334">
        <v>1163</v>
      </c>
      <c r="C2312" s="321"/>
      <c r="D2312" s="321" t="s">
        <v>3375</v>
      </c>
      <c r="E2312" s="321"/>
      <c r="F2312" s="321"/>
      <c r="G2312" s="321" t="s">
        <v>629</v>
      </c>
      <c r="H2312" s="321"/>
      <c r="I2312" s="335">
        <v>3.4000000000000002E-2</v>
      </c>
      <c r="J2312" s="331"/>
      <c r="K2312" s="142">
        <v>14.9</v>
      </c>
      <c r="L2312" s="331"/>
      <c r="M2312" s="331"/>
      <c r="N2312" s="132">
        <v>0.50660000000000005</v>
      </c>
      <c r="O2312" s="331"/>
      <c r="P2312" s="331"/>
      <c r="Q2312" s="331"/>
      <c r="R2312" s="331"/>
      <c r="S2312" s="132">
        <v>0.50660000000000005</v>
      </c>
    </row>
    <row r="2313" spans="1:19" ht="10.9" customHeight="1" x14ac:dyDescent="0.2">
      <c r="A2313" s="128" t="s">
        <v>4015</v>
      </c>
      <c r="B2313" s="334">
        <v>1172</v>
      </c>
      <c r="C2313" s="321"/>
      <c r="D2313" s="321" t="s">
        <v>3371</v>
      </c>
      <c r="E2313" s="321"/>
      <c r="F2313" s="321"/>
      <c r="G2313" s="321" t="s">
        <v>629</v>
      </c>
      <c r="H2313" s="321"/>
      <c r="I2313" s="335">
        <v>7.6999999999999999E-2</v>
      </c>
      <c r="J2313" s="331"/>
      <c r="K2313" s="142">
        <v>20.43</v>
      </c>
      <c r="L2313" s="331"/>
      <c r="M2313" s="331"/>
      <c r="N2313" s="132">
        <v>1.5730999999999999</v>
      </c>
      <c r="O2313" s="331"/>
      <c r="P2313" s="331"/>
      <c r="Q2313" s="331"/>
      <c r="R2313" s="331"/>
      <c r="S2313" s="132">
        <v>1.5730999999999999</v>
      </c>
    </row>
    <row r="2314" spans="1:19" ht="10.9" customHeight="1" x14ac:dyDescent="0.2">
      <c r="A2314" s="128" t="s">
        <v>4015</v>
      </c>
      <c r="B2314" s="334">
        <v>5912</v>
      </c>
      <c r="C2314" s="321"/>
      <c r="D2314" s="321" t="s">
        <v>3204</v>
      </c>
      <c r="E2314" s="321"/>
      <c r="F2314" s="321"/>
      <c r="G2314" s="321" t="s">
        <v>7</v>
      </c>
      <c r="H2314" s="321"/>
      <c r="I2314" s="335">
        <v>0.48884300000000003</v>
      </c>
      <c r="J2314" s="331"/>
      <c r="K2314" s="135">
        <v>147.44999999999999</v>
      </c>
      <c r="L2314" s="331"/>
      <c r="M2314" s="331"/>
      <c r="N2314" s="142">
        <v>72.079899999999995</v>
      </c>
      <c r="O2314" s="331"/>
      <c r="P2314" s="331"/>
      <c r="Q2314" s="331"/>
      <c r="R2314" s="331"/>
      <c r="S2314" s="142">
        <v>72.079899999999995</v>
      </c>
    </row>
    <row r="2315" spans="1:19" ht="10.9" customHeight="1" x14ac:dyDescent="0.2">
      <c r="A2315" s="128" t="s">
        <v>4015</v>
      </c>
      <c r="B2315" s="334">
        <v>5952</v>
      </c>
      <c r="C2315" s="321"/>
      <c r="D2315" s="321" t="s">
        <v>4367</v>
      </c>
      <c r="E2315" s="321"/>
      <c r="F2315" s="321"/>
      <c r="G2315" s="321" t="s">
        <v>19</v>
      </c>
      <c r="H2315" s="321"/>
      <c r="I2315" s="335">
        <v>6.9820000000000002</v>
      </c>
      <c r="J2315" s="331"/>
      <c r="K2315" s="132">
        <v>7.37</v>
      </c>
      <c r="L2315" s="331"/>
      <c r="M2315" s="331"/>
      <c r="N2315" s="142">
        <v>51.457299999999996</v>
      </c>
      <c r="O2315" s="331"/>
      <c r="P2315" s="331"/>
      <c r="Q2315" s="331"/>
      <c r="R2315" s="331"/>
      <c r="S2315" s="142">
        <v>51.457299999999996</v>
      </c>
    </row>
    <row r="2316" spans="1:19" ht="10.9" customHeight="1" x14ac:dyDescent="0.2">
      <c r="A2316" s="128" t="s">
        <v>4015</v>
      </c>
      <c r="B2316" s="334">
        <v>5990</v>
      </c>
      <c r="C2316" s="321"/>
      <c r="D2316" s="321" t="s">
        <v>4338</v>
      </c>
      <c r="E2316" s="321"/>
      <c r="F2316" s="321"/>
      <c r="G2316" s="321" t="s">
        <v>19</v>
      </c>
      <c r="H2316" s="321"/>
      <c r="I2316" s="335">
        <v>1.0760000000000001</v>
      </c>
      <c r="J2316" s="331"/>
      <c r="K2316" s="132">
        <v>2.04</v>
      </c>
      <c r="L2316" s="331"/>
      <c r="M2316" s="331"/>
      <c r="N2316" s="132">
        <v>2.1949999999999998</v>
      </c>
      <c r="O2316" s="331"/>
      <c r="P2316" s="331"/>
      <c r="Q2316" s="331"/>
      <c r="R2316" s="331"/>
      <c r="S2316" s="132">
        <v>2.1949999999999998</v>
      </c>
    </row>
    <row r="2317" spans="1:19" ht="10.9" customHeight="1" x14ac:dyDescent="0.2">
      <c r="A2317" s="322" t="s">
        <v>4014</v>
      </c>
      <c r="B2317" s="322"/>
      <c r="C2317" s="322"/>
      <c r="D2317" s="322"/>
      <c r="E2317" s="322"/>
      <c r="F2317" s="322"/>
      <c r="G2317" s="322"/>
      <c r="H2317" s="322"/>
      <c r="I2317" s="322"/>
      <c r="J2317" s="322"/>
      <c r="K2317" s="322"/>
      <c r="L2317" s="333">
        <v>0</v>
      </c>
      <c r="M2317" s="322"/>
      <c r="N2317" s="161">
        <v>127.81189999999999</v>
      </c>
      <c r="O2317" s="333">
        <v>0</v>
      </c>
      <c r="P2317" s="322"/>
      <c r="Q2317" s="333">
        <v>0</v>
      </c>
      <c r="R2317" s="322"/>
      <c r="S2317" s="161">
        <v>127.81189999999999</v>
      </c>
    </row>
    <row r="2318" spans="1:19" ht="10.9" customHeight="1" x14ac:dyDescent="0.2">
      <c r="A2318" s="322" t="s">
        <v>4013</v>
      </c>
      <c r="B2318" s="322"/>
      <c r="C2318" s="322"/>
      <c r="D2318" s="322"/>
      <c r="E2318" s="322"/>
      <c r="F2318" s="322"/>
      <c r="G2318" s="322"/>
      <c r="H2318" s="322"/>
      <c r="I2318" s="322"/>
      <c r="J2318" s="322"/>
      <c r="K2318" s="322"/>
      <c r="L2318" s="330">
        <v>0</v>
      </c>
      <c r="M2318" s="322"/>
      <c r="N2318" s="149">
        <v>1</v>
      </c>
      <c r="O2318" s="330">
        <v>0</v>
      </c>
      <c r="P2318" s="322"/>
      <c r="Q2318" s="330">
        <v>0</v>
      </c>
      <c r="R2318" s="322"/>
      <c r="S2318" s="149">
        <v>1</v>
      </c>
    </row>
    <row r="2319" spans="1:19" ht="10.9" customHeight="1" x14ac:dyDescent="0.2">
      <c r="A2319" s="301"/>
      <c r="B2319" s="301"/>
      <c r="C2319" s="301"/>
      <c r="D2319" s="301"/>
      <c r="E2319" s="301"/>
      <c r="F2319" s="301"/>
      <c r="G2319" s="301"/>
      <c r="H2319" s="301"/>
      <c r="I2319" s="301"/>
      <c r="J2319" s="301"/>
      <c r="K2319" s="301"/>
      <c r="L2319" s="301"/>
      <c r="M2319" s="301"/>
      <c r="N2319" s="301"/>
      <c r="O2319" s="301"/>
      <c r="P2319" s="301"/>
      <c r="Q2319" s="301"/>
      <c r="R2319" s="301"/>
      <c r="S2319" s="301"/>
    </row>
    <row r="2320" spans="1:19" ht="10.9" customHeight="1" x14ac:dyDescent="0.2">
      <c r="A2320" s="322" t="s">
        <v>4022</v>
      </c>
      <c r="B2320" s="322"/>
      <c r="C2320" s="322"/>
      <c r="D2320" s="322"/>
      <c r="E2320" s="321" t="s">
        <v>4366</v>
      </c>
      <c r="F2320" s="321"/>
      <c r="G2320" s="321"/>
      <c r="H2320" s="321"/>
      <c r="I2320" s="321"/>
      <c r="J2320" s="321"/>
      <c r="K2320" s="321"/>
      <c r="L2320" s="321"/>
      <c r="M2320" s="321"/>
      <c r="N2320" s="321"/>
      <c r="O2320" s="321"/>
      <c r="P2320" s="322" t="s">
        <v>2904</v>
      </c>
      <c r="Q2320" s="322"/>
      <c r="R2320" s="321" t="s">
        <v>21</v>
      </c>
      <c r="S2320" s="321"/>
    </row>
    <row r="2321" spans="1:19" ht="10.9" customHeight="1" x14ac:dyDescent="0.2">
      <c r="A2321" s="157"/>
      <c r="B2321" s="324"/>
      <c r="C2321" s="324"/>
      <c r="D2321" s="324"/>
      <c r="E2321" s="324"/>
      <c r="F2321" s="324"/>
      <c r="G2321" s="325"/>
      <c r="H2321" s="325"/>
      <c r="I2321" s="325"/>
      <c r="J2321" s="325"/>
      <c r="K2321" s="156"/>
      <c r="L2321" s="326" t="s">
        <v>4020</v>
      </c>
      <c r="M2321" s="326"/>
      <c r="N2321" s="326"/>
      <c r="O2321" s="326"/>
      <c r="P2321" s="326"/>
      <c r="Q2321" s="326"/>
      <c r="R2321" s="326"/>
      <c r="S2321" s="156"/>
    </row>
    <row r="2322" spans="1:19" ht="65.650000000000006" customHeight="1" x14ac:dyDescent="0.2">
      <c r="A2322" s="155" t="s">
        <v>1247</v>
      </c>
      <c r="B2322" s="327" t="s">
        <v>0</v>
      </c>
      <c r="C2322" s="327"/>
      <c r="D2322" s="327" t="s">
        <v>1</v>
      </c>
      <c r="E2322" s="327"/>
      <c r="F2322" s="327"/>
      <c r="G2322" s="327" t="s">
        <v>2904</v>
      </c>
      <c r="H2322" s="327"/>
      <c r="I2322" s="328" t="s">
        <v>405</v>
      </c>
      <c r="J2322" s="328"/>
      <c r="K2322" s="154" t="s">
        <v>4</v>
      </c>
      <c r="L2322" s="322" t="s">
        <v>4019</v>
      </c>
      <c r="M2322" s="322"/>
      <c r="N2322" s="141" t="s">
        <v>4018</v>
      </c>
      <c r="O2322" s="322" t="s">
        <v>4017</v>
      </c>
      <c r="P2322" s="322"/>
      <c r="Q2322" s="322" t="s">
        <v>4016</v>
      </c>
      <c r="R2322" s="322"/>
      <c r="S2322" s="154" t="s">
        <v>5</v>
      </c>
    </row>
    <row r="2323" spans="1:19" ht="21.75" customHeight="1" x14ac:dyDescent="0.2">
      <c r="A2323" s="128" t="s">
        <v>4242</v>
      </c>
      <c r="B2323" s="334">
        <v>6852</v>
      </c>
      <c r="C2323" s="321"/>
      <c r="D2323" s="321" t="s">
        <v>4365</v>
      </c>
      <c r="E2323" s="321"/>
      <c r="F2323" s="321"/>
      <c r="G2323" s="321" t="s">
        <v>21</v>
      </c>
      <c r="H2323" s="321"/>
      <c r="I2323" s="335">
        <v>8.3330000000000001E-2</v>
      </c>
      <c r="J2323" s="331"/>
      <c r="K2323" s="135">
        <v>127.81189999999999</v>
      </c>
      <c r="L2323" s="354">
        <v>0</v>
      </c>
      <c r="M2323" s="331"/>
      <c r="N2323" s="142">
        <v>10.650600000000001</v>
      </c>
      <c r="O2323" s="354">
        <v>0</v>
      </c>
      <c r="P2323" s="331"/>
      <c r="Q2323" s="354">
        <v>0</v>
      </c>
      <c r="R2323" s="331"/>
      <c r="S2323" s="142">
        <v>10.650600000000001</v>
      </c>
    </row>
    <row r="2324" spans="1:19" ht="10.9" customHeight="1" x14ac:dyDescent="0.2">
      <c r="A2324" s="322" t="s">
        <v>4014</v>
      </c>
      <c r="B2324" s="322"/>
      <c r="C2324" s="322"/>
      <c r="D2324" s="322"/>
      <c r="E2324" s="322"/>
      <c r="F2324" s="322"/>
      <c r="G2324" s="322"/>
      <c r="H2324" s="322"/>
      <c r="I2324" s="322"/>
      <c r="J2324" s="322"/>
      <c r="K2324" s="322"/>
      <c r="L2324" s="333">
        <v>0</v>
      </c>
      <c r="M2324" s="322"/>
      <c r="N2324" s="160">
        <v>10.650600000000001</v>
      </c>
      <c r="O2324" s="333">
        <v>0</v>
      </c>
      <c r="P2324" s="322"/>
      <c r="Q2324" s="333">
        <v>0</v>
      </c>
      <c r="R2324" s="322"/>
      <c r="S2324" s="160">
        <v>10.650600000000001</v>
      </c>
    </row>
    <row r="2325" spans="1:19" ht="10.9" customHeight="1" x14ac:dyDescent="0.2">
      <c r="A2325" s="322" t="s">
        <v>4013</v>
      </c>
      <c r="B2325" s="322"/>
      <c r="C2325" s="322"/>
      <c r="D2325" s="322"/>
      <c r="E2325" s="322"/>
      <c r="F2325" s="322"/>
      <c r="G2325" s="322"/>
      <c r="H2325" s="322"/>
      <c r="I2325" s="322"/>
      <c r="J2325" s="322"/>
      <c r="K2325" s="322"/>
      <c r="L2325" s="330">
        <v>0</v>
      </c>
      <c r="M2325" s="322"/>
      <c r="N2325" s="149">
        <v>1</v>
      </c>
      <c r="O2325" s="330">
        <v>0</v>
      </c>
      <c r="P2325" s="322"/>
      <c r="Q2325" s="330">
        <v>0</v>
      </c>
      <c r="R2325" s="322"/>
      <c r="S2325" s="149">
        <v>1</v>
      </c>
    </row>
    <row r="2326" spans="1:19" ht="10.9" customHeight="1" x14ac:dyDescent="0.2">
      <c r="A2326" s="301"/>
      <c r="B2326" s="301"/>
      <c r="C2326" s="301"/>
      <c r="D2326" s="301"/>
      <c r="E2326" s="301"/>
      <c r="F2326" s="301"/>
      <c r="G2326" s="301"/>
      <c r="H2326" s="301"/>
      <c r="I2326" s="301"/>
      <c r="J2326" s="301"/>
      <c r="K2326" s="301"/>
      <c r="L2326" s="301"/>
      <c r="M2326" s="301"/>
      <c r="N2326" s="301"/>
      <c r="O2326" s="301"/>
      <c r="P2326" s="301"/>
      <c r="Q2326" s="301"/>
      <c r="R2326" s="301"/>
      <c r="S2326" s="301"/>
    </row>
    <row r="2327" spans="1:19" ht="10.9" customHeight="1" x14ac:dyDescent="0.2">
      <c r="A2327" s="322" t="s">
        <v>4031</v>
      </c>
      <c r="B2327" s="322"/>
      <c r="C2327" s="322"/>
      <c r="D2327" s="322"/>
      <c r="E2327" s="321" t="s">
        <v>4364</v>
      </c>
      <c r="F2327" s="321"/>
      <c r="G2327" s="321"/>
      <c r="H2327" s="321"/>
      <c r="I2327" s="321"/>
      <c r="J2327" s="321"/>
      <c r="K2327" s="321"/>
      <c r="L2327" s="321"/>
      <c r="M2327" s="321"/>
      <c r="N2327" s="321"/>
      <c r="O2327" s="321"/>
      <c r="P2327" s="321"/>
      <c r="Q2327" s="321"/>
      <c r="R2327" s="321"/>
      <c r="S2327" s="321"/>
    </row>
    <row r="2328" spans="1:19" ht="10.9" customHeight="1" x14ac:dyDescent="0.2">
      <c r="A2328" s="322" t="s">
        <v>4022</v>
      </c>
      <c r="B2328" s="322"/>
      <c r="C2328" s="322"/>
      <c r="D2328" s="322"/>
      <c r="E2328" s="321" t="s">
        <v>4363</v>
      </c>
      <c r="F2328" s="321"/>
      <c r="G2328" s="321"/>
      <c r="H2328" s="321"/>
      <c r="I2328" s="321"/>
      <c r="J2328" s="321"/>
      <c r="K2328" s="321"/>
      <c r="L2328" s="321"/>
      <c r="M2328" s="321"/>
      <c r="N2328" s="321"/>
      <c r="O2328" s="321"/>
      <c r="P2328" s="322" t="s">
        <v>2904</v>
      </c>
      <c r="Q2328" s="322"/>
      <c r="R2328" s="321" t="s">
        <v>629</v>
      </c>
      <c r="S2328" s="321"/>
    </row>
    <row r="2329" spans="1:19" ht="10.9" customHeight="1" x14ac:dyDescent="0.2">
      <c r="A2329" s="157"/>
      <c r="B2329" s="324"/>
      <c r="C2329" s="324"/>
      <c r="D2329" s="324"/>
      <c r="E2329" s="324"/>
      <c r="F2329" s="324"/>
      <c r="G2329" s="325"/>
      <c r="H2329" s="325"/>
      <c r="I2329" s="325"/>
      <c r="J2329" s="325"/>
      <c r="K2329" s="156"/>
      <c r="L2329" s="326" t="s">
        <v>4020</v>
      </c>
      <c r="M2329" s="326"/>
      <c r="N2329" s="326"/>
      <c r="O2329" s="326"/>
      <c r="P2329" s="326"/>
      <c r="Q2329" s="326"/>
      <c r="R2329" s="326"/>
      <c r="S2329" s="156"/>
    </row>
    <row r="2330" spans="1:19" ht="65.650000000000006" customHeight="1" x14ac:dyDescent="0.2">
      <c r="A2330" s="155" t="s">
        <v>1247</v>
      </c>
      <c r="B2330" s="327" t="s">
        <v>0</v>
      </c>
      <c r="C2330" s="327"/>
      <c r="D2330" s="327" t="s">
        <v>1</v>
      </c>
      <c r="E2330" s="327"/>
      <c r="F2330" s="327"/>
      <c r="G2330" s="327" t="s">
        <v>2904</v>
      </c>
      <c r="H2330" s="327"/>
      <c r="I2330" s="328" t="s">
        <v>405</v>
      </c>
      <c r="J2330" s="328"/>
      <c r="K2330" s="154" t="s">
        <v>4</v>
      </c>
      <c r="L2330" s="322" t="s">
        <v>4019</v>
      </c>
      <c r="M2330" s="322"/>
      <c r="N2330" s="141" t="s">
        <v>4018</v>
      </c>
      <c r="O2330" s="322" t="s">
        <v>4017</v>
      </c>
      <c r="P2330" s="322"/>
      <c r="Q2330" s="322" t="s">
        <v>4016</v>
      </c>
      <c r="R2330" s="322"/>
      <c r="S2330" s="154" t="s">
        <v>5</v>
      </c>
    </row>
    <row r="2331" spans="1:19" ht="10.9" customHeight="1" x14ac:dyDescent="0.2">
      <c r="A2331" s="128" t="s">
        <v>4015</v>
      </c>
      <c r="B2331" s="334">
        <v>1092</v>
      </c>
      <c r="C2331" s="321"/>
      <c r="D2331" s="321" t="s">
        <v>3929</v>
      </c>
      <c r="E2331" s="321"/>
      <c r="F2331" s="321"/>
      <c r="G2331" s="321" t="s">
        <v>629</v>
      </c>
      <c r="H2331" s="321"/>
      <c r="I2331" s="335">
        <v>2.5000000000000001E-2</v>
      </c>
      <c r="J2331" s="331"/>
      <c r="K2331" s="142">
        <v>13.39</v>
      </c>
      <c r="L2331" s="331"/>
      <c r="M2331" s="331"/>
      <c r="N2331" s="132">
        <v>0.33479999999999999</v>
      </c>
      <c r="O2331" s="331"/>
      <c r="P2331" s="331"/>
      <c r="Q2331" s="331"/>
      <c r="R2331" s="331"/>
      <c r="S2331" s="132">
        <v>0.33479999999999999</v>
      </c>
    </row>
    <row r="2332" spans="1:19" ht="10.9" customHeight="1" x14ac:dyDescent="0.2">
      <c r="A2332" s="128" t="s">
        <v>4015</v>
      </c>
      <c r="B2332" s="334">
        <v>1353</v>
      </c>
      <c r="C2332" s="321"/>
      <c r="D2332" s="321" t="s">
        <v>3935</v>
      </c>
      <c r="E2332" s="321"/>
      <c r="F2332" s="321"/>
      <c r="G2332" s="321" t="s">
        <v>629</v>
      </c>
      <c r="H2332" s="321"/>
      <c r="I2332" s="335">
        <v>1</v>
      </c>
      <c r="J2332" s="331"/>
      <c r="K2332" s="132">
        <v>7.91</v>
      </c>
      <c r="L2332" s="331"/>
      <c r="M2332" s="331"/>
      <c r="N2332" s="132">
        <v>7.91</v>
      </c>
      <c r="O2332" s="331"/>
      <c r="P2332" s="331"/>
      <c r="Q2332" s="331"/>
      <c r="R2332" s="331"/>
      <c r="S2332" s="132">
        <v>7.91</v>
      </c>
    </row>
    <row r="2333" spans="1:19" ht="10.9" customHeight="1" x14ac:dyDescent="0.2">
      <c r="A2333" s="128" t="s">
        <v>4015</v>
      </c>
      <c r="B2333" s="334">
        <v>2505</v>
      </c>
      <c r="C2333" s="321"/>
      <c r="D2333" s="321" t="s">
        <v>4355</v>
      </c>
      <c r="E2333" s="321"/>
      <c r="F2333" s="321"/>
      <c r="G2333" s="321" t="s">
        <v>7</v>
      </c>
      <c r="H2333" s="321"/>
      <c r="I2333" s="335">
        <v>0.89</v>
      </c>
      <c r="J2333" s="331"/>
      <c r="K2333" s="132">
        <v>0.4</v>
      </c>
      <c r="L2333" s="331"/>
      <c r="M2333" s="331"/>
      <c r="N2333" s="132">
        <v>0.35599999999999998</v>
      </c>
      <c r="O2333" s="331"/>
      <c r="P2333" s="331"/>
      <c r="Q2333" s="331"/>
      <c r="R2333" s="331"/>
      <c r="S2333" s="132">
        <v>0.35599999999999998</v>
      </c>
    </row>
    <row r="2334" spans="1:19" ht="10.9" customHeight="1" x14ac:dyDescent="0.2">
      <c r="A2334" s="128" t="s">
        <v>4015</v>
      </c>
      <c r="B2334" s="334">
        <v>2508</v>
      </c>
      <c r="C2334" s="321"/>
      <c r="D2334" s="321" t="s">
        <v>4354</v>
      </c>
      <c r="E2334" s="321"/>
      <c r="F2334" s="321"/>
      <c r="G2334" s="321" t="s">
        <v>7</v>
      </c>
      <c r="H2334" s="321"/>
      <c r="I2334" s="335">
        <v>0.89</v>
      </c>
      <c r="J2334" s="331"/>
      <c r="K2334" s="132">
        <v>0.2</v>
      </c>
      <c r="L2334" s="331"/>
      <c r="M2334" s="331"/>
      <c r="N2334" s="132">
        <v>0.17799999999999999</v>
      </c>
      <c r="O2334" s="331"/>
      <c r="P2334" s="331"/>
      <c r="Q2334" s="331"/>
      <c r="R2334" s="331"/>
      <c r="S2334" s="132">
        <v>0.17799999999999999</v>
      </c>
    </row>
    <row r="2335" spans="1:19" ht="10.9" customHeight="1" x14ac:dyDescent="0.2">
      <c r="A2335" s="128" t="s">
        <v>4015</v>
      </c>
      <c r="B2335" s="334">
        <v>2515</v>
      </c>
      <c r="C2335" s="321"/>
      <c r="D2335" s="321" t="s">
        <v>4353</v>
      </c>
      <c r="E2335" s="321"/>
      <c r="F2335" s="321"/>
      <c r="G2335" s="321" t="s">
        <v>7</v>
      </c>
      <c r="H2335" s="321"/>
      <c r="I2335" s="335">
        <v>0.53300000000000003</v>
      </c>
      <c r="J2335" s="331"/>
      <c r="K2335" s="132">
        <v>0.98</v>
      </c>
      <c r="L2335" s="331"/>
      <c r="M2335" s="331"/>
      <c r="N2335" s="132">
        <v>0.52229999999999999</v>
      </c>
      <c r="O2335" s="331"/>
      <c r="P2335" s="331"/>
      <c r="Q2335" s="331"/>
      <c r="R2335" s="331"/>
      <c r="S2335" s="132">
        <v>0.52229999999999999</v>
      </c>
    </row>
    <row r="2336" spans="1:19" ht="10.9" customHeight="1" x14ac:dyDescent="0.2">
      <c r="A2336" s="128" t="s">
        <v>4015</v>
      </c>
      <c r="B2336" s="334">
        <v>2528</v>
      </c>
      <c r="C2336" s="321"/>
      <c r="D2336" s="321" t="s">
        <v>4028</v>
      </c>
      <c r="E2336" s="321"/>
      <c r="F2336" s="321"/>
      <c r="G2336" s="321" t="s">
        <v>7</v>
      </c>
      <c r="H2336" s="321"/>
      <c r="I2336" s="335">
        <v>0.01</v>
      </c>
      <c r="J2336" s="331"/>
      <c r="K2336" s="132">
        <v>0.71</v>
      </c>
      <c r="L2336" s="331"/>
      <c r="M2336" s="331"/>
      <c r="N2336" s="132">
        <v>7.1000000000000004E-3</v>
      </c>
      <c r="O2336" s="331"/>
      <c r="P2336" s="331"/>
      <c r="Q2336" s="331"/>
      <c r="R2336" s="331"/>
      <c r="S2336" s="132">
        <v>7.1000000000000004E-3</v>
      </c>
    </row>
    <row r="2337" spans="1:19" ht="10.9" customHeight="1" x14ac:dyDescent="0.2">
      <c r="A2337" s="322" t="s">
        <v>4014</v>
      </c>
      <c r="B2337" s="322"/>
      <c r="C2337" s="322"/>
      <c r="D2337" s="322"/>
      <c r="E2337" s="322"/>
      <c r="F2337" s="322"/>
      <c r="G2337" s="322"/>
      <c r="H2337" s="322"/>
      <c r="I2337" s="322"/>
      <c r="J2337" s="322"/>
      <c r="K2337" s="322"/>
      <c r="L2337" s="333">
        <v>0</v>
      </c>
      <c r="M2337" s="322"/>
      <c r="N2337" s="152">
        <v>9.3081999999999994</v>
      </c>
      <c r="O2337" s="333">
        <v>0</v>
      </c>
      <c r="P2337" s="322"/>
      <c r="Q2337" s="333">
        <v>0</v>
      </c>
      <c r="R2337" s="322"/>
      <c r="S2337" s="152">
        <v>9.3081999999999994</v>
      </c>
    </row>
    <row r="2338" spans="1:19" ht="10.9" customHeight="1" x14ac:dyDescent="0.2">
      <c r="A2338" s="322" t="s">
        <v>4013</v>
      </c>
      <c r="B2338" s="322"/>
      <c r="C2338" s="322"/>
      <c r="D2338" s="322"/>
      <c r="E2338" s="322"/>
      <c r="F2338" s="322"/>
      <c r="G2338" s="322"/>
      <c r="H2338" s="322"/>
      <c r="I2338" s="322"/>
      <c r="J2338" s="322"/>
      <c r="K2338" s="322"/>
      <c r="L2338" s="330">
        <v>0</v>
      </c>
      <c r="M2338" s="322"/>
      <c r="N2338" s="149">
        <v>1</v>
      </c>
      <c r="O2338" s="330">
        <v>0</v>
      </c>
      <c r="P2338" s="322"/>
      <c r="Q2338" s="330">
        <v>0</v>
      </c>
      <c r="R2338" s="322"/>
      <c r="S2338" s="149">
        <v>1</v>
      </c>
    </row>
    <row r="2339" spans="1:19" ht="10.9" customHeight="1" x14ac:dyDescent="0.2">
      <c r="A2339" s="301"/>
      <c r="B2339" s="301"/>
      <c r="C2339" s="301"/>
      <c r="D2339" s="301"/>
      <c r="E2339" s="301"/>
      <c r="F2339" s="301"/>
      <c r="G2339" s="301"/>
      <c r="H2339" s="301"/>
      <c r="I2339" s="301"/>
      <c r="J2339" s="301"/>
      <c r="K2339" s="301"/>
      <c r="L2339" s="301"/>
      <c r="M2339" s="301"/>
      <c r="N2339" s="301"/>
      <c r="O2339" s="301"/>
      <c r="P2339" s="301"/>
      <c r="Q2339" s="301"/>
      <c r="R2339" s="301"/>
      <c r="S2339" s="301"/>
    </row>
    <row r="2340" spans="1:19" ht="10.9" customHeight="1" x14ac:dyDescent="0.2">
      <c r="A2340" s="322" t="s">
        <v>4022</v>
      </c>
      <c r="B2340" s="322"/>
      <c r="C2340" s="322"/>
      <c r="D2340" s="322"/>
      <c r="E2340" s="321" t="s">
        <v>4362</v>
      </c>
      <c r="F2340" s="321"/>
      <c r="G2340" s="321"/>
      <c r="H2340" s="321"/>
      <c r="I2340" s="321"/>
      <c r="J2340" s="321"/>
      <c r="K2340" s="321"/>
      <c r="L2340" s="321"/>
      <c r="M2340" s="321"/>
      <c r="N2340" s="321"/>
      <c r="O2340" s="321"/>
      <c r="P2340" s="322" t="s">
        <v>2904</v>
      </c>
      <c r="Q2340" s="322"/>
      <c r="R2340" s="321" t="s">
        <v>629</v>
      </c>
      <c r="S2340" s="321"/>
    </row>
    <row r="2341" spans="1:19" ht="10.9" customHeight="1" x14ac:dyDescent="0.2">
      <c r="A2341" s="157"/>
      <c r="B2341" s="324"/>
      <c r="C2341" s="324"/>
      <c r="D2341" s="324"/>
      <c r="E2341" s="324"/>
      <c r="F2341" s="324"/>
      <c r="G2341" s="325"/>
      <c r="H2341" s="325"/>
      <c r="I2341" s="325"/>
      <c r="J2341" s="325"/>
      <c r="K2341" s="156"/>
      <c r="L2341" s="326" t="s">
        <v>4020</v>
      </c>
      <c r="M2341" s="326"/>
      <c r="N2341" s="326"/>
      <c r="O2341" s="326"/>
      <c r="P2341" s="326"/>
      <c r="Q2341" s="326"/>
      <c r="R2341" s="326"/>
      <c r="S2341" s="156"/>
    </row>
    <row r="2342" spans="1:19" ht="65.650000000000006" customHeight="1" x14ac:dyDescent="0.2">
      <c r="A2342" s="155" t="s">
        <v>1247</v>
      </c>
      <c r="B2342" s="327" t="s">
        <v>0</v>
      </c>
      <c r="C2342" s="327"/>
      <c r="D2342" s="327" t="s">
        <v>1</v>
      </c>
      <c r="E2342" s="327"/>
      <c r="F2342" s="327"/>
      <c r="G2342" s="327" t="s">
        <v>2904</v>
      </c>
      <c r="H2342" s="327"/>
      <c r="I2342" s="328" t="s">
        <v>405</v>
      </c>
      <c r="J2342" s="328"/>
      <c r="K2342" s="154" t="s">
        <v>4</v>
      </c>
      <c r="L2342" s="322" t="s">
        <v>4019</v>
      </c>
      <c r="M2342" s="322"/>
      <c r="N2342" s="141" t="s">
        <v>4018</v>
      </c>
      <c r="O2342" s="322" t="s">
        <v>4017</v>
      </c>
      <c r="P2342" s="322"/>
      <c r="Q2342" s="322" t="s">
        <v>4016</v>
      </c>
      <c r="R2342" s="322"/>
      <c r="S2342" s="154" t="s">
        <v>5</v>
      </c>
    </row>
    <row r="2343" spans="1:19" ht="10.9" customHeight="1" x14ac:dyDescent="0.2">
      <c r="A2343" s="128" t="s">
        <v>4015</v>
      </c>
      <c r="B2343" s="334">
        <v>1092</v>
      </c>
      <c r="C2343" s="321"/>
      <c r="D2343" s="321" t="s">
        <v>3929</v>
      </c>
      <c r="E2343" s="321"/>
      <c r="F2343" s="321"/>
      <c r="G2343" s="321" t="s">
        <v>629</v>
      </c>
      <c r="H2343" s="321"/>
      <c r="I2343" s="335">
        <v>2.5000000000000001E-2</v>
      </c>
      <c r="J2343" s="331"/>
      <c r="K2343" s="142">
        <v>13.39</v>
      </c>
      <c r="L2343" s="331"/>
      <c r="M2343" s="331"/>
      <c r="N2343" s="132">
        <v>0.33479999999999999</v>
      </c>
      <c r="O2343" s="331"/>
      <c r="P2343" s="331"/>
      <c r="Q2343" s="331"/>
      <c r="R2343" s="331"/>
      <c r="S2343" s="132">
        <v>0.33479999999999999</v>
      </c>
    </row>
    <row r="2344" spans="1:19" ht="10.9" customHeight="1" x14ac:dyDescent="0.2">
      <c r="A2344" s="128" t="s">
        <v>4015</v>
      </c>
      <c r="B2344" s="334">
        <v>1350</v>
      </c>
      <c r="C2344" s="321"/>
      <c r="D2344" s="321" t="s">
        <v>3937</v>
      </c>
      <c r="E2344" s="321"/>
      <c r="F2344" s="321"/>
      <c r="G2344" s="321" t="s">
        <v>629</v>
      </c>
      <c r="H2344" s="321"/>
      <c r="I2344" s="335">
        <v>1</v>
      </c>
      <c r="J2344" s="331"/>
      <c r="K2344" s="132">
        <v>7.2270000000000003</v>
      </c>
      <c r="L2344" s="331"/>
      <c r="M2344" s="331"/>
      <c r="N2344" s="132">
        <v>7.2270000000000003</v>
      </c>
      <c r="O2344" s="331"/>
      <c r="P2344" s="331"/>
      <c r="Q2344" s="331"/>
      <c r="R2344" s="331"/>
      <c r="S2344" s="132">
        <v>7.2270000000000003</v>
      </c>
    </row>
    <row r="2345" spans="1:19" ht="10.9" customHeight="1" x14ac:dyDescent="0.2">
      <c r="A2345" s="128" t="s">
        <v>4015</v>
      </c>
      <c r="B2345" s="334">
        <v>2505</v>
      </c>
      <c r="C2345" s="321"/>
      <c r="D2345" s="321" t="s">
        <v>4355</v>
      </c>
      <c r="E2345" s="321"/>
      <c r="F2345" s="321"/>
      <c r="G2345" s="321" t="s">
        <v>7</v>
      </c>
      <c r="H2345" s="321"/>
      <c r="I2345" s="335">
        <v>0.42399999999999999</v>
      </c>
      <c r="J2345" s="331"/>
      <c r="K2345" s="132">
        <v>0.4</v>
      </c>
      <c r="L2345" s="331"/>
      <c r="M2345" s="331"/>
      <c r="N2345" s="132">
        <v>0.1696</v>
      </c>
      <c r="O2345" s="331"/>
      <c r="P2345" s="331"/>
      <c r="Q2345" s="331"/>
      <c r="R2345" s="331"/>
      <c r="S2345" s="132">
        <v>0.1696</v>
      </c>
    </row>
    <row r="2346" spans="1:19" ht="10.9" customHeight="1" x14ac:dyDescent="0.2">
      <c r="A2346" s="128" t="s">
        <v>4015</v>
      </c>
      <c r="B2346" s="334">
        <v>2508</v>
      </c>
      <c r="C2346" s="321"/>
      <c r="D2346" s="321" t="s">
        <v>4354</v>
      </c>
      <c r="E2346" s="321"/>
      <c r="F2346" s="321"/>
      <c r="G2346" s="321" t="s">
        <v>7</v>
      </c>
      <c r="H2346" s="321"/>
      <c r="I2346" s="335">
        <v>0.42399999999999999</v>
      </c>
      <c r="J2346" s="331"/>
      <c r="K2346" s="132">
        <v>0.2</v>
      </c>
      <c r="L2346" s="331"/>
      <c r="M2346" s="331"/>
      <c r="N2346" s="132">
        <v>8.48E-2</v>
      </c>
      <c r="O2346" s="331"/>
      <c r="P2346" s="331"/>
      <c r="Q2346" s="331"/>
      <c r="R2346" s="331"/>
      <c r="S2346" s="132">
        <v>8.48E-2</v>
      </c>
    </row>
    <row r="2347" spans="1:19" ht="10.9" customHeight="1" x14ac:dyDescent="0.2">
      <c r="A2347" s="128" t="s">
        <v>4015</v>
      </c>
      <c r="B2347" s="334">
        <v>2515</v>
      </c>
      <c r="C2347" s="321"/>
      <c r="D2347" s="321" t="s">
        <v>4353</v>
      </c>
      <c r="E2347" s="321"/>
      <c r="F2347" s="321"/>
      <c r="G2347" s="321" t="s">
        <v>7</v>
      </c>
      <c r="H2347" s="321"/>
      <c r="I2347" s="335">
        <v>1.1930000000000001</v>
      </c>
      <c r="J2347" s="331"/>
      <c r="K2347" s="132">
        <v>0.98</v>
      </c>
      <c r="L2347" s="331"/>
      <c r="M2347" s="331"/>
      <c r="N2347" s="132">
        <v>1.1691</v>
      </c>
      <c r="O2347" s="331"/>
      <c r="P2347" s="331"/>
      <c r="Q2347" s="331"/>
      <c r="R2347" s="331"/>
      <c r="S2347" s="132">
        <v>1.1691</v>
      </c>
    </row>
    <row r="2348" spans="1:19" ht="10.9" customHeight="1" x14ac:dyDescent="0.2">
      <c r="A2348" s="128" t="s">
        <v>4015</v>
      </c>
      <c r="B2348" s="334">
        <v>2528</v>
      </c>
      <c r="C2348" s="321"/>
      <c r="D2348" s="321" t="s">
        <v>4028</v>
      </c>
      <c r="E2348" s="321"/>
      <c r="F2348" s="321"/>
      <c r="G2348" s="321" t="s">
        <v>7</v>
      </c>
      <c r="H2348" s="321"/>
      <c r="I2348" s="335">
        <v>0.01</v>
      </c>
      <c r="J2348" s="331"/>
      <c r="K2348" s="132">
        <v>0.71</v>
      </c>
      <c r="L2348" s="331"/>
      <c r="M2348" s="331"/>
      <c r="N2348" s="132">
        <v>7.1000000000000004E-3</v>
      </c>
      <c r="O2348" s="331"/>
      <c r="P2348" s="331"/>
      <c r="Q2348" s="331"/>
      <c r="R2348" s="331"/>
      <c r="S2348" s="132">
        <v>7.1000000000000004E-3</v>
      </c>
    </row>
    <row r="2349" spans="1:19" ht="10.9" customHeight="1" x14ac:dyDescent="0.2">
      <c r="A2349" s="322" t="s">
        <v>4014</v>
      </c>
      <c r="B2349" s="322"/>
      <c r="C2349" s="322"/>
      <c r="D2349" s="322"/>
      <c r="E2349" s="322"/>
      <c r="F2349" s="322"/>
      <c r="G2349" s="322"/>
      <c r="H2349" s="322"/>
      <c r="I2349" s="322"/>
      <c r="J2349" s="322"/>
      <c r="K2349" s="322"/>
      <c r="L2349" s="333">
        <v>0</v>
      </c>
      <c r="M2349" s="322"/>
      <c r="N2349" s="152">
        <v>8.9923999999999999</v>
      </c>
      <c r="O2349" s="333">
        <v>0</v>
      </c>
      <c r="P2349" s="322"/>
      <c r="Q2349" s="333">
        <v>0</v>
      </c>
      <c r="R2349" s="322"/>
      <c r="S2349" s="152">
        <v>8.9923999999999999</v>
      </c>
    </row>
    <row r="2350" spans="1:19" ht="10.9" customHeight="1" x14ac:dyDescent="0.2">
      <c r="A2350" s="322" t="s">
        <v>4013</v>
      </c>
      <c r="B2350" s="322"/>
      <c r="C2350" s="322"/>
      <c r="D2350" s="322"/>
      <c r="E2350" s="322"/>
      <c r="F2350" s="322"/>
      <c r="G2350" s="322"/>
      <c r="H2350" s="322"/>
      <c r="I2350" s="322"/>
      <c r="J2350" s="322"/>
      <c r="K2350" s="322"/>
      <c r="L2350" s="330">
        <v>0</v>
      </c>
      <c r="M2350" s="322"/>
      <c r="N2350" s="149">
        <v>1</v>
      </c>
      <c r="O2350" s="330">
        <v>0</v>
      </c>
      <c r="P2350" s="322"/>
      <c r="Q2350" s="330">
        <v>0</v>
      </c>
      <c r="R2350" s="322"/>
      <c r="S2350" s="149">
        <v>1</v>
      </c>
    </row>
    <row r="2351" spans="1:19" ht="10.9" customHeight="1" x14ac:dyDescent="0.2">
      <c r="A2351" s="301"/>
      <c r="B2351" s="301"/>
      <c r="C2351" s="301"/>
      <c r="D2351" s="301"/>
      <c r="E2351" s="301"/>
      <c r="F2351" s="301"/>
      <c r="G2351" s="301"/>
      <c r="H2351" s="301"/>
      <c r="I2351" s="301"/>
      <c r="J2351" s="301"/>
      <c r="K2351" s="301"/>
      <c r="L2351" s="301"/>
      <c r="M2351" s="301"/>
      <c r="N2351" s="301"/>
      <c r="O2351" s="301"/>
      <c r="P2351" s="301"/>
      <c r="Q2351" s="301"/>
      <c r="R2351" s="301"/>
      <c r="S2351" s="301"/>
    </row>
    <row r="2352" spans="1:19" ht="10.9" customHeight="1" x14ac:dyDescent="0.2">
      <c r="A2352" s="322" t="s">
        <v>4022</v>
      </c>
      <c r="B2352" s="322"/>
      <c r="C2352" s="322"/>
      <c r="D2352" s="322"/>
      <c r="E2352" s="321" t="s">
        <v>4361</v>
      </c>
      <c r="F2352" s="321"/>
      <c r="G2352" s="321"/>
      <c r="H2352" s="321"/>
      <c r="I2352" s="321"/>
      <c r="J2352" s="321"/>
      <c r="K2352" s="321"/>
      <c r="L2352" s="321"/>
      <c r="M2352" s="321"/>
      <c r="N2352" s="321"/>
      <c r="O2352" s="321"/>
      <c r="P2352" s="322" t="s">
        <v>2904</v>
      </c>
      <c r="Q2352" s="322"/>
      <c r="R2352" s="321" t="s">
        <v>629</v>
      </c>
      <c r="S2352" s="321"/>
    </row>
    <row r="2353" spans="1:19" ht="10.9" customHeight="1" x14ac:dyDescent="0.2">
      <c r="A2353" s="157"/>
      <c r="B2353" s="324"/>
      <c r="C2353" s="324"/>
      <c r="D2353" s="324"/>
      <c r="E2353" s="324"/>
      <c r="F2353" s="324"/>
      <c r="G2353" s="325"/>
      <c r="H2353" s="325"/>
      <c r="I2353" s="325"/>
      <c r="J2353" s="325"/>
      <c r="K2353" s="156"/>
      <c r="L2353" s="326" t="s">
        <v>4020</v>
      </c>
      <c r="M2353" s="326"/>
      <c r="N2353" s="326"/>
      <c r="O2353" s="326"/>
      <c r="P2353" s="326"/>
      <c r="Q2353" s="326"/>
      <c r="R2353" s="326"/>
      <c r="S2353" s="156"/>
    </row>
    <row r="2354" spans="1:19" ht="65.650000000000006" customHeight="1" x14ac:dyDescent="0.2">
      <c r="A2354" s="155" t="s">
        <v>1247</v>
      </c>
      <c r="B2354" s="327" t="s">
        <v>0</v>
      </c>
      <c r="C2354" s="327"/>
      <c r="D2354" s="327" t="s">
        <v>1</v>
      </c>
      <c r="E2354" s="327"/>
      <c r="F2354" s="327"/>
      <c r="G2354" s="327" t="s">
        <v>2904</v>
      </c>
      <c r="H2354" s="327"/>
      <c r="I2354" s="328" t="s">
        <v>405</v>
      </c>
      <c r="J2354" s="328"/>
      <c r="K2354" s="154" t="s">
        <v>4</v>
      </c>
      <c r="L2354" s="322" t="s">
        <v>4019</v>
      </c>
      <c r="M2354" s="322"/>
      <c r="N2354" s="141" t="s">
        <v>4018</v>
      </c>
      <c r="O2354" s="322" t="s">
        <v>4017</v>
      </c>
      <c r="P2354" s="322"/>
      <c r="Q2354" s="322" t="s">
        <v>4016</v>
      </c>
      <c r="R2354" s="322"/>
      <c r="S2354" s="154" t="s">
        <v>5</v>
      </c>
    </row>
    <row r="2355" spans="1:19" ht="10.9" customHeight="1" x14ac:dyDescent="0.2">
      <c r="A2355" s="128" t="s">
        <v>4015</v>
      </c>
      <c r="B2355" s="334">
        <v>1092</v>
      </c>
      <c r="C2355" s="321"/>
      <c r="D2355" s="321" t="s">
        <v>3929</v>
      </c>
      <c r="E2355" s="321"/>
      <c r="F2355" s="321"/>
      <c r="G2355" s="321" t="s">
        <v>629</v>
      </c>
      <c r="H2355" s="321"/>
      <c r="I2355" s="335">
        <v>2.5000000000000001E-2</v>
      </c>
      <c r="J2355" s="331"/>
      <c r="K2355" s="142">
        <v>13.39</v>
      </c>
      <c r="L2355" s="331"/>
      <c r="M2355" s="331"/>
      <c r="N2355" s="132">
        <v>0.33479999999999999</v>
      </c>
      <c r="O2355" s="331"/>
      <c r="P2355" s="331"/>
      <c r="Q2355" s="331"/>
      <c r="R2355" s="331"/>
      <c r="S2355" s="132">
        <v>0.33479999999999999</v>
      </c>
    </row>
    <row r="2356" spans="1:19" ht="10.9" customHeight="1" x14ac:dyDescent="0.2">
      <c r="A2356" s="128" t="s">
        <v>4015</v>
      </c>
      <c r="B2356" s="334">
        <v>1351</v>
      </c>
      <c r="C2356" s="321"/>
      <c r="D2356" s="321" t="s">
        <v>3936</v>
      </c>
      <c r="E2356" s="321"/>
      <c r="F2356" s="321"/>
      <c r="G2356" s="321" t="s">
        <v>629</v>
      </c>
      <c r="H2356" s="321"/>
      <c r="I2356" s="335">
        <v>1</v>
      </c>
      <c r="J2356" s="331"/>
      <c r="K2356" s="132">
        <v>7.23</v>
      </c>
      <c r="L2356" s="331"/>
      <c r="M2356" s="331"/>
      <c r="N2356" s="132">
        <v>7.23</v>
      </c>
      <c r="O2356" s="331"/>
      <c r="P2356" s="331"/>
      <c r="Q2356" s="331"/>
      <c r="R2356" s="331"/>
      <c r="S2356" s="132">
        <v>7.23</v>
      </c>
    </row>
    <row r="2357" spans="1:19" ht="10.9" customHeight="1" x14ac:dyDescent="0.2">
      <c r="A2357" s="128" t="s">
        <v>4015</v>
      </c>
      <c r="B2357" s="334">
        <v>2505</v>
      </c>
      <c r="C2357" s="321"/>
      <c r="D2357" s="321" t="s">
        <v>4355</v>
      </c>
      <c r="E2357" s="321"/>
      <c r="F2357" s="321"/>
      <c r="G2357" s="321" t="s">
        <v>7</v>
      </c>
      <c r="H2357" s="321"/>
      <c r="I2357" s="335">
        <v>0.216</v>
      </c>
      <c r="J2357" s="331"/>
      <c r="K2357" s="132">
        <v>0.4</v>
      </c>
      <c r="L2357" s="331"/>
      <c r="M2357" s="331"/>
      <c r="N2357" s="132">
        <v>8.6400000000000005E-2</v>
      </c>
      <c r="O2357" s="331"/>
      <c r="P2357" s="331"/>
      <c r="Q2357" s="331"/>
      <c r="R2357" s="331"/>
      <c r="S2357" s="132">
        <v>8.6400000000000005E-2</v>
      </c>
    </row>
    <row r="2358" spans="1:19" ht="10.9" customHeight="1" x14ac:dyDescent="0.2">
      <c r="A2358" s="128" t="s">
        <v>4015</v>
      </c>
      <c r="B2358" s="334">
        <v>2508</v>
      </c>
      <c r="C2358" s="321"/>
      <c r="D2358" s="321" t="s">
        <v>4354</v>
      </c>
      <c r="E2358" s="321"/>
      <c r="F2358" s="321"/>
      <c r="G2358" s="321" t="s">
        <v>7</v>
      </c>
      <c r="H2358" s="321"/>
      <c r="I2358" s="335">
        <v>0.216</v>
      </c>
      <c r="J2358" s="331"/>
      <c r="K2358" s="132">
        <v>0.2</v>
      </c>
      <c r="L2358" s="331"/>
      <c r="M2358" s="331"/>
      <c r="N2358" s="132">
        <v>4.3200000000000002E-2</v>
      </c>
      <c r="O2358" s="331"/>
      <c r="P2358" s="331"/>
      <c r="Q2358" s="331"/>
      <c r="R2358" s="331"/>
      <c r="S2358" s="132">
        <v>4.3200000000000002E-2</v>
      </c>
    </row>
    <row r="2359" spans="1:19" ht="10.9" customHeight="1" x14ac:dyDescent="0.2">
      <c r="A2359" s="128" t="s">
        <v>4015</v>
      </c>
      <c r="B2359" s="334">
        <v>2515</v>
      </c>
      <c r="C2359" s="321"/>
      <c r="D2359" s="321" t="s">
        <v>4353</v>
      </c>
      <c r="E2359" s="321"/>
      <c r="F2359" s="321"/>
      <c r="G2359" s="321" t="s">
        <v>7</v>
      </c>
      <c r="H2359" s="321"/>
      <c r="I2359" s="335">
        <v>0.51600000000000001</v>
      </c>
      <c r="J2359" s="331"/>
      <c r="K2359" s="132">
        <v>0.98</v>
      </c>
      <c r="L2359" s="331"/>
      <c r="M2359" s="331"/>
      <c r="N2359" s="132">
        <v>0.50570000000000004</v>
      </c>
      <c r="O2359" s="331"/>
      <c r="P2359" s="331"/>
      <c r="Q2359" s="331"/>
      <c r="R2359" s="331"/>
      <c r="S2359" s="132">
        <v>0.50570000000000004</v>
      </c>
    </row>
    <row r="2360" spans="1:19" ht="10.9" customHeight="1" x14ac:dyDescent="0.2">
      <c r="A2360" s="128" t="s">
        <v>4015</v>
      </c>
      <c r="B2360" s="334">
        <v>2528</v>
      </c>
      <c r="C2360" s="321"/>
      <c r="D2360" s="321" t="s">
        <v>4028</v>
      </c>
      <c r="E2360" s="321"/>
      <c r="F2360" s="321"/>
      <c r="G2360" s="321" t="s">
        <v>7</v>
      </c>
      <c r="H2360" s="321"/>
      <c r="I2360" s="335">
        <v>0.01</v>
      </c>
      <c r="J2360" s="331"/>
      <c r="K2360" s="132">
        <v>0.71</v>
      </c>
      <c r="L2360" s="331"/>
      <c r="M2360" s="331"/>
      <c r="N2360" s="132">
        <v>7.1000000000000004E-3</v>
      </c>
      <c r="O2360" s="331"/>
      <c r="P2360" s="331"/>
      <c r="Q2360" s="331"/>
      <c r="R2360" s="331"/>
      <c r="S2360" s="132">
        <v>7.1000000000000004E-3</v>
      </c>
    </row>
    <row r="2361" spans="1:19" ht="10.9" customHeight="1" x14ac:dyDescent="0.2">
      <c r="A2361" s="322" t="s">
        <v>4014</v>
      </c>
      <c r="B2361" s="322"/>
      <c r="C2361" s="322"/>
      <c r="D2361" s="322"/>
      <c r="E2361" s="322"/>
      <c r="F2361" s="322"/>
      <c r="G2361" s="322"/>
      <c r="H2361" s="322"/>
      <c r="I2361" s="322"/>
      <c r="J2361" s="322"/>
      <c r="K2361" s="322"/>
      <c r="L2361" s="333">
        <v>0</v>
      </c>
      <c r="M2361" s="322"/>
      <c r="N2361" s="152">
        <v>8.2072000000000003</v>
      </c>
      <c r="O2361" s="333">
        <v>0</v>
      </c>
      <c r="P2361" s="322"/>
      <c r="Q2361" s="333">
        <v>0</v>
      </c>
      <c r="R2361" s="322"/>
      <c r="S2361" s="152">
        <v>8.2072000000000003</v>
      </c>
    </row>
    <row r="2362" spans="1:19" ht="10.9" customHeight="1" x14ac:dyDescent="0.2">
      <c r="A2362" s="322" t="s">
        <v>4013</v>
      </c>
      <c r="B2362" s="322"/>
      <c r="C2362" s="322"/>
      <c r="D2362" s="322"/>
      <c r="E2362" s="322"/>
      <c r="F2362" s="322"/>
      <c r="G2362" s="322"/>
      <c r="H2362" s="322"/>
      <c r="I2362" s="322"/>
      <c r="J2362" s="322"/>
      <c r="K2362" s="322"/>
      <c r="L2362" s="330">
        <v>0</v>
      </c>
      <c r="M2362" s="322"/>
      <c r="N2362" s="149">
        <v>1</v>
      </c>
      <c r="O2362" s="330">
        <v>0</v>
      </c>
      <c r="P2362" s="322"/>
      <c r="Q2362" s="330">
        <v>0</v>
      </c>
      <c r="R2362" s="322"/>
      <c r="S2362" s="149">
        <v>1</v>
      </c>
    </row>
    <row r="2363" spans="1:19" ht="10.9" customHeight="1" x14ac:dyDescent="0.2">
      <c r="A2363" s="301"/>
      <c r="B2363" s="301"/>
      <c r="C2363" s="301"/>
      <c r="D2363" s="301"/>
      <c r="E2363" s="301"/>
      <c r="F2363" s="301"/>
      <c r="G2363" s="301"/>
      <c r="H2363" s="301"/>
      <c r="I2363" s="301"/>
      <c r="J2363" s="301"/>
      <c r="K2363" s="301"/>
      <c r="L2363" s="301"/>
      <c r="M2363" s="301"/>
      <c r="N2363" s="301"/>
      <c r="O2363" s="301"/>
      <c r="P2363" s="301"/>
      <c r="Q2363" s="301"/>
      <c r="R2363" s="301"/>
      <c r="S2363" s="301"/>
    </row>
    <row r="2364" spans="1:19" ht="10.9" customHeight="1" x14ac:dyDescent="0.2">
      <c r="A2364" s="322" t="s">
        <v>4022</v>
      </c>
      <c r="B2364" s="322"/>
      <c r="C2364" s="322"/>
      <c r="D2364" s="322"/>
      <c r="E2364" s="321" t="s">
        <v>4360</v>
      </c>
      <c r="F2364" s="321"/>
      <c r="G2364" s="321"/>
      <c r="H2364" s="321"/>
      <c r="I2364" s="321"/>
      <c r="J2364" s="321"/>
      <c r="K2364" s="321"/>
      <c r="L2364" s="321"/>
      <c r="M2364" s="321"/>
      <c r="N2364" s="321"/>
      <c r="O2364" s="321"/>
      <c r="P2364" s="322" t="s">
        <v>2904</v>
      </c>
      <c r="Q2364" s="322"/>
      <c r="R2364" s="321" t="s">
        <v>629</v>
      </c>
      <c r="S2364" s="321"/>
    </row>
    <row r="2365" spans="1:19" ht="10.9" customHeight="1" x14ac:dyDescent="0.2">
      <c r="A2365" s="157"/>
      <c r="B2365" s="324"/>
      <c r="C2365" s="324"/>
      <c r="D2365" s="324"/>
      <c r="E2365" s="324"/>
      <c r="F2365" s="324"/>
      <c r="G2365" s="325"/>
      <c r="H2365" s="325"/>
      <c r="I2365" s="325"/>
      <c r="J2365" s="325"/>
      <c r="K2365" s="156"/>
      <c r="L2365" s="326" t="s">
        <v>4020</v>
      </c>
      <c r="M2365" s="326"/>
      <c r="N2365" s="326"/>
      <c r="O2365" s="326"/>
      <c r="P2365" s="326"/>
      <c r="Q2365" s="326"/>
      <c r="R2365" s="326"/>
      <c r="S2365" s="156"/>
    </row>
    <row r="2366" spans="1:19" ht="65.650000000000006" customHeight="1" x14ac:dyDescent="0.2">
      <c r="A2366" s="155" t="s">
        <v>1247</v>
      </c>
      <c r="B2366" s="327" t="s">
        <v>0</v>
      </c>
      <c r="C2366" s="327"/>
      <c r="D2366" s="327" t="s">
        <v>1</v>
      </c>
      <c r="E2366" s="327"/>
      <c r="F2366" s="327"/>
      <c r="G2366" s="327" t="s">
        <v>2904</v>
      </c>
      <c r="H2366" s="327"/>
      <c r="I2366" s="328" t="s">
        <v>405</v>
      </c>
      <c r="J2366" s="328"/>
      <c r="K2366" s="154" t="s">
        <v>4</v>
      </c>
      <c r="L2366" s="322" t="s">
        <v>4019</v>
      </c>
      <c r="M2366" s="322"/>
      <c r="N2366" s="141" t="s">
        <v>4018</v>
      </c>
      <c r="O2366" s="322" t="s">
        <v>4017</v>
      </c>
      <c r="P2366" s="322"/>
      <c r="Q2366" s="322" t="s">
        <v>4016</v>
      </c>
      <c r="R2366" s="322"/>
      <c r="S2366" s="154" t="s">
        <v>5</v>
      </c>
    </row>
    <row r="2367" spans="1:19" ht="10.9" customHeight="1" x14ac:dyDescent="0.2">
      <c r="A2367" s="128" t="s">
        <v>4015</v>
      </c>
      <c r="B2367" s="334">
        <v>1092</v>
      </c>
      <c r="C2367" s="321"/>
      <c r="D2367" s="321" t="s">
        <v>3929</v>
      </c>
      <c r="E2367" s="321"/>
      <c r="F2367" s="321"/>
      <c r="G2367" s="321" t="s">
        <v>629</v>
      </c>
      <c r="H2367" s="321"/>
      <c r="I2367" s="335">
        <v>2.5000000000000001E-2</v>
      </c>
      <c r="J2367" s="331"/>
      <c r="K2367" s="142">
        <v>13.39</v>
      </c>
      <c r="L2367" s="331"/>
      <c r="M2367" s="331"/>
      <c r="N2367" s="132">
        <v>0.33479999999999999</v>
      </c>
      <c r="O2367" s="331"/>
      <c r="P2367" s="331"/>
      <c r="Q2367" s="331"/>
      <c r="R2367" s="331"/>
      <c r="S2367" s="132">
        <v>0.33479999999999999</v>
      </c>
    </row>
    <row r="2368" spans="1:19" ht="10.9" customHeight="1" x14ac:dyDescent="0.2">
      <c r="A2368" s="128" t="s">
        <v>4015</v>
      </c>
      <c r="B2368" s="334">
        <v>1343</v>
      </c>
      <c r="C2368" s="321"/>
      <c r="D2368" s="321" t="s">
        <v>3942</v>
      </c>
      <c r="E2368" s="321"/>
      <c r="F2368" s="321"/>
      <c r="G2368" s="321" t="s">
        <v>629</v>
      </c>
      <c r="H2368" s="321"/>
      <c r="I2368" s="335">
        <v>1</v>
      </c>
      <c r="J2368" s="331"/>
      <c r="K2368" s="132">
        <v>6.93</v>
      </c>
      <c r="L2368" s="331"/>
      <c r="M2368" s="331"/>
      <c r="N2368" s="132">
        <v>6.93</v>
      </c>
      <c r="O2368" s="331"/>
      <c r="P2368" s="331"/>
      <c r="Q2368" s="331"/>
      <c r="R2368" s="331"/>
      <c r="S2368" s="132">
        <v>6.93</v>
      </c>
    </row>
    <row r="2369" spans="1:19" ht="10.9" customHeight="1" x14ac:dyDescent="0.2">
      <c r="A2369" s="128" t="s">
        <v>4015</v>
      </c>
      <c r="B2369" s="334">
        <v>2505</v>
      </c>
      <c r="C2369" s="321"/>
      <c r="D2369" s="321" t="s">
        <v>4355</v>
      </c>
      <c r="E2369" s="321"/>
      <c r="F2369" s="321"/>
      <c r="G2369" s="321" t="s">
        <v>7</v>
      </c>
      <c r="H2369" s="321"/>
      <c r="I2369" s="335">
        <v>0.12</v>
      </c>
      <c r="J2369" s="331"/>
      <c r="K2369" s="132">
        <v>0.4</v>
      </c>
      <c r="L2369" s="331"/>
      <c r="M2369" s="331"/>
      <c r="N2369" s="132">
        <v>4.8000000000000001E-2</v>
      </c>
      <c r="O2369" s="331"/>
      <c r="P2369" s="331"/>
      <c r="Q2369" s="331"/>
      <c r="R2369" s="331"/>
      <c r="S2369" s="132">
        <v>4.8000000000000001E-2</v>
      </c>
    </row>
    <row r="2370" spans="1:19" ht="10.9" customHeight="1" x14ac:dyDescent="0.2">
      <c r="A2370" s="128" t="s">
        <v>4015</v>
      </c>
      <c r="B2370" s="334">
        <v>2508</v>
      </c>
      <c r="C2370" s="321"/>
      <c r="D2370" s="321" t="s">
        <v>4354</v>
      </c>
      <c r="E2370" s="321"/>
      <c r="F2370" s="321"/>
      <c r="G2370" s="321" t="s">
        <v>7</v>
      </c>
      <c r="H2370" s="321"/>
      <c r="I2370" s="335">
        <v>0.12</v>
      </c>
      <c r="J2370" s="331"/>
      <c r="K2370" s="132">
        <v>0.2</v>
      </c>
      <c r="L2370" s="331"/>
      <c r="M2370" s="331"/>
      <c r="N2370" s="132">
        <v>2.4E-2</v>
      </c>
      <c r="O2370" s="331"/>
      <c r="P2370" s="331"/>
      <c r="Q2370" s="331"/>
      <c r="R2370" s="331"/>
      <c r="S2370" s="132">
        <v>2.4E-2</v>
      </c>
    </row>
    <row r="2371" spans="1:19" ht="10.9" customHeight="1" x14ac:dyDescent="0.2">
      <c r="A2371" s="128" t="s">
        <v>4015</v>
      </c>
      <c r="B2371" s="334">
        <v>2515</v>
      </c>
      <c r="C2371" s="321"/>
      <c r="D2371" s="321" t="s">
        <v>4353</v>
      </c>
      <c r="E2371" s="321"/>
      <c r="F2371" s="321"/>
      <c r="G2371" s="321" t="s">
        <v>7</v>
      </c>
      <c r="H2371" s="321"/>
      <c r="I2371" s="335">
        <v>0.27800000000000002</v>
      </c>
      <c r="J2371" s="331"/>
      <c r="K2371" s="132">
        <v>0.98</v>
      </c>
      <c r="L2371" s="331"/>
      <c r="M2371" s="331"/>
      <c r="N2371" s="132">
        <v>0.27239999999999998</v>
      </c>
      <c r="O2371" s="331"/>
      <c r="P2371" s="331"/>
      <c r="Q2371" s="331"/>
      <c r="R2371" s="331"/>
      <c r="S2371" s="132">
        <v>0.27239999999999998</v>
      </c>
    </row>
    <row r="2372" spans="1:19" ht="10.9" customHeight="1" x14ac:dyDescent="0.2">
      <c r="A2372" s="128" t="s">
        <v>4015</v>
      </c>
      <c r="B2372" s="334">
        <v>2528</v>
      </c>
      <c r="C2372" s="321"/>
      <c r="D2372" s="321" t="s">
        <v>4028</v>
      </c>
      <c r="E2372" s="321"/>
      <c r="F2372" s="321"/>
      <c r="G2372" s="321" t="s">
        <v>7</v>
      </c>
      <c r="H2372" s="321"/>
      <c r="I2372" s="335">
        <v>0.01</v>
      </c>
      <c r="J2372" s="331"/>
      <c r="K2372" s="132">
        <v>0.71</v>
      </c>
      <c r="L2372" s="331"/>
      <c r="M2372" s="331"/>
      <c r="N2372" s="132">
        <v>7.1000000000000004E-3</v>
      </c>
      <c r="O2372" s="331"/>
      <c r="P2372" s="331"/>
      <c r="Q2372" s="331"/>
      <c r="R2372" s="331"/>
      <c r="S2372" s="132">
        <v>7.1000000000000004E-3</v>
      </c>
    </row>
    <row r="2373" spans="1:19" ht="10.9" customHeight="1" x14ac:dyDescent="0.2">
      <c r="A2373" s="322" t="s">
        <v>4014</v>
      </c>
      <c r="B2373" s="322"/>
      <c r="C2373" s="322"/>
      <c r="D2373" s="322"/>
      <c r="E2373" s="322"/>
      <c r="F2373" s="322"/>
      <c r="G2373" s="322"/>
      <c r="H2373" s="322"/>
      <c r="I2373" s="322"/>
      <c r="J2373" s="322"/>
      <c r="K2373" s="322"/>
      <c r="L2373" s="333">
        <v>0</v>
      </c>
      <c r="M2373" s="322"/>
      <c r="N2373" s="152">
        <v>7.6162999999999998</v>
      </c>
      <c r="O2373" s="333">
        <v>0</v>
      </c>
      <c r="P2373" s="322"/>
      <c r="Q2373" s="333">
        <v>0</v>
      </c>
      <c r="R2373" s="322"/>
      <c r="S2373" s="152">
        <v>7.6162999999999998</v>
      </c>
    </row>
    <row r="2374" spans="1:19" ht="10.9" customHeight="1" x14ac:dyDescent="0.2">
      <c r="A2374" s="322" t="s">
        <v>4013</v>
      </c>
      <c r="B2374" s="322"/>
      <c r="C2374" s="322"/>
      <c r="D2374" s="322"/>
      <c r="E2374" s="322"/>
      <c r="F2374" s="322"/>
      <c r="G2374" s="322"/>
      <c r="H2374" s="322"/>
      <c r="I2374" s="322"/>
      <c r="J2374" s="322"/>
      <c r="K2374" s="322"/>
      <c r="L2374" s="330">
        <v>0</v>
      </c>
      <c r="M2374" s="322"/>
      <c r="N2374" s="149">
        <v>1</v>
      </c>
      <c r="O2374" s="330">
        <v>0</v>
      </c>
      <c r="P2374" s="322"/>
      <c r="Q2374" s="330">
        <v>0</v>
      </c>
      <c r="R2374" s="322"/>
      <c r="S2374" s="149">
        <v>1</v>
      </c>
    </row>
    <row r="2375" spans="1:19" ht="10.9" customHeight="1" x14ac:dyDescent="0.2">
      <c r="A2375" s="301"/>
      <c r="B2375" s="301"/>
      <c r="C2375" s="301"/>
      <c r="D2375" s="301"/>
      <c r="E2375" s="301"/>
      <c r="F2375" s="301"/>
      <c r="G2375" s="301"/>
      <c r="H2375" s="301"/>
      <c r="I2375" s="301"/>
      <c r="J2375" s="301"/>
      <c r="K2375" s="301"/>
      <c r="L2375" s="301"/>
      <c r="M2375" s="301"/>
      <c r="N2375" s="301"/>
      <c r="O2375" s="301"/>
      <c r="P2375" s="301"/>
      <c r="Q2375" s="301"/>
      <c r="R2375" s="301"/>
      <c r="S2375" s="301"/>
    </row>
    <row r="2376" spans="1:19" ht="10.9" customHeight="1" x14ac:dyDescent="0.2">
      <c r="A2376" s="322" t="s">
        <v>4022</v>
      </c>
      <c r="B2376" s="322"/>
      <c r="C2376" s="322"/>
      <c r="D2376" s="322"/>
      <c r="E2376" s="321" t="s">
        <v>4359</v>
      </c>
      <c r="F2376" s="321"/>
      <c r="G2376" s="321"/>
      <c r="H2376" s="321"/>
      <c r="I2376" s="321"/>
      <c r="J2376" s="321"/>
      <c r="K2376" s="321"/>
      <c r="L2376" s="321"/>
      <c r="M2376" s="321"/>
      <c r="N2376" s="321"/>
      <c r="O2376" s="321"/>
      <c r="P2376" s="322" t="s">
        <v>2904</v>
      </c>
      <c r="Q2376" s="322"/>
      <c r="R2376" s="321" t="s">
        <v>629</v>
      </c>
      <c r="S2376" s="321"/>
    </row>
    <row r="2377" spans="1:19" ht="10.9" customHeight="1" x14ac:dyDescent="0.2">
      <c r="A2377" s="157"/>
      <c r="B2377" s="324"/>
      <c r="C2377" s="324"/>
      <c r="D2377" s="324"/>
      <c r="E2377" s="324"/>
      <c r="F2377" s="324"/>
      <c r="G2377" s="325"/>
      <c r="H2377" s="325"/>
      <c r="I2377" s="325"/>
      <c r="J2377" s="325"/>
      <c r="K2377" s="156"/>
      <c r="L2377" s="326" t="s">
        <v>4020</v>
      </c>
      <c r="M2377" s="326"/>
      <c r="N2377" s="326"/>
      <c r="O2377" s="326"/>
      <c r="P2377" s="326"/>
      <c r="Q2377" s="326"/>
      <c r="R2377" s="326"/>
      <c r="S2377" s="156"/>
    </row>
    <row r="2378" spans="1:19" ht="65.650000000000006" customHeight="1" x14ac:dyDescent="0.2">
      <c r="A2378" s="155" t="s">
        <v>1247</v>
      </c>
      <c r="B2378" s="327" t="s">
        <v>0</v>
      </c>
      <c r="C2378" s="327"/>
      <c r="D2378" s="327" t="s">
        <v>1</v>
      </c>
      <c r="E2378" s="327"/>
      <c r="F2378" s="327"/>
      <c r="G2378" s="327" t="s">
        <v>2904</v>
      </c>
      <c r="H2378" s="327"/>
      <c r="I2378" s="328" t="s">
        <v>405</v>
      </c>
      <c r="J2378" s="328"/>
      <c r="K2378" s="154" t="s">
        <v>4</v>
      </c>
      <c r="L2378" s="322" t="s">
        <v>4019</v>
      </c>
      <c r="M2378" s="322"/>
      <c r="N2378" s="141" t="s">
        <v>4018</v>
      </c>
      <c r="O2378" s="322" t="s">
        <v>4017</v>
      </c>
      <c r="P2378" s="322"/>
      <c r="Q2378" s="322" t="s">
        <v>4016</v>
      </c>
      <c r="R2378" s="322"/>
      <c r="S2378" s="154" t="s">
        <v>5</v>
      </c>
    </row>
    <row r="2379" spans="1:19" ht="10.9" customHeight="1" x14ac:dyDescent="0.2">
      <c r="A2379" s="128" t="s">
        <v>4015</v>
      </c>
      <c r="B2379" s="334">
        <v>1092</v>
      </c>
      <c r="C2379" s="321"/>
      <c r="D2379" s="321" t="s">
        <v>3929</v>
      </c>
      <c r="E2379" s="321"/>
      <c r="F2379" s="321"/>
      <c r="G2379" s="321" t="s">
        <v>629</v>
      </c>
      <c r="H2379" s="321"/>
      <c r="I2379" s="335">
        <v>2.5000000000000001E-2</v>
      </c>
      <c r="J2379" s="331"/>
      <c r="K2379" s="142">
        <v>13.39</v>
      </c>
      <c r="L2379" s="331"/>
      <c r="M2379" s="331"/>
      <c r="N2379" s="132">
        <v>0.33479999999999999</v>
      </c>
      <c r="O2379" s="331"/>
      <c r="P2379" s="331"/>
      <c r="Q2379" s="331"/>
      <c r="R2379" s="331"/>
      <c r="S2379" s="132">
        <v>0.33479999999999999</v>
      </c>
    </row>
    <row r="2380" spans="1:19" ht="10.9" customHeight="1" x14ac:dyDescent="0.2">
      <c r="A2380" s="128" t="s">
        <v>4015</v>
      </c>
      <c r="B2380" s="334">
        <v>1344</v>
      </c>
      <c r="C2380" s="321"/>
      <c r="D2380" s="321" t="s">
        <v>3941</v>
      </c>
      <c r="E2380" s="321"/>
      <c r="F2380" s="321"/>
      <c r="G2380" s="321" t="s">
        <v>629</v>
      </c>
      <c r="H2380" s="321"/>
      <c r="I2380" s="335">
        <v>1</v>
      </c>
      <c r="J2380" s="331"/>
      <c r="K2380" s="132">
        <v>6.63</v>
      </c>
      <c r="L2380" s="331"/>
      <c r="M2380" s="331"/>
      <c r="N2380" s="132">
        <v>6.63</v>
      </c>
      <c r="O2380" s="331"/>
      <c r="P2380" s="331"/>
      <c r="Q2380" s="331"/>
      <c r="R2380" s="331"/>
      <c r="S2380" s="132">
        <v>6.63</v>
      </c>
    </row>
    <row r="2381" spans="1:19" ht="10.9" customHeight="1" x14ac:dyDescent="0.2">
      <c r="A2381" s="128" t="s">
        <v>4015</v>
      </c>
      <c r="B2381" s="334">
        <v>2505</v>
      </c>
      <c r="C2381" s="321"/>
      <c r="D2381" s="321" t="s">
        <v>4355</v>
      </c>
      <c r="E2381" s="321"/>
      <c r="F2381" s="321"/>
      <c r="G2381" s="321" t="s">
        <v>7</v>
      </c>
      <c r="H2381" s="321"/>
      <c r="I2381" s="335">
        <v>0.13300000000000001</v>
      </c>
      <c r="J2381" s="331"/>
      <c r="K2381" s="132">
        <v>0.4</v>
      </c>
      <c r="L2381" s="331"/>
      <c r="M2381" s="331"/>
      <c r="N2381" s="132">
        <v>5.3199999999999997E-2</v>
      </c>
      <c r="O2381" s="331"/>
      <c r="P2381" s="331"/>
      <c r="Q2381" s="331"/>
      <c r="R2381" s="331"/>
      <c r="S2381" s="132">
        <v>5.3199999999999997E-2</v>
      </c>
    </row>
    <row r="2382" spans="1:19" ht="10.9" customHeight="1" x14ac:dyDescent="0.2">
      <c r="A2382" s="128" t="s">
        <v>4015</v>
      </c>
      <c r="B2382" s="334">
        <v>2508</v>
      </c>
      <c r="C2382" s="321"/>
      <c r="D2382" s="321" t="s">
        <v>4354</v>
      </c>
      <c r="E2382" s="321"/>
      <c r="F2382" s="321"/>
      <c r="G2382" s="321" t="s">
        <v>7</v>
      </c>
      <c r="H2382" s="321"/>
      <c r="I2382" s="335">
        <v>0.13300000000000001</v>
      </c>
      <c r="J2382" s="331"/>
      <c r="K2382" s="132">
        <v>0.2</v>
      </c>
      <c r="L2382" s="331"/>
      <c r="M2382" s="331"/>
      <c r="N2382" s="132">
        <v>2.6599999999999999E-2</v>
      </c>
      <c r="O2382" s="331"/>
      <c r="P2382" s="331"/>
      <c r="Q2382" s="331"/>
      <c r="R2382" s="331"/>
      <c r="S2382" s="132">
        <v>2.6599999999999999E-2</v>
      </c>
    </row>
    <row r="2383" spans="1:19" ht="10.9" customHeight="1" x14ac:dyDescent="0.2">
      <c r="A2383" s="128" t="s">
        <v>4015</v>
      </c>
      <c r="B2383" s="334">
        <v>2515</v>
      </c>
      <c r="C2383" s="321"/>
      <c r="D2383" s="321" t="s">
        <v>4353</v>
      </c>
      <c r="E2383" s="321"/>
      <c r="F2383" s="321"/>
      <c r="G2383" s="321" t="s">
        <v>7</v>
      </c>
      <c r="H2383" s="321"/>
      <c r="I2383" s="335">
        <v>0.22800000000000001</v>
      </c>
      <c r="J2383" s="331"/>
      <c r="K2383" s="132">
        <v>0.98</v>
      </c>
      <c r="L2383" s="331"/>
      <c r="M2383" s="331"/>
      <c r="N2383" s="132">
        <v>0.22339999999999999</v>
      </c>
      <c r="O2383" s="331"/>
      <c r="P2383" s="331"/>
      <c r="Q2383" s="331"/>
      <c r="R2383" s="331"/>
      <c r="S2383" s="132">
        <v>0.22339999999999999</v>
      </c>
    </row>
    <row r="2384" spans="1:19" ht="10.9" customHeight="1" x14ac:dyDescent="0.2">
      <c r="A2384" s="128" t="s">
        <v>4015</v>
      </c>
      <c r="B2384" s="334">
        <v>2528</v>
      </c>
      <c r="C2384" s="321"/>
      <c r="D2384" s="321" t="s">
        <v>4028</v>
      </c>
      <c r="E2384" s="321"/>
      <c r="F2384" s="321"/>
      <c r="G2384" s="321" t="s">
        <v>7</v>
      </c>
      <c r="H2384" s="321"/>
      <c r="I2384" s="335">
        <v>0.01</v>
      </c>
      <c r="J2384" s="331"/>
      <c r="K2384" s="132">
        <v>0.71</v>
      </c>
      <c r="L2384" s="331"/>
      <c r="M2384" s="331"/>
      <c r="N2384" s="132">
        <v>7.1000000000000004E-3</v>
      </c>
      <c r="O2384" s="331"/>
      <c r="P2384" s="331"/>
      <c r="Q2384" s="331"/>
      <c r="R2384" s="331"/>
      <c r="S2384" s="132">
        <v>7.1000000000000004E-3</v>
      </c>
    </row>
    <row r="2385" spans="1:19" ht="10.9" customHeight="1" x14ac:dyDescent="0.2">
      <c r="A2385" s="322" t="s">
        <v>4014</v>
      </c>
      <c r="B2385" s="322"/>
      <c r="C2385" s="322"/>
      <c r="D2385" s="322"/>
      <c r="E2385" s="322"/>
      <c r="F2385" s="322"/>
      <c r="G2385" s="322"/>
      <c r="H2385" s="322"/>
      <c r="I2385" s="322"/>
      <c r="J2385" s="322"/>
      <c r="K2385" s="322"/>
      <c r="L2385" s="333">
        <v>0</v>
      </c>
      <c r="M2385" s="322"/>
      <c r="N2385" s="152">
        <v>7.2751000000000001</v>
      </c>
      <c r="O2385" s="333">
        <v>0</v>
      </c>
      <c r="P2385" s="322"/>
      <c r="Q2385" s="333">
        <v>0</v>
      </c>
      <c r="R2385" s="322"/>
      <c r="S2385" s="152">
        <v>7.2751000000000001</v>
      </c>
    </row>
    <row r="2386" spans="1:19" ht="10.9" customHeight="1" x14ac:dyDescent="0.2">
      <c r="A2386" s="322" t="s">
        <v>4013</v>
      </c>
      <c r="B2386" s="322"/>
      <c r="C2386" s="322"/>
      <c r="D2386" s="322"/>
      <c r="E2386" s="322"/>
      <c r="F2386" s="322"/>
      <c r="G2386" s="322"/>
      <c r="H2386" s="322"/>
      <c r="I2386" s="322"/>
      <c r="J2386" s="322"/>
      <c r="K2386" s="322"/>
      <c r="L2386" s="330">
        <v>0</v>
      </c>
      <c r="M2386" s="322"/>
      <c r="N2386" s="149">
        <v>1</v>
      </c>
      <c r="O2386" s="330">
        <v>0</v>
      </c>
      <c r="P2386" s="322"/>
      <c r="Q2386" s="330">
        <v>0</v>
      </c>
      <c r="R2386" s="322"/>
      <c r="S2386" s="149">
        <v>1</v>
      </c>
    </row>
    <row r="2387" spans="1:19" ht="10.9" customHeight="1" x14ac:dyDescent="0.2">
      <c r="A2387" s="301"/>
      <c r="B2387" s="301"/>
      <c r="C2387" s="301"/>
      <c r="D2387" s="301"/>
      <c r="E2387" s="301"/>
      <c r="F2387" s="301"/>
      <c r="G2387" s="301"/>
      <c r="H2387" s="301"/>
      <c r="I2387" s="301"/>
      <c r="J2387" s="301"/>
      <c r="K2387" s="301"/>
      <c r="L2387" s="301"/>
      <c r="M2387" s="301"/>
      <c r="N2387" s="301"/>
      <c r="O2387" s="301"/>
      <c r="P2387" s="301"/>
      <c r="Q2387" s="301"/>
      <c r="R2387" s="301"/>
      <c r="S2387" s="301"/>
    </row>
    <row r="2388" spans="1:19" ht="10.9" customHeight="1" x14ac:dyDescent="0.2">
      <c r="A2388" s="322" t="s">
        <v>4022</v>
      </c>
      <c r="B2388" s="322"/>
      <c r="C2388" s="322"/>
      <c r="D2388" s="322"/>
      <c r="E2388" s="321" t="s">
        <v>4358</v>
      </c>
      <c r="F2388" s="321"/>
      <c r="G2388" s="321"/>
      <c r="H2388" s="321"/>
      <c r="I2388" s="321"/>
      <c r="J2388" s="321"/>
      <c r="K2388" s="321"/>
      <c r="L2388" s="321"/>
      <c r="M2388" s="321"/>
      <c r="N2388" s="321"/>
      <c r="O2388" s="321"/>
      <c r="P2388" s="322" t="s">
        <v>2904</v>
      </c>
      <c r="Q2388" s="322"/>
      <c r="R2388" s="321" t="s">
        <v>629</v>
      </c>
      <c r="S2388" s="321"/>
    </row>
    <row r="2389" spans="1:19" ht="10.9" customHeight="1" x14ac:dyDescent="0.2">
      <c r="A2389" s="157"/>
      <c r="B2389" s="324"/>
      <c r="C2389" s="324"/>
      <c r="D2389" s="324"/>
      <c r="E2389" s="324"/>
      <c r="F2389" s="324"/>
      <c r="G2389" s="325"/>
      <c r="H2389" s="325"/>
      <c r="I2389" s="325"/>
      <c r="J2389" s="325"/>
      <c r="K2389" s="156"/>
      <c r="L2389" s="326" t="s">
        <v>4020</v>
      </c>
      <c r="M2389" s="326"/>
      <c r="N2389" s="326"/>
      <c r="O2389" s="326"/>
      <c r="P2389" s="326"/>
      <c r="Q2389" s="326"/>
      <c r="R2389" s="326"/>
      <c r="S2389" s="156"/>
    </row>
    <row r="2390" spans="1:19" ht="65.650000000000006" customHeight="1" x14ac:dyDescent="0.2">
      <c r="A2390" s="155" t="s">
        <v>1247</v>
      </c>
      <c r="B2390" s="327" t="s">
        <v>0</v>
      </c>
      <c r="C2390" s="327"/>
      <c r="D2390" s="327" t="s">
        <v>1</v>
      </c>
      <c r="E2390" s="327"/>
      <c r="F2390" s="327"/>
      <c r="G2390" s="327" t="s">
        <v>2904</v>
      </c>
      <c r="H2390" s="327"/>
      <c r="I2390" s="328" t="s">
        <v>405</v>
      </c>
      <c r="J2390" s="328"/>
      <c r="K2390" s="154" t="s">
        <v>4</v>
      </c>
      <c r="L2390" s="322" t="s">
        <v>4019</v>
      </c>
      <c r="M2390" s="322"/>
      <c r="N2390" s="141" t="s">
        <v>4018</v>
      </c>
      <c r="O2390" s="322" t="s">
        <v>4017</v>
      </c>
      <c r="P2390" s="322"/>
      <c r="Q2390" s="322" t="s">
        <v>4016</v>
      </c>
      <c r="R2390" s="322"/>
      <c r="S2390" s="154" t="s">
        <v>5</v>
      </c>
    </row>
    <row r="2391" spans="1:19" ht="10.9" customHeight="1" x14ac:dyDescent="0.2">
      <c r="A2391" s="128" t="s">
        <v>4015</v>
      </c>
      <c r="B2391" s="334">
        <v>1092</v>
      </c>
      <c r="C2391" s="321"/>
      <c r="D2391" s="321" t="s">
        <v>3929</v>
      </c>
      <c r="E2391" s="321"/>
      <c r="F2391" s="321"/>
      <c r="G2391" s="321" t="s">
        <v>629</v>
      </c>
      <c r="H2391" s="321"/>
      <c r="I2391" s="335">
        <v>2.5000000000000001E-2</v>
      </c>
      <c r="J2391" s="331"/>
      <c r="K2391" s="142">
        <v>13.39</v>
      </c>
      <c r="L2391" s="331"/>
      <c r="M2391" s="331"/>
      <c r="N2391" s="132">
        <v>0.33479999999999999</v>
      </c>
      <c r="O2391" s="331"/>
      <c r="P2391" s="331"/>
      <c r="Q2391" s="331"/>
      <c r="R2391" s="331"/>
      <c r="S2391" s="132">
        <v>0.33479999999999999</v>
      </c>
    </row>
    <row r="2392" spans="1:19" ht="10.9" customHeight="1" x14ac:dyDescent="0.2">
      <c r="A2392" s="128" t="s">
        <v>4015</v>
      </c>
      <c r="B2392" s="334">
        <v>1345</v>
      </c>
      <c r="C2392" s="321"/>
      <c r="D2392" s="321" t="s">
        <v>3940</v>
      </c>
      <c r="E2392" s="321"/>
      <c r="F2392" s="321"/>
      <c r="G2392" s="321" t="s">
        <v>629</v>
      </c>
      <c r="H2392" s="321"/>
      <c r="I2392" s="335">
        <v>1</v>
      </c>
      <c r="J2392" s="331"/>
      <c r="K2392" s="132">
        <v>6.63</v>
      </c>
      <c r="L2392" s="331"/>
      <c r="M2392" s="331"/>
      <c r="N2392" s="132">
        <v>6.63</v>
      </c>
      <c r="O2392" s="331"/>
      <c r="P2392" s="331"/>
      <c r="Q2392" s="331"/>
      <c r="R2392" s="331"/>
      <c r="S2392" s="132">
        <v>6.63</v>
      </c>
    </row>
    <row r="2393" spans="1:19" ht="10.9" customHeight="1" x14ac:dyDescent="0.2">
      <c r="A2393" s="128" t="s">
        <v>4015</v>
      </c>
      <c r="B2393" s="334">
        <v>2505</v>
      </c>
      <c r="C2393" s="321"/>
      <c r="D2393" s="321" t="s">
        <v>4355</v>
      </c>
      <c r="E2393" s="321"/>
      <c r="F2393" s="321"/>
      <c r="G2393" s="321" t="s">
        <v>7</v>
      </c>
      <c r="H2393" s="321"/>
      <c r="I2393" s="335">
        <v>0.14399999999999999</v>
      </c>
      <c r="J2393" s="331"/>
      <c r="K2393" s="132">
        <v>0.4</v>
      </c>
      <c r="L2393" s="331"/>
      <c r="M2393" s="331"/>
      <c r="N2393" s="132">
        <v>5.7599999999999998E-2</v>
      </c>
      <c r="O2393" s="331"/>
      <c r="P2393" s="331"/>
      <c r="Q2393" s="331"/>
      <c r="R2393" s="331"/>
      <c r="S2393" s="132">
        <v>5.7599999999999998E-2</v>
      </c>
    </row>
    <row r="2394" spans="1:19" ht="10.9" customHeight="1" x14ac:dyDescent="0.2">
      <c r="A2394" s="128" t="s">
        <v>4015</v>
      </c>
      <c r="B2394" s="334">
        <v>2508</v>
      </c>
      <c r="C2394" s="321"/>
      <c r="D2394" s="321" t="s">
        <v>4354</v>
      </c>
      <c r="E2394" s="321"/>
      <c r="F2394" s="321"/>
      <c r="G2394" s="321" t="s">
        <v>7</v>
      </c>
      <c r="H2394" s="321"/>
      <c r="I2394" s="335">
        <v>0.14399999999999999</v>
      </c>
      <c r="J2394" s="331"/>
      <c r="K2394" s="132">
        <v>0.2</v>
      </c>
      <c r="L2394" s="331"/>
      <c r="M2394" s="331"/>
      <c r="N2394" s="132">
        <v>2.8799999999999999E-2</v>
      </c>
      <c r="O2394" s="331"/>
      <c r="P2394" s="331"/>
      <c r="Q2394" s="331"/>
      <c r="R2394" s="331"/>
      <c r="S2394" s="132">
        <v>2.8799999999999999E-2</v>
      </c>
    </row>
    <row r="2395" spans="1:19" ht="10.9" customHeight="1" x14ac:dyDescent="0.2">
      <c r="A2395" s="128" t="s">
        <v>4015</v>
      </c>
      <c r="B2395" s="334">
        <v>2515</v>
      </c>
      <c r="C2395" s="321"/>
      <c r="D2395" s="321" t="s">
        <v>4353</v>
      </c>
      <c r="E2395" s="321"/>
      <c r="F2395" s="321"/>
      <c r="G2395" s="321" t="s">
        <v>7</v>
      </c>
      <c r="H2395" s="321"/>
      <c r="I2395" s="335">
        <v>6.8000000000000005E-2</v>
      </c>
      <c r="J2395" s="331"/>
      <c r="K2395" s="132">
        <v>0.98</v>
      </c>
      <c r="L2395" s="331"/>
      <c r="M2395" s="331"/>
      <c r="N2395" s="132">
        <v>6.6600000000000006E-2</v>
      </c>
      <c r="O2395" s="331"/>
      <c r="P2395" s="331"/>
      <c r="Q2395" s="331"/>
      <c r="R2395" s="331"/>
      <c r="S2395" s="132">
        <v>6.6600000000000006E-2</v>
      </c>
    </row>
    <row r="2396" spans="1:19" ht="10.9" customHeight="1" x14ac:dyDescent="0.2">
      <c r="A2396" s="128" t="s">
        <v>4015</v>
      </c>
      <c r="B2396" s="334">
        <v>2528</v>
      </c>
      <c r="C2396" s="321"/>
      <c r="D2396" s="321" t="s">
        <v>4028</v>
      </c>
      <c r="E2396" s="321"/>
      <c r="F2396" s="321"/>
      <c r="G2396" s="321" t="s">
        <v>7</v>
      </c>
      <c r="H2396" s="321"/>
      <c r="I2396" s="335">
        <v>0.01</v>
      </c>
      <c r="J2396" s="331"/>
      <c r="K2396" s="132">
        <v>0.71</v>
      </c>
      <c r="L2396" s="331"/>
      <c r="M2396" s="331"/>
      <c r="N2396" s="132">
        <v>7.1000000000000004E-3</v>
      </c>
      <c r="O2396" s="331"/>
      <c r="P2396" s="331"/>
      <c r="Q2396" s="331"/>
      <c r="R2396" s="331"/>
      <c r="S2396" s="132">
        <v>7.1000000000000004E-3</v>
      </c>
    </row>
    <row r="2397" spans="1:19" ht="10.9" customHeight="1" x14ac:dyDescent="0.2">
      <c r="A2397" s="322" t="s">
        <v>4014</v>
      </c>
      <c r="B2397" s="322"/>
      <c r="C2397" s="322"/>
      <c r="D2397" s="322"/>
      <c r="E2397" s="322"/>
      <c r="F2397" s="322"/>
      <c r="G2397" s="322"/>
      <c r="H2397" s="322"/>
      <c r="I2397" s="322"/>
      <c r="J2397" s="322"/>
      <c r="K2397" s="322"/>
      <c r="L2397" s="333">
        <v>0</v>
      </c>
      <c r="M2397" s="322"/>
      <c r="N2397" s="152">
        <v>7.1249000000000002</v>
      </c>
      <c r="O2397" s="333">
        <v>0</v>
      </c>
      <c r="P2397" s="322"/>
      <c r="Q2397" s="333">
        <v>0</v>
      </c>
      <c r="R2397" s="322"/>
      <c r="S2397" s="152">
        <v>7.1249000000000002</v>
      </c>
    </row>
    <row r="2398" spans="1:19" ht="10.9" customHeight="1" x14ac:dyDescent="0.2">
      <c r="A2398" s="322" t="s">
        <v>4013</v>
      </c>
      <c r="B2398" s="322"/>
      <c r="C2398" s="322"/>
      <c r="D2398" s="322"/>
      <c r="E2398" s="322"/>
      <c r="F2398" s="322"/>
      <c r="G2398" s="322"/>
      <c r="H2398" s="322"/>
      <c r="I2398" s="322"/>
      <c r="J2398" s="322"/>
      <c r="K2398" s="322"/>
      <c r="L2398" s="330">
        <v>0</v>
      </c>
      <c r="M2398" s="322"/>
      <c r="N2398" s="149">
        <v>1</v>
      </c>
      <c r="O2398" s="330">
        <v>0</v>
      </c>
      <c r="P2398" s="322"/>
      <c r="Q2398" s="330">
        <v>0</v>
      </c>
      <c r="R2398" s="322"/>
      <c r="S2398" s="149">
        <v>1</v>
      </c>
    </row>
    <row r="2399" spans="1:19" ht="10.9" customHeight="1" x14ac:dyDescent="0.2">
      <c r="A2399" s="301"/>
      <c r="B2399" s="301"/>
      <c r="C2399" s="301"/>
      <c r="D2399" s="301"/>
      <c r="E2399" s="301"/>
      <c r="F2399" s="301"/>
      <c r="G2399" s="301"/>
      <c r="H2399" s="301"/>
      <c r="I2399" s="301"/>
      <c r="J2399" s="301"/>
      <c r="K2399" s="301"/>
      <c r="L2399" s="301"/>
      <c r="M2399" s="301"/>
      <c r="N2399" s="301"/>
      <c r="O2399" s="301"/>
      <c r="P2399" s="301"/>
      <c r="Q2399" s="301"/>
      <c r="R2399" s="301"/>
      <c r="S2399" s="301"/>
    </row>
    <row r="2400" spans="1:19" ht="10.9" customHeight="1" x14ac:dyDescent="0.2">
      <c r="A2400" s="322" t="s">
        <v>4022</v>
      </c>
      <c r="B2400" s="322"/>
      <c r="C2400" s="322"/>
      <c r="D2400" s="322"/>
      <c r="E2400" s="321" t="s">
        <v>4357</v>
      </c>
      <c r="F2400" s="321"/>
      <c r="G2400" s="321"/>
      <c r="H2400" s="321"/>
      <c r="I2400" s="321"/>
      <c r="J2400" s="321"/>
      <c r="K2400" s="321"/>
      <c r="L2400" s="321"/>
      <c r="M2400" s="321"/>
      <c r="N2400" s="321"/>
      <c r="O2400" s="321"/>
      <c r="P2400" s="322" t="s">
        <v>2904</v>
      </c>
      <c r="Q2400" s="322"/>
      <c r="R2400" s="321" t="s">
        <v>629</v>
      </c>
      <c r="S2400" s="321"/>
    </row>
    <row r="2401" spans="1:19" ht="10.9" customHeight="1" x14ac:dyDescent="0.2">
      <c r="A2401" s="157"/>
      <c r="B2401" s="324"/>
      <c r="C2401" s="324"/>
      <c r="D2401" s="324"/>
      <c r="E2401" s="324"/>
      <c r="F2401" s="324"/>
      <c r="G2401" s="325"/>
      <c r="H2401" s="325"/>
      <c r="I2401" s="325"/>
      <c r="J2401" s="325"/>
      <c r="K2401" s="156"/>
      <c r="L2401" s="326" t="s">
        <v>4020</v>
      </c>
      <c r="M2401" s="326"/>
      <c r="N2401" s="326"/>
      <c r="O2401" s="326"/>
      <c r="P2401" s="326"/>
      <c r="Q2401" s="326"/>
      <c r="R2401" s="326"/>
      <c r="S2401" s="156"/>
    </row>
    <row r="2402" spans="1:19" ht="65.650000000000006" customHeight="1" x14ac:dyDescent="0.2">
      <c r="A2402" s="155" t="s">
        <v>1247</v>
      </c>
      <c r="B2402" s="327" t="s">
        <v>0</v>
      </c>
      <c r="C2402" s="327"/>
      <c r="D2402" s="327" t="s">
        <v>1</v>
      </c>
      <c r="E2402" s="327"/>
      <c r="F2402" s="327"/>
      <c r="G2402" s="327" t="s">
        <v>2904</v>
      </c>
      <c r="H2402" s="327"/>
      <c r="I2402" s="328" t="s">
        <v>405</v>
      </c>
      <c r="J2402" s="328"/>
      <c r="K2402" s="154" t="s">
        <v>4</v>
      </c>
      <c r="L2402" s="322" t="s">
        <v>4019</v>
      </c>
      <c r="M2402" s="322"/>
      <c r="N2402" s="141" t="s">
        <v>4018</v>
      </c>
      <c r="O2402" s="322" t="s">
        <v>4017</v>
      </c>
      <c r="P2402" s="322"/>
      <c r="Q2402" s="322" t="s">
        <v>4016</v>
      </c>
      <c r="R2402" s="322"/>
      <c r="S2402" s="154" t="s">
        <v>5</v>
      </c>
    </row>
    <row r="2403" spans="1:19" ht="10.9" customHeight="1" x14ac:dyDescent="0.2">
      <c r="A2403" s="128" t="s">
        <v>4015</v>
      </c>
      <c r="B2403" s="334">
        <v>1092</v>
      </c>
      <c r="C2403" s="321"/>
      <c r="D2403" s="321" t="s">
        <v>3929</v>
      </c>
      <c r="E2403" s="321"/>
      <c r="F2403" s="321"/>
      <c r="G2403" s="321" t="s">
        <v>629</v>
      </c>
      <c r="H2403" s="321"/>
      <c r="I2403" s="335">
        <v>2.5000000000000001E-2</v>
      </c>
      <c r="J2403" s="331"/>
      <c r="K2403" s="142">
        <v>13.39</v>
      </c>
      <c r="L2403" s="331"/>
      <c r="M2403" s="331"/>
      <c r="N2403" s="132">
        <v>0.33479999999999999</v>
      </c>
      <c r="O2403" s="331"/>
      <c r="P2403" s="331"/>
      <c r="Q2403" s="331"/>
      <c r="R2403" s="331"/>
      <c r="S2403" s="132">
        <v>0.33479999999999999</v>
      </c>
    </row>
    <row r="2404" spans="1:19" ht="10.9" customHeight="1" x14ac:dyDescent="0.2">
      <c r="A2404" s="128" t="s">
        <v>4015</v>
      </c>
      <c r="B2404" s="334">
        <v>1346</v>
      </c>
      <c r="C2404" s="321"/>
      <c r="D2404" s="321" t="s">
        <v>3939</v>
      </c>
      <c r="E2404" s="321"/>
      <c r="F2404" s="321"/>
      <c r="G2404" s="321" t="s">
        <v>629</v>
      </c>
      <c r="H2404" s="321"/>
      <c r="I2404" s="335">
        <v>1</v>
      </c>
      <c r="J2404" s="331"/>
      <c r="K2404" s="132">
        <v>6.75</v>
      </c>
      <c r="L2404" s="331"/>
      <c r="M2404" s="331"/>
      <c r="N2404" s="132">
        <v>6.75</v>
      </c>
      <c r="O2404" s="331"/>
      <c r="P2404" s="331"/>
      <c r="Q2404" s="331"/>
      <c r="R2404" s="331"/>
      <c r="S2404" s="132">
        <v>6.75</v>
      </c>
    </row>
    <row r="2405" spans="1:19" ht="10.9" customHeight="1" x14ac:dyDescent="0.2">
      <c r="A2405" s="128" t="s">
        <v>4015</v>
      </c>
      <c r="B2405" s="334">
        <v>2505</v>
      </c>
      <c r="C2405" s="321"/>
      <c r="D2405" s="321" t="s">
        <v>4355</v>
      </c>
      <c r="E2405" s="321"/>
      <c r="F2405" s="321"/>
      <c r="G2405" s="321" t="s">
        <v>7</v>
      </c>
      <c r="H2405" s="321"/>
      <c r="I2405" s="335">
        <v>0.105</v>
      </c>
      <c r="J2405" s="331"/>
      <c r="K2405" s="132">
        <v>0.4</v>
      </c>
      <c r="L2405" s="331"/>
      <c r="M2405" s="331"/>
      <c r="N2405" s="132">
        <v>4.2000000000000003E-2</v>
      </c>
      <c r="O2405" s="331"/>
      <c r="P2405" s="331"/>
      <c r="Q2405" s="331"/>
      <c r="R2405" s="331"/>
      <c r="S2405" s="132">
        <v>4.2000000000000003E-2</v>
      </c>
    </row>
    <row r="2406" spans="1:19" ht="10.9" customHeight="1" x14ac:dyDescent="0.2">
      <c r="A2406" s="128" t="s">
        <v>4015</v>
      </c>
      <c r="B2406" s="334">
        <v>2508</v>
      </c>
      <c r="C2406" s="321"/>
      <c r="D2406" s="321" t="s">
        <v>4354</v>
      </c>
      <c r="E2406" s="321"/>
      <c r="F2406" s="321"/>
      <c r="G2406" s="321" t="s">
        <v>7</v>
      </c>
      <c r="H2406" s="321"/>
      <c r="I2406" s="335">
        <v>0.105</v>
      </c>
      <c r="J2406" s="331"/>
      <c r="K2406" s="132">
        <v>0.2</v>
      </c>
      <c r="L2406" s="331"/>
      <c r="M2406" s="331"/>
      <c r="N2406" s="132">
        <v>2.1000000000000001E-2</v>
      </c>
      <c r="O2406" s="331"/>
      <c r="P2406" s="331"/>
      <c r="Q2406" s="331"/>
      <c r="R2406" s="331"/>
      <c r="S2406" s="132">
        <v>2.1000000000000001E-2</v>
      </c>
    </row>
    <row r="2407" spans="1:19" ht="10.9" customHeight="1" x14ac:dyDescent="0.2">
      <c r="A2407" s="128" t="s">
        <v>4015</v>
      </c>
      <c r="B2407" s="334">
        <v>2515</v>
      </c>
      <c r="C2407" s="321"/>
      <c r="D2407" s="321" t="s">
        <v>4353</v>
      </c>
      <c r="E2407" s="321"/>
      <c r="F2407" s="321"/>
      <c r="G2407" s="321" t="s">
        <v>7</v>
      </c>
      <c r="H2407" s="321"/>
      <c r="I2407" s="335">
        <v>8.0000000000000002E-3</v>
      </c>
      <c r="J2407" s="331"/>
      <c r="K2407" s="132">
        <v>0.98</v>
      </c>
      <c r="L2407" s="331"/>
      <c r="M2407" s="331"/>
      <c r="N2407" s="132">
        <v>7.7999999999999996E-3</v>
      </c>
      <c r="O2407" s="331"/>
      <c r="P2407" s="331"/>
      <c r="Q2407" s="331"/>
      <c r="R2407" s="331"/>
      <c r="S2407" s="132">
        <v>7.7999999999999996E-3</v>
      </c>
    </row>
    <row r="2408" spans="1:19" ht="10.9" customHeight="1" x14ac:dyDescent="0.2">
      <c r="A2408" s="128" t="s">
        <v>4015</v>
      </c>
      <c r="B2408" s="334">
        <v>2528</v>
      </c>
      <c r="C2408" s="321"/>
      <c r="D2408" s="321" t="s">
        <v>4028</v>
      </c>
      <c r="E2408" s="321"/>
      <c r="F2408" s="321"/>
      <c r="G2408" s="321" t="s">
        <v>7</v>
      </c>
      <c r="H2408" s="321"/>
      <c r="I2408" s="335">
        <v>0.01</v>
      </c>
      <c r="J2408" s="331"/>
      <c r="K2408" s="132">
        <v>0.71</v>
      </c>
      <c r="L2408" s="331"/>
      <c r="M2408" s="331"/>
      <c r="N2408" s="132">
        <v>7.1000000000000004E-3</v>
      </c>
      <c r="O2408" s="331"/>
      <c r="P2408" s="331"/>
      <c r="Q2408" s="331"/>
      <c r="R2408" s="331"/>
      <c r="S2408" s="132">
        <v>7.1000000000000004E-3</v>
      </c>
    </row>
    <row r="2409" spans="1:19" ht="10.9" customHeight="1" x14ac:dyDescent="0.2">
      <c r="A2409" s="322" t="s">
        <v>4014</v>
      </c>
      <c r="B2409" s="322"/>
      <c r="C2409" s="322"/>
      <c r="D2409" s="322"/>
      <c r="E2409" s="322"/>
      <c r="F2409" s="322"/>
      <c r="G2409" s="322"/>
      <c r="H2409" s="322"/>
      <c r="I2409" s="322"/>
      <c r="J2409" s="322"/>
      <c r="K2409" s="322"/>
      <c r="L2409" s="333">
        <v>0</v>
      </c>
      <c r="M2409" s="322"/>
      <c r="N2409" s="152">
        <v>7.1627000000000001</v>
      </c>
      <c r="O2409" s="333">
        <v>0</v>
      </c>
      <c r="P2409" s="322"/>
      <c r="Q2409" s="333">
        <v>0</v>
      </c>
      <c r="R2409" s="322"/>
      <c r="S2409" s="152">
        <v>7.1627000000000001</v>
      </c>
    </row>
    <row r="2410" spans="1:19" ht="10.9" customHeight="1" x14ac:dyDescent="0.2">
      <c r="A2410" s="322" t="s">
        <v>4013</v>
      </c>
      <c r="B2410" s="322"/>
      <c r="C2410" s="322"/>
      <c r="D2410" s="322"/>
      <c r="E2410" s="322"/>
      <c r="F2410" s="322"/>
      <c r="G2410" s="322"/>
      <c r="H2410" s="322"/>
      <c r="I2410" s="322"/>
      <c r="J2410" s="322"/>
      <c r="K2410" s="322"/>
      <c r="L2410" s="330">
        <v>0</v>
      </c>
      <c r="M2410" s="322"/>
      <c r="N2410" s="149">
        <v>1</v>
      </c>
      <c r="O2410" s="330">
        <v>0</v>
      </c>
      <c r="P2410" s="322"/>
      <c r="Q2410" s="330">
        <v>0</v>
      </c>
      <c r="R2410" s="322"/>
      <c r="S2410" s="149">
        <v>1</v>
      </c>
    </row>
    <row r="2411" spans="1:19" ht="10.9" customHeight="1" x14ac:dyDescent="0.2">
      <c r="A2411" s="301"/>
      <c r="B2411" s="301"/>
      <c r="C2411" s="301"/>
      <c r="D2411" s="301"/>
      <c r="E2411" s="301"/>
      <c r="F2411" s="301"/>
      <c r="G2411" s="301"/>
      <c r="H2411" s="301"/>
      <c r="I2411" s="301"/>
      <c r="J2411" s="301"/>
      <c r="K2411" s="301"/>
      <c r="L2411" s="301"/>
      <c r="M2411" s="301"/>
      <c r="N2411" s="301"/>
      <c r="O2411" s="301"/>
      <c r="P2411" s="301"/>
      <c r="Q2411" s="301"/>
      <c r="R2411" s="301"/>
      <c r="S2411" s="301"/>
    </row>
    <row r="2412" spans="1:19" ht="10.9" customHeight="1" x14ac:dyDescent="0.2">
      <c r="A2412" s="322" t="s">
        <v>4022</v>
      </c>
      <c r="B2412" s="322"/>
      <c r="C2412" s="322"/>
      <c r="D2412" s="322"/>
      <c r="E2412" s="321" t="s">
        <v>4356</v>
      </c>
      <c r="F2412" s="321"/>
      <c r="G2412" s="321"/>
      <c r="H2412" s="321"/>
      <c r="I2412" s="321"/>
      <c r="J2412" s="321"/>
      <c r="K2412" s="321"/>
      <c r="L2412" s="321"/>
      <c r="M2412" s="321"/>
      <c r="N2412" s="321"/>
      <c r="O2412" s="321"/>
      <c r="P2412" s="322" t="s">
        <v>2904</v>
      </c>
      <c r="Q2412" s="322"/>
      <c r="R2412" s="321" t="s">
        <v>629</v>
      </c>
      <c r="S2412" s="321"/>
    </row>
    <row r="2413" spans="1:19" ht="10.9" customHeight="1" x14ac:dyDescent="0.2">
      <c r="A2413" s="157"/>
      <c r="B2413" s="324"/>
      <c r="C2413" s="324"/>
      <c r="D2413" s="324"/>
      <c r="E2413" s="324"/>
      <c r="F2413" s="324"/>
      <c r="G2413" s="325"/>
      <c r="H2413" s="325"/>
      <c r="I2413" s="325"/>
      <c r="J2413" s="325"/>
      <c r="K2413" s="156"/>
      <c r="L2413" s="326" t="s">
        <v>4020</v>
      </c>
      <c r="M2413" s="326"/>
      <c r="N2413" s="326"/>
      <c r="O2413" s="326"/>
      <c r="P2413" s="326"/>
      <c r="Q2413" s="326"/>
      <c r="R2413" s="326"/>
      <c r="S2413" s="156"/>
    </row>
    <row r="2414" spans="1:19" ht="65.650000000000006" customHeight="1" x14ac:dyDescent="0.2">
      <c r="A2414" s="155" t="s">
        <v>1247</v>
      </c>
      <c r="B2414" s="327" t="s">
        <v>0</v>
      </c>
      <c r="C2414" s="327"/>
      <c r="D2414" s="327" t="s">
        <v>1</v>
      </c>
      <c r="E2414" s="327"/>
      <c r="F2414" s="327"/>
      <c r="G2414" s="327" t="s">
        <v>2904</v>
      </c>
      <c r="H2414" s="327"/>
      <c r="I2414" s="328" t="s">
        <v>405</v>
      </c>
      <c r="J2414" s="328"/>
      <c r="K2414" s="154" t="s">
        <v>4</v>
      </c>
      <c r="L2414" s="322" t="s">
        <v>4019</v>
      </c>
      <c r="M2414" s="322"/>
      <c r="N2414" s="141" t="s">
        <v>4018</v>
      </c>
      <c r="O2414" s="322" t="s">
        <v>4017</v>
      </c>
      <c r="P2414" s="322"/>
      <c r="Q2414" s="322" t="s">
        <v>4016</v>
      </c>
      <c r="R2414" s="322"/>
      <c r="S2414" s="154" t="s">
        <v>5</v>
      </c>
    </row>
    <row r="2415" spans="1:19" ht="10.9" customHeight="1" x14ac:dyDescent="0.2">
      <c r="A2415" s="128" t="s">
        <v>4015</v>
      </c>
      <c r="B2415" s="334">
        <v>1092</v>
      </c>
      <c r="C2415" s="321"/>
      <c r="D2415" s="321" t="s">
        <v>3929</v>
      </c>
      <c r="E2415" s="321"/>
      <c r="F2415" s="321"/>
      <c r="G2415" s="321" t="s">
        <v>629</v>
      </c>
      <c r="H2415" s="321"/>
      <c r="I2415" s="335">
        <v>2.5000000000000001E-2</v>
      </c>
      <c r="J2415" s="331"/>
      <c r="K2415" s="142">
        <v>13.39</v>
      </c>
      <c r="L2415" s="331"/>
      <c r="M2415" s="331"/>
      <c r="N2415" s="132">
        <v>0.33479999999999999</v>
      </c>
      <c r="O2415" s="331"/>
      <c r="P2415" s="331"/>
      <c r="Q2415" s="331"/>
      <c r="R2415" s="331"/>
      <c r="S2415" s="132">
        <v>0.33479999999999999</v>
      </c>
    </row>
    <row r="2416" spans="1:19" ht="10.9" customHeight="1" x14ac:dyDescent="0.2">
      <c r="A2416" s="128" t="s">
        <v>4015</v>
      </c>
      <c r="B2416" s="334">
        <v>1347</v>
      </c>
      <c r="C2416" s="321"/>
      <c r="D2416" s="321" t="s">
        <v>3938</v>
      </c>
      <c r="E2416" s="321"/>
      <c r="F2416" s="321"/>
      <c r="G2416" s="321" t="s">
        <v>629</v>
      </c>
      <c r="H2416" s="321"/>
      <c r="I2416" s="335">
        <v>1</v>
      </c>
      <c r="J2416" s="331"/>
      <c r="K2416" s="132">
        <v>6.75</v>
      </c>
      <c r="L2416" s="331"/>
      <c r="M2416" s="331"/>
      <c r="N2416" s="132">
        <v>6.75</v>
      </c>
      <c r="O2416" s="331"/>
      <c r="P2416" s="331"/>
      <c r="Q2416" s="331"/>
      <c r="R2416" s="331"/>
      <c r="S2416" s="132">
        <v>6.75</v>
      </c>
    </row>
    <row r="2417" spans="1:19" ht="10.9" customHeight="1" x14ac:dyDescent="0.2">
      <c r="A2417" s="128" t="s">
        <v>4015</v>
      </c>
      <c r="B2417" s="334">
        <v>2505</v>
      </c>
      <c r="C2417" s="321"/>
      <c r="D2417" s="321" t="s">
        <v>4355</v>
      </c>
      <c r="E2417" s="321"/>
      <c r="F2417" s="321"/>
      <c r="G2417" s="321" t="s">
        <v>7</v>
      </c>
      <c r="H2417" s="321"/>
      <c r="I2417" s="335">
        <v>0.105</v>
      </c>
      <c r="J2417" s="331"/>
      <c r="K2417" s="132">
        <v>0.4</v>
      </c>
      <c r="L2417" s="331"/>
      <c r="M2417" s="331"/>
      <c r="N2417" s="132">
        <v>4.2000000000000003E-2</v>
      </c>
      <c r="O2417" s="331"/>
      <c r="P2417" s="331"/>
      <c r="Q2417" s="331"/>
      <c r="R2417" s="331"/>
      <c r="S2417" s="132">
        <v>4.2000000000000003E-2</v>
      </c>
    </row>
    <row r="2418" spans="1:19" ht="10.9" customHeight="1" x14ac:dyDescent="0.2">
      <c r="A2418" s="128" t="s">
        <v>4015</v>
      </c>
      <c r="B2418" s="334">
        <v>2508</v>
      </c>
      <c r="C2418" s="321"/>
      <c r="D2418" s="321" t="s">
        <v>4354</v>
      </c>
      <c r="E2418" s="321"/>
      <c r="F2418" s="321"/>
      <c r="G2418" s="321" t="s">
        <v>7</v>
      </c>
      <c r="H2418" s="321"/>
      <c r="I2418" s="335">
        <v>0.105</v>
      </c>
      <c r="J2418" s="331"/>
      <c r="K2418" s="132">
        <v>0.2</v>
      </c>
      <c r="L2418" s="331"/>
      <c r="M2418" s="331"/>
      <c r="N2418" s="132">
        <v>2.1000000000000001E-2</v>
      </c>
      <c r="O2418" s="331"/>
      <c r="P2418" s="331"/>
      <c r="Q2418" s="331"/>
      <c r="R2418" s="331"/>
      <c r="S2418" s="132">
        <v>2.1000000000000001E-2</v>
      </c>
    </row>
    <row r="2419" spans="1:19" ht="10.9" customHeight="1" x14ac:dyDescent="0.2">
      <c r="A2419" s="128" t="s">
        <v>4015</v>
      </c>
      <c r="B2419" s="334">
        <v>2515</v>
      </c>
      <c r="C2419" s="321"/>
      <c r="D2419" s="321" t="s">
        <v>4353</v>
      </c>
      <c r="E2419" s="321"/>
      <c r="F2419" s="321"/>
      <c r="G2419" s="321" t="s">
        <v>7</v>
      </c>
      <c r="H2419" s="321"/>
      <c r="I2419" s="335">
        <v>8.0000000000000002E-3</v>
      </c>
      <c r="J2419" s="331"/>
      <c r="K2419" s="132">
        <v>0.98</v>
      </c>
      <c r="L2419" s="331"/>
      <c r="M2419" s="331"/>
      <c r="N2419" s="132">
        <v>7.7999999999999996E-3</v>
      </c>
      <c r="O2419" s="331"/>
      <c r="P2419" s="331"/>
      <c r="Q2419" s="331"/>
      <c r="R2419" s="331"/>
      <c r="S2419" s="132">
        <v>7.7999999999999996E-3</v>
      </c>
    </row>
    <row r="2420" spans="1:19" ht="10.9" customHeight="1" x14ac:dyDescent="0.2">
      <c r="A2420" s="128" t="s">
        <v>4015</v>
      </c>
      <c r="B2420" s="334">
        <v>2528</v>
      </c>
      <c r="C2420" s="321"/>
      <c r="D2420" s="321" t="s">
        <v>4028</v>
      </c>
      <c r="E2420" s="321"/>
      <c r="F2420" s="321"/>
      <c r="G2420" s="321" t="s">
        <v>7</v>
      </c>
      <c r="H2420" s="321"/>
      <c r="I2420" s="335">
        <v>0.01</v>
      </c>
      <c r="J2420" s="331"/>
      <c r="K2420" s="132">
        <v>0.71</v>
      </c>
      <c r="L2420" s="331"/>
      <c r="M2420" s="331"/>
      <c r="N2420" s="132">
        <v>7.1000000000000004E-3</v>
      </c>
      <c r="O2420" s="331"/>
      <c r="P2420" s="331"/>
      <c r="Q2420" s="331"/>
      <c r="R2420" s="331"/>
      <c r="S2420" s="132">
        <v>7.1000000000000004E-3</v>
      </c>
    </row>
    <row r="2421" spans="1:19" ht="10.9" customHeight="1" x14ac:dyDescent="0.2">
      <c r="A2421" s="322" t="s">
        <v>4014</v>
      </c>
      <c r="B2421" s="322"/>
      <c r="C2421" s="322"/>
      <c r="D2421" s="322"/>
      <c r="E2421" s="322"/>
      <c r="F2421" s="322"/>
      <c r="G2421" s="322"/>
      <c r="H2421" s="322"/>
      <c r="I2421" s="322"/>
      <c r="J2421" s="322"/>
      <c r="K2421" s="322"/>
      <c r="L2421" s="333">
        <v>0</v>
      </c>
      <c r="M2421" s="322"/>
      <c r="N2421" s="152">
        <v>7.1627000000000001</v>
      </c>
      <c r="O2421" s="333">
        <v>0</v>
      </c>
      <c r="P2421" s="322"/>
      <c r="Q2421" s="333">
        <v>0</v>
      </c>
      <c r="R2421" s="322"/>
      <c r="S2421" s="152">
        <v>7.1627000000000001</v>
      </c>
    </row>
    <row r="2422" spans="1:19" ht="10.9" customHeight="1" x14ac:dyDescent="0.2">
      <c r="A2422" s="322" t="s">
        <v>4013</v>
      </c>
      <c r="B2422" s="322"/>
      <c r="C2422" s="322"/>
      <c r="D2422" s="322"/>
      <c r="E2422" s="322"/>
      <c r="F2422" s="322"/>
      <c r="G2422" s="322"/>
      <c r="H2422" s="322"/>
      <c r="I2422" s="322"/>
      <c r="J2422" s="322"/>
      <c r="K2422" s="322"/>
      <c r="L2422" s="330">
        <v>0</v>
      </c>
      <c r="M2422" s="322"/>
      <c r="N2422" s="149">
        <v>1</v>
      </c>
      <c r="O2422" s="330">
        <v>0</v>
      </c>
      <c r="P2422" s="322"/>
      <c r="Q2422" s="330">
        <v>0</v>
      </c>
      <c r="R2422" s="322"/>
      <c r="S2422" s="149">
        <v>1</v>
      </c>
    </row>
    <row r="2423" spans="1:19" ht="10.9" customHeight="1" x14ac:dyDescent="0.2">
      <c r="A2423" s="301"/>
      <c r="B2423" s="301"/>
      <c r="C2423" s="301"/>
      <c r="D2423" s="301"/>
      <c r="E2423" s="301"/>
      <c r="F2423" s="301"/>
      <c r="G2423" s="301"/>
      <c r="H2423" s="301"/>
      <c r="I2423" s="301"/>
      <c r="J2423" s="301"/>
      <c r="K2423" s="301"/>
      <c r="L2423" s="301"/>
      <c r="M2423" s="301"/>
      <c r="N2423" s="301"/>
      <c r="O2423" s="301"/>
      <c r="P2423" s="301"/>
      <c r="Q2423" s="301"/>
      <c r="R2423" s="301"/>
      <c r="S2423" s="301"/>
    </row>
    <row r="2424" spans="1:19" ht="10.9" customHeight="1" x14ac:dyDescent="0.2">
      <c r="A2424" s="322" t="s">
        <v>4031</v>
      </c>
      <c r="B2424" s="322"/>
      <c r="C2424" s="322"/>
      <c r="D2424" s="322"/>
      <c r="E2424" s="321" t="s">
        <v>4352</v>
      </c>
      <c r="F2424" s="321"/>
      <c r="G2424" s="321"/>
      <c r="H2424" s="321"/>
      <c r="I2424" s="321"/>
      <c r="J2424" s="321"/>
      <c r="K2424" s="321"/>
      <c r="L2424" s="321"/>
      <c r="M2424" s="321"/>
      <c r="N2424" s="321"/>
      <c r="O2424" s="321"/>
      <c r="P2424" s="321"/>
      <c r="Q2424" s="321"/>
      <c r="R2424" s="321"/>
      <c r="S2424" s="321"/>
    </row>
    <row r="2425" spans="1:19" ht="10.9" customHeight="1" x14ac:dyDescent="0.2">
      <c r="A2425" s="322" t="s">
        <v>4022</v>
      </c>
      <c r="B2425" s="322"/>
      <c r="C2425" s="322"/>
      <c r="D2425" s="322"/>
      <c r="E2425" s="321" t="s">
        <v>4351</v>
      </c>
      <c r="F2425" s="321"/>
      <c r="G2425" s="321"/>
      <c r="H2425" s="321"/>
      <c r="I2425" s="321"/>
      <c r="J2425" s="321"/>
      <c r="K2425" s="321"/>
      <c r="L2425" s="321"/>
      <c r="M2425" s="321"/>
      <c r="N2425" s="321"/>
      <c r="O2425" s="321"/>
      <c r="P2425" s="322" t="s">
        <v>2904</v>
      </c>
      <c r="Q2425" s="322"/>
      <c r="R2425" s="321" t="s">
        <v>21</v>
      </c>
      <c r="S2425" s="321"/>
    </row>
    <row r="2426" spans="1:19" ht="10.9" customHeight="1" x14ac:dyDescent="0.2">
      <c r="A2426" s="157"/>
      <c r="B2426" s="324"/>
      <c r="C2426" s="324"/>
      <c r="D2426" s="324"/>
      <c r="E2426" s="324"/>
      <c r="F2426" s="324"/>
      <c r="G2426" s="325"/>
      <c r="H2426" s="325"/>
      <c r="I2426" s="325"/>
      <c r="J2426" s="325"/>
      <c r="K2426" s="156"/>
      <c r="L2426" s="326" t="s">
        <v>4020</v>
      </c>
      <c r="M2426" s="326"/>
      <c r="N2426" s="326"/>
      <c r="O2426" s="326"/>
      <c r="P2426" s="326"/>
      <c r="Q2426" s="326"/>
      <c r="R2426" s="326"/>
      <c r="S2426" s="156"/>
    </row>
    <row r="2427" spans="1:19" ht="65.650000000000006" customHeight="1" x14ac:dyDescent="0.2">
      <c r="A2427" s="155" t="s">
        <v>1247</v>
      </c>
      <c r="B2427" s="327" t="s">
        <v>0</v>
      </c>
      <c r="C2427" s="327"/>
      <c r="D2427" s="327" t="s">
        <v>1</v>
      </c>
      <c r="E2427" s="327"/>
      <c r="F2427" s="327"/>
      <c r="G2427" s="327" t="s">
        <v>2904</v>
      </c>
      <c r="H2427" s="327"/>
      <c r="I2427" s="328" t="s">
        <v>405</v>
      </c>
      <c r="J2427" s="328"/>
      <c r="K2427" s="154" t="s">
        <v>4</v>
      </c>
      <c r="L2427" s="322" t="s">
        <v>4019</v>
      </c>
      <c r="M2427" s="322"/>
      <c r="N2427" s="141" t="s">
        <v>4018</v>
      </c>
      <c r="O2427" s="322" t="s">
        <v>4017</v>
      </c>
      <c r="P2427" s="322"/>
      <c r="Q2427" s="322" t="s">
        <v>4016</v>
      </c>
      <c r="R2427" s="322"/>
      <c r="S2427" s="154" t="s">
        <v>5</v>
      </c>
    </row>
    <row r="2428" spans="1:19" ht="10.9" customHeight="1" x14ac:dyDescent="0.2">
      <c r="A2428" s="128" t="s">
        <v>4015</v>
      </c>
      <c r="B2428" s="334">
        <v>2413</v>
      </c>
      <c r="C2428" s="321"/>
      <c r="D2428" s="321" t="s">
        <v>697</v>
      </c>
      <c r="E2428" s="321"/>
      <c r="F2428" s="321"/>
      <c r="G2428" s="321" t="s">
        <v>21</v>
      </c>
      <c r="H2428" s="321"/>
      <c r="I2428" s="335">
        <v>1</v>
      </c>
      <c r="J2428" s="331"/>
      <c r="K2428" s="142">
        <v>60.93</v>
      </c>
      <c r="L2428" s="331"/>
      <c r="M2428" s="331"/>
      <c r="N2428" s="153"/>
      <c r="O2428" s="348">
        <v>60.93</v>
      </c>
      <c r="P2428" s="331"/>
      <c r="Q2428" s="331"/>
      <c r="R2428" s="331"/>
      <c r="S2428" s="142">
        <v>60.93</v>
      </c>
    </row>
    <row r="2429" spans="1:19" ht="10.9" customHeight="1" x14ac:dyDescent="0.2">
      <c r="A2429" s="322" t="s">
        <v>4014</v>
      </c>
      <c r="B2429" s="322"/>
      <c r="C2429" s="322"/>
      <c r="D2429" s="322"/>
      <c r="E2429" s="322"/>
      <c r="F2429" s="322"/>
      <c r="G2429" s="322"/>
      <c r="H2429" s="322"/>
      <c r="I2429" s="322"/>
      <c r="J2429" s="322"/>
      <c r="K2429" s="322"/>
      <c r="L2429" s="333">
        <v>0</v>
      </c>
      <c r="M2429" s="322"/>
      <c r="N2429" s="152">
        <v>0</v>
      </c>
      <c r="O2429" s="349">
        <v>60.93</v>
      </c>
      <c r="P2429" s="322"/>
      <c r="Q2429" s="333">
        <v>0</v>
      </c>
      <c r="R2429" s="322"/>
      <c r="S2429" s="160">
        <v>60.93</v>
      </c>
    </row>
    <row r="2430" spans="1:19" ht="10.9" customHeight="1" x14ac:dyDescent="0.2">
      <c r="A2430" s="322" t="s">
        <v>4013</v>
      </c>
      <c r="B2430" s="322"/>
      <c r="C2430" s="322"/>
      <c r="D2430" s="322"/>
      <c r="E2430" s="322"/>
      <c r="F2430" s="322"/>
      <c r="G2430" s="322"/>
      <c r="H2430" s="322"/>
      <c r="I2430" s="322"/>
      <c r="J2430" s="322"/>
      <c r="K2430" s="322"/>
      <c r="L2430" s="330">
        <v>0</v>
      </c>
      <c r="M2430" s="322"/>
      <c r="N2430" s="150">
        <v>0</v>
      </c>
      <c r="O2430" s="329">
        <v>1</v>
      </c>
      <c r="P2430" s="322"/>
      <c r="Q2430" s="330">
        <v>0</v>
      </c>
      <c r="R2430" s="322"/>
      <c r="S2430" s="149">
        <v>1</v>
      </c>
    </row>
    <row r="2431" spans="1:19" ht="10.9" customHeight="1" x14ac:dyDescent="0.2">
      <c r="A2431" s="301"/>
      <c r="B2431" s="301"/>
      <c r="C2431" s="301"/>
      <c r="D2431" s="301"/>
      <c r="E2431" s="301"/>
      <c r="F2431" s="301"/>
      <c r="G2431" s="301"/>
      <c r="H2431" s="301"/>
      <c r="I2431" s="301"/>
      <c r="J2431" s="301"/>
      <c r="K2431" s="301"/>
      <c r="L2431" s="301"/>
      <c r="M2431" s="301"/>
      <c r="N2431" s="301"/>
      <c r="O2431" s="301"/>
      <c r="P2431" s="301"/>
      <c r="Q2431" s="301"/>
      <c r="R2431" s="301"/>
      <c r="S2431" s="301"/>
    </row>
    <row r="2432" spans="1:19" ht="10.9" customHeight="1" x14ac:dyDescent="0.2">
      <c r="A2432" s="322" t="s">
        <v>4031</v>
      </c>
      <c r="B2432" s="322"/>
      <c r="C2432" s="322"/>
      <c r="D2432" s="322"/>
      <c r="E2432" s="321" t="s">
        <v>4350</v>
      </c>
      <c r="F2432" s="321"/>
      <c r="G2432" s="321"/>
      <c r="H2432" s="321"/>
      <c r="I2432" s="321"/>
      <c r="J2432" s="321"/>
      <c r="K2432" s="321"/>
      <c r="L2432" s="321"/>
      <c r="M2432" s="321"/>
      <c r="N2432" s="321"/>
      <c r="O2432" s="321"/>
      <c r="P2432" s="321"/>
      <c r="Q2432" s="321"/>
      <c r="R2432" s="321"/>
      <c r="S2432" s="321"/>
    </row>
    <row r="2433" spans="1:19" ht="10.9" customHeight="1" x14ac:dyDescent="0.2">
      <c r="A2433" s="322" t="s">
        <v>4022</v>
      </c>
      <c r="B2433" s="322"/>
      <c r="C2433" s="322"/>
      <c r="D2433" s="322"/>
      <c r="E2433" s="321" t="s">
        <v>4349</v>
      </c>
      <c r="F2433" s="321"/>
      <c r="G2433" s="321"/>
      <c r="H2433" s="321"/>
      <c r="I2433" s="321"/>
      <c r="J2433" s="321"/>
      <c r="K2433" s="321"/>
      <c r="L2433" s="321"/>
      <c r="M2433" s="321"/>
      <c r="N2433" s="321"/>
      <c r="O2433" s="321"/>
      <c r="P2433" s="322" t="s">
        <v>2904</v>
      </c>
      <c r="Q2433" s="322"/>
      <c r="R2433" s="321" t="s">
        <v>21</v>
      </c>
      <c r="S2433" s="321"/>
    </row>
    <row r="2434" spans="1:19" ht="10.9" customHeight="1" x14ac:dyDescent="0.2">
      <c r="A2434" s="157"/>
      <c r="B2434" s="324"/>
      <c r="C2434" s="324"/>
      <c r="D2434" s="324"/>
      <c r="E2434" s="324"/>
      <c r="F2434" s="324"/>
      <c r="G2434" s="325"/>
      <c r="H2434" s="325"/>
      <c r="I2434" s="325"/>
      <c r="J2434" s="325"/>
      <c r="K2434" s="156"/>
      <c r="L2434" s="326" t="s">
        <v>4020</v>
      </c>
      <c r="M2434" s="326"/>
      <c r="N2434" s="326"/>
      <c r="O2434" s="326"/>
      <c r="P2434" s="326"/>
      <c r="Q2434" s="326"/>
      <c r="R2434" s="326"/>
      <c r="S2434" s="156"/>
    </row>
    <row r="2435" spans="1:19" ht="65.650000000000006" customHeight="1" x14ac:dyDescent="0.2">
      <c r="A2435" s="155" t="s">
        <v>1247</v>
      </c>
      <c r="B2435" s="327" t="s">
        <v>0</v>
      </c>
      <c r="C2435" s="327"/>
      <c r="D2435" s="327" t="s">
        <v>1</v>
      </c>
      <c r="E2435" s="327"/>
      <c r="F2435" s="327"/>
      <c r="G2435" s="327" t="s">
        <v>2904</v>
      </c>
      <c r="H2435" s="327"/>
      <c r="I2435" s="328" t="s">
        <v>405</v>
      </c>
      <c r="J2435" s="328"/>
      <c r="K2435" s="154" t="s">
        <v>4</v>
      </c>
      <c r="L2435" s="322" t="s">
        <v>4019</v>
      </c>
      <c r="M2435" s="322"/>
      <c r="N2435" s="141" t="s">
        <v>4018</v>
      </c>
      <c r="O2435" s="322" t="s">
        <v>4017</v>
      </c>
      <c r="P2435" s="322"/>
      <c r="Q2435" s="322" t="s">
        <v>4016</v>
      </c>
      <c r="R2435" s="322"/>
      <c r="S2435" s="154" t="s">
        <v>5</v>
      </c>
    </row>
    <row r="2436" spans="1:19" ht="10.9" customHeight="1" x14ac:dyDescent="0.2">
      <c r="A2436" s="128" t="s">
        <v>4034</v>
      </c>
      <c r="B2436" s="339">
        <v>515</v>
      </c>
      <c r="C2436" s="321"/>
      <c r="D2436" s="321" t="s">
        <v>706</v>
      </c>
      <c r="E2436" s="321"/>
      <c r="F2436" s="321"/>
      <c r="G2436" s="321" t="s">
        <v>21</v>
      </c>
      <c r="H2436" s="321"/>
      <c r="I2436" s="335">
        <v>1</v>
      </c>
      <c r="J2436" s="331"/>
      <c r="K2436" s="135">
        <v>250</v>
      </c>
      <c r="L2436" s="341">
        <v>250</v>
      </c>
      <c r="M2436" s="331"/>
      <c r="N2436" s="153"/>
      <c r="O2436" s="331"/>
      <c r="P2436" s="331"/>
      <c r="Q2436" s="331"/>
      <c r="R2436" s="331"/>
      <c r="S2436" s="135">
        <v>250</v>
      </c>
    </row>
    <row r="2437" spans="1:19" ht="10.9" customHeight="1" x14ac:dyDescent="0.2">
      <c r="A2437" s="322" t="s">
        <v>4014</v>
      </c>
      <c r="B2437" s="322"/>
      <c r="C2437" s="322"/>
      <c r="D2437" s="322"/>
      <c r="E2437" s="322"/>
      <c r="F2437" s="322"/>
      <c r="G2437" s="322"/>
      <c r="H2437" s="322"/>
      <c r="I2437" s="322"/>
      <c r="J2437" s="322"/>
      <c r="K2437" s="322"/>
      <c r="L2437" s="340">
        <v>250</v>
      </c>
      <c r="M2437" s="322"/>
      <c r="N2437" s="152">
        <v>0</v>
      </c>
      <c r="O2437" s="333">
        <v>0</v>
      </c>
      <c r="P2437" s="322"/>
      <c r="Q2437" s="333">
        <v>0</v>
      </c>
      <c r="R2437" s="322"/>
      <c r="S2437" s="161">
        <v>250</v>
      </c>
    </row>
    <row r="2438" spans="1:19" ht="10.9" customHeight="1" x14ac:dyDescent="0.2">
      <c r="A2438" s="322" t="s">
        <v>4013</v>
      </c>
      <c r="B2438" s="322"/>
      <c r="C2438" s="322"/>
      <c r="D2438" s="322"/>
      <c r="E2438" s="322"/>
      <c r="F2438" s="322"/>
      <c r="G2438" s="322"/>
      <c r="H2438" s="322"/>
      <c r="I2438" s="322"/>
      <c r="J2438" s="322"/>
      <c r="K2438" s="322"/>
      <c r="L2438" s="329">
        <v>1</v>
      </c>
      <c r="M2438" s="322"/>
      <c r="N2438" s="150">
        <v>0</v>
      </c>
      <c r="O2438" s="330">
        <v>0</v>
      </c>
      <c r="P2438" s="322"/>
      <c r="Q2438" s="330">
        <v>0</v>
      </c>
      <c r="R2438" s="322"/>
      <c r="S2438" s="149">
        <v>1</v>
      </c>
    </row>
    <row r="2439" spans="1:19" ht="10.9" customHeight="1" x14ac:dyDescent="0.2">
      <c r="A2439" s="301"/>
      <c r="B2439" s="301"/>
      <c r="C2439" s="301"/>
      <c r="D2439" s="301"/>
      <c r="E2439" s="301"/>
      <c r="F2439" s="301"/>
      <c r="G2439" s="301"/>
      <c r="H2439" s="301"/>
      <c r="I2439" s="301"/>
      <c r="J2439" s="301"/>
      <c r="K2439" s="301"/>
      <c r="L2439" s="301"/>
      <c r="M2439" s="301"/>
      <c r="N2439" s="301"/>
      <c r="O2439" s="301"/>
      <c r="P2439" s="301"/>
      <c r="Q2439" s="301"/>
      <c r="R2439" s="301"/>
      <c r="S2439" s="301"/>
    </row>
    <row r="2440" spans="1:19" ht="10.9" customHeight="1" x14ac:dyDescent="0.2">
      <c r="A2440" s="322" t="s">
        <v>4033</v>
      </c>
      <c r="B2440" s="322"/>
      <c r="C2440" s="322"/>
      <c r="D2440" s="322"/>
      <c r="E2440" s="321" t="s">
        <v>4348</v>
      </c>
      <c r="F2440" s="321"/>
      <c r="G2440" s="321"/>
      <c r="H2440" s="321"/>
      <c r="I2440" s="321"/>
      <c r="J2440" s="321"/>
      <c r="K2440" s="321"/>
      <c r="L2440" s="321"/>
      <c r="M2440" s="321"/>
      <c r="N2440" s="321"/>
      <c r="O2440" s="321"/>
      <c r="P2440" s="321"/>
      <c r="Q2440" s="321"/>
      <c r="R2440" s="321"/>
      <c r="S2440" s="321"/>
    </row>
    <row r="2441" spans="1:19" ht="10.9" customHeight="1" x14ac:dyDescent="0.2">
      <c r="A2441" s="322" t="s">
        <v>4031</v>
      </c>
      <c r="B2441" s="322"/>
      <c r="C2441" s="322"/>
      <c r="D2441" s="322"/>
      <c r="E2441" s="321" t="s">
        <v>4347</v>
      </c>
      <c r="F2441" s="321"/>
      <c r="G2441" s="321"/>
      <c r="H2441" s="321"/>
      <c r="I2441" s="321"/>
      <c r="J2441" s="321"/>
      <c r="K2441" s="321"/>
      <c r="L2441" s="321"/>
      <c r="M2441" s="321"/>
      <c r="N2441" s="321"/>
      <c r="O2441" s="321"/>
      <c r="P2441" s="321"/>
      <c r="Q2441" s="321"/>
      <c r="R2441" s="321"/>
      <c r="S2441" s="321"/>
    </row>
    <row r="2442" spans="1:19" ht="10.9" customHeight="1" x14ac:dyDescent="0.2">
      <c r="A2442" s="322" t="s">
        <v>4022</v>
      </c>
      <c r="B2442" s="322"/>
      <c r="C2442" s="322"/>
      <c r="D2442" s="322"/>
      <c r="E2442" s="321" t="s">
        <v>4346</v>
      </c>
      <c r="F2442" s="321"/>
      <c r="G2442" s="321"/>
      <c r="H2442" s="321"/>
      <c r="I2442" s="321"/>
      <c r="J2442" s="321"/>
      <c r="K2442" s="321"/>
      <c r="L2442" s="321"/>
      <c r="M2442" s="321"/>
      <c r="N2442" s="321"/>
      <c r="O2442" s="321"/>
      <c r="P2442" s="322" t="s">
        <v>2904</v>
      </c>
      <c r="Q2442" s="322"/>
      <c r="R2442" s="321" t="s">
        <v>21</v>
      </c>
      <c r="S2442" s="321"/>
    </row>
    <row r="2443" spans="1:19" ht="10.9" customHeight="1" x14ac:dyDescent="0.2">
      <c r="A2443" s="157"/>
      <c r="B2443" s="324"/>
      <c r="C2443" s="324"/>
      <c r="D2443" s="324"/>
      <c r="E2443" s="324"/>
      <c r="F2443" s="324"/>
      <c r="G2443" s="325"/>
      <c r="H2443" s="325"/>
      <c r="I2443" s="325"/>
      <c r="J2443" s="325"/>
      <c r="K2443" s="156"/>
      <c r="L2443" s="326" t="s">
        <v>4020</v>
      </c>
      <c r="M2443" s="326"/>
      <c r="N2443" s="326"/>
      <c r="O2443" s="326"/>
      <c r="P2443" s="326"/>
      <c r="Q2443" s="326"/>
      <c r="R2443" s="326"/>
      <c r="S2443" s="156"/>
    </row>
    <row r="2444" spans="1:19" ht="65.650000000000006" customHeight="1" x14ac:dyDescent="0.2">
      <c r="A2444" s="155" t="s">
        <v>1247</v>
      </c>
      <c r="B2444" s="327" t="s">
        <v>0</v>
      </c>
      <c r="C2444" s="327"/>
      <c r="D2444" s="327" t="s">
        <v>1</v>
      </c>
      <c r="E2444" s="327"/>
      <c r="F2444" s="327"/>
      <c r="G2444" s="327" t="s">
        <v>2904</v>
      </c>
      <c r="H2444" s="327"/>
      <c r="I2444" s="328" t="s">
        <v>405</v>
      </c>
      <c r="J2444" s="328"/>
      <c r="K2444" s="154" t="s">
        <v>4</v>
      </c>
      <c r="L2444" s="322" t="s">
        <v>4019</v>
      </c>
      <c r="M2444" s="322"/>
      <c r="N2444" s="141" t="s">
        <v>4018</v>
      </c>
      <c r="O2444" s="322" t="s">
        <v>4017</v>
      </c>
      <c r="P2444" s="322"/>
      <c r="Q2444" s="322" t="s">
        <v>4016</v>
      </c>
      <c r="R2444" s="322"/>
      <c r="S2444" s="154" t="s">
        <v>5</v>
      </c>
    </row>
    <row r="2445" spans="1:19" ht="21.75" customHeight="1" x14ac:dyDescent="0.2">
      <c r="A2445" s="128" t="s">
        <v>4015</v>
      </c>
      <c r="B2445" s="334">
        <v>8841</v>
      </c>
      <c r="C2445" s="321"/>
      <c r="D2445" s="321" t="s">
        <v>3232</v>
      </c>
      <c r="E2445" s="321"/>
      <c r="F2445" s="321"/>
      <c r="G2445" s="321" t="s">
        <v>21</v>
      </c>
      <c r="H2445" s="321"/>
      <c r="I2445" s="335">
        <v>1</v>
      </c>
      <c r="J2445" s="331"/>
      <c r="K2445" s="135">
        <v>130</v>
      </c>
      <c r="L2445" s="331"/>
      <c r="M2445" s="331"/>
      <c r="N2445" s="135">
        <v>130</v>
      </c>
      <c r="O2445" s="331"/>
      <c r="P2445" s="331"/>
      <c r="Q2445" s="331"/>
      <c r="R2445" s="331"/>
      <c r="S2445" s="135">
        <v>130</v>
      </c>
    </row>
    <row r="2446" spans="1:19" ht="10.9" customHeight="1" x14ac:dyDescent="0.2">
      <c r="A2446" s="322" t="s">
        <v>4014</v>
      </c>
      <c r="B2446" s="322"/>
      <c r="C2446" s="322"/>
      <c r="D2446" s="322"/>
      <c r="E2446" s="322"/>
      <c r="F2446" s="322"/>
      <c r="G2446" s="322"/>
      <c r="H2446" s="322"/>
      <c r="I2446" s="322"/>
      <c r="J2446" s="322"/>
      <c r="K2446" s="322"/>
      <c r="L2446" s="333">
        <v>0</v>
      </c>
      <c r="M2446" s="322"/>
      <c r="N2446" s="161">
        <v>130</v>
      </c>
      <c r="O2446" s="333">
        <v>0</v>
      </c>
      <c r="P2446" s="322"/>
      <c r="Q2446" s="333">
        <v>0</v>
      </c>
      <c r="R2446" s="322"/>
      <c r="S2446" s="161">
        <v>130</v>
      </c>
    </row>
    <row r="2447" spans="1:19" ht="10.9" customHeight="1" x14ac:dyDescent="0.2">
      <c r="A2447" s="322" t="s">
        <v>4013</v>
      </c>
      <c r="B2447" s="322"/>
      <c r="C2447" s="322"/>
      <c r="D2447" s="322"/>
      <c r="E2447" s="322"/>
      <c r="F2447" s="322"/>
      <c r="G2447" s="322"/>
      <c r="H2447" s="322"/>
      <c r="I2447" s="322"/>
      <c r="J2447" s="322"/>
      <c r="K2447" s="322"/>
      <c r="L2447" s="330">
        <v>0</v>
      </c>
      <c r="M2447" s="322"/>
      <c r="N2447" s="149">
        <v>1</v>
      </c>
      <c r="O2447" s="330">
        <v>0</v>
      </c>
      <c r="P2447" s="322"/>
      <c r="Q2447" s="330">
        <v>0</v>
      </c>
      <c r="R2447" s="322"/>
      <c r="S2447" s="149">
        <v>1</v>
      </c>
    </row>
    <row r="2448" spans="1:19" ht="10.9" customHeight="1" x14ac:dyDescent="0.2">
      <c r="A2448" s="301"/>
      <c r="B2448" s="301"/>
      <c r="C2448" s="301"/>
      <c r="D2448" s="301"/>
      <c r="E2448" s="301"/>
      <c r="F2448" s="301"/>
      <c r="G2448" s="301"/>
      <c r="H2448" s="301"/>
      <c r="I2448" s="301"/>
      <c r="J2448" s="301"/>
      <c r="K2448" s="301"/>
      <c r="L2448" s="301"/>
      <c r="M2448" s="301"/>
      <c r="N2448" s="301"/>
      <c r="O2448" s="301"/>
      <c r="P2448" s="301"/>
      <c r="Q2448" s="301"/>
      <c r="R2448" s="301"/>
      <c r="S2448" s="301"/>
    </row>
    <row r="2449" spans="1:19" ht="10.9" customHeight="1" x14ac:dyDescent="0.2">
      <c r="A2449" s="322" t="s">
        <v>4031</v>
      </c>
      <c r="B2449" s="322"/>
      <c r="C2449" s="322"/>
      <c r="D2449" s="322"/>
      <c r="E2449" s="321" t="s">
        <v>4345</v>
      </c>
      <c r="F2449" s="321"/>
      <c r="G2449" s="321"/>
      <c r="H2449" s="321"/>
      <c r="I2449" s="321"/>
      <c r="J2449" s="321"/>
      <c r="K2449" s="321"/>
      <c r="L2449" s="321"/>
      <c r="M2449" s="321"/>
      <c r="N2449" s="321"/>
      <c r="O2449" s="321"/>
      <c r="P2449" s="321"/>
      <c r="Q2449" s="321"/>
      <c r="R2449" s="321"/>
      <c r="S2449" s="321"/>
    </row>
    <row r="2450" spans="1:19" ht="21.75" customHeight="1" x14ac:dyDescent="0.2">
      <c r="A2450" s="322" t="s">
        <v>4022</v>
      </c>
      <c r="B2450" s="322"/>
      <c r="C2450" s="322"/>
      <c r="D2450" s="322"/>
      <c r="E2450" s="321" t="s">
        <v>4344</v>
      </c>
      <c r="F2450" s="321"/>
      <c r="G2450" s="321"/>
      <c r="H2450" s="321"/>
      <c r="I2450" s="321"/>
      <c r="J2450" s="321"/>
      <c r="K2450" s="321"/>
      <c r="L2450" s="321"/>
      <c r="M2450" s="321"/>
      <c r="N2450" s="321"/>
      <c r="O2450" s="321"/>
      <c r="P2450" s="322" t="s">
        <v>2904</v>
      </c>
      <c r="Q2450" s="322"/>
      <c r="R2450" s="321" t="s">
        <v>21</v>
      </c>
      <c r="S2450" s="321"/>
    </row>
    <row r="2451" spans="1:19" ht="10.9" customHeight="1" x14ac:dyDescent="0.2">
      <c r="A2451" s="157"/>
      <c r="B2451" s="324"/>
      <c r="C2451" s="324"/>
      <c r="D2451" s="324"/>
      <c r="E2451" s="324"/>
      <c r="F2451" s="324"/>
      <c r="G2451" s="325"/>
      <c r="H2451" s="325"/>
      <c r="I2451" s="325"/>
      <c r="J2451" s="325"/>
      <c r="K2451" s="156"/>
      <c r="L2451" s="326" t="s">
        <v>4020</v>
      </c>
      <c r="M2451" s="326"/>
      <c r="N2451" s="326"/>
      <c r="O2451" s="326"/>
      <c r="P2451" s="326"/>
      <c r="Q2451" s="326"/>
      <c r="R2451" s="326"/>
      <c r="S2451" s="156"/>
    </row>
    <row r="2452" spans="1:19" ht="65.650000000000006" customHeight="1" x14ac:dyDescent="0.2">
      <c r="A2452" s="155" t="s">
        <v>1247</v>
      </c>
      <c r="B2452" s="327" t="s">
        <v>0</v>
      </c>
      <c r="C2452" s="327"/>
      <c r="D2452" s="327" t="s">
        <v>1</v>
      </c>
      <c r="E2452" s="327"/>
      <c r="F2452" s="327"/>
      <c r="G2452" s="327" t="s">
        <v>2904</v>
      </c>
      <c r="H2452" s="327"/>
      <c r="I2452" s="328" t="s">
        <v>405</v>
      </c>
      <c r="J2452" s="328"/>
      <c r="K2452" s="154" t="s">
        <v>4</v>
      </c>
      <c r="L2452" s="322" t="s">
        <v>4019</v>
      </c>
      <c r="M2452" s="322"/>
      <c r="N2452" s="141" t="s">
        <v>4018</v>
      </c>
      <c r="O2452" s="322" t="s">
        <v>4017</v>
      </c>
      <c r="P2452" s="322"/>
      <c r="Q2452" s="322" t="s">
        <v>4016</v>
      </c>
      <c r="R2452" s="322"/>
      <c r="S2452" s="154" t="s">
        <v>5</v>
      </c>
    </row>
    <row r="2453" spans="1:19" ht="32.65" customHeight="1" x14ac:dyDescent="0.2">
      <c r="A2453" s="128" t="s">
        <v>4034</v>
      </c>
      <c r="B2453" s="339">
        <v>584</v>
      </c>
      <c r="C2453" s="321"/>
      <c r="D2453" s="321" t="s">
        <v>3983</v>
      </c>
      <c r="E2453" s="321"/>
      <c r="F2453" s="321"/>
      <c r="G2453" s="321" t="s">
        <v>21</v>
      </c>
      <c r="H2453" s="321"/>
      <c r="I2453" s="335">
        <v>1</v>
      </c>
      <c r="J2453" s="331"/>
      <c r="K2453" s="142">
        <v>34</v>
      </c>
      <c r="L2453" s="348">
        <v>34</v>
      </c>
      <c r="M2453" s="331"/>
      <c r="N2453" s="153"/>
      <c r="O2453" s="331"/>
      <c r="P2453" s="331"/>
      <c r="Q2453" s="331"/>
      <c r="R2453" s="331"/>
      <c r="S2453" s="142">
        <v>34</v>
      </c>
    </row>
    <row r="2454" spans="1:19" ht="10.9" customHeight="1" x14ac:dyDescent="0.2">
      <c r="A2454" s="322" t="s">
        <v>4014</v>
      </c>
      <c r="B2454" s="322"/>
      <c r="C2454" s="322"/>
      <c r="D2454" s="322"/>
      <c r="E2454" s="322"/>
      <c r="F2454" s="322"/>
      <c r="G2454" s="322"/>
      <c r="H2454" s="322"/>
      <c r="I2454" s="322"/>
      <c r="J2454" s="322"/>
      <c r="K2454" s="322"/>
      <c r="L2454" s="349">
        <v>34</v>
      </c>
      <c r="M2454" s="322"/>
      <c r="N2454" s="152">
        <v>0</v>
      </c>
      <c r="O2454" s="333">
        <v>0</v>
      </c>
      <c r="P2454" s="322"/>
      <c r="Q2454" s="333">
        <v>0</v>
      </c>
      <c r="R2454" s="322"/>
      <c r="S2454" s="160">
        <v>34</v>
      </c>
    </row>
    <row r="2455" spans="1:19" ht="10.9" customHeight="1" x14ac:dyDescent="0.2">
      <c r="A2455" s="322" t="s">
        <v>4013</v>
      </c>
      <c r="B2455" s="322"/>
      <c r="C2455" s="322"/>
      <c r="D2455" s="322"/>
      <c r="E2455" s="322"/>
      <c r="F2455" s="322"/>
      <c r="G2455" s="322"/>
      <c r="H2455" s="322"/>
      <c r="I2455" s="322"/>
      <c r="J2455" s="322"/>
      <c r="K2455" s="322"/>
      <c r="L2455" s="329">
        <v>1</v>
      </c>
      <c r="M2455" s="322"/>
      <c r="N2455" s="150">
        <v>0</v>
      </c>
      <c r="O2455" s="330">
        <v>0</v>
      </c>
      <c r="P2455" s="322"/>
      <c r="Q2455" s="330">
        <v>0</v>
      </c>
      <c r="R2455" s="322"/>
      <c r="S2455" s="149">
        <v>1</v>
      </c>
    </row>
    <row r="2456" spans="1:19" ht="10.9" customHeight="1" x14ac:dyDescent="0.2">
      <c r="A2456" s="301"/>
      <c r="B2456" s="301"/>
      <c r="C2456" s="301"/>
      <c r="D2456" s="301"/>
      <c r="E2456" s="301"/>
      <c r="F2456" s="301"/>
      <c r="G2456" s="301"/>
      <c r="H2456" s="301"/>
      <c r="I2456" s="301"/>
      <c r="J2456" s="301"/>
      <c r="K2456" s="301"/>
      <c r="L2456" s="301"/>
      <c r="M2456" s="301"/>
      <c r="N2456" s="301"/>
      <c r="O2456" s="301"/>
      <c r="P2456" s="301"/>
      <c r="Q2456" s="301"/>
      <c r="R2456" s="301"/>
      <c r="S2456" s="301"/>
    </row>
    <row r="2457" spans="1:19" ht="21.75" customHeight="1" x14ac:dyDescent="0.2">
      <c r="A2457" s="322" t="s">
        <v>4022</v>
      </c>
      <c r="B2457" s="322"/>
      <c r="C2457" s="322"/>
      <c r="D2457" s="322"/>
      <c r="E2457" s="321" t="s">
        <v>4343</v>
      </c>
      <c r="F2457" s="321"/>
      <c r="G2457" s="321"/>
      <c r="H2457" s="321"/>
      <c r="I2457" s="321"/>
      <c r="J2457" s="321"/>
      <c r="K2457" s="321"/>
      <c r="L2457" s="321"/>
      <c r="M2457" s="321"/>
      <c r="N2457" s="321"/>
      <c r="O2457" s="321"/>
      <c r="P2457" s="322" t="s">
        <v>2904</v>
      </c>
      <c r="Q2457" s="322"/>
      <c r="R2457" s="321" t="s">
        <v>21</v>
      </c>
      <c r="S2457" s="321"/>
    </row>
    <row r="2458" spans="1:19" ht="10.9" customHeight="1" x14ac:dyDescent="0.2">
      <c r="A2458" s="157"/>
      <c r="B2458" s="324"/>
      <c r="C2458" s="324"/>
      <c r="D2458" s="324"/>
      <c r="E2458" s="324"/>
      <c r="F2458" s="324"/>
      <c r="G2458" s="325"/>
      <c r="H2458" s="325"/>
      <c r="I2458" s="325"/>
      <c r="J2458" s="325"/>
      <c r="K2458" s="156"/>
      <c r="L2458" s="326" t="s">
        <v>4020</v>
      </c>
      <c r="M2458" s="326"/>
      <c r="N2458" s="326"/>
      <c r="O2458" s="326"/>
      <c r="P2458" s="326"/>
      <c r="Q2458" s="326"/>
      <c r="R2458" s="326"/>
      <c r="S2458" s="156"/>
    </row>
    <row r="2459" spans="1:19" ht="65.650000000000006" customHeight="1" x14ac:dyDescent="0.2">
      <c r="A2459" s="155" t="s">
        <v>1247</v>
      </c>
      <c r="B2459" s="327" t="s">
        <v>0</v>
      </c>
      <c r="C2459" s="327"/>
      <c r="D2459" s="327" t="s">
        <v>1</v>
      </c>
      <c r="E2459" s="327"/>
      <c r="F2459" s="327"/>
      <c r="G2459" s="327" t="s">
        <v>2904</v>
      </c>
      <c r="H2459" s="327"/>
      <c r="I2459" s="328" t="s">
        <v>405</v>
      </c>
      <c r="J2459" s="328"/>
      <c r="K2459" s="154" t="s">
        <v>4</v>
      </c>
      <c r="L2459" s="322" t="s">
        <v>4019</v>
      </c>
      <c r="M2459" s="322"/>
      <c r="N2459" s="141" t="s">
        <v>4018</v>
      </c>
      <c r="O2459" s="322" t="s">
        <v>4017</v>
      </c>
      <c r="P2459" s="322"/>
      <c r="Q2459" s="322" t="s">
        <v>4016</v>
      </c>
      <c r="R2459" s="322"/>
      <c r="S2459" s="154" t="s">
        <v>5</v>
      </c>
    </row>
    <row r="2460" spans="1:19" ht="32.65" customHeight="1" x14ac:dyDescent="0.2">
      <c r="A2460" s="128" t="s">
        <v>4034</v>
      </c>
      <c r="B2460" s="339">
        <v>585</v>
      </c>
      <c r="C2460" s="321"/>
      <c r="D2460" s="321" t="s">
        <v>208</v>
      </c>
      <c r="E2460" s="321"/>
      <c r="F2460" s="321"/>
      <c r="G2460" s="321" t="s">
        <v>21</v>
      </c>
      <c r="H2460" s="321"/>
      <c r="I2460" s="335">
        <v>1</v>
      </c>
      <c r="J2460" s="331"/>
      <c r="K2460" s="142">
        <v>36</v>
      </c>
      <c r="L2460" s="348">
        <v>36</v>
      </c>
      <c r="M2460" s="331"/>
      <c r="N2460" s="153"/>
      <c r="O2460" s="331"/>
      <c r="P2460" s="331"/>
      <c r="Q2460" s="331"/>
      <c r="R2460" s="331"/>
      <c r="S2460" s="142">
        <v>36</v>
      </c>
    </row>
    <row r="2461" spans="1:19" ht="10.9" customHeight="1" x14ac:dyDescent="0.2">
      <c r="A2461" s="322" t="s">
        <v>4014</v>
      </c>
      <c r="B2461" s="322"/>
      <c r="C2461" s="322"/>
      <c r="D2461" s="322"/>
      <c r="E2461" s="322"/>
      <c r="F2461" s="322"/>
      <c r="G2461" s="322"/>
      <c r="H2461" s="322"/>
      <c r="I2461" s="322"/>
      <c r="J2461" s="322"/>
      <c r="K2461" s="322"/>
      <c r="L2461" s="349">
        <v>36</v>
      </c>
      <c r="M2461" s="322"/>
      <c r="N2461" s="152">
        <v>0</v>
      </c>
      <c r="O2461" s="333">
        <v>0</v>
      </c>
      <c r="P2461" s="322"/>
      <c r="Q2461" s="333">
        <v>0</v>
      </c>
      <c r="R2461" s="322"/>
      <c r="S2461" s="160">
        <v>36</v>
      </c>
    </row>
    <row r="2462" spans="1:19" ht="10.9" customHeight="1" x14ac:dyDescent="0.2">
      <c r="A2462" s="322" t="s">
        <v>4013</v>
      </c>
      <c r="B2462" s="322"/>
      <c r="C2462" s="322"/>
      <c r="D2462" s="322"/>
      <c r="E2462" s="322"/>
      <c r="F2462" s="322"/>
      <c r="G2462" s="322"/>
      <c r="H2462" s="322"/>
      <c r="I2462" s="322"/>
      <c r="J2462" s="322"/>
      <c r="K2462" s="322"/>
      <c r="L2462" s="329">
        <v>1</v>
      </c>
      <c r="M2462" s="322"/>
      <c r="N2462" s="150">
        <v>0</v>
      </c>
      <c r="O2462" s="330">
        <v>0</v>
      </c>
      <c r="P2462" s="322"/>
      <c r="Q2462" s="330">
        <v>0</v>
      </c>
      <c r="R2462" s="322"/>
      <c r="S2462" s="149">
        <v>1</v>
      </c>
    </row>
    <row r="2463" spans="1:19" ht="10.9" customHeight="1" x14ac:dyDescent="0.2">
      <c r="A2463" s="301"/>
      <c r="B2463" s="301"/>
      <c r="C2463" s="301"/>
      <c r="D2463" s="301"/>
      <c r="E2463" s="301"/>
      <c r="F2463" s="301"/>
      <c r="G2463" s="301"/>
      <c r="H2463" s="301"/>
      <c r="I2463" s="301"/>
      <c r="J2463" s="301"/>
      <c r="K2463" s="301"/>
      <c r="L2463" s="301"/>
      <c r="M2463" s="301"/>
      <c r="N2463" s="301"/>
      <c r="O2463" s="301"/>
      <c r="P2463" s="301"/>
      <c r="Q2463" s="301"/>
      <c r="R2463" s="301"/>
      <c r="S2463" s="301"/>
    </row>
    <row r="2464" spans="1:19" ht="10.9" customHeight="1" x14ac:dyDescent="0.2">
      <c r="A2464" s="322" t="s">
        <v>4022</v>
      </c>
      <c r="B2464" s="322"/>
      <c r="C2464" s="322"/>
      <c r="D2464" s="322"/>
      <c r="E2464" s="321" t="s">
        <v>4342</v>
      </c>
      <c r="F2464" s="321"/>
      <c r="G2464" s="321"/>
      <c r="H2464" s="321"/>
      <c r="I2464" s="321"/>
      <c r="J2464" s="321"/>
      <c r="K2464" s="321"/>
      <c r="L2464" s="321"/>
      <c r="M2464" s="321"/>
      <c r="N2464" s="321"/>
      <c r="O2464" s="321"/>
      <c r="P2464" s="322" t="s">
        <v>2904</v>
      </c>
      <c r="Q2464" s="322"/>
      <c r="R2464" s="321" t="s">
        <v>21</v>
      </c>
      <c r="S2464" s="321"/>
    </row>
    <row r="2465" spans="1:19" ht="10.9" customHeight="1" x14ac:dyDescent="0.2">
      <c r="A2465" s="157"/>
      <c r="B2465" s="324"/>
      <c r="C2465" s="324"/>
      <c r="D2465" s="324"/>
      <c r="E2465" s="324"/>
      <c r="F2465" s="324"/>
      <c r="G2465" s="325"/>
      <c r="H2465" s="325"/>
      <c r="I2465" s="325"/>
      <c r="J2465" s="325"/>
      <c r="K2465" s="156"/>
      <c r="L2465" s="326" t="s">
        <v>4020</v>
      </c>
      <c r="M2465" s="326"/>
      <c r="N2465" s="326"/>
      <c r="O2465" s="326"/>
      <c r="P2465" s="326"/>
      <c r="Q2465" s="326"/>
      <c r="R2465" s="326"/>
      <c r="S2465" s="156"/>
    </row>
    <row r="2466" spans="1:19" ht="65.650000000000006" customHeight="1" x14ac:dyDescent="0.2">
      <c r="A2466" s="155" t="s">
        <v>1247</v>
      </c>
      <c r="B2466" s="327" t="s">
        <v>0</v>
      </c>
      <c r="C2466" s="327"/>
      <c r="D2466" s="327" t="s">
        <v>1</v>
      </c>
      <c r="E2466" s="327"/>
      <c r="F2466" s="327"/>
      <c r="G2466" s="327" t="s">
        <v>2904</v>
      </c>
      <c r="H2466" s="327"/>
      <c r="I2466" s="328" t="s">
        <v>405</v>
      </c>
      <c r="J2466" s="328"/>
      <c r="K2466" s="154" t="s">
        <v>4</v>
      </c>
      <c r="L2466" s="322" t="s">
        <v>4019</v>
      </c>
      <c r="M2466" s="322"/>
      <c r="N2466" s="141" t="s">
        <v>4018</v>
      </c>
      <c r="O2466" s="322" t="s">
        <v>4017</v>
      </c>
      <c r="P2466" s="322"/>
      <c r="Q2466" s="322" t="s">
        <v>4016</v>
      </c>
      <c r="R2466" s="322"/>
      <c r="S2466" s="154" t="s">
        <v>5</v>
      </c>
    </row>
    <row r="2467" spans="1:19" ht="21.75" customHeight="1" x14ac:dyDescent="0.2">
      <c r="A2467" s="128" t="s">
        <v>4015</v>
      </c>
      <c r="B2467" s="334">
        <v>1020</v>
      </c>
      <c r="C2467" s="321"/>
      <c r="D2467" s="321" t="s">
        <v>3304</v>
      </c>
      <c r="E2467" s="321"/>
      <c r="F2467" s="321"/>
      <c r="G2467" s="321" t="s">
        <v>629</v>
      </c>
      <c r="H2467" s="321"/>
      <c r="I2467" s="347">
        <v>11.025</v>
      </c>
      <c r="J2467" s="331"/>
      <c r="K2467" s="132">
        <v>0.87</v>
      </c>
      <c r="L2467" s="331"/>
      <c r="M2467" s="331"/>
      <c r="N2467" s="132">
        <v>9.5917999999999992</v>
      </c>
      <c r="O2467" s="331"/>
      <c r="P2467" s="331"/>
      <c r="Q2467" s="331"/>
      <c r="R2467" s="331"/>
      <c r="S2467" s="132">
        <v>9.5917999999999992</v>
      </c>
    </row>
    <row r="2468" spans="1:19" ht="10.9" customHeight="1" x14ac:dyDescent="0.2">
      <c r="A2468" s="128" t="s">
        <v>4015</v>
      </c>
      <c r="B2468" s="334">
        <v>1704</v>
      </c>
      <c r="C2468" s="321"/>
      <c r="D2468" s="321" t="s">
        <v>3268</v>
      </c>
      <c r="E2468" s="321"/>
      <c r="F2468" s="321"/>
      <c r="G2468" s="321" t="s">
        <v>7</v>
      </c>
      <c r="H2468" s="321"/>
      <c r="I2468" s="347">
        <v>24.15</v>
      </c>
      <c r="J2468" s="331"/>
      <c r="K2468" s="132">
        <v>1.645</v>
      </c>
      <c r="L2468" s="331"/>
      <c r="M2468" s="331"/>
      <c r="N2468" s="142">
        <v>39.726700000000001</v>
      </c>
      <c r="O2468" s="331"/>
      <c r="P2468" s="331"/>
      <c r="Q2468" s="331"/>
      <c r="R2468" s="331"/>
      <c r="S2468" s="142">
        <v>39.726700000000001</v>
      </c>
    </row>
    <row r="2469" spans="1:19" ht="10.9" customHeight="1" x14ac:dyDescent="0.2">
      <c r="A2469" s="322" t="s">
        <v>4014</v>
      </c>
      <c r="B2469" s="322"/>
      <c r="C2469" s="322"/>
      <c r="D2469" s="322"/>
      <c r="E2469" s="322"/>
      <c r="F2469" s="322"/>
      <c r="G2469" s="322"/>
      <c r="H2469" s="322"/>
      <c r="I2469" s="322"/>
      <c r="J2469" s="322"/>
      <c r="K2469" s="322"/>
      <c r="L2469" s="333">
        <v>0</v>
      </c>
      <c r="M2469" s="322"/>
      <c r="N2469" s="160">
        <v>49.3185</v>
      </c>
      <c r="O2469" s="333">
        <v>0</v>
      </c>
      <c r="P2469" s="322"/>
      <c r="Q2469" s="333">
        <v>0</v>
      </c>
      <c r="R2469" s="322"/>
      <c r="S2469" s="160">
        <v>49.3185</v>
      </c>
    </row>
    <row r="2470" spans="1:19" ht="10.9" customHeight="1" x14ac:dyDescent="0.2">
      <c r="A2470" s="322" t="s">
        <v>4013</v>
      </c>
      <c r="B2470" s="322"/>
      <c r="C2470" s="322"/>
      <c r="D2470" s="322"/>
      <c r="E2470" s="322"/>
      <c r="F2470" s="322"/>
      <c r="G2470" s="322"/>
      <c r="H2470" s="322"/>
      <c r="I2470" s="322"/>
      <c r="J2470" s="322"/>
      <c r="K2470" s="322"/>
      <c r="L2470" s="330">
        <v>0</v>
      </c>
      <c r="M2470" s="322"/>
      <c r="N2470" s="149">
        <v>1</v>
      </c>
      <c r="O2470" s="330">
        <v>0</v>
      </c>
      <c r="P2470" s="322"/>
      <c r="Q2470" s="330">
        <v>0</v>
      </c>
      <c r="R2470" s="322"/>
      <c r="S2470" s="149">
        <v>1</v>
      </c>
    </row>
    <row r="2471" spans="1:19" ht="10.9" customHeight="1" x14ac:dyDescent="0.2">
      <c r="A2471" s="301"/>
      <c r="B2471" s="301"/>
      <c r="C2471" s="301"/>
      <c r="D2471" s="301"/>
      <c r="E2471" s="301"/>
      <c r="F2471" s="301"/>
      <c r="G2471" s="301"/>
      <c r="H2471" s="301"/>
      <c r="I2471" s="301"/>
      <c r="J2471" s="301"/>
      <c r="K2471" s="301"/>
      <c r="L2471" s="301"/>
      <c r="M2471" s="301"/>
      <c r="N2471" s="301"/>
      <c r="O2471" s="301"/>
      <c r="P2471" s="301"/>
      <c r="Q2471" s="301"/>
      <c r="R2471" s="301"/>
      <c r="S2471" s="301"/>
    </row>
    <row r="2472" spans="1:19" ht="10.9" customHeight="1" x14ac:dyDescent="0.2">
      <c r="A2472" s="322" t="s">
        <v>4022</v>
      </c>
      <c r="B2472" s="322"/>
      <c r="C2472" s="322"/>
      <c r="D2472" s="322"/>
      <c r="E2472" s="321" t="s">
        <v>4341</v>
      </c>
      <c r="F2472" s="321"/>
      <c r="G2472" s="321"/>
      <c r="H2472" s="321"/>
      <c r="I2472" s="321"/>
      <c r="J2472" s="321"/>
      <c r="K2472" s="321"/>
      <c r="L2472" s="321"/>
      <c r="M2472" s="321"/>
      <c r="N2472" s="321"/>
      <c r="O2472" s="321"/>
      <c r="P2472" s="322" t="s">
        <v>2904</v>
      </c>
      <c r="Q2472" s="322"/>
      <c r="R2472" s="321" t="s">
        <v>21</v>
      </c>
      <c r="S2472" s="321"/>
    </row>
    <row r="2473" spans="1:19" ht="10.9" customHeight="1" x14ac:dyDescent="0.2">
      <c r="A2473" s="157"/>
      <c r="B2473" s="324"/>
      <c r="C2473" s="324"/>
      <c r="D2473" s="324"/>
      <c r="E2473" s="324"/>
      <c r="F2473" s="324"/>
      <c r="G2473" s="325"/>
      <c r="H2473" s="325"/>
      <c r="I2473" s="325"/>
      <c r="J2473" s="325"/>
      <c r="K2473" s="156"/>
      <c r="L2473" s="326" t="s">
        <v>4020</v>
      </c>
      <c r="M2473" s="326"/>
      <c r="N2473" s="326"/>
      <c r="O2473" s="326"/>
      <c r="P2473" s="326"/>
      <c r="Q2473" s="326"/>
      <c r="R2473" s="326"/>
      <c r="S2473" s="156"/>
    </row>
    <row r="2474" spans="1:19" ht="65.650000000000006" customHeight="1" x14ac:dyDescent="0.2">
      <c r="A2474" s="155" t="s">
        <v>1247</v>
      </c>
      <c r="B2474" s="327" t="s">
        <v>0</v>
      </c>
      <c r="C2474" s="327"/>
      <c r="D2474" s="327" t="s">
        <v>1</v>
      </c>
      <c r="E2474" s="327"/>
      <c r="F2474" s="327"/>
      <c r="G2474" s="327" t="s">
        <v>2904</v>
      </c>
      <c r="H2474" s="327"/>
      <c r="I2474" s="328" t="s">
        <v>405</v>
      </c>
      <c r="J2474" s="328"/>
      <c r="K2474" s="154" t="s">
        <v>4</v>
      </c>
      <c r="L2474" s="322" t="s">
        <v>4019</v>
      </c>
      <c r="M2474" s="322"/>
      <c r="N2474" s="141" t="s">
        <v>4018</v>
      </c>
      <c r="O2474" s="322" t="s">
        <v>4017</v>
      </c>
      <c r="P2474" s="322"/>
      <c r="Q2474" s="322" t="s">
        <v>4016</v>
      </c>
      <c r="R2474" s="322"/>
      <c r="S2474" s="154" t="s">
        <v>5</v>
      </c>
    </row>
    <row r="2475" spans="1:19" ht="21.75" customHeight="1" x14ac:dyDescent="0.2">
      <c r="A2475" s="128" t="s">
        <v>4015</v>
      </c>
      <c r="B2475" s="334">
        <v>1020</v>
      </c>
      <c r="C2475" s="321"/>
      <c r="D2475" s="321" t="s">
        <v>3304</v>
      </c>
      <c r="E2475" s="321"/>
      <c r="F2475" s="321"/>
      <c r="G2475" s="321" t="s">
        <v>629</v>
      </c>
      <c r="H2475" s="321"/>
      <c r="I2475" s="347">
        <v>13.125</v>
      </c>
      <c r="J2475" s="331"/>
      <c r="K2475" s="132">
        <v>0.87</v>
      </c>
      <c r="L2475" s="331"/>
      <c r="M2475" s="331"/>
      <c r="N2475" s="142">
        <v>11.418799999999999</v>
      </c>
      <c r="O2475" s="331"/>
      <c r="P2475" s="331"/>
      <c r="Q2475" s="331"/>
      <c r="R2475" s="331"/>
      <c r="S2475" s="142">
        <v>11.418699999999999</v>
      </c>
    </row>
    <row r="2476" spans="1:19" ht="10.9" customHeight="1" x14ac:dyDescent="0.2">
      <c r="A2476" s="128" t="s">
        <v>4015</v>
      </c>
      <c r="B2476" s="334">
        <v>1711</v>
      </c>
      <c r="C2476" s="321"/>
      <c r="D2476" s="321" t="s">
        <v>3267</v>
      </c>
      <c r="E2476" s="321"/>
      <c r="F2476" s="321"/>
      <c r="G2476" s="321" t="s">
        <v>7</v>
      </c>
      <c r="H2476" s="321"/>
      <c r="I2476" s="347">
        <v>24.15</v>
      </c>
      <c r="J2476" s="331"/>
      <c r="K2476" s="132">
        <v>2.0699999999999998</v>
      </c>
      <c r="L2476" s="331"/>
      <c r="M2476" s="331"/>
      <c r="N2476" s="142">
        <v>49.990499999999997</v>
      </c>
      <c r="O2476" s="331"/>
      <c r="P2476" s="331"/>
      <c r="Q2476" s="331"/>
      <c r="R2476" s="331"/>
      <c r="S2476" s="142">
        <v>49.990499999999997</v>
      </c>
    </row>
    <row r="2477" spans="1:19" ht="10.9" customHeight="1" x14ac:dyDescent="0.2">
      <c r="A2477" s="322" t="s">
        <v>4014</v>
      </c>
      <c r="B2477" s="322"/>
      <c r="C2477" s="322"/>
      <c r="D2477" s="322"/>
      <c r="E2477" s="322"/>
      <c r="F2477" s="322"/>
      <c r="G2477" s="322"/>
      <c r="H2477" s="322"/>
      <c r="I2477" s="322"/>
      <c r="J2477" s="322"/>
      <c r="K2477" s="322"/>
      <c r="L2477" s="333">
        <v>0</v>
      </c>
      <c r="M2477" s="322"/>
      <c r="N2477" s="160">
        <v>61.409300000000002</v>
      </c>
      <c r="O2477" s="333">
        <v>0</v>
      </c>
      <c r="P2477" s="322"/>
      <c r="Q2477" s="333">
        <v>0</v>
      </c>
      <c r="R2477" s="322"/>
      <c r="S2477" s="160">
        <v>61.409300000000002</v>
      </c>
    </row>
    <row r="2478" spans="1:19" ht="10.9" customHeight="1" x14ac:dyDescent="0.2">
      <c r="A2478" s="322" t="s">
        <v>4013</v>
      </c>
      <c r="B2478" s="322"/>
      <c r="C2478" s="322"/>
      <c r="D2478" s="322"/>
      <c r="E2478" s="322"/>
      <c r="F2478" s="322"/>
      <c r="G2478" s="322"/>
      <c r="H2478" s="322"/>
      <c r="I2478" s="322"/>
      <c r="J2478" s="322"/>
      <c r="K2478" s="322"/>
      <c r="L2478" s="330">
        <v>0</v>
      </c>
      <c r="M2478" s="322"/>
      <c r="N2478" s="149">
        <v>1</v>
      </c>
      <c r="O2478" s="330">
        <v>0</v>
      </c>
      <c r="P2478" s="322"/>
      <c r="Q2478" s="330">
        <v>0</v>
      </c>
      <c r="R2478" s="322"/>
      <c r="S2478" s="149">
        <v>1</v>
      </c>
    </row>
    <row r="2479" spans="1:19" ht="10.9" customHeight="1" x14ac:dyDescent="0.2">
      <c r="A2479" s="301"/>
      <c r="B2479" s="301"/>
      <c r="C2479" s="301"/>
      <c r="D2479" s="301"/>
      <c r="E2479" s="301"/>
      <c r="F2479" s="301"/>
      <c r="G2479" s="301"/>
      <c r="H2479" s="301"/>
      <c r="I2479" s="301"/>
      <c r="J2479" s="301"/>
      <c r="K2479" s="301"/>
      <c r="L2479" s="301"/>
      <c r="M2479" s="301"/>
      <c r="N2479" s="301"/>
      <c r="O2479" s="301"/>
      <c r="P2479" s="301"/>
      <c r="Q2479" s="301"/>
      <c r="R2479" s="301"/>
      <c r="S2479" s="301"/>
    </row>
    <row r="2480" spans="1:19" ht="10.9" customHeight="1" x14ac:dyDescent="0.2">
      <c r="A2480" s="322" t="s">
        <v>4022</v>
      </c>
      <c r="B2480" s="322"/>
      <c r="C2480" s="322"/>
      <c r="D2480" s="322"/>
      <c r="E2480" s="321" t="s">
        <v>4340</v>
      </c>
      <c r="F2480" s="321"/>
      <c r="G2480" s="321"/>
      <c r="H2480" s="321"/>
      <c r="I2480" s="321"/>
      <c r="J2480" s="321"/>
      <c r="K2480" s="321"/>
      <c r="L2480" s="321"/>
      <c r="M2480" s="321"/>
      <c r="N2480" s="321"/>
      <c r="O2480" s="321"/>
      <c r="P2480" s="322" t="s">
        <v>2904</v>
      </c>
      <c r="Q2480" s="322"/>
      <c r="R2480" s="321" t="s">
        <v>21</v>
      </c>
      <c r="S2480" s="321"/>
    </row>
    <row r="2481" spans="1:19" ht="10.9" customHeight="1" x14ac:dyDescent="0.2">
      <c r="A2481" s="157"/>
      <c r="B2481" s="324"/>
      <c r="C2481" s="324"/>
      <c r="D2481" s="324"/>
      <c r="E2481" s="324"/>
      <c r="F2481" s="324"/>
      <c r="G2481" s="325"/>
      <c r="H2481" s="325"/>
      <c r="I2481" s="325"/>
      <c r="J2481" s="325"/>
      <c r="K2481" s="156"/>
      <c r="L2481" s="326" t="s">
        <v>4020</v>
      </c>
      <c r="M2481" s="326"/>
      <c r="N2481" s="326"/>
      <c r="O2481" s="326"/>
      <c r="P2481" s="326"/>
      <c r="Q2481" s="326"/>
      <c r="R2481" s="326"/>
      <c r="S2481" s="156"/>
    </row>
    <row r="2482" spans="1:19" ht="65.650000000000006" customHeight="1" x14ac:dyDescent="0.2">
      <c r="A2482" s="155" t="s">
        <v>1247</v>
      </c>
      <c r="B2482" s="327" t="s">
        <v>0</v>
      </c>
      <c r="C2482" s="327"/>
      <c r="D2482" s="327" t="s">
        <v>1</v>
      </c>
      <c r="E2482" s="327"/>
      <c r="F2482" s="327"/>
      <c r="G2482" s="327" t="s">
        <v>2904</v>
      </c>
      <c r="H2482" s="327"/>
      <c r="I2482" s="328" t="s">
        <v>405</v>
      </c>
      <c r="J2482" s="328"/>
      <c r="K2482" s="154" t="s">
        <v>4</v>
      </c>
      <c r="L2482" s="322" t="s">
        <v>4019</v>
      </c>
      <c r="M2482" s="322"/>
      <c r="N2482" s="141" t="s">
        <v>4018</v>
      </c>
      <c r="O2482" s="322" t="s">
        <v>4017</v>
      </c>
      <c r="P2482" s="322"/>
      <c r="Q2482" s="322" t="s">
        <v>4016</v>
      </c>
      <c r="R2482" s="322"/>
      <c r="S2482" s="154" t="s">
        <v>5</v>
      </c>
    </row>
    <row r="2483" spans="1:19" ht="21.75" customHeight="1" x14ac:dyDescent="0.2">
      <c r="A2483" s="128" t="s">
        <v>4015</v>
      </c>
      <c r="B2483" s="334">
        <v>1020</v>
      </c>
      <c r="C2483" s="321"/>
      <c r="D2483" s="321" t="s">
        <v>3304</v>
      </c>
      <c r="E2483" s="321"/>
      <c r="F2483" s="321"/>
      <c r="G2483" s="321" t="s">
        <v>629</v>
      </c>
      <c r="H2483" s="321"/>
      <c r="I2483" s="335">
        <v>8.5</v>
      </c>
      <c r="J2483" s="331"/>
      <c r="K2483" s="132">
        <v>0.87</v>
      </c>
      <c r="L2483" s="331"/>
      <c r="M2483" s="331"/>
      <c r="N2483" s="132">
        <v>7.3949999999999996</v>
      </c>
      <c r="O2483" s="331"/>
      <c r="P2483" s="331"/>
      <c r="Q2483" s="331"/>
      <c r="R2483" s="331"/>
      <c r="S2483" s="132">
        <v>7.3949999999999996</v>
      </c>
    </row>
    <row r="2484" spans="1:19" ht="10.9" customHeight="1" x14ac:dyDescent="0.2">
      <c r="A2484" s="128" t="s">
        <v>4015</v>
      </c>
      <c r="B2484" s="334">
        <v>1741</v>
      </c>
      <c r="C2484" s="321"/>
      <c r="D2484" s="321" t="s">
        <v>3265</v>
      </c>
      <c r="E2484" s="321"/>
      <c r="F2484" s="321"/>
      <c r="G2484" s="321" t="s">
        <v>7</v>
      </c>
      <c r="H2484" s="321"/>
      <c r="I2484" s="347">
        <v>24.15</v>
      </c>
      <c r="J2484" s="331"/>
      <c r="K2484" s="132">
        <v>1.7589999999999999</v>
      </c>
      <c r="L2484" s="331"/>
      <c r="M2484" s="331"/>
      <c r="N2484" s="142">
        <v>42.479799999999997</v>
      </c>
      <c r="O2484" s="331"/>
      <c r="P2484" s="331"/>
      <c r="Q2484" s="331"/>
      <c r="R2484" s="331"/>
      <c r="S2484" s="142">
        <v>42.479799999999997</v>
      </c>
    </row>
    <row r="2485" spans="1:19" ht="10.9" customHeight="1" x14ac:dyDescent="0.2">
      <c r="A2485" s="322" t="s">
        <v>4014</v>
      </c>
      <c r="B2485" s="322"/>
      <c r="C2485" s="322"/>
      <c r="D2485" s="322"/>
      <c r="E2485" s="322"/>
      <c r="F2485" s="322"/>
      <c r="G2485" s="322"/>
      <c r="H2485" s="322"/>
      <c r="I2485" s="322"/>
      <c r="J2485" s="322"/>
      <c r="K2485" s="322"/>
      <c r="L2485" s="333">
        <v>0</v>
      </c>
      <c r="M2485" s="322"/>
      <c r="N2485" s="160">
        <v>49.8748</v>
      </c>
      <c r="O2485" s="333">
        <v>0</v>
      </c>
      <c r="P2485" s="322"/>
      <c r="Q2485" s="333">
        <v>0</v>
      </c>
      <c r="R2485" s="322"/>
      <c r="S2485" s="160">
        <v>49.8748</v>
      </c>
    </row>
    <row r="2486" spans="1:19" ht="10.9" customHeight="1" x14ac:dyDescent="0.2">
      <c r="A2486" s="322" t="s">
        <v>4013</v>
      </c>
      <c r="B2486" s="322"/>
      <c r="C2486" s="322"/>
      <c r="D2486" s="322"/>
      <c r="E2486" s="322"/>
      <c r="F2486" s="322"/>
      <c r="G2486" s="322"/>
      <c r="H2486" s="322"/>
      <c r="I2486" s="322"/>
      <c r="J2486" s="322"/>
      <c r="K2486" s="322"/>
      <c r="L2486" s="330">
        <v>0</v>
      </c>
      <c r="M2486" s="322"/>
      <c r="N2486" s="149">
        <v>1</v>
      </c>
      <c r="O2486" s="330">
        <v>0</v>
      </c>
      <c r="P2486" s="322"/>
      <c r="Q2486" s="330">
        <v>0</v>
      </c>
      <c r="R2486" s="322"/>
      <c r="S2486" s="149">
        <v>1</v>
      </c>
    </row>
    <row r="2487" spans="1:19" ht="10.9" customHeight="1" x14ac:dyDescent="0.2">
      <c r="A2487" s="301"/>
      <c r="B2487" s="301"/>
      <c r="C2487" s="301"/>
      <c r="D2487" s="301"/>
      <c r="E2487" s="301"/>
      <c r="F2487" s="301"/>
      <c r="G2487" s="301"/>
      <c r="H2487" s="301"/>
      <c r="I2487" s="301"/>
      <c r="J2487" s="301"/>
      <c r="K2487" s="301"/>
      <c r="L2487" s="301"/>
      <c r="M2487" s="301"/>
      <c r="N2487" s="301"/>
      <c r="O2487" s="301"/>
      <c r="P2487" s="301"/>
      <c r="Q2487" s="301"/>
      <c r="R2487" s="301"/>
      <c r="S2487" s="301"/>
    </row>
    <row r="2488" spans="1:19" ht="10.9" customHeight="1" x14ac:dyDescent="0.2">
      <c r="A2488" s="322" t="s">
        <v>4022</v>
      </c>
      <c r="B2488" s="322"/>
      <c r="C2488" s="322"/>
      <c r="D2488" s="322"/>
      <c r="E2488" s="321" t="s">
        <v>4339</v>
      </c>
      <c r="F2488" s="321"/>
      <c r="G2488" s="321"/>
      <c r="H2488" s="321"/>
      <c r="I2488" s="321"/>
      <c r="J2488" s="321"/>
      <c r="K2488" s="321"/>
      <c r="L2488" s="321"/>
      <c r="M2488" s="321"/>
      <c r="N2488" s="321"/>
      <c r="O2488" s="321"/>
      <c r="P2488" s="322" t="s">
        <v>2904</v>
      </c>
      <c r="Q2488" s="322"/>
      <c r="R2488" s="321" t="s">
        <v>19</v>
      </c>
      <c r="S2488" s="321"/>
    </row>
    <row r="2489" spans="1:19" ht="10.9" customHeight="1" x14ac:dyDescent="0.2">
      <c r="A2489" s="157"/>
      <c r="B2489" s="324"/>
      <c r="C2489" s="324"/>
      <c r="D2489" s="324"/>
      <c r="E2489" s="324"/>
      <c r="F2489" s="324"/>
      <c r="G2489" s="325"/>
      <c r="H2489" s="325"/>
      <c r="I2489" s="325"/>
      <c r="J2489" s="325"/>
      <c r="K2489" s="156"/>
      <c r="L2489" s="326" t="s">
        <v>4020</v>
      </c>
      <c r="M2489" s="326"/>
      <c r="N2489" s="326"/>
      <c r="O2489" s="326"/>
      <c r="P2489" s="326"/>
      <c r="Q2489" s="326"/>
      <c r="R2489" s="326"/>
      <c r="S2489" s="156"/>
    </row>
    <row r="2490" spans="1:19" ht="65.650000000000006" customHeight="1" x14ac:dyDescent="0.2">
      <c r="A2490" s="155" t="s">
        <v>1247</v>
      </c>
      <c r="B2490" s="327" t="s">
        <v>0</v>
      </c>
      <c r="C2490" s="327"/>
      <c r="D2490" s="327" t="s">
        <v>1</v>
      </c>
      <c r="E2490" s="327"/>
      <c r="F2490" s="327"/>
      <c r="G2490" s="327" t="s">
        <v>2904</v>
      </c>
      <c r="H2490" s="327"/>
      <c r="I2490" s="328" t="s">
        <v>405</v>
      </c>
      <c r="J2490" s="328"/>
      <c r="K2490" s="154" t="s">
        <v>4</v>
      </c>
      <c r="L2490" s="322" t="s">
        <v>4019</v>
      </c>
      <c r="M2490" s="322"/>
      <c r="N2490" s="141" t="s">
        <v>4018</v>
      </c>
      <c r="O2490" s="322" t="s">
        <v>4017</v>
      </c>
      <c r="P2490" s="322"/>
      <c r="Q2490" s="322" t="s">
        <v>4016</v>
      </c>
      <c r="R2490" s="322"/>
      <c r="S2490" s="154" t="s">
        <v>5</v>
      </c>
    </row>
    <row r="2491" spans="1:19" ht="10.9" customHeight="1" x14ac:dyDescent="0.2">
      <c r="A2491" s="128" t="s">
        <v>4015</v>
      </c>
      <c r="B2491" s="339">
        <v>909</v>
      </c>
      <c r="C2491" s="321"/>
      <c r="D2491" s="321" t="s">
        <v>3334</v>
      </c>
      <c r="E2491" s="321"/>
      <c r="F2491" s="321"/>
      <c r="G2491" s="321" t="s">
        <v>3284</v>
      </c>
      <c r="H2491" s="321"/>
      <c r="I2491" s="335">
        <v>7.0000000000000001E-3</v>
      </c>
      <c r="J2491" s="331"/>
      <c r="K2491" s="132">
        <v>7.87</v>
      </c>
      <c r="L2491" s="331"/>
      <c r="M2491" s="331"/>
      <c r="N2491" s="132">
        <v>5.5100000000000003E-2</v>
      </c>
      <c r="O2491" s="331"/>
      <c r="P2491" s="331"/>
      <c r="Q2491" s="331"/>
      <c r="R2491" s="331"/>
      <c r="S2491" s="132">
        <v>5.5100000000000003E-2</v>
      </c>
    </row>
    <row r="2492" spans="1:19" ht="10.9" customHeight="1" x14ac:dyDescent="0.2">
      <c r="A2492" s="128" t="s">
        <v>4015</v>
      </c>
      <c r="B2492" s="339">
        <v>986</v>
      </c>
      <c r="C2492" s="321"/>
      <c r="D2492" s="321" t="s">
        <v>3959</v>
      </c>
      <c r="E2492" s="321"/>
      <c r="F2492" s="321"/>
      <c r="G2492" s="321" t="s">
        <v>621</v>
      </c>
      <c r="H2492" s="321"/>
      <c r="I2492" s="335">
        <v>1.8262E-2</v>
      </c>
      <c r="J2492" s="331"/>
      <c r="K2492" s="135">
        <v>105</v>
      </c>
      <c r="L2492" s="331"/>
      <c r="M2492" s="331"/>
      <c r="N2492" s="132">
        <v>1.9175</v>
      </c>
      <c r="O2492" s="331"/>
      <c r="P2492" s="331"/>
      <c r="Q2492" s="331"/>
      <c r="R2492" s="331"/>
      <c r="S2492" s="132">
        <v>1.9175</v>
      </c>
    </row>
    <row r="2493" spans="1:19" ht="10.9" customHeight="1" x14ac:dyDescent="0.2">
      <c r="A2493" s="128" t="s">
        <v>4015</v>
      </c>
      <c r="B2493" s="339">
        <v>992</v>
      </c>
      <c r="C2493" s="321"/>
      <c r="D2493" s="321" t="s">
        <v>3957</v>
      </c>
      <c r="E2493" s="321"/>
      <c r="F2493" s="321"/>
      <c r="G2493" s="321" t="s">
        <v>621</v>
      </c>
      <c r="H2493" s="321"/>
      <c r="I2493" s="335">
        <v>1.4200000000000001E-2</v>
      </c>
      <c r="J2493" s="331"/>
      <c r="K2493" s="142">
        <v>88</v>
      </c>
      <c r="L2493" s="331"/>
      <c r="M2493" s="331"/>
      <c r="N2493" s="132">
        <v>1.2496</v>
      </c>
      <c r="O2493" s="331"/>
      <c r="P2493" s="331"/>
      <c r="Q2493" s="331"/>
      <c r="R2493" s="331"/>
      <c r="S2493" s="132">
        <v>1.2496</v>
      </c>
    </row>
    <row r="2494" spans="1:19" ht="10.9" customHeight="1" x14ac:dyDescent="0.2">
      <c r="A2494" s="128" t="s">
        <v>4015</v>
      </c>
      <c r="B2494" s="334">
        <v>1171</v>
      </c>
      <c r="C2494" s="321"/>
      <c r="D2494" s="321" t="s">
        <v>3372</v>
      </c>
      <c r="E2494" s="321"/>
      <c r="F2494" s="321"/>
      <c r="G2494" s="321" t="s">
        <v>629</v>
      </c>
      <c r="H2494" s="321"/>
      <c r="I2494" s="335">
        <v>5.1200000000000002E-2</v>
      </c>
      <c r="J2494" s="331"/>
      <c r="K2494" s="142">
        <v>21.54</v>
      </c>
      <c r="L2494" s="331"/>
      <c r="M2494" s="331"/>
      <c r="N2494" s="132">
        <v>1.1028</v>
      </c>
      <c r="O2494" s="331"/>
      <c r="P2494" s="331"/>
      <c r="Q2494" s="331"/>
      <c r="R2494" s="331"/>
      <c r="S2494" s="132">
        <v>1.1028</v>
      </c>
    </row>
    <row r="2495" spans="1:19" ht="10.9" customHeight="1" x14ac:dyDescent="0.2">
      <c r="A2495" s="128" t="s">
        <v>4015</v>
      </c>
      <c r="B2495" s="334">
        <v>1298</v>
      </c>
      <c r="C2495" s="321"/>
      <c r="D2495" s="321" t="s">
        <v>3944</v>
      </c>
      <c r="E2495" s="321"/>
      <c r="F2495" s="321"/>
      <c r="G2495" s="321" t="s">
        <v>7</v>
      </c>
      <c r="H2495" s="321"/>
      <c r="I2495" s="335">
        <v>0.1</v>
      </c>
      <c r="J2495" s="331"/>
      <c r="K2495" s="142">
        <v>58.21</v>
      </c>
      <c r="L2495" s="331"/>
      <c r="M2495" s="331"/>
      <c r="N2495" s="132">
        <v>5.8209999999999997</v>
      </c>
      <c r="O2495" s="331"/>
      <c r="P2495" s="331"/>
      <c r="Q2495" s="331"/>
      <c r="R2495" s="331"/>
      <c r="S2495" s="132">
        <v>5.8209999999999997</v>
      </c>
    </row>
    <row r="2496" spans="1:19" ht="10.9" customHeight="1" x14ac:dyDescent="0.2">
      <c r="A2496" s="128" t="s">
        <v>4015</v>
      </c>
      <c r="B2496" s="334">
        <v>2508</v>
      </c>
      <c r="C2496" s="321"/>
      <c r="D2496" s="321" t="s">
        <v>3291</v>
      </c>
      <c r="E2496" s="321"/>
      <c r="F2496" s="321"/>
      <c r="G2496" s="321" t="s">
        <v>7</v>
      </c>
      <c r="H2496" s="321"/>
      <c r="I2496" s="335">
        <v>6</v>
      </c>
      <c r="J2496" s="331"/>
      <c r="K2496" s="132">
        <v>0.18</v>
      </c>
      <c r="L2496" s="331"/>
      <c r="M2496" s="331"/>
      <c r="N2496" s="132">
        <v>1.08</v>
      </c>
      <c r="O2496" s="331"/>
      <c r="P2496" s="331"/>
      <c r="Q2496" s="331"/>
      <c r="R2496" s="331"/>
      <c r="S2496" s="132">
        <v>1.08</v>
      </c>
    </row>
    <row r="2497" spans="1:19" ht="10.9" customHeight="1" x14ac:dyDescent="0.2">
      <c r="A2497" s="128" t="s">
        <v>4015</v>
      </c>
      <c r="B2497" s="334">
        <v>5990</v>
      </c>
      <c r="C2497" s="321"/>
      <c r="D2497" s="321" t="s">
        <v>4338</v>
      </c>
      <c r="E2497" s="321"/>
      <c r="F2497" s="321"/>
      <c r="G2497" s="321" t="s">
        <v>19</v>
      </c>
      <c r="H2497" s="321"/>
      <c r="I2497" s="335">
        <v>1.6912</v>
      </c>
      <c r="J2497" s="331"/>
      <c r="K2497" s="132">
        <v>2.04</v>
      </c>
      <c r="L2497" s="331"/>
      <c r="M2497" s="331"/>
      <c r="N2497" s="132">
        <v>3.45</v>
      </c>
      <c r="O2497" s="331"/>
      <c r="P2497" s="331"/>
      <c r="Q2497" s="331"/>
      <c r="R2497" s="331"/>
      <c r="S2497" s="132">
        <v>3.45</v>
      </c>
    </row>
    <row r="2498" spans="1:19" ht="10.9" customHeight="1" x14ac:dyDescent="0.2">
      <c r="A2498" s="128" t="s">
        <v>4015</v>
      </c>
      <c r="B2498" s="334">
        <v>6003</v>
      </c>
      <c r="C2498" s="321"/>
      <c r="D2498" s="321" t="s">
        <v>4337</v>
      </c>
      <c r="E2498" s="321"/>
      <c r="F2498" s="321"/>
      <c r="G2498" s="321" t="s">
        <v>19</v>
      </c>
      <c r="H2498" s="321"/>
      <c r="I2498" s="335">
        <v>1.7791999999999999</v>
      </c>
      <c r="J2498" s="331"/>
      <c r="K2498" s="132">
        <v>8.9499999999999993</v>
      </c>
      <c r="L2498" s="331"/>
      <c r="M2498" s="331"/>
      <c r="N2498" s="142">
        <v>15.9238</v>
      </c>
      <c r="O2498" s="331"/>
      <c r="P2498" s="331"/>
      <c r="Q2498" s="331"/>
      <c r="R2498" s="331"/>
      <c r="S2498" s="142">
        <v>15.9238</v>
      </c>
    </row>
    <row r="2499" spans="1:19" ht="10.9" customHeight="1" x14ac:dyDescent="0.2">
      <c r="A2499" s="128" t="s">
        <v>4015</v>
      </c>
      <c r="B2499" s="334">
        <v>9205</v>
      </c>
      <c r="C2499" s="321"/>
      <c r="D2499" s="321" t="s">
        <v>3964</v>
      </c>
      <c r="E2499" s="321"/>
      <c r="F2499" s="321"/>
      <c r="G2499" s="321" t="s">
        <v>3963</v>
      </c>
      <c r="H2499" s="321"/>
      <c r="I2499" s="335">
        <v>0.15607599999999999</v>
      </c>
      <c r="J2499" s="331"/>
      <c r="K2499" s="142">
        <v>32</v>
      </c>
      <c r="L2499" s="331"/>
      <c r="M2499" s="331"/>
      <c r="N2499" s="132">
        <v>4.9943999999999997</v>
      </c>
      <c r="O2499" s="331"/>
      <c r="P2499" s="331"/>
      <c r="Q2499" s="331"/>
      <c r="R2499" s="331"/>
      <c r="S2499" s="132">
        <v>4.9943999999999997</v>
      </c>
    </row>
    <row r="2500" spans="1:19" ht="10.9" customHeight="1" x14ac:dyDescent="0.2">
      <c r="A2500" s="322" t="s">
        <v>4014</v>
      </c>
      <c r="B2500" s="322"/>
      <c r="C2500" s="322"/>
      <c r="D2500" s="322"/>
      <c r="E2500" s="322"/>
      <c r="F2500" s="322"/>
      <c r="G2500" s="322"/>
      <c r="H2500" s="322"/>
      <c r="I2500" s="322"/>
      <c r="J2500" s="322"/>
      <c r="K2500" s="322"/>
      <c r="L2500" s="333">
        <v>0</v>
      </c>
      <c r="M2500" s="322"/>
      <c r="N2500" s="160">
        <v>35.594200000000001</v>
      </c>
      <c r="O2500" s="333">
        <v>0</v>
      </c>
      <c r="P2500" s="322"/>
      <c r="Q2500" s="333">
        <v>0</v>
      </c>
      <c r="R2500" s="322"/>
      <c r="S2500" s="160">
        <v>35.594200000000001</v>
      </c>
    </row>
    <row r="2501" spans="1:19" ht="10.9" customHeight="1" x14ac:dyDescent="0.2">
      <c r="A2501" s="322" t="s">
        <v>4013</v>
      </c>
      <c r="B2501" s="322"/>
      <c r="C2501" s="322"/>
      <c r="D2501" s="322"/>
      <c r="E2501" s="322"/>
      <c r="F2501" s="322"/>
      <c r="G2501" s="322"/>
      <c r="H2501" s="322"/>
      <c r="I2501" s="322"/>
      <c r="J2501" s="322"/>
      <c r="K2501" s="322"/>
      <c r="L2501" s="330">
        <v>0</v>
      </c>
      <c r="M2501" s="322"/>
      <c r="N2501" s="149">
        <v>1</v>
      </c>
      <c r="O2501" s="330">
        <v>0</v>
      </c>
      <c r="P2501" s="322"/>
      <c r="Q2501" s="330">
        <v>0</v>
      </c>
      <c r="R2501" s="322"/>
      <c r="S2501" s="149">
        <v>1</v>
      </c>
    </row>
    <row r="2502" spans="1:19" ht="10.9" customHeight="1" x14ac:dyDescent="0.2">
      <c r="A2502" s="301"/>
      <c r="B2502" s="301"/>
      <c r="C2502" s="301"/>
      <c r="D2502" s="301"/>
      <c r="E2502" s="301"/>
      <c r="F2502" s="301"/>
      <c r="G2502" s="301"/>
      <c r="H2502" s="301"/>
      <c r="I2502" s="301"/>
      <c r="J2502" s="301"/>
      <c r="K2502" s="301"/>
      <c r="L2502" s="301"/>
      <c r="M2502" s="301"/>
      <c r="N2502" s="301"/>
      <c r="O2502" s="301"/>
      <c r="P2502" s="301"/>
      <c r="Q2502" s="301"/>
      <c r="R2502" s="301"/>
      <c r="S2502" s="301"/>
    </row>
    <row r="2503" spans="1:19" ht="21.75" customHeight="1" x14ac:dyDescent="0.2">
      <c r="A2503" s="322" t="s">
        <v>4022</v>
      </c>
      <c r="B2503" s="322"/>
      <c r="C2503" s="322"/>
      <c r="D2503" s="322"/>
      <c r="E2503" s="321" t="s">
        <v>4336</v>
      </c>
      <c r="F2503" s="321"/>
      <c r="G2503" s="321"/>
      <c r="H2503" s="321"/>
      <c r="I2503" s="321"/>
      <c r="J2503" s="321"/>
      <c r="K2503" s="321"/>
      <c r="L2503" s="321"/>
      <c r="M2503" s="321"/>
      <c r="N2503" s="321"/>
      <c r="O2503" s="321"/>
      <c r="P2503" s="322" t="s">
        <v>2904</v>
      </c>
      <c r="Q2503" s="322"/>
      <c r="R2503" s="321" t="s">
        <v>21</v>
      </c>
      <c r="S2503" s="321"/>
    </row>
    <row r="2504" spans="1:19" ht="10.9" customHeight="1" x14ac:dyDescent="0.2">
      <c r="A2504" s="157"/>
      <c r="B2504" s="324"/>
      <c r="C2504" s="324"/>
      <c r="D2504" s="324"/>
      <c r="E2504" s="324"/>
      <c r="F2504" s="324"/>
      <c r="G2504" s="325"/>
      <c r="H2504" s="325"/>
      <c r="I2504" s="325"/>
      <c r="J2504" s="325"/>
      <c r="K2504" s="156"/>
      <c r="L2504" s="326" t="s">
        <v>4020</v>
      </c>
      <c r="M2504" s="326"/>
      <c r="N2504" s="326"/>
      <c r="O2504" s="326"/>
      <c r="P2504" s="326"/>
      <c r="Q2504" s="326"/>
      <c r="R2504" s="326"/>
      <c r="S2504" s="156"/>
    </row>
    <row r="2505" spans="1:19" ht="65.650000000000006" customHeight="1" x14ac:dyDescent="0.2">
      <c r="A2505" s="155" t="s">
        <v>1247</v>
      </c>
      <c r="B2505" s="327" t="s">
        <v>0</v>
      </c>
      <c r="C2505" s="327"/>
      <c r="D2505" s="327" t="s">
        <v>1</v>
      </c>
      <c r="E2505" s="327"/>
      <c r="F2505" s="327"/>
      <c r="G2505" s="327" t="s">
        <v>2904</v>
      </c>
      <c r="H2505" s="327"/>
      <c r="I2505" s="328" t="s">
        <v>405</v>
      </c>
      <c r="J2505" s="328"/>
      <c r="K2505" s="154" t="s">
        <v>4</v>
      </c>
      <c r="L2505" s="322" t="s">
        <v>4019</v>
      </c>
      <c r="M2505" s="322"/>
      <c r="N2505" s="141" t="s">
        <v>4018</v>
      </c>
      <c r="O2505" s="322" t="s">
        <v>4017</v>
      </c>
      <c r="P2505" s="322"/>
      <c r="Q2505" s="322" t="s">
        <v>4016</v>
      </c>
      <c r="R2505" s="322"/>
      <c r="S2505" s="154" t="s">
        <v>5</v>
      </c>
    </row>
    <row r="2506" spans="1:19" ht="21.75" customHeight="1" x14ac:dyDescent="0.2">
      <c r="A2506" s="128" t="s">
        <v>4015</v>
      </c>
      <c r="B2506" s="334">
        <v>1020</v>
      </c>
      <c r="C2506" s="321"/>
      <c r="D2506" s="321" t="s">
        <v>3304</v>
      </c>
      <c r="E2506" s="321"/>
      <c r="F2506" s="321"/>
      <c r="G2506" s="321" t="s">
        <v>629</v>
      </c>
      <c r="H2506" s="321"/>
      <c r="I2506" s="335">
        <v>9.5</v>
      </c>
      <c r="J2506" s="331"/>
      <c r="K2506" s="132">
        <v>0.87</v>
      </c>
      <c r="L2506" s="331"/>
      <c r="M2506" s="331"/>
      <c r="N2506" s="132">
        <v>8.2650000000000006</v>
      </c>
      <c r="O2506" s="331"/>
      <c r="P2506" s="331"/>
      <c r="Q2506" s="331"/>
      <c r="R2506" s="331"/>
      <c r="S2506" s="132">
        <v>8.2650000000000006</v>
      </c>
    </row>
    <row r="2507" spans="1:19" ht="10.9" customHeight="1" x14ac:dyDescent="0.2">
      <c r="A2507" s="128" t="s">
        <v>4015</v>
      </c>
      <c r="B2507" s="334">
        <v>1756</v>
      </c>
      <c r="C2507" s="321"/>
      <c r="D2507" s="321" t="s">
        <v>3234</v>
      </c>
      <c r="E2507" s="321"/>
      <c r="F2507" s="321"/>
      <c r="G2507" s="321" t="s">
        <v>7</v>
      </c>
      <c r="H2507" s="321"/>
      <c r="I2507" s="335">
        <v>6.3</v>
      </c>
      <c r="J2507" s="331"/>
      <c r="K2507" s="132">
        <v>9.9719999999999995</v>
      </c>
      <c r="L2507" s="331"/>
      <c r="M2507" s="331"/>
      <c r="N2507" s="142">
        <v>62.823599999999999</v>
      </c>
      <c r="O2507" s="331"/>
      <c r="P2507" s="331"/>
      <c r="Q2507" s="331"/>
      <c r="R2507" s="331"/>
      <c r="S2507" s="142">
        <v>62.823599999999999</v>
      </c>
    </row>
    <row r="2508" spans="1:19" ht="10.9" customHeight="1" x14ac:dyDescent="0.2">
      <c r="A2508" s="322" t="s">
        <v>4014</v>
      </c>
      <c r="B2508" s="322"/>
      <c r="C2508" s="322"/>
      <c r="D2508" s="322"/>
      <c r="E2508" s="322"/>
      <c r="F2508" s="322"/>
      <c r="G2508" s="322"/>
      <c r="H2508" s="322"/>
      <c r="I2508" s="322"/>
      <c r="J2508" s="322"/>
      <c r="K2508" s="322"/>
      <c r="L2508" s="333">
        <v>0</v>
      </c>
      <c r="M2508" s="322"/>
      <c r="N2508" s="160">
        <v>71.0886</v>
      </c>
      <c r="O2508" s="333">
        <v>0</v>
      </c>
      <c r="P2508" s="322"/>
      <c r="Q2508" s="333">
        <v>0</v>
      </c>
      <c r="R2508" s="322"/>
      <c r="S2508" s="160">
        <v>71.0886</v>
      </c>
    </row>
    <row r="2509" spans="1:19" ht="10.9" customHeight="1" x14ac:dyDescent="0.2">
      <c r="A2509" s="322" t="s">
        <v>4013</v>
      </c>
      <c r="B2509" s="322"/>
      <c r="C2509" s="322"/>
      <c r="D2509" s="322"/>
      <c r="E2509" s="322"/>
      <c r="F2509" s="322"/>
      <c r="G2509" s="322"/>
      <c r="H2509" s="322"/>
      <c r="I2509" s="322"/>
      <c r="J2509" s="322"/>
      <c r="K2509" s="322"/>
      <c r="L2509" s="330">
        <v>0</v>
      </c>
      <c r="M2509" s="322"/>
      <c r="N2509" s="149">
        <v>1</v>
      </c>
      <c r="O2509" s="330">
        <v>0</v>
      </c>
      <c r="P2509" s="322"/>
      <c r="Q2509" s="330">
        <v>0</v>
      </c>
      <c r="R2509" s="322"/>
      <c r="S2509" s="149">
        <v>1</v>
      </c>
    </row>
    <row r="2510" spans="1:19" ht="10.9" customHeight="1" x14ac:dyDescent="0.2">
      <c r="A2510" s="301"/>
      <c r="B2510" s="301"/>
      <c r="C2510" s="301"/>
      <c r="D2510" s="301"/>
      <c r="E2510" s="301"/>
      <c r="F2510" s="301"/>
      <c r="G2510" s="301"/>
      <c r="H2510" s="301"/>
      <c r="I2510" s="301"/>
      <c r="J2510" s="301"/>
      <c r="K2510" s="301"/>
      <c r="L2510" s="301"/>
      <c r="M2510" s="301"/>
      <c r="N2510" s="301"/>
      <c r="O2510" s="301"/>
      <c r="P2510" s="301"/>
      <c r="Q2510" s="301"/>
      <c r="R2510" s="301"/>
      <c r="S2510" s="301"/>
    </row>
    <row r="2511" spans="1:19" ht="10.9" customHeight="1" x14ac:dyDescent="0.2">
      <c r="A2511" s="322" t="s">
        <v>4022</v>
      </c>
      <c r="B2511" s="322"/>
      <c r="C2511" s="322"/>
      <c r="D2511" s="322"/>
      <c r="E2511" s="321" t="s">
        <v>4335</v>
      </c>
      <c r="F2511" s="321"/>
      <c r="G2511" s="321"/>
      <c r="H2511" s="321"/>
      <c r="I2511" s="321"/>
      <c r="J2511" s="321"/>
      <c r="K2511" s="321"/>
      <c r="L2511" s="321"/>
      <c r="M2511" s="321"/>
      <c r="N2511" s="321"/>
      <c r="O2511" s="321"/>
      <c r="P2511" s="322" t="s">
        <v>2904</v>
      </c>
      <c r="Q2511" s="322"/>
      <c r="R2511" s="321" t="s">
        <v>7</v>
      </c>
      <c r="S2511" s="321"/>
    </row>
    <row r="2512" spans="1:19" ht="10.9" customHeight="1" x14ac:dyDescent="0.2">
      <c r="A2512" s="157"/>
      <c r="B2512" s="324"/>
      <c r="C2512" s="324"/>
      <c r="D2512" s="324"/>
      <c r="E2512" s="324"/>
      <c r="F2512" s="324"/>
      <c r="G2512" s="325"/>
      <c r="H2512" s="325"/>
      <c r="I2512" s="325"/>
      <c r="J2512" s="325"/>
      <c r="K2512" s="156"/>
      <c r="L2512" s="326" t="s">
        <v>4020</v>
      </c>
      <c r="M2512" s="326"/>
      <c r="N2512" s="326"/>
      <c r="O2512" s="326"/>
      <c r="P2512" s="326"/>
      <c r="Q2512" s="326"/>
      <c r="R2512" s="326"/>
      <c r="S2512" s="156"/>
    </row>
    <row r="2513" spans="1:19" ht="65.650000000000006" customHeight="1" x14ac:dyDescent="0.2">
      <c r="A2513" s="155" t="s">
        <v>1247</v>
      </c>
      <c r="B2513" s="327" t="s">
        <v>0</v>
      </c>
      <c r="C2513" s="327"/>
      <c r="D2513" s="327" t="s">
        <v>1</v>
      </c>
      <c r="E2513" s="327"/>
      <c r="F2513" s="327"/>
      <c r="G2513" s="327" t="s">
        <v>2904</v>
      </c>
      <c r="H2513" s="327"/>
      <c r="I2513" s="328" t="s">
        <v>405</v>
      </c>
      <c r="J2513" s="328"/>
      <c r="K2513" s="154" t="s">
        <v>4</v>
      </c>
      <c r="L2513" s="322" t="s">
        <v>4019</v>
      </c>
      <c r="M2513" s="322"/>
      <c r="N2513" s="141" t="s">
        <v>4018</v>
      </c>
      <c r="O2513" s="322" t="s">
        <v>4017</v>
      </c>
      <c r="P2513" s="322"/>
      <c r="Q2513" s="322" t="s">
        <v>4016</v>
      </c>
      <c r="R2513" s="322"/>
      <c r="S2513" s="154" t="s">
        <v>5</v>
      </c>
    </row>
    <row r="2514" spans="1:19" ht="10.9" customHeight="1" x14ac:dyDescent="0.2">
      <c r="A2514" s="128" t="s">
        <v>4015</v>
      </c>
      <c r="B2514" s="334">
        <v>1007</v>
      </c>
      <c r="C2514" s="321"/>
      <c r="D2514" s="321" t="s">
        <v>3307</v>
      </c>
      <c r="E2514" s="321"/>
      <c r="F2514" s="321"/>
      <c r="G2514" s="321" t="s">
        <v>629</v>
      </c>
      <c r="H2514" s="321"/>
      <c r="I2514" s="335">
        <v>0.18225</v>
      </c>
      <c r="J2514" s="331"/>
      <c r="K2514" s="132">
        <v>1.3</v>
      </c>
      <c r="L2514" s="331"/>
      <c r="M2514" s="331"/>
      <c r="N2514" s="132">
        <v>0.2369</v>
      </c>
      <c r="O2514" s="331"/>
      <c r="P2514" s="331"/>
      <c r="Q2514" s="331"/>
      <c r="R2514" s="331"/>
      <c r="S2514" s="132">
        <v>0.2369</v>
      </c>
    </row>
    <row r="2515" spans="1:19" ht="10.9" customHeight="1" x14ac:dyDescent="0.2">
      <c r="A2515" s="128" t="s">
        <v>4015</v>
      </c>
      <c r="B2515" s="334">
        <v>1329</v>
      </c>
      <c r="C2515" s="321"/>
      <c r="D2515" s="321" t="s">
        <v>3341</v>
      </c>
      <c r="E2515" s="321"/>
      <c r="F2515" s="321"/>
      <c r="G2515" s="321" t="s">
        <v>7</v>
      </c>
      <c r="H2515" s="321"/>
      <c r="I2515" s="335">
        <v>1</v>
      </c>
      <c r="J2515" s="331"/>
      <c r="K2515" s="132">
        <v>3.3</v>
      </c>
      <c r="L2515" s="331"/>
      <c r="M2515" s="331"/>
      <c r="N2515" s="132">
        <v>3.3</v>
      </c>
      <c r="O2515" s="331"/>
      <c r="P2515" s="331"/>
      <c r="Q2515" s="331"/>
      <c r="R2515" s="331"/>
      <c r="S2515" s="132">
        <v>3.3</v>
      </c>
    </row>
    <row r="2516" spans="1:19" ht="10.9" customHeight="1" x14ac:dyDescent="0.2">
      <c r="A2516" s="128" t="s">
        <v>4015</v>
      </c>
      <c r="B2516" s="334">
        <v>6103</v>
      </c>
      <c r="C2516" s="321"/>
      <c r="D2516" s="321" t="s">
        <v>3277</v>
      </c>
      <c r="E2516" s="321"/>
      <c r="F2516" s="321"/>
      <c r="G2516" s="321" t="s">
        <v>7</v>
      </c>
      <c r="H2516" s="321"/>
      <c r="I2516" s="335">
        <v>1</v>
      </c>
      <c r="J2516" s="331"/>
      <c r="K2516" s="132">
        <v>0.62</v>
      </c>
      <c r="L2516" s="331"/>
      <c r="M2516" s="331"/>
      <c r="N2516" s="132">
        <v>0.62</v>
      </c>
      <c r="O2516" s="331"/>
      <c r="P2516" s="331"/>
      <c r="Q2516" s="331"/>
      <c r="R2516" s="331"/>
      <c r="S2516" s="132">
        <v>0.62</v>
      </c>
    </row>
    <row r="2517" spans="1:19" ht="10.9" customHeight="1" x14ac:dyDescent="0.2">
      <c r="A2517" s="128" t="s">
        <v>4015</v>
      </c>
      <c r="B2517" s="334">
        <v>6104</v>
      </c>
      <c r="C2517" s="321"/>
      <c r="D2517" s="321" t="s">
        <v>3276</v>
      </c>
      <c r="E2517" s="321"/>
      <c r="F2517" s="321"/>
      <c r="G2517" s="321" t="s">
        <v>7</v>
      </c>
      <c r="H2517" s="321"/>
      <c r="I2517" s="335">
        <v>1</v>
      </c>
      <c r="J2517" s="331"/>
      <c r="K2517" s="132">
        <v>0.3</v>
      </c>
      <c r="L2517" s="331"/>
      <c r="M2517" s="331"/>
      <c r="N2517" s="132">
        <v>0.3</v>
      </c>
      <c r="O2517" s="331"/>
      <c r="P2517" s="331"/>
      <c r="Q2517" s="331"/>
      <c r="R2517" s="331"/>
      <c r="S2517" s="132">
        <v>0.3</v>
      </c>
    </row>
    <row r="2518" spans="1:19" ht="10.9" customHeight="1" x14ac:dyDescent="0.2">
      <c r="A2518" s="322" t="s">
        <v>4014</v>
      </c>
      <c r="B2518" s="322"/>
      <c r="C2518" s="322"/>
      <c r="D2518" s="322"/>
      <c r="E2518" s="322"/>
      <c r="F2518" s="322"/>
      <c r="G2518" s="322"/>
      <c r="H2518" s="322"/>
      <c r="I2518" s="322"/>
      <c r="J2518" s="322"/>
      <c r="K2518" s="322"/>
      <c r="L2518" s="333">
        <v>0</v>
      </c>
      <c r="M2518" s="322"/>
      <c r="N2518" s="152">
        <v>4.4569000000000001</v>
      </c>
      <c r="O2518" s="333">
        <v>0</v>
      </c>
      <c r="P2518" s="322"/>
      <c r="Q2518" s="333">
        <v>0</v>
      </c>
      <c r="R2518" s="322"/>
      <c r="S2518" s="152">
        <v>4.4569000000000001</v>
      </c>
    </row>
    <row r="2519" spans="1:19" ht="10.9" customHeight="1" x14ac:dyDescent="0.2">
      <c r="A2519" s="322" t="s">
        <v>4013</v>
      </c>
      <c r="B2519" s="322"/>
      <c r="C2519" s="322"/>
      <c r="D2519" s="322"/>
      <c r="E2519" s="322"/>
      <c r="F2519" s="322"/>
      <c r="G2519" s="322"/>
      <c r="H2519" s="322"/>
      <c r="I2519" s="322"/>
      <c r="J2519" s="322"/>
      <c r="K2519" s="322"/>
      <c r="L2519" s="330">
        <v>0</v>
      </c>
      <c r="M2519" s="322"/>
      <c r="N2519" s="149">
        <v>1</v>
      </c>
      <c r="O2519" s="330">
        <v>0</v>
      </c>
      <c r="P2519" s="322"/>
      <c r="Q2519" s="330">
        <v>0</v>
      </c>
      <c r="R2519" s="322"/>
      <c r="S2519" s="149">
        <v>1</v>
      </c>
    </row>
    <row r="2520" spans="1:19" ht="10.9" customHeight="1" x14ac:dyDescent="0.2">
      <c r="A2520" s="301"/>
      <c r="B2520" s="301"/>
      <c r="C2520" s="301"/>
      <c r="D2520" s="301"/>
      <c r="E2520" s="301"/>
      <c r="F2520" s="301"/>
      <c r="G2520" s="301"/>
      <c r="H2520" s="301"/>
      <c r="I2520" s="301"/>
      <c r="J2520" s="301"/>
      <c r="K2520" s="301"/>
      <c r="L2520" s="301"/>
      <c r="M2520" s="301"/>
      <c r="N2520" s="301"/>
      <c r="O2520" s="301"/>
      <c r="P2520" s="301"/>
      <c r="Q2520" s="301"/>
      <c r="R2520" s="301"/>
      <c r="S2520" s="301"/>
    </row>
    <row r="2521" spans="1:19" ht="10.9" customHeight="1" x14ac:dyDescent="0.2">
      <c r="A2521" s="322" t="s">
        <v>4022</v>
      </c>
      <c r="B2521" s="322"/>
      <c r="C2521" s="322"/>
      <c r="D2521" s="322"/>
      <c r="E2521" s="321" t="s">
        <v>4334</v>
      </c>
      <c r="F2521" s="321"/>
      <c r="G2521" s="321"/>
      <c r="H2521" s="321"/>
      <c r="I2521" s="321"/>
      <c r="J2521" s="321"/>
      <c r="K2521" s="321"/>
      <c r="L2521" s="321"/>
      <c r="M2521" s="321"/>
      <c r="N2521" s="321"/>
      <c r="O2521" s="321"/>
      <c r="P2521" s="322" t="s">
        <v>2904</v>
      </c>
      <c r="Q2521" s="322"/>
      <c r="R2521" s="321" t="s">
        <v>21</v>
      </c>
      <c r="S2521" s="321"/>
    </row>
    <row r="2522" spans="1:19" ht="10.9" customHeight="1" x14ac:dyDescent="0.2">
      <c r="A2522" s="157"/>
      <c r="B2522" s="324"/>
      <c r="C2522" s="324"/>
      <c r="D2522" s="324"/>
      <c r="E2522" s="324"/>
      <c r="F2522" s="324"/>
      <c r="G2522" s="325"/>
      <c r="H2522" s="325"/>
      <c r="I2522" s="325"/>
      <c r="J2522" s="325"/>
      <c r="K2522" s="156"/>
      <c r="L2522" s="326" t="s">
        <v>4020</v>
      </c>
      <c r="M2522" s="326"/>
      <c r="N2522" s="326"/>
      <c r="O2522" s="326"/>
      <c r="P2522" s="326"/>
      <c r="Q2522" s="326"/>
      <c r="R2522" s="326"/>
      <c r="S2522" s="156"/>
    </row>
    <row r="2523" spans="1:19" ht="65.650000000000006" customHeight="1" x14ac:dyDescent="0.2">
      <c r="A2523" s="155" t="s">
        <v>1247</v>
      </c>
      <c r="B2523" s="327" t="s">
        <v>0</v>
      </c>
      <c r="C2523" s="327"/>
      <c r="D2523" s="327" t="s">
        <v>1</v>
      </c>
      <c r="E2523" s="327"/>
      <c r="F2523" s="327"/>
      <c r="G2523" s="327" t="s">
        <v>2904</v>
      </c>
      <c r="H2523" s="327"/>
      <c r="I2523" s="328" t="s">
        <v>405</v>
      </c>
      <c r="J2523" s="328"/>
      <c r="K2523" s="154" t="s">
        <v>4</v>
      </c>
      <c r="L2523" s="322" t="s">
        <v>4019</v>
      </c>
      <c r="M2523" s="322"/>
      <c r="N2523" s="141" t="s">
        <v>4018</v>
      </c>
      <c r="O2523" s="322" t="s">
        <v>4017</v>
      </c>
      <c r="P2523" s="322"/>
      <c r="Q2523" s="322" t="s">
        <v>4016</v>
      </c>
      <c r="R2523" s="322"/>
      <c r="S2523" s="154" t="s">
        <v>5</v>
      </c>
    </row>
    <row r="2524" spans="1:19" ht="10.9" customHeight="1" x14ac:dyDescent="0.2">
      <c r="A2524" s="128" t="s">
        <v>4034</v>
      </c>
      <c r="B2524" s="334">
        <v>8963</v>
      </c>
      <c r="C2524" s="321"/>
      <c r="D2524" s="321" t="s">
        <v>3992</v>
      </c>
      <c r="E2524" s="321"/>
      <c r="F2524" s="321"/>
      <c r="G2524" s="321" t="s">
        <v>3924</v>
      </c>
      <c r="H2524" s="321"/>
      <c r="I2524" s="335">
        <v>0.15390000000000001</v>
      </c>
      <c r="J2524" s="331"/>
      <c r="K2524" s="142">
        <v>16.920000000000002</v>
      </c>
      <c r="L2524" s="354">
        <v>2.6040000000000001</v>
      </c>
      <c r="M2524" s="331"/>
      <c r="N2524" s="153"/>
      <c r="O2524" s="331"/>
      <c r="P2524" s="331"/>
      <c r="Q2524" s="331"/>
      <c r="R2524" s="331"/>
      <c r="S2524" s="132">
        <v>2.6040000000000001</v>
      </c>
    </row>
    <row r="2525" spans="1:19" ht="10.9" customHeight="1" x14ac:dyDescent="0.2">
      <c r="A2525" s="322" t="s">
        <v>4014</v>
      </c>
      <c r="B2525" s="322"/>
      <c r="C2525" s="322"/>
      <c r="D2525" s="322"/>
      <c r="E2525" s="322"/>
      <c r="F2525" s="322"/>
      <c r="G2525" s="322"/>
      <c r="H2525" s="322"/>
      <c r="I2525" s="322"/>
      <c r="J2525" s="322"/>
      <c r="K2525" s="322"/>
      <c r="L2525" s="333">
        <v>2.6040000000000001</v>
      </c>
      <c r="M2525" s="322"/>
      <c r="N2525" s="152">
        <v>0</v>
      </c>
      <c r="O2525" s="333">
        <v>0</v>
      </c>
      <c r="P2525" s="322"/>
      <c r="Q2525" s="333">
        <v>0</v>
      </c>
      <c r="R2525" s="322"/>
      <c r="S2525" s="152">
        <v>2.6040000000000001</v>
      </c>
    </row>
    <row r="2526" spans="1:19" ht="10.9" customHeight="1" x14ac:dyDescent="0.2">
      <c r="A2526" s="322" t="s">
        <v>4013</v>
      </c>
      <c r="B2526" s="322"/>
      <c r="C2526" s="322"/>
      <c r="D2526" s="322"/>
      <c r="E2526" s="322"/>
      <c r="F2526" s="322"/>
      <c r="G2526" s="322"/>
      <c r="H2526" s="322"/>
      <c r="I2526" s="322"/>
      <c r="J2526" s="322"/>
      <c r="K2526" s="322"/>
      <c r="L2526" s="329">
        <v>1</v>
      </c>
      <c r="M2526" s="322"/>
      <c r="N2526" s="150">
        <v>0</v>
      </c>
      <c r="O2526" s="330">
        <v>0</v>
      </c>
      <c r="P2526" s="322"/>
      <c r="Q2526" s="330">
        <v>0</v>
      </c>
      <c r="R2526" s="322"/>
      <c r="S2526" s="149">
        <v>1</v>
      </c>
    </row>
    <row r="2527" spans="1:19" ht="10.9" customHeight="1" x14ac:dyDescent="0.2">
      <c r="A2527" s="301"/>
      <c r="B2527" s="301"/>
      <c r="C2527" s="301"/>
      <c r="D2527" s="301"/>
      <c r="E2527" s="301"/>
      <c r="F2527" s="301"/>
      <c r="G2527" s="301"/>
      <c r="H2527" s="301"/>
      <c r="I2527" s="301"/>
      <c r="J2527" s="301"/>
      <c r="K2527" s="301"/>
      <c r="L2527" s="301"/>
      <c r="M2527" s="301"/>
      <c r="N2527" s="301"/>
      <c r="O2527" s="301"/>
      <c r="P2527" s="301"/>
      <c r="Q2527" s="301"/>
      <c r="R2527" s="301"/>
      <c r="S2527" s="301"/>
    </row>
    <row r="2528" spans="1:19" ht="10.9" customHeight="1" x14ac:dyDescent="0.2">
      <c r="A2528" s="322" t="s">
        <v>4022</v>
      </c>
      <c r="B2528" s="322"/>
      <c r="C2528" s="322"/>
      <c r="D2528" s="322"/>
      <c r="E2528" s="321" t="s">
        <v>4333</v>
      </c>
      <c r="F2528" s="321"/>
      <c r="G2528" s="321"/>
      <c r="H2528" s="321"/>
      <c r="I2528" s="321"/>
      <c r="J2528" s="321"/>
      <c r="K2528" s="321"/>
      <c r="L2528" s="321"/>
      <c r="M2528" s="321"/>
      <c r="N2528" s="321"/>
      <c r="O2528" s="321"/>
      <c r="P2528" s="322" t="s">
        <v>2904</v>
      </c>
      <c r="Q2528" s="322"/>
      <c r="R2528" s="321" t="s">
        <v>21</v>
      </c>
      <c r="S2528" s="321"/>
    </row>
    <row r="2529" spans="1:19" ht="10.9" customHeight="1" x14ac:dyDescent="0.2">
      <c r="A2529" s="157"/>
      <c r="B2529" s="324"/>
      <c r="C2529" s="324"/>
      <c r="D2529" s="324"/>
      <c r="E2529" s="324"/>
      <c r="F2529" s="324"/>
      <c r="G2529" s="325"/>
      <c r="H2529" s="325"/>
      <c r="I2529" s="325"/>
      <c r="J2529" s="325"/>
      <c r="K2529" s="156"/>
      <c r="L2529" s="326" t="s">
        <v>4020</v>
      </c>
      <c r="M2529" s="326"/>
      <c r="N2529" s="326"/>
      <c r="O2529" s="326"/>
      <c r="P2529" s="326"/>
      <c r="Q2529" s="326"/>
      <c r="R2529" s="326"/>
      <c r="S2529" s="156"/>
    </row>
    <row r="2530" spans="1:19" ht="65.650000000000006" customHeight="1" x14ac:dyDescent="0.2">
      <c r="A2530" s="155" t="s">
        <v>1247</v>
      </c>
      <c r="B2530" s="327" t="s">
        <v>0</v>
      </c>
      <c r="C2530" s="327"/>
      <c r="D2530" s="327" t="s">
        <v>1</v>
      </c>
      <c r="E2530" s="327"/>
      <c r="F2530" s="327"/>
      <c r="G2530" s="327" t="s">
        <v>2904</v>
      </c>
      <c r="H2530" s="327"/>
      <c r="I2530" s="328" t="s">
        <v>405</v>
      </c>
      <c r="J2530" s="328"/>
      <c r="K2530" s="154" t="s">
        <v>4</v>
      </c>
      <c r="L2530" s="322" t="s">
        <v>4019</v>
      </c>
      <c r="M2530" s="322"/>
      <c r="N2530" s="141" t="s">
        <v>4018</v>
      </c>
      <c r="O2530" s="322" t="s">
        <v>4017</v>
      </c>
      <c r="P2530" s="322"/>
      <c r="Q2530" s="322" t="s">
        <v>4016</v>
      </c>
      <c r="R2530" s="322"/>
      <c r="S2530" s="154" t="s">
        <v>5</v>
      </c>
    </row>
    <row r="2531" spans="1:19" ht="21.75" customHeight="1" x14ac:dyDescent="0.2">
      <c r="A2531" s="128" t="s">
        <v>4015</v>
      </c>
      <c r="B2531" s="334">
        <v>1020</v>
      </c>
      <c r="C2531" s="321"/>
      <c r="D2531" s="321" t="s">
        <v>3304</v>
      </c>
      <c r="E2531" s="321"/>
      <c r="F2531" s="321"/>
      <c r="G2531" s="321" t="s">
        <v>629</v>
      </c>
      <c r="H2531" s="321"/>
      <c r="I2531" s="335">
        <v>8.5</v>
      </c>
      <c r="J2531" s="331"/>
      <c r="K2531" s="132">
        <v>0.87</v>
      </c>
      <c r="L2531" s="331"/>
      <c r="M2531" s="331"/>
      <c r="N2531" s="132">
        <v>7.3949999999999996</v>
      </c>
      <c r="O2531" s="331"/>
      <c r="P2531" s="331"/>
      <c r="Q2531" s="331"/>
      <c r="R2531" s="331"/>
      <c r="S2531" s="132">
        <v>7.3949999999999996</v>
      </c>
    </row>
    <row r="2532" spans="1:19" ht="10.9" customHeight="1" x14ac:dyDescent="0.2">
      <c r="A2532" s="128" t="s">
        <v>4015</v>
      </c>
      <c r="B2532" s="334">
        <v>1741</v>
      </c>
      <c r="C2532" s="321"/>
      <c r="D2532" s="321" t="s">
        <v>3265</v>
      </c>
      <c r="E2532" s="321"/>
      <c r="F2532" s="321"/>
      <c r="G2532" s="321" t="s">
        <v>7</v>
      </c>
      <c r="H2532" s="321"/>
      <c r="I2532" s="347">
        <v>28.31</v>
      </c>
      <c r="J2532" s="331"/>
      <c r="K2532" s="132">
        <v>1.7589999999999999</v>
      </c>
      <c r="L2532" s="331"/>
      <c r="M2532" s="331"/>
      <c r="N2532" s="142">
        <v>49.7973</v>
      </c>
      <c r="O2532" s="331"/>
      <c r="P2532" s="331"/>
      <c r="Q2532" s="331"/>
      <c r="R2532" s="331"/>
      <c r="S2532" s="142">
        <v>49.7973</v>
      </c>
    </row>
    <row r="2533" spans="1:19" ht="10.9" customHeight="1" x14ac:dyDescent="0.2">
      <c r="A2533" s="322" t="s">
        <v>4014</v>
      </c>
      <c r="B2533" s="322"/>
      <c r="C2533" s="322"/>
      <c r="D2533" s="322"/>
      <c r="E2533" s="322"/>
      <c r="F2533" s="322"/>
      <c r="G2533" s="322"/>
      <c r="H2533" s="322"/>
      <c r="I2533" s="322"/>
      <c r="J2533" s="322"/>
      <c r="K2533" s="322"/>
      <c r="L2533" s="333">
        <v>0</v>
      </c>
      <c r="M2533" s="322"/>
      <c r="N2533" s="160">
        <v>57.192300000000003</v>
      </c>
      <c r="O2533" s="333">
        <v>0</v>
      </c>
      <c r="P2533" s="322"/>
      <c r="Q2533" s="333">
        <v>0</v>
      </c>
      <c r="R2533" s="322"/>
      <c r="S2533" s="160">
        <v>57.192300000000003</v>
      </c>
    </row>
    <row r="2534" spans="1:19" ht="10.9" customHeight="1" x14ac:dyDescent="0.2">
      <c r="A2534" s="322" t="s">
        <v>4013</v>
      </c>
      <c r="B2534" s="322"/>
      <c r="C2534" s="322"/>
      <c r="D2534" s="322"/>
      <c r="E2534" s="322"/>
      <c r="F2534" s="322"/>
      <c r="G2534" s="322"/>
      <c r="H2534" s="322"/>
      <c r="I2534" s="322"/>
      <c r="J2534" s="322"/>
      <c r="K2534" s="322"/>
      <c r="L2534" s="330">
        <v>0</v>
      </c>
      <c r="M2534" s="322"/>
      <c r="N2534" s="149">
        <v>1</v>
      </c>
      <c r="O2534" s="330">
        <v>0</v>
      </c>
      <c r="P2534" s="322"/>
      <c r="Q2534" s="330">
        <v>0</v>
      </c>
      <c r="R2534" s="322"/>
      <c r="S2534" s="149">
        <v>1</v>
      </c>
    </row>
    <row r="2535" spans="1:19" ht="10.9" customHeight="1" x14ac:dyDescent="0.2">
      <c r="A2535" s="301"/>
      <c r="B2535" s="301"/>
      <c r="C2535" s="301"/>
      <c r="D2535" s="301"/>
      <c r="E2535" s="301"/>
      <c r="F2535" s="301"/>
      <c r="G2535" s="301"/>
      <c r="H2535" s="301"/>
      <c r="I2535" s="301"/>
      <c r="J2535" s="301"/>
      <c r="K2535" s="301"/>
      <c r="L2535" s="301"/>
      <c r="M2535" s="301"/>
      <c r="N2535" s="301"/>
      <c r="O2535" s="301"/>
      <c r="P2535" s="301"/>
      <c r="Q2535" s="301"/>
      <c r="R2535" s="301"/>
      <c r="S2535" s="301"/>
    </row>
    <row r="2536" spans="1:19" ht="21.75" customHeight="1" x14ac:dyDescent="0.2">
      <c r="A2536" s="322" t="s">
        <v>4022</v>
      </c>
      <c r="B2536" s="322"/>
      <c r="C2536" s="322"/>
      <c r="D2536" s="322"/>
      <c r="E2536" s="321" t="s">
        <v>4332</v>
      </c>
      <c r="F2536" s="321"/>
      <c r="G2536" s="321"/>
      <c r="H2536" s="321"/>
      <c r="I2536" s="321"/>
      <c r="J2536" s="321"/>
      <c r="K2536" s="321"/>
      <c r="L2536" s="321"/>
      <c r="M2536" s="321"/>
      <c r="N2536" s="321"/>
      <c r="O2536" s="321"/>
      <c r="P2536" s="322" t="s">
        <v>2904</v>
      </c>
      <c r="Q2536" s="322"/>
      <c r="R2536" s="321" t="s">
        <v>21</v>
      </c>
      <c r="S2536" s="321"/>
    </row>
    <row r="2537" spans="1:19" ht="10.9" customHeight="1" x14ac:dyDescent="0.2">
      <c r="A2537" s="157"/>
      <c r="B2537" s="324"/>
      <c r="C2537" s="324"/>
      <c r="D2537" s="324"/>
      <c r="E2537" s="324"/>
      <c r="F2537" s="324"/>
      <c r="G2537" s="325"/>
      <c r="H2537" s="325"/>
      <c r="I2537" s="325"/>
      <c r="J2537" s="325"/>
      <c r="K2537" s="156"/>
      <c r="L2537" s="326" t="s">
        <v>4020</v>
      </c>
      <c r="M2537" s="326"/>
      <c r="N2537" s="326"/>
      <c r="O2537" s="326"/>
      <c r="P2537" s="326"/>
      <c r="Q2537" s="326"/>
      <c r="R2537" s="326"/>
      <c r="S2537" s="156"/>
    </row>
    <row r="2538" spans="1:19" ht="65.650000000000006" customHeight="1" x14ac:dyDescent="0.2">
      <c r="A2538" s="155" t="s">
        <v>1247</v>
      </c>
      <c r="B2538" s="327" t="s">
        <v>0</v>
      </c>
      <c r="C2538" s="327"/>
      <c r="D2538" s="327" t="s">
        <v>1</v>
      </c>
      <c r="E2538" s="327"/>
      <c r="F2538" s="327"/>
      <c r="G2538" s="327" t="s">
        <v>2904</v>
      </c>
      <c r="H2538" s="327"/>
      <c r="I2538" s="328" t="s">
        <v>405</v>
      </c>
      <c r="J2538" s="328"/>
      <c r="K2538" s="154" t="s">
        <v>4</v>
      </c>
      <c r="L2538" s="322" t="s">
        <v>4019</v>
      </c>
      <c r="M2538" s="322"/>
      <c r="N2538" s="141" t="s">
        <v>4018</v>
      </c>
      <c r="O2538" s="322" t="s">
        <v>4017</v>
      </c>
      <c r="P2538" s="322"/>
      <c r="Q2538" s="322" t="s">
        <v>4016</v>
      </c>
      <c r="R2538" s="322"/>
      <c r="S2538" s="154" t="s">
        <v>5</v>
      </c>
    </row>
    <row r="2539" spans="1:19" ht="32.65" customHeight="1" x14ac:dyDescent="0.2">
      <c r="A2539" s="128" t="s">
        <v>4034</v>
      </c>
      <c r="B2539" s="339">
        <v>584</v>
      </c>
      <c r="C2539" s="321"/>
      <c r="D2539" s="321" t="s">
        <v>3983</v>
      </c>
      <c r="E2539" s="321"/>
      <c r="F2539" s="321"/>
      <c r="G2539" s="321" t="s">
        <v>21</v>
      </c>
      <c r="H2539" s="321"/>
      <c r="I2539" s="335">
        <v>1</v>
      </c>
      <c r="J2539" s="331"/>
      <c r="K2539" s="142">
        <v>34</v>
      </c>
      <c r="L2539" s="348">
        <v>34</v>
      </c>
      <c r="M2539" s="331"/>
      <c r="N2539" s="153"/>
      <c r="O2539" s="331"/>
      <c r="P2539" s="331"/>
      <c r="Q2539" s="331"/>
      <c r="R2539" s="331"/>
      <c r="S2539" s="142">
        <v>34</v>
      </c>
    </row>
    <row r="2540" spans="1:19" ht="10.9" customHeight="1" x14ac:dyDescent="0.2">
      <c r="A2540" s="322" t="s">
        <v>4014</v>
      </c>
      <c r="B2540" s="322"/>
      <c r="C2540" s="322"/>
      <c r="D2540" s="322"/>
      <c r="E2540" s="322"/>
      <c r="F2540" s="322"/>
      <c r="G2540" s="322"/>
      <c r="H2540" s="322"/>
      <c r="I2540" s="322"/>
      <c r="J2540" s="322"/>
      <c r="K2540" s="322"/>
      <c r="L2540" s="349">
        <v>34</v>
      </c>
      <c r="M2540" s="322"/>
      <c r="N2540" s="152">
        <v>0</v>
      </c>
      <c r="O2540" s="333">
        <v>0</v>
      </c>
      <c r="P2540" s="322"/>
      <c r="Q2540" s="333">
        <v>0</v>
      </c>
      <c r="R2540" s="322"/>
      <c r="S2540" s="160">
        <v>34</v>
      </c>
    </row>
    <row r="2541" spans="1:19" ht="10.9" customHeight="1" x14ac:dyDescent="0.2">
      <c r="A2541" s="322" t="s">
        <v>4013</v>
      </c>
      <c r="B2541" s="322"/>
      <c r="C2541" s="322"/>
      <c r="D2541" s="322"/>
      <c r="E2541" s="322"/>
      <c r="F2541" s="322"/>
      <c r="G2541" s="322"/>
      <c r="H2541" s="322"/>
      <c r="I2541" s="322"/>
      <c r="J2541" s="322"/>
      <c r="K2541" s="322"/>
      <c r="L2541" s="329">
        <v>1</v>
      </c>
      <c r="M2541" s="322"/>
      <c r="N2541" s="150">
        <v>0</v>
      </c>
      <c r="O2541" s="330">
        <v>0</v>
      </c>
      <c r="P2541" s="322"/>
      <c r="Q2541" s="330">
        <v>0</v>
      </c>
      <c r="R2541" s="322"/>
      <c r="S2541" s="149">
        <v>1</v>
      </c>
    </row>
    <row r="2542" spans="1:19" ht="10.9" customHeight="1" x14ac:dyDescent="0.2">
      <c r="A2542" s="301"/>
      <c r="B2542" s="301"/>
      <c r="C2542" s="301"/>
      <c r="D2542" s="301"/>
      <c r="E2542" s="301"/>
      <c r="F2542" s="301"/>
      <c r="G2542" s="301"/>
      <c r="H2542" s="301"/>
      <c r="I2542" s="301"/>
      <c r="J2542" s="301"/>
      <c r="K2542" s="301"/>
      <c r="L2542" s="301"/>
      <c r="M2542" s="301"/>
      <c r="N2542" s="301"/>
      <c r="O2542" s="301"/>
      <c r="P2542" s="301"/>
      <c r="Q2542" s="301"/>
      <c r="R2542" s="301"/>
      <c r="S2542" s="301"/>
    </row>
    <row r="2543" spans="1:19" ht="21.75" customHeight="1" x14ac:dyDescent="0.2">
      <c r="A2543" s="322" t="s">
        <v>4022</v>
      </c>
      <c r="B2543" s="322"/>
      <c r="C2543" s="322"/>
      <c r="D2543" s="322"/>
      <c r="E2543" s="321" t="s">
        <v>4331</v>
      </c>
      <c r="F2543" s="321"/>
      <c r="G2543" s="321"/>
      <c r="H2543" s="321"/>
      <c r="I2543" s="321"/>
      <c r="J2543" s="321"/>
      <c r="K2543" s="321"/>
      <c r="L2543" s="321"/>
      <c r="M2543" s="321"/>
      <c r="N2543" s="321"/>
      <c r="O2543" s="321"/>
      <c r="P2543" s="322" t="s">
        <v>2904</v>
      </c>
      <c r="Q2543" s="322"/>
      <c r="R2543" s="321" t="s">
        <v>21</v>
      </c>
      <c r="S2543" s="321"/>
    </row>
    <row r="2544" spans="1:19" ht="10.9" customHeight="1" x14ac:dyDescent="0.2">
      <c r="A2544" s="157"/>
      <c r="B2544" s="324"/>
      <c r="C2544" s="324"/>
      <c r="D2544" s="324"/>
      <c r="E2544" s="324"/>
      <c r="F2544" s="324"/>
      <c r="G2544" s="325"/>
      <c r="H2544" s="325"/>
      <c r="I2544" s="325"/>
      <c r="J2544" s="325"/>
      <c r="K2544" s="156"/>
      <c r="L2544" s="326" t="s">
        <v>4020</v>
      </c>
      <c r="M2544" s="326"/>
      <c r="N2544" s="326"/>
      <c r="O2544" s="326"/>
      <c r="P2544" s="326"/>
      <c r="Q2544" s="326"/>
      <c r="R2544" s="326"/>
      <c r="S2544" s="156"/>
    </row>
    <row r="2545" spans="1:19" ht="65.650000000000006" customHeight="1" x14ac:dyDescent="0.2">
      <c r="A2545" s="155" t="s">
        <v>1247</v>
      </c>
      <c r="B2545" s="327" t="s">
        <v>0</v>
      </c>
      <c r="C2545" s="327"/>
      <c r="D2545" s="327" t="s">
        <v>1</v>
      </c>
      <c r="E2545" s="327"/>
      <c r="F2545" s="327"/>
      <c r="G2545" s="327" t="s">
        <v>2904</v>
      </c>
      <c r="H2545" s="327"/>
      <c r="I2545" s="328" t="s">
        <v>405</v>
      </c>
      <c r="J2545" s="328"/>
      <c r="K2545" s="154" t="s">
        <v>4</v>
      </c>
      <c r="L2545" s="322" t="s">
        <v>4019</v>
      </c>
      <c r="M2545" s="322"/>
      <c r="N2545" s="141" t="s">
        <v>4018</v>
      </c>
      <c r="O2545" s="322" t="s">
        <v>4017</v>
      </c>
      <c r="P2545" s="322"/>
      <c r="Q2545" s="322" t="s">
        <v>4016</v>
      </c>
      <c r="R2545" s="322"/>
      <c r="S2545" s="154" t="s">
        <v>5</v>
      </c>
    </row>
    <row r="2546" spans="1:19" ht="32.65" customHeight="1" x14ac:dyDescent="0.2">
      <c r="A2546" s="128" t="s">
        <v>4034</v>
      </c>
      <c r="B2546" s="339">
        <v>585</v>
      </c>
      <c r="C2546" s="321"/>
      <c r="D2546" s="321" t="s">
        <v>208</v>
      </c>
      <c r="E2546" s="321"/>
      <c r="F2546" s="321"/>
      <c r="G2546" s="321" t="s">
        <v>21</v>
      </c>
      <c r="H2546" s="321"/>
      <c r="I2546" s="335">
        <v>1</v>
      </c>
      <c r="J2546" s="331"/>
      <c r="K2546" s="142">
        <v>36</v>
      </c>
      <c r="L2546" s="348">
        <v>36</v>
      </c>
      <c r="M2546" s="331"/>
      <c r="N2546" s="153"/>
      <c r="O2546" s="331"/>
      <c r="P2546" s="331"/>
      <c r="Q2546" s="331"/>
      <c r="R2546" s="331"/>
      <c r="S2546" s="142">
        <v>36</v>
      </c>
    </row>
    <row r="2547" spans="1:19" ht="10.9" customHeight="1" x14ac:dyDescent="0.2">
      <c r="A2547" s="322" t="s">
        <v>4014</v>
      </c>
      <c r="B2547" s="322"/>
      <c r="C2547" s="322"/>
      <c r="D2547" s="322"/>
      <c r="E2547" s="322"/>
      <c r="F2547" s="322"/>
      <c r="G2547" s="322"/>
      <c r="H2547" s="322"/>
      <c r="I2547" s="322"/>
      <c r="J2547" s="322"/>
      <c r="K2547" s="322"/>
      <c r="L2547" s="349">
        <v>36</v>
      </c>
      <c r="M2547" s="322"/>
      <c r="N2547" s="152">
        <v>0</v>
      </c>
      <c r="O2547" s="333">
        <v>0</v>
      </c>
      <c r="P2547" s="322"/>
      <c r="Q2547" s="333">
        <v>0</v>
      </c>
      <c r="R2547" s="322"/>
      <c r="S2547" s="160">
        <v>36</v>
      </c>
    </row>
    <row r="2548" spans="1:19" ht="10.9" customHeight="1" x14ac:dyDescent="0.2">
      <c r="A2548" s="322" t="s">
        <v>4013</v>
      </c>
      <c r="B2548" s="322"/>
      <c r="C2548" s="322"/>
      <c r="D2548" s="322"/>
      <c r="E2548" s="322"/>
      <c r="F2548" s="322"/>
      <c r="G2548" s="322"/>
      <c r="H2548" s="322"/>
      <c r="I2548" s="322"/>
      <c r="J2548" s="322"/>
      <c r="K2548" s="322"/>
      <c r="L2548" s="329">
        <v>1</v>
      </c>
      <c r="M2548" s="322"/>
      <c r="N2548" s="150">
        <v>0</v>
      </c>
      <c r="O2548" s="330">
        <v>0</v>
      </c>
      <c r="P2548" s="322"/>
      <c r="Q2548" s="330">
        <v>0</v>
      </c>
      <c r="R2548" s="322"/>
      <c r="S2548" s="149">
        <v>1</v>
      </c>
    </row>
    <row r="2549" spans="1:19" ht="10.9" customHeight="1" x14ac:dyDescent="0.2">
      <c r="A2549" s="301"/>
      <c r="B2549" s="301"/>
      <c r="C2549" s="301"/>
      <c r="D2549" s="301"/>
      <c r="E2549" s="301"/>
      <c r="F2549" s="301"/>
      <c r="G2549" s="301"/>
      <c r="H2549" s="301"/>
      <c r="I2549" s="301"/>
      <c r="J2549" s="301"/>
      <c r="K2549" s="301"/>
      <c r="L2549" s="301"/>
      <c r="M2549" s="301"/>
      <c r="N2549" s="301"/>
      <c r="O2549" s="301"/>
      <c r="P2549" s="301"/>
      <c r="Q2549" s="301"/>
      <c r="R2549" s="301"/>
      <c r="S2549" s="301"/>
    </row>
    <row r="2550" spans="1:19" ht="21.75" customHeight="1" x14ac:dyDescent="0.2">
      <c r="A2550" s="322" t="s">
        <v>4022</v>
      </c>
      <c r="B2550" s="322"/>
      <c r="C2550" s="322"/>
      <c r="D2550" s="322"/>
      <c r="E2550" s="321" t="s">
        <v>4330</v>
      </c>
      <c r="F2550" s="321"/>
      <c r="G2550" s="321"/>
      <c r="H2550" s="321"/>
      <c r="I2550" s="321"/>
      <c r="J2550" s="321"/>
      <c r="K2550" s="321"/>
      <c r="L2550" s="321"/>
      <c r="M2550" s="321"/>
      <c r="N2550" s="321"/>
      <c r="O2550" s="321"/>
      <c r="P2550" s="322" t="s">
        <v>2904</v>
      </c>
      <c r="Q2550" s="322"/>
      <c r="R2550" s="321" t="s">
        <v>21</v>
      </c>
      <c r="S2550" s="321"/>
    </row>
    <row r="2551" spans="1:19" ht="10.9" customHeight="1" x14ac:dyDescent="0.2">
      <c r="A2551" s="157"/>
      <c r="B2551" s="324"/>
      <c r="C2551" s="324"/>
      <c r="D2551" s="324"/>
      <c r="E2551" s="324"/>
      <c r="F2551" s="324"/>
      <c r="G2551" s="325"/>
      <c r="H2551" s="325"/>
      <c r="I2551" s="325"/>
      <c r="J2551" s="325"/>
      <c r="K2551" s="156"/>
      <c r="L2551" s="326" t="s">
        <v>4020</v>
      </c>
      <c r="M2551" s="326"/>
      <c r="N2551" s="326"/>
      <c r="O2551" s="326"/>
      <c r="P2551" s="326"/>
      <c r="Q2551" s="326"/>
      <c r="R2551" s="326"/>
      <c r="S2551" s="156"/>
    </row>
    <row r="2552" spans="1:19" ht="65.650000000000006" customHeight="1" x14ac:dyDescent="0.2">
      <c r="A2552" s="155" t="s">
        <v>1247</v>
      </c>
      <c r="B2552" s="327" t="s">
        <v>0</v>
      </c>
      <c r="C2552" s="327"/>
      <c r="D2552" s="327" t="s">
        <v>1</v>
      </c>
      <c r="E2552" s="327"/>
      <c r="F2552" s="327"/>
      <c r="G2552" s="327" t="s">
        <v>2904</v>
      </c>
      <c r="H2552" s="327"/>
      <c r="I2552" s="328" t="s">
        <v>405</v>
      </c>
      <c r="J2552" s="328"/>
      <c r="K2552" s="154" t="s">
        <v>4</v>
      </c>
      <c r="L2552" s="322" t="s">
        <v>4019</v>
      </c>
      <c r="M2552" s="322"/>
      <c r="N2552" s="141" t="s">
        <v>4018</v>
      </c>
      <c r="O2552" s="322" t="s">
        <v>4017</v>
      </c>
      <c r="P2552" s="322"/>
      <c r="Q2552" s="322" t="s">
        <v>4016</v>
      </c>
      <c r="R2552" s="322"/>
      <c r="S2552" s="154" t="s">
        <v>5</v>
      </c>
    </row>
    <row r="2553" spans="1:19" ht="32.65" customHeight="1" x14ac:dyDescent="0.2">
      <c r="A2553" s="128" t="s">
        <v>4034</v>
      </c>
      <c r="B2553" s="339">
        <v>584</v>
      </c>
      <c r="C2553" s="321"/>
      <c r="D2553" s="321" t="s">
        <v>3983</v>
      </c>
      <c r="E2553" s="321"/>
      <c r="F2553" s="321"/>
      <c r="G2553" s="321" t="s">
        <v>21</v>
      </c>
      <c r="H2553" s="321"/>
      <c r="I2553" s="335">
        <v>1</v>
      </c>
      <c r="J2553" s="331"/>
      <c r="K2553" s="142">
        <v>34</v>
      </c>
      <c r="L2553" s="348">
        <v>34</v>
      </c>
      <c r="M2553" s="331"/>
      <c r="N2553" s="153"/>
      <c r="O2553" s="331"/>
      <c r="P2553" s="331"/>
      <c r="Q2553" s="331"/>
      <c r="R2553" s="331"/>
      <c r="S2553" s="142">
        <v>34</v>
      </c>
    </row>
    <row r="2554" spans="1:19" ht="10.9" customHeight="1" x14ac:dyDescent="0.2">
      <c r="A2554" s="322" t="s">
        <v>4014</v>
      </c>
      <c r="B2554" s="322"/>
      <c r="C2554" s="322"/>
      <c r="D2554" s="322"/>
      <c r="E2554" s="322"/>
      <c r="F2554" s="322"/>
      <c r="G2554" s="322"/>
      <c r="H2554" s="322"/>
      <c r="I2554" s="322"/>
      <c r="J2554" s="322"/>
      <c r="K2554" s="322"/>
      <c r="L2554" s="349">
        <v>34</v>
      </c>
      <c r="M2554" s="322"/>
      <c r="N2554" s="152">
        <v>0</v>
      </c>
      <c r="O2554" s="333">
        <v>0</v>
      </c>
      <c r="P2554" s="322"/>
      <c r="Q2554" s="333">
        <v>0</v>
      </c>
      <c r="R2554" s="322"/>
      <c r="S2554" s="160">
        <v>34</v>
      </c>
    </row>
    <row r="2555" spans="1:19" ht="10.9" customHeight="1" x14ac:dyDescent="0.2">
      <c r="A2555" s="322" t="s">
        <v>4013</v>
      </c>
      <c r="B2555" s="322"/>
      <c r="C2555" s="322"/>
      <c r="D2555" s="322"/>
      <c r="E2555" s="322"/>
      <c r="F2555" s="322"/>
      <c r="G2555" s="322"/>
      <c r="H2555" s="322"/>
      <c r="I2555" s="322"/>
      <c r="J2555" s="322"/>
      <c r="K2555" s="322"/>
      <c r="L2555" s="329">
        <v>1</v>
      </c>
      <c r="M2555" s="322"/>
      <c r="N2555" s="150">
        <v>0</v>
      </c>
      <c r="O2555" s="330">
        <v>0</v>
      </c>
      <c r="P2555" s="322"/>
      <c r="Q2555" s="330">
        <v>0</v>
      </c>
      <c r="R2555" s="322"/>
      <c r="S2555" s="149">
        <v>1</v>
      </c>
    </row>
    <row r="2556" spans="1:19" ht="10.9" customHeight="1" x14ac:dyDescent="0.2">
      <c r="A2556" s="301"/>
      <c r="B2556" s="301"/>
      <c r="C2556" s="301"/>
      <c r="D2556" s="301"/>
      <c r="E2556" s="301"/>
      <c r="F2556" s="301"/>
      <c r="G2556" s="301"/>
      <c r="H2556" s="301"/>
      <c r="I2556" s="301"/>
      <c r="J2556" s="301"/>
      <c r="K2556" s="301"/>
      <c r="L2556" s="301"/>
      <c r="M2556" s="301"/>
      <c r="N2556" s="301"/>
      <c r="O2556" s="301"/>
      <c r="P2556" s="301"/>
      <c r="Q2556" s="301"/>
      <c r="R2556" s="301"/>
      <c r="S2556" s="301"/>
    </row>
    <row r="2557" spans="1:19" ht="21.75" customHeight="1" x14ac:dyDescent="0.2">
      <c r="A2557" s="322" t="s">
        <v>4022</v>
      </c>
      <c r="B2557" s="322"/>
      <c r="C2557" s="322"/>
      <c r="D2557" s="322"/>
      <c r="E2557" s="321" t="s">
        <v>4329</v>
      </c>
      <c r="F2557" s="321"/>
      <c r="G2557" s="321"/>
      <c r="H2557" s="321"/>
      <c r="I2557" s="321"/>
      <c r="J2557" s="321"/>
      <c r="K2557" s="321"/>
      <c r="L2557" s="321"/>
      <c r="M2557" s="321"/>
      <c r="N2557" s="321"/>
      <c r="O2557" s="321"/>
      <c r="P2557" s="322" t="s">
        <v>2904</v>
      </c>
      <c r="Q2557" s="322"/>
      <c r="R2557" s="321" t="s">
        <v>21</v>
      </c>
      <c r="S2557" s="321"/>
    </row>
    <row r="2558" spans="1:19" ht="10.9" customHeight="1" x14ac:dyDescent="0.2">
      <c r="A2558" s="157"/>
      <c r="B2558" s="324"/>
      <c r="C2558" s="324"/>
      <c r="D2558" s="324"/>
      <c r="E2558" s="324"/>
      <c r="F2558" s="324"/>
      <c r="G2558" s="325"/>
      <c r="H2558" s="325"/>
      <c r="I2558" s="325"/>
      <c r="J2558" s="325"/>
      <c r="K2558" s="156"/>
      <c r="L2558" s="326" t="s">
        <v>4020</v>
      </c>
      <c r="M2558" s="326"/>
      <c r="N2558" s="326"/>
      <c r="O2558" s="326"/>
      <c r="P2558" s="326"/>
      <c r="Q2558" s="326"/>
      <c r="R2558" s="326"/>
      <c r="S2558" s="156"/>
    </row>
    <row r="2559" spans="1:19" ht="65.650000000000006" customHeight="1" x14ac:dyDescent="0.2">
      <c r="A2559" s="155" t="s">
        <v>1247</v>
      </c>
      <c r="B2559" s="327" t="s">
        <v>0</v>
      </c>
      <c r="C2559" s="327"/>
      <c r="D2559" s="327" t="s">
        <v>1</v>
      </c>
      <c r="E2559" s="327"/>
      <c r="F2559" s="327"/>
      <c r="G2559" s="327" t="s">
        <v>2904</v>
      </c>
      <c r="H2559" s="327"/>
      <c r="I2559" s="328" t="s">
        <v>405</v>
      </c>
      <c r="J2559" s="328"/>
      <c r="K2559" s="154" t="s">
        <v>4</v>
      </c>
      <c r="L2559" s="322" t="s">
        <v>4019</v>
      </c>
      <c r="M2559" s="322"/>
      <c r="N2559" s="141" t="s">
        <v>4018</v>
      </c>
      <c r="O2559" s="322" t="s">
        <v>4017</v>
      </c>
      <c r="P2559" s="322"/>
      <c r="Q2559" s="322" t="s">
        <v>4016</v>
      </c>
      <c r="R2559" s="322"/>
      <c r="S2559" s="154" t="s">
        <v>5</v>
      </c>
    </row>
    <row r="2560" spans="1:19" ht="32.65" customHeight="1" x14ac:dyDescent="0.2">
      <c r="A2560" s="128" t="s">
        <v>4034</v>
      </c>
      <c r="B2560" s="339">
        <v>585</v>
      </c>
      <c r="C2560" s="321"/>
      <c r="D2560" s="321" t="s">
        <v>208</v>
      </c>
      <c r="E2560" s="321"/>
      <c r="F2560" s="321"/>
      <c r="G2560" s="321" t="s">
        <v>21</v>
      </c>
      <c r="H2560" s="321"/>
      <c r="I2560" s="335">
        <v>1</v>
      </c>
      <c r="J2560" s="331"/>
      <c r="K2560" s="142">
        <v>36</v>
      </c>
      <c r="L2560" s="348">
        <v>36</v>
      </c>
      <c r="M2560" s="331"/>
      <c r="N2560" s="153"/>
      <c r="O2560" s="331"/>
      <c r="P2560" s="331"/>
      <c r="Q2560" s="331"/>
      <c r="R2560" s="331"/>
      <c r="S2560" s="142">
        <v>36</v>
      </c>
    </row>
    <row r="2561" spans="1:19" ht="10.9" customHeight="1" x14ac:dyDescent="0.2">
      <c r="A2561" s="322" t="s">
        <v>4014</v>
      </c>
      <c r="B2561" s="322"/>
      <c r="C2561" s="322"/>
      <c r="D2561" s="322"/>
      <c r="E2561" s="322"/>
      <c r="F2561" s="322"/>
      <c r="G2561" s="322"/>
      <c r="H2561" s="322"/>
      <c r="I2561" s="322"/>
      <c r="J2561" s="322"/>
      <c r="K2561" s="322"/>
      <c r="L2561" s="349">
        <v>36</v>
      </c>
      <c r="M2561" s="322"/>
      <c r="N2561" s="152">
        <v>0</v>
      </c>
      <c r="O2561" s="333">
        <v>0</v>
      </c>
      <c r="P2561" s="322"/>
      <c r="Q2561" s="333">
        <v>0</v>
      </c>
      <c r="R2561" s="322"/>
      <c r="S2561" s="160">
        <v>36</v>
      </c>
    </row>
    <row r="2562" spans="1:19" ht="10.9" customHeight="1" x14ac:dyDescent="0.2">
      <c r="A2562" s="322" t="s">
        <v>4013</v>
      </c>
      <c r="B2562" s="322"/>
      <c r="C2562" s="322"/>
      <c r="D2562" s="322"/>
      <c r="E2562" s="322"/>
      <c r="F2562" s="322"/>
      <c r="G2562" s="322"/>
      <c r="H2562" s="322"/>
      <c r="I2562" s="322"/>
      <c r="J2562" s="322"/>
      <c r="K2562" s="322"/>
      <c r="L2562" s="329">
        <v>1</v>
      </c>
      <c r="M2562" s="322"/>
      <c r="N2562" s="150">
        <v>0</v>
      </c>
      <c r="O2562" s="330">
        <v>0</v>
      </c>
      <c r="P2562" s="322"/>
      <c r="Q2562" s="330">
        <v>0</v>
      </c>
      <c r="R2562" s="322"/>
      <c r="S2562" s="149">
        <v>1</v>
      </c>
    </row>
    <row r="2563" spans="1:19" ht="10.9" customHeight="1" x14ac:dyDescent="0.2">
      <c r="A2563" s="301"/>
      <c r="B2563" s="301"/>
      <c r="C2563" s="301"/>
      <c r="D2563" s="301"/>
      <c r="E2563" s="301"/>
      <c r="F2563" s="301"/>
      <c r="G2563" s="301"/>
      <c r="H2563" s="301"/>
      <c r="I2563" s="301"/>
      <c r="J2563" s="301"/>
      <c r="K2563" s="301"/>
      <c r="L2563" s="301"/>
      <c r="M2563" s="301"/>
      <c r="N2563" s="301"/>
      <c r="O2563" s="301"/>
      <c r="P2563" s="301"/>
      <c r="Q2563" s="301"/>
      <c r="R2563" s="301"/>
      <c r="S2563" s="301"/>
    </row>
    <row r="2564" spans="1:19" ht="21.75" customHeight="1" x14ac:dyDescent="0.2">
      <c r="A2564" s="322" t="s">
        <v>4022</v>
      </c>
      <c r="B2564" s="322"/>
      <c r="C2564" s="322"/>
      <c r="D2564" s="322"/>
      <c r="E2564" s="321" t="s">
        <v>4328</v>
      </c>
      <c r="F2564" s="321"/>
      <c r="G2564" s="321"/>
      <c r="H2564" s="321"/>
      <c r="I2564" s="321"/>
      <c r="J2564" s="321"/>
      <c r="K2564" s="321"/>
      <c r="L2564" s="321"/>
      <c r="M2564" s="321"/>
      <c r="N2564" s="321"/>
      <c r="O2564" s="321"/>
      <c r="P2564" s="322" t="s">
        <v>2904</v>
      </c>
      <c r="Q2564" s="322"/>
      <c r="R2564" s="321" t="s">
        <v>21</v>
      </c>
      <c r="S2564" s="321"/>
    </row>
    <row r="2565" spans="1:19" ht="10.9" customHeight="1" x14ac:dyDescent="0.2">
      <c r="A2565" s="157"/>
      <c r="B2565" s="324"/>
      <c r="C2565" s="324"/>
      <c r="D2565" s="324"/>
      <c r="E2565" s="324"/>
      <c r="F2565" s="324"/>
      <c r="G2565" s="325"/>
      <c r="H2565" s="325"/>
      <c r="I2565" s="325"/>
      <c r="J2565" s="325"/>
      <c r="K2565" s="156"/>
      <c r="L2565" s="326" t="s">
        <v>4020</v>
      </c>
      <c r="M2565" s="326"/>
      <c r="N2565" s="326"/>
      <c r="O2565" s="326"/>
      <c r="P2565" s="326"/>
      <c r="Q2565" s="326"/>
      <c r="R2565" s="326"/>
      <c r="S2565" s="156"/>
    </row>
    <row r="2566" spans="1:19" ht="65.650000000000006" customHeight="1" x14ac:dyDescent="0.2">
      <c r="A2566" s="155" t="s">
        <v>1247</v>
      </c>
      <c r="B2566" s="327" t="s">
        <v>0</v>
      </c>
      <c r="C2566" s="327"/>
      <c r="D2566" s="327" t="s">
        <v>1</v>
      </c>
      <c r="E2566" s="327"/>
      <c r="F2566" s="327"/>
      <c r="G2566" s="327" t="s">
        <v>2904</v>
      </c>
      <c r="H2566" s="327"/>
      <c r="I2566" s="328" t="s">
        <v>405</v>
      </c>
      <c r="J2566" s="328"/>
      <c r="K2566" s="154" t="s">
        <v>4</v>
      </c>
      <c r="L2566" s="322" t="s">
        <v>4019</v>
      </c>
      <c r="M2566" s="322"/>
      <c r="N2566" s="141" t="s">
        <v>4018</v>
      </c>
      <c r="O2566" s="322" t="s">
        <v>4017</v>
      </c>
      <c r="P2566" s="322"/>
      <c r="Q2566" s="322" t="s">
        <v>4016</v>
      </c>
      <c r="R2566" s="322"/>
      <c r="S2566" s="154" t="s">
        <v>5</v>
      </c>
    </row>
    <row r="2567" spans="1:19" ht="32.65" customHeight="1" x14ac:dyDescent="0.2">
      <c r="A2567" s="128" t="s">
        <v>4034</v>
      </c>
      <c r="B2567" s="339">
        <v>584</v>
      </c>
      <c r="C2567" s="321"/>
      <c r="D2567" s="321" t="s">
        <v>3983</v>
      </c>
      <c r="E2567" s="321"/>
      <c r="F2567" s="321"/>
      <c r="G2567" s="321" t="s">
        <v>21</v>
      </c>
      <c r="H2567" s="321"/>
      <c r="I2567" s="335">
        <v>1</v>
      </c>
      <c r="J2567" s="331"/>
      <c r="K2567" s="142">
        <v>34</v>
      </c>
      <c r="L2567" s="348">
        <v>34</v>
      </c>
      <c r="M2567" s="331"/>
      <c r="N2567" s="153"/>
      <c r="O2567" s="331"/>
      <c r="P2567" s="331"/>
      <c r="Q2567" s="331"/>
      <c r="R2567" s="331"/>
      <c r="S2567" s="142">
        <v>34</v>
      </c>
    </row>
    <row r="2568" spans="1:19" ht="10.9" customHeight="1" x14ac:dyDescent="0.2">
      <c r="A2568" s="322" t="s">
        <v>4014</v>
      </c>
      <c r="B2568" s="322"/>
      <c r="C2568" s="322"/>
      <c r="D2568" s="322"/>
      <c r="E2568" s="322"/>
      <c r="F2568" s="322"/>
      <c r="G2568" s="322"/>
      <c r="H2568" s="322"/>
      <c r="I2568" s="322"/>
      <c r="J2568" s="322"/>
      <c r="K2568" s="322"/>
      <c r="L2568" s="349">
        <v>34</v>
      </c>
      <c r="M2568" s="322"/>
      <c r="N2568" s="152">
        <v>0</v>
      </c>
      <c r="O2568" s="333">
        <v>0</v>
      </c>
      <c r="P2568" s="322"/>
      <c r="Q2568" s="333">
        <v>0</v>
      </c>
      <c r="R2568" s="322"/>
      <c r="S2568" s="160">
        <v>34</v>
      </c>
    </row>
    <row r="2569" spans="1:19" ht="10.9" customHeight="1" x14ac:dyDescent="0.2">
      <c r="A2569" s="322" t="s">
        <v>4013</v>
      </c>
      <c r="B2569" s="322"/>
      <c r="C2569" s="322"/>
      <c r="D2569" s="322"/>
      <c r="E2569" s="322"/>
      <c r="F2569" s="322"/>
      <c r="G2569" s="322"/>
      <c r="H2569" s="322"/>
      <c r="I2569" s="322"/>
      <c r="J2569" s="322"/>
      <c r="K2569" s="322"/>
      <c r="L2569" s="329">
        <v>1</v>
      </c>
      <c r="M2569" s="322"/>
      <c r="N2569" s="150">
        <v>0</v>
      </c>
      <c r="O2569" s="330">
        <v>0</v>
      </c>
      <c r="P2569" s="322"/>
      <c r="Q2569" s="330">
        <v>0</v>
      </c>
      <c r="R2569" s="322"/>
      <c r="S2569" s="149">
        <v>1</v>
      </c>
    </row>
    <row r="2570" spans="1:19" ht="10.9" customHeight="1" x14ac:dyDescent="0.2">
      <c r="A2570" s="301"/>
      <c r="B2570" s="301"/>
      <c r="C2570" s="301"/>
      <c r="D2570" s="301"/>
      <c r="E2570" s="301"/>
      <c r="F2570" s="301"/>
      <c r="G2570" s="301"/>
      <c r="H2570" s="301"/>
      <c r="I2570" s="301"/>
      <c r="J2570" s="301"/>
      <c r="K2570" s="301"/>
      <c r="L2570" s="301"/>
      <c r="M2570" s="301"/>
      <c r="N2570" s="301"/>
      <c r="O2570" s="301"/>
      <c r="P2570" s="301"/>
      <c r="Q2570" s="301"/>
      <c r="R2570" s="301"/>
      <c r="S2570" s="301"/>
    </row>
    <row r="2571" spans="1:19" ht="21.75" customHeight="1" x14ac:dyDescent="0.2">
      <c r="A2571" s="322" t="s">
        <v>4022</v>
      </c>
      <c r="B2571" s="322"/>
      <c r="C2571" s="322"/>
      <c r="D2571" s="322"/>
      <c r="E2571" s="321" t="s">
        <v>4327</v>
      </c>
      <c r="F2571" s="321"/>
      <c r="G2571" s="321"/>
      <c r="H2571" s="321"/>
      <c r="I2571" s="321"/>
      <c r="J2571" s="321"/>
      <c r="K2571" s="321"/>
      <c r="L2571" s="321"/>
      <c r="M2571" s="321"/>
      <c r="N2571" s="321"/>
      <c r="O2571" s="321"/>
      <c r="P2571" s="322" t="s">
        <v>2904</v>
      </c>
      <c r="Q2571" s="322"/>
      <c r="R2571" s="321" t="s">
        <v>21</v>
      </c>
      <c r="S2571" s="321"/>
    </row>
    <row r="2572" spans="1:19" ht="10.9" customHeight="1" x14ac:dyDescent="0.2">
      <c r="A2572" s="157"/>
      <c r="B2572" s="324"/>
      <c r="C2572" s="324"/>
      <c r="D2572" s="324"/>
      <c r="E2572" s="324"/>
      <c r="F2572" s="324"/>
      <c r="G2572" s="325"/>
      <c r="H2572" s="325"/>
      <c r="I2572" s="325"/>
      <c r="J2572" s="325"/>
      <c r="K2572" s="156"/>
      <c r="L2572" s="326" t="s">
        <v>4020</v>
      </c>
      <c r="M2572" s="326"/>
      <c r="N2572" s="326"/>
      <c r="O2572" s="326"/>
      <c r="P2572" s="326"/>
      <c r="Q2572" s="326"/>
      <c r="R2572" s="326"/>
      <c r="S2572" s="156"/>
    </row>
    <row r="2573" spans="1:19" ht="65.650000000000006" customHeight="1" x14ac:dyDescent="0.2">
      <c r="A2573" s="155" t="s">
        <v>1247</v>
      </c>
      <c r="B2573" s="327" t="s">
        <v>0</v>
      </c>
      <c r="C2573" s="327"/>
      <c r="D2573" s="327" t="s">
        <v>1</v>
      </c>
      <c r="E2573" s="327"/>
      <c r="F2573" s="327"/>
      <c r="G2573" s="327" t="s">
        <v>2904</v>
      </c>
      <c r="H2573" s="327"/>
      <c r="I2573" s="328" t="s">
        <v>405</v>
      </c>
      <c r="J2573" s="328"/>
      <c r="K2573" s="154" t="s">
        <v>4</v>
      </c>
      <c r="L2573" s="322" t="s">
        <v>4019</v>
      </c>
      <c r="M2573" s="322"/>
      <c r="N2573" s="141" t="s">
        <v>4018</v>
      </c>
      <c r="O2573" s="322" t="s">
        <v>4017</v>
      </c>
      <c r="P2573" s="322"/>
      <c r="Q2573" s="322" t="s">
        <v>4016</v>
      </c>
      <c r="R2573" s="322"/>
      <c r="S2573" s="154" t="s">
        <v>5</v>
      </c>
    </row>
    <row r="2574" spans="1:19" ht="32.65" customHeight="1" x14ac:dyDescent="0.2">
      <c r="A2574" s="128" t="s">
        <v>4034</v>
      </c>
      <c r="B2574" s="339">
        <v>584</v>
      </c>
      <c r="C2574" s="321"/>
      <c r="D2574" s="321" t="s">
        <v>3983</v>
      </c>
      <c r="E2574" s="321"/>
      <c r="F2574" s="321"/>
      <c r="G2574" s="321" t="s">
        <v>21</v>
      </c>
      <c r="H2574" s="321"/>
      <c r="I2574" s="335">
        <v>1</v>
      </c>
      <c r="J2574" s="331"/>
      <c r="K2574" s="142">
        <v>34</v>
      </c>
      <c r="L2574" s="348">
        <v>34</v>
      </c>
      <c r="M2574" s="331"/>
      <c r="N2574" s="153"/>
      <c r="O2574" s="331"/>
      <c r="P2574" s="331"/>
      <c r="Q2574" s="331"/>
      <c r="R2574" s="331"/>
      <c r="S2574" s="142">
        <v>34</v>
      </c>
    </row>
    <row r="2575" spans="1:19" ht="10.9" customHeight="1" x14ac:dyDescent="0.2">
      <c r="A2575" s="322" t="s">
        <v>4014</v>
      </c>
      <c r="B2575" s="322"/>
      <c r="C2575" s="322"/>
      <c r="D2575" s="322"/>
      <c r="E2575" s="322"/>
      <c r="F2575" s="322"/>
      <c r="G2575" s="322"/>
      <c r="H2575" s="322"/>
      <c r="I2575" s="322"/>
      <c r="J2575" s="322"/>
      <c r="K2575" s="322"/>
      <c r="L2575" s="349">
        <v>34</v>
      </c>
      <c r="M2575" s="322"/>
      <c r="N2575" s="152">
        <v>0</v>
      </c>
      <c r="O2575" s="333">
        <v>0</v>
      </c>
      <c r="P2575" s="322"/>
      <c r="Q2575" s="333">
        <v>0</v>
      </c>
      <c r="R2575" s="322"/>
      <c r="S2575" s="160">
        <v>34</v>
      </c>
    </row>
    <row r="2576" spans="1:19" ht="10.9" customHeight="1" x14ac:dyDescent="0.2">
      <c r="A2576" s="322" t="s">
        <v>4013</v>
      </c>
      <c r="B2576" s="322"/>
      <c r="C2576" s="322"/>
      <c r="D2576" s="322"/>
      <c r="E2576" s="322"/>
      <c r="F2576" s="322"/>
      <c r="G2576" s="322"/>
      <c r="H2576" s="322"/>
      <c r="I2576" s="322"/>
      <c r="J2576" s="322"/>
      <c r="K2576" s="322"/>
      <c r="L2576" s="329">
        <v>1</v>
      </c>
      <c r="M2576" s="322"/>
      <c r="N2576" s="150">
        <v>0</v>
      </c>
      <c r="O2576" s="330">
        <v>0</v>
      </c>
      <c r="P2576" s="322"/>
      <c r="Q2576" s="330">
        <v>0</v>
      </c>
      <c r="R2576" s="322"/>
      <c r="S2576" s="149">
        <v>1</v>
      </c>
    </row>
    <row r="2577" spans="1:19" ht="10.9" customHeight="1" x14ac:dyDescent="0.2">
      <c r="A2577" s="301"/>
      <c r="B2577" s="301"/>
      <c r="C2577" s="301"/>
      <c r="D2577" s="301"/>
      <c r="E2577" s="301"/>
      <c r="F2577" s="301"/>
      <c r="G2577" s="301"/>
      <c r="H2577" s="301"/>
      <c r="I2577" s="301"/>
      <c r="J2577" s="301"/>
      <c r="K2577" s="301"/>
      <c r="L2577" s="301"/>
      <c r="M2577" s="301"/>
      <c r="N2577" s="301"/>
      <c r="O2577" s="301"/>
      <c r="P2577" s="301"/>
      <c r="Q2577" s="301"/>
      <c r="R2577" s="301"/>
      <c r="S2577" s="301"/>
    </row>
    <row r="2578" spans="1:19" ht="21.75" customHeight="1" x14ac:dyDescent="0.2">
      <c r="A2578" s="322" t="s">
        <v>4022</v>
      </c>
      <c r="B2578" s="322"/>
      <c r="C2578" s="322"/>
      <c r="D2578" s="322"/>
      <c r="E2578" s="321" t="s">
        <v>4326</v>
      </c>
      <c r="F2578" s="321"/>
      <c r="G2578" s="321"/>
      <c r="H2578" s="321"/>
      <c r="I2578" s="321"/>
      <c r="J2578" s="321"/>
      <c r="K2578" s="321"/>
      <c r="L2578" s="321"/>
      <c r="M2578" s="321"/>
      <c r="N2578" s="321"/>
      <c r="O2578" s="321"/>
      <c r="P2578" s="322" t="s">
        <v>2904</v>
      </c>
      <c r="Q2578" s="322"/>
      <c r="R2578" s="321" t="s">
        <v>21</v>
      </c>
      <c r="S2578" s="321"/>
    </row>
    <row r="2579" spans="1:19" ht="10.9" customHeight="1" x14ac:dyDescent="0.2">
      <c r="A2579" s="157"/>
      <c r="B2579" s="324"/>
      <c r="C2579" s="324"/>
      <c r="D2579" s="324"/>
      <c r="E2579" s="324"/>
      <c r="F2579" s="324"/>
      <c r="G2579" s="325"/>
      <c r="H2579" s="325"/>
      <c r="I2579" s="325"/>
      <c r="J2579" s="325"/>
      <c r="K2579" s="156"/>
      <c r="L2579" s="326" t="s">
        <v>4020</v>
      </c>
      <c r="M2579" s="326"/>
      <c r="N2579" s="326"/>
      <c r="O2579" s="326"/>
      <c r="P2579" s="326"/>
      <c r="Q2579" s="326"/>
      <c r="R2579" s="326"/>
      <c r="S2579" s="156"/>
    </row>
    <row r="2580" spans="1:19" ht="65.650000000000006" customHeight="1" x14ac:dyDescent="0.2">
      <c r="A2580" s="155" t="s">
        <v>1247</v>
      </c>
      <c r="B2580" s="327" t="s">
        <v>0</v>
      </c>
      <c r="C2580" s="327"/>
      <c r="D2580" s="327" t="s">
        <v>1</v>
      </c>
      <c r="E2580" s="327"/>
      <c r="F2580" s="327"/>
      <c r="G2580" s="327" t="s">
        <v>2904</v>
      </c>
      <c r="H2580" s="327"/>
      <c r="I2580" s="328" t="s">
        <v>405</v>
      </c>
      <c r="J2580" s="328"/>
      <c r="K2580" s="154" t="s">
        <v>4</v>
      </c>
      <c r="L2580" s="322" t="s">
        <v>4019</v>
      </c>
      <c r="M2580" s="322"/>
      <c r="N2580" s="141" t="s">
        <v>4018</v>
      </c>
      <c r="O2580" s="322" t="s">
        <v>4017</v>
      </c>
      <c r="P2580" s="322"/>
      <c r="Q2580" s="322" t="s">
        <v>4016</v>
      </c>
      <c r="R2580" s="322"/>
      <c r="S2580" s="154" t="s">
        <v>5</v>
      </c>
    </row>
    <row r="2581" spans="1:19" ht="32.65" customHeight="1" x14ac:dyDescent="0.2">
      <c r="A2581" s="128" t="s">
        <v>4034</v>
      </c>
      <c r="B2581" s="339">
        <v>584</v>
      </c>
      <c r="C2581" s="321"/>
      <c r="D2581" s="321" t="s">
        <v>3983</v>
      </c>
      <c r="E2581" s="321"/>
      <c r="F2581" s="321"/>
      <c r="G2581" s="321" t="s">
        <v>21</v>
      </c>
      <c r="H2581" s="321"/>
      <c r="I2581" s="335">
        <v>1</v>
      </c>
      <c r="J2581" s="331"/>
      <c r="K2581" s="142">
        <v>34</v>
      </c>
      <c r="L2581" s="348">
        <v>34</v>
      </c>
      <c r="M2581" s="331"/>
      <c r="N2581" s="153"/>
      <c r="O2581" s="331"/>
      <c r="P2581" s="331"/>
      <c r="Q2581" s="331"/>
      <c r="R2581" s="331"/>
      <c r="S2581" s="142">
        <v>34</v>
      </c>
    </row>
    <row r="2582" spans="1:19" ht="10.9" customHeight="1" x14ac:dyDescent="0.2">
      <c r="A2582" s="322" t="s">
        <v>4014</v>
      </c>
      <c r="B2582" s="322"/>
      <c r="C2582" s="322"/>
      <c r="D2582" s="322"/>
      <c r="E2582" s="322"/>
      <c r="F2582" s="322"/>
      <c r="G2582" s="322"/>
      <c r="H2582" s="322"/>
      <c r="I2582" s="322"/>
      <c r="J2582" s="322"/>
      <c r="K2582" s="322"/>
      <c r="L2582" s="349">
        <v>34</v>
      </c>
      <c r="M2582" s="322"/>
      <c r="N2582" s="152">
        <v>0</v>
      </c>
      <c r="O2582" s="333">
        <v>0</v>
      </c>
      <c r="P2582" s="322"/>
      <c r="Q2582" s="333">
        <v>0</v>
      </c>
      <c r="R2582" s="322"/>
      <c r="S2582" s="160">
        <v>34</v>
      </c>
    </row>
    <row r="2583" spans="1:19" ht="10.9" customHeight="1" x14ac:dyDescent="0.2">
      <c r="A2583" s="322" t="s">
        <v>4013</v>
      </c>
      <c r="B2583" s="322"/>
      <c r="C2583" s="322"/>
      <c r="D2583" s="322"/>
      <c r="E2583" s="322"/>
      <c r="F2583" s="322"/>
      <c r="G2583" s="322"/>
      <c r="H2583" s="322"/>
      <c r="I2583" s="322"/>
      <c r="J2583" s="322"/>
      <c r="K2583" s="322"/>
      <c r="L2583" s="329">
        <v>1</v>
      </c>
      <c r="M2583" s="322"/>
      <c r="N2583" s="150">
        <v>0</v>
      </c>
      <c r="O2583" s="330">
        <v>0</v>
      </c>
      <c r="P2583" s="322"/>
      <c r="Q2583" s="330">
        <v>0</v>
      </c>
      <c r="R2583" s="322"/>
      <c r="S2583" s="149">
        <v>1</v>
      </c>
    </row>
    <row r="2584" spans="1:19" ht="10.9" customHeight="1" x14ac:dyDescent="0.2">
      <c r="A2584" s="301"/>
      <c r="B2584" s="301"/>
      <c r="C2584" s="301"/>
      <c r="D2584" s="301"/>
      <c r="E2584" s="301"/>
      <c r="F2584" s="301"/>
      <c r="G2584" s="301"/>
      <c r="H2584" s="301"/>
      <c r="I2584" s="301"/>
      <c r="J2584" s="301"/>
      <c r="K2584" s="301"/>
      <c r="L2584" s="301"/>
      <c r="M2584" s="301"/>
      <c r="N2584" s="301"/>
      <c r="O2584" s="301"/>
      <c r="P2584" s="301"/>
      <c r="Q2584" s="301"/>
      <c r="R2584" s="301"/>
      <c r="S2584" s="301"/>
    </row>
    <row r="2585" spans="1:19" ht="21.75" customHeight="1" x14ac:dyDescent="0.2">
      <c r="A2585" s="322" t="s">
        <v>4022</v>
      </c>
      <c r="B2585" s="322"/>
      <c r="C2585" s="322"/>
      <c r="D2585" s="322"/>
      <c r="E2585" s="321" t="s">
        <v>4325</v>
      </c>
      <c r="F2585" s="321"/>
      <c r="G2585" s="321"/>
      <c r="H2585" s="321"/>
      <c r="I2585" s="321"/>
      <c r="J2585" s="321"/>
      <c r="K2585" s="321"/>
      <c r="L2585" s="321"/>
      <c r="M2585" s="321"/>
      <c r="N2585" s="321"/>
      <c r="O2585" s="321"/>
      <c r="P2585" s="322" t="s">
        <v>2904</v>
      </c>
      <c r="Q2585" s="322"/>
      <c r="R2585" s="321" t="s">
        <v>21</v>
      </c>
      <c r="S2585" s="321"/>
    </row>
    <row r="2586" spans="1:19" ht="10.9" customHeight="1" x14ac:dyDescent="0.2">
      <c r="A2586" s="157"/>
      <c r="B2586" s="324"/>
      <c r="C2586" s="324"/>
      <c r="D2586" s="324"/>
      <c r="E2586" s="324"/>
      <c r="F2586" s="324"/>
      <c r="G2586" s="325"/>
      <c r="H2586" s="325"/>
      <c r="I2586" s="325"/>
      <c r="J2586" s="325"/>
      <c r="K2586" s="156"/>
      <c r="L2586" s="326" t="s">
        <v>4020</v>
      </c>
      <c r="M2586" s="326"/>
      <c r="N2586" s="326"/>
      <c r="O2586" s="326"/>
      <c r="P2586" s="326"/>
      <c r="Q2586" s="326"/>
      <c r="R2586" s="326"/>
      <c r="S2586" s="156"/>
    </row>
    <row r="2587" spans="1:19" ht="65.650000000000006" customHeight="1" x14ac:dyDescent="0.2">
      <c r="A2587" s="155" t="s">
        <v>1247</v>
      </c>
      <c r="B2587" s="327" t="s">
        <v>0</v>
      </c>
      <c r="C2587" s="327"/>
      <c r="D2587" s="327" t="s">
        <v>1</v>
      </c>
      <c r="E2587" s="327"/>
      <c r="F2587" s="327"/>
      <c r="G2587" s="327" t="s">
        <v>2904</v>
      </c>
      <c r="H2587" s="327"/>
      <c r="I2587" s="328" t="s">
        <v>405</v>
      </c>
      <c r="J2587" s="328"/>
      <c r="K2587" s="154" t="s">
        <v>4</v>
      </c>
      <c r="L2587" s="322" t="s">
        <v>4019</v>
      </c>
      <c r="M2587" s="322"/>
      <c r="N2587" s="141" t="s">
        <v>4018</v>
      </c>
      <c r="O2587" s="322" t="s">
        <v>4017</v>
      </c>
      <c r="P2587" s="322"/>
      <c r="Q2587" s="322" t="s">
        <v>4016</v>
      </c>
      <c r="R2587" s="322"/>
      <c r="S2587" s="154" t="s">
        <v>5</v>
      </c>
    </row>
    <row r="2588" spans="1:19" ht="32.65" customHeight="1" x14ac:dyDescent="0.2">
      <c r="A2588" s="128" t="s">
        <v>4034</v>
      </c>
      <c r="B2588" s="339">
        <v>584</v>
      </c>
      <c r="C2588" s="321"/>
      <c r="D2588" s="321" t="s">
        <v>3983</v>
      </c>
      <c r="E2588" s="321"/>
      <c r="F2588" s="321"/>
      <c r="G2588" s="321" t="s">
        <v>21</v>
      </c>
      <c r="H2588" s="321"/>
      <c r="I2588" s="335">
        <v>1</v>
      </c>
      <c r="J2588" s="331"/>
      <c r="K2588" s="142">
        <v>34</v>
      </c>
      <c r="L2588" s="348">
        <v>34</v>
      </c>
      <c r="M2588" s="331"/>
      <c r="N2588" s="153"/>
      <c r="O2588" s="331"/>
      <c r="P2588" s="331"/>
      <c r="Q2588" s="331"/>
      <c r="R2588" s="331"/>
      <c r="S2588" s="142">
        <v>34</v>
      </c>
    </row>
    <row r="2589" spans="1:19" ht="10.9" customHeight="1" x14ac:dyDescent="0.2">
      <c r="A2589" s="322" t="s">
        <v>4014</v>
      </c>
      <c r="B2589" s="322"/>
      <c r="C2589" s="322"/>
      <c r="D2589" s="322"/>
      <c r="E2589" s="322"/>
      <c r="F2589" s="322"/>
      <c r="G2589" s="322"/>
      <c r="H2589" s="322"/>
      <c r="I2589" s="322"/>
      <c r="J2589" s="322"/>
      <c r="K2589" s="322"/>
      <c r="L2589" s="349">
        <v>34</v>
      </c>
      <c r="M2589" s="322"/>
      <c r="N2589" s="152">
        <v>0</v>
      </c>
      <c r="O2589" s="333">
        <v>0</v>
      </c>
      <c r="P2589" s="322"/>
      <c r="Q2589" s="333">
        <v>0</v>
      </c>
      <c r="R2589" s="322"/>
      <c r="S2589" s="160">
        <v>34</v>
      </c>
    </row>
    <row r="2590" spans="1:19" ht="10.9" customHeight="1" x14ac:dyDescent="0.2">
      <c r="A2590" s="322" t="s">
        <v>4013</v>
      </c>
      <c r="B2590" s="322"/>
      <c r="C2590" s="322"/>
      <c r="D2590" s="322"/>
      <c r="E2590" s="322"/>
      <c r="F2590" s="322"/>
      <c r="G2590" s="322"/>
      <c r="H2590" s="322"/>
      <c r="I2590" s="322"/>
      <c r="J2590" s="322"/>
      <c r="K2590" s="322"/>
      <c r="L2590" s="329">
        <v>1</v>
      </c>
      <c r="M2590" s="322"/>
      <c r="N2590" s="150">
        <v>0</v>
      </c>
      <c r="O2590" s="330">
        <v>0</v>
      </c>
      <c r="P2590" s="322"/>
      <c r="Q2590" s="330">
        <v>0</v>
      </c>
      <c r="R2590" s="322"/>
      <c r="S2590" s="149">
        <v>1</v>
      </c>
    </row>
    <row r="2591" spans="1:19" ht="10.9" customHeight="1" x14ac:dyDescent="0.2">
      <c r="A2591" s="301"/>
      <c r="B2591" s="301"/>
      <c r="C2591" s="301"/>
      <c r="D2591" s="301"/>
      <c r="E2591" s="301"/>
      <c r="F2591" s="301"/>
      <c r="G2591" s="301"/>
      <c r="H2591" s="301"/>
      <c r="I2591" s="301"/>
      <c r="J2591" s="301"/>
      <c r="K2591" s="301"/>
      <c r="L2591" s="301"/>
      <c r="M2591" s="301"/>
      <c r="N2591" s="301"/>
      <c r="O2591" s="301"/>
      <c r="P2591" s="301"/>
      <c r="Q2591" s="301"/>
      <c r="R2591" s="301"/>
      <c r="S2591" s="301"/>
    </row>
    <row r="2592" spans="1:19" ht="21.75" customHeight="1" x14ac:dyDescent="0.2">
      <c r="A2592" s="322" t="s">
        <v>4022</v>
      </c>
      <c r="B2592" s="322"/>
      <c r="C2592" s="322"/>
      <c r="D2592" s="322"/>
      <c r="E2592" s="321" t="s">
        <v>4324</v>
      </c>
      <c r="F2592" s="321"/>
      <c r="G2592" s="321"/>
      <c r="H2592" s="321"/>
      <c r="I2592" s="321"/>
      <c r="J2592" s="321"/>
      <c r="K2592" s="321"/>
      <c r="L2592" s="321"/>
      <c r="M2592" s="321"/>
      <c r="N2592" s="321"/>
      <c r="O2592" s="321"/>
      <c r="P2592" s="322" t="s">
        <v>2904</v>
      </c>
      <c r="Q2592" s="322"/>
      <c r="R2592" s="321" t="s">
        <v>21</v>
      </c>
      <c r="S2592" s="321"/>
    </row>
    <row r="2593" spans="1:19" ht="10.9" customHeight="1" x14ac:dyDescent="0.2">
      <c r="A2593" s="157"/>
      <c r="B2593" s="324"/>
      <c r="C2593" s="324"/>
      <c r="D2593" s="324"/>
      <c r="E2593" s="324"/>
      <c r="F2593" s="324"/>
      <c r="G2593" s="325"/>
      <c r="H2593" s="325"/>
      <c r="I2593" s="325"/>
      <c r="J2593" s="325"/>
      <c r="K2593" s="156"/>
      <c r="L2593" s="326" t="s">
        <v>4020</v>
      </c>
      <c r="M2593" s="326"/>
      <c r="N2593" s="326"/>
      <c r="O2593" s="326"/>
      <c r="P2593" s="326"/>
      <c r="Q2593" s="326"/>
      <c r="R2593" s="326"/>
      <c r="S2593" s="156"/>
    </row>
    <row r="2594" spans="1:19" ht="65.650000000000006" customHeight="1" x14ac:dyDescent="0.2">
      <c r="A2594" s="155" t="s">
        <v>1247</v>
      </c>
      <c r="B2594" s="327" t="s">
        <v>0</v>
      </c>
      <c r="C2594" s="327"/>
      <c r="D2594" s="327" t="s">
        <v>1</v>
      </c>
      <c r="E2594" s="327"/>
      <c r="F2594" s="327"/>
      <c r="G2594" s="327" t="s">
        <v>2904</v>
      </c>
      <c r="H2594" s="327"/>
      <c r="I2594" s="328" t="s">
        <v>405</v>
      </c>
      <c r="J2594" s="328"/>
      <c r="K2594" s="154" t="s">
        <v>4</v>
      </c>
      <c r="L2594" s="322" t="s">
        <v>4019</v>
      </c>
      <c r="M2594" s="322"/>
      <c r="N2594" s="141" t="s">
        <v>4018</v>
      </c>
      <c r="O2594" s="322" t="s">
        <v>4017</v>
      </c>
      <c r="P2594" s="322"/>
      <c r="Q2594" s="322" t="s">
        <v>4016</v>
      </c>
      <c r="R2594" s="322"/>
      <c r="S2594" s="154" t="s">
        <v>5</v>
      </c>
    </row>
    <row r="2595" spans="1:19" ht="32.65" customHeight="1" x14ac:dyDescent="0.2">
      <c r="A2595" s="128" t="s">
        <v>4034</v>
      </c>
      <c r="B2595" s="339">
        <v>584</v>
      </c>
      <c r="C2595" s="321"/>
      <c r="D2595" s="321" t="s">
        <v>3983</v>
      </c>
      <c r="E2595" s="321"/>
      <c r="F2595" s="321"/>
      <c r="G2595" s="321" t="s">
        <v>21</v>
      </c>
      <c r="H2595" s="321"/>
      <c r="I2595" s="335">
        <v>1</v>
      </c>
      <c r="J2595" s="331"/>
      <c r="K2595" s="142">
        <v>34</v>
      </c>
      <c r="L2595" s="348">
        <v>34</v>
      </c>
      <c r="M2595" s="331"/>
      <c r="N2595" s="153"/>
      <c r="O2595" s="331"/>
      <c r="P2595" s="331"/>
      <c r="Q2595" s="331"/>
      <c r="R2595" s="331"/>
      <c r="S2595" s="142">
        <v>34</v>
      </c>
    </row>
    <row r="2596" spans="1:19" ht="10.9" customHeight="1" x14ac:dyDescent="0.2">
      <c r="A2596" s="322" t="s">
        <v>4014</v>
      </c>
      <c r="B2596" s="322"/>
      <c r="C2596" s="322"/>
      <c r="D2596" s="322"/>
      <c r="E2596" s="322"/>
      <c r="F2596" s="322"/>
      <c r="G2596" s="322"/>
      <c r="H2596" s="322"/>
      <c r="I2596" s="322"/>
      <c r="J2596" s="322"/>
      <c r="K2596" s="322"/>
      <c r="L2596" s="349">
        <v>34</v>
      </c>
      <c r="M2596" s="322"/>
      <c r="N2596" s="152">
        <v>0</v>
      </c>
      <c r="O2596" s="333">
        <v>0</v>
      </c>
      <c r="P2596" s="322"/>
      <c r="Q2596" s="333">
        <v>0</v>
      </c>
      <c r="R2596" s="322"/>
      <c r="S2596" s="160">
        <v>34</v>
      </c>
    </row>
    <row r="2597" spans="1:19" ht="10.9" customHeight="1" x14ac:dyDescent="0.2">
      <c r="A2597" s="322" t="s">
        <v>4013</v>
      </c>
      <c r="B2597" s="322"/>
      <c r="C2597" s="322"/>
      <c r="D2597" s="322"/>
      <c r="E2597" s="322"/>
      <c r="F2597" s="322"/>
      <c r="G2597" s="322"/>
      <c r="H2597" s="322"/>
      <c r="I2597" s="322"/>
      <c r="J2597" s="322"/>
      <c r="K2597" s="322"/>
      <c r="L2597" s="329">
        <v>1</v>
      </c>
      <c r="M2597" s="322"/>
      <c r="N2597" s="150">
        <v>0</v>
      </c>
      <c r="O2597" s="330">
        <v>0</v>
      </c>
      <c r="P2597" s="322"/>
      <c r="Q2597" s="330">
        <v>0</v>
      </c>
      <c r="R2597" s="322"/>
      <c r="S2597" s="149">
        <v>1</v>
      </c>
    </row>
    <row r="2598" spans="1:19" ht="10.9" customHeight="1" x14ac:dyDescent="0.2">
      <c r="A2598" s="301"/>
      <c r="B2598" s="301"/>
      <c r="C2598" s="301"/>
      <c r="D2598" s="301"/>
      <c r="E2598" s="301"/>
      <c r="F2598" s="301"/>
      <c r="G2598" s="301"/>
      <c r="H2598" s="301"/>
      <c r="I2598" s="301"/>
      <c r="J2598" s="301"/>
      <c r="K2598" s="301"/>
      <c r="L2598" s="301"/>
      <c r="M2598" s="301"/>
      <c r="N2598" s="301"/>
      <c r="O2598" s="301"/>
      <c r="P2598" s="301"/>
      <c r="Q2598" s="301"/>
      <c r="R2598" s="301"/>
      <c r="S2598" s="301"/>
    </row>
    <row r="2599" spans="1:19" ht="10.9" customHeight="1" x14ac:dyDescent="0.2">
      <c r="A2599" s="322" t="s">
        <v>4031</v>
      </c>
      <c r="B2599" s="322"/>
      <c r="C2599" s="322"/>
      <c r="D2599" s="322"/>
      <c r="E2599" s="321" t="s">
        <v>4323</v>
      </c>
      <c r="F2599" s="321"/>
      <c r="G2599" s="321"/>
      <c r="H2599" s="321"/>
      <c r="I2599" s="321"/>
      <c r="J2599" s="321"/>
      <c r="K2599" s="321"/>
      <c r="L2599" s="321"/>
      <c r="M2599" s="321"/>
      <c r="N2599" s="321"/>
      <c r="O2599" s="321"/>
      <c r="P2599" s="321"/>
      <c r="Q2599" s="321"/>
      <c r="R2599" s="321"/>
      <c r="S2599" s="321"/>
    </row>
    <row r="2600" spans="1:19" ht="10.9" customHeight="1" x14ac:dyDescent="0.2">
      <c r="A2600" s="322" t="s">
        <v>4022</v>
      </c>
      <c r="B2600" s="322"/>
      <c r="C2600" s="322"/>
      <c r="D2600" s="322"/>
      <c r="E2600" s="321" t="s">
        <v>4322</v>
      </c>
      <c r="F2600" s="321"/>
      <c r="G2600" s="321"/>
      <c r="H2600" s="321"/>
      <c r="I2600" s="321"/>
      <c r="J2600" s="321"/>
      <c r="K2600" s="321"/>
      <c r="L2600" s="321"/>
      <c r="M2600" s="321"/>
      <c r="N2600" s="321"/>
      <c r="O2600" s="321"/>
      <c r="P2600" s="322" t="s">
        <v>2904</v>
      </c>
      <c r="Q2600" s="322"/>
      <c r="R2600" s="321" t="s">
        <v>19</v>
      </c>
      <c r="S2600" s="321"/>
    </row>
    <row r="2601" spans="1:19" ht="10.9" customHeight="1" x14ac:dyDescent="0.2">
      <c r="A2601" s="157"/>
      <c r="B2601" s="324"/>
      <c r="C2601" s="324"/>
      <c r="D2601" s="324"/>
      <c r="E2601" s="324"/>
      <c r="F2601" s="324"/>
      <c r="G2601" s="325"/>
      <c r="H2601" s="325"/>
      <c r="I2601" s="325"/>
      <c r="J2601" s="325"/>
      <c r="K2601" s="156"/>
      <c r="L2601" s="326" t="s">
        <v>4020</v>
      </c>
      <c r="M2601" s="326"/>
      <c r="N2601" s="326"/>
      <c r="O2601" s="326"/>
      <c r="P2601" s="326"/>
      <c r="Q2601" s="326"/>
      <c r="R2601" s="326"/>
      <c r="S2601" s="156"/>
    </row>
    <row r="2602" spans="1:19" ht="65.650000000000006" customHeight="1" x14ac:dyDescent="0.2">
      <c r="A2602" s="155" t="s">
        <v>1247</v>
      </c>
      <c r="B2602" s="327" t="s">
        <v>0</v>
      </c>
      <c r="C2602" s="327"/>
      <c r="D2602" s="327" t="s">
        <v>1</v>
      </c>
      <c r="E2602" s="327"/>
      <c r="F2602" s="327"/>
      <c r="G2602" s="327" t="s">
        <v>2904</v>
      </c>
      <c r="H2602" s="327"/>
      <c r="I2602" s="328" t="s">
        <v>405</v>
      </c>
      <c r="J2602" s="328"/>
      <c r="K2602" s="154" t="s">
        <v>4</v>
      </c>
      <c r="L2602" s="322" t="s">
        <v>4019</v>
      </c>
      <c r="M2602" s="322"/>
      <c r="N2602" s="141" t="s">
        <v>4018</v>
      </c>
      <c r="O2602" s="322" t="s">
        <v>4017</v>
      </c>
      <c r="P2602" s="322"/>
      <c r="Q2602" s="322" t="s">
        <v>4016</v>
      </c>
      <c r="R2602" s="322"/>
      <c r="S2602" s="154" t="s">
        <v>5</v>
      </c>
    </row>
    <row r="2603" spans="1:19" ht="21.75" customHeight="1" x14ac:dyDescent="0.2">
      <c r="A2603" s="128" t="s">
        <v>4015</v>
      </c>
      <c r="B2603" s="339">
        <v>878</v>
      </c>
      <c r="C2603" s="321"/>
      <c r="D2603" s="321" t="s">
        <v>4321</v>
      </c>
      <c r="E2603" s="321"/>
      <c r="F2603" s="321"/>
      <c r="G2603" s="321" t="s">
        <v>629</v>
      </c>
      <c r="H2603" s="321"/>
      <c r="I2603" s="335">
        <v>1.6178999999999999E-2</v>
      </c>
      <c r="J2603" s="331"/>
      <c r="K2603" s="135">
        <v>190</v>
      </c>
      <c r="L2603" s="331"/>
      <c r="M2603" s="331"/>
      <c r="N2603" s="132">
        <v>3.0739999999999998</v>
      </c>
      <c r="O2603" s="331"/>
      <c r="P2603" s="331"/>
      <c r="Q2603" s="331"/>
      <c r="R2603" s="331"/>
      <c r="S2603" s="132">
        <v>3.0739999999999998</v>
      </c>
    </row>
    <row r="2604" spans="1:19" ht="10.9" customHeight="1" x14ac:dyDescent="0.2">
      <c r="A2604" s="128" t="s">
        <v>4015</v>
      </c>
      <c r="B2604" s="339">
        <v>985</v>
      </c>
      <c r="C2604" s="321"/>
      <c r="D2604" s="321" t="s">
        <v>3960</v>
      </c>
      <c r="E2604" s="321"/>
      <c r="F2604" s="321"/>
      <c r="G2604" s="321" t="s">
        <v>621</v>
      </c>
      <c r="H2604" s="321"/>
      <c r="I2604" s="335">
        <v>8.4600000000000005E-3</v>
      </c>
      <c r="J2604" s="331"/>
      <c r="K2604" s="135">
        <v>105</v>
      </c>
      <c r="L2604" s="331"/>
      <c r="M2604" s="331"/>
      <c r="N2604" s="132">
        <v>0.88829999999999998</v>
      </c>
      <c r="O2604" s="331"/>
      <c r="P2604" s="331"/>
      <c r="Q2604" s="331"/>
      <c r="R2604" s="331"/>
      <c r="S2604" s="132">
        <v>0.88829999999999998</v>
      </c>
    </row>
    <row r="2605" spans="1:19" ht="10.9" customHeight="1" x14ac:dyDescent="0.2">
      <c r="A2605" s="128" t="s">
        <v>4015</v>
      </c>
      <c r="B2605" s="334">
        <v>9203</v>
      </c>
      <c r="C2605" s="321"/>
      <c r="D2605" s="321" t="s">
        <v>3964</v>
      </c>
      <c r="E2605" s="321"/>
      <c r="F2605" s="321"/>
      <c r="G2605" s="321" t="s">
        <v>3963</v>
      </c>
      <c r="H2605" s="321"/>
      <c r="I2605" s="335">
        <v>3.2357999999999998E-2</v>
      </c>
      <c r="J2605" s="331"/>
      <c r="K2605" s="142">
        <v>32</v>
      </c>
      <c r="L2605" s="331"/>
      <c r="M2605" s="331"/>
      <c r="N2605" s="132">
        <v>1.0355000000000001</v>
      </c>
      <c r="O2605" s="331"/>
      <c r="P2605" s="331"/>
      <c r="Q2605" s="331"/>
      <c r="R2605" s="331"/>
      <c r="S2605" s="132">
        <v>1.0355000000000001</v>
      </c>
    </row>
    <row r="2606" spans="1:19" ht="10.9" customHeight="1" x14ac:dyDescent="0.2">
      <c r="A2606" s="322" t="s">
        <v>4014</v>
      </c>
      <c r="B2606" s="322"/>
      <c r="C2606" s="322"/>
      <c r="D2606" s="322"/>
      <c r="E2606" s="322"/>
      <c r="F2606" s="322"/>
      <c r="G2606" s="322"/>
      <c r="H2606" s="322"/>
      <c r="I2606" s="322"/>
      <c r="J2606" s="322"/>
      <c r="K2606" s="322"/>
      <c r="L2606" s="333">
        <v>0</v>
      </c>
      <c r="M2606" s="322"/>
      <c r="N2606" s="152">
        <v>4.9977999999999998</v>
      </c>
      <c r="O2606" s="333">
        <v>0</v>
      </c>
      <c r="P2606" s="322"/>
      <c r="Q2606" s="333">
        <v>0</v>
      </c>
      <c r="R2606" s="322"/>
      <c r="S2606" s="152">
        <v>4.9977999999999998</v>
      </c>
    </row>
    <row r="2607" spans="1:19" ht="10.9" customHeight="1" x14ac:dyDescent="0.2">
      <c r="A2607" s="322" t="s">
        <v>4013</v>
      </c>
      <c r="B2607" s="322"/>
      <c r="C2607" s="322"/>
      <c r="D2607" s="322"/>
      <c r="E2607" s="322"/>
      <c r="F2607" s="322"/>
      <c r="G2607" s="322"/>
      <c r="H2607" s="322"/>
      <c r="I2607" s="322"/>
      <c r="J2607" s="322"/>
      <c r="K2607" s="322"/>
      <c r="L2607" s="330">
        <v>0</v>
      </c>
      <c r="M2607" s="322"/>
      <c r="N2607" s="149">
        <v>1</v>
      </c>
      <c r="O2607" s="330">
        <v>0</v>
      </c>
      <c r="P2607" s="322"/>
      <c r="Q2607" s="330">
        <v>0</v>
      </c>
      <c r="R2607" s="322"/>
      <c r="S2607" s="149">
        <v>1</v>
      </c>
    </row>
    <row r="2608" spans="1:19" ht="10.9" customHeight="1" x14ac:dyDescent="0.2">
      <c r="A2608" s="301"/>
      <c r="B2608" s="301"/>
      <c r="C2608" s="301"/>
      <c r="D2608" s="301"/>
      <c r="E2608" s="301"/>
      <c r="F2608" s="301"/>
      <c r="G2608" s="301"/>
      <c r="H2608" s="301"/>
      <c r="I2608" s="301"/>
      <c r="J2608" s="301"/>
      <c r="K2608" s="301"/>
      <c r="L2608" s="301"/>
      <c r="M2608" s="301"/>
      <c r="N2608" s="301"/>
      <c r="O2608" s="301"/>
      <c r="P2608" s="301"/>
      <c r="Q2608" s="301"/>
      <c r="R2608" s="301"/>
      <c r="S2608" s="301"/>
    </row>
    <row r="2609" spans="1:19" ht="10.9" customHeight="1" x14ac:dyDescent="0.2">
      <c r="A2609" s="322" t="s">
        <v>4031</v>
      </c>
      <c r="B2609" s="322"/>
      <c r="C2609" s="322"/>
      <c r="D2609" s="322"/>
      <c r="E2609" s="321" t="s">
        <v>4320</v>
      </c>
      <c r="F2609" s="321"/>
      <c r="G2609" s="321"/>
      <c r="H2609" s="321"/>
      <c r="I2609" s="321"/>
      <c r="J2609" s="321"/>
      <c r="K2609" s="321"/>
      <c r="L2609" s="321"/>
      <c r="M2609" s="321"/>
      <c r="N2609" s="321"/>
      <c r="O2609" s="321"/>
      <c r="P2609" s="321"/>
      <c r="Q2609" s="321"/>
      <c r="R2609" s="321"/>
      <c r="S2609" s="321"/>
    </row>
    <row r="2610" spans="1:19" ht="10.9" customHeight="1" x14ac:dyDescent="0.2">
      <c r="A2610" s="322" t="s">
        <v>4022</v>
      </c>
      <c r="B2610" s="322"/>
      <c r="C2610" s="322"/>
      <c r="D2610" s="322"/>
      <c r="E2610" s="321" t="s">
        <v>4319</v>
      </c>
      <c r="F2610" s="321"/>
      <c r="G2610" s="321"/>
      <c r="H2610" s="321"/>
      <c r="I2610" s="321"/>
      <c r="J2610" s="321"/>
      <c r="K2610" s="321"/>
      <c r="L2610" s="321"/>
      <c r="M2610" s="321"/>
      <c r="N2610" s="321"/>
      <c r="O2610" s="321"/>
      <c r="P2610" s="322" t="s">
        <v>2904</v>
      </c>
      <c r="Q2610" s="322"/>
      <c r="R2610" s="321" t="s">
        <v>7</v>
      </c>
      <c r="S2610" s="321"/>
    </row>
    <row r="2611" spans="1:19" ht="10.9" customHeight="1" x14ac:dyDescent="0.2">
      <c r="A2611" s="157"/>
      <c r="B2611" s="324"/>
      <c r="C2611" s="324"/>
      <c r="D2611" s="324"/>
      <c r="E2611" s="324"/>
      <c r="F2611" s="324"/>
      <c r="G2611" s="325"/>
      <c r="H2611" s="325"/>
      <c r="I2611" s="325"/>
      <c r="J2611" s="325"/>
      <c r="K2611" s="156"/>
      <c r="L2611" s="326" t="s">
        <v>4020</v>
      </c>
      <c r="M2611" s="326"/>
      <c r="N2611" s="326"/>
      <c r="O2611" s="326"/>
      <c r="P2611" s="326"/>
      <c r="Q2611" s="326"/>
      <c r="R2611" s="326"/>
      <c r="S2611" s="156"/>
    </row>
    <row r="2612" spans="1:19" ht="65.650000000000006" customHeight="1" x14ac:dyDescent="0.2">
      <c r="A2612" s="155" t="s">
        <v>1247</v>
      </c>
      <c r="B2612" s="327" t="s">
        <v>0</v>
      </c>
      <c r="C2612" s="327"/>
      <c r="D2612" s="327" t="s">
        <v>1</v>
      </c>
      <c r="E2612" s="327"/>
      <c r="F2612" s="327"/>
      <c r="G2612" s="327" t="s">
        <v>2904</v>
      </c>
      <c r="H2612" s="327"/>
      <c r="I2612" s="328" t="s">
        <v>405</v>
      </c>
      <c r="J2612" s="328"/>
      <c r="K2612" s="154" t="s">
        <v>4</v>
      </c>
      <c r="L2612" s="322" t="s">
        <v>4019</v>
      </c>
      <c r="M2612" s="322"/>
      <c r="N2612" s="141" t="s">
        <v>4018</v>
      </c>
      <c r="O2612" s="322" t="s">
        <v>4017</v>
      </c>
      <c r="P2612" s="322"/>
      <c r="Q2612" s="322" t="s">
        <v>4016</v>
      </c>
      <c r="R2612" s="322"/>
      <c r="S2612" s="154" t="s">
        <v>5</v>
      </c>
    </row>
    <row r="2613" spans="1:19" ht="10.9" customHeight="1" x14ac:dyDescent="0.2">
      <c r="A2613" s="128" t="s">
        <v>4034</v>
      </c>
      <c r="B2613" s="339">
        <v>273</v>
      </c>
      <c r="C2613" s="321"/>
      <c r="D2613" s="321" t="s">
        <v>3990</v>
      </c>
      <c r="E2613" s="321"/>
      <c r="F2613" s="321"/>
      <c r="G2613" s="321" t="s">
        <v>7</v>
      </c>
      <c r="H2613" s="321"/>
      <c r="I2613" s="335">
        <v>1</v>
      </c>
      <c r="J2613" s="331"/>
      <c r="K2613" s="135">
        <v>340</v>
      </c>
      <c r="L2613" s="341">
        <v>340</v>
      </c>
      <c r="M2613" s="331"/>
      <c r="N2613" s="153"/>
      <c r="O2613" s="331"/>
      <c r="P2613" s="331"/>
      <c r="Q2613" s="331"/>
      <c r="R2613" s="331"/>
      <c r="S2613" s="135">
        <v>340</v>
      </c>
    </row>
    <row r="2614" spans="1:19" ht="10.9" customHeight="1" x14ac:dyDescent="0.2">
      <c r="A2614" s="322" t="s">
        <v>4014</v>
      </c>
      <c r="B2614" s="322"/>
      <c r="C2614" s="322"/>
      <c r="D2614" s="322"/>
      <c r="E2614" s="322"/>
      <c r="F2614" s="322"/>
      <c r="G2614" s="322"/>
      <c r="H2614" s="322"/>
      <c r="I2614" s="322"/>
      <c r="J2614" s="322"/>
      <c r="K2614" s="322"/>
      <c r="L2614" s="340">
        <v>340</v>
      </c>
      <c r="M2614" s="322"/>
      <c r="N2614" s="152">
        <v>0</v>
      </c>
      <c r="O2614" s="333">
        <v>0</v>
      </c>
      <c r="P2614" s="322"/>
      <c r="Q2614" s="333">
        <v>0</v>
      </c>
      <c r="R2614" s="322"/>
      <c r="S2614" s="161">
        <v>340</v>
      </c>
    </row>
    <row r="2615" spans="1:19" ht="10.9" customHeight="1" x14ac:dyDescent="0.2">
      <c r="A2615" s="322" t="s">
        <v>4013</v>
      </c>
      <c r="B2615" s="322"/>
      <c r="C2615" s="322"/>
      <c r="D2615" s="322"/>
      <c r="E2615" s="322"/>
      <c r="F2615" s="322"/>
      <c r="G2615" s="322"/>
      <c r="H2615" s="322"/>
      <c r="I2615" s="322"/>
      <c r="J2615" s="322"/>
      <c r="K2615" s="322"/>
      <c r="L2615" s="329">
        <v>1</v>
      </c>
      <c r="M2615" s="322"/>
      <c r="N2615" s="150">
        <v>0</v>
      </c>
      <c r="O2615" s="330">
        <v>0</v>
      </c>
      <c r="P2615" s="322"/>
      <c r="Q2615" s="330">
        <v>0</v>
      </c>
      <c r="R2615" s="322"/>
      <c r="S2615" s="149">
        <v>1</v>
      </c>
    </row>
    <row r="2616" spans="1:19" ht="10.9" customHeight="1" x14ac:dyDescent="0.2">
      <c r="A2616" s="301"/>
      <c r="B2616" s="301"/>
      <c r="C2616" s="301"/>
      <c r="D2616" s="301"/>
      <c r="E2616" s="301"/>
      <c r="F2616" s="301"/>
      <c r="G2616" s="301"/>
      <c r="H2616" s="301"/>
      <c r="I2616" s="301"/>
      <c r="J2616" s="301"/>
      <c r="K2616" s="301"/>
      <c r="L2616" s="301"/>
      <c r="M2616" s="301"/>
      <c r="N2616" s="301"/>
      <c r="O2616" s="301"/>
      <c r="P2616" s="301"/>
      <c r="Q2616" s="301"/>
      <c r="R2616" s="301"/>
      <c r="S2616" s="301"/>
    </row>
    <row r="2617" spans="1:19" ht="10.9" customHeight="1" x14ac:dyDescent="0.2">
      <c r="A2617" s="322" t="s">
        <v>4022</v>
      </c>
      <c r="B2617" s="322"/>
      <c r="C2617" s="322"/>
      <c r="D2617" s="322"/>
      <c r="E2617" s="321" t="s">
        <v>4318</v>
      </c>
      <c r="F2617" s="321"/>
      <c r="G2617" s="321"/>
      <c r="H2617" s="321"/>
      <c r="I2617" s="321"/>
      <c r="J2617" s="321"/>
      <c r="K2617" s="321"/>
      <c r="L2617" s="321"/>
      <c r="M2617" s="321"/>
      <c r="N2617" s="321"/>
      <c r="O2617" s="321"/>
      <c r="P2617" s="322" t="s">
        <v>2904</v>
      </c>
      <c r="Q2617" s="322"/>
      <c r="R2617" s="321" t="s">
        <v>7</v>
      </c>
      <c r="S2617" s="321"/>
    </row>
    <row r="2618" spans="1:19" ht="10.9" customHeight="1" x14ac:dyDescent="0.2">
      <c r="A2618" s="157"/>
      <c r="B2618" s="324"/>
      <c r="C2618" s="324"/>
      <c r="D2618" s="324"/>
      <c r="E2618" s="324"/>
      <c r="F2618" s="324"/>
      <c r="G2618" s="325"/>
      <c r="H2618" s="325"/>
      <c r="I2618" s="325"/>
      <c r="J2618" s="325"/>
      <c r="K2618" s="156"/>
      <c r="L2618" s="326" t="s">
        <v>4020</v>
      </c>
      <c r="M2618" s="326"/>
      <c r="N2618" s="326"/>
      <c r="O2618" s="326"/>
      <c r="P2618" s="326"/>
      <c r="Q2618" s="326"/>
      <c r="R2618" s="326"/>
      <c r="S2618" s="156"/>
    </row>
    <row r="2619" spans="1:19" ht="65.650000000000006" customHeight="1" x14ac:dyDescent="0.2">
      <c r="A2619" s="155" t="s">
        <v>1247</v>
      </c>
      <c r="B2619" s="327" t="s">
        <v>0</v>
      </c>
      <c r="C2619" s="327"/>
      <c r="D2619" s="327" t="s">
        <v>1</v>
      </c>
      <c r="E2619" s="327"/>
      <c r="F2619" s="327"/>
      <c r="G2619" s="327" t="s">
        <v>2904</v>
      </c>
      <c r="H2619" s="327"/>
      <c r="I2619" s="328" t="s">
        <v>405</v>
      </c>
      <c r="J2619" s="328"/>
      <c r="K2619" s="154" t="s">
        <v>4</v>
      </c>
      <c r="L2619" s="322" t="s">
        <v>4019</v>
      </c>
      <c r="M2619" s="322"/>
      <c r="N2619" s="141" t="s">
        <v>4018</v>
      </c>
      <c r="O2619" s="322" t="s">
        <v>4017</v>
      </c>
      <c r="P2619" s="322"/>
      <c r="Q2619" s="322" t="s">
        <v>4016</v>
      </c>
      <c r="R2619" s="322"/>
      <c r="S2619" s="154" t="s">
        <v>5</v>
      </c>
    </row>
    <row r="2620" spans="1:19" ht="21.75" customHeight="1" x14ac:dyDescent="0.2">
      <c r="A2620" s="128" t="s">
        <v>4034</v>
      </c>
      <c r="B2620" s="334">
        <v>9022</v>
      </c>
      <c r="C2620" s="321"/>
      <c r="D2620" s="321" t="s">
        <v>212</v>
      </c>
      <c r="E2620" s="321"/>
      <c r="F2620" s="321"/>
      <c r="G2620" s="321" t="s">
        <v>7</v>
      </c>
      <c r="H2620" s="321"/>
      <c r="I2620" s="335">
        <v>1</v>
      </c>
      <c r="J2620" s="331"/>
      <c r="K2620" s="135">
        <v>340</v>
      </c>
      <c r="L2620" s="341">
        <v>340</v>
      </c>
      <c r="M2620" s="331"/>
      <c r="N2620" s="153"/>
      <c r="O2620" s="331"/>
      <c r="P2620" s="331"/>
      <c r="Q2620" s="331"/>
      <c r="R2620" s="331"/>
      <c r="S2620" s="135">
        <v>340</v>
      </c>
    </row>
    <row r="2621" spans="1:19" ht="10.9" customHeight="1" x14ac:dyDescent="0.2">
      <c r="A2621" s="322" t="s">
        <v>4014</v>
      </c>
      <c r="B2621" s="322"/>
      <c r="C2621" s="322"/>
      <c r="D2621" s="322"/>
      <c r="E2621" s="322"/>
      <c r="F2621" s="322"/>
      <c r="G2621" s="322"/>
      <c r="H2621" s="322"/>
      <c r="I2621" s="322"/>
      <c r="J2621" s="322"/>
      <c r="K2621" s="322"/>
      <c r="L2621" s="340">
        <v>340</v>
      </c>
      <c r="M2621" s="322"/>
      <c r="N2621" s="152">
        <v>0</v>
      </c>
      <c r="O2621" s="333">
        <v>0</v>
      </c>
      <c r="P2621" s="322"/>
      <c r="Q2621" s="333">
        <v>0</v>
      </c>
      <c r="R2621" s="322"/>
      <c r="S2621" s="161">
        <v>340</v>
      </c>
    </row>
    <row r="2622" spans="1:19" ht="10.9" customHeight="1" x14ac:dyDescent="0.2">
      <c r="A2622" s="322" t="s">
        <v>4013</v>
      </c>
      <c r="B2622" s="322"/>
      <c r="C2622" s="322"/>
      <c r="D2622" s="322"/>
      <c r="E2622" s="322"/>
      <c r="F2622" s="322"/>
      <c r="G2622" s="322"/>
      <c r="H2622" s="322"/>
      <c r="I2622" s="322"/>
      <c r="J2622" s="322"/>
      <c r="K2622" s="322"/>
      <c r="L2622" s="329">
        <v>1</v>
      </c>
      <c r="M2622" s="322"/>
      <c r="N2622" s="150">
        <v>0</v>
      </c>
      <c r="O2622" s="330">
        <v>0</v>
      </c>
      <c r="P2622" s="322"/>
      <c r="Q2622" s="330">
        <v>0</v>
      </c>
      <c r="R2622" s="322"/>
      <c r="S2622" s="149">
        <v>1</v>
      </c>
    </row>
    <row r="2623" spans="1:19" ht="10.9" customHeight="1" x14ac:dyDescent="0.2">
      <c r="A2623" s="301"/>
      <c r="B2623" s="301"/>
      <c r="C2623" s="301"/>
      <c r="D2623" s="301"/>
      <c r="E2623" s="301"/>
      <c r="F2623" s="301"/>
      <c r="G2623" s="301"/>
      <c r="H2623" s="301"/>
      <c r="I2623" s="301"/>
      <c r="J2623" s="301"/>
      <c r="K2623" s="301"/>
      <c r="L2623" s="301"/>
      <c r="M2623" s="301"/>
      <c r="N2623" s="301"/>
      <c r="O2623" s="301"/>
      <c r="P2623" s="301"/>
      <c r="Q2623" s="301"/>
      <c r="R2623" s="301"/>
      <c r="S2623" s="301"/>
    </row>
    <row r="2624" spans="1:19" ht="10.9" customHeight="1" x14ac:dyDescent="0.2">
      <c r="A2624" s="322" t="s">
        <v>4031</v>
      </c>
      <c r="B2624" s="322"/>
      <c r="C2624" s="322"/>
      <c r="D2624" s="322"/>
      <c r="E2624" s="321" t="s">
        <v>4317</v>
      </c>
      <c r="F2624" s="321"/>
      <c r="G2624" s="321"/>
      <c r="H2624" s="321"/>
      <c r="I2624" s="321"/>
      <c r="J2624" s="321"/>
      <c r="K2624" s="321"/>
      <c r="L2624" s="321"/>
      <c r="M2624" s="321"/>
      <c r="N2624" s="321"/>
      <c r="O2624" s="321"/>
      <c r="P2624" s="321"/>
      <c r="Q2624" s="321"/>
      <c r="R2624" s="321"/>
      <c r="S2624" s="321"/>
    </row>
    <row r="2625" spans="1:19" ht="10.9" customHeight="1" x14ac:dyDescent="0.2">
      <c r="A2625" s="322" t="s">
        <v>4022</v>
      </c>
      <c r="B2625" s="322"/>
      <c r="C2625" s="322"/>
      <c r="D2625" s="322"/>
      <c r="E2625" s="321" t="s">
        <v>4316</v>
      </c>
      <c r="F2625" s="321"/>
      <c r="G2625" s="321"/>
      <c r="H2625" s="321"/>
      <c r="I2625" s="321"/>
      <c r="J2625" s="321"/>
      <c r="K2625" s="321"/>
      <c r="L2625" s="321"/>
      <c r="M2625" s="321"/>
      <c r="N2625" s="321"/>
      <c r="O2625" s="321"/>
      <c r="P2625" s="322" t="s">
        <v>2904</v>
      </c>
      <c r="Q2625" s="322"/>
      <c r="R2625" s="321" t="s">
        <v>21</v>
      </c>
      <c r="S2625" s="321"/>
    </row>
    <row r="2626" spans="1:19" ht="10.9" customHeight="1" x14ac:dyDescent="0.2">
      <c r="A2626" s="157"/>
      <c r="B2626" s="324"/>
      <c r="C2626" s="324"/>
      <c r="D2626" s="324"/>
      <c r="E2626" s="324"/>
      <c r="F2626" s="324"/>
      <c r="G2626" s="325"/>
      <c r="H2626" s="325"/>
      <c r="I2626" s="325"/>
      <c r="J2626" s="325"/>
      <c r="K2626" s="156"/>
      <c r="L2626" s="326" t="s">
        <v>4020</v>
      </c>
      <c r="M2626" s="326"/>
      <c r="N2626" s="326"/>
      <c r="O2626" s="326"/>
      <c r="P2626" s="326"/>
      <c r="Q2626" s="326"/>
      <c r="R2626" s="326"/>
      <c r="S2626" s="156"/>
    </row>
    <row r="2627" spans="1:19" ht="65.650000000000006" customHeight="1" x14ac:dyDescent="0.2">
      <c r="A2627" s="155" t="s">
        <v>1247</v>
      </c>
      <c r="B2627" s="327" t="s">
        <v>0</v>
      </c>
      <c r="C2627" s="327"/>
      <c r="D2627" s="327" t="s">
        <v>1</v>
      </c>
      <c r="E2627" s="327"/>
      <c r="F2627" s="327"/>
      <c r="G2627" s="327" t="s">
        <v>2904</v>
      </c>
      <c r="H2627" s="327"/>
      <c r="I2627" s="328" t="s">
        <v>405</v>
      </c>
      <c r="J2627" s="328"/>
      <c r="K2627" s="154" t="s">
        <v>4</v>
      </c>
      <c r="L2627" s="322" t="s">
        <v>4019</v>
      </c>
      <c r="M2627" s="322"/>
      <c r="N2627" s="141" t="s">
        <v>4018</v>
      </c>
      <c r="O2627" s="322" t="s">
        <v>4017</v>
      </c>
      <c r="P2627" s="322"/>
      <c r="Q2627" s="322" t="s">
        <v>4016</v>
      </c>
      <c r="R2627" s="322"/>
      <c r="S2627" s="154" t="s">
        <v>5</v>
      </c>
    </row>
    <row r="2628" spans="1:19" ht="21.75" customHeight="1" x14ac:dyDescent="0.2">
      <c r="A2628" s="128" t="s">
        <v>4015</v>
      </c>
      <c r="B2628" s="334">
        <v>1014</v>
      </c>
      <c r="C2628" s="321"/>
      <c r="D2628" s="321" t="s">
        <v>3306</v>
      </c>
      <c r="E2628" s="321"/>
      <c r="F2628" s="321"/>
      <c r="G2628" s="321" t="s">
        <v>629</v>
      </c>
      <c r="H2628" s="321"/>
      <c r="I2628" s="347">
        <v>13.02</v>
      </c>
      <c r="J2628" s="331"/>
      <c r="K2628" s="132">
        <v>1.59</v>
      </c>
      <c r="L2628" s="331"/>
      <c r="M2628" s="331"/>
      <c r="N2628" s="142">
        <v>20.701799999999999</v>
      </c>
      <c r="O2628" s="331"/>
      <c r="P2628" s="331"/>
      <c r="Q2628" s="331"/>
      <c r="R2628" s="331"/>
      <c r="S2628" s="142">
        <v>20.701799999999999</v>
      </c>
    </row>
    <row r="2629" spans="1:19" ht="10.9" customHeight="1" x14ac:dyDescent="0.2">
      <c r="A2629" s="128" t="s">
        <v>4015</v>
      </c>
      <c r="B2629" s="334">
        <v>1753</v>
      </c>
      <c r="C2629" s="321"/>
      <c r="D2629" s="321" t="s">
        <v>3261</v>
      </c>
      <c r="E2629" s="321"/>
      <c r="F2629" s="321"/>
      <c r="G2629" s="321" t="s">
        <v>7</v>
      </c>
      <c r="H2629" s="321"/>
      <c r="I2629" s="347">
        <v>43.27</v>
      </c>
      <c r="J2629" s="331"/>
      <c r="K2629" s="132">
        <v>2.35</v>
      </c>
      <c r="L2629" s="331"/>
      <c r="M2629" s="331"/>
      <c r="N2629" s="135">
        <v>101.6845</v>
      </c>
      <c r="O2629" s="331"/>
      <c r="P2629" s="331"/>
      <c r="Q2629" s="331"/>
      <c r="R2629" s="331"/>
      <c r="S2629" s="135">
        <v>101.6845</v>
      </c>
    </row>
    <row r="2630" spans="1:19" ht="10.9" customHeight="1" x14ac:dyDescent="0.2">
      <c r="A2630" s="322" t="s">
        <v>4014</v>
      </c>
      <c r="B2630" s="322"/>
      <c r="C2630" s="322"/>
      <c r="D2630" s="322"/>
      <c r="E2630" s="322"/>
      <c r="F2630" s="322"/>
      <c r="G2630" s="322"/>
      <c r="H2630" s="322"/>
      <c r="I2630" s="322"/>
      <c r="J2630" s="322"/>
      <c r="K2630" s="322"/>
      <c r="L2630" s="333">
        <v>0</v>
      </c>
      <c r="M2630" s="322"/>
      <c r="N2630" s="161">
        <v>122.38630000000001</v>
      </c>
      <c r="O2630" s="333">
        <v>0</v>
      </c>
      <c r="P2630" s="322"/>
      <c r="Q2630" s="333">
        <v>0</v>
      </c>
      <c r="R2630" s="322"/>
      <c r="S2630" s="161">
        <v>122.38630000000001</v>
      </c>
    </row>
    <row r="2631" spans="1:19" ht="10.9" customHeight="1" x14ac:dyDescent="0.2">
      <c r="A2631" s="322" t="s">
        <v>4013</v>
      </c>
      <c r="B2631" s="322"/>
      <c r="C2631" s="322"/>
      <c r="D2631" s="322"/>
      <c r="E2631" s="322"/>
      <c r="F2631" s="322"/>
      <c r="G2631" s="322"/>
      <c r="H2631" s="322"/>
      <c r="I2631" s="322"/>
      <c r="J2631" s="322"/>
      <c r="K2631" s="322"/>
      <c r="L2631" s="330">
        <v>0</v>
      </c>
      <c r="M2631" s="322"/>
      <c r="N2631" s="149">
        <v>1</v>
      </c>
      <c r="O2631" s="330">
        <v>0</v>
      </c>
      <c r="P2631" s="322"/>
      <c r="Q2631" s="330">
        <v>0</v>
      </c>
      <c r="R2631" s="322"/>
      <c r="S2631" s="149">
        <v>1</v>
      </c>
    </row>
    <row r="2632" spans="1:19" ht="10.9" customHeight="1" x14ac:dyDescent="0.2">
      <c r="A2632" s="301"/>
      <c r="B2632" s="301"/>
      <c r="C2632" s="301"/>
      <c r="D2632" s="301"/>
      <c r="E2632" s="301"/>
      <c r="F2632" s="301"/>
      <c r="G2632" s="301"/>
      <c r="H2632" s="301"/>
      <c r="I2632" s="301"/>
      <c r="J2632" s="301"/>
      <c r="K2632" s="301"/>
      <c r="L2632" s="301"/>
      <c r="M2632" s="301"/>
      <c r="N2632" s="301"/>
      <c r="O2632" s="301"/>
      <c r="P2632" s="301"/>
      <c r="Q2632" s="301"/>
      <c r="R2632" s="301"/>
      <c r="S2632" s="301"/>
    </row>
    <row r="2633" spans="1:19" ht="10.9" customHeight="1" x14ac:dyDescent="0.2">
      <c r="A2633" s="322" t="s">
        <v>4022</v>
      </c>
      <c r="B2633" s="322"/>
      <c r="C2633" s="322"/>
      <c r="D2633" s="322"/>
      <c r="E2633" s="321" t="s">
        <v>4315</v>
      </c>
      <c r="F2633" s="321"/>
      <c r="G2633" s="321"/>
      <c r="H2633" s="321"/>
      <c r="I2633" s="321"/>
      <c r="J2633" s="321"/>
      <c r="K2633" s="321"/>
      <c r="L2633" s="321"/>
      <c r="M2633" s="321"/>
      <c r="N2633" s="321"/>
      <c r="O2633" s="321"/>
      <c r="P2633" s="322" t="s">
        <v>2904</v>
      </c>
      <c r="Q2633" s="322"/>
      <c r="R2633" s="321" t="s">
        <v>21</v>
      </c>
      <c r="S2633" s="321"/>
    </row>
    <row r="2634" spans="1:19" ht="10.9" customHeight="1" x14ac:dyDescent="0.2">
      <c r="A2634" s="157"/>
      <c r="B2634" s="324"/>
      <c r="C2634" s="324"/>
      <c r="D2634" s="324"/>
      <c r="E2634" s="324"/>
      <c r="F2634" s="324"/>
      <c r="G2634" s="325"/>
      <c r="H2634" s="325"/>
      <c r="I2634" s="325"/>
      <c r="J2634" s="325"/>
      <c r="K2634" s="156"/>
      <c r="L2634" s="326" t="s">
        <v>4020</v>
      </c>
      <c r="M2634" s="326"/>
      <c r="N2634" s="326"/>
      <c r="O2634" s="326"/>
      <c r="P2634" s="326"/>
      <c r="Q2634" s="326"/>
      <c r="R2634" s="326"/>
      <c r="S2634" s="156"/>
    </row>
    <row r="2635" spans="1:19" ht="65.650000000000006" customHeight="1" x14ac:dyDescent="0.2">
      <c r="A2635" s="155" t="s">
        <v>1247</v>
      </c>
      <c r="B2635" s="327" t="s">
        <v>0</v>
      </c>
      <c r="C2635" s="327"/>
      <c r="D2635" s="327" t="s">
        <v>1</v>
      </c>
      <c r="E2635" s="327"/>
      <c r="F2635" s="327"/>
      <c r="G2635" s="327" t="s">
        <v>2904</v>
      </c>
      <c r="H2635" s="327"/>
      <c r="I2635" s="328" t="s">
        <v>405</v>
      </c>
      <c r="J2635" s="328"/>
      <c r="K2635" s="154" t="s">
        <v>4</v>
      </c>
      <c r="L2635" s="322" t="s">
        <v>4019</v>
      </c>
      <c r="M2635" s="322"/>
      <c r="N2635" s="141" t="s">
        <v>4018</v>
      </c>
      <c r="O2635" s="322" t="s">
        <v>4017</v>
      </c>
      <c r="P2635" s="322"/>
      <c r="Q2635" s="322" t="s">
        <v>4016</v>
      </c>
      <c r="R2635" s="322"/>
      <c r="S2635" s="154" t="s">
        <v>5</v>
      </c>
    </row>
    <row r="2636" spans="1:19" ht="21.75" customHeight="1" x14ac:dyDescent="0.2">
      <c r="A2636" s="128" t="s">
        <v>4034</v>
      </c>
      <c r="B2636" s="339">
        <v>468</v>
      </c>
      <c r="C2636" s="321"/>
      <c r="D2636" s="321" t="s">
        <v>266</v>
      </c>
      <c r="E2636" s="321"/>
      <c r="F2636" s="321"/>
      <c r="G2636" s="321" t="s">
        <v>21</v>
      </c>
      <c r="H2636" s="321"/>
      <c r="I2636" s="335">
        <v>1</v>
      </c>
      <c r="J2636" s="331"/>
      <c r="K2636" s="142">
        <v>50</v>
      </c>
      <c r="L2636" s="348">
        <v>50</v>
      </c>
      <c r="M2636" s="331"/>
      <c r="N2636" s="153"/>
      <c r="O2636" s="331"/>
      <c r="P2636" s="331"/>
      <c r="Q2636" s="331"/>
      <c r="R2636" s="331"/>
      <c r="S2636" s="142">
        <v>50</v>
      </c>
    </row>
    <row r="2637" spans="1:19" ht="10.9" customHeight="1" x14ac:dyDescent="0.2">
      <c r="A2637" s="322" t="s">
        <v>4014</v>
      </c>
      <c r="B2637" s="322"/>
      <c r="C2637" s="322"/>
      <c r="D2637" s="322"/>
      <c r="E2637" s="322"/>
      <c r="F2637" s="322"/>
      <c r="G2637" s="322"/>
      <c r="H2637" s="322"/>
      <c r="I2637" s="322"/>
      <c r="J2637" s="322"/>
      <c r="K2637" s="322"/>
      <c r="L2637" s="349">
        <v>50</v>
      </c>
      <c r="M2637" s="322"/>
      <c r="N2637" s="152">
        <v>0</v>
      </c>
      <c r="O2637" s="333">
        <v>0</v>
      </c>
      <c r="P2637" s="322"/>
      <c r="Q2637" s="333">
        <v>0</v>
      </c>
      <c r="R2637" s="322"/>
      <c r="S2637" s="160">
        <v>50</v>
      </c>
    </row>
    <row r="2638" spans="1:19" ht="10.9" customHeight="1" x14ac:dyDescent="0.2">
      <c r="A2638" s="322" t="s">
        <v>4013</v>
      </c>
      <c r="B2638" s="322"/>
      <c r="C2638" s="322"/>
      <c r="D2638" s="322"/>
      <c r="E2638" s="322"/>
      <c r="F2638" s="322"/>
      <c r="G2638" s="322"/>
      <c r="H2638" s="322"/>
      <c r="I2638" s="322"/>
      <c r="J2638" s="322"/>
      <c r="K2638" s="322"/>
      <c r="L2638" s="329">
        <v>1</v>
      </c>
      <c r="M2638" s="322"/>
      <c r="N2638" s="150">
        <v>0</v>
      </c>
      <c r="O2638" s="330">
        <v>0</v>
      </c>
      <c r="P2638" s="322"/>
      <c r="Q2638" s="330">
        <v>0</v>
      </c>
      <c r="R2638" s="322"/>
      <c r="S2638" s="149">
        <v>1</v>
      </c>
    </row>
    <row r="2639" spans="1:19" ht="10.9" customHeight="1" x14ac:dyDescent="0.2">
      <c r="A2639" s="301"/>
      <c r="B2639" s="301"/>
      <c r="C2639" s="301"/>
      <c r="D2639" s="301"/>
      <c r="E2639" s="301"/>
      <c r="F2639" s="301"/>
      <c r="G2639" s="301"/>
      <c r="H2639" s="301"/>
      <c r="I2639" s="301"/>
      <c r="J2639" s="301"/>
      <c r="K2639" s="301"/>
      <c r="L2639" s="301"/>
      <c r="M2639" s="301"/>
      <c r="N2639" s="301"/>
      <c r="O2639" s="301"/>
      <c r="P2639" s="301"/>
      <c r="Q2639" s="301"/>
      <c r="R2639" s="301"/>
      <c r="S2639" s="301"/>
    </row>
    <row r="2640" spans="1:19" ht="10.9" customHeight="1" x14ac:dyDescent="0.2">
      <c r="A2640" s="322" t="s">
        <v>4022</v>
      </c>
      <c r="B2640" s="322"/>
      <c r="C2640" s="322"/>
      <c r="D2640" s="322"/>
      <c r="E2640" s="321" t="s">
        <v>4314</v>
      </c>
      <c r="F2640" s="321"/>
      <c r="G2640" s="321"/>
      <c r="H2640" s="321"/>
      <c r="I2640" s="321"/>
      <c r="J2640" s="321"/>
      <c r="K2640" s="321"/>
      <c r="L2640" s="321"/>
      <c r="M2640" s="321"/>
      <c r="N2640" s="321"/>
      <c r="O2640" s="321"/>
      <c r="P2640" s="322" t="s">
        <v>2904</v>
      </c>
      <c r="Q2640" s="322"/>
      <c r="R2640" s="321" t="s">
        <v>7</v>
      </c>
      <c r="S2640" s="321"/>
    </row>
    <row r="2641" spans="1:19" ht="10.9" customHeight="1" x14ac:dyDescent="0.2">
      <c r="A2641" s="157"/>
      <c r="B2641" s="324"/>
      <c r="C2641" s="324"/>
      <c r="D2641" s="324"/>
      <c r="E2641" s="324"/>
      <c r="F2641" s="324"/>
      <c r="G2641" s="325"/>
      <c r="H2641" s="325"/>
      <c r="I2641" s="325"/>
      <c r="J2641" s="325"/>
      <c r="K2641" s="156"/>
      <c r="L2641" s="326" t="s">
        <v>4020</v>
      </c>
      <c r="M2641" s="326"/>
      <c r="N2641" s="326"/>
      <c r="O2641" s="326"/>
      <c r="P2641" s="326"/>
      <c r="Q2641" s="326"/>
      <c r="R2641" s="326"/>
      <c r="S2641" s="156"/>
    </row>
    <row r="2642" spans="1:19" ht="65.650000000000006" customHeight="1" x14ac:dyDescent="0.2">
      <c r="A2642" s="155" t="s">
        <v>1247</v>
      </c>
      <c r="B2642" s="327" t="s">
        <v>0</v>
      </c>
      <c r="C2642" s="327"/>
      <c r="D2642" s="327" t="s">
        <v>1</v>
      </c>
      <c r="E2642" s="327"/>
      <c r="F2642" s="327"/>
      <c r="G2642" s="327" t="s">
        <v>2904</v>
      </c>
      <c r="H2642" s="327"/>
      <c r="I2642" s="328" t="s">
        <v>405</v>
      </c>
      <c r="J2642" s="328"/>
      <c r="K2642" s="154" t="s">
        <v>4</v>
      </c>
      <c r="L2642" s="322" t="s">
        <v>4019</v>
      </c>
      <c r="M2642" s="322"/>
      <c r="N2642" s="141" t="s">
        <v>4018</v>
      </c>
      <c r="O2642" s="322" t="s">
        <v>4017</v>
      </c>
      <c r="P2642" s="322"/>
      <c r="Q2642" s="322" t="s">
        <v>4016</v>
      </c>
      <c r="R2642" s="322"/>
      <c r="S2642" s="154" t="s">
        <v>5</v>
      </c>
    </row>
    <row r="2643" spans="1:19" ht="10.9" customHeight="1" x14ac:dyDescent="0.2">
      <c r="A2643" s="128" t="s">
        <v>4015</v>
      </c>
      <c r="B2643" s="334">
        <v>1366</v>
      </c>
      <c r="C2643" s="321"/>
      <c r="D2643" s="321" t="s">
        <v>508</v>
      </c>
      <c r="E2643" s="321"/>
      <c r="F2643" s="321"/>
      <c r="G2643" s="321" t="s">
        <v>7</v>
      </c>
      <c r="H2643" s="321"/>
      <c r="I2643" s="335">
        <v>1</v>
      </c>
      <c r="J2643" s="331"/>
      <c r="K2643" s="135">
        <v>340.06</v>
      </c>
      <c r="L2643" s="331"/>
      <c r="M2643" s="331"/>
      <c r="N2643" s="135">
        <v>340.06</v>
      </c>
      <c r="O2643" s="331"/>
      <c r="P2643" s="331"/>
      <c r="Q2643" s="331"/>
      <c r="R2643" s="331"/>
      <c r="S2643" s="135">
        <v>340.06</v>
      </c>
    </row>
    <row r="2644" spans="1:19" ht="10.9" customHeight="1" x14ac:dyDescent="0.2">
      <c r="A2644" s="322" t="s">
        <v>4014</v>
      </c>
      <c r="B2644" s="322"/>
      <c r="C2644" s="322"/>
      <c r="D2644" s="322"/>
      <c r="E2644" s="322"/>
      <c r="F2644" s="322"/>
      <c r="G2644" s="322"/>
      <c r="H2644" s="322"/>
      <c r="I2644" s="322"/>
      <c r="J2644" s="322"/>
      <c r="K2644" s="322"/>
      <c r="L2644" s="333">
        <v>0</v>
      </c>
      <c r="M2644" s="322"/>
      <c r="N2644" s="161">
        <v>340.06</v>
      </c>
      <c r="O2644" s="333">
        <v>0</v>
      </c>
      <c r="P2644" s="322"/>
      <c r="Q2644" s="333">
        <v>0</v>
      </c>
      <c r="R2644" s="322"/>
      <c r="S2644" s="161">
        <v>340.06</v>
      </c>
    </row>
    <row r="2645" spans="1:19" ht="10.9" customHeight="1" x14ac:dyDescent="0.2">
      <c r="A2645" s="322" t="s">
        <v>4013</v>
      </c>
      <c r="B2645" s="322"/>
      <c r="C2645" s="322"/>
      <c r="D2645" s="322"/>
      <c r="E2645" s="322"/>
      <c r="F2645" s="322"/>
      <c r="G2645" s="322"/>
      <c r="H2645" s="322"/>
      <c r="I2645" s="322"/>
      <c r="J2645" s="322"/>
      <c r="K2645" s="322"/>
      <c r="L2645" s="330">
        <v>0</v>
      </c>
      <c r="M2645" s="322"/>
      <c r="N2645" s="149">
        <v>1</v>
      </c>
      <c r="O2645" s="330">
        <v>0</v>
      </c>
      <c r="P2645" s="322"/>
      <c r="Q2645" s="330">
        <v>0</v>
      </c>
      <c r="R2645" s="322"/>
      <c r="S2645" s="149">
        <v>1</v>
      </c>
    </row>
    <row r="2646" spans="1:19" ht="10.9" customHeight="1" x14ac:dyDescent="0.2">
      <c r="A2646" s="301"/>
      <c r="B2646" s="301"/>
      <c r="C2646" s="301"/>
      <c r="D2646" s="301"/>
      <c r="E2646" s="301"/>
      <c r="F2646" s="301"/>
      <c r="G2646" s="301"/>
      <c r="H2646" s="301"/>
      <c r="I2646" s="301"/>
      <c r="J2646" s="301"/>
      <c r="K2646" s="301"/>
      <c r="L2646" s="301"/>
      <c r="M2646" s="301"/>
      <c r="N2646" s="301"/>
      <c r="O2646" s="301"/>
      <c r="P2646" s="301"/>
      <c r="Q2646" s="301"/>
      <c r="R2646" s="301"/>
      <c r="S2646" s="301"/>
    </row>
    <row r="2647" spans="1:19" ht="10.9" customHeight="1" x14ac:dyDescent="0.2">
      <c r="A2647" s="322" t="s">
        <v>4033</v>
      </c>
      <c r="B2647" s="322"/>
      <c r="C2647" s="322"/>
      <c r="D2647" s="322"/>
      <c r="E2647" s="321" t="s">
        <v>4313</v>
      </c>
      <c r="F2647" s="321"/>
      <c r="G2647" s="321"/>
      <c r="H2647" s="321"/>
      <c r="I2647" s="321"/>
      <c r="J2647" s="321"/>
      <c r="K2647" s="321"/>
      <c r="L2647" s="321"/>
      <c r="M2647" s="321"/>
      <c r="N2647" s="321"/>
      <c r="O2647" s="321"/>
      <c r="P2647" s="321"/>
      <c r="Q2647" s="321"/>
      <c r="R2647" s="321"/>
      <c r="S2647" s="321"/>
    </row>
    <row r="2648" spans="1:19" ht="10.9" customHeight="1" x14ac:dyDescent="0.2">
      <c r="A2648" s="322" t="s">
        <v>4031</v>
      </c>
      <c r="B2648" s="322"/>
      <c r="C2648" s="322"/>
      <c r="D2648" s="322"/>
      <c r="E2648" s="321" t="s">
        <v>4312</v>
      </c>
      <c r="F2648" s="321"/>
      <c r="G2648" s="321"/>
      <c r="H2648" s="321"/>
      <c r="I2648" s="321"/>
      <c r="J2648" s="321"/>
      <c r="K2648" s="321"/>
      <c r="L2648" s="321"/>
      <c r="M2648" s="321"/>
      <c r="N2648" s="321"/>
      <c r="O2648" s="321"/>
      <c r="P2648" s="321"/>
      <c r="Q2648" s="321"/>
      <c r="R2648" s="321"/>
      <c r="S2648" s="321"/>
    </row>
    <row r="2649" spans="1:19" ht="10.9" customHeight="1" x14ac:dyDescent="0.2">
      <c r="A2649" s="322" t="s">
        <v>4022</v>
      </c>
      <c r="B2649" s="322"/>
      <c r="C2649" s="322"/>
      <c r="D2649" s="322"/>
      <c r="E2649" s="321" t="s">
        <v>4311</v>
      </c>
      <c r="F2649" s="321"/>
      <c r="G2649" s="321"/>
      <c r="H2649" s="321"/>
      <c r="I2649" s="321"/>
      <c r="J2649" s="321"/>
      <c r="K2649" s="321"/>
      <c r="L2649" s="321"/>
      <c r="M2649" s="321"/>
      <c r="N2649" s="321"/>
      <c r="O2649" s="321"/>
      <c r="P2649" s="322" t="s">
        <v>2904</v>
      </c>
      <c r="Q2649" s="322"/>
      <c r="R2649" s="321" t="s">
        <v>21</v>
      </c>
      <c r="S2649" s="321"/>
    </row>
    <row r="2650" spans="1:19" ht="10.9" customHeight="1" x14ac:dyDescent="0.2">
      <c r="A2650" s="157"/>
      <c r="B2650" s="324"/>
      <c r="C2650" s="324"/>
      <c r="D2650" s="324"/>
      <c r="E2650" s="324"/>
      <c r="F2650" s="324"/>
      <c r="G2650" s="325"/>
      <c r="H2650" s="325"/>
      <c r="I2650" s="325"/>
      <c r="J2650" s="325"/>
      <c r="K2650" s="156"/>
      <c r="L2650" s="326" t="s">
        <v>4020</v>
      </c>
      <c r="M2650" s="326"/>
      <c r="N2650" s="326"/>
      <c r="O2650" s="326"/>
      <c r="P2650" s="326"/>
      <c r="Q2650" s="326"/>
      <c r="R2650" s="326"/>
      <c r="S2650" s="156"/>
    </row>
    <row r="2651" spans="1:19" ht="65.650000000000006" customHeight="1" x14ac:dyDescent="0.2">
      <c r="A2651" s="155" t="s">
        <v>1247</v>
      </c>
      <c r="B2651" s="327" t="s">
        <v>0</v>
      </c>
      <c r="C2651" s="327"/>
      <c r="D2651" s="327" t="s">
        <v>1</v>
      </c>
      <c r="E2651" s="327"/>
      <c r="F2651" s="327"/>
      <c r="G2651" s="327" t="s">
        <v>2904</v>
      </c>
      <c r="H2651" s="327"/>
      <c r="I2651" s="328" t="s">
        <v>405</v>
      </c>
      <c r="J2651" s="328"/>
      <c r="K2651" s="154" t="s">
        <v>4</v>
      </c>
      <c r="L2651" s="322" t="s">
        <v>4019</v>
      </c>
      <c r="M2651" s="322"/>
      <c r="N2651" s="141" t="s">
        <v>4018</v>
      </c>
      <c r="O2651" s="322" t="s">
        <v>4017</v>
      </c>
      <c r="P2651" s="322"/>
      <c r="Q2651" s="322" t="s">
        <v>4016</v>
      </c>
      <c r="R2651" s="322"/>
      <c r="S2651" s="154" t="s">
        <v>5</v>
      </c>
    </row>
    <row r="2652" spans="1:19" ht="10.9" customHeight="1" x14ac:dyDescent="0.2">
      <c r="A2652" s="128" t="s">
        <v>4015</v>
      </c>
      <c r="B2652" s="339">
        <v>721</v>
      </c>
      <c r="C2652" s="321"/>
      <c r="D2652" s="321" t="s">
        <v>4310</v>
      </c>
      <c r="E2652" s="321"/>
      <c r="F2652" s="321"/>
      <c r="G2652" s="321" t="s">
        <v>414</v>
      </c>
      <c r="H2652" s="321"/>
      <c r="I2652" s="335">
        <v>1</v>
      </c>
      <c r="J2652" s="331"/>
      <c r="K2652" s="142">
        <v>47.53</v>
      </c>
      <c r="L2652" s="331"/>
      <c r="M2652" s="331"/>
      <c r="N2652" s="142">
        <v>47.53</v>
      </c>
      <c r="O2652" s="331"/>
      <c r="P2652" s="331"/>
      <c r="Q2652" s="331"/>
      <c r="R2652" s="331"/>
      <c r="S2652" s="142">
        <v>47.53</v>
      </c>
    </row>
    <row r="2653" spans="1:19" ht="10.9" customHeight="1" x14ac:dyDescent="0.2">
      <c r="A2653" s="322" t="s">
        <v>4014</v>
      </c>
      <c r="B2653" s="322"/>
      <c r="C2653" s="322"/>
      <c r="D2653" s="322"/>
      <c r="E2653" s="322"/>
      <c r="F2653" s="322"/>
      <c r="G2653" s="322"/>
      <c r="H2653" s="322"/>
      <c r="I2653" s="322"/>
      <c r="J2653" s="322"/>
      <c r="K2653" s="322"/>
      <c r="L2653" s="333">
        <v>0</v>
      </c>
      <c r="M2653" s="322"/>
      <c r="N2653" s="160">
        <v>47.53</v>
      </c>
      <c r="O2653" s="333">
        <v>0</v>
      </c>
      <c r="P2653" s="322"/>
      <c r="Q2653" s="333">
        <v>0</v>
      </c>
      <c r="R2653" s="322"/>
      <c r="S2653" s="160">
        <v>47.53</v>
      </c>
    </row>
    <row r="2654" spans="1:19" ht="10.9" customHeight="1" x14ac:dyDescent="0.2">
      <c r="A2654" s="322" t="s">
        <v>4013</v>
      </c>
      <c r="B2654" s="322"/>
      <c r="C2654" s="322"/>
      <c r="D2654" s="322"/>
      <c r="E2654" s="322"/>
      <c r="F2654" s="322"/>
      <c r="G2654" s="322"/>
      <c r="H2654" s="322"/>
      <c r="I2654" s="322"/>
      <c r="J2654" s="322"/>
      <c r="K2654" s="322"/>
      <c r="L2654" s="330">
        <v>0</v>
      </c>
      <c r="M2654" s="322"/>
      <c r="N2654" s="149">
        <v>1</v>
      </c>
      <c r="O2654" s="330">
        <v>0</v>
      </c>
      <c r="P2654" s="322"/>
      <c r="Q2654" s="330">
        <v>0</v>
      </c>
      <c r="R2654" s="322"/>
      <c r="S2654" s="149">
        <v>1</v>
      </c>
    </row>
    <row r="2655" spans="1:19" ht="10.9" customHeight="1" x14ac:dyDescent="0.2">
      <c r="A2655" s="301"/>
      <c r="B2655" s="301"/>
      <c r="C2655" s="301"/>
      <c r="D2655" s="301"/>
      <c r="E2655" s="301"/>
      <c r="F2655" s="301"/>
      <c r="G2655" s="301"/>
      <c r="H2655" s="301"/>
      <c r="I2655" s="301"/>
      <c r="J2655" s="301"/>
      <c r="K2655" s="301"/>
      <c r="L2655" s="301"/>
      <c r="M2655" s="301"/>
      <c r="N2655" s="301"/>
      <c r="O2655" s="301"/>
      <c r="P2655" s="301"/>
      <c r="Q2655" s="301"/>
      <c r="R2655" s="301"/>
      <c r="S2655" s="301"/>
    </row>
    <row r="2656" spans="1:19" ht="10.9" customHeight="1" x14ac:dyDescent="0.2">
      <c r="A2656" s="322" t="s">
        <v>4022</v>
      </c>
      <c r="B2656" s="322"/>
      <c r="C2656" s="322"/>
      <c r="D2656" s="322"/>
      <c r="E2656" s="321" t="s">
        <v>4309</v>
      </c>
      <c r="F2656" s="321"/>
      <c r="G2656" s="321"/>
      <c r="H2656" s="321"/>
      <c r="I2656" s="321"/>
      <c r="J2656" s="321"/>
      <c r="K2656" s="321"/>
      <c r="L2656" s="321"/>
      <c r="M2656" s="321"/>
      <c r="N2656" s="321"/>
      <c r="O2656" s="321"/>
      <c r="P2656" s="322" t="s">
        <v>2904</v>
      </c>
      <c r="Q2656" s="322"/>
      <c r="R2656" s="321" t="s">
        <v>414</v>
      </c>
      <c r="S2656" s="321"/>
    </row>
    <row r="2657" spans="1:19" ht="10.9" customHeight="1" x14ac:dyDescent="0.2">
      <c r="A2657" s="157"/>
      <c r="B2657" s="324"/>
      <c r="C2657" s="324"/>
      <c r="D2657" s="324"/>
      <c r="E2657" s="324"/>
      <c r="F2657" s="324"/>
      <c r="G2657" s="325"/>
      <c r="H2657" s="325"/>
      <c r="I2657" s="325"/>
      <c r="J2657" s="325"/>
      <c r="K2657" s="156"/>
      <c r="L2657" s="326" t="s">
        <v>4020</v>
      </c>
      <c r="M2657" s="326"/>
      <c r="N2657" s="326"/>
      <c r="O2657" s="326"/>
      <c r="P2657" s="326"/>
      <c r="Q2657" s="326"/>
      <c r="R2657" s="326"/>
      <c r="S2657" s="156"/>
    </row>
    <row r="2658" spans="1:19" ht="65.650000000000006" customHeight="1" x14ac:dyDescent="0.2">
      <c r="A2658" s="155" t="s">
        <v>1247</v>
      </c>
      <c r="B2658" s="327" t="s">
        <v>0</v>
      </c>
      <c r="C2658" s="327"/>
      <c r="D2658" s="327" t="s">
        <v>1</v>
      </c>
      <c r="E2658" s="327"/>
      <c r="F2658" s="327"/>
      <c r="G2658" s="327" t="s">
        <v>2904</v>
      </c>
      <c r="H2658" s="327"/>
      <c r="I2658" s="328" t="s">
        <v>405</v>
      </c>
      <c r="J2658" s="328"/>
      <c r="K2658" s="154" t="s">
        <v>4</v>
      </c>
      <c r="L2658" s="322" t="s">
        <v>4019</v>
      </c>
      <c r="M2658" s="322"/>
      <c r="N2658" s="141" t="s">
        <v>4018</v>
      </c>
      <c r="O2658" s="322" t="s">
        <v>4017</v>
      </c>
      <c r="P2658" s="322"/>
      <c r="Q2658" s="322" t="s">
        <v>4016</v>
      </c>
      <c r="R2658" s="322"/>
      <c r="S2658" s="154" t="s">
        <v>5</v>
      </c>
    </row>
    <row r="2659" spans="1:19" ht="10.9" customHeight="1" x14ac:dyDescent="0.2">
      <c r="A2659" s="128" t="s">
        <v>4015</v>
      </c>
      <c r="B2659" s="334">
        <v>9603</v>
      </c>
      <c r="C2659" s="321"/>
      <c r="D2659" s="321" t="s">
        <v>1905</v>
      </c>
      <c r="E2659" s="321"/>
      <c r="F2659" s="321"/>
      <c r="G2659" s="321" t="s">
        <v>414</v>
      </c>
      <c r="H2659" s="321"/>
      <c r="I2659" s="335">
        <v>1</v>
      </c>
      <c r="J2659" s="331"/>
      <c r="K2659" s="131">
        <v>16766.95</v>
      </c>
      <c r="L2659" s="331"/>
      <c r="M2659" s="331"/>
      <c r="N2659" s="131">
        <v>16766.95</v>
      </c>
      <c r="O2659" s="331"/>
      <c r="P2659" s="331"/>
      <c r="Q2659" s="331"/>
      <c r="R2659" s="331"/>
      <c r="S2659" s="131">
        <v>16766.95</v>
      </c>
    </row>
    <row r="2660" spans="1:19" ht="10.9" customHeight="1" x14ac:dyDescent="0.2">
      <c r="A2660" s="322" t="s">
        <v>4014</v>
      </c>
      <c r="B2660" s="322"/>
      <c r="C2660" s="322"/>
      <c r="D2660" s="322"/>
      <c r="E2660" s="322"/>
      <c r="F2660" s="322"/>
      <c r="G2660" s="322"/>
      <c r="H2660" s="322"/>
      <c r="I2660" s="322"/>
      <c r="J2660" s="322"/>
      <c r="K2660" s="322"/>
      <c r="L2660" s="333">
        <v>0</v>
      </c>
      <c r="M2660" s="322"/>
      <c r="N2660" s="159">
        <v>16766.95</v>
      </c>
      <c r="O2660" s="333">
        <v>0</v>
      </c>
      <c r="P2660" s="322"/>
      <c r="Q2660" s="333">
        <v>0</v>
      </c>
      <c r="R2660" s="322"/>
      <c r="S2660" s="159">
        <v>16766.95</v>
      </c>
    </row>
    <row r="2661" spans="1:19" ht="10.9" customHeight="1" x14ac:dyDescent="0.2">
      <c r="A2661" s="322" t="s">
        <v>4013</v>
      </c>
      <c r="B2661" s="322"/>
      <c r="C2661" s="322"/>
      <c r="D2661" s="322"/>
      <c r="E2661" s="322"/>
      <c r="F2661" s="322"/>
      <c r="G2661" s="322"/>
      <c r="H2661" s="322"/>
      <c r="I2661" s="322"/>
      <c r="J2661" s="322"/>
      <c r="K2661" s="322"/>
      <c r="L2661" s="330">
        <v>0</v>
      </c>
      <c r="M2661" s="322"/>
      <c r="N2661" s="149">
        <v>1</v>
      </c>
      <c r="O2661" s="330">
        <v>0</v>
      </c>
      <c r="P2661" s="322"/>
      <c r="Q2661" s="330">
        <v>0</v>
      </c>
      <c r="R2661" s="322"/>
      <c r="S2661" s="149">
        <v>1</v>
      </c>
    </row>
    <row r="2662" spans="1:19" ht="10.9" customHeight="1" x14ac:dyDescent="0.2">
      <c r="A2662" s="301"/>
      <c r="B2662" s="301"/>
      <c r="C2662" s="301"/>
      <c r="D2662" s="301"/>
      <c r="E2662" s="301"/>
      <c r="F2662" s="301"/>
      <c r="G2662" s="301"/>
      <c r="H2662" s="301"/>
      <c r="I2662" s="301"/>
      <c r="J2662" s="301"/>
      <c r="K2662" s="301"/>
      <c r="L2662" s="301"/>
      <c r="M2662" s="301"/>
      <c r="N2662" s="301"/>
      <c r="O2662" s="301"/>
      <c r="P2662" s="301"/>
      <c r="Q2662" s="301"/>
      <c r="R2662" s="301"/>
      <c r="S2662" s="301"/>
    </row>
    <row r="2663" spans="1:19" ht="10.9" customHeight="1" x14ac:dyDescent="0.2">
      <c r="A2663" s="322" t="s">
        <v>4022</v>
      </c>
      <c r="B2663" s="322"/>
      <c r="C2663" s="322"/>
      <c r="D2663" s="322"/>
      <c r="E2663" s="321" t="s">
        <v>4308</v>
      </c>
      <c r="F2663" s="321"/>
      <c r="G2663" s="321"/>
      <c r="H2663" s="321"/>
      <c r="I2663" s="321"/>
      <c r="J2663" s="321"/>
      <c r="K2663" s="321"/>
      <c r="L2663" s="321"/>
      <c r="M2663" s="321"/>
      <c r="N2663" s="321"/>
      <c r="O2663" s="321"/>
      <c r="P2663" s="322" t="s">
        <v>2904</v>
      </c>
      <c r="Q2663" s="322"/>
      <c r="R2663" s="321" t="s">
        <v>414</v>
      </c>
      <c r="S2663" s="321"/>
    </row>
    <row r="2664" spans="1:19" ht="10.9" customHeight="1" x14ac:dyDescent="0.2">
      <c r="A2664" s="157"/>
      <c r="B2664" s="324"/>
      <c r="C2664" s="324"/>
      <c r="D2664" s="324"/>
      <c r="E2664" s="324"/>
      <c r="F2664" s="324"/>
      <c r="G2664" s="325"/>
      <c r="H2664" s="325"/>
      <c r="I2664" s="325"/>
      <c r="J2664" s="325"/>
      <c r="K2664" s="156"/>
      <c r="L2664" s="326" t="s">
        <v>4020</v>
      </c>
      <c r="M2664" s="326"/>
      <c r="N2664" s="326"/>
      <c r="O2664" s="326"/>
      <c r="P2664" s="326"/>
      <c r="Q2664" s="326"/>
      <c r="R2664" s="326"/>
      <c r="S2664" s="156"/>
    </row>
    <row r="2665" spans="1:19" ht="65.650000000000006" customHeight="1" x14ac:dyDescent="0.2">
      <c r="A2665" s="155" t="s">
        <v>1247</v>
      </c>
      <c r="B2665" s="327" t="s">
        <v>0</v>
      </c>
      <c r="C2665" s="327"/>
      <c r="D2665" s="327" t="s">
        <v>1</v>
      </c>
      <c r="E2665" s="327"/>
      <c r="F2665" s="327"/>
      <c r="G2665" s="327" t="s">
        <v>2904</v>
      </c>
      <c r="H2665" s="327"/>
      <c r="I2665" s="328" t="s">
        <v>405</v>
      </c>
      <c r="J2665" s="328"/>
      <c r="K2665" s="154" t="s">
        <v>4</v>
      </c>
      <c r="L2665" s="322" t="s">
        <v>4019</v>
      </c>
      <c r="M2665" s="322"/>
      <c r="N2665" s="141" t="s">
        <v>4018</v>
      </c>
      <c r="O2665" s="322" t="s">
        <v>4017</v>
      </c>
      <c r="P2665" s="322"/>
      <c r="Q2665" s="322" t="s">
        <v>4016</v>
      </c>
      <c r="R2665" s="322"/>
      <c r="S2665" s="154" t="s">
        <v>5</v>
      </c>
    </row>
    <row r="2666" spans="1:19" ht="21.75" customHeight="1" x14ac:dyDescent="0.2">
      <c r="A2666" s="128" t="s">
        <v>4015</v>
      </c>
      <c r="B2666" s="334">
        <v>2159</v>
      </c>
      <c r="C2666" s="321"/>
      <c r="D2666" s="321" t="s">
        <v>3053</v>
      </c>
      <c r="E2666" s="321"/>
      <c r="F2666" s="321"/>
      <c r="G2666" s="321" t="s">
        <v>7</v>
      </c>
      <c r="H2666" s="321"/>
      <c r="I2666" s="347">
        <v>78</v>
      </c>
      <c r="J2666" s="331"/>
      <c r="K2666" s="135">
        <v>155</v>
      </c>
      <c r="L2666" s="331"/>
      <c r="M2666" s="331"/>
      <c r="N2666" s="131">
        <v>12090</v>
      </c>
      <c r="O2666" s="331"/>
      <c r="P2666" s="331"/>
      <c r="Q2666" s="331"/>
      <c r="R2666" s="331"/>
      <c r="S2666" s="131">
        <v>12090</v>
      </c>
    </row>
    <row r="2667" spans="1:19" ht="21.75" customHeight="1" x14ac:dyDescent="0.2">
      <c r="A2667" s="128" t="s">
        <v>4015</v>
      </c>
      <c r="B2667" s="334">
        <v>2323</v>
      </c>
      <c r="C2667" s="321"/>
      <c r="D2667" s="321" t="s">
        <v>3049</v>
      </c>
      <c r="E2667" s="321"/>
      <c r="F2667" s="321"/>
      <c r="G2667" s="321" t="s">
        <v>7</v>
      </c>
      <c r="H2667" s="321"/>
      <c r="I2667" s="335">
        <v>1</v>
      </c>
      <c r="J2667" s="331"/>
      <c r="K2667" s="135">
        <v>779.9</v>
      </c>
      <c r="L2667" s="331"/>
      <c r="M2667" s="331"/>
      <c r="N2667" s="135">
        <v>779.9</v>
      </c>
      <c r="O2667" s="331"/>
      <c r="P2667" s="331"/>
      <c r="Q2667" s="331"/>
      <c r="R2667" s="331"/>
      <c r="S2667" s="135">
        <v>779.9</v>
      </c>
    </row>
    <row r="2668" spans="1:19" ht="10.9" customHeight="1" x14ac:dyDescent="0.2">
      <c r="A2668" s="128" t="s">
        <v>4015</v>
      </c>
      <c r="B2668" s="334">
        <v>9284</v>
      </c>
      <c r="C2668" s="321"/>
      <c r="D2668" s="321" t="s">
        <v>3041</v>
      </c>
      <c r="E2668" s="321"/>
      <c r="F2668" s="321"/>
      <c r="G2668" s="321" t="s">
        <v>7</v>
      </c>
      <c r="H2668" s="321"/>
      <c r="I2668" s="335">
        <v>1</v>
      </c>
      <c r="J2668" s="331"/>
      <c r="K2668" s="135">
        <v>241.04</v>
      </c>
      <c r="L2668" s="331"/>
      <c r="M2668" s="331"/>
      <c r="N2668" s="135">
        <v>241.04</v>
      </c>
      <c r="O2668" s="331"/>
      <c r="P2668" s="331"/>
      <c r="Q2668" s="331"/>
      <c r="R2668" s="331"/>
      <c r="S2668" s="135">
        <v>241.04</v>
      </c>
    </row>
    <row r="2669" spans="1:19" ht="10.9" customHeight="1" x14ac:dyDescent="0.2">
      <c r="A2669" s="128" t="s">
        <v>4015</v>
      </c>
      <c r="B2669" s="334">
        <v>9285</v>
      </c>
      <c r="C2669" s="321"/>
      <c r="D2669" s="321" t="s">
        <v>3040</v>
      </c>
      <c r="E2669" s="321"/>
      <c r="F2669" s="321"/>
      <c r="G2669" s="321" t="s">
        <v>7</v>
      </c>
      <c r="H2669" s="321"/>
      <c r="I2669" s="335">
        <v>1</v>
      </c>
      <c r="J2669" s="331"/>
      <c r="K2669" s="129">
        <v>1318.18</v>
      </c>
      <c r="L2669" s="331"/>
      <c r="M2669" s="331"/>
      <c r="N2669" s="129">
        <v>1318.18</v>
      </c>
      <c r="O2669" s="331"/>
      <c r="P2669" s="331"/>
      <c r="Q2669" s="331"/>
      <c r="R2669" s="331"/>
      <c r="S2669" s="129">
        <v>1318.18</v>
      </c>
    </row>
    <row r="2670" spans="1:19" ht="21.75" customHeight="1" x14ac:dyDescent="0.2">
      <c r="A2670" s="128" t="s">
        <v>4015</v>
      </c>
      <c r="B2670" s="334">
        <v>9286</v>
      </c>
      <c r="C2670" s="321"/>
      <c r="D2670" s="321" t="s">
        <v>3012</v>
      </c>
      <c r="E2670" s="321"/>
      <c r="F2670" s="321"/>
      <c r="G2670" s="321" t="s">
        <v>7</v>
      </c>
      <c r="H2670" s="321"/>
      <c r="I2670" s="335">
        <v>1</v>
      </c>
      <c r="J2670" s="331"/>
      <c r="K2670" s="129">
        <v>2744.95</v>
      </c>
      <c r="L2670" s="331"/>
      <c r="M2670" s="331"/>
      <c r="N2670" s="129">
        <v>2744.95</v>
      </c>
      <c r="O2670" s="331"/>
      <c r="P2670" s="331"/>
      <c r="Q2670" s="331"/>
      <c r="R2670" s="331"/>
      <c r="S2670" s="129">
        <v>2744.95</v>
      </c>
    </row>
    <row r="2671" spans="1:19" ht="21.75" customHeight="1" x14ac:dyDescent="0.2">
      <c r="A2671" s="128" t="s">
        <v>4015</v>
      </c>
      <c r="B2671" s="334">
        <v>9287</v>
      </c>
      <c r="C2671" s="321"/>
      <c r="D2671" s="321" t="s">
        <v>3039</v>
      </c>
      <c r="E2671" s="321"/>
      <c r="F2671" s="321"/>
      <c r="G2671" s="321" t="s">
        <v>7</v>
      </c>
      <c r="H2671" s="321"/>
      <c r="I2671" s="335">
        <v>1</v>
      </c>
      <c r="J2671" s="331"/>
      <c r="K2671" s="129">
        <v>1094.1099999999999</v>
      </c>
      <c r="L2671" s="331"/>
      <c r="M2671" s="331"/>
      <c r="N2671" s="129">
        <v>1094.1099999999999</v>
      </c>
      <c r="O2671" s="331"/>
      <c r="P2671" s="331"/>
      <c r="Q2671" s="331"/>
      <c r="R2671" s="331"/>
      <c r="S2671" s="129">
        <v>1094.1099999999999</v>
      </c>
    </row>
    <row r="2672" spans="1:19" ht="21.75" customHeight="1" x14ac:dyDescent="0.2">
      <c r="A2672" s="128" t="s">
        <v>4015</v>
      </c>
      <c r="B2672" s="334">
        <v>9288</v>
      </c>
      <c r="C2672" s="321"/>
      <c r="D2672" s="321" t="s">
        <v>3236</v>
      </c>
      <c r="E2672" s="321"/>
      <c r="F2672" s="321"/>
      <c r="G2672" s="321" t="s">
        <v>7</v>
      </c>
      <c r="H2672" s="321"/>
      <c r="I2672" s="347">
        <v>13</v>
      </c>
      <c r="J2672" s="331"/>
      <c r="K2672" s="129">
        <v>2083.33</v>
      </c>
      <c r="L2672" s="331"/>
      <c r="M2672" s="331"/>
      <c r="N2672" s="131">
        <v>27083.29</v>
      </c>
      <c r="O2672" s="331"/>
      <c r="P2672" s="331"/>
      <c r="Q2672" s="331"/>
      <c r="R2672" s="331"/>
      <c r="S2672" s="131">
        <v>27083.29</v>
      </c>
    </row>
    <row r="2673" spans="1:19" ht="10.9" customHeight="1" x14ac:dyDescent="0.2">
      <c r="A2673" s="128" t="s">
        <v>4015</v>
      </c>
      <c r="B2673" s="334">
        <v>9289</v>
      </c>
      <c r="C2673" s="321"/>
      <c r="D2673" s="321" t="s">
        <v>3038</v>
      </c>
      <c r="E2673" s="321"/>
      <c r="F2673" s="321"/>
      <c r="G2673" s="321" t="s">
        <v>7</v>
      </c>
      <c r="H2673" s="321"/>
      <c r="I2673" s="347">
        <v>61.34</v>
      </c>
      <c r="J2673" s="331"/>
      <c r="K2673" s="129">
        <v>1198</v>
      </c>
      <c r="L2673" s="331"/>
      <c r="M2673" s="331"/>
      <c r="N2673" s="131">
        <v>73485.320000000007</v>
      </c>
      <c r="O2673" s="331"/>
      <c r="P2673" s="331"/>
      <c r="Q2673" s="331"/>
      <c r="R2673" s="331"/>
      <c r="S2673" s="131">
        <v>73485.320000000007</v>
      </c>
    </row>
    <row r="2674" spans="1:19" ht="10.9" customHeight="1" x14ac:dyDescent="0.2">
      <c r="A2674" s="128" t="s">
        <v>4015</v>
      </c>
      <c r="B2674" s="334">
        <v>9290</v>
      </c>
      <c r="C2674" s="321"/>
      <c r="D2674" s="321" t="s">
        <v>3037</v>
      </c>
      <c r="E2674" s="321"/>
      <c r="F2674" s="321"/>
      <c r="G2674" s="321" t="s">
        <v>7</v>
      </c>
      <c r="H2674" s="321"/>
      <c r="I2674" s="347">
        <v>13</v>
      </c>
      <c r="J2674" s="331"/>
      <c r="K2674" s="129">
        <v>2658</v>
      </c>
      <c r="L2674" s="331"/>
      <c r="M2674" s="331"/>
      <c r="N2674" s="131">
        <v>34554</v>
      </c>
      <c r="O2674" s="331"/>
      <c r="P2674" s="331"/>
      <c r="Q2674" s="331"/>
      <c r="R2674" s="331"/>
      <c r="S2674" s="131">
        <v>34554</v>
      </c>
    </row>
    <row r="2675" spans="1:19" ht="10.9" customHeight="1" x14ac:dyDescent="0.2">
      <c r="A2675" s="128" t="s">
        <v>4015</v>
      </c>
      <c r="B2675" s="334">
        <v>9291</v>
      </c>
      <c r="C2675" s="321"/>
      <c r="D2675" s="321" t="s">
        <v>3036</v>
      </c>
      <c r="E2675" s="321"/>
      <c r="F2675" s="321"/>
      <c r="G2675" s="321" t="s">
        <v>7</v>
      </c>
      <c r="H2675" s="321"/>
      <c r="I2675" s="347">
        <v>13</v>
      </c>
      <c r="J2675" s="331"/>
      <c r="K2675" s="135">
        <v>960</v>
      </c>
      <c r="L2675" s="331"/>
      <c r="M2675" s="331"/>
      <c r="N2675" s="131">
        <v>12480</v>
      </c>
      <c r="O2675" s="331"/>
      <c r="P2675" s="331"/>
      <c r="Q2675" s="331"/>
      <c r="R2675" s="331"/>
      <c r="S2675" s="131">
        <v>12480</v>
      </c>
    </row>
    <row r="2676" spans="1:19" ht="10.9" customHeight="1" x14ac:dyDescent="0.2">
      <c r="A2676" s="322" t="s">
        <v>4014</v>
      </c>
      <c r="B2676" s="322"/>
      <c r="C2676" s="322"/>
      <c r="D2676" s="322"/>
      <c r="E2676" s="322"/>
      <c r="F2676" s="322"/>
      <c r="G2676" s="322"/>
      <c r="H2676" s="322"/>
      <c r="I2676" s="322"/>
      <c r="J2676" s="322"/>
      <c r="K2676" s="322"/>
      <c r="L2676" s="333">
        <v>0</v>
      </c>
      <c r="M2676" s="322"/>
      <c r="N2676" s="158">
        <v>165870.79</v>
      </c>
      <c r="O2676" s="333">
        <v>0</v>
      </c>
      <c r="P2676" s="322"/>
      <c r="Q2676" s="333">
        <v>0</v>
      </c>
      <c r="R2676" s="322"/>
      <c r="S2676" s="158">
        <v>165870.79</v>
      </c>
    </row>
    <row r="2677" spans="1:19" ht="10.9" customHeight="1" x14ac:dyDescent="0.2">
      <c r="A2677" s="322" t="s">
        <v>4013</v>
      </c>
      <c r="B2677" s="322"/>
      <c r="C2677" s="322"/>
      <c r="D2677" s="322"/>
      <c r="E2677" s="322"/>
      <c r="F2677" s="322"/>
      <c r="G2677" s="322"/>
      <c r="H2677" s="322"/>
      <c r="I2677" s="322"/>
      <c r="J2677" s="322"/>
      <c r="K2677" s="322"/>
      <c r="L2677" s="330">
        <v>0</v>
      </c>
      <c r="M2677" s="322"/>
      <c r="N2677" s="149">
        <v>1</v>
      </c>
      <c r="O2677" s="330">
        <v>0</v>
      </c>
      <c r="P2677" s="322"/>
      <c r="Q2677" s="330">
        <v>0</v>
      </c>
      <c r="R2677" s="322"/>
      <c r="S2677" s="149">
        <v>1</v>
      </c>
    </row>
    <row r="2678" spans="1:19" ht="10.9" customHeight="1" x14ac:dyDescent="0.2">
      <c r="A2678" s="301"/>
      <c r="B2678" s="301"/>
      <c r="C2678" s="301"/>
      <c r="D2678" s="301"/>
      <c r="E2678" s="301"/>
      <c r="F2678" s="301"/>
      <c r="G2678" s="301"/>
      <c r="H2678" s="301"/>
      <c r="I2678" s="301"/>
      <c r="J2678" s="301"/>
      <c r="K2678" s="301"/>
      <c r="L2678" s="301"/>
      <c r="M2678" s="301"/>
      <c r="N2678" s="301"/>
      <c r="O2678" s="301"/>
      <c r="P2678" s="301"/>
      <c r="Q2678" s="301"/>
      <c r="R2678" s="301"/>
      <c r="S2678" s="301"/>
    </row>
    <row r="2679" spans="1:19" ht="10.9" customHeight="1" x14ac:dyDescent="0.2">
      <c r="A2679" s="322" t="s">
        <v>4031</v>
      </c>
      <c r="B2679" s="322"/>
      <c r="C2679" s="322"/>
      <c r="D2679" s="322"/>
      <c r="E2679" s="321" t="s">
        <v>4307</v>
      </c>
      <c r="F2679" s="321"/>
      <c r="G2679" s="321"/>
      <c r="H2679" s="321"/>
      <c r="I2679" s="321"/>
      <c r="J2679" s="321"/>
      <c r="K2679" s="321"/>
      <c r="L2679" s="321"/>
      <c r="M2679" s="321"/>
      <c r="N2679" s="321"/>
      <c r="O2679" s="321"/>
      <c r="P2679" s="321"/>
      <c r="Q2679" s="321"/>
      <c r="R2679" s="321"/>
      <c r="S2679" s="321"/>
    </row>
    <row r="2680" spans="1:19" ht="10.9" customHeight="1" x14ac:dyDescent="0.2">
      <c r="A2680" s="322" t="s">
        <v>4022</v>
      </c>
      <c r="B2680" s="322"/>
      <c r="C2680" s="322"/>
      <c r="D2680" s="322"/>
      <c r="E2680" s="321" t="s">
        <v>4306</v>
      </c>
      <c r="F2680" s="321"/>
      <c r="G2680" s="321"/>
      <c r="H2680" s="321"/>
      <c r="I2680" s="321"/>
      <c r="J2680" s="321"/>
      <c r="K2680" s="321"/>
      <c r="L2680" s="321"/>
      <c r="M2680" s="321"/>
      <c r="N2680" s="321"/>
      <c r="O2680" s="321"/>
      <c r="P2680" s="322" t="s">
        <v>2904</v>
      </c>
      <c r="Q2680" s="322"/>
      <c r="R2680" s="321" t="s">
        <v>414</v>
      </c>
      <c r="S2680" s="321"/>
    </row>
    <row r="2681" spans="1:19" ht="10.9" customHeight="1" x14ac:dyDescent="0.2">
      <c r="A2681" s="157"/>
      <c r="B2681" s="324"/>
      <c r="C2681" s="324"/>
      <c r="D2681" s="324"/>
      <c r="E2681" s="324"/>
      <c r="F2681" s="324"/>
      <c r="G2681" s="325"/>
      <c r="H2681" s="325"/>
      <c r="I2681" s="325"/>
      <c r="J2681" s="325"/>
      <c r="K2681" s="156"/>
      <c r="L2681" s="326" t="s">
        <v>4020</v>
      </c>
      <c r="M2681" s="326"/>
      <c r="N2681" s="326"/>
      <c r="O2681" s="326"/>
      <c r="P2681" s="326"/>
      <c r="Q2681" s="326"/>
      <c r="R2681" s="326"/>
      <c r="S2681" s="156"/>
    </row>
    <row r="2682" spans="1:19" ht="65.650000000000006" customHeight="1" x14ac:dyDescent="0.2">
      <c r="A2682" s="155" t="s">
        <v>1247</v>
      </c>
      <c r="B2682" s="327" t="s">
        <v>0</v>
      </c>
      <c r="C2682" s="327"/>
      <c r="D2682" s="327" t="s">
        <v>1</v>
      </c>
      <c r="E2682" s="327"/>
      <c r="F2682" s="327"/>
      <c r="G2682" s="327" t="s">
        <v>2904</v>
      </c>
      <c r="H2682" s="327"/>
      <c r="I2682" s="328" t="s">
        <v>405</v>
      </c>
      <c r="J2682" s="328"/>
      <c r="K2682" s="154" t="s">
        <v>4</v>
      </c>
      <c r="L2682" s="322" t="s">
        <v>4019</v>
      </c>
      <c r="M2682" s="322"/>
      <c r="N2682" s="141" t="s">
        <v>4018</v>
      </c>
      <c r="O2682" s="322" t="s">
        <v>4017</v>
      </c>
      <c r="P2682" s="322"/>
      <c r="Q2682" s="322" t="s">
        <v>4016</v>
      </c>
      <c r="R2682" s="322"/>
      <c r="S2682" s="154" t="s">
        <v>5</v>
      </c>
    </row>
    <row r="2683" spans="1:19" ht="10.9" customHeight="1" x14ac:dyDescent="0.2">
      <c r="A2683" s="128" t="s">
        <v>4015</v>
      </c>
      <c r="B2683" s="334">
        <v>9438</v>
      </c>
      <c r="C2683" s="321"/>
      <c r="D2683" s="321" t="s">
        <v>2994</v>
      </c>
      <c r="E2683" s="321"/>
      <c r="F2683" s="321"/>
      <c r="G2683" s="321" t="s">
        <v>7</v>
      </c>
      <c r="H2683" s="321"/>
      <c r="I2683" s="335">
        <v>1</v>
      </c>
      <c r="J2683" s="331"/>
      <c r="K2683" s="129">
        <v>3395.73</v>
      </c>
      <c r="L2683" s="331"/>
      <c r="M2683" s="331"/>
      <c r="N2683" s="129">
        <v>3395.73</v>
      </c>
      <c r="O2683" s="331"/>
      <c r="P2683" s="331"/>
      <c r="Q2683" s="331"/>
      <c r="R2683" s="331"/>
      <c r="S2683" s="129">
        <v>3395.73</v>
      </c>
    </row>
    <row r="2684" spans="1:19" ht="10.9" customHeight="1" x14ac:dyDescent="0.2">
      <c r="A2684" s="128" t="s">
        <v>4015</v>
      </c>
      <c r="B2684" s="334">
        <v>9439</v>
      </c>
      <c r="C2684" s="321"/>
      <c r="D2684" s="321" t="s">
        <v>2993</v>
      </c>
      <c r="E2684" s="321"/>
      <c r="F2684" s="321"/>
      <c r="G2684" s="321" t="s">
        <v>7</v>
      </c>
      <c r="H2684" s="321"/>
      <c r="I2684" s="335">
        <v>1</v>
      </c>
      <c r="J2684" s="331"/>
      <c r="K2684" s="129">
        <v>3395.73</v>
      </c>
      <c r="L2684" s="331"/>
      <c r="M2684" s="331"/>
      <c r="N2684" s="129">
        <v>3395.73</v>
      </c>
      <c r="O2684" s="331"/>
      <c r="P2684" s="331"/>
      <c r="Q2684" s="331"/>
      <c r="R2684" s="331"/>
      <c r="S2684" s="129">
        <v>3395.73</v>
      </c>
    </row>
    <row r="2685" spans="1:19" ht="10.9" customHeight="1" x14ac:dyDescent="0.2">
      <c r="A2685" s="322" t="s">
        <v>4014</v>
      </c>
      <c r="B2685" s="322"/>
      <c r="C2685" s="322"/>
      <c r="D2685" s="322"/>
      <c r="E2685" s="322"/>
      <c r="F2685" s="322"/>
      <c r="G2685" s="322"/>
      <c r="H2685" s="322"/>
      <c r="I2685" s="322"/>
      <c r="J2685" s="322"/>
      <c r="K2685" s="322"/>
      <c r="L2685" s="333">
        <v>0</v>
      </c>
      <c r="M2685" s="322"/>
      <c r="N2685" s="151">
        <v>6791.46</v>
      </c>
      <c r="O2685" s="333">
        <v>0</v>
      </c>
      <c r="P2685" s="322"/>
      <c r="Q2685" s="333">
        <v>0</v>
      </c>
      <c r="R2685" s="322"/>
      <c r="S2685" s="151">
        <v>6791.46</v>
      </c>
    </row>
    <row r="2686" spans="1:19" ht="10.9" customHeight="1" x14ac:dyDescent="0.2">
      <c r="A2686" s="322" t="s">
        <v>4013</v>
      </c>
      <c r="B2686" s="322"/>
      <c r="C2686" s="322"/>
      <c r="D2686" s="322"/>
      <c r="E2686" s="322"/>
      <c r="F2686" s="322"/>
      <c r="G2686" s="322"/>
      <c r="H2686" s="322"/>
      <c r="I2686" s="322"/>
      <c r="J2686" s="322"/>
      <c r="K2686" s="322"/>
      <c r="L2686" s="330">
        <v>0</v>
      </c>
      <c r="M2686" s="322"/>
      <c r="N2686" s="149">
        <v>1</v>
      </c>
      <c r="O2686" s="330">
        <v>0</v>
      </c>
      <c r="P2686" s="322"/>
      <c r="Q2686" s="330">
        <v>0</v>
      </c>
      <c r="R2686" s="322"/>
      <c r="S2686" s="149">
        <v>1</v>
      </c>
    </row>
    <row r="2687" spans="1:19" ht="10.9" customHeight="1" x14ac:dyDescent="0.2">
      <c r="A2687" s="301"/>
      <c r="B2687" s="301"/>
      <c r="C2687" s="301"/>
      <c r="D2687" s="301"/>
      <c r="E2687" s="301"/>
      <c r="F2687" s="301"/>
      <c r="G2687" s="301"/>
      <c r="H2687" s="301"/>
      <c r="I2687" s="301"/>
      <c r="J2687" s="301"/>
      <c r="K2687" s="301"/>
      <c r="L2687" s="301"/>
      <c r="M2687" s="301"/>
      <c r="N2687" s="301"/>
      <c r="O2687" s="301"/>
      <c r="P2687" s="301"/>
      <c r="Q2687" s="301"/>
      <c r="R2687" s="301"/>
      <c r="S2687" s="301"/>
    </row>
    <row r="2688" spans="1:19" ht="10.9" customHeight="1" x14ac:dyDescent="0.2">
      <c r="A2688" s="322" t="s">
        <v>4033</v>
      </c>
      <c r="B2688" s="322"/>
      <c r="C2688" s="322"/>
      <c r="D2688" s="322"/>
      <c r="E2688" s="321" t="s">
        <v>4305</v>
      </c>
      <c r="F2688" s="321"/>
      <c r="G2688" s="321"/>
      <c r="H2688" s="321"/>
      <c r="I2688" s="321"/>
      <c r="J2688" s="321"/>
      <c r="K2688" s="321"/>
      <c r="L2688" s="321"/>
      <c r="M2688" s="321"/>
      <c r="N2688" s="321"/>
      <c r="O2688" s="321"/>
      <c r="P2688" s="321"/>
      <c r="Q2688" s="321"/>
      <c r="R2688" s="321"/>
      <c r="S2688" s="321"/>
    </row>
    <row r="2689" spans="1:19" ht="10.9" customHeight="1" x14ac:dyDescent="0.2">
      <c r="A2689" s="322" t="s">
        <v>4031</v>
      </c>
      <c r="B2689" s="322"/>
      <c r="C2689" s="322"/>
      <c r="D2689" s="322"/>
      <c r="E2689" s="321" t="s">
        <v>4304</v>
      </c>
      <c r="F2689" s="321"/>
      <c r="G2689" s="321"/>
      <c r="H2689" s="321"/>
      <c r="I2689" s="321"/>
      <c r="J2689" s="321"/>
      <c r="K2689" s="321"/>
      <c r="L2689" s="321"/>
      <c r="M2689" s="321"/>
      <c r="N2689" s="321"/>
      <c r="O2689" s="321"/>
      <c r="P2689" s="321"/>
      <c r="Q2689" s="321"/>
      <c r="R2689" s="321"/>
      <c r="S2689" s="321"/>
    </row>
    <row r="2690" spans="1:19" ht="10.9" customHeight="1" x14ac:dyDescent="0.2">
      <c r="A2690" s="322" t="s">
        <v>4022</v>
      </c>
      <c r="B2690" s="322"/>
      <c r="C2690" s="322"/>
      <c r="D2690" s="322"/>
      <c r="E2690" s="321" t="s">
        <v>4303</v>
      </c>
      <c r="F2690" s="321"/>
      <c r="G2690" s="321"/>
      <c r="H2690" s="321"/>
      <c r="I2690" s="321"/>
      <c r="J2690" s="321"/>
      <c r="K2690" s="321"/>
      <c r="L2690" s="321"/>
      <c r="M2690" s="321"/>
      <c r="N2690" s="321"/>
      <c r="O2690" s="321"/>
      <c r="P2690" s="322" t="s">
        <v>2904</v>
      </c>
      <c r="Q2690" s="322"/>
      <c r="R2690" s="321" t="s">
        <v>414</v>
      </c>
      <c r="S2690" s="321"/>
    </row>
    <row r="2691" spans="1:19" ht="10.9" customHeight="1" x14ac:dyDescent="0.2">
      <c r="A2691" s="157"/>
      <c r="B2691" s="324"/>
      <c r="C2691" s="324"/>
      <c r="D2691" s="324"/>
      <c r="E2691" s="324"/>
      <c r="F2691" s="324"/>
      <c r="G2691" s="325"/>
      <c r="H2691" s="325"/>
      <c r="I2691" s="325"/>
      <c r="J2691" s="325"/>
      <c r="K2691" s="156"/>
      <c r="L2691" s="326" t="s">
        <v>4020</v>
      </c>
      <c r="M2691" s="326"/>
      <c r="N2691" s="326"/>
      <c r="O2691" s="326"/>
      <c r="P2691" s="326"/>
      <c r="Q2691" s="326"/>
      <c r="R2691" s="326"/>
      <c r="S2691" s="156"/>
    </row>
    <row r="2692" spans="1:19" ht="65.650000000000006" customHeight="1" x14ac:dyDescent="0.2">
      <c r="A2692" s="155" t="s">
        <v>1247</v>
      </c>
      <c r="B2692" s="327" t="s">
        <v>0</v>
      </c>
      <c r="C2692" s="327"/>
      <c r="D2692" s="327" t="s">
        <v>1</v>
      </c>
      <c r="E2692" s="327"/>
      <c r="F2692" s="327"/>
      <c r="G2692" s="327" t="s">
        <v>2904</v>
      </c>
      <c r="H2692" s="327"/>
      <c r="I2692" s="328" t="s">
        <v>405</v>
      </c>
      <c r="J2692" s="328"/>
      <c r="K2692" s="154" t="s">
        <v>4</v>
      </c>
      <c r="L2692" s="322" t="s">
        <v>4019</v>
      </c>
      <c r="M2692" s="322"/>
      <c r="N2692" s="141" t="s">
        <v>4018</v>
      </c>
      <c r="O2692" s="322" t="s">
        <v>4017</v>
      </c>
      <c r="P2692" s="322"/>
      <c r="Q2692" s="322" t="s">
        <v>4016</v>
      </c>
      <c r="R2692" s="322"/>
      <c r="S2692" s="154" t="s">
        <v>5</v>
      </c>
    </row>
    <row r="2693" spans="1:19" ht="10.9" customHeight="1" x14ac:dyDescent="0.2">
      <c r="A2693" s="128" t="s">
        <v>4015</v>
      </c>
      <c r="B2693" s="334">
        <v>4767</v>
      </c>
      <c r="C2693" s="321"/>
      <c r="D2693" s="321" t="s">
        <v>3811</v>
      </c>
      <c r="E2693" s="321"/>
      <c r="F2693" s="321"/>
      <c r="G2693" s="321" t="s">
        <v>19</v>
      </c>
      <c r="H2693" s="321"/>
      <c r="I2693" s="347">
        <v>66.180000000000007</v>
      </c>
      <c r="J2693" s="331"/>
      <c r="K2693" s="132">
        <v>0.7</v>
      </c>
      <c r="L2693" s="331"/>
      <c r="M2693" s="331"/>
      <c r="N2693" s="142">
        <v>46.326000000000001</v>
      </c>
      <c r="O2693" s="331"/>
      <c r="P2693" s="331"/>
      <c r="Q2693" s="331"/>
      <c r="R2693" s="331"/>
      <c r="S2693" s="142">
        <v>46.326000000000001</v>
      </c>
    </row>
    <row r="2694" spans="1:19" ht="10.9" customHeight="1" x14ac:dyDescent="0.2">
      <c r="A2694" s="128" t="s">
        <v>4015</v>
      </c>
      <c r="B2694" s="334">
        <v>4768</v>
      </c>
      <c r="C2694" s="321"/>
      <c r="D2694" s="321" t="s">
        <v>3810</v>
      </c>
      <c r="E2694" s="321"/>
      <c r="F2694" s="321"/>
      <c r="G2694" s="321" t="s">
        <v>19</v>
      </c>
      <c r="H2694" s="321"/>
      <c r="I2694" s="335">
        <v>7.84</v>
      </c>
      <c r="J2694" s="331"/>
      <c r="K2694" s="132">
        <v>8.7100000000000009</v>
      </c>
      <c r="L2694" s="331"/>
      <c r="M2694" s="331"/>
      <c r="N2694" s="142">
        <v>68.2864</v>
      </c>
      <c r="O2694" s="331"/>
      <c r="P2694" s="331"/>
      <c r="Q2694" s="331"/>
      <c r="R2694" s="331"/>
      <c r="S2694" s="142">
        <v>68.2864</v>
      </c>
    </row>
    <row r="2695" spans="1:19" ht="10.9" customHeight="1" x14ac:dyDescent="0.2">
      <c r="A2695" s="128" t="s">
        <v>4015</v>
      </c>
      <c r="B2695" s="334">
        <v>4769</v>
      </c>
      <c r="C2695" s="321"/>
      <c r="D2695" s="321" t="s">
        <v>3809</v>
      </c>
      <c r="E2695" s="321"/>
      <c r="F2695" s="321"/>
      <c r="G2695" s="321" t="s">
        <v>19</v>
      </c>
      <c r="H2695" s="321"/>
      <c r="I2695" s="335">
        <v>9.3699999999999992</v>
      </c>
      <c r="J2695" s="331"/>
      <c r="K2695" s="142">
        <v>13.47</v>
      </c>
      <c r="L2695" s="331"/>
      <c r="M2695" s="331"/>
      <c r="N2695" s="135">
        <v>126.2139</v>
      </c>
      <c r="O2695" s="331"/>
      <c r="P2695" s="331"/>
      <c r="Q2695" s="331"/>
      <c r="R2695" s="331"/>
      <c r="S2695" s="135">
        <v>126.2139</v>
      </c>
    </row>
    <row r="2696" spans="1:19" ht="10.9" customHeight="1" x14ac:dyDescent="0.2">
      <c r="A2696" s="322" t="s">
        <v>4014</v>
      </c>
      <c r="B2696" s="322"/>
      <c r="C2696" s="322"/>
      <c r="D2696" s="322"/>
      <c r="E2696" s="322"/>
      <c r="F2696" s="322"/>
      <c r="G2696" s="322"/>
      <c r="H2696" s="322"/>
      <c r="I2696" s="322"/>
      <c r="J2696" s="322"/>
      <c r="K2696" s="322"/>
      <c r="L2696" s="333">
        <v>0</v>
      </c>
      <c r="M2696" s="322"/>
      <c r="N2696" s="161">
        <v>240.8263</v>
      </c>
      <c r="O2696" s="333">
        <v>0</v>
      </c>
      <c r="P2696" s="322"/>
      <c r="Q2696" s="333">
        <v>0</v>
      </c>
      <c r="R2696" s="322"/>
      <c r="S2696" s="161">
        <v>240.8263</v>
      </c>
    </row>
    <row r="2697" spans="1:19" ht="10.9" customHeight="1" x14ac:dyDescent="0.2">
      <c r="A2697" s="322" t="s">
        <v>4013</v>
      </c>
      <c r="B2697" s="322"/>
      <c r="C2697" s="322"/>
      <c r="D2697" s="322"/>
      <c r="E2697" s="322"/>
      <c r="F2697" s="322"/>
      <c r="G2697" s="322"/>
      <c r="H2697" s="322"/>
      <c r="I2697" s="322"/>
      <c r="J2697" s="322"/>
      <c r="K2697" s="322"/>
      <c r="L2697" s="330">
        <v>0</v>
      </c>
      <c r="M2697" s="322"/>
      <c r="N2697" s="149">
        <v>1</v>
      </c>
      <c r="O2697" s="330">
        <v>0</v>
      </c>
      <c r="P2697" s="322"/>
      <c r="Q2697" s="330">
        <v>0</v>
      </c>
      <c r="R2697" s="322"/>
      <c r="S2697" s="149">
        <v>1</v>
      </c>
    </row>
    <row r="2698" spans="1:19" ht="10.9" customHeight="1" x14ac:dyDescent="0.2">
      <c r="A2698" s="301"/>
      <c r="B2698" s="301"/>
      <c r="C2698" s="301"/>
      <c r="D2698" s="301"/>
      <c r="E2698" s="301"/>
      <c r="F2698" s="301"/>
      <c r="G2698" s="301"/>
      <c r="H2698" s="301"/>
      <c r="I2698" s="301"/>
      <c r="J2698" s="301"/>
      <c r="K2698" s="301"/>
      <c r="L2698" s="301"/>
      <c r="M2698" s="301"/>
      <c r="N2698" s="301"/>
      <c r="O2698" s="301"/>
      <c r="P2698" s="301"/>
      <c r="Q2698" s="301"/>
      <c r="R2698" s="301"/>
      <c r="S2698" s="301"/>
    </row>
    <row r="2699" spans="1:19" ht="10.9" customHeight="1" x14ac:dyDescent="0.2">
      <c r="A2699" s="322" t="s">
        <v>4022</v>
      </c>
      <c r="B2699" s="322"/>
      <c r="C2699" s="322"/>
      <c r="D2699" s="322"/>
      <c r="E2699" s="321" t="s">
        <v>4302</v>
      </c>
      <c r="F2699" s="321"/>
      <c r="G2699" s="321"/>
      <c r="H2699" s="321"/>
      <c r="I2699" s="321"/>
      <c r="J2699" s="321"/>
      <c r="K2699" s="321"/>
      <c r="L2699" s="321"/>
      <c r="M2699" s="321"/>
      <c r="N2699" s="321"/>
      <c r="O2699" s="321"/>
      <c r="P2699" s="322" t="s">
        <v>2904</v>
      </c>
      <c r="Q2699" s="322"/>
      <c r="R2699" s="321" t="s">
        <v>414</v>
      </c>
      <c r="S2699" s="321"/>
    </row>
    <row r="2700" spans="1:19" ht="10.9" customHeight="1" x14ac:dyDescent="0.2">
      <c r="A2700" s="157"/>
      <c r="B2700" s="324"/>
      <c r="C2700" s="324"/>
      <c r="D2700" s="324"/>
      <c r="E2700" s="324"/>
      <c r="F2700" s="324"/>
      <c r="G2700" s="325"/>
      <c r="H2700" s="325"/>
      <c r="I2700" s="325"/>
      <c r="J2700" s="325"/>
      <c r="K2700" s="156"/>
      <c r="L2700" s="326" t="s">
        <v>4020</v>
      </c>
      <c r="M2700" s="326"/>
      <c r="N2700" s="326"/>
      <c r="O2700" s="326"/>
      <c r="P2700" s="326"/>
      <c r="Q2700" s="326"/>
      <c r="R2700" s="326"/>
      <c r="S2700" s="156"/>
    </row>
    <row r="2701" spans="1:19" ht="65.650000000000006" customHeight="1" x14ac:dyDescent="0.2">
      <c r="A2701" s="155" t="s">
        <v>1247</v>
      </c>
      <c r="B2701" s="327" t="s">
        <v>0</v>
      </c>
      <c r="C2701" s="327"/>
      <c r="D2701" s="327" t="s">
        <v>1</v>
      </c>
      <c r="E2701" s="327"/>
      <c r="F2701" s="327"/>
      <c r="G2701" s="327" t="s">
        <v>2904</v>
      </c>
      <c r="H2701" s="327"/>
      <c r="I2701" s="328" t="s">
        <v>405</v>
      </c>
      <c r="J2701" s="328"/>
      <c r="K2701" s="154" t="s">
        <v>4</v>
      </c>
      <c r="L2701" s="322" t="s">
        <v>4019</v>
      </c>
      <c r="M2701" s="322"/>
      <c r="N2701" s="141" t="s">
        <v>4018</v>
      </c>
      <c r="O2701" s="322" t="s">
        <v>4017</v>
      </c>
      <c r="P2701" s="322"/>
      <c r="Q2701" s="322" t="s">
        <v>4016</v>
      </c>
      <c r="R2701" s="322"/>
      <c r="S2701" s="154" t="s">
        <v>5</v>
      </c>
    </row>
    <row r="2702" spans="1:19" ht="21.75" customHeight="1" x14ac:dyDescent="0.2">
      <c r="A2702" s="128" t="s">
        <v>4015</v>
      </c>
      <c r="B2702" s="334">
        <v>4537</v>
      </c>
      <c r="C2702" s="321"/>
      <c r="D2702" s="321" t="s">
        <v>3862</v>
      </c>
      <c r="E2702" s="321"/>
      <c r="F2702" s="321"/>
      <c r="G2702" s="321" t="s">
        <v>7</v>
      </c>
      <c r="H2702" s="321"/>
      <c r="I2702" s="347">
        <v>12</v>
      </c>
      <c r="J2702" s="331"/>
      <c r="K2702" s="132">
        <v>0.76</v>
      </c>
      <c r="L2702" s="331"/>
      <c r="M2702" s="331"/>
      <c r="N2702" s="132">
        <v>9.1199999999999992</v>
      </c>
      <c r="O2702" s="331"/>
      <c r="P2702" s="331"/>
      <c r="Q2702" s="331"/>
      <c r="R2702" s="331"/>
      <c r="S2702" s="132">
        <v>9.1199999999999992</v>
      </c>
    </row>
    <row r="2703" spans="1:19" ht="21.75" customHeight="1" x14ac:dyDescent="0.2">
      <c r="A2703" s="128" t="s">
        <v>4015</v>
      </c>
      <c r="B2703" s="334">
        <v>4538</v>
      </c>
      <c r="C2703" s="321"/>
      <c r="D2703" s="321" t="s">
        <v>3861</v>
      </c>
      <c r="E2703" s="321"/>
      <c r="F2703" s="321"/>
      <c r="G2703" s="321" t="s">
        <v>7</v>
      </c>
      <c r="H2703" s="321"/>
      <c r="I2703" s="335">
        <v>2</v>
      </c>
      <c r="J2703" s="331"/>
      <c r="K2703" s="132">
        <v>2.0499999999999998</v>
      </c>
      <c r="L2703" s="331"/>
      <c r="M2703" s="331"/>
      <c r="N2703" s="132">
        <v>4.0999999999999996</v>
      </c>
      <c r="O2703" s="331"/>
      <c r="P2703" s="331"/>
      <c r="Q2703" s="331"/>
      <c r="R2703" s="331"/>
      <c r="S2703" s="132">
        <v>4.0999999999999996</v>
      </c>
    </row>
    <row r="2704" spans="1:19" ht="10.9" customHeight="1" x14ac:dyDescent="0.2">
      <c r="A2704" s="128" t="s">
        <v>4015</v>
      </c>
      <c r="B2704" s="334">
        <v>4649</v>
      </c>
      <c r="C2704" s="321"/>
      <c r="D2704" s="321" t="s">
        <v>3845</v>
      </c>
      <c r="E2704" s="321"/>
      <c r="F2704" s="321"/>
      <c r="G2704" s="321" t="s">
        <v>7</v>
      </c>
      <c r="H2704" s="321"/>
      <c r="I2704" s="335">
        <v>8</v>
      </c>
      <c r="J2704" s="331"/>
      <c r="K2704" s="132">
        <v>4.22</v>
      </c>
      <c r="L2704" s="331"/>
      <c r="M2704" s="331"/>
      <c r="N2704" s="142">
        <v>33.76</v>
      </c>
      <c r="O2704" s="331"/>
      <c r="P2704" s="331"/>
      <c r="Q2704" s="331"/>
      <c r="R2704" s="331"/>
      <c r="S2704" s="142">
        <v>33.76</v>
      </c>
    </row>
    <row r="2705" spans="1:19" ht="21.75" customHeight="1" x14ac:dyDescent="0.2">
      <c r="A2705" s="128" t="s">
        <v>4015</v>
      </c>
      <c r="B2705" s="334">
        <v>4658</v>
      </c>
      <c r="C2705" s="321"/>
      <c r="D2705" s="321" t="s">
        <v>3839</v>
      </c>
      <c r="E2705" s="321"/>
      <c r="F2705" s="321"/>
      <c r="G2705" s="321" t="s">
        <v>7</v>
      </c>
      <c r="H2705" s="321"/>
      <c r="I2705" s="335">
        <v>2</v>
      </c>
      <c r="J2705" s="331"/>
      <c r="K2705" s="142">
        <v>10.45</v>
      </c>
      <c r="L2705" s="331"/>
      <c r="M2705" s="331"/>
      <c r="N2705" s="142">
        <v>20.9</v>
      </c>
      <c r="O2705" s="331"/>
      <c r="P2705" s="331"/>
      <c r="Q2705" s="331"/>
      <c r="R2705" s="331"/>
      <c r="S2705" s="142">
        <v>20.9</v>
      </c>
    </row>
    <row r="2706" spans="1:19" ht="10.9" customHeight="1" x14ac:dyDescent="0.2">
      <c r="A2706" s="128" t="s">
        <v>4015</v>
      </c>
      <c r="B2706" s="334">
        <v>4816</v>
      </c>
      <c r="C2706" s="321"/>
      <c r="D2706" s="321" t="s">
        <v>3791</v>
      </c>
      <c r="E2706" s="321"/>
      <c r="F2706" s="321"/>
      <c r="G2706" s="321" t="s">
        <v>7</v>
      </c>
      <c r="H2706" s="321"/>
      <c r="I2706" s="335">
        <v>2</v>
      </c>
      <c r="J2706" s="331"/>
      <c r="K2706" s="142">
        <v>12.99</v>
      </c>
      <c r="L2706" s="331"/>
      <c r="M2706" s="331"/>
      <c r="N2706" s="142">
        <v>25.98</v>
      </c>
      <c r="O2706" s="331"/>
      <c r="P2706" s="331"/>
      <c r="Q2706" s="331"/>
      <c r="R2706" s="331"/>
      <c r="S2706" s="142">
        <v>25.98</v>
      </c>
    </row>
    <row r="2707" spans="1:19" ht="10.9" customHeight="1" x14ac:dyDescent="0.2">
      <c r="A2707" s="128" t="s">
        <v>4015</v>
      </c>
      <c r="B2707" s="334">
        <v>4918</v>
      </c>
      <c r="C2707" s="321"/>
      <c r="D2707" s="321" t="s">
        <v>3787</v>
      </c>
      <c r="E2707" s="321"/>
      <c r="F2707" s="321"/>
      <c r="G2707" s="321" t="s">
        <v>7</v>
      </c>
      <c r="H2707" s="321"/>
      <c r="I2707" s="335">
        <v>1</v>
      </c>
      <c r="J2707" s="331"/>
      <c r="K2707" s="132">
        <v>1.99</v>
      </c>
      <c r="L2707" s="331"/>
      <c r="M2707" s="331"/>
      <c r="N2707" s="132">
        <v>1.99</v>
      </c>
      <c r="O2707" s="331"/>
      <c r="P2707" s="331"/>
      <c r="Q2707" s="331"/>
      <c r="R2707" s="331"/>
      <c r="S2707" s="132">
        <v>1.99</v>
      </c>
    </row>
    <row r="2708" spans="1:19" ht="10.9" customHeight="1" x14ac:dyDescent="0.2">
      <c r="A2708" s="128" t="s">
        <v>4015</v>
      </c>
      <c r="B2708" s="334">
        <v>5156</v>
      </c>
      <c r="C2708" s="321"/>
      <c r="D2708" s="321" t="s">
        <v>3758</v>
      </c>
      <c r="E2708" s="321"/>
      <c r="F2708" s="321"/>
      <c r="G2708" s="321" t="s">
        <v>7</v>
      </c>
      <c r="H2708" s="321"/>
      <c r="I2708" s="335">
        <v>1</v>
      </c>
      <c r="J2708" s="331"/>
      <c r="K2708" s="132">
        <v>8.25</v>
      </c>
      <c r="L2708" s="331"/>
      <c r="M2708" s="331"/>
      <c r="N2708" s="132">
        <v>8.25</v>
      </c>
      <c r="O2708" s="331"/>
      <c r="P2708" s="331"/>
      <c r="Q2708" s="331"/>
      <c r="R2708" s="331"/>
      <c r="S2708" s="132">
        <v>8.25</v>
      </c>
    </row>
    <row r="2709" spans="1:19" ht="10.9" customHeight="1" x14ac:dyDescent="0.2">
      <c r="A2709" s="128" t="s">
        <v>4015</v>
      </c>
      <c r="B2709" s="334">
        <v>5245</v>
      </c>
      <c r="C2709" s="321"/>
      <c r="D2709" s="321" t="s">
        <v>3748</v>
      </c>
      <c r="E2709" s="321"/>
      <c r="F2709" s="321"/>
      <c r="G2709" s="321" t="s">
        <v>7</v>
      </c>
      <c r="H2709" s="321"/>
      <c r="I2709" s="335">
        <v>3</v>
      </c>
      <c r="J2709" s="331"/>
      <c r="K2709" s="132">
        <v>3</v>
      </c>
      <c r="L2709" s="331"/>
      <c r="M2709" s="331"/>
      <c r="N2709" s="132">
        <v>9</v>
      </c>
      <c r="O2709" s="331"/>
      <c r="P2709" s="331"/>
      <c r="Q2709" s="331"/>
      <c r="R2709" s="331"/>
      <c r="S2709" s="132">
        <v>9</v>
      </c>
    </row>
    <row r="2710" spans="1:19" ht="10.9" customHeight="1" x14ac:dyDescent="0.2">
      <c r="A2710" s="128" t="s">
        <v>4015</v>
      </c>
      <c r="B2710" s="334">
        <v>5334</v>
      </c>
      <c r="C2710" s="321"/>
      <c r="D2710" s="321" t="s">
        <v>3725</v>
      </c>
      <c r="E2710" s="321"/>
      <c r="F2710" s="321"/>
      <c r="G2710" s="321" t="s">
        <v>7</v>
      </c>
      <c r="H2710" s="321"/>
      <c r="I2710" s="347">
        <v>21</v>
      </c>
      <c r="J2710" s="331"/>
      <c r="K2710" s="132">
        <v>0.84</v>
      </c>
      <c r="L2710" s="331"/>
      <c r="M2710" s="331"/>
      <c r="N2710" s="142">
        <v>17.64</v>
      </c>
      <c r="O2710" s="331"/>
      <c r="P2710" s="331"/>
      <c r="Q2710" s="331"/>
      <c r="R2710" s="331"/>
      <c r="S2710" s="142">
        <v>17.64</v>
      </c>
    </row>
    <row r="2711" spans="1:19" ht="10.9" customHeight="1" x14ac:dyDescent="0.2">
      <c r="A2711" s="128" t="s">
        <v>4015</v>
      </c>
      <c r="B2711" s="334">
        <v>5335</v>
      </c>
      <c r="C2711" s="321"/>
      <c r="D2711" s="321" t="s">
        <v>3724</v>
      </c>
      <c r="E2711" s="321"/>
      <c r="F2711" s="321"/>
      <c r="G2711" s="321" t="s">
        <v>7</v>
      </c>
      <c r="H2711" s="321"/>
      <c r="I2711" s="335">
        <v>2</v>
      </c>
      <c r="J2711" s="331"/>
      <c r="K2711" s="132">
        <v>2.11</v>
      </c>
      <c r="L2711" s="331"/>
      <c r="M2711" s="331"/>
      <c r="N2711" s="132">
        <v>4.22</v>
      </c>
      <c r="O2711" s="331"/>
      <c r="P2711" s="331"/>
      <c r="Q2711" s="331"/>
      <c r="R2711" s="331"/>
      <c r="S2711" s="132">
        <v>4.22</v>
      </c>
    </row>
    <row r="2712" spans="1:19" ht="10.9" customHeight="1" x14ac:dyDescent="0.2">
      <c r="A2712" s="128" t="s">
        <v>4015</v>
      </c>
      <c r="B2712" s="334">
        <v>5336</v>
      </c>
      <c r="C2712" s="321"/>
      <c r="D2712" s="321" t="s">
        <v>3723</v>
      </c>
      <c r="E2712" s="321"/>
      <c r="F2712" s="321"/>
      <c r="G2712" s="321" t="s">
        <v>7</v>
      </c>
      <c r="H2712" s="321"/>
      <c r="I2712" s="335">
        <v>2</v>
      </c>
      <c r="J2712" s="331"/>
      <c r="K2712" s="132">
        <v>6.46</v>
      </c>
      <c r="L2712" s="331"/>
      <c r="M2712" s="331"/>
      <c r="N2712" s="142">
        <v>12.92</v>
      </c>
      <c r="O2712" s="331"/>
      <c r="P2712" s="331"/>
      <c r="Q2712" s="331"/>
      <c r="R2712" s="331"/>
      <c r="S2712" s="142">
        <v>12.92</v>
      </c>
    </row>
    <row r="2713" spans="1:19" ht="10.9" customHeight="1" x14ac:dyDescent="0.2">
      <c r="A2713" s="128" t="s">
        <v>4015</v>
      </c>
      <c r="B2713" s="334">
        <v>5339</v>
      </c>
      <c r="C2713" s="321"/>
      <c r="D2713" s="321" t="s">
        <v>3721</v>
      </c>
      <c r="E2713" s="321"/>
      <c r="F2713" s="321"/>
      <c r="G2713" s="321" t="s">
        <v>7</v>
      </c>
      <c r="H2713" s="321"/>
      <c r="I2713" s="335">
        <v>1</v>
      </c>
      <c r="J2713" s="331"/>
      <c r="K2713" s="135">
        <v>103.27</v>
      </c>
      <c r="L2713" s="331"/>
      <c r="M2713" s="331"/>
      <c r="N2713" s="135">
        <v>103.27</v>
      </c>
      <c r="O2713" s="331"/>
      <c r="P2713" s="331"/>
      <c r="Q2713" s="331"/>
      <c r="R2713" s="331"/>
      <c r="S2713" s="135">
        <v>103.27</v>
      </c>
    </row>
    <row r="2714" spans="1:19" ht="10.9" customHeight="1" x14ac:dyDescent="0.2">
      <c r="A2714" s="128" t="s">
        <v>4015</v>
      </c>
      <c r="B2714" s="334">
        <v>5342</v>
      </c>
      <c r="C2714" s="321"/>
      <c r="D2714" s="321" t="s">
        <v>3720</v>
      </c>
      <c r="E2714" s="321"/>
      <c r="F2714" s="321"/>
      <c r="G2714" s="321" t="s">
        <v>7</v>
      </c>
      <c r="H2714" s="321"/>
      <c r="I2714" s="335">
        <v>4</v>
      </c>
      <c r="J2714" s="331"/>
      <c r="K2714" s="132">
        <v>5</v>
      </c>
      <c r="L2714" s="331"/>
      <c r="M2714" s="331"/>
      <c r="N2714" s="142">
        <v>20</v>
      </c>
      <c r="O2714" s="331"/>
      <c r="P2714" s="331"/>
      <c r="Q2714" s="331"/>
      <c r="R2714" s="331"/>
      <c r="S2714" s="142">
        <v>20</v>
      </c>
    </row>
    <row r="2715" spans="1:19" ht="10.9" customHeight="1" x14ac:dyDescent="0.2">
      <c r="A2715" s="128" t="s">
        <v>4015</v>
      </c>
      <c r="B2715" s="334">
        <v>5343</v>
      </c>
      <c r="C2715" s="321"/>
      <c r="D2715" s="321" t="s">
        <v>3719</v>
      </c>
      <c r="E2715" s="321"/>
      <c r="F2715" s="321"/>
      <c r="G2715" s="321" t="s">
        <v>7</v>
      </c>
      <c r="H2715" s="321"/>
      <c r="I2715" s="335">
        <v>5</v>
      </c>
      <c r="J2715" s="331"/>
      <c r="K2715" s="132">
        <v>6.87</v>
      </c>
      <c r="L2715" s="331"/>
      <c r="M2715" s="331"/>
      <c r="N2715" s="142">
        <v>34.35</v>
      </c>
      <c r="O2715" s="331"/>
      <c r="P2715" s="331"/>
      <c r="Q2715" s="331"/>
      <c r="R2715" s="331"/>
      <c r="S2715" s="142">
        <v>34.35</v>
      </c>
    </row>
    <row r="2716" spans="1:19" ht="10.9" customHeight="1" x14ac:dyDescent="0.2">
      <c r="A2716" s="128" t="s">
        <v>4015</v>
      </c>
      <c r="B2716" s="334">
        <v>5549</v>
      </c>
      <c r="C2716" s="321"/>
      <c r="D2716" s="321" t="s">
        <v>3681</v>
      </c>
      <c r="E2716" s="321"/>
      <c r="F2716" s="321"/>
      <c r="G2716" s="321" t="s">
        <v>7</v>
      </c>
      <c r="H2716" s="321"/>
      <c r="I2716" s="335">
        <v>2</v>
      </c>
      <c r="J2716" s="331"/>
      <c r="K2716" s="132">
        <v>9.9</v>
      </c>
      <c r="L2716" s="331"/>
      <c r="M2716" s="331"/>
      <c r="N2716" s="142">
        <v>19.8</v>
      </c>
      <c r="O2716" s="331"/>
      <c r="P2716" s="331"/>
      <c r="Q2716" s="331"/>
      <c r="R2716" s="331"/>
      <c r="S2716" s="142">
        <v>19.8</v>
      </c>
    </row>
    <row r="2717" spans="1:19" ht="10.9" customHeight="1" x14ac:dyDescent="0.2">
      <c r="A2717" s="128" t="s">
        <v>4015</v>
      </c>
      <c r="B2717" s="334">
        <v>5582</v>
      </c>
      <c r="C2717" s="321"/>
      <c r="D2717" s="321" t="s">
        <v>3670</v>
      </c>
      <c r="E2717" s="321"/>
      <c r="F2717" s="321"/>
      <c r="G2717" s="321" t="s">
        <v>7</v>
      </c>
      <c r="H2717" s="321"/>
      <c r="I2717" s="335">
        <v>6</v>
      </c>
      <c r="J2717" s="331"/>
      <c r="K2717" s="132">
        <v>1.1100000000000001</v>
      </c>
      <c r="L2717" s="331"/>
      <c r="M2717" s="331"/>
      <c r="N2717" s="132">
        <v>6.66</v>
      </c>
      <c r="O2717" s="331"/>
      <c r="P2717" s="331"/>
      <c r="Q2717" s="331"/>
      <c r="R2717" s="331"/>
      <c r="S2717" s="132">
        <v>6.66</v>
      </c>
    </row>
    <row r="2718" spans="1:19" ht="10.9" customHeight="1" x14ac:dyDescent="0.2">
      <c r="A2718" s="128" t="s">
        <v>4015</v>
      </c>
      <c r="B2718" s="334">
        <v>5586</v>
      </c>
      <c r="C2718" s="321"/>
      <c r="D2718" s="321" t="s">
        <v>3669</v>
      </c>
      <c r="E2718" s="321"/>
      <c r="F2718" s="321"/>
      <c r="G2718" s="321" t="s">
        <v>7</v>
      </c>
      <c r="H2718" s="321"/>
      <c r="I2718" s="335">
        <v>8</v>
      </c>
      <c r="J2718" s="331"/>
      <c r="K2718" s="132">
        <v>1.72</v>
      </c>
      <c r="L2718" s="331"/>
      <c r="M2718" s="331"/>
      <c r="N2718" s="142">
        <v>13.76</v>
      </c>
      <c r="O2718" s="331"/>
      <c r="P2718" s="331"/>
      <c r="Q2718" s="331"/>
      <c r="R2718" s="331"/>
      <c r="S2718" s="142">
        <v>13.76</v>
      </c>
    </row>
    <row r="2719" spans="1:19" ht="10.9" customHeight="1" x14ac:dyDescent="0.2">
      <c r="A2719" s="322" t="s">
        <v>4014</v>
      </c>
      <c r="B2719" s="322"/>
      <c r="C2719" s="322"/>
      <c r="D2719" s="322"/>
      <c r="E2719" s="322"/>
      <c r="F2719" s="322"/>
      <c r="G2719" s="322"/>
      <c r="H2719" s="322"/>
      <c r="I2719" s="322"/>
      <c r="J2719" s="322"/>
      <c r="K2719" s="322"/>
      <c r="L2719" s="333">
        <v>0</v>
      </c>
      <c r="M2719" s="322"/>
      <c r="N2719" s="161">
        <v>345.72</v>
      </c>
      <c r="O2719" s="333">
        <v>0</v>
      </c>
      <c r="P2719" s="322"/>
      <c r="Q2719" s="333">
        <v>0</v>
      </c>
      <c r="R2719" s="322"/>
      <c r="S2719" s="161">
        <v>345.72</v>
      </c>
    </row>
    <row r="2720" spans="1:19" ht="10.9" customHeight="1" x14ac:dyDescent="0.2">
      <c r="A2720" s="322" t="s">
        <v>4013</v>
      </c>
      <c r="B2720" s="322"/>
      <c r="C2720" s="322"/>
      <c r="D2720" s="322"/>
      <c r="E2720" s="322"/>
      <c r="F2720" s="322"/>
      <c r="G2720" s="322"/>
      <c r="H2720" s="322"/>
      <c r="I2720" s="322"/>
      <c r="J2720" s="322"/>
      <c r="K2720" s="322"/>
      <c r="L2720" s="330">
        <v>0</v>
      </c>
      <c r="M2720" s="322"/>
      <c r="N2720" s="149">
        <v>1</v>
      </c>
      <c r="O2720" s="330">
        <v>0</v>
      </c>
      <c r="P2720" s="322"/>
      <c r="Q2720" s="330">
        <v>0</v>
      </c>
      <c r="R2720" s="322"/>
      <c r="S2720" s="149">
        <v>1</v>
      </c>
    </row>
    <row r="2721" spans="1:19" ht="10.9" customHeight="1" x14ac:dyDescent="0.2">
      <c r="A2721" s="301"/>
      <c r="B2721" s="301"/>
      <c r="C2721" s="301"/>
      <c r="D2721" s="301"/>
      <c r="E2721" s="301"/>
      <c r="F2721" s="301"/>
      <c r="G2721" s="301"/>
      <c r="H2721" s="301"/>
      <c r="I2721" s="301"/>
      <c r="J2721" s="301"/>
      <c r="K2721" s="301"/>
      <c r="L2721" s="301"/>
      <c r="M2721" s="301"/>
      <c r="N2721" s="301"/>
      <c r="O2721" s="301"/>
      <c r="P2721" s="301"/>
      <c r="Q2721" s="301"/>
      <c r="R2721" s="301"/>
      <c r="S2721" s="301"/>
    </row>
    <row r="2722" spans="1:19" ht="10.9" customHeight="1" x14ac:dyDescent="0.2">
      <c r="A2722" s="322" t="s">
        <v>4022</v>
      </c>
      <c r="B2722" s="322"/>
      <c r="C2722" s="322"/>
      <c r="D2722" s="322"/>
      <c r="E2722" s="321" t="s">
        <v>4301</v>
      </c>
      <c r="F2722" s="321"/>
      <c r="G2722" s="321"/>
      <c r="H2722" s="321"/>
      <c r="I2722" s="321"/>
      <c r="J2722" s="321"/>
      <c r="K2722" s="321"/>
      <c r="L2722" s="321"/>
      <c r="M2722" s="321"/>
      <c r="N2722" s="321"/>
      <c r="O2722" s="321"/>
      <c r="P2722" s="322" t="s">
        <v>2904</v>
      </c>
      <c r="Q2722" s="322"/>
      <c r="R2722" s="321" t="s">
        <v>414</v>
      </c>
      <c r="S2722" s="321"/>
    </row>
    <row r="2723" spans="1:19" ht="10.9" customHeight="1" x14ac:dyDescent="0.2">
      <c r="A2723" s="157"/>
      <c r="B2723" s="324"/>
      <c r="C2723" s="324"/>
      <c r="D2723" s="324"/>
      <c r="E2723" s="324"/>
      <c r="F2723" s="324"/>
      <c r="G2723" s="325"/>
      <c r="H2723" s="325"/>
      <c r="I2723" s="325"/>
      <c r="J2723" s="325"/>
      <c r="K2723" s="156"/>
      <c r="L2723" s="326" t="s">
        <v>4020</v>
      </c>
      <c r="M2723" s="326"/>
      <c r="N2723" s="326"/>
      <c r="O2723" s="326"/>
      <c r="P2723" s="326"/>
      <c r="Q2723" s="326"/>
      <c r="R2723" s="326"/>
      <c r="S2723" s="156"/>
    </row>
    <row r="2724" spans="1:19" ht="65.650000000000006" customHeight="1" x14ac:dyDescent="0.2">
      <c r="A2724" s="155" t="s">
        <v>1247</v>
      </c>
      <c r="B2724" s="327" t="s">
        <v>0</v>
      </c>
      <c r="C2724" s="327"/>
      <c r="D2724" s="327" t="s">
        <v>1</v>
      </c>
      <c r="E2724" s="327"/>
      <c r="F2724" s="327"/>
      <c r="G2724" s="327" t="s">
        <v>2904</v>
      </c>
      <c r="H2724" s="327"/>
      <c r="I2724" s="328" t="s">
        <v>405</v>
      </c>
      <c r="J2724" s="328"/>
      <c r="K2724" s="154" t="s">
        <v>4</v>
      </c>
      <c r="L2724" s="322" t="s">
        <v>4019</v>
      </c>
      <c r="M2724" s="322"/>
      <c r="N2724" s="141" t="s">
        <v>4018</v>
      </c>
      <c r="O2724" s="322" t="s">
        <v>4017</v>
      </c>
      <c r="P2724" s="322"/>
      <c r="Q2724" s="322" t="s">
        <v>4016</v>
      </c>
      <c r="R2724" s="322"/>
      <c r="S2724" s="154" t="s">
        <v>5</v>
      </c>
    </row>
    <row r="2725" spans="1:19" ht="10.9" customHeight="1" x14ac:dyDescent="0.2">
      <c r="A2725" s="128" t="s">
        <v>4015</v>
      </c>
      <c r="B2725" s="334">
        <v>9101</v>
      </c>
      <c r="C2725" s="321"/>
      <c r="D2725" s="321" t="s">
        <v>3510</v>
      </c>
      <c r="E2725" s="321"/>
      <c r="F2725" s="321"/>
      <c r="G2725" s="321" t="s">
        <v>7</v>
      </c>
      <c r="H2725" s="321"/>
      <c r="I2725" s="335">
        <v>7</v>
      </c>
      <c r="J2725" s="331"/>
      <c r="K2725" s="142">
        <v>47.89</v>
      </c>
      <c r="L2725" s="331"/>
      <c r="M2725" s="331"/>
      <c r="N2725" s="135">
        <v>335.23</v>
      </c>
      <c r="O2725" s="331"/>
      <c r="P2725" s="331"/>
      <c r="Q2725" s="331"/>
      <c r="R2725" s="331"/>
      <c r="S2725" s="135">
        <v>335.23</v>
      </c>
    </row>
    <row r="2726" spans="1:19" ht="10.9" customHeight="1" x14ac:dyDescent="0.2">
      <c r="A2726" s="128" t="s">
        <v>4015</v>
      </c>
      <c r="B2726" s="334">
        <v>9362</v>
      </c>
      <c r="C2726" s="321"/>
      <c r="D2726" s="321" t="s">
        <v>3507</v>
      </c>
      <c r="E2726" s="321"/>
      <c r="F2726" s="321"/>
      <c r="G2726" s="321" t="s">
        <v>7</v>
      </c>
      <c r="H2726" s="321"/>
      <c r="I2726" s="335">
        <v>1</v>
      </c>
      <c r="J2726" s="331"/>
      <c r="K2726" s="142">
        <v>36.880000000000003</v>
      </c>
      <c r="L2726" s="331"/>
      <c r="M2726" s="331"/>
      <c r="N2726" s="142">
        <v>36.880000000000003</v>
      </c>
      <c r="O2726" s="331"/>
      <c r="P2726" s="331"/>
      <c r="Q2726" s="331"/>
      <c r="R2726" s="331"/>
      <c r="S2726" s="142">
        <v>36.880000000000003</v>
      </c>
    </row>
    <row r="2727" spans="1:19" ht="10.9" customHeight="1" x14ac:dyDescent="0.2">
      <c r="A2727" s="322" t="s">
        <v>4014</v>
      </c>
      <c r="B2727" s="322"/>
      <c r="C2727" s="322"/>
      <c r="D2727" s="322"/>
      <c r="E2727" s="322"/>
      <c r="F2727" s="322"/>
      <c r="G2727" s="322"/>
      <c r="H2727" s="322"/>
      <c r="I2727" s="322"/>
      <c r="J2727" s="322"/>
      <c r="K2727" s="322"/>
      <c r="L2727" s="333">
        <v>0</v>
      </c>
      <c r="M2727" s="322"/>
      <c r="N2727" s="161">
        <v>372.11</v>
      </c>
      <c r="O2727" s="333">
        <v>0</v>
      </c>
      <c r="P2727" s="322"/>
      <c r="Q2727" s="333">
        <v>0</v>
      </c>
      <c r="R2727" s="322"/>
      <c r="S2727" s="161">
        <v>372.11</v>
      </c>
    </row>
    <row r="2728" spans="1:19" ht="10.9" customHeight="1" x14ac:dyDescent="0.2">
      <c r="A2728" s="322" t="s">
        <v>4013</v>
      </c>
      <c r="B2728" s="322"/>
      <c r="C2728" s="322"/>
      <c r="D2728" s="322"/>
      <c r="E2728" s="322"/>
      <c r="F2728" s="322"/>
      <c r="G2728" s="322"/>
      <c r="H2728" s="322"/>
      <c r="I2728" s="322"/>
      <c r="J2728" s="322"/>
      <c r="K2728" s="322"/>
      <c r="L2728" s="330">
        <v>0</v>
      </c>
      <c r="M2728" s="322"/>
      <c r="N2728" s="149">
        <v>1</v>
      </c>
      <c r="O2728" s="330">
        <v>0</v>
      </c>
      <c r="P2728" s="322"/>
      <c r="Q2728" s="330">
        <v>0</v>
      </c>
      <c r="R2728" s="322"/>
      <c r="S2728" s="149">
        <v>1</v>
      </c>
    </row>
    <row r="2729" spans="1:19" ht="10.9" customHeight="1" x14ac:dyDescent="0.2">
      <c r="A2729" s="301"/>
      <c r="B2729" s="301"/>
      <c r="C2729" s="301"/>
      <c r="D2729" s="301"/>
      <c r="E2729" s="301"/>
      <c r="F2729" s="301"/>
      <c r="G2729" s="301"/>
      <c r="H2729" s="301"/>
      <c r="I2729" s="301"/>
      <c r="J2729" s="301"/>
      <c r="K2729" s="301"/>
      <c r="L2729" s="301"/>
      <c r="M2729" s="301"/>
      <c r="N2729" s="301"/>
      <c r="O2729" s="301"/>
      <c r="P2729" s="301"/>
      <c r="Q2729" s="301"/>
      <c r="R2729" s="301"/>
      <c r="S2729" s="301"/>
    </row>
    <row r="2730" spans="1:19" ht="10.9" customHeight="1" x14ac:dyDescent="0.2">
      <c r="A2730" s="322" t="s">
        <v>4022</v>
      </c>
      <c r="B2730" s="322"/>
      <c r="C2730" s="322"/>
      <c r="D2730" s="322"/>
      <c r="E2730" s="321" t="s">
        <v>4300</v>
      </c>
      <c r="F2730" s="321"/>
      <c r="G2730" s="321"/>
      <c r="H2730" s="321"/>
      <c r="I2730" s="321"/>
      <c r="J2730" s="321"/>
      <c r="K2730" s="321"/>
      <c r="L2730" s="321"/>
      <c r="M2730" s="321"/>
      <c r="N2730" s="321"/>
      <c r="O2730" s="321"/>
      <c r="P2730" s="322" t="s">
        <v>2904</v>
      </c>
      <c r="Q2730" s="322"/>
      <c r="R2730" s="321" t="s">
        <v>414</v>
      </c>
      <c r="S2730" s="321"/>
    </row>
    <row r="2731" spans="1:19" ht="10.9" customHeight="1" x14ac:dyDescent="0.2">
      <c r="A2731" s="157"/>
      <c r="B2731" s="324"/>
      <c r="C2731" s="324"/>
      <c r="D2731" s="324"/>
      <c r="E2731" s="324"/>
      <c r="F2731" s="324"/>
      <c r="G2731" s="325"/>
      <c r="H2731" s="325"/>
      <c r="I2731" s="325"/>
      <c r="J2731" s="325"/>
      <c r="K2731" s="156"/>
      <c r="L2731" s="326" t="s">
        <v>4020</v>
      </c>
      <c r="M2731" s="326"/>
      <c r="N2731" s="326"/>
      <c r="O2731" s="326"/>
      <c r="P2731" s="326"/>
      <c r="Q2731" s="326"/>
      <c r="R2731" s="326"/>
      <c r="S2731" s="156"/>
    </row>
    <row r="2732" spans="1:19" ht="65.650000000000006" customHeight="1" x14ac:dyDescent="0.2">
      <c r="A2732" s="155" t="s">
        <v>1247</v>
      </c>
      <c r="B2732" s="327" t="s">
        <v>0</v>
      </c>
      <c r="C2732" s="327"/>
      <c r="D2732" s="327" t="s">
        <v>1</v>
      </c>
      <c r="E2732" s="327"/>
      <c r="F2732" s="327"/>
      <c r="G2732" s="327" t="s">
        <v>2904</v>
      </c>
      <c r="H2732" s="327"/>
      <c r="I2732" s="328" t="s">
        <v>405</v>
      </c>
      <c r="J2732" s="328"/>
      <c r="K2732" s="154" t="s">
        <v>4</v>
      </c>
      <c r="L2732" s="322" t="s">
        <v>4019</v>
      </c>
      <c r="M2732" s="322"/>
      <c r="N2732" s="141" t="s">
        <v>4018</v>
      </c>
      <c r="O2732" s="322" t="s">
        <v>4017</v>
      </c>
      <c r="P2732" s="322"/>
      <c r="Q2732" s="322" t="s">
        <v>4016</v>
      </c>
      <c r="R2732" s="322"/>
      <c r="S2732" s="154" t="s">
        <v>5</v>
      </c>
    </row>
    <row r="2733" spans="1:19" ht="10.9" customHeight="1" x14ac:dyDescent="0.2">
      <c r="A2733" s="128" t="s">
        <v>4015</v>
      </c>
      <c r="B2733" s="334">
        <v>4767</v>
      </c>
      <c r="C2733" s="321"/>
      <c r="D2733" s="321" t="s">
        <v>3811</v>
      </c>
      <c r="E2733" s="321"/>
      <c r="F2733" s="321"/>
      <c r="G2733" s="321" t="s">
        <v>19</v>
      </c>
      <c r="H2733" s="321"/>
      <c r="I2733" s="347">
        <v>46.16</v>
      </c>
      <c r="J2733" s="331"/>
      <c r="K2733" s="132">
        <v>0.7</v>
      </c>
      <c r="L2733" s="331"/>
      <c r="M2733" s="331"/>
      <c r="N2733" s="142">
        <v>32.311999999999998</v>
      </c>
      <c r="O2733" s="331"/>
      <c r="P2733" s="331"/>
      <c r="Q2733" s="331"/>
      <c r="R2733" s="331"/>
      <c r="S2733" s="142">
        <v>32.311999999999998</v>
      </c>
    </row>
    <row r="2734" spans="1:19" ht="10.9" customHeight="1" x14ac:dyDescent="0.2">
      <c r="A2734" s="128" t="s">
        <v>4015</v>
      </c>
      <c r="B2734" s="334">
        <v>4768</v>
      </c>
      <c r="C2734" s="321"/>
      <c r="D2734" s="321" t="s">
        <v>3810</v>
      </c>
      <c r="E2734" s="321"/>
      <c r="F2734" s="321"/>
      <c r="G2734" s="321" t="s">
        <v>19</v>
      </c>
      <c r="H2734" s="321"/>
      <c r="I2734" s="335">
        <v>1.85</v>
      </c>
      <c r="J2734" s="331"/>
      <c r="K2734" s="132">
        <v>8.7100000000000009</v>
      </c>
      <c r="L2734" s="331"/>
      <c r="M2734" s="331"/>
      <c r="N2734" s="142">
        <v>16.113499999999998</v>
      </c>
      <c r="O2734" s="331"/>
      <c r="P2734" s="331"/>
      <c r="Q2734" s="331"/>
      <c r="R2734" s="331"/>
      <c r="S2734" s="142">
        <v>16.113499999999998</v>
      </c>
    </row>
    <row r="2735" spans="1:19" ht="10.9" customHeight="1" x14ac:dyDescent="0.2">
      <c r="A2735" s="128" t="s">
        <v>4015</v>
      </c>
      <c r="B2735" s="334">
        <v>4769</v>
      </c>
      <c r="C2735" s="321"/>
      <c r="D2735" s="321" t="s">
        <v>3809</v>
      </c>
      <c r="E2735" s="321"/>
      <c r="F2735" s="321"/>
      <c r="G2735" s="321" t="s">
        <v>19</v>
      </c>
      <c r="H2735" s="321"/>
      <c r="I2735" s="335">
        <v>3.55</v>
      </c>
      <c r="J2735" s="331"/>
      <c r="K2735" s="142">
        <v>13.47</v>
      </c>
      <c r="L2735" s="331"/>
      <c r="M2735" s="331"/>
      <c r="N2735" s="142">
        <v>47.8185</v>
      </c>
      <c r="O2735" s="331"/>
      <c r="P2735" s="331"/>
      <c r="Q2735" s="331"/>
      <c r="R2735" s="331"/>
      <c r="S2735" s="142">
        <v>47.8185</v>
      </c>
    </row>
    <row r="2736" spans="1:19" ht="10.9" customHeight="1" x14ac:dyDescent="0.2">
      <c r="A2736" s="128" t="s">
        <v>4015</v>
      </c>
      <c r="B2736" s="334">
        <v>4772</v>
      </c>
      <c r="C2736" s="321"/>
      <c r="D2736" s="321" t="s">
        <v>3807</v>
      </c>
      <c r="E2736" s="321"/>
      <c r="F2736" s="321"/>
      <c r="G2736" s="321" t="s">
        <v>19</v>
      </c>
      <c r="H2736" s="321"/>
      <c r="I2736" s="347">
        <v>14.17</v>
      </c>
      <c r="J2736" s="331"/>
      <c r="K2736" s="142">
        <v>29.98</v>
      </c>
      <c r="L2736" s="331"/>
      <c r="M2736" s="331"/>
      <c r="N2736" s="135">
        <v>424.81659999999999</v>
      </c>
      <c r="O2736" s="331"/>
      <c r="P2736" s="331"/>
      <c r="Q2736" s="331"/>
      <c r="R2736" s="331"/>
      <c r="S2736" s="135">
        <v>424.81659999999999</v>
      </c>
    </row>
    <row r="2737" spans="1:19" ht="10.9" customHeight="1" x14ac:dyDescent="0.2">
      <c r="A2737" s="322" t="s">
        <v>4014</v>
      </c>
      <c r="B2737" s="322"/>
      <c r="C2737" s="322"/>
      <c r="D2737" s="322"/>
      <c r="E2737" s="322"/>
      <c r="F2737" s="322"/>
      <c r="G2737" s="322"/>
      <c r="H2737" s="322"/>
      <c r="I2737" s="322"/>
      <c r="J2737" s="322"/>
      <c r="K2737" s="322"/>
      <c r="L2737" s="333">
        <v>0</v>
      </c>
      <c r="M2737" s="322"/>
      <c r="N2737" s="161">
        <v>521.06060000000002</v>
      </c>
      <c r="O2737" s="333">
        <v>0</v>
      </c>
      <c r="P2737" s="322"/>
      <c r="Q2737" s="333">
        <v>0</v>
      </c>
      <c r="R2737" s="322"/>
      <c r="S2737" s="161">
        <v>521.06060000000002</v>
      </c>
    </row>
    <row r="2738" spans="1:19" ht="10.9" customHeight="1" x14ac:dyDescent="0.2">
      <c r="A2738" s="322" t="s">
        <v>4013</v>
      </c>
      <c r="B2738" s="322"/>
      <c r="C2738" s="322"/>
      <c r="D2738" s="322"/>
      <c r="E2738" s="322"/>
      <c r="F2738" s="322"/>
      <c r="G2738" s="322"/>
      <c r="H2738" s="322"/>
      <c r="I2738" s="322"/>
      <c r="J2738" s="322"/>
      <c r="K2738" s="322"/>
      <c r="L2738" s="330">
        <v>0</v>
      </c>
      <c r="M2738" s="322"/>
      <c r="N2738" s="149">
        <v>1</v>
      </c>
      <c r="O2738" s="330">
        <v>0</v>
      </c>
      <c r="P2738" s="322"/>
      <c r="Q2738" s="330">
        <v>0</v>
      </c>
      <c r="R2738" s="322"/>
      <c r="S2738" s="149">
        <v>1</v>
      </c>
    </row>
    <row r="2739" spans="1:19" ht="10.9" customHeight="1" x14ac:dyDescent="0.2">
      <c r="A2739" s="301"/>
      <c r="B2739" s="301"/>
      <c r="C2739" s="301"/>
      <c r="D2739" s="301"/>
      <c r="E2739" s="301"/>
      <c r="F2739" s="301"/>
      <c r="G2739" s="301"/>
      <c r="H2739" s="301"/>
      <c r="I2739" s="301"/>
      <c r="J2739" s="301"/>
      <c r="K2739" s="301"/>
      <c r="L2739" s="301"/>
      <c r="M2739" s="301"/>
      <c r="N2739" s="301"/>
      <c r="O2739" s="301"/>
      <c r="P2739" s="301"/>
      <c r="Q2739" s="301"/>
      <c r="R2739" s="301"/>
      <c r="S2739" s="301"/>
    </row>
    <row r="2740" spans="1:19" ht="10.9" customHeight="1" x14ac:dyDescent="0.2">
      <c r="A2740" s="322" t="s">
        <v>4022</v>
      </c>
      <c r="B2740" s="322"/>
      <c r="C2740" s="322"/>
      <c r="D2740" s="322"/>
      <c r="E2740" s="321" t="s">
        <v>4299</v>
      </c>
      <c r="F2740" s="321"/>
      <c r="G2740" s="321"/>
      <c r="H2740" s="321"/>
      <c r="I2740" s="321"/>
      <c r="J2740" s="321"/>
      <c r="K2740" s="321"/>
      <c r="L2740" s="321"/>
      <c r="M2740" s="321"/>
      <c r="N2740" s="321"/>
      <c r="O2740" s="321"/>
      <c r="P2740" s="322" t="s">
        <v>2904</v>
      </c>
      <c r="Q2740" s="322"/>
      <c r="R2740" s="321" t="s">
        <v>414</v>
      </c>
      <c r="S2740" s="321"/>
    </row>
    <row r="2741" spans="1:19" ht="10.9" customHeight="1" x14ac:dyDescent="0.2">
      <c r="A2741" s="157"/>
      <c r="B2741" s="324"/>
      <c r="C2741" s="324"/>
      <c r="D2741" s="324"/>
      <c r="E2741" s="324"/>
      <c r="F2741" s="324"/>
      <c r="G2741" s="325"/>
      <c r="H2741" s="325"/>
      <c r="I2741" s="325"/>
      <c r="J2741" s="325"/>
      <c r="K2741" s="156"/>
      <c r="L2741" s="326" t="s">
        <v>4020</v>
      </c>
      <c r="M2741" s="326"/>
      <c r="N2741" s="326"/>
      <c r="O2741" s="326"/>
      <c r="P2741" s="326"/>
      <c r="Q2741" s="326"/>
      <c r="R2741" s="326"/>
      <c r="S2741" s="156"/>
    </row>
    <row r="2742" spans="1:19" ht="65.650000000000006" customHeight="1" x14ac:dyDescent="0.2">
      <c r="A2742" s="155" t="s">
        <v>1247</v>
      </c>
      <c r="B2742" s="327" t="s">
        <v>0</v>
      </c>
      <c r="C2742" s="327"/>
      <c r="D2742" s="327" t="s">
        <v>1</v>
      </c>
      <c r="E2742" s="327"/>
      <c r="F2742" s="327"/>
      <c r="G2742" s="327" t="s">
        <v>2904</v>
      </c>
      <c r="H2742" s="327"/>
      <c r="I2742" s="328" t="s">
        <v>405</v>
      </c>
      <c r="J2742" s="328"/>
      <c r="K2742" s="154" t="s">
        <v>4</v>
      </c>
      <c r="L2742" s="322" t="s">
        <v>4019</v>
      </c>
      <c r="M2742" s="322"/>
      <c r="N2742" s="141" t="s">
        <v>4018</v>
      </c>
      <c r="O2742" s="322" t="s">
        <v>4017</v>
      </c>
      <c r="P2742" s="322"/>
      <c r="Q2742" s="322" t="s">
        <v>4016</v>
      </c>
      <c r="R2742" s="322"/>
      <c r="S2742" s="154" t="s">
        <v>5</v>
      </c>
    </row>
    <row r="2743" spans="1:19" ht="21.75" customHeight="1" x14ac:dyDescent="0.2">
      <c r="A2743" s="128" t="s">
        <v>4015</v>
      </c>
      <c r="B2743" s="334">
        <v>4537</v>
      </c>
      <c r="C2743" s="321"/>
      <c r="D2743" s="321" t="s">
        <v>3862</v>
      </c>
      <c r="E2743" s="321"/>
      <c r="F2743" s="321"/>
      <c r="G2743" s="321" t="s">
        <v>7</v>
      </c>
      <c r="H2743" s="321"/>
      <c r="I2743" s="347">
        <v>12</v>
      </c>
      <c r="J2743" s="331"/>
      <c r="K2743" s="132">
        <v>0.76</v>
      </c>
      <c r="L2743" s="331"/>
      <c r="M2743" s="331"/>
      <c r="N2743" s="132">
        <v>9.1199999999999992</v>
      </c>
      <c r="O2743" s="331"/>
      <c r="P2743" s="331"/>
      <c r="Q2743" s="331"/>
      <c r="R2743" s="331"/>
      <c r="S2743" s="132">
        <v>9.1199999999999992</v>
      </c>
    </row>
    <row r="2744" spans="1:19" ht="10.9" customHeight="1" x14ac:dyDescent="0.2">
      <c r="A2744" s="128" t="s">
        <v>4015</v>
      </c>
      <c r="B2744" s="334">
        <v>4649</v>
      </c>
      <c r="C2744" s="321"/>
      <c r="D2744" s="321" t="s">
        <v>3845</v>
      </c>
      <c r="E2744" s="321"/>
      <c r="F2744" s="321"/>
      <c r="G2744" s="321" t="s">
        <v>7</v>
      </c>
      <c r="H2744" s="321"/>
      <c r="I2744" s="335">
        <v>6</v>
      </c>
      <c r="J2744" s="331"/>
      <c r="K2744" s="132">
        <v>4.22</v>
      </c>
      <c r="L2744" s="331"/>
      <c r="M2744" s="331"/>
      <c r="N2744" s="142">
        <v>25.32</v>
      </c>
      <c r="O2744" s="331"/>
      <c r="P2744" s="331"/>
      <c r="Q2744" s="331"/>
      <c r="R2744" s="331"/>
      <c r="S2744" s="142">
        <v>25.32</v>
      </c>
    </row>
    <row r="2745" spans="1:19" ht="10.9" customHeight="1" x14ac:dyDescent="0.2">
      <c r="A2745" s="128" t="s">
        <v>4015</v>
      </c>
      <c r="B2745" s="334">
        <v>4651</v>
      </c>
      <c r="C2745" s="321"/>
      <c r="D2745" s="321" t="s">
        <v>3843</v>
      </c>
      <c r="E2745" s="321"/>
      <c r="F2745" s="321"/>
      <c r="G2745" s="321" t="s">
        <v>7</v>
      </c>
      <c r="H2745" s="321"/>
      <c r="I2745" s="335">
        <v>2</v>
      </c>
      <c r="J2745" s="331"/>
      <c r="K2745" s="132">
        <v>4.0199999999999996</v>
      </c>
      <c r="L2745" s="331"/>
      <c r="M2745" s="331"/>
      <c r="N2745" s="132">
        <v>8.0399999999999991</v>
      </c>
      <c r="O2745" s="331"/>
      <c r="P2745" s="331"/>
      <c r="Q2745" s="331"/>
      <c r="R2745" s="331"/>
      <c r="S2745" s="132">
        <v>8.0399999999999991</v>
      </c>
    </row>
    <row r="2746" spans="1:19" ht="21.75" customHeight="1" x14ac:dyDescent="0.2">
      <c r="A2746" s="128" t="s">
        <v>4015</v>
      </c>
      <c r="B2746" s="334">
        <v>4659</v>
      </c>
      <c r="C2746" s="321"/>
      <c r="D2746" s="321" t="s">
        <v>3838</v>
      </c>
      <c r="E2746" s="321"/>
      <c r="F2746" s="321"/>
      <c r="G2746" s="321" t="s">
        <v>7</v>
      </c>
      <c r="H2746" s="321"/>
      <c r="I2746" s="335">
        <v>2</v>
      </c>
      <c r="J2746" s="331"/>
      <c r="K2746" s="142">
        <v>14.99</v>
      </c>
      <c r="L2746" s="331"/>
      <c r="M2746" s="331"/>
      <c r="N2746" s="142">
        <v>29.98</v>
      </c>
      <c r="O2746" s="331"/>
      <c r="P2746" s="331"/>
      <c r="Q2746" s="331"/>
      <c r="R2746" s="331"/>
      <c r="S2746" s="142">
        <v>29.98</v>
      </c>
    </row>
    <row r="2747" spans="1:19" ht="10.9" customHeight="1" x14ac:dyDescent="0.2">
      <c r="A2747" s="128" t="s">
        <v>4015</v>
      </c>
      <c r="B2747" s="334">
        <v>4918</v>
      </c>
      <c r="C2747" s="321"/>
      <c r="D2747" s="321" t="s">
        <v>3787</v>
      </c>
      <c r="E2747" s="321"/>
      <c r="F2747" s="321"/>
      <c r="G2747" s="321" t="s">
        <v>7</v>
      </c>
      <c r="H2747" s="321"/>
      <c r="I2747" s="335">
        <v>2</v>
      </c>
      <c r="J2747" s="331"/>
      <c r="K2747" s="132">
        <v>1.99</v>
      </c>
      <c r="L2747" s="331"/>
      <c r="M2747" s="331"/>
      <c r="N2747" s="132">
        <v>3.98</v>
      </c>
      <c r="O2747" s="331"/>
      <c r="P2747" s="331"/>
      <c r="Q2747" s="331"/>
      <c r="R2747" s="331"/>
      <c r="S2747" s="132">
        <v>3.98</v>
      </c>
    </row>
    <row r="2748" spans="1:19" ht="10.9" customHeight="1" x14ac:dyDescent="0.2">
      <c r="A2748" s="128" t="s">
        <v>4015</v>
      </c>
      <c r="B2748" s="334">
        <v>5245</v>
      </c>
      <c r="C2748" s="321"/>
      <c r="D2748" s="321" t="s">
        <v>3748</v>
      </c>
      <c r="E2748" s="321"/>
      <c r="F2748" s="321"/>
      <c r="G2748" s="321" t="s">
        <v>7</v>
      </c>
      <c r="H2748" s="321"/>
      <c r="I2748" s="335">
        <v>6</v>
      </c>
      <c r="J2748" s="331"/>
      <c r="K2748" s="132">
        <v>3</v>
      </c>
      <c r="L2748" s="331"/>
      <c r="M2748" s="331"/>
      <c r="N2748" s="142">
        <v>18</v>
      </c>
      <c r="O2748" s="331"/>
      <c r="P2748" s="331"/>
      <c r="Q2748" s="331"/>
      <c r="R2748" s="331"/>
      <c r="S2748" s="142">
        <v>18</v>
      </c>
    </row>
    <row r="2749" spans="1:19" ht="10.9" customHeight="1" x14ac:dyDescent="0.2">
      <c r="A2749" s="128" t="s">
        <v>4015</v>
      </c>
      <c r="B2749" s="334">
        <v>5250</v>
      </c>
      <c r="C2749" s="321"/>
      <c r="D2749" s="321" t="s">
        <v>3744</v>
      </c>
      <c r="E2749" s="321"/>
      <c r="F2749" s="321"/>
      <c r="G2749" s="321" t="s">
        <v>7</v>
      </c>
      <c r="H2749" s="321"/>
      <c r="I2749" s="335">
        <v>6</v>
      </c>
      <c r="J2749" s="331"/>
      <c r="K2749" s="142">
        <v>75.02</v>
      </c>
      <c r="L2749" s="331"/>
      <c r="M2749" s="331"/>
      <c r="N2749" s="135">
        <v>450.12</v>
      </c>
      <c r="O2749" s="331"/>
      <c r="P2749" s="331"/>
      <c r="Q2749" s="331"/>
      <c r="R2749" s="331"/>
      <c r="S2749" s="135">
        <v>450.12</v>
      </c>
    </row>
    <row r="2750" spans="1:19" ht="10.9" customHeight="1" x14ac:dyDescent="0.2">
      <c r="A2750" s="128" t="s">
        <v>4015</v>
      </c>
      <c r="B2750" s="334">
        <v>5334</v>
      </c>
      <c r="C2750" s="321"/>
      <c r="D2750" s="321" t="s">
        <v>3725</v>
      </c>
      <c r="E2750" s="321"/>
      <c r="F2750" s="321"/>
      <c r="G2750" s="321" t="s">
        <v>7</v>
      </c>
      <c r="H2750" s="321"/>
      <c r="I2750" s="347">
        <v>23</v>
      </c>
      <c r="J2750" s="331"/>
      <c r="K2750" s="132">
        <v>0.84</v>
      </c>
      <c r="L2750" s="331"/>
      <c r="M2750" s="331"/>
      <c r="N2750" s="142">
        <v>19.32</v>
      </c>
      <c r="O2750" s="331"/>
      <c r="P2750" s="331"/>
      <c r="Q2750" s="331"/>
      <c r="R2750" s="331"/>
      <c r="S2750" s="142">
        <v>19.32</v>
      </c>
    </row>
    <row r="2751" spans="1:19" ht="10.9" customHeight="1" x14ac:dyDescent="0.2">
      <c r="A2751" s="128" t="s">
        <v>4015</v>
      </c>
      <c r="B2751" s="334">
        <v>5339</v>
      </c>
      <c r="C2751" s="321"/>
      <c r="D2751" s="321" t="s">
        <v>3721</v>
      </c>
      <c r="E2751" s="321"/>
      <c r="F2751" s="321"/>
      <c r="G2751" s="321" t="s">
        <v>7</v>
      </c>
      <c r="H2751" s="321"/>
      <c r="I2751" s="335">
        <v>2</v>
      </c>
      <c r="J2751" s="331"/>
      <c r="K2751" s="135">
        <v>103.27</v>
      </c>
      <c r="L2751" s="331"/>
      <c r="M2751" s="331"/>
      <c r="N2751" s="135">
        <v>206.54</v>
      </c>
      <c r="O2751" s="331"/>
      <c r="P2751" s="331"/>
      <c r="Q2751" s="331"/>
      <c r="R2751" s="331"/>
      <c r="S2751" s="135">
        <v>206.54</v>
      </c>
    </row>
    <row r="2752" spans="1:19" ht="10.9" customHeight="1" x14ac:dyDescent="0.2">
      <c r="A2752" s="128" t="s">
        <v>4015</v>
      </c>
      <c r="B2752" s="334">
        <v>5342</v>
      </c>
      <c r="C2752" s="321"/>
      <c r="D2752" s="321" t="s">
        <v>3720</v>
      </c>
      <c r="E2752" s="321"/>
      <c r="F2752" s="321"/>
      <c r="G2752" s="321" t="s">
        <v>7</v>
      </c>
      <c r="H2752" s="321"/>
      <c r="I2752" s="335">
        <v>1</v>
      </c>
      <c r="J2752" s="331"/>
      <c r="K2752" s="132">
        <v>5</v>
      </c>
      <c r="L2752" s="331"/>
      <c r="M2752" s="331"/>
      <c r="N2752" s="132">
        <v>5</v>
      </c>
      <c r="O2752" s="331"/>
      <c r="P2752" s="331"/>
      <c r="Q2752" s="331"/>
      <c r="R2752" s="331"/>
      <c r="S2752" s="132">
        <v>5</v>
      </c>
    </row>
    <row r="2753" spans="1:19" ht="10.9" customHeight="1" x14ac:dyDescent="0.2">
      <c r="A2753" s="128" t="s">
        <v>4015</v>
      </c>
      <c r="B2753" s="334">
        <v>5343</v>
      </c>
      <c r="C2753" s="321"/>
      <c r="D2753" s="321" t="s">
        <v>3719</v>
      </c>
      <c r="E2753" s="321"/>
      <c r="F2753" s="321"/>
      <c r="G2753" s="321" t="s">
        <v>7</v>
      </c>
      <c r="H2753" s="321"/>
      <c r="I2753" s="335">
        <v>5</v>
      </c>
      <c r="J2753" s="331"/>
      <c r="K2753" s="132">
        <v>6.87</v>
      </c>
      <c r="L2753" s="331"/>
      <c r="M2753" s="331"/>
      <c r="N2753" s="142">
        <v>34.35</v>
      </c>
      <c r="O2753" s="331"/>
      <c r="P2753" s="331"/>
      <c r="Q2753" s="331"/>
      <c r="R2753" s="331"/>
      <c r="S2753" s="142">
        <v>34.35</v>
      </c>
    </row>
    <row r="2754" spans="1:19" ht="10.9" customHeight="1" x14ac:dyDescent="0.2">
      <c r="A2754" s="128" t="s">
        <v>4015</v>
      </c>
      <c r="B2754" s="334">
        <v>5549</v>
      </c>
      <c r="C2754" s="321"/>
      <c r="D2754" s="321" t="s">
        <v>3681</v>
      </c>
      <c r="E2754" s="321"/>
      <c r="F2754" s="321"/>
      <c r="G2754" s="321" t="s">
        <v>7</v>
      </c>
      <c r="H2754" s="321"/>
      <c r="I2754" s="335">
        <v>1</v>
      </c>
      <c r="J2754" s="331"/>
      <c r="K2754" s="132">
        <v>9.9</v>
      </c>
      <c r="L2754" s="331"/>
      <c r="M2754" s="331"/>
      <c r="N2754" s="132">
        <v>9.9</v>
      </c>
      <c r="O2754" s="331"/>
      <c r="P2754" s="331"/>
      <c r="Q2754" s="331"/>
      <c r="R2754" s="331"/>
      <c r="S2754" s="132">
        <v>9.9</v>
      </c>
    </row>
    <row r="2755" spans="1:19" ht="10.9" customHeight="1" x14ac:dyDescent="0.2">
      <c r="A2755" s="128" t="s">
        <v>4015</v>
      </c>
      <c r="B2755" s="334">
        <v>5582</v>
      </c>
      <c r="C2755" s="321"/>
      <c r="D2755" s="321" t="s">
        <v>3670</v>
      </c>
      <c r="E2755" s="321"/>
      <c r="F2755" s="321"/>
      <c r="G2755" s="321" t="s">
        <v>7</v>
      </c>
      <c r="H2755" s="321"/>
      <c r="I2755" s="335">
        <v>1</v>
      </c>
      <c r="J2755" s="331"/>
      <c r="K2755" s="132">
        <v>1.1100000000000001</v>
      </c>
      <c r="L2755" s="331"/>
      <c r="M2755" s="331"/>
      <c r="N2755" s="132">
        <v>1.1100000000000001</v>
      </c>
      <c r="O2755" s="331"/>
      <c r="P2755" s="331"/>
      <c r="Q2755" s="331"/>
      <c r="R2755" s="331"/>
      <c r="S2755" s="132">
        <v>1.1100000000000001</v>
      </c>
    </row>
    <row r="2756" spans="1:19" ht="10.9" customHeight="1" x14ac:dyDescent="0.2">
      <c r="A2756" s="128" t="s">
        <v>4015</v>
      </c>
      <c r="B2756" s="334">
        <v>5586</v>
      </c>
      <c r="C2756" s="321"/>
      <c r="D2756" s="321" t="s">
        <v>3669</v>
      </c>
      <c r="E2756" s="321"/>
      <c r="F2756" s="321"/>
      <c r="G2756" s="321" t="s">
        <v>7</v>
      </c>
      <c r="H2756" s="321"/>
      <c r="I2756" s="347">
        <v>12</v>
      </c>
      <c r="J2756" s="331"/>
      <c r="K2756" s="132">
        <v>1.72</v>
      </c>
      <c r="L2756" s="331"/>
      <c r="M2756" s="331"/>
      <c r="N2756" s="142">
        <v>20.64</v>
      </c>
      <c r="O2756" s="331"/>
      <c r="P2756" s="331"/>
      <c r="Q2756" s="331"/>
      <c r="R2756" s="331"/>
      <c r="S2756" s="142">
        <v>20.64</v>
      </c>
    </row>
    <row r="2757" spans="1:19" ht="10.9" customHeight="1" x14ac:dyDescent="0.2">
      <c r="A2757" s="322" t="s">
        <v>4014</v>
      </c>
      <c r="B2757" s="322"/>
      <c r="C2757" s="322"/>
      <c r="D2757" s="322"/>
      <c r="E2757" s="322"/>
      <c r="F2757" s="322"/>
      <c r="G2757" s="322"/>
      <c r="H2757" s="322"/>
      <c r="I2757" s="322"/>
      <c r="J2757" s="322"/>
      <c r="K2757" s="322"/>
      <c r="L2757" s="333">
        <v>0</v>
      </c>
      <c r="M2757" s="322"/>
      <c r="N2757" s="161">
        <v>841.42</v>
      </c>
      <c r="O2757" s="333">
        <v>0</v>
      </c>
      <c r="P2757" s="322"/>
      <c r="Q2757" s="333">
        <v>0</v>
      </c>
      <c r="R2757" s="322"/>
      <c r="S2757" s="161">
        <v>841.42</v>
      </c>
    </row>
    <row r="2758" spans="1:19" ht="10.9" customHeight="1" x14ac:dyDescent="0.2">
      <c r="A2758" s="322" t="s">
        <v>4013</v>
      </c>
      <c r="B2758" s="322"/>
      <c r="C2758" s="322"/>
      <c r="D2758" s="322"/>
      <c r="E2758" s="322"/>
      <c r="F2758" s="322"/>
      <c r="G2758" s="322"/>
      <c r="H2758" s="322"/>
      <c r="I2758" s="322"/>
      <c r="J2758" s="322"/>
      <c r="K2758" s="322"/>
      <c r="L2758" s="330">
        <v>0</v>
      </c>
      <c r="M2758" s="322"/>
      <c r="N2758" s="149">
        <v>1</v>
      </c>
      <c r="O2758" s="330">
        <v>0</v>
      </c>
      <c r="P2758" s="322"/>
      <c r="Q2758" s="330">
        <v>0</v>
      </c>
      <c r="R2758" s="322"/>
      <c r="S2758" s="149">
        <v>1</v>
      </c>
    </row>
    <row r="2759" spans="1:19" ht="10.9" customHeight="1" x14ac:dyDescent="0.2">
      <c r="A2759" s="301"/>
      <c r="B2759" s="301"/>
      <c r="C2759" s="301"/>
      <c r="D2759" s="301"/>
      <c r="E2759" s="301"/>
      <c r="F2759" s="301"/>
      <c r="G2759" s="301"/>
      <c r="H2759" s="301"/>
      <c r="I2759" s="301"/>
      <c r="J2759" s="301"/>
      <c r="K2759" s="301"/>
      <c r="L2759" s="301"/>
      <c r="M2759" s="301"/>
      <c r="N2759" s="301"/>
      <c r="O2759" s="301"/>
      <c r="P2759" s="301"/>
      <c r="Q2759" s="301"/>
      <c r="R2759" s="301"/>
      <c r="S2759" s="301"/>
    </row>
    <row r="2760" spans="1:19" ht="10.9" customHeight="1" x14ac:dyDescent="0.2">
      <c r="A2760" s="322" t="s">
        <v>4022</v>
      </c>
      <c r="B2760" s="322"/>
      <c r="C2760" s="322"/>
      <c r="D2760" s="322"/>
      <c r="E2760" s="321" t="s">
        <v>4298</v>
      </c>
      <c r="F2760" s="321"/>
      <c r="G2760" s="321"/>
      <c r="H2760" s="321"/>
      <c r="I2760" s="321"/>
      <c r="J2760" s="321"/>
      <c r="K2760" s="321"/>
      <c r="L2760" s="321"/>
      <c r="M2760" s="321"/>
      <c r="N2760" s="321"/>
      <c r="O2760" s="321"/>
      <c r="P2760" s="322" t="s">
        <v>2904</v>
      </c>
      <c r="Q2760" s="322"/>
      <c r="R2760" s="321" t="s">
        <v>414</v>
      </c>
      <c r="S2760" s="321"/>
    </row>
    <row r="2761" spans="1:19" ht="10.9" customHeight="1" x14ac:dyDescent="0.2">
      <c r="A2761" s="157"/>
      <c r="B2761" s="324"/>
      <c r="C2761" s="324"/>
      <c r="D2761" s="324"/>
      <c r="E2761" s="324"/>
      <c r="F2761" s="324"/>
      <c r="G2761" s="325"/>
      <c r="H2761" s="325"/>
      <c r="I2761" s="325"/>
      <c r="J2761" s="325"/>
      <c r="K2761" s="156"/>
      <c r="L2761" s="326" t="s">
        <v>4020</v>
      </c>
      <c r="M2761" s="326"/>
      <c r="N2761" s="326"/>
      <c r="O2761" s="326"/>
      <c r="P2761" s="326"/>
      <c r="Q2761" s="326"/>
      <c r="R2761" s="326"/>
      <c r="S2761" s="156"/>
    </row>
    <row r="2762" spans="1:19" ht="65.650000000000006" customHeight="1" x14ac:dyDescent="0.2">
      <c r="A2762" s="155" t="s">
        <v>1247</v>
      </c>
      <c r="B2762" s="327" t="s">
        <v>0</v>
      </c>
      <c r="C2762" s="327"/>
      <c r="D2762" s="327" t="s">
        <v>1</v>
      </c>
      <c r="E2762" s="327"/>
      <c r="F2762" s="327"/>
      <c r="G2762" s="327" t="s">
        <v>2904</v>
      </c>
      <c r="H2762" s="327"/>
      <c r="I2762" s="328" t="s">
        <v>405</v>
      </c>
      <c r="J2762" s="328"/>
      <c r="K2762" s="154" t="s">
        <v>4</v>
      </c>
      <c r="L2762" s="322" t="s">
        <v>4019</v>
      </c>
      <c r="M2762" s="322"/>
      <c r="N2762" s="141" t="s">
        <v>4018</v>
      </c>
      <c r="O2762" s="322" t="s">
        <v>4017</v>
      </c>
      <c r="P2762" s="322"/>
      <c r="Q2762" s="322" t="s">
        <v>4016</v>
      </c>
      <c r="R2762" s="322"/>
      <c r="S2762" s="154" t="s">
        <v>5</v>
      </c>
    </row>
    <row r="2763" spans="1:19" ht="10.9" customHeight="1" x14ac:dyDescent="0.2">
      <c r="A2763" s="128" t="s">
        <v>4015</v>
      </c>
      <c r="B2763" s="334">
        <v>4768</v>
      </c>
      <c r="C2763" s="321"/>
      <c r="D2763" s="321" t="s">
        <v>3810</v>
      </c>
      <c r="E2763" s="321"/>
      <c r="F2763" s="321"/>
      <c r="G2763" s="321" t="s">
        <v>19</v>
      </c>
      <c r="H2763" s="321"/>
      <c r="I2763" s="347">
        <v>18.75</v>
      </c>
      <c r="J2763" s="331"/>
      <c r="K2763" s="132">
        <v>8.7100000000000009</v>
      </c>
      <c r="L2763" s="331"/>
      <c r="M2763" s="331"/>
      <c r="N2763" s="135">
        <v>163.3125</v>
      </c>
      <c r="O2763" s="331"/>
      <c r="P2763" s="331"/>
      <c r="Q2763" s="331"/>
      <c r="R2763" s="331"/>
      <c r="S2763" s="135">
        <v>163.3125</v>
      </c>
    </row>
    <row r="2764" spans="1:19" ht="10.9" customHeight="1" x14ac:dyDescent="0.2">
      <c r="A2764" s="128" t="s">
        <v>4015</v>
      </c>
      <c r="B2764" s="334">
        <v>4769</v>
      </c>
      <c r="C2764" s="321"/>
      <c r="D2764" s="321" t="s">
        <v>3809</v>
      </c>
      <c r="E2764" s="321"/>
      <c r="F2764" s="321"/>
      <c r="G2764" s="321" t="s">
        <v>19</v>
      </c>
      <c r="H2764" s="321"/>
      <c r="I2764" s="347">
        <v>11.27</v>
      </c>
      <c r="J2764" s="331"/>
      <c r="K2764" s="142">
        <v>13.47</v>
      </c>
      <c r="L2764" s="331"/>
      <c r="M2764" s="331"/>
      <c r="N2764" s="135">
        <v>151.80690000000001</v>
      </c>
      <c r="O2764" s="331"/>
      <c r="P2764" s="331"/>
      <c r="Q2764" s="331"/>
      <c r="R2764" s="331"/>
      <c r="S2764" s="135">
        <v>151.80690000000001</v>
      </c>
    </row>
    <row r="2765" spans="1:19" ht="10.9" customHeight="1" x14ac:dyDescent="0.2">
      <c r="A2765" s="128" t="s">
        <v>4015</v>
      </c>
      <c r="B2765" s="334">
        <v>4770</v>
      </c>
      <c r="C2765" s="321"/>
      <c r="D2765" s="321" t="s">
        <v>3808</v>
      </c>
      <c r="E2765" s="321"/>
      <c r="F2765" s="321"/>
      <c r="G2765" s="321" t="s">
        <v>19</v>
      </c>
      <c r="H2765" s="321"/>
      <c r="I2765" s="335">
        <v>2.5099999999999998</v>
      </c>
      <c r="J2765" s="331"/>
      <c r="K2765" s="142">
        <v>14.16</v>
      </c>
      <c r="L2765" s="331"/>
      <c r="M2765" s="331"/>
      <c r="N2765" s="142">
        <v>35.541600000000003</v>
      </c>
      <c r="O2765" s="331"/>
      <c r="P2765" s="331"/>
      <c r="Q2765" s="331"/>
      <c r="R2765" s="331"/>
      <c r="S2765" s="142">
        <v>35.541600000000003</v>
      </c>
    </row>
    <row r="2766" spans="1:19" ht="10.9" customHeight="1" x14ac:dyDescent="0.2">
      <c r="A2766" s="128" t="s">
        <v>4015</v>
      </c>
      <c r="B2766" s="334">
        <v>4772</v>
      </c>
      <c r="C2766" s="321"/>
      <c r="D2766" s="321" t="s">
        <v>3807</v>
      </c>
      <c r="E2766" s="321"/>
      <c r="F2766" s="321"/>
      <c r="G2766" s="321" t="s">
        <v>19</v>
      </c>
      <c r="H2766" s="321"/>
      <c r="I2766" s="335">
        <v>7.67</v>
      </c>
      <c r="J2766" s="331"/>
      <c r="K2766" s="142">
        <v>29.98</v>
      </c>
      <c r="L2766" s="331"/>
      <c r="M2766" s="331"/>
      <c r="N2766" s="135">
        <v>229.94659999999999</v>
      </c>
      <c r="O2766" s="331"/>
      <c r="P2766" s="331"/>
      <c r="Q2766" s="331"/>
      <c r="R2766" s="331"/>
      <c r="S2766" s="135">
        <v>229.94659999999999</v>
      </c>
    </row>
    <row r="2767" spans="1:19" ht="10.9" customHeight="1" x14ac:dyDescent="0.2">
      <c r="A2767" s="128" t="s">
        <v>4015</v>
      </c>
      <c r="B2767" s="334">
        <v>9418</v>
      </c>
      <c r="C2767" s="321"/>
      <c r="D2767" s="321" t="s">
        <v>3587</v>
      </c>
      <c r="E2767" s="321"/>
      <c r="F2767" s="321"/>
      <c r="G2767" s="321" t="s">
        <v>19</v>
      </c>
      <c r="H2767" s="321"/>
      <c r="I2767" s="347">
        <v>14.99</v>
      </c>
      <c r="J2767" s="331"/>
      <c r="K2767" s="142">
        <v>14.16</v>
      </c>
      <c r="L2767" s="331"/>
      <c r="M2767" s="331"/>
      <c r="N2767" s="135">
        <v>212.25839999999999</v>
      </c>
      <c r="O2767" s="331"/>
      <c r="P2767" s="331"/>
      <c r="Q2767" s="331"/>
      <c r="R2767" s="331"/>
      <c r="S2767" s="135">
        <v>212.25839999999999</v>
      </c>
    </row>
    <row r="2768" spans="1:19" ht="10.9" customHeight="1" x14ac:dyDescent="0.2">
      <c r="A2768" s="322" t="s">
        <v>4014</v>
      </c>
      <c r="B2768" s="322"/>
      <c r="C2768" s="322"/>
      <c r="D2768" s="322"/>
      <c r="E2768" s="322"/>
      <c r="F2768" s="322"/>
      <c r="G2768" s="322"/>
      <c r="H2768" s="322"/>
      <c r="I2768" s="322"/>
      <c r="J2768" s="322"/>
      <c r="K2768" s="322"/>
      <c r="L2768" s="333">
        <v>0</v>
      </c>
      <c r="M2768" s="322"/>
      <c r="N2768" s="161">
        <v>792.86599999999999</v>
      </c>
      <c r="O2768" s="333">
        <v>0</v>
      </c>
      <c r="P2768" s="322"/>
      <c r="Q2768" s="333">
        <v>0</v>
      </c>
      <c r="R2768" s="322"/>
      <c r="S2768" s="161">
        <v>792.86599999999999</v>
      </c>
    </row>
    <row r="2769" spans="1:19" ht="10.9" customHeight="1" x14ac:dyDescent="0.2">
      <c r="A2769" s="322" t="s">
        <v>4013</v>
      </c>
      <c r="B2769" s="322"/>
      <c r="C2769" s="322"/>
      <c r="D2769" s="322"/>
      <c r="E2769" s="322"/>
      <c r="F2769" s="322"/>
      <c r="G2769" s="322"/>
      <c r="H2769" s="322"/>
      <c r="I2769" s="322"/>
      <c r="J2769" s="322"/>
      <c r="K2769" s="322"/>
      <c r="L2769" s="330">
        <v>0</v>
      </c>
      <c r="M2769" s="322"/>
      <c r="N2769" s="149">
        <v>1</v>
      </c>
      <c r="O2769" s="330">
        <v>0</v>
      </c>
      <c r="P2769" s="322"/>
      <c r="Q2769" s="330">
        <v>0</v>
      </c>
      <c r="R2769" s="322"/>
      <c r="S2769" s="149">
        <v>1</v>
      </c>
    </row>
    <row r="2770" spans="1:19" ht="10.9" customHeight="1" x14ac:dyDescent="0.2">
      <c r="A2770" s="301"/>
      <c r="B2770" s="301"/>
      <c r="C2770" s="301"/>
      <c r="D2770" s="301"/>
      <c r="E2770" s="301"/>
      <c r="F2770" s="301"/>
      <c r="G2770" s="301"/>
      <c r="H2770" s="301"/>
      <c r="I2770" s="301"/>
      <c r="J2770" s="301"/>
      <c r="K2770" s="301"/>
      <c r="L2770" s="301"/>
      <c r="M2770" s="301"/>
      <c r="N2770" s="301"/>
      <c r="O2770" s="301"/>
      <c r="P2770" s="301"/>
      <c r="Q2770" s="301"/>
      <c r="R2770" s="301"/>
      <c r="S2770" s="301"/>
    </row>
    <row r="2771" spans="1:19" ht="10.9" customHeight="1" x14ac:dyDescent="0.2">
      <c r="A2771" s="322" t="s">
        <v>4022</v>
      </c>
      <c r="B2771" s="322"/>
      <c r="C2771" s="322"/>
      <c r="D2771" s="322"/>
      <c r="E2771" s="321" t="s">
        <v>4297</v>
      </c>
      <c r="F2771" s="321"/>
      <c r="G2771" s="321"/>
      <c r="H2771" s="321"/>
      <c r="I2771" s="321"/>
      <c r="J2771" s="321"/>
      <c r="K2771" s="321"/>
      <c r="L2771" s="321"/>
      <c r="M2771" s="321"/>
      <c r="N2771" s="321"/>
      <c r="O2771" s="321"/>
      <c r="P2771" s="322" t="s">
        <v>2904</v>
      </c>
      <c r="Q2771" s="322"/>
      <c r="R2771" s="321" t="s">
        <v>414</v>
      </c>
      <c r="S2771" s="321"/>
    </row>
    <row r="2772" spans="1:19" ht="10.9" customHeight="1" x14ac:dyDescent="0.2">
      <c r="A2772" s="157"/>
      <c r="B2772" s="324"/>
      <c r="C2772" s="324"/>
      <c r="D2772" s="324"/>
      <c r="E2772" s="324"/>
      <c r="F2772" s="324"/>
      <c r="G2772" s="325"/>
      <c r="H2772" s="325"/>
      <c r="I2772" s="325"/>
      <c r="J2772" s="325"/>
      <c r="K2772" s="156"/>
      <c r="L2772" s="326" t="s">
        <v>4020</v>
      </c>
      <c r="M2772" s="326"/>
      <c r="N2772" s="326"/>
      <c r="O2772" s="326"/>
      <c r="P2772" s="326"/>
      <c r="Q2772" s="326"/>
      <c r="R2772" s="326"/>
      <c r="S2772" s="156"/>
    </row>
    <row r="2773" spans="1:19" ht="65.650000000000006" customHeight="1" x14ac:dyDescent="0.2">
      <c r="A2773" s="155" t="s">
        <v>1247</v>
      </c>
      <c r="B2773" s="327" t="s">
        <v>0</v>
      </c>
      <c r="C2773" s="327"/>
      <c r="D2773" s="327" t="s">
        <v>1</v>
      </c>
      <c r="E2773" s="327"/>
      <c r="F2773" s="327"/>
      <c r="G2773" s="327" t="s">
        <v>2904</v>
      </c>
      <c r="H2773" s="327"/>
      <c r="I2773" s="328" t="s">
        <v>405</v>
      </c>
      <c r="J2773" s="328"/>
      <c r="K2773" s="154" t="s">
        <v>4</v>
      </c>
      <c r="L2773" s="322" t="s">
        <v>4019</v>
      </c>
      <c r="M2773" s="322"/>
      <c r="N2773" s="141" t="s">
        <v>4018</v>
      </c>
      <c r="O2773" s="322" t="s">
        <v>4017</v>
      </c>
      <c r="P2773" s="322"/>
      <c r="Q2773" s="322" t="s">
        <v>4016</v>
      </c>
      <c r="R2773" s="322"/>
      <c r="S2773" s="154" t="s">
        <v>5</v>
      </c>
    </row>
    <row r="2774" spans="1:19" ht="10.9" customHeight="1" x14ac:dyDescent="0.2">
      <c r="A2774" s="128" t="s">
        <v>4015</v>
      </c>
      <c r="B2774" s="334">
        <v>3504</v>
      </c>
      <c r="C2774" s="321"/>
      <c r="D2774" s="321" t="s">
        <v>3469</v>
      </c>
      <c r="E2774" s="321"/>
      <c r="F2774" s="321"/>
      <c r="G2774" s="321" t="s">
        <v>7</v>
      </c>
      <c r="H2774" s="321"/>
      <c r="I2774" s="347">
        <v>11</v>
      </c>
      <c r="J2774" s="331"/>
      <c r="K2774" s="142">
        <v>27.56</v>
      </c>
      <c r="L2774" s="331"/>
      <c r="M2774" s="331"/>
      <c r="N2774" s="135">
        <v>303.16000000000003</v>
      </c>
      <c r="O2774" s="331"/>
      <c r="P2774" s="331"/>
      <c r="Q2774" s="331"/>
      <c r="R2774" s="331"/>
      <c r="S2774" s="135">
        <v>303.16000000000003</v>
      </c>
    </row>
    <row r="2775" spans="1:19" ht="21.75" customHeight="1" x14ac:dyDescent="0.2">
      <c r="A2775" s="128" t="s">
        <v>4015</v>
      </c>
      <c r="B2775" s="334">
        <v>4523</v>
      </c>
      <c r="C2775" s="321"/>
      <c r="D2775" s="321" t="s">
        <v>3867</v>
      </c>
      <c r="E2775" s="321"/>
      <c r="F2775" s="321"/>
      <c r="G2775" s="321" t="s">
        <v>7</v>
      </c>
      <c r="H2775" s="321"/>
      <c r="I2775" s="335">
        <v>2</v>
      </c>
      <c r="J2775" s="331"/>
      <c r="K2775" s="142">
        <v>22.2</v>
      </c>
      <c r="L2775" s="331"/>
      <c r="M2775" s="331"/>
      <c r="N2775" s="142">
        <v>44.4</v>
      </c>
      <c r="O2775" s="331"/>
      <c r="P2775" s="331"/>
      <c r="Q2775" s="331"/>
      <c r="R2775" s="331"/>
      <c r="S2775" s="142">
        <v>44.4</v>
      </c>
    </row>
    <row r="2776" spans="1:19" ht="21.75" customHeight="1" x14ac:dyDescent="0.2">
      <c r="A2776" s="128" t="s">
        <v>4015</v>
      </c>
      <c r="B2776" s="334">
        <v>4524</v>
      </c>
      <c r="C2776" s="321"/>
      <c r="D2776" s="321" t="s">
        <v>3866</v>
      </c>
      <c r="E2776" s="321"/>
      <c r="F2776" s="321"/>
      <c r="G2776" s="321" t="s">
        <v>7</v>
      </c>
      <c r="H2776" s="321"/>
      <c r="I2776" s="335">
        <v>2</v>
      </c>
      <c r="J2776" s="331"/>
      <c r="K2776" s="142">
        <v>33</v>
      </c>
      <c r="L2776" s="331"/>
      <c r="M2776" s="331"/>
      <c r="N2776" s="142">
        <v>66</v>
      </c>
      <c r="O2776" s="331"/>
      <c r="P2776" s="331"/>
      <c r="Q2776" s="331"/>
      <c r="R2776" s="331"/>
      <c r="S2776" s="142">
        <v>66</v>
      </c>
    </row>
    <row r="2777" spans="1:19" ht="21.75" customHeight="1" x14ac:dyDescent="0.2">
      <c r="A2777" s="128" t="s">
        <v>4015</v>
      </c>
      <c r="B2777" s="334">
        <v>4525</v>
      </c>
      <c r="C2777" s="321"/>
      <c r="D2777" s="321" t="s">
        <v>3865</v>
      </c>
      <c r="E2777" s="321"/>
      <c r="F2777" s="321"/>
      <c r="G2777" s="321" t="s">
        <v>7</v>
      </c>
      <c r="H2777" s="321"/>
      <c r="I2777" s="335">
        <v>2</v>
      </c>
      <c r="J2777" s="331"/>
      <c r="K2777" s="142">
        <v>26.9</v>
      </c>
      <c r="L2777" s="331"/>
      <c r="M2777" s="331"/>
      <c r="N2777" s="142">
        <v>53.8</v>
      </c>
      <c r="O2777" s="331"/>
      <c r="P2777" s="331"/>
      <c r="Q2777" s="331"/>
      <c r="R2777" s="331"/>
      <c r="S2777" s="142">
        <v>53.8</v>
      </c>
    </row>
    <row r="2778" spans="1:19" ht="21.75" customHeight="1" x14ac:dyDescent="0.2">
      <c r="A2778" s="128" t="s">
        <v>4015</v>
      </c>
      <c r="B2778" s="334">
        <v>4538</v>
      </c>
      <c r="C2778" s="321"/>
      <c r="D2778" s="321" t="s">
        <v>3861</v>
      </c>
      <c r="E2778" s="321"/>
      <c r="F2778" s="321"/>
      <c r="G2778" s="321" t="s">
        <v>7</v>
      </c>
      <c r="H2778" s="321"/>
      <c r="I2778" s="347">
        <v>12</v>
      </c>
      <c r="J2778" s="331"/>
      <c r="K2778" s="132">
        <v>2.0499999999999998</v>
      </c>
      <c r="L2778" s="331"/>
      <c r="M2778" s="331"/>
      <c r="N2778" s="142">
        <v>24.6</v>
      </c>
      <c r="O2778" s="331"/>
      <c r="P2778" s="331"/>
      <c r="Q2778" s="331"/>
      <c r="R2778" s="331"/>
      <c r="S2778" s="142">
        <v>24.6</v>
      </c>
    </row>
    <row r="2779" spans="1:19" ht="21.75" customHeight="1" x14ac:dyDescent="0.2">
      <c r="A2779" s="128" t="s">
        <v>4015</v>
      </c>
      <c r="B2779" s="334">
        <v>4539</v>
      </c>
      <c r="C2779" s="321"/>
      <c r="D2779" s="321" t="s">
        <v>3860</v>
      </c>
      <c r="E2779" s="321"/>
      <c r="F2779" s="321"/>
      <c r="G2779" s="321" t="s">
        <v>7</v>
      </c>
      <c r="H2779" s="321"/>
      <c r="I2779" s="335">
        <v>4</v>
      </c>
      <c r="J2779" s="331"/>
      <c r="K2779" s="132">
        <v>5.64</v>
      </c>
      <c r="L2779" s="331"/>
      <c r="M2779" s="331"/>
      <c r="N2779" s="142">
        <v>22.56</v>
      </c>
      <c r="O2779" s="331"/>
      <c r="P2779" s="331"/>
      <c r="Q2779" s="331"/>
      <c r="R2779" s="331"/>
      <c r="S2779" s="142">
        <v>22.56</v>
      </c>
    </row>
    <row r="2780" spans="1:19" ht="21.75" customHeight="1" x14ac:dyDescent="0.2">
      <c r="A2780" s="128" t="s">
        <v>4015</v>
      </c>
      <c r="B2780" s="334">
        <v>4541</v>
      </c>
      <c r="C2780" s="321"/>
      <c r="D2780" s="321" t="s">
        <v>3859</v>
      </c>
      <c r="E2780" s="321"/>
      <c r="F2780" s="321"/>
      <c r="G2780" s="321" t="s">
        <v>7</v>
      </c>
      <c r="H2780" s="321"/>
      <c r="I2780" s="335">
        <v>6</v>
      </c>
      <c r="J2780" s="331"/>
      <c r="K2780" s="132">
        <v>3.89</v>
      </c>
      <c r="L2780" s="331"/>
      <c r="M2780" s="331"/>
      <c r="N2780" s="142">
        <v>23.34</v>
      </c>
      <c r="O2780" s="331"/>
      <c r="P2780" s="331"/>
      <c r="Q2780" s="331"/>
      <c r="R2780" s="331"/>
      <c r="S2780" s="142">
        <v>23.34</v>
      </c>
    </row>
    <row r="2781" spans="1:19" ht="10.9" customHeight="1" x14ac:dyDescent="0.2">
      <c r="A2781" s="128" t="s">
        <v>4015</v>
      </c>
      <c r="B2781" s="334">
        <v>4608</v>
      </c>
      <c r="C2781" s="321"/>
      <c r="D2781" s="321" t="s">
        <v>3847</v>
      </c>
      <c r="E2781" s="321"/>
      <c r="F2781" s="321"/>
      <c r="G2781" s="321" t="s">
        <v>7</v>
      </c>
      <c r="H2781" s="321"/>
      <c r="I2781" s="335">
        <v>1</v>
      </c>
      <c r="J2781" s="331"/>
      <c r="K2781" s="142">
        <v>54.32</v>
      </c>
      <c r="L2781" s="331"/>
      <c r="M2781" s="331"/>
      <c r="N2781" s="142">
        <v>54.32</v>
      </c>
      <c r="O2781" s="331"/>
      <c r="P2781" s="331"/>
      <c r="Q2781" s="331"/>
      <c r="R2781" s="331"/>
      <c r="S2781" s="142">
        <v>54.32</v>
      </c>
    </row>
    <row r="2782" spans="1:19" ht="10.9" customHeight="1" x14ac:dyDescent="0.2">
      <c r="A2782" s="128" t="s">
        <v>4015</v>
      </c>
      <c r="B2782" s="334">
        <v>4651</v>
      </c>
      <c r="C2782" s="321"/>
      <c r="D2782" s="321" t="s">
        <v>3843</v>
      </c>
      <c r="E2782" s="321"/>
      <c r="F2782" s="321"/>
      <c r="G2782" s="321" t="s">
        <v>7</v>
      </c>
      <c r="H2782" s="321"/>
      <c r="I2782" s="335">
        <v>1</v>
      </c>
      <c r="J2782" s="331"/>
      <c r="K2782" s="132">
        <v>4.0199999999999996</v>
      </c>
      <c r="L2782" s="331"/>
      <c r="M2782" s="331"/>
      <c r="N2782" s="132">
        <v>4.0199999999999996</v>
      </c>
      <c r="O2782" s="331"/>
      <c r="P2782" s="331"/>
      <c r="Q2782" s="331"/>
      <c r="R2782" s="331"/>
      <c r="S2782" s="132">
        <v>4.0199999999999996</v>
      </c>
    </row>
    <row r="2783" spans="1:19" ht="10.9" customHeight="1" x14ac:dyDescent="0.2">
      <c r="A2783" s="128" t="s">
        <v>4015</v>
      </c>
      <c r="B2783" s="334">
        <v>4652</v>
      </c>
      <c r="C2783" s="321"/>
      <c r="D2783" s="321" t="s">
        <v>3842</v>
      </c>
      <c r="E2783" s="321"/>
      <c r="F2783" s="321"/>
      <c r="G2783" s="321" t="s">
        <v>7</v>
      </c>
      <c r="H2783" s="321"/>
      <c r="I2783" s="335">
        <v>1</v>
      </c>
      <c r="J2783" s="331"/>
      <c r="K2783" s="142">
        <v>11.64</v>
      </c>
      <c r="L2783" s="331"/>
      <c r="M2783" s="331"/>
      <c r="N2783" s="142">
        <v>11.64</v>
      </c>
      <c r="O2783" s="331"/>
      <c r="P2783" s="331"/>
      <c r="Q2783" s="331"/>
      <c r="R2783" s="331"/>
      <c r="S2783" s="142">
        <v>11.64</v>
      </c>
    </row>
    <row r="2784" spans="1:19" ht="10.9" customHeight="1" x14ac:dyDescent="0.2">
      <c r="A2784" s="128" t="s">
        <v>4015</v>
      </c>
      <c r="B2784" s="334">
        <v>4653</v>
      </c>
      <c r="C2784" s="321"/>
      <c r="D2784" s="321" t="s">
        <v>3841</v>
      </c>
      <c r="E2784" s="321"/>
      <c r="F2784" s="321"/>
      <c r="G2784" s="321" t="s">
        <v>7</v>
      </c>
      <c r="H2784" s="321"/>
      <c r="I2784" s="335">
        <v>1</v>
      </c>
      <c r="J2784" s="331"/>
      <c r="K2784" s="142">
        <v>16.989999999999998</v>
      </c>
      <c r="L2784" s="331"/>
      <c r="M2784" s="331"/>
      <c r="N2784" s="142">
        <v>16.989999999999998</v>
      </c>
      <c r="O2784" s="331"/>
      <c r="P2784" s="331"/>
      <c r="Q2784" s="331"/>
      <c r="R2784" s="331"/>
      <c r="S2784" s="142">
        <v>16.989999999999998</v>
      </c>
    </row>
    <row r="2785" spans="1:19" ht="10.9" customHeight="1" x14ac:dyDescent="0.2">
      <c r="A2785" s="128" t="s">
        <v>4015</v>
      </c>
      <c r="B2785" s="334">
        <v>4655</v>
      </c>
      <c r="C2785" s="321"/>
      <c r="D2785" s="321" t="s">
        <v>3840</v>
      </c>
      <c r="E2785" s="321"/>
      <c r="F2785" s="321"/>
      <c r="G2785" s="321" t="s">
        <v>7</v>
      </c>
      <c r="H2785" s="321"/>
      <c r="I2785" s="335">
        <v>1</v>
      </c>
      <c r="J2785" s="331"/>
      <c r="K2785" s="142">
        <v>32.9</v>
      </c>
      <c r="L2785" s="331"/>
      <c r="M2785" s="331"/>
      <c r="N2785" s="142">
        <v>32.9</v>
      </c>
      <c r="O2785" s="331"/>
      <c r="P2785" s="331"/>
      <c r="Q2785" s="331"/>
      <c r="R2785" s="331"/>
      <c r="S2785" s="142">
        <v>32.9</v>
      </c>
    </row>
    <row r="2786" spans="1:19" ht="10.9" customHeight="1" x14ac:dyDescent="0.2">
      <c r="A2786" s="128" t="s">
        <v>4015</v>
      </c>
      <c r="B2786" s="334">
        <v>4817</v>
      </c>
      <c r="C2786" s="321"/>
      <c r="D2786" s="321" t="s">
        <v>3790</v>
      </c>
      <c r="E2786" s="321"/>
      <c r="F2786" s="321"/>
      <c r="G2786" s="321" t="s">
        <v>7</v>
      </c>
      <c r="H2786" s="321"/>
      <c r="I2786" s="335">
        <v>4</v>
      </c>
      <c r="J2786" s="331"/>
      <c r="K2786" s="142">
        <v>15.5</v>
      </c>
      <c r="L2786" s="331"/>
      <c r="M2786" s="331"/>
      <c r="N2786" s="142">
        <v>62</v>
      </c>
      <c r="O2786" s="331"/>
      <c r="P2786" s="331"/>
      <c r="Q2786" s="331"/>
      <c r="R2786" s="331"/>
      <c r="S2786" s="142">
        <v>62</v>
      </c>
    </row>
    <row r="2787" spans="1:19" ht="10.9" customHeight="1" x14ac:dyDescent="0.2">
      <c r="A2787" s="128" t="s">
        <v>4015</v>
      </c>
      <c r="B2787" s="334">
        <v>4930</v>
      </c>
      <c r="C2787" s="321"/>
      <c r="D2787" s="321" t="s">
        <v>3786</v>
      </c>
      <c r="E2787" s="321"/>
      <c r="F2787" s="321"/>
      <c r="G2787" s="321" t="s">
        <v>7</v>
      </c>
      <c r="H2787" s="321"/>
      <c r="I2787" s="335">
        <v>1</v>
      </c>
      <c r="J2787" s="331"/>
      <c r="K2787" s="132">
        <v>7</v>
      </c>
      <c r="L2787" s="331"/>
      <c r="M2787" s="331"/>
      <c r="N2787" s="132">
        <v>7</v>
      </c>
      <c r="O2787" s="331"/>
      <c r="P2787" s="331"/>
      <c r="Q2787" s="331"/>
      <c r="R2787" s="331"/>
      <c r="S2787" s="132">
        <v>7</v>
      </c>
    </row>
    <row r="2788" spans="1:19" ht="10.9" customHeight="1" x14ac:dyDescent="0.2">
      <c r="A2788" s="128" t="s">
        <v>4015</v>
      </c>
      <c r="B2788" s="334">
        <v>4936</v>
      </c>
      <c r="C2788" s="321"/>
      <c r="D2788" s="321" t="s">
        <v>3785</v>
      </c>
      <c r="E2788" s="321"/>
      <c r="F2788" s="321"/>
      <c r="G2788" s="321" t="s">
        <v>7</v>
      </c>
      <c r="H2788" s="321"/>
      <c r="I2788" s="335">
        <v>1</v>
      </c>
      <c r="J2788" s="331"/>
      <c r="K2788" s="142">
        <v>16.88</v>
      </c>
      <c r="L2788" s="331"/>
      <c r="M2788" s="331"/>
      <c r="N2788" s="142">
        <v>16.88</v>
      </c>
      <c r="O2788" s="331"/>
      <c r="P2788" s="331"/>
      <c r="Q2788" s="331"/>
      <c r="R2788" s="331"/>
      <c r="S2788" s="142">
        <v>16.88</v>
      </c>
    </row>
    <row r="2789" spans="1:19" ht="10.9" customHeight="1" x14ac:dyDescent="0.2">
      <c r="A2789" s="128" t="s">
        <v>4015</v>
      </c>
      <c r="B2789" s="334">
        <v>5246</v>
      </c>
      <c r="C2789" s="321"/>
      <c r="D2789" s="321" t="s">
        <v>3747</v>
      </c>
      <c r="E2789" s="321"/>
      <c r="F2789" s="321"/>
      <c r="G2789" s="321" t="s">
        <v>7</v>
      </c>
      <c r="H2789" s="321"/>
      <c r="I2789" s="335">
        <v>4</v>
      </c>
      <c r="J2789" s="331"/>
      <c r="K2789" s="132">
        <v>4.8099999999999996</v>
      </c>
      <c r="L2789" s="331"/>
      <c r="M2789" s="331"/>
      <c r="N2789" s="142">
        <v>19.239999999999998</v>
      </c>
      <c r="O2789" s="331"/>
      <c r="P2789" s="331"/>
      <c r="Q2789" s="331"/>
      <c r="R2789" s="331"/>
      <c r="S2789" s="142">
        <v>19.239999999999998</v>
      </c>
    </row>
    <row r="2790" spans="1:19" ht="10.9" customHeight="1" x14ac:dyDescent="0.2">
      <c r="A2790" s="128" t="s">
        <v>4015</v>
      </c>
      <c r="B2790" s="334">
        <v>5247</v>
      </c>
      <c r="C2790" s="321"/>
      <c r="D2790" s="321" t="s">
        <v>3746</v>
      </c>
      <c r="E2790" s="321"/>
      <c r="F2790" s="321"/>
      <c r="G2790" s="321" t="s">
        <v>7</v>
      </c>
      <c r="H2790" s="321"/>
      <c r="I2790" s="335">
        <v>2</v>
      </c>
      <c r="J2790" s="331"/>
      <c r="K2790" s="132">
        <v>6.96</v>
      </c>
      <c r="L2790" s="331"/>
      <c r="M2790" s="331"/>
      <c r="N2790" s="142">
        <v>13.92</v>
      </c>
      <c r="O2790" s="331"/>
      <c r="P2790" s="331"/>
      <c r="Q2790" s="331"/>
      <c r="R2790" s="331"/>
      <c r="S2790" s="142">
        <v>13.92</v>
      </c>
    </row>
    <row r="2791" spans="1:19" ht="10.9" customHeight="1" x14ac:dyDescent="0.2">
      <c r="A2791" s="128" t="s">
        <v>4015</v>
      </c>
      <c r="B2791" s="334">
        <v>5335</v>
      </c>
      <c r="C2791" s="321"/>
      <c r="D2791" s="321" t="s">
        <v>3724</v>
      </c>
      <c r="E2791" s="321"/>
      <c r="F2791" s="321"/>
      <c r="G2791" s="321" t="s">
        <v>7</v>
      </c>
      <c r="H2791" s="321"/>
      <c r="I2791" s="335">
        <v>9</v>
      </c>
      <c r="J2791" s="331"/>
      <c r="K2791" s="132">
        <v>2.11</v>
      </c>
      <c r="L2791" s="331"/>
      <c r="M2791" s="331"/>
      <c r="N2791" s="142">
        <v>18.989999999999998</v>
      </c>
      <c r="O2791" s="331"/>
      <c r="P2791" s="331"/>
      <c r="Q2791" s="331"/>
      <c r="R2791" s="331"/>
      <c r="S2791" s="142">
        <v>18.989999999999998</v>
      </c>
    </row>
    <row r="2792" spans="1:19" ht="10.9" customHeight="1" x14ac:dyDescent="0.2">
      <c r="A2792" s="128" t="s">
        <v>4015</v>
      </c>
      <c r="B2792" s="334">
        <v>5336</v>
      </c>
      <c r="C2792" s="321"/>
      <c r="D2792" s="321" t="s">
        <v>3723</v>
      </c>
      <c r="E2792" s="321"/>
      <c r="F2792" s="321"/>
      <c r="G2792" s="321" t="s">
        <v>7</v>
      </c>
      <c r="H2792" s="321"/>
      <c r="I2792" s="335">
        <v>5</v>
      </c>
      <c r="J2792" s="331"/>
      <c r="K2792" s="132">
        <v>6.46</v>
      </c>
      <c r="L2792" s="331"/>
      <c r="M2792" s="331"/>
      <c r="N2792" s="142">
        <v>32.299999999999997</v>
      </c>
      <c r="O2792" s="331"/>
      <c r="P2792" s="331"/>
      <c r="Q2792" s="331"/>
      <c r="R2792" s="331"/>
      <c r="S2792" s="142">
        <v>32.299999999999997</v>
      </c>
    </row>
    <row r="2793" spans="1:19" ht="10.9" customHeight="1" x14ac:dyDescent="0.2">
      <c r="A2793" s="128" t="s">
        <v>4015</v>
      </c>
      <c r="B2793" s="334">
        <v>5337</v>
      </c>
      <c r="C2793" s="321"/>
      <c r="D2793" s="321" t="s">
        <v>3722</v>
      </c>
      <c r="E2793" s="321"/>
      <c r="F2793" s="321"/>
      <c r="G2793" s="321" t="s">
        <v>7</v>
      </c>
      <c r="H2793" s="321"/>
      <c r="I2793" s="335">
        <v>5</v>
      </c>
      <c r="J2793" s="331"/>
      <c r="K2793" s="132">
        <v>6.99</v>
      </c>
      <c r="L2793" s="331"/>
      <c r="M2793" s="331"/>
      <c r="N2793" s="142">
        <v>34.950000000000003</v>
      </c>
      <c r="O2793" s="331"/>
      <c r="P2793" s="331"/>
      <c r="Q2793" s="331"/>
      <c r="R2793" s="331"/>
      <c r="S2793" s="142">
        <v>34.950000000000003</v>
      </c>
    </row>
    <row r="2794" spans="1:19" ht="10.9" customHeight="1" x14ac:dyDescent="0.2">
      <c r="A2794" s="128" t="s">
        <v>4015</v>
      </c>
      <c r="B2794" s="334">
        <v>5339</v>
      </c>
      <c r="C2794" s="321"/>
      <c r="D2794" s="321" t="s">
        <v>3721</v>
      </c>
      <c r="E2794" s="321"/>
      <c r="F2794" s="321"/>
      <c r="G2794" s="321" t="s">
        <v>7</v>
      </c>
      <c r="H2794" s="321"/>
      <c r="I2794" s="335">
        <v>3</v>
      </c>
      <c r="J2794" s="331"/>
      <c r="K2794" s="135">
        <v>103.27</v>
      </c>
      <c r="L2794" s="331"/>
      <c r="M2794" s="331"/>
      <c r="N2794" s="135">
        <v>309.81</v>
      </c>
      <c r="O2794" s="331"/>
      <c r="P2794" s="331"/>
      <c r="Q2794" s="331"/>
      <c r="R2794" s="331"/>
      <c r="S2794" s="135">
        <v>309.81</v>
      </c>
    </row>
    <row r="2795" spans="1:19" ht="10.9" customHeight="1" x14ac:dyDescent="0.2">
      <c r="A2795" s="128" t="s">
        <v>4015</v>
      </c>
      <c r="B2795" s="334">
        <v>5550</v>
      </c>
      <c r="C2795" s="321"/>
      <c r="D2795" s="321" t="s">
        <v>3680</v>
      </c>
      <c r="E2795" s="321"/>
      <c r="F2795" s="321"/>
      <c r="G2795" s="321" t="s">
        <v>7</v>
      </c>
      <c r="H2795" s="321"/>
      <c r="I2795" s="335">
        <v>2</v>
      </c>
      <c r="J2795" s="331"/>
      <c r="K2795" s="142">
        <v>14.9</v>
      </c>
      <c r="L2795" s="331"/>
      <c r="M2795" s="331"/>
      <c r="N2795" s="142">
        <v>29.8</v>
      </c>
      <c r="O2795" s="331"/>
      <c r="P2795" s="331"/>
      <c r="Q2795" s="331"/>
      <c r="R2795" s="331"/>
      <c r="S2795" s="142">
        <v>29.8</v>
      </c>
    </row>
    <row r="2796" spans="1:19" ht="21.75" customHeight="1" x14ac:dyDescent="0.2">
      <c r="A2796" s="128" t="s">
        <v>4015</v>
      </c>
      <c r="B2796" s="334">
        <v>9352</v>
      </c>
      <c r="C2796" s="321"/>
      <c r="D2796" s="321" t="s">
        <v>3637</v>
      </c>
      <c r="E2796" s="321"/>
      <c r="F2796" s="321"/>
      <c r="G2796" s="321" t="s">
        <v>7</v>
      </c>
      <c r="H2796" s="321"/>
      <c r="I2796" s="335">
        <v>2</v>
      </c>
      <c r="J2796" s="331"/>
      <c r="K2796" s="135">
        <v>247.27</v>
      </c>
      <c r="L2796" s="331"/>
      <c r="M2796" s="331"/>
      <c r="N2796" s="135">
        <v>494.54</v>
      </c>
      <c r="O2796" s="331"/>
      <c r="P2796" s="331"/>
      <c r="Q2796" s="331"/>
      <c r="R2796" s="331"/>
      <c r="S2796" s="135">
        <v>494.54</v>
      </c>
    </row>
    <row r="2797" spans="1:19" ht="10.9" customHeight="1" x14ac:dyDescent="0.2">
      <c r="A2797" s="322" t="s">
        <v>4014</v>
      </c>
      <c r="B2797" s="322"/>
      <c r="C2797" s="322"/>
      <c r="D2797" s="322"/>
      <c r="E2797" s="322"/>
      <c r="F2797" s="322"/>
      <c r="G2797" s="322"/>
      <c r="H2797" s="322"/>
      <c r="I2797" s="322"/>
      <c r="J2797" s="322"/>
      <c r="K2797" s="322"/>
      <c r="L2797" s="333">
        <v>0</v>
      </c>
      <c r="M2797" s="322"/>
      <c r="N2797" s="151">
        <v>1697.16</v>
      </c>
      <c r="O2797" s="333">
        <v>0</v>
      </c>
      <c r="P2797" s="322"/>
      <c r="Q2797" s="333">
        <v>0</v>
      </c>
      <c r="R2797" s="322"/>
      <c r="S2797" s="151">
        <v>1697.16</v>
      </c>
    </row>
    <row r="2798" spans="1:19" ht="10.9" customHeight="1" x14ac:dyDescent="0.2">
      <c r="A2798" s="322" t="s">
        <v>4013</v>
      </c>
      <c r="B2798" s="322"/>
      <c r="C2798" s="322"/>
      <c r="D2798" s="322"/>
      <c r="E2798" s="322"/>
      <c r="F2798" s="322"/>
      <c r="G2798" s="322"/>
      <c r="H2798" s="322"/>
      <c r="I2798" s="322"/>
      <c r="J2798" s="322"/>
      <c r="K2798" s="322"/>
      <c r="L2798" s="330">
        <v>0</v>
      </c>
      <c r="M2798" s="322"/>
      <c r="N2798" s="149">
        <v>1</v>
      </c>
      <c r="O2798" s="330">
        <v>0</v>
      </c>
      <c r="P2798" s="322"/>
      <c r="Q2798" s="330">
        <v>0</v>
      </c>
      <c r="R2798" s="322"/>
      <c r="S2798" s="149">
        <v>1</v>
      </c>
    </row>
    <row r="2799" spans="1:19" ht="10.9" customHeight="1" x14ac:dyDescent="0.2">
      <c r="A2799" s="301"/>
      <c r="B2799" s="301"/>
      <c r="C2799" s="301"/>
      <c r="D2799" s="301"/>
      <c r="E2799" s="301"/>
      <c r="F2799" s="301"/>
      <c r="G2799" s="301"/>
      <c r="H2799" s="301"/>
      <c r="I2799" s="301"/>
      <c r="J2799" s="301"/>
      <c r="K2799" s="301"/>
      <c r="L2799" s="301"/>
      <c r="M2799" s="301"/>
      <c r="N2799" s="301"/>
      <c r="O2799" s="301"/>
      <c r="P2799" s="301"/>
      <c r="Q2799" s="301"/>
      <c r="R2799" s="301"/>
      <c r="S2799" s="301"/>
    </row>
    <row r="2800" spans="1:19" ht="10.9" customHeight="1" x14ac:dyDescent="0.2">
      <c r="A2800" s="322" t="s">
        <v>4022</v>
      </c>
      <c r="B2800" s="322"/>
      <c r="C2800" s="322"/>
      <c r="D2800" s="322"/>
      <c r="E2800" s="321" t="s">
        <v>4296</v>
      </c>
      <c r="F2800" s="321"/>
      <c r="G2800" s="321"/>
      <c r="H2800" s="321"/>
      <c r="I2800" s="321"/>
      <c r="J2800" s="321"/>
      <c r="K2800" s="321"/>
      <c r="L2800" s="321"/>
      <c r="M2800" s="321"/>
      <c r="N2800" s="321"/>
      <c r="O2800" s="321"/>
      <c r="P2800" s="322" t="s">
        <v>2904</v>
      </c>
      <c r="Q2800" s="322"/>
      <c r="R2800" s="321" t="s">
        <v>414</v>
      </c>
      <c r="S2800" s="321"/>
    </row>
    <row r="2801" spans="1:19" ht="10.9" customHeight="1" x14ac:dyDescent="0.2">
      <c r="A2801" s="157"/>
      <c r="B2801" s="324"/>
      <c r="C2801" s="324"/>
      <c r="D2801" s="324"/>
      <c r="E2801" s="324"/>
      <c r="F2801" s="324"/>
      <c r="G2801" s="325"/>
      <c r="H2801" s="325"/>
      <c r="I2801" s="325"/>
      <c r="J2801" s="325"/>
      <c r="K2801" s="156"/>
      <c r="L2801" s="326" t="s">
        <v>4020</v>
      </c>
      <c r="M2801" s="326"/>
      <c r="N2801" s="326"/>
      <c r="O2801" s="326"/>
      <c r="P2801" s="326"/>
      <c r="Q2801" s="326"/>
      <c r="R2801" s="326"/>
      <c r="S2801" s="156"/>
    </row>
    <row r="2802" spans="1:19" ht="65.650000000000006" customHeight="1" x14ac:dyDescent="0.2">
      <c r="A2802" s="155" t="s">
        <v>1247</v>
      </c>
      <c r="B2802" s="327" t="s">
        <v>0</v>
      </c>
      <c r="C2802" s="327"/>
      <c r="D2802" s="327" t="s">
        <v>1</v>
      </c>
      <c r="E2802" s="327"/>
      <c r="F2802" s="327"/>
      <c r="G2802" s="327" t="s">
        <v>2904</v>
      </c>
      <c r="H2802" s="327"/>
      <c r="I2802" s="328" t="s">
        <v>405</v>
      </c>
      <c r="J2802" s="328"/>
      <c r="K2802" s="154" t="s">
        <v>4</v>
      </c>
      <c r="L2802" s="322" t="s">
        <v>4019</v>
      </c>
      <c r="M2802" s="322"/>
      <c r="N2802" s="141" t="s">
        <v>4018</v>
      </c>
      <c r="O2802" s="322" t="s">
        <v>4017</v>
      </c>
      <c r="P2802" s="322"/>
      <c r="Q2802" s="322" t="s">
        <v>4016</v>
      </c>
      <c r="R2802" s="322"/>
      <c r="S2802" s="154" t="s">
        <v>5</v>
      </c>
    </row>
    <row r="2803" spans="1:19" ht="21.75" customHeight="1" x14ac:dyDescent="0.2">
      <c r="A2803" s="128" t="s">
        <v>4015</v>
      </c>
      <c r="B2803" s="334">
        <v>9379</v>
      </c>
      <c r="C2803" s="321"/>
      <c r="D2803" s="321" t="s">
        <v>3484</v>
      </c>
      <c r="E2803" s="321"/>
      <c r="F2803" s="321"/>
      <c r="G2803" s="321" t="s">
        <v>7</v>
      </c>
      <c r="H2803" s="321"/>
      <c r="I2803" s="335">
        <v>1</v>
      </c>
      <c r="J2803" s="331"/>
      <c r="K2803" s="129">
        <v>3804.01</v>
      </c>
      <c r="L2803" s="331"/>
      <c r="M2803" s="331"/>
      <c r="N2803" s="129">
        <v>3804.01</v>
      </c>
      <c r="O2803" s="331"/>
      <c r="P2803" s="331"/>
      <c r="Q2803" s="331"/>
      <c r="R2803" s="331"/>
      <c r="S2803" s="129">
        <v>3804.01</v>
      </c>
    </row>
    <row r="2804" spans="1:19" ht="10.9" customHeight="1" x14ac:dyDescent="0.2">
      <c r="A2804" s="128" t="s">
        <v>4015</v>
      </c>
      <c r="B2804" s="334">
        <v>9400</v>
      </c>
      <c r="C2804" s="321"/>
      <c r="D2804" s="321" t="s">
        <v>3384</v>
      </c>
      <c r="E2804" s="321"/>
      <c r="F2804" s="321"/>
      <c r="G2804" s="321" t="s">
        <v>7</v>
      </c>
      <c r="H2804" s="321"/>
      <c r="I2804" s="347">
        <v>12</v>
      </c>
      <c r="J2804" s="331"/>
      <c r="K2804" s="142">
        <v>78</v>
      </c>
      <c r="L2804" s="331"/>
      <c r="M2804" s="331"/>
      <c r="N2804" s="135">
        <v>936</v>
      </c>
      <c r="O2804" s="331"/>
      <c r="P2804" s="331"/>
      <c r="Q2804" s="331"/>
      <c r="R2804" s="331"/>
      <c r="S2804" s="135">
        <v>936</v>
      </c>
    </row>
    <row r="2805" spans="1:19" ht="10.9" customHeight="1" x14ac:dyDescent="0.2">
      <c r="A2805" s="128" t="s">
        <v>4015</v>
      </c>
      <c r="B2805" s="334">
        <v>9402</v>
      </c>
      <c r="C2805" s="321"/>
      <c r="D2805" s="321" t="s">
        <v>3382</v>
      </c>
      <c r="E2805" s="321"/>
      <c r="F2805" s="321"/>
      <c r="G2805" s="321" t="s">
        <v>7</v>
      </c>
      <c r="H2805" s="321"/>
      <c r="I2805" s="335">
        <v>4</v>
      </c>
      <c r="J2805" s="331"/>
      <c r="K2805" s="142">
        <v>66.95</v>
      </c>
      <c r="L2805" s="331"/>
      <c r="M2805" s="331"/>
      <c r="N2805" s="135">
        <v>267.8</v>
      </c>
      <c r="O2805" s="331"/>
      <c r="P2805" s="331"/>
      <c r="Q2805" s="331"/>
      <c r="R2805" s="331"/>
      <c r="S2805" s="135">
        <v>267.8</v>
      </c>
    </row>
    <row r="2806" spans="1:19" ht="10.9" customHeight="1" x14ac:dyDescent="0.2">
      <c r="A2806" s="322" t="s">
        <v>4014</v>
      </c>
      <c r="B2806" s="322"/>
      <c r="C2806" s="322"/>
      <c r="D2806" s="322"/>
      <c r="E2806" s="322"/>
      <c r="F2806" s="322"/>
      <c r="G2806" s="322"/>
      <c r="H2806" s="322"/>
      <c r="I2806" s="322"/>
      <c r="J2806" s="322"/>
      <c r="K2806" s="322"/>
      <c r="L2806" s="333">
        <v>0</v>
      </c>
      <c r="M2806" s="322"/>
      <c r="N2806" s="151">
        <v>5007.8100000000004</v>
      </c>
      <c r="O2806" s="333">
        <v>0</v>
      </c>
      <c r="P2806" s="322"/>
      <c r="Q2806" s="333">
        <v>0</v>
      </c>
      <c r="R2806" s="322"/>
      <c r="S2806" s="151">
        <v>5007.8100000000004</v>
      </c>
    </row>
    <row r="2807" spans="1:19" ht="10.9" customHeight="1" x14ac:dyDescent="0.2">
      <c r="A2807" s="322" t="s">
        <v>4013</v>
      </c>
      <c r="B2807" s="322"/>
      <c r="C2807" s="322"/>
      <c r="D2807" s="322"/>
      <c r="E2807" s="322"/>
      <c r="F2807" s="322"/>
      <c r="G2807" s="322"/>
      <c r="H2807" s="322"/>
      <c r="I2807" s="322"/>
      <c r="J2807" s="322"/>
      <c r="K2807" s="322"/>
      <c r="L2807" s="330">
        <v>0</v>
      </c>
      <c r="M2807" s="322"/>
      <c r="N2807" s="149">
        <v>1</v>
      </c>
      <c r="O2807" s="330">
        <v>0</v>
      </c>
      <c r="P2807" s="322"/>
      <c r="Q2807" s="330">
        <v>0</v>
      </c>
      <c r="R2807" s="322"/>
      <c r="S2807" s="149">
        <v>1</v>
      </c>
    </row>
    <row r="2808" spans="1:19" ht="10.9" customHeight="1" x14ac:dyDescent="0.2">
      <c r="A2808" s="301"/>
      <c r="B2808" s="301"/>
      <c r="C2808" s="301"/>
      <c r="D2808" s="301"/>
      <c r="E2808" s="301"/>
      <c r="F2808" s="301"/>
      <c r="G2808" s="301"/>
      <c r="H2808" s="301"/>
      <c r="I2808" s="301"/>
      <c r="J2808" s="301"/>
      <c r="K2808" s="301"/>
      <c r="L2808" s="301"/>
      <c r="M2808" s="301"/>
      <c r="N2808" s="301"/>
      <c r="O2808" s="301"/>
      <c r="P2808" s="301"/>
      <c r="Q2808" s="301"/>
      <c r="R2808" s="301"/>
      <c r="S2808" s="301"/>
    </row>
    <row r="2809" spans="1:19" ht="10.9" customHeight="1" x14ac:dyDescent="0.2">
      <c r="A2809" s="322" t="s">
        <v>4022</v>
      </c>
      <c r="B2809" s="322"/>
      <c r="C2809" s="322"/>
      <c r="D2809" s="322"/>
      <c r="E2809" s="321" t="s">
        <v>4295</v>
      </c>
      <c r="F2809" s="321"/>
      <c r="G2809" s="321"/>
      <c r="H2809" s="321"/>
      <c r="I2809" s="321"/>
      <c r="J2809" s="321"/>
      <c r="K2809" s="321"/>
      <c r="L2809" s="321"/>
      <c r="M2809" s="321"/>
      <c r="N2809" s="321"/>
      <c r="O2809" s="321"/>
      <c r="P2809" s="322" t="s">
        <v>2904</v>
      </c>
      <c r="Q2809" s="322"/>
      <c r="R2809" s="321" t="s">
        <v>414</v>
      </c>
      <c r="S2809" s="321"/>
    </row>
    <row r="2810" spans="1:19" ht="10.9" customHeight="1" x14ac:dyDescent="0.2">
      <c r="A2810" s="157"/>
      <c r="B2810" s="324"/>
      <c r="C2810" s="324"/>
      <c r="D2810" s="324"/>
      <c r="E2810" s="324"/>
      <c r="F2810" s="324"/>
      <c r="G2810" s="325"/>
      <c r="H2810" s="325"/>
      <c r="I2810" s="325"/>
      <c r="J2810" s="325"/>
      <c r="K2810" s="156"/>
      <c r="L2810" s="326" t="s">
        <v>4020</v>
      </c>
      <c r="M2810" s="326"/>
      <c r="N2810" s="326"/>
      <c r="O2810" s="326"/>
      <c r="P2810" s="326"/>
      <c r="Q2810" s="326"/>
      <c r="R2810" s="326"/>
      <c r="S2810" s="156"/>
    </row>
    <row r="2811" spans="1:19" ht="65.650000000000006" customHeight="1" x14ac:dyDescent="0.2">
      <c r="A2811" s="155" t="s">
        <v>1247</v>
      </c>
      <c r="B2811" s="327" t="s">
        <v>0</v>
      </c>
      <c r="C2811" s="327"/>
      <c r="D2811" s="327" t="s">
        <v>1</v>
      </c>
      <c r="E2811" s="327"/>
      <c r="F2811" s="327"/>
      <c r="G2811" s="327" t="s">
        <v>2904</v>
      </c>
      <c r="H2811" s="327"/>
      <c r="I2811" s="328" t="s">
        <v>405</v>
      </c>
      <c r="J2811" s="328"/>
      <c r="K2811" s="154" t="s">
        <v>4</v>
      </c>
      <c r="L2811" s="322" t="s">
        <v>4019</v>
      </c>
      <c r="M2811" s="322"/>
      <c r="N2811" s="141" t="s">
        <v>4018</v>
      </c>
      <c r="O2811" s="322" t="s">
        <v>4017</v>
      </c>
      <c r="P2811" s="322"/>
      <c r="Q2811" s="322" t="s">
        <v>4016</v>
      </c>
      <c r="R2811" s="322"/>
      <c r="S2811" s="154" t="s">
        <v>5</v>
      </c>
    </row>
    <row r="2812" spans="1:19" ht="10.9" customHeight="1" x14ac:dyDescent="0.2">
      <c r="A2812" s="128" t="s">
        <v>4015</v>
      </c>
      <c r="B2812" s="334">
        <v>4772</v>
      </c>
      <c r="C2812" s="321"/>
      <c r="D2812" s="321" t="s">
        <v>3807</v>
      </c>
      <c r="E2812" s="321"/>
      <c r="F2812" s="321"/>
      <c r="G2812" s="321" t="s">
        <v>19</v>
      </c>
      <c r="H2812" s="321"/>
      <c r="I2812" s="335">
        <v>8.27</v>
      </c>
      <c r="J2812" s="331"/>
      <c r="K2812" s="142">
        <v>29.98</v>
      </c>
      <c r="L2812" s="331"/>
      <c r="M2812" s="331"/>
      <c r="N2812" s="135">
        <v>247.93459999999999</v>
      </c>
      <c r="O2812" s="331"/>
      <c r="P2812" s="331"/>
      <c r="Q2812" s="331"/>
      <c r="R2812" s="331"/>
      <c r="S2812" s="135">
        <v>247.93459999999999</v>
      </c>
    </row>
    <row r="2813" spans="1:19" ht="10.9" customHeight="1" x14ac:dyDescent="0.2">
      <c r="A2813" s="322" t="s">
        <v>4014</v>
      </c>
      <c r="B2813" s="322"/>
      <c r="C2813" s="322"/>
      <c r="D2813" s="322"/>
      <c r="E2813" s="322"/>
      <c r="F2813" s="322"/>
      <c r="G2813" s="322"/>
      <c r="H2813" s="322"/>
      <c r="I2813" s="322"/>
      <c r="J2813" s="322"/>
      <c r="K2813" s="322"/>
      <c r="L2813" s="333">
        <v>0</v>
      </c>
      <c r="M2813" s="322"/>
      <c r="N2813" s="161">
        <v>247.93459999999999</v>
      </c>
      <c r="O2813" s="333">
        <v>0</v>
      </c>
      <c r="P2813" s="322"/>
      <c r="Q2813" s="333">
        <v>0</v>
      </c>
      <c r="R2813" s="322"/>
      <c r="S2813" s="161">
        <v>247.93459999999999</v>
      </c>
    </row>
    <row r="2814" spans="1:19" ht="10.9" customHeight="1" x14ac:dyDescent="0.2">
      <c r="A2814" s="322" t="s">
        <v>4013</v>
      </c>
      <c r="B2814" s="322"/>
      <c r="C2814" s="322"/>
      <c r="D2814" s="322"/>
      <c r="E2814" s="322"/>
      <c r="F2814" s="322"/>
      <c r="G2814" s="322"/>
      <c r="H2814" s="322"/>
      <c r="I2814" s="322"/>
      <c r="J2814" s="322"/>
      <c r="K2814" s="322"/>
      <c r="L2814" s="330">
        <v>0</v>
      </c>
      <c r="M2814" s="322"/>
      <c r="N2814" s="149">
        <v>1</v>
      </c>
      <c r="O2814" s="330">
        <v>0</v>
      </c>
      <c r="P2814" s="322"/>
      <c r="Q2814" s="330">
        <v>0</v>
      </c>
      <c r="R2814" s="322"/>
      <c r="S2814" s="149">
        <v>1</v>
      </c>
    </row>
    <row r="2815" spans="1:19" ht="10.9" customHeight="1" x14ac:dyDescent="0.2">
      <c r="A2815" s="301"/>
      <c r="B2815" s="301"/>
      <c r="C2815" s="301"/>
      <c r="D2815" s="301"/>
      <c r="E2815" s="301"/>
      <c r="F2815" s="301"/>
      <c r="G2815" s="301"/>
      <c r="H2815" s="301"/>
      <c r="I2815" s="301"/>
      <c r="J2815" s="301"/>
      <c r="K2815" s="301"/>
      <c r="L2815" s="301"/>
      <c r="M2815" s="301"/>
      <c r="N2815" s="301"/>
      <c r="O2815" s="301"/>
      <c r="P2815" s="301"/>
      <c r="Q2815" s="301"/>
      <c r="R2815" s="301"/>
      <c r="S2815" s="301"/>
    </row>
    <row r="2816" spans="1:19" ht="10.9" customHeight="1" x14ac:dyDescent="0.2">
      <c r="A2816" s="322" t="s">
        <v>4022</v>
      </c>
      <c r="B2816" s="322"/>
      <c r="C2816" s="322"/>
      <c r="D2816" s="322"/>
      <c r="E2816" s="321" t="s">
        <v>4294</v>
      </c>
      <c r="F2816" s="321"/>
      <c r="G2816" s="321"/>
      <c r="H2816" s="321"/>
      <c r="I2816" s="321"/>
      <c r="J2816" s="321"/>
      <c r="K2816" s="321"/>
      <c r="L2816" s="321"/>
      <c r="M2816" s="321"/>
      <c r="N2816" s="321"/>
      <c r="O2816" s="321"/>
      <c r="P2816" s="322" t="s">
        <v>2904</v>
      </c>
      <c r="Q2816" s="322"/>
      <c r="R2816" s="321" t="s">
        <v>414</v>
      </c>
      <c r="S2816" s="321"/>
    </row>
    <row r="2817" spans="1:19" ht="10.9" customHeight="1" x14ac:dyDescent="0.2">
      <c r="A2817" s="157"/>
      <c r="B2817" s="324"/>
      <c r="C2817" s="324"/>
      <c r="D2817" s="324"/>
      <c r="E2817" s="324"/>
      <c r="F2817" s="324"/>
      <c r="G2817" s="325"/>
      <c r="H2817" s="325"/>
      <c r="I2817" s="325"/>
      <c r="J2817" s="325"/>
      <c r="K2817" s="156"/>
      <c r="L2817" s="326" t="s">
        <v>4020</v>
      </c>
      <c r="M2817" s="326"/>
      <c r="N2817" s="326"/>
      <c r="O2817" s="326"/>
      <c r="P2817" s="326"/>
      <c r="Q2817" s="326"/>
      <c r="R2817" s="326"/>
      <c r="S2817" s="156"/>
    </row>
    <row r="2818" spans="1:19" ht="65.650000000000006" customHeight="1" x14ac:dyDescent="0.2">
      <c r="A2818" s="155" t="s">
        <v>1247</v>
      </c>
      <c r="B2818" s="327" t="s">
        <v>0</v>
      </c>
      <c r="C2818" s="327"/>
      <c r="D2818" s="327" t="s">
        <v>1</v>
      </c>
      <c r="E2818" s="327"/>
      <c r="F2818" s="327"/>
      <c r="G2818" s="327" t="s">
        <v>2904</v>
      </c>
      <c r="H2818" s="327"/>
      <c r="I2818" s="328" t="s">
        <v>405</v>
      </c>
      <c r="J2818" s="328"/>
      <c r="K2818" s="154" t="s">
        <v>4</v>
      </c>
      <c r="L2818" s="322" t="s">
        <v>4019</v>
      </c>
      <c r="M2818" s="322"/>
      <c r="N2818" s="141" t="s">
        <v>4018</v>
      </c>
      <c r="O2818" s="322" t="s">
        <v>4017</v>
      </c>
      <c r="P2818" s="322"/>
      <c r="Q2818" s="322" t="s">
        <v>4016</v>
      </c>
      <c r="R2818" s="322"/>
      <c r="S2818" s="154" t="s">
        <v>5</v>
      </c>
    </row>
    <row r="2819" spans="1:19" ht="21.75" customHeight="1" x14ac:dyDescent="0.2">
      <c r="A2819" s="128" t="s">
        <v>4015</v>
      </c>
      <c r="B2819" s="334">
        <v>4544</v>
      </c>
      <c r="C2819" s="321"/>
      <c r="D2819" s="321" t="s">
        <v>3858</v>
      </c>
      <c r="E2819" s="321"/>
      <c r="F2819" s="321"/>
      <c r="G2819" s="321" t="s">
        <v>7</v>
      </c>
      <c r="H2819" s="321"/>
      <c r="I2819" s="335">
        <v>6</v>
      </c>
      <c r="J2819" s="331"/>
      <c r="K2819" s="142">
        <v>22.44</v>
      </c>
      <c r="L2819" s="331"/>
      <c r="M2819" s="331"/>
      <c r="N2819" s="135">
        <v>134.63999999999999</v>
      </c>
      <c r="O2819" s="331"/>
      <c r="P2819" s="331"/>
      <c r="Q2819" s="331"/>
      <c r="R2819" s="331"/>
      <c r="S2819" s="135">
        <v>134.63999999999999</v>
      </c>
    </row>
    <row r="2820" spans="1:19" ht="10.9" customHeight="1" x14ac:dyDescent="0.2">
      <c r="A2820" s="128" t="s">
        <v>4015</v>
      </c>
      <c r="B2820" s="334">
        <v>4655</v>
      </c>
      <c r="C2820" s="321"/>
      <c r="D2820" s="321" t="s">
        <v>3840</v>
      </c>
      <c r="E2820" s="321"/>
      <c r="F2820" s="321"/>
      <c r="G2820" s="321" t="s">
        <v>7</v>
      </c>
      <c r="H2820" s="321"/>
      <c r="I2820" s="335">
        <v>2</v>
      </c>
      <c r="J2820" s="331"/>
      <c r="K2820" s="142">
        <v>32.9</v>
      </c>
      <c r="L2820" s="331"/>
      <c r="M2820" s="331"/>
      <c r="N2820" s="142">
        <v>65.8</v>
      </c>
      <c r="O2820" s="331"/>
      <c r="P2820" s="331"/>
      <c r="Q2820" s="331"/>
      <c r="R2820" s="331"/>
      <c r="S2820" s="142">
        <v>65.8</v>
      </c>
    </row>
    <row r="2821" spans="1:19" ht="10.9" customHeight="1" x14ac:dyDescent="0.2">
      <c r="A2821" s="128" t="s">
        <v>4015</v>
      </c>
      <c r="B2821" s="334">
        <v>4936</v>
      </c>
      <c r="C2821" s="321"/>
      <c r="D2821" s="321" t="s">
        <v>3785</v>
      </c>
      <c r="E2821" s="321"/>
      <c r="F2821" s="321"/>
      <c r="G2821" s="321" t="s">
        <v>7</v>
      </c>
      <c r="H2821" s="321"/>
      <c r="I2821" s="335">
        <v>1</v>
      </c>
      <c r="J2821" s="331"/>
      <c r="K2821" s="142">
        <v>16.88</v>
      </c>
      <c r="L2821" s="331"/>
      <c r="M2821" s="331"/>
      <c r="N2821" s="142">
        <v>16.88</v>
      </c>
      <c r="O2821" s="331"/>
      <c r="P2821" s="331"/>
      <c r="Q2821" s="331"/>
      <c r="R2821" s="331"/>
      <c r="S2821" s="142">
        <v>16.88</v>
      </c>
    </row>
    <row r="2822" spans="1:19" ht="10.9" customHeight="1" x14ac:dyDescent="0.2">
      <c r="A2822" s="128" t="s">
        <v>4015</v>
      </c>
      <c r="B2822" s="334">
        <v>5250</v>
      </c>
      <c r="C2822" s="321"/>
      <c r="D2822" s="321" t="s">
        <v>3744</v>
      </c>
      <c r="E2822" s="321"/>
      <c r="F2822" s="321"/>
      <c r="G2822" s="321" t="s">
        <v>7</v>
      </c>
      <c r="H2822" s="321"/>
      <c r="I2822" s="335">
        <v>2</v>
      </c>
      <c r="J2822" s="331"/>
      <c r="K2822" s="142">
        <v>75.02</v>
      </c>
      <c r="L2822" s="331"/>
      <c r="M2822" s="331"/>
      <c r="N2822" s="135">
        <v>150.04</v>
      </c>
      <c r="O2822" s="331"/>
      <c r="P2822" s="331"/>
      <c r="Q2822" s="331"/>
      <c r="R2822" s="331"/>
      <c r="S2822" s="135">
        <v>150.04</v>
      </c>
    </row>
    <row r="2823" spans="1:19" ht="10.9" customHeight="1" x14ac:dyDescent="0.2">
      <c r="A2823" s="128" t="s">
        <v>4015</v>
      </c>
      <c r="B2823" s="334">
        <v>5339</v>
      </c>
      <c r="C2823" s="321"/>
      <c r="D2823" s="321" t="s">
        <v>3721</v>
      </c>
      <c r="E2823" s="321"/>
      <c r="F2823" s="321"/>
      <c r="G2823" s="321" t="s">
        <v>7</v>
      </c>
      <c r="H2823" s="321"/>
      <c r="I2823" s="335">
        <v>5</v>
      </c>
      <c r="J2823" s="331"/>
      <c r="K2823" s="135">
        <v>103.27</v>
      </c>
      <c r="L2823" s="331"/>
      <c r="M2823" s="331"/>
      <c r="N2823" s="135">
        <v>516.35</v>
      </c>
      <c r="O2823" s="331"/>
      <c r="P2823" s="331"/>
      <c r="Q2823" s="331"/>
      <c r="R2823" s="331"/>
      <c r="S2823" s="135">
        <v>516.35</v>
      </c>
    </row>
    <row r="2824" spans="1:19" ht="10.9" customHeight="1" x14ac:dyDescent="0.2">
      <c r="A2824" s="128" t="s">
        <v>4015</v>
      </c>
      <c r="B2824" s="334">
        <v>5586</v>
      </c>
      <c r="C2824" s="321"/>
      <c r="D2824" s="321" t="s">
        <v>3669</v>
      </c>
      <c r="E2824" s="321"/>
      <c r="F2824" s="321"/>
      <c r="G2824" s="321" t="s">
        <v>7</v>
      </c>
      <c r="H2824" s="321"/>
      <c r="I2824" s="335">
        <v>1</v>
      </c>
      <c r="J2824" s="331"/>
      <c r="K2824" s="132">
        <v>1.72</v>
      </c>
      <c r="L2824" s="331"/>
      <c r="M2824" s="331"/>
      <c r="N2824" s="132">
        <v>1.72</v>
      </c>
      <c r="O2824" s="331"/>
      <c r="P2824" s="331"/>
      <c r="Q2824" s="331"/>
      <c r="R2824" s="331"/>
      <c r="S2824" s="132">
        <v>1.72</v>
      </c>
    </row>
    <row r="2825" spans="1:19" ht="21.75" customHeight="1" x14ac:dyDescent="0.2">
      <c r="A2825" s="128" t="s">
        <v>4015</v>
      </c>
      <c r="B2825" s="334">
        <v>9352</v>
      </c>
      <c r="C2825" s="321"/>
      <c r="D2825" s="321" t="s">
        <v>3637</v>
      </c>
      <c r="E2825" s="321"/>
      <c r="F2825" s="321"/>
      <c r="G2825" s="321" t="s">
        <v>7</v>
      </c>
      <c r="H2825" s="321"/>
      <c r="I2825" s="335">
        <v>4</v>
      </c>
      <c r="J2825" s="331"/>
      <c r="K2825" s="135">
        <v>247.27</v>
      </c>
      <c r="L2825" s="331"/>
      <c r="M2825" s="331"/>
      <c r="N2825" s="135">
        <v>989.08</v>
      </c>
      <c r="O2825" s="331"/>
      <c r="P2825" s="331"/>
      <c r="Q2825" s="331"/>
      <c r="R2825" s="331"/>
      <c r="S2825" s="135">
        <v>989.08</v>
      </c>
    </row>
    <row r="2826" spans="1:19" ht="21.75" customHeight="1" x14ac:dyDescent="0.2">
      <c r="A2826" s="128" t="s">
        <v>4015</v>
      </c>
      <c r="B2826" s="334">
        <v>9354</v>
      </c>
      <c r="C2826" s="321"/>
      <c r="D2826" s="321" t="s">
        <v>3635</v>
      </c>
      <c r="E2826" s="321"/>
      <c r="F2826" s="321"/>
      <c r="G2826" s="321" t="s">
        <v>7</v>
      </c>
      <c r="H2826" s="321"/>
      <c r="I2826" s="335">
        <v>4</v>
      </c>
      <c r="J2826" s="331"/>
      <c r="K2826" s="135">
        <v>250</v>
      </c>
      <c r="L2826" s="331"/>
      <c r="M2826" s="331"/>
      <c r="N2826" s="129">
        <v>1000</v>
      </c>
      <c r="O2826" s="331"/>
      <c r="P2826" s="331"/>
      <c r="Q2826" s="331"/>
      <c r="R2826" s="331"/>
      <c r="S2826" s="129">
        <v>1000</v>
      </c>
    </row>
    <row r="2827" spans="1:19" ht="21.75" customHeight="1" x14ac:dyDescent="0.2">
      <c r="A2827" s="128" t="s">
        <v>4015</v>
      </c>
      <c r="B2827" s="334">
        <v>9355</v>
      </c>
      <c r="C2827" s="321"/>
      <c r="D2827" s="321" t="s">
        <v>3634</v>
      </c>
      <c r="E2827" s="321"/>
      <c r="F2827" s="321"/>
      <c r="G2827" s="321" t="s">
        <v>7</v>
      </c>
      <c r="H2827" s="321"/>
      <c r="I2827" s="335">
        <v>8</v>
      </c>
      <c r="J2827" s="331"/>
      <c r="K2827" s="135">
        <v>280</v>
      </c>
      <c r="L2827" s="331"/>
      <c r="M2827" s="331"/>
      <c r="N2827" s="129">
        <v>2240</v>
      </c>
      <c r="O2827" s="331"/>
      <c r="P2827" s="331"/>
      <c r="Q2827" s="331"/>
      <c r="R2827" s="331"/>
      <c r="S2827" s="129">
        <v>2240</v>
      </c>
    </row>
    <row r="2828" spans="1:19" ht="10.9" customHeight="1" x14ac:dyDescent="0.2">
      <c r="A2828" s="322" t="s">
        <v>4014</v>
      </c>
      <c r="B2828" s="322"/>
      <c r="C2828" s="322"/>
      <c r="D2828" s="322"/>
      <c r="E2828" s="322"/>
      <c r="F2828" s="322"/>
      <c r="G2828" s="322"/>
      <c r="H2828" s="322"/>
      <c r="I2828" s="322"/>
      <c r="J2828" s="322"/>
      <c r="K2828" s="322"/>
      <c r="L2828" s="333">
        <v>0</v>
      </c>
      <c r="M2828" s="322"/>
      <c r="N2828" s="151">
        <v>5114.51</v>
      </c>
      <c r="O2828" s="333">
        <v>0</v>
      </c>
      <c r="P2828" s="322"/>
      <c r="Q2828" s="333">
        <v>0</v>
      </c>
      <c r="R2828" s="322"/>
      <c r="S2828" s="151">
        <v>5114.51</v>
      </c>
    </row>
    <row r="2829" spans="1:19" ht="10.9" customHeight="1" x14ac:dyDescent="0.2">
      <c r="A2829" s="322" t="s">
        <v>4013</v>
      </c>
      <c r="B2829" s="322"/>
      <c r="C2829" s="322"/>
      <c r="D2829" s="322"/>
      <c r="E2829" s="322"/>
      <c r="F2829" s="322"/>
      <c r="G2829" s="322"/>
      <c r="H2829" s="322"/>
      <c r="I2829" s="322"/>
      <c r="J2829" s="322"/>
      <c r="K2829" s="322"/>
      <c r="L2829" s="330">
        <v>0</v>
      </c>
      <c r="M2829" s="322"/>
      <c r="N2829" s="149">
        <v>1</v>
      </c>
      <c r="O2829" s="330">
        <v>0</v>
      </c>
      <c r="P2829" s="322"/>
      <c r="Q2829" s="330">
        <v>0</v>
      </c>
      <c r="R2829" s="322"/>
      <c r="S2829" s="149">
        <v>1</v>
      </c>
    </row>
    <row r="2830" spans="1:19" ht="10.9" customHeight="1" x14ac:dyDescent="0.2">
      <c r="A2830" s="301"/>
      <c r="B2830" s="301"/>
      <c r="C2830" s="301"/>
      <c r="D2830" s="301"/>
      <c r="E2830" s="301"/>
      <c r="F2830" s="301"/>
      <c r="G2830" s="301"/>
      <c r="H2830" s="301"/>
      <c r="I2830" s="301"/>
      <c r="J2830" s="301"/>
      <c r="K2830" s="301"/>
      <c r="L2830" s="301"/>
      <c r="M2830" s="301"/>
      <c r="N2830" s="301"/>
      <c r="O2830" s="301"/>
      <c r="P2830" s="301"/>
      <c r="Q2830" s="301"/>
      <c r="R2830" s="301"/>
      <c r="S2830" s="301"/>
    </row>
    <row r="2831" spans="1:19" ht="10.9" customHeight="1" x14ac:dyDescent="0.2">
      <c r="A2831" s="322" t="s">
        <v>4022</v>
      </c>
      <c r="B2831" s="322"/>
      <c r="C2831" s="322"/>
      <c r="D2831" s="322"/>
      <c r="E2831" s="321" t="s">
        <v>4293</v>
      </c>
      <c r="F2831" s="321"/>
      <c r="G2831" s="321"/>
      <c r="H2831" s="321"/>
      <c r="I2831" s="321"/>
      <c r="J2831" s="321"/>
      <c r="K2831" s="321"/>
      <c r="L2831" s="321"/>
      <c r="M2831" s="321"/>
      <c r="N2831" s="321"/>
      <c r="O2831" s="321"/>
      <c r="P2831" s="322" t="s">
        <v>2904</v>
      </c>
      <c r="Q2831" s="322"/>
      <c r="R2831" s="321" t="s">
        <v>414</v>
      </c>
      <c r="S2831" s="321"/>
    </row>
    <row r="2832" spans="1:19" ht="10.9" customHeight="1" x14ac:dyDescent="0.2">
      <c r="A2832" s="157"/>
      <c r="B2832" s="324"/>
      <c r="C2832" s="324"/>
      <c r="D2832" s="324"/>
      <c r="E2832" s="324"/>
      <c r="F2832" s="324"/>
      <c r="G2832" s="325"/>
      <c r="H2832" s="325"/>
      <c r="I2832" s="325"/>
      <c r="J2832" s="325"/>
      <c r="K2832" s="156"/>
      <c r="L2832" s="326" t="s">
        <v>4020</v>
      </c>
      <c r="M2832" s="326"/>
      <c r="N2832" s="326"/>
      <c r="O2832" s="326"/>
      <c r="P2832" s="326"/>
      <c r="Q2832" s="326"/>
      <c r="R2832" s="326"/>
      <c r="S2832" s="156"/>
    </row>
    <row r="2833" spans="1:19" ht="65.650000000000006" customHeight="1" x14ac:dyDescent="0.2">
      <c r="A2833" s="155" t="s">
        <v>1247</v>
      </c>
      <c r="B2833" s="327" t="s">
        <v>0</v>
      </c>
      <c r="C2833" s="327"/>
      <c r="D2833" s="327" t="s">
        <v>1</v>
      </c>
      <c r="E2833" s="327"/>
      <c r="F2833" s="327"/>
      <c r="G2833" s="327" t="s">
        <v>2904</v>
      </c>
      <c r="H2833" s="327"/>
      <c r="I2833" s="328" t="s">
        <v>405</v>
      </c>
      <c r="J2833" s="328"/>
      <c r="K2833" s="154" t="s">
        <v>4</v>
      </c>
      <c r="L2833" s="322" t="s">
        <v>4019</v>
      </c>
      <c r="M2833" s="322"/>
      <c r="N2833" s="141" t="s">
        <v>4018</v>
      </c>
      <c r="O2833" s="322" t="s">
        <v>4017</v>
      </c>
      <c r="P2833" s="322"/>
      <c r="Q2833" s="322" t="s">
        <v>4016</v>
      </c>
      <c r="R2833" s="322"/>
      <c r="S2833" s="154" t="s">
        <v>5</v>
      </c>
    </row>
    <row r="2834" spans="1:19" ht="10.9" customHeight="1" x14ac:dyDescent="0.2">
      <c r="A2834" s="128" t="s">
        <v>4015</v>
      </c>
      <c r="B2834" s="334">
        <v>9400</v>
      </c>
      <c r="C2834" s="321"/>
      <c r="D2834" s="321" t="s">
        <v>3384</v>
      </c>
      <c r="E2834" s="321"/>
      <c r="F2834" s="321"/>
      <c r="G2834" s="321" t="s">
        <v>7</v>
      </c>
      <c r="H2834" s="321"/>
      <c r="I2834" s="335">
        <v>2</v>
      </c>
      <c r="J2834" s="331"/>
      <c r="K2834" s="142">
        <v>78</v>
      </c>
      <c r="L2834" s="331"/>
      <c r="M2834" s="331"/>
      <c r="N2834" s="135">
        <v>156</v>
      </c>
      <c r="O2834" s="331"/>
      <c r="P2834" s="331"/>
      <c r="Q2834" s="331"/>
      <c r="R2834" s="331"/>
      <c r="S2834" s="135">
        <v>156</v>
      </c>
    </row>
    <row r="2835" spans="1:19" ht="10.9" customHeight="1" x14ac:dyDescent="0.2">
      <c r="A2835" s="128" t="s">
        <v>4015</v>
      </c>
      <c r="B2835" s="334">
        <v>9404</v>
      </c>
      <c r="C2835" s="321"/>
      <c r="D2835" s="321" t="s">
        <v>3380</v>
      </c>
      <c r="E2835" s="321"/>
      <c r="F2835" s="321"/>
      <c r="G2835" s="321" t="s">
        <v>7</v>
      </c>
      <c r="H2835" s="321"/>
      <c r="I2835" s="335">
        <v>2</v>
      </c>
      <c r="J2835" s="331"/>
      <c r="K2835" s="142">
        <v>26.9</v>
      </c>
      <c r="L2835" s="331"/>
      <c r="M2835" s="331"/>
      <c r="N2835" s="142">
        <v>53.8</v>
      </c>
      <c r="O2835" s="331"/>
      <c r="P2835" s="331"/>
      <c r="Q2835" s="331"/>
      <c r="R2835" s="331"/>
      <c r="S2835" s="142">
        <v>53.8</v>
      </c>
    </row>
    <row r="2836" spans="1:19" ht="10.9" customHeight="1" x14ac:dyDescent="0.2">
      <c r="A2836" s="128" t="s">
        <v>4015</v>
      </c>
      <c r="B2836" s="334">
        <v>9405</v>
      </c>
      <c r="C2836" s="321"/>
      <c r="D2836" s="321" t="s">
        <v>3379</v>
      </c>
      <c r="E2836" s="321"/>
      <c r="F2836" s="321"/>
      <c r="G2836" s="321" t="s">
        <v>7</v>
      </c>
      <c r="H2836" s="321"/>
      <c r="I2836" s="335">
        <v>2</v>
      </c>
      <c r="J2836" s="331"/>
      <c r="K2836" s="135">
        <v>184.5</v>
      </c>
      <c r="L2836" s="331"/>
      <c r="M2836" s="331"/>
      <c r="N2836" s="135">
        <v>369</v>
      </c>
      <c r="O2836" s="331"/>
      <c r="P2836" s="331"/>
      <c r="Q2836" s="331"/>
      <c r="R2836" s="331"/>
      <c r="S2836" s="135">
        <v>369</v>
      </c>
    </row>
    <row r="2837" spans="1:19" ht="10.9" customHeight="1" x14ac:dyDescent="0.2">
      <c r="A2837" s="128" t="s">
        <v>4015</v>
      </c>
      <c r="B2837" s="334">
        <v>9406</v>
      </c>
      <c r="C2837" s="321"/>
      <c r="D2837" s="321" t="s">
        <v>3378</v>
      </c>
      <c r="E2837" s="321"/>
      <c r="F2837" s="321"/>
      <c r="G2837" s="321" t="s">
        <v>7</v>
      </c>
      <c r="H2837" s="321"/>
      <c r="I2837" s="335">
        <v>4</v>
      </c>
      <c r="J2837" s="331"/>
      <c r="K2837" s="135">
        <v>269.5</v>
      </c>
      <c r="L2837" s="331"/>
      <c r="M2837" s="331"/>
      <c r="N2837" s="129">
        <v>1078</v>
      </c>
      <c r="O2837" s="331"/>
      <c r="P2837" s="331"/>
      <c r="Q2837" s="331"/>
      <c r="R2837" s="331"/>
      <c r="S2837" s="129">
        <v>1078</v>
      </c>
    </row>
    <row r="2838" spans="1:19" ht="10.9" customHeight="1" x14ac:dyDescent="0.2">
      <c r="A2838" s="322" t="s">
        <v>4014</v>
      </c>
      <c r="B2838" s="322"/>
      <c r="C2838" s="322"/>
      <c r="D2838" s="322"/>
      <c r="E2838" s="322"/>
      <c r="F2838" s="322"/>
      <c r="G2838" s="322"/>
      <c r="H2838" s="322"/>
      <c r="I2838" s="322"/>
      <c r="J2838" s="322"/>
      <c r="K2838" s="322"/>
      <c r="L2838" s="333">
        <v>0</v>
      </c>
      <c r="M2838" s="322"/>
      <c r="N2838" s="151">
        <v>1656.8</v>
      </c>
      <c r="O2838" s="333">
        <v>0</v>
      </c>
      <c r="P2838" s="322"/>
      <c r="Q2838" s="333">
        <v>0</v>
      </c>
      <c r="R2838" s="322"/>
      <c r="S2838" s="151">
        <v>1656.8</v>
      </c>
    </row>
    <row r="2839" spans="1:19" ht="10.9" customHeight="1" x14ac:dyDescent="0.2">
      <c r="A2839" s="322" t="s">
        <v>4013</v>
      </c>
      <c r="B2839" s="322"/>
      <c r="C2839" s="322"/>
      <c r="D2839" s="322"/>
      <c r="E2839" s="322"/>
      <c r="F2839" s="322"/>
      <c r="G2839" s="322"/>
      <c r="H2839" s="322"/>
      <c r="I2839" s="322"/>
      <c r="J2839" s="322"/>
      <c r="K2839" s="322"/>
      <c r="L2839" s="330">
        <v>0</v>
      </c>
      <c r="M2839" s="322"/>
      <c r="N2839" s="149">
        <v>1</v>
      </c>
      <c r="O2839" s="330">
        <v>0</v>
      </c>
      <c r="P2839" s="322"/>
      <c r="Q2839" s="330">
        <v>0</v>
      </c>
      <c r="R2839" s="322"/>
      <c r="S2839" s="149">
        <v>1</v>
      </c>
    </row>
    <row r="2840" spans="1:19" ht="10.9" customHeight="1" x14ac:dyDescent="0.2">
      <c r="A2840" s="301"/>
      <c r="B2840" s="301"/>
      <c r="C2840" s="301"/>
      <c r="D2840" s="301"/>
      <c r="E2840" s="301"/>
      <c r="F2840" s="301"/>
      <c r="G2840" s="301"/>
      <c r="H2840" s="301"/>
      <c r="I2840" s="301"/>
      <c r="J2840" s="301"/>
      <c r="K2840" s="301"/>
      <c r="L2840" s="301"/>
      <c r="M2840" s="301"/>
      <c r="N2840" s="301"/>
      <c r="O2840" s="301"/>
      <c r="P2840" s="301"/>
      <c r="Q2840" s="301"/>
      <c r="R2840" s="301"/>
      <c r="S2840" s="301"/>
    </row>
    <row r="2841" spans="1:19" ht="10.9" customHeight="1" x14ac:dyDescent="0.2">
      <c r="A2841" s="322" t="s">
        <v>4022</v>
      </c>
      <c r="B2841" s="322"/>
      <c r="C2841" s="322"/>
      <c r="D2841" s="322"/>
      <c r="E2841" s="321" t="s">
        <v>4292</v>
      </c>
      <c r="F2841" s="321"/>
      <c r="G2841" s="321"/>
      <c r="H2841" s="321"/>
      <c r="I2841" s="321"/>
      <c r="J2841" s="321"/>
      <c r="K2841" s="321"/>
      <c r="L2841" s="321"/>
      <c r="M2841" s="321"/>
      <c r="N2841" s="321"/>
      <c r="O2841" s="321"/>
      <c r="P2841" s="322" t="s">
        <v>2904</v>
      </c>
      <c r="Q2841" s="322"/>
      <c r="R2841" s="321" t="s">
        <v>414</v>
      </c>
      <c r="S2841" s="321"/>
    </row>
    <row r="2842" spans="1:19" ht="10.9" customHeight="1" x14ac:dyDescent="0.2">
      <c r="A2842" s="157"/>
      <c r="B2842" s="324"/>
      <c r="C2842" s="324"/>
      <c r="D2842" s="324"/>
      <c r="E2842" s="324"/>
      <c r="F2842" s="324"/>
      <c r="G2842" s="325"/>
      <c r="H2842" s="325"/>
      <c r="I2842" s="325"/>
      <c r="J2842" s="325"/>
      <c r="K2842" s="156"/>
      <c r="L2842" s="326" t="s">
        <v>4020</v>
      </c>
      <c r="M2842" s="326"/>
      <c r="N2842" s="326"/>
      <c r="O2842" s="326"/>
      <c r="P2842" s="326"/>
      <c r="Q2842" s="326"/>
      <c r="R2842" s="326"/>
      <c r="S2842" s="156"/>
    </row>
    <row r="2843" spans="1:19" ht="65.650000000000006" customHeight="1" x14ac:dyDescent="0.2">
      <c r="A2843" s="155" t="s">
        <v>1247</v>
      </c>
      <c r="B2843" s="327" t="s">
        <v>0</v>
      </c>
      <c r="C2843" s="327"/>
      <c r="D2843" s="327" t="s">
        <v>1</v>
      </c>
      <c r="E2843" s="327"/>
      <c r="F2843" s="327"/>
      <c r="G2843" s="327" t="s">
        <v>2904</v>
      </c>
      <c r="H2843" s="327"/>
      <c r="I2843" s="328" t="s">
        <v>405</v>
      </c>
      <c r="J2843" s="328"/>
      <c r="K2843" s="154" t="s">
        <v>4</v>
      </c>
      <c r="L2843" s="322" t="s">
        <v>4019</v>
      </c>
      <c r="M2843" s="322"/>
      <c r="N2843" s="141" t="s">
        <v>4018</v>
      </c>
      <c r="O2843" s="322" t="s">
        <v>4017</v>
      </c>
      <c r="P2843" s="322"/>
      <c r="Q2843" s="322" t="s">
        <v>4016</v>
      </c>
      <c r="R2843" s="322"/>
      <c r="S2843" s="154" t="s">
        <v>5</v>
      </c>
    </row>
    <row r="2844" spans="1:19" ht="21.75" customHeight="1" x14ac:dyDescent="0.2">
      <c r="A2844" s="128" t="s">
        <v>4015</v>
      </c>
      <c r="B2844" s="334">
        <v>4379</v>
      </c>
      <c r="C2844" s="321"/>
      <c r="D2844" s="321" t="s">
        <v>3513</v>
      </c>
      <c r="E2844" s="321"/>
      <c r="F2844" s="321"/>
      <c r="G2844" s="321" t="s">
        <v>7</v>
      </c>
      <c r="H2844" s="321"/>
      <c r="I2844" s="352">
        <v>159</v>
      </c>
      <c r="J2844" s="331"/>
      <c r="K2844" s="135">
        <v>279.89999999999998</v>
      </c>
      <c r="L2844" s="331"/>
      <c r="M2844" s="331"/>
      <c r="N2844" s="131">
        <v>44504.1</v>
      </c>
      <c r="O2844" s="331"/>
      <c r="P2844" s="331"/>
      <c r="Q2844" s="331"/>
      <c r="R2844" s="331"/>
      <c r="S2844" s="131">
        <v>44504.1</v>
      </c>
    </row>
    <row r="2845" spans="1:19" ht="10.9" customHeight="1" x14ac:dyDescent="0.2">
      <c r="A2845" s="128" t="s">
        <v>4015</v>
      </c>
      <c r="B2845" s="334">
        <v>9372</v>
      </c>
      <c r="C2845" s="321"/>
      <c r="D2845" s="321" t="s">
        <v>3506</v>
      </c>
      <c r="E2845" s="321"/>
      <c r="F2845" s="321"/>
      <c r="G2845" s="321" t="s">
        <v>7</v>
      </c>
      <c r="H2845" s="321"/>
      <c r="I2845" s="335">
        <v>2</v>
      </c>
      <c r="J2845" s="331"/>
      <c r="K2845" s="129">
        <v>2519</v>
      </c>
      <c r="L2845" s="331"/>
      <c r="M2845" s="331"/>
      <c r="N2845" s="129">
        <v>5038</v>
      </c>
      <c r="O2845" s="331"/>
      <c r="P2845" s="331"/>
      <c r="Q2845" s="331"/>
      <c r="R2845" s="331"/>
      <c r="S2845" s="129">
        <v>5038</v>
      </c>
    </row>
    <row r="2846" spans="1:19" ht="10.9" customHeight="1" x14ac:dyDescent="0.2">
      <c r="A2846" s="128" t="s">
        <v>4015</v>
      </c>
      <c r="B2846" s="334">
        <v>9381</v>
      </c>
      <c r="C2846" s="321"/>
      <c r="D2846" s="321" t="s">
        <v>3503</v>
      </c>
      <c r="E2846" s="321"/>
      <c r="F2846" s="321"/>
      <c r="G2846" s="321" t="s">
        <v>7</v>
      </c>
      <c r="H2846" s="321"/>
      <c r="I2846" s="352">
        <v>289</v>
      </c>
      <c r="J2846" s="331"/>
      <c r="K2846" s="135">
        <v>130</v>
      </c>
      <c r="L2846" s="331"/>
      <c r="M2846" s="331"/>
      <c r="N2846" s="131">
        <v>37570</v>
      </c>
      <c r="O2846" s="331"/>
      <c r="P2846" s="331"/>
      <c r="Q2846" s="331"/>
      <c r="R2846" s="331"/>
      <c r="S2846" s="131">
        <v>37570</v>
      </c>
    </row>
    <row r="2847" spans="1:19" ht="10.9" customHeight="1" x14ac:dyDescent="0.2">
      <c r="A2847" s="128" t="s">
        <v>4015</v>
      </c>
      <c r="B2847" s="334">
        <v>9382</v>
      </c>
      <c r="C2847" s="321"/>
      <c r="D2847" s="321" t="s">
        <v>3502</v>
      </c>
      <c r="E2847" s="321"/>
      <c r="F2847" s="321"/>
      <c r="G2847" s="321" t="s">
        <v>7</v>
      </c>
      <c r="H2847" s="321"/>
      <c r="I2847" s="335">
        <v>2</v>
      </c>
      <c r="J2847" s="331"/>
      <c r="K2847" s="135">
        <v>151.9</v>
      </c>
      <c r="L2847" s="331"/>
      <c r="M2847" s="331"/>
      <c r="N2847" s="135">
        <v>303.8</v>
      </c>
      <c r="O2847" s="331"/>
      <c r="P2847" s="331"/>
      <c r="Q2847" s="331"/>
      <c r="R2847" s="331"/>
      <c r="S2847" s="135">
        <v>303.8</v>
      </c>
    </row>
    <row r="2848" spans="1:19" ht="10.9" customHeight="1" x14ac:dyDescent="0.2">
      <c r="A2848" s="128" t="s">
        <v>4015</v>
      </c>
      <c r="B2848" s="334">
        <v>9393</v>
      </c>
      <c r="C2848" s="321"/>
      <c r="D2848" s="321" t="s">
        <v>3501</v>
      </c>
      <c r="E2848" s="321"/>
      <c r="F2848" s="321"/>
      <c r="G2848" s="321" t="s">
        <v>7</v>
      </c>
      <c r="H2848" s="321"/>
      <c r="I2848" s="347">
        <v>20</v>
      </c>
      <c r="J2848" s="331"/>
      <c r="K2848" s="135">
        <v>174.8</v>
      </c>
      <c r="L2848" s="331"/>
      <c r="M2848" s="331"/>
      <c r="N2848" s="129">
        <v>3496</v>
      </c>
      <c r="O2848" s="331"/>
      <c r="P2848" s="331"/>
      <c r="Q2848" s="331"/>
      <c r="R2848" s="331"/>
      <c r="S2848" s="129">
        <v>3496</v>
      </c>
    </row>
    <row r="2849" spans="1:19" ht="32.65" customHeight="1" x14ac:dyDescent="0.2">
      <c r="A2849" s="128" t="s">
        <v>4015</v>
      </c>
      <c r="B2849" s="334">
        <v>9394</v>
      </c>
      <c r="C2849" s="321"/>
      <c r="D2849" s="321" t="s">
        <v>3401</v>
      </c>
      <c r="E2849" s="321"/>
      <c r="F2849" s="321"/>
      <c r="G2849" s="321" t="s">
        <v>7</v>
      </c>
      <c r="H2849" s="321"/>
      <c r="I2849" s="335">
        <v>2</v>
      </c>
      <c r="J2849" s="331"/>
      <c r="K2849" s="131">
        <v>11985</v>
      </c>
      <c r="L2849" s="331"/>
      <c r="M2849" s="331"/>
      <c r="N2849" s="131">
        <v>23970</v>
      </c>
      <c r="O2849" s="331"/>
      <c r="P2849" s="331"/>
      <c r="Q2849" s="331"/>
      <c r="R2849" s="331"/>
      <c r="S2849" s="131">
        <v>23970</v>
      </c>
    </row>
    <row r="2850" spans="1:19" ht="21.75" customHeight="1" x14ac:dyDescent="0.2">
      <c r="A2850" s="128" t="s">
        <v>4015</v>
      </c>
      <c r="B2850" s="334">
        <v>9399</v>
      </c>
      <c r="C2850" s="321"/>
      <c r="D2850" s="321" t="s">
        <v>3400</v>
      </c>
      <c r="E2850" s="321"/>
      <c r="F2850" s="321"/>
      <c r="G2850" s="321" t="s">
        <v>7</v>
      </c>
      <c r="H2850" s="321"/>
      <c r="I2850" s="335">
        <v>2</v>
      </c>
      <c r="J2850" s="331"/>
      <c r="K2850" s="131">
        <v>15872.91</v>
      </c>
      <c r="L2850" s="331"/>
      <c r="M2850" s="331"/>
      <c r="N2850" s="131">
        <v>31745.82</v>
      </c>
      <c r="O2850" s="331"/>
      <c r="P2850" s="331"/>
      <c r="Q2850" s="331"/>
      <c r="R2850" s="331"/>
      <c r="S2850" s="131">
        <v>31745.82</v>
      </c>
    </row>
    <row r="2851" spans="1:19" ht="10.9" customHeight="1" x14ac:dyDescent="0.2">
      <c r="A2851" s="128" t="s">
        <v>4015</v>
      </c>
      <c r="B2851" s="334">
        <v>9417</v>
      </c>
      <c r="C2851" s="321"/>
      <c r="D2851" s="321" t="s">
        <v>3399</v>
      </c>
      <c r="E2851" s="321"/>
      <c r="F2851" s="321"/>
      <c r="G2851" s="321" t="s">
        <v>7</v>
      </c>
      <c r="H2851" s="321"/>
      <c r="I2851" s="335">
        <v>2</v>
      </c>
      <c r="J2851" s="331"/>
      <c r="K2851" s="135">
        <v>429.19</v>
      </c>
      <c r="L2851" s="331"/>
      <c r="M2851" s="331"/>
      <c r="N2851" s="135">
        <v>858.38</v>
      </c>
      <c r="O2851" s="331"/>
      <c r="P2851" s="331"/>
      <c r="Q2851" s="331"/>
      <c r="R2851" s="331"/>
      <c r="S2851" s="135">
        <v>858.38</v>
      </c>
    </row>
    <row r="2852" spans="1:19" ht="10.9" customHeight="1" x14ac:dyDescent="0.2">
      <c r="A2852" s="128" t="s">
        <v>4015</v>
      </c>
      <c r="B2852" s="334">
        <v>9427</v>
      </c>
      <c r="C2852" s="321"/>
      <c r="D2852" s="321" t="s">
        <v>3578</v>
      </c>
      <c r="E2852" s="321"/>
      <c r="F2852" s="321"/>
      <c r="G2852" s="321" t="s">
        <v>7</v>
      </c>
      <c r="H2852" s="321"/>
      <c r="I2852" s="335">
        <v>1</v>
      </c>
      <c r="J2852" s="331"/>
      <c r="K2852" s="142">
        <v>98.15</v>
      </c>
      <c r="L2852" s="331"/>
      <c r="M2852" s="331"/>
      <c r="N2852" s="142">
        <v>98.15</v>
      </c>
      <c r="O2852" s="331"/>
      <c r="P2852" s="331"/>
      <c r="Q2852" s="331"/>
      <c r="R2852" s="331"/>
      <c r="S2852" s="142">
        <v>98.15</v>
      </c>
    </row>
    <row r="2853" spans="1:19" ht="10.9" customHeight="1" x14ac:dyDescent="0.2">
      <c r="A2853" s="128" t="s">
        <v>4015</v>
      </c>
      <c r="B2853" s="334">
        <v>9428</v>
      </c>
      <c r="C2853" s="321"/>
      <c r="D2853" s="321" t="s">
        <v>3577</v>
      </c>
      <c r="E2853" s="321"/>
      <c r="F2853" s="321"/>
      <c r="G2853" s="321" t="s">
        <v>7</v>
      </c>
      <c r="H2853" s="321"/>
      <c r="I2853" s="335">
        <v>2</v>
      </c>
      <c r="J2853" s="331"/>
      <c r="K2853" s="142">
        <v>46.04</v>
      </c>
      <c r="L2853" s="331"/>
      <c r="M2853" s="331"/>
      <c r="N2853" s="142">
        <v>92.08</v>
      </c>
      <c r="O2853" s="331"/>
      <c r="P2853" s="331"/>
      <c r="Q2853" s="331"/>
      <c r="R2853" s="331"/>
      <c r="S2853" s="142">
        <v>92.08</v>
      </c>
    </row>
    <row r="2854" spans="1:19" ht="10.9" customHeight="1" x14ac:dyDescent="0.2">
      <c r="A2854" s="128" t="s">
        <v>4015</v>
      </c>
      <c r="B2854" s="334">
        <v>9429</v>
      </c>
      <c r="C2854" s="321"/>
      <c r="D2854" s="321" t="s">
        <v>3576</v>
      </c>
      <c r="E2854" s="321"/>
      <c r="F2854" s="321"/>
      <c r="G2854" s="321" t="s">
        <v>7</v>
      </c>
      <c r="H2854" s="321"/>
      <c r="I2854" s="335">
        <v>4</v>
      </c>
      <c r="J2854" s="331"/>
      <c r="K2854" s="135">
        <v>250.34</v>
      </c>
      <c r="L2854" s="331"/>
      <c r="M2854" s="331"/>
      <c r="N2854" s="129">
        <v>1001.36</v>
      </c>
      <c r="O2854" s="331"/>
      <c r="P2854" s="331"/>
      <c r="Q2854" s="331"/>
      <c r="R2854" s="331"/>
      <c r="S2854" s="129">
        <v>1001.36</v>
      </c>
    </row>
    <row r="2855" spans="1:19" ht="21.75" customHeight="1" x14ac:dyDescent="0.2">
      <c r="A2855" s="128" t="s">
        <v>4015</v>
      </c>
      <c r="B2855" s="334">
        <v>9430</v>
      </c>
      <c r="C2855" s="321"/>
      <c r="D2855" s="321" t="s">
        <v>3575</v>
      </c>
      <c r="E2855" s="321"/>
      <c r="F2855" s="321"/>
      <c r="G2855" s="321" t="s">
        <v>7</v>
      </c>
      <c r="H2855" s="321"/>
      <c r="I2855" s="335">
        <v>2</v>
      </c>
      <c r="J2855" s="331"/>
      <c r="K2855" s="129">
        <v>1182.3599999999999</v>
      </c>
      <c r="L2855" s="331"/>
      <c r="M2855" s="331"/>
      <c r="N2855" s="129">
        <v>2364.7199999999998</v>
      </c>
      <c r="O2855" s="331"/>
      <c r="P2855" s="331"/>
      <c r="Q2855" s="331"/>
      <c r="R2855" s="331"/>
      <c r="S2855" s="129">
        <v>2364.7199999999998</v>
      </c>
    </row>
    <row r="2856" spans="1:19" ht="10.9" customHeight="1" x14ac:dyDescent="0.2">
      <c r="A2856" s="128" t="s">
        <v>4015</v>
      </c>
      <c r="B2856" s="334">
        <v>9433</v>
      </c>
      <c r="C2856" s="321"/>
      <c r="D2856" s="321" t="s">
        <v>3572</v>
      </c>
      <c r="E2856" s="321"/>
      <c r="F2856" s="321"/>
      <c r="G2856" s="321" t="s">
        <v>7</v>
      </c>
      <c r="H2856" s="321"/>
      <c r="I2856" s="335">
        <v>2</v>
      </c>
      <c r="J2856" s="331"/>
      <c r="K2856" s="135">
        <v>249.99</v>
      </c>
      <c r="L2856" s="331"/>
      <c r="M2856" s="331"/>
      <c r="N2856" s="135">
        <v>499.98</v>
      </c>
      <c r="O2856" s="331"/>
      <c r="P2856" s="331"/>
      <c r="Q2856" s="331"/>
      <c r="R2856" s="331"/>
      <c r="S2856" s="135">
        <v>499.98</v>
      </c>
    </row>
    <row r="2857" spans="1:19" ht="10.9" customHeight="1" x14ac:dyDescent="0.2">
      <c r="A2857" s="128" t="s">
        <v>4015</v>
      </c>
      <c r="B2857" s="334">
        <v>9435</v>
      </c>
      <c r="C2857" s="321"/>
      <c r="D2857" s="321" t="s">
        <v>3570</v>
      </c>
      <c r="E2857" s="321"/>
      <c r="F2857" s="321"/>
      <c r="G2857" s="321" t="s">
        <v>7</v>
      </c>
      <c r="H2857" s="321"/>
      <c r="I2857" s="335">
        <v>2</v>
      </c>
      <c r="J2857" s="331"/>
      <c r="K2857" s="135">
        <v>444.66</v>
      </c>
      <c r="L2857" s="331"/>
      <c r="M2857" s="331"/>
      <c r="N2857" s="135">
        <v>889.32</v>
      </c>
      <c r="O2857" s="331"/>
      <c r="P2857" s="331"/>
      <c r="Q2857" s="331"/>
      <c r="R2857" s="331"/>
      <c r="S2857" s="135">
        <v>889.32</v>
      </c>
    </row>
    <row r="2858" spans="1:19" ht="10.9" customHeight="1" x14ac:dyDescent="0.2">
      <c r="A2858" s="322" t="s">
        <v>4014</v>
      </c>
      <c r="B2858" s="322"/>
      <c r="C2858" s="322"/>
      <c r="D2858" s="322"/>
      <c r="E2858" s="322"/>
      <c r="F2858" s="322"/>
      <c r="G2858" s="322"/>
      <c r="H2858" s="322"/>
      <c r="I2858" s="322"/>
      <c r="J2858" s="322"/>
      <c r="K2858" s="322"/>
      <c r="L2858" s="333">
        <v>0</v>
      </c>
      <c r="M2858" s="322"/>
      <c r="N2858" s="158">
        <v>152431.71</v>
      </c>
      <c r="O2858" s="333">
        <v>0</v>
      </c>
      <c r="P2858" s="322"/>
      <c r="Q2858" s="333">
        <v>0</v>
      </c>
      <c r="R2858" s="322"/>
      <c r="S2858" s="158">
        <v>152431.71</v>
      </c>
    </row>
    <row r="2859" spans="1:19" ht="10.9" customHeight="1" x14ac:dyDescent="0.2">
      <c r="A2859" s="322" t="s">
        <v>4013</v>
      </c>
      <c r="B2859" s="322"/>
      <c r="C2859" s="322"/>
      <c r="D2859" s="322"/>
      <c r="E2859" s="322"/>
      <c r="F2859" s="322"/>
      <c r="G2859" s="322"/>
      <c r="H2859" s="322"/>
      <c r="I2859" s="322"/>
      <c r="J2859" s="322"/>
      <c r="K2859" s="322"/>
      <c r="L2859" s="330">
        <v>0</v>
      </c>
      <c r="M2859" s="322"/>
      <c r="N2859" s="149">
        <v>1</v>
      </c>
      <c r="O2859" s="330">
        <v>0</v>
      </c>
      <c r="P2859" s="322"/>
      <c r="Q2859" s="330">
        <v>0</v>
      </c>
      <c r="R2859" s="322"/>
      <c r="S2859" s="149">
        <v>1</v>
      </c>
    </row>
    <row r="2860" spans="1:19" ht="10.9" customHeight="1" x14ac:dyDescent="0.2">
      <c r="A2860" s="301"/>
      <c r="B2860" s="301"/>
      <c r="C2860" s="301"/>
      <c r="D2860" s="301"/>
      <c r="E2860" s="301"/>
      <c r="F2860" s="301"/>
      <c r="G2860" s="301"/>
      <c r="H2860" s="301"/>
      <c r="I2860" s="301"/>
      <c r="J2860" s="301"/>
      <c r="K2860" s="301"/>
      <c r="L2860" s="301"/>
      <c r="M2860" s="301"/>
      <c r="N2860" s="301"/>
      <c r="O2860" s="301"/>
      <c r="P2860" s="301"/>
      <c r="Q2860" s="301"/>
      <c r="R2860" s="301"/>
      <c r="S2860" s="301"/>
    </row>
    <row r="2861" spans="1:19" ht="10.9" customHeight="1" x14ac:dyDescent="0.2">
      <c r="A2861" s="322" t="s">
        <v>4033</v>
      </c>
      <c r="B2861" s="322"/>
      <c r="C2861" s="322"/>
      <c r="D2861" s="322"/>
      <c r="E2861" s="321" t="s">
        <v>4291</v>
      </c>
      <c r="F2861" s="321"/>
      <c r="G2861" s="321"/>
      <c r="H2861" s="321"/>
      <c r="I2861" s="321"/>
      <c r="J2861" s="321"/>
      <c r="K2861" s="321"/>
      <c r="L2861" s="321"/>
      <c r="M2861" s="321"/>
      <c r="N2861" s="321"/>
      <c r="O2861" s="321"/>
      <c r="P2861" s="321"/>
      <c r="Q2861" s="321"/>
      <c r="R2861" s="321"/>
      <c r="S2861" s="321"/>
    </row>
    <row r="2862" spans="1:19" ht="10.9" customHeight="1" x14ac:dyDescent="0.2">
      <c r="A2862" s="322" t="s">
        <v>4031</v>
      </c>
      <c r="B2862" s="322"/>
      <c r="C2862" s="322"/>
      <c r="D2862" s="322"/>
      <c r="E2862" s="321" t="s">
        <v>4290</v>
      </c>
      <c r="F2862" s="321"/>
      <c r="G2862" s="321"/>
      <c r="H2862" s="321"/>
      <c r="I2862" s="321"/>
      <c r="J2862" s="321"/>
      <c r="K2862" s="321"/>
      <c r="L2862" s="321"/>
      <c r="M2862" s="321"/>
      <c r="N2862" s="321"/>
      <c r="O2862" s="321"/>
      <c r="P2862" s="321"/>
      <c r="Q2862" s="321"/>
      <c r="R2862" s="321"/>
      <c r="S2862" s="321"/>
    </row>
    <row r="2863" spans="1:19" ht="10.9" customHeight="1" x14ac:dyDescent="0.2">
      <c r="A2863" s="322" t="s">
        <v>4022</v>
      </c>
      <c r="B2863" s="322"/>
      <c r="C2863" s="322"/>
      <c r="D2863" s="322"/>
      <c r="E2863" s="321" t="s">
        <v>4289</v>
      </c>
      <c r="F2863" s="321"/>
      <c r="G2863" s="321"/>
      <c r="H2863" s="321"/>
      <c r="I2863" s="321"/>
      <c r="J2863" s="321"/>
      <c r="K2863" s="321"/>
      <c r="L2863" s="321"/>
      <c r="M2863" s="321"/>
      <c r="N2863" s="321"/>
      <c r="O2863" s="321"/>
      <c r="P2863" s="322" t="s">
        <v>2904</v>
      </c>
      <c r="Q2863" s="322"/>
      <c r="R2863" s="321" t="s">
        <v>21</v>
      </c>
      <c r="S2863" s="321"/>
    </row>
    <row r="2864" spans="1:19" ht="10.9" customHeight="1" x14ac:dyDescent="0.2">
      <c r="A2864" s="157"/>
      <c r="B2864" s="324"/>
      <c r="C2864" s="324"/>
      <c r="D2864" s="324"/>
      <c r="E2864" s="324"/>
      <c r="F2864" s="324"/>
      <c r="G2864" s="325"/>
      <c r="H2864" s="325"/>
      <c r="I2864" s="325"/>
      <c r="J2864" s="325"/>
      <c r="K2864" s="156"/>
      <c r="L2864" s="326" t="s">
        <v>4020</v>
      </c>
      <c r="M2864" s="326"/>
      <c r="N2864" s="326"/>
      <c r="O2864" s="326"/>
      <c r="P2864" s="326"/>
      <c r="Q2864" s="326"/>
      <c r="R2864" s="326"/>
      <c r="S2864" s="156"/>
    </row>
    <row r="2865" spans="1:19" ht="65.650000000000006" customHeight="1" x14ac:dyDescent="0.2">
      <c r="A2865" s="155" t="s">
        <v>1247</v>
      </c>
      <c r="B2865" s="327" t="s">
        <v>0</v>
      </c>
      <c r="C2865" s="327"/>
      <c r="D2865" s="327" t="s">
        <v>1</v>
      </c>
      <c r="E2865" s="327"/>
      <c r="F2865" s="327"/>
      <c r="G2865" s="327" t="s">
        <v>2904</v>
      </c>
      <c r="H2865" s="327"/>
      <c r="I2865" s="328" t="s">
        <v>405</v>
      </c>
      <c r="J2865" s="328"/>
      <c r="K2865" s="154" t="s">
        <v>4</v>
      </c>
      <c r="L2865" s="322" t="s">
        <v>4019</v>
      </c>
      <c r="M2865" s="322"/>
      <c r="N2865" s="141" t="s">
        <v>4018</v>
      </c>
      <c r="O2865" s="322" t="s">
        <v>4017</v>
      </c>
      <c r="P2865" s="322"/>
      <c r="Q2865" s="322" t="s">
        <v>4016</v>
      </c>
      <c r="R2865" s="322"/>
      <c r="S2865" s="154" t="s">
        <v>5</v>
      </c>
    </row>
    <row r="2866" spans="1:19" ht="21.75" customHeight="1" x14ac:dyDescent="0.2">
      <c r="A2866" s="128" t="s">
        <v>4034</v>
      </c>
      <c r="B2866" s="334">
        <v>9123</v>
      </c>
      <c r="C2866" s="321"/>
      <c r="D2866" s="321" t="s">
        <v>1828</v>
      </c>
      <c r="E2866" s="321"/>
      <c r="F2866" s="321"/>
      <c r="G2866" s="321" t="s">
        <v>21</v>
      </c>
      <c r="H2866" s="321"/>
      <c r="I2866" s="335">
        <v>1</v>
      </c>
      <c r="J2866" s="331"/>
      <c r="K2866" s="142">
        <v>11.451499999999999</v>
      </c>
      <c r="L2866" s="348">
        <v>11.451499999999999</v>
      </c>
      <c r="M2866" s="331"/>
      <c r="N2866" s="153"/>
      <c r="O2866" s="331"/>
      <c r="P2866" s="331"/>
      <c r="Q2866" s="331"/>
      <c r="R2866" s="331"/>
      <c r="S2866" s="142">
        <v>11.451499999999999</v>
      </c>
    </row>
    <row r="2867" spans="1:19" ht="10.9" customHeight="1" x14ac:dyDescent="0.2">
      <c r="A2867" s="322" t="s">
        <v>4014</v>
      </c>
      <c r="B2867" s="322"/>
      <c r="C2867" s="322"/>
      <c r="D2867" s="322"/>
      <c r="E2867" s="322"/>
      <c r="F2867" s="322"/>
      <c r="G2867" s="322"/>
      <c r="H2867" s="322"/>
      <c r="I2867" s="322"/>
      <c r="J2867" s="322"/>
      <c r="K2867" s="322"/>
      <c r="L2867" s="349">
        <v>11.451499999999999</v>
      </c>
      <c r="M2867" s="322"/>
      <c r="N2867" s="152">
        <v>0</v>
      </c>
      <c r="O2867" s="333">
        <v>0</v>
      </c>
      <c r="P2867" s="322"/>
      <c r="Q2867" s="333">
        <v>0</v>
      </c>
      <c r="R2867" s="322"/>
      <c r="S2867" s="160">
        <v>11.451499999999999</v>
      </c>
    </row>
    <row r="2868" spans="1:19" ht="10.9" customHeight="1" x14ac:dyDescent="0.2">
      <c r="A2868" s="322" t="s">
        <v>4013</v>
      </c>
      <c r="B2868" s="322"/>
      <c r="C2868" s="322"/>
      <c r="D2868" s="322"/>
      <c r="E2868" s="322"/>
      <c r="F2868" s="322"/>
      <c r="G2868" s="322"/>
      <c r="H2868" s="322"/>
      <c r="I2868" s="322"/>
      <c r="J2868" s="322"/>
      <c r="K2868" s="322"/>
      <c r="L2868" s="329">
        <v>1</v>
      </c>
      <c r="M2868" s="322"/>
      <c r="N2868" s="150">
        <v>0</v>
      </c>
      <c r="O2868" s="330">
        <v>0</v>
      </c>
      <c r="P2868" s="322"/>
      <c r="Q2868" s="330">
        <v>0</v>
      </c>
      <c r="R2868" s="322"/>
      <c r="S2868" s="149">
        <v>1</v>
      </c>
    </row>
    <row r="2869" spans="1:19" ht="10.9" customHeight="1" x14ac:dyDescent="0.2">
      <c r="A2869" s="301"/>
      <c r="B2869" s="301"/>
      <c r="C2869" s="301"/>
      <c r="D2869" s="301"/>
      <c r="E2869" s="301"/>
      <c r="F2869" s="301"/>
      <c r="G2869" s="301"/>
      <c r="H2869" s="301"/>
      <c r="I2869" s="301"/>
      <c r="J2869" s="301"/>
      <c r="K2869" s="301"/>
      <c r="L2869" s="301"/>
      <c r="M2869" s="301"/>
      <c r="N2869" s="301"/>
      <c r="O2869" s="301"/>
      <c r="P2869" s="301"/>
      <c r="Q2869" s="301"/>
      <c r="R2869" s="301"/>
      <c r="S2869" s="301"/>
    </row>
    <row r="2870" spans="1:19" ht="10.9" customHeight="1" x14ac:dyDescent="0.2">
      <c r="A2870" s="322" t="s">
        <v>4022</v>
      </c>
      <c r="B2870" s="322"/>
      <c r="C2870" s="322"/>
      <c r="D2870" s="322"/>
      <c r="E2870" s="321" t="s">
        <v>4288</v>
      </c>
      <c r="F2870" s="321"/>
      <c r="G2870" s="321"/>
      <c r="H2870" s="321"/>
      <c r="I2870" s="321"/>
      <c r="J2870" s="321"/>
      <c r="K2870" s="321"/>
      <c r="L2870" s="321"/>
      <c r="M2870" s="321"/>
      <c r="N2870" s="321"/>
      <c r="O2870" s="321"/>
      <c r="P2870" s="322" t="s">
        <v>2904</v>
      </c>
      <c r="Q2870" s="322"/>
      <c r="R2870" s="321" t="s">
        <v>414</v>
      </c>
      <c r="S2870" s="321"/>
    </row>
    <row r="2871" spans="1:19" ht="10.9" customHeight="1" x14ac:dyDescent="0.2">
      <c r="A2871" s="157"/>
      <c r="B2871" s="324"/>
      <c r="C2871" s="324"/>
      <c r="D2871" s="324"/>
      <c r="E2871" s="324"/>
      <c r="F2871" s="324"/>
      <c r="G2871" s="325"/>
      <c r="H2871" s="325"/>
      <c r="I2871" s="325"/>
      <c r="J2871" s="325"/>
      <c r="K2871" s="156"/>
      <c r="L2871" s="326" t="s">
        <v>4020</v>
      </c>
      <c r="M2871" s="326"/>
      <c r="N2871" s="326"/>
      <c r="O2871" s="326"/>
      <c r="P2871" s="326"/>
      <c r="Q2871" s="326"/>
      <c r="R2871" s="326"/>
      <c r="S2871" s="156"/>
    </row>
    <row r="2872" spans="1:19" ht="65.650000000000006" customHeight="1" x14ac:dyDescent="0.2">
      <c r="A2872" s="155" t="s">
        <v>1247</v>
      </c>
      <c r="B2872" s="327" t="s">
        <v>0</v>
      </c>
      <c r="C2872" s="327"/>
      <c r="D2872" s="327" t="s">
        <v>1</v>
      </c>
      <c r="E2872" s="327"/>
      <c r="F2872" s="327"/>
      <c r="G2872" s="327" t="s">
        <v>2904</v>
      </c>
      <c r="H2872" s="327"/>
      <c r="I2872" s="328" t="s">
        <v>405</v>
      </c>
      <c r="J2872" s="328"/>
      <c r="K2872" s="154" t="s">
        <v>4</v>
      </c>
      <c r="L2872" s="322" t="s">
        <v>4019</v>
      </c>
      <c r="M2872" s="322"/>
      <c r="N2872" s="141" t="s">
        <v>4018</v>
      </c>
      <c r="O2872" s="322" t="s">
        <v>4017</v>
      </c>
      <c r="P2872" s="322"/>
      <c r="Q2872" s="322" t="s">
        <v>4016</v>
      </c>
      <c r="R2872" s="322"/>
      <c r="S2872" s="154" t="s">
        <v>5</v>
      </c>
    </row>
    <row r="2873" spans="1:19" ht="10.9" customHeight="1" x14ac:dyDescent="0.2">
      <c r="A2873" s="128" t="s">
        <v>4015</v>
      </c>
      <c r="B2873" s="334">
        <v>1886</v>
      </c>
      <c r="C2873" s="321"/>
      <c r="D2873" s="321" t="s">
        <v>3182</v>
      </c>
      <c r="E2873" s="321"/>
      <c r="F2873" s="321"/>
      <c r="G2873" s="321" t="s">
        <v>19</v>
      </c>
      <c r="H2873" s="321"/>
      <c r="I2873" s="352">
        <v>593.55999999999995</v>
      </c>
      <c r="J2873" s="331"/>
      <c r="K2873" s="132">
        <v>3.03</v>
      </c>
      <c r="L2873" s="331"/>
      <c r="M2873" s="331"/>
      <c r="N2873" s="129">
        <v>1798.4867999999999</v>
      </c>
      <c r="O2873" s="331"/>
      <c r="P2873" s="331"/>
      <c r="Q2873" s="331"/>
      <c r="R2873" s="331"/>
      <c r="S2873" s="129">
        <v>1798.4867999999999</v>
      </c>
    </row>
    <row r="2874" spans="1:19" ht="10.9" customHeight="1" x14ac:dyDescent="0.2">
      <c r="A2874" s="128" t="s">
        <v>4015</v>
      </c>
      <c r="B2874" s="334">
        <v>1903</v>
      </c>
      <c r="C2874" s="321"/>
      <c r="D2874" s="321" t="s">
        <v>3173</v>
      </c>
      <c r="E2874" s="321"/>
      <c r="F2874" s="321"/>
      <c r="G2874" s="321" t="s">
        <v>19</v>
      </c>
      <c r="H2874" s="321"/>
      <c r="I2874" s="347">
        <v>24.19</v>
      </c>
      <c r="J2874" s="331"/>
      <c r="K2874" s="132">
        <v>2.5867</v>
      </c>
      <c r="L2874" s="331"/>
      <c r="M2874" s="331"/>
      <c r="N2874" s="142">
        <v>62.572299999999998</v>
      </c>
      <c r="O2874" s="331"/>
      <c r="P2874" s="331"/>
      <c r="Q2874" s="331"/>
      <c r="R2874" s="331"/>
      <c r="S2874" s="142">
        <v>62.572299999999998</v>
      </c>
    </row>
    <row r="2875" spans="1:19" ht="21.75" customHeight="1" x14ac:dyDescent="0.2">
      <c r="A2875" s="128" t="s">
        <v>4015</v>
      </c>
      <c r="B2875" s="334">
        <v>2581</v>
      </c>
      <c r="C2875" s="321"/>
      <c r="D2875" s="321" t="s">
        <v>3459</v>
      </c>
      <c r="E2875" s="321"/>
      <c r="F2875" s="321"/>
      <c r="G2875" s="321" t="s">
        <v>7</v>
      </c>
      <c r="H2875" s="321"/>
      <c r="I2875" s="335">
        <v>1</v>
      </c>
      <c r="J2875" s="331"/>
      <c r="K2875" s="142">
        <v>34.479999999999997</v>
      </c>
      <c r="L2875" s="331"/>
      <c r="M2875" s="331"/>
      <c r="N2875" s="142">
        <v>34.479999999999997</v>
      </c>
      <c r="O2875" s="331"/>
      <c r="P2875" s="331"/>
      <c r="Q2875" s="331"/>
      <c r="R2875" s="331"/>
      <c r="S2875" s="142">
        <v>34.479999999999997</v>
      </c>
    </row>
    <row r="2876" spans="1:19" ht="10.9" customHeight="1" x14ac:dyDescent="0.2">
      <c r="A2876" s="128" t="s">
        <v>4015</v>
      </c>
      <c r="B2876" s="334">
        <v>2617</v>
      </c>
      <c r="C2876" s="321"/>
      <c r="D2876" s="321" t="s">
        <v>3458</v>
      </c>
      <c r="E2876" s="321"/>
      <c r="F2876" s="321"/>
      <c r="G2876" s="321" t="s">
        <v>7</v>
      </c>
      <c r="H2876" s="321"/>
      <c r="I2876" s="352">
        <v>132</v>
      </c>
      <c r="J2876" s="331"/>
      <c r="K2876" s="135">
        <v>103.97</v>
      </c>
      <c r="L2876" s="331"/>
      <c r="M2876" s="331"/>
      <c r="N2876" s="131">
        <v>13724.04</v>
      </c>
      <c r="O2876" s="331"/>
      <c r="P2876" s="331"/>
      <c r="Q2876" s="331"/>
      <c r="R2876" s="331"/>
      <c r="S2876" s="131">
        <v>13724.04</v>
      </c>
    </row>
    <row r="2877" spans="1:19" ht="21.75" customHeight="1" x14ac:dyDescent="0.2">
      <c r="A2877" s="128" t="s">
        <v>4015</v>
      </c>
      <c r="B2877" s="334">
        <v>9488</v>
      </c>
      <c r="C2877" s="321"/>
      <c r="D2877" s="321" t="s">
        <v>3433</v>
      </c>
      <c r="E2877" s="321"/>
      <c r="F2877" s="321"/>
      <c r="G2877" s="321" t="s">
        <v>7</v>
      </c>
      <c r="H2877" s="321"/>
      <c r="I2877" s="335">
        <v>1</v>
      </c>
      <c r="J2877" s="331"/>
      <c r="K2877" s="129">
        <v>1520.16</v>
      </c>
      <c r="L2877" s="331"/>
      <c r="M2877" s="331"/>
      <c r="N2877" s="129">
        <v>1520.16</v>
      </c>
      <c r="O2877" s="331"/>
      <c r="P2877" s="331"/>
      <c r="Q2877" s="331"/>
      <c r="R2877" s="331"/>
      <c r="S2877" s="129">
        <v>1520.16</v>
      </c>
    </row>
    <row r="2878" spans="1:19" ht="10.9" customHeight="1" x14ac:dyDescent="0.2">
      <c r="A2878" s="128" t="s">
        <v>4015</v>
      </c>
      <c r="B2878" s="334">
        <v>9491</v>
      </c>
      <c r="C2878" s="321"/>
      <c r="D2878" s="321" t="s">
        <v>3430</v>
      </c>
      <c r="E2878" s="321"/>
      <c r="F2878" s="321"/>
      <c r="G2878" s="321" t="s">
        <v>7</v>
      </c>
      <c r="H2878" s="321"/>
      <c r="I2878" s="347">
        <v>13</v>
      </c>
      <c r="J2878" s="331"/>
      <c r="K2878" s="142">
        <v>34.479999999999997</v>
      </c>
      <c r="L2878" s="331"/>
      <c r="M2878" s="331"/>
      <c r="N2878" s="135">
        <v>448.24</v>
      </c>
      <c r="O2878" s="331"/>
      <c r="P2878" s="331"/>
      <c r="Q2878" s="331"/>
      <c r="R2878" s="331"/>
      <c r="S2878" s="135">
        <v>448.24</v>
      </c>
    </row>
    <row r="2879" spans="1:19" ht="10.9" customHeight="1" x14ac:dyDescent="0.2">
      <c r="A2879" s="128" t="s">
        <v>4015</v>
      </c>
      <c r="B2879" s="334">
        <v>9492</v>
      </c>
      <c r="C2879" s="321"/>
      <c r="D2879" s="321" t="s">
        <v>3429</v>
      </c>
      <c r="E2879" s="321"/>
      <c r="F2879" s="321"/>
      <c r="G2879" s="321" t="s">
        <v>7</v>
      </c>
      <c r="H2879" s="321"/>
      <c r="I2879" s="347">
        <v>14</v>
      </c>
      <c r="J2879" s="331"/>
      <c r="K2879" s="135">
        <v>149.96</v>
      </c>
      <c r="L2879" s="331"/>
      <c r="M2879" s="331"/>
      <c r="N2879" s="129">
        <v>2099.44</v>
      </c>
      <c r="O2879" s="331"/>
      <c r="P2879" s="331"/>
      <c r="Q2879" s="331"/>
      <c r="R2879" s="331"/>
      <c r="S2879" s="129">
        <v>2099.44</v>
      </c>
    </row>
    <row r="2880" spans="1:19" ht="10.9" customHeight="1" x14ac:dyDescent="0.2">
      <c r="A2880" s="128" t="s">
        <v>4015</v>
      </c>
      <c r="B2880" s="334">
        <v>9493</v>
      </c>
      <c r="C2880" s="321"/>
      <c r="D2880" s="321" t="s">
        <v>3017</v>
      </c>
      <c r="E2880" s="321"/>
      <c r="F2880" s="321"/>
      <c r="G2880" s="321" t="s">
        <v>7</v>
      </c>
      <c r="H2880" s="321"/>
      <c r="I2880" s="352">
        <v>201</v>
      </c>
      <c r="J2880" s="331"/>
      <c r="K2880" s="142">
        <v>39.9</v>
      </c>
      <c r="L2880" s="331"/>
      <c r="M2880" s="331"/>
      <c r="N2880" s="129">
        <v>8019.9</v>
      </c>
      <c r="O2880" s="331"/>
      <c r="P2880" s="331"/>
      <c r="Q2880" s="331"/>
      <c r="R2880" s="331"/>
      <c r="S2880" s="129">
        <v>8019.9</v>
      </c>
    </row>
    <row r="2881" spans="1:19" ht="21.75" customHeight="1" x14ac:dyDescent="0.2">
      <c r="A2881" s="128" t="s">
        <v>4015</v>
      </c>
      <c r="B2881" s="334">
        <v>9494</v>
      </c>
      <c r="C2881" s="321"/>
      <c r="D2881" s="321" t="s">
        <v>3016</v>
      </c>
      <c r="E2881" s="321"/>
      <c r="F2881" s="321"/>
      <c r="G2881" s="321" t="s">
        <v>7</v>
      </c>
      <c r="H2881" s="321"/>
      <c r="I2881" s="335">
        <v>1</v>
      </c>
      <c r="J2881" s="331"/>
      <c r="K2881" s="142">
        <v>14.79</v>
      </c>
      <c r="L2881" s="331"/>
      <c r="M2881" s="331"/>
      <c r="N2881" s="142">
        <v>14.79</v>
      </c>
      <c r="O2881" s="331"/>
      <c r="P2881" s="331"/>
      <c r="Q2881" s="331"/>
      <c r="R2881" s="331"/>
      <c r="S2881" s="142">
        <v>14.79</v>
      </c>
    </row>
    <row r="2882" spans="1:19" ht="10.9" customHeight="1" x14ac:dyDescent="0.2">
      <c r="A2882" s="128" t="s">
        <v>4015</v>
      </c>
      <c r="B2882" s="334">
        <v>9495</v>
      </c>
      <c r="C2882" s="321"/>
      <c r="D2882" s="321" t="s">
        <v>3428</v>
      </c>
      <c r="E2882" s="321"/>
      <c r="F2882" s="321"/>
      <c r="G2882" s="321" t="s">
        <v>7</v>
      </c>
      <c r="H2882" s="321"/>
      <c r="I2882" s="335">
        <v>1</v>
      </c>
      <c r="J2882" s="331"/>
      <c r="K2882" s="135">
        <v>553.45000000000005</v>
      </c>
      <c r="L2882" s="331"/>
      <c r="M2882" s="331"/>
      <c r="N2882" s="135">
        <v>553.45000000000005</v>
      </c>
      <c r="O2882" s="331"/>
      <c r="P2882" s="331"/>
      <c r="Q2882" s="331"/>
      <c r="R2882" s="331"/>
      <c r="S2882" s="135">
        <v>553.45000000000005</v>
      </c>
    </row>
    <row r="2883" spans="1:19" ht="10.9" customHeight="1" x14ac:dyDescent="0.2">
      <c r="A2883" s="128" t="s">
        <v>4015</v>
      </c>
      <c r="B2883" s="334">
        <v>9496</v>
      </c>
      <c r="C2883" s="321"/>
      <c r="D2883" s="321" t="s">
        <v>3564</v>
      </c>
      <c r="E2883" s="321"/>
      <c r="F2883" s="321"/>
      <c r="G2883" s="321" t="s">
        <v>7</v>
      </c>
      <c r="H2883" s="321"/>
      <c r="I2883" s="335">
        <v>9</v>
      </c>
      <c r="J2883" s="331"/>
      <c r="K2883" s="132">
        <v>3.54</v>
      </c>
      <c r="L2883" s="331"/>
      <c r="M2883" s="331"/>
      <c r="N2883" s="142">
        <v>31.86</v>
      </c>
      <c r="O2883" s="331"/>
      <c r="P2883" s="331"/>
      <c r="Q2883" s="331"/>
      <c r="R2883" s="331"/>
      <c r="S2883" s="142">
        <v>31.86</v>
      </c>
    </row>
    <row r="2884" spans="1:19" ht="10.9" customHeight="1" x14ac:dyDescent="0.2">
      <c r="A2884" s="322" t="s">
        <v>4014</v>
      </c>
      <c r="B2884" s="322"/>
      <c r="C2884" s="322"/>
      <c r="D2884" s="322"/>
      <c r="E2884" s="322"/>
      <c r="F2884" s="322"/>
      <c r="G2884" s="322"/>
      <c r="H2884" s="322"/>
      <c r="I2884" s="322"/>
      <c r="J2884" s="322"/>
      <c r="K2884" s="322"/>
      <c r="L2884" s="333">
        <v>0</v>
      </c>
      <c r="M2884" s="322"/>
      <c r="N2884" s="159">
        <v>28307.419099999999</v>
      </c>
      <c r="O2884" s="333">
        <v>0</v>
      </c>
      <c r="P2884" s="322"/>
      <c r="Q2884" s="333">
        <v>0</v>
      </c>
      <c r="R2884" s="322"/>
      <c r="S2884" s="159">
        <v>28307.419099999999</v>
      </c>
    </row>
    <row r="2885" spans="1:19" ht="10.9" customHeight="1" x14ac:dyDescent="0.2">
      <c r="A2885" s="322" t="s">
        <v>4013</v>
      </c>
      <c r="B2885" s="322"/>
      <c r="C2885" s="322"/>
      <c r="D2885" s="322"/>
      <c r="E2885" s="322"/>
      <c r="F2885" s="322"/>
      <c r="G2885" s="322"/>
      <c r="H2885" s="322"/>
      <c r="I2885" s="322"/>
      <c r="J2885" s="322"/>
      <c r="K2885" s="322"/>
      <c r="L2885" s="330">
        <v>0</v>
      </c>
      <c r="M2885" s="322"/>
      <c r="N2885" s="149">
        <v>1</v>
      </c>
      <c r="O2885" s="330">
        <v>0</v>
      </c>
      <c r="P2885" s="322"/>
      <c r="Q2885" s="330">
        <v>0</v>
      </c>
      <c r="R2885" s="322"/>
      <c r="S2885" s="149">
        <v>1</v>
      </c>
    </row>
    <row r="2886" spans="1:19" ht="10.9" customHeight="1" x14ac:dyDescent="0.2">
      <c r="A2886" s="301"/>
      <c r="B2886" s="301"/>
      <c r="C2886" s="301"/>
      <c r="D2886" s="301"/>
      <c r="E2886" s="301"/>
      <c r="F2886" s="301"/>
      <c r="G2886" s="301"/>
      <c r="H2886" s="301"/>
      <c r="I2886" s="301"/>
      <c r="J2886" s="301"/>
      <c r="K2886" s="301"/>
      <c r="L2886" s="301"/>
      <c r="M2886" s="301"/>
      <c r="N2886" s="301"/>
      <c r="O2886" s="301"/>
      <c r="P2886" s="301"/>
      <c r="Q2886" s="301"/>
      <c r="R2886" s="301"/>
      <c r="S2886" s="301"/>
    </row>
    <row r="2887" spans="1:19" ht="10.9" customHeight="1" x14ac:dyDescent="0.2">
      <c r="A2887" s="322" t="s">
        <v>4022</v>
      </c>
      <c r="B2887" s="322"/>
      <c r="C2887" s="322"/>
      <c r="D2887" s="322"/>
      <c r="E2887" s="321" t="s">
        <v>4287</v>
      </c>
      <c r="F2887" s="321"/>
      <c r="G2887" s="321"/>
      <c r="H2887" s="321"/>
      <c r="I2887" s="321"/>
      <c r="J2887" s="321"/>
      <c r="K2887" s="321"/>
      <c r="L2887" s="321"/>
      <c r="M2887" s="321"/>
      <c r="N2887" s="321"/>
      <c r="O2887" s="321"/>
      <c r="P2887" s="322" t="s">
        <v>2904</v>
      </c>
      <c r="Q2887" s="322"/>
      <c r="R2887" s="321" t="s">
        <v>414</v>
      </c>
      <c r="S2887" s="321"/>
    </row>
    <row r="2888" spans="1:19" ht="10.9" customHeight="1" x14ac:dyDescent="0.2">
      <c r="A2888" s="157"/>
      <c r="B2888" s="324"/>
      <c r="C2888" s="324"/>
      <c r="D2888" s="324"/>
      <c r="E2888" s="324"/>
      <c r="F2888" s="324"/>
      <c r="G2888" s="325"/>
      <c r="H2888" s="325"/>
      <c r="I2888" s="325"/>
      <c r="J2888" s="325"/>
      <c r="K2888" s="156"/>
      <c r="L2888" s="326" t="s">
        <v>4020</v>
      </c>
      <c r="M2888" s="326"/>
      <c r="N2888" s="326"/>
      <c r="O2888" s="326"/>
      <c r="P2888" s="326"/>
      <c r="Q2888" s="326"/>
      <c r="R2888" s="326"/>
      <c r="S2888" s="156"/>
    </row>
    <row r="2889" spans="1:19" ht="65.650000000000006" customHeight="1" x14ac:dyDescent="0.2">
      <c r="A2889" s="155" t="s">
        <v>1247</v>
      </c>
      <c r="B2889" s="327" t="s">
        <v>0</v>
      </c>
      <c r="C2889" s="327"/>
      <c r="D2889" s="327" t="s">
        <v>1</v>
      </c>
      <c r="E2889" s="327"/>
      <c r="F2889" s="327"/>
      <c r="G2889" s="327" t="s">
        <v>2904</v>
      </c>
      <c r="H2889" s="327"/>
      <c r="I2889" s="328" t="s">
        <v>405</v>
      </c>
      <c r="J2889" s="328"/>
      <c r="K2889" s="154" t="s">
        <v>4</v>
      </c>
      <c r="L2889" s="322" t="s">
        <v>4019</v>
      </c>
      <c r="M2889" s="322"/>
      <c r="N2889" s="141" t="s">
        <v>4018</v>
      </c>
      <c r="O2889" s="322" t="s">
        <v>4017</v>
      </c>
      <c r="P2889" s="322"/>
      <c r="Q2889" s="322" t="s">
        <v>4016</v>
      </c>
      <c r="R2889" s="322"/>
      <c r="S2889" s="154" t="s">
        <v>5</v>
      </c>
    </row>
    <row r="2890" spans="1:19" ht="10.9" customHeight="1" x14ac:dyDescent="0.2">
      <c r="A2890" s="128" t="s">
        <v>4015</v>
      </c>
      <c r="B2890" s="334">
        <v>3204</v>
      </c>
      <c r="C2890" s="321"/>
      <c r="D2890" s="321" t="s">
        <v>3475</v>
      </c>
      <c r="E2890" s="321"/>
      <c r="F2890" s="321"/>
      <c r="G2890" s="321" t="s">
        <v>19</v>
      </c>
      <c r="H2890" s="321"/>
      <c r="I2890" s="335">
        <v>5.05</v>
      </c>
      <c r="J2890" s="331"/>
      <c r="K2890" s="142">
        <v>29</v>
      </c>
      <c r="L2890" s="331"/>
      <c r="M2890" s="331"/>
      <c r="N2890" s="135">
        <v>146.44999999999999</v>
      </c>
      <c r="O2890" s="331"/>
      <c r="P2890" s="331"/>
      <c r="Q2890" s="331"/>
      <c r="R2890" s="331"/>
      <c r="S2890" s="135">
        <v>146.44999999999999</v>
      </c>
    </row>
    <row r="2891" spans="1:19" ht="10.9" customHeight="1" x14ac:dyDescent="0.2">
      <c r="A2891" s="128" t="s">
        <v>4015</v>
      </c>
      <c r="B2891" s="334">
        <v>3210</v>
      </c>
      <c r="C2891" s="321"/>
      <c r="D2891" s="321" t="s">
        <v>3474</v>
      </c>
      <c r="E2891" s="321"/>
      <c r="F2891" s="321"/>
      <c r="G2891" s="321" t="s">
        <v>19</v>
      </c>
      <c r="H2891" s="321"/>
      <c r="I2891" s="335">
        <v>0.01</v>
      </c>
      <c r="J2891" s="331"/>
      <c r="K2891" s="142">
        <v>39</v>
      </c>
      <c r="L2891" s="331"/>
      <c r="M2891" s="331"/>
      <c r="N2891" s="132">
        <v>0.39</v>
      </c>
      <c r="O2891" s="331"/>
      <c r="P2891" s="331"/>
      <c r="Q2891" s="331"/>
      <c r="R2891" s="331"/>
      <c r="S2891" s="132">
        <v>0.39</v>
      </c>
    </row>
    <row r="2892" spans="1:19" ht="10.9" customHeight="1" x14ac:dyDescent="0.2">
      <c r="A2892" s="128" t="s">
        <v>4015</v>
      </c>
      <c r="B2892" s="334">
        <v>3212</v>
      </c>
      <c r="C2892" s="321"/>
      <c r="D2892" s="321" t="s">
        <v>3473</v>
      </c>
      <c r="E2892" s="321"/>
      <c r="F2892" s="321"/>
      <c r="G2892" s="321" t="s">
        <v>19</v>
      </c>
      <c r="H2892" s="321"/>
      <c r="I2892" s="352">
        <v>114.65</v>
      </c>
      <c r="J2892" s="331"/>
      <c r="K2892" s="135">
        <v>166.67</v>
      </c>
      <c r="L2892" s="331"/>
      <c r="M2892" s="331"/>
      <c r="N2892" s="131">
        <v>19108.715499999998</v>
      </c>
      <c r="O2892" s="331"/>
      <c r="P2892" s="331"/>
      <c r="Q2892" s="331"/>
      <c r="R2892" s="331"/>
      <c r="S2892" s="131">
        <v>19108.715499999998</v>
      </c>
    </row>
    <row r="2893" spans="1:19" ht="10.9" customHeight="1" x14ac:dyDescent="0.2">
      <c r="A2893" s="322" t="s">
        <v>4014</v>
      </c>
      <c r="B2893" s="322"/>
      <c r="C2893" s="322"/>
      <c r="D2893" s="322"/>
      <c r="E2893" s="322"/>
      <c r="F2893" s="322"/>
      <c r="G2893" s="322"/>
      <c r="H2893" s="322"/>
      <c r="I2893" s="322"/>
      <c r="J2893" s="322"/>
      <c r="K2893" s="322"/>
      <c r="L2893" s="333">
        <v>0</v>
      </c>
      <c r="M2893" s="322"/>
      <c r="N2893" s="159">
        <v>19255.555499999999</v>
      </c>
      <c r="O2893" s="333">
        <v>0</v>
      </c>
      <c r="P2893" s="322"/>
      <c r="Q2893" s="333">
        <v>0</v>
      </c>
      <c r="R2893" s="322"/>
      <c r="S2893" s="159">
        <v>19255.555499999999</v>
      </c>
    </row>
    <row r="2894" spans="1:19" ht="10.9" customHeight="1" x14ac:dyDescent="0.2">
      <c r="A2894" s="322" t="s">
        <v>4013</v>
      </c>
      <c r="B2894" s="322"/>
      <c r="C2894" s="322"/>
      <c r="D2894" s="322"/>
      <c r="E2894" s="322"/>
      <c r="F2894" s="322"/>
      <c r="G2894" s="322"/>
      <c r="H2894" s="322"/>
      <c r="I2894" s="322"/>
      <c r="J2894" s="322"/>
      <c r="K2894" s="322"/>
      <c r="L2894" s="330">
        <v>0</v>
      </c>
      <c r="M2894" s="322"/>
      <c r="N2894" s="149">
        <v>1</v>
      </c>
      <c r="O2894" s="330">
        <v>0</v>
      </c>
      <c r="P2894" s="322"/>
      <c r="Q2894" s="330">
        <v>0</v>
      </c>
      <c r="R2894" s="322"/>
      <c r="S2894" s="149">
        <v>1</v>
      </c>
    </row>
    <row r="2895" spans="1:19" ht="10.9" customHeight="1" x14ac:dyDescent="0.2">
      <c r="A2895" s="301"/>
      <c r="B2895" s="301"/>
      <c r="C2895" s="301"/>
      <c r="D2895" s="301"/>
      <c r="E2895" s="301"/>
      <c r="F2895" s="301"/>
      <c r="G2895" s="301"/>
      <c r="H2895" s="301"/>
      <c r="I2895" s="301"/>
      <c r="J2895" s="301"/>
      <c r="K2895" s="301"/>
      <c r="L2895" s="301"/>
      <c r="M2895" s="301"/>
      <c r="N2895" s="301"/>
      <c r="O2895" s="301"/>
      <c r="P2895" s="301"/>
      <c r="Q2895" s="301"/>
      <c r="R2895" s="301"/>
      <c r="S2895" s="301"/>
    </row>
    <row r="2896" spans="1:19" ht="10.9" customHeight="1" x14ac:dyDescent="0.2">
      <c r="A2896" s="322" t="s">
        <v>4022</v>
      </c>
      <c r="B2896" s="322"/>
      <c r="C2896" s="322"/>
      <c r="D2896" s="322"/>
      <c r="E2896" s="321" t="s">
        <v>4286</v>
      </c>
      <c r="F2896" s="321"/>
      <c r="G2896" s="321"/>
      <c r="H2896" s="321"/>
      <c r="I2896" s="321"/>
      <c r="J2896" s="321"/>
      <c r="K2896" s="321"/>
      <c r="L2896" s="321"/>
      <c r="M2896" s="321"/>
      <c r="N2896" s="321"/>
      <c r="O2896" s="321"/>
      <c r="P2896" s="322" t="s">
        <v>2904</v>
      </c>
      <c r="Q2896" s="322"/>
      <c r="R2896" s="321" t="s">
        <v>414</v>
      </c>
      <c r="S2896" s="321"/>
    </row>
    <row r="2897" spans="1:19" ht="10.9" customHeight="1" x14ac:dyDescent="0.2">
      <c r="A2897" s="157"/>
      <c r="B2897" s="324"/>
      <c r="C2897" s="324"/>
      <c r="D2897" s="324"/>
      <c r="E2897" s="324"/>
      <c r="F2897" s="324"/>
      <c r="G2897" s="325"/>
      <c r="H2897" s="325"/>
      <c r="I2897" s="325"/>
      <c r="J2897" s="325"/>
      <c r="K2897" s="156"/>
      <c r="L2897" s="326" t="s">
        <v>4020</v>
      </c>
      <c r="M2897" s="326"/>
      <c r="N2897" s="326"/>
      <c r="O2897" s="326"/>
      <c r="P2897" s="326"/>
      <c r="Q2897" s="326"/>
      <c r="R2897" s="326"/>
      <c r="S2897" s="156"/>
    </row>
    <row r="2898" spans="1:19" ht="65.650000000000006" customHeight="1" x14ac:dyDescent="0.2">
      <c r="A2898" s="155" t="s">
        <v>1247</v>
      </c>
      <c r="B2898" s="327" t="s">
        <v>0</v>
      </c>
      <c r="C2898" s="327"/>
      <c r="D2898" s="327" t="s">
        <v>1</v>
      </c>
      <c r="E2898" s="327"/>
      <c r="F2898" s="327"/>
      <c r="G2898" s="327" t="s">
        <v>2904</v>
      </c>
      <c r="H2898" s="327"/>
      <c r="I2898" s="328" t="s">
        <v>405</v>
      </c>
      <c r="J2898" s="328"/>
      <c r="K2898" s="154" t="s">
        <v>4</v>
      </c>
      <c r="L2898" s="322" t="s">
        <v>4019</v>
      </c>
      <c r="M2898" s="322"/>
      <c r="N2898" s="141" t="s">
        <v>4018</v>
      </c>
      <c r="O2898" s="322" t="s">
        <v>4017</v>
      </c>
      <c r="P2898" s="322"/>
      <c r="Q2898" s="322" t="s">
        <v>4016</v>
      </c>
      <c r="R2898" s="322"/>
      <c r="S2898" s="154" t="s">
        <v>5</v>
      </c>
    </row>
    <row r="2899" spans="1:19" ht="10.9" customHeight="1" x14ac:dyDescent="0.2">
      <c r="A2899" s="128" t="s">
        <v>4015</v>
      </c>
      <c r="B2899" s="334">
        <v>2690</v>
      </c>
      <c r="C2899" s="321"/>
      <c r="D2899" s="321" t="s">
        <v>3453</v>
      </c>
      <c r="E2899" s="321"/>
      <c r="F2899" s="321"/>
      <c r="G2899" s="321" t="s">
        <v>7</v>
      </c>
      <c r="H2899" s="321"/>
      <c r="I2899" s="347">
        <v>14</v>
      </c>
      <c r="J2899" s="331"/>
      <c r="K2899" s="142">
        <v>69.900000000000006</v>
      </c>
      <c r="L2899" s="331"/>
      <c r="M2899" s="331"/>
      <c r="N2899" s="135">
        <v>978.6</v>
      </c>
      <c r="O2899" s="331"/>
      <c r="P2899" s="331"/>
      <c r="Q2899" s="331"/>
      <c r="R2899" s="331"/>
      <c r="S2899" s="135">
        <v>978.6</v>
      </c>
    </row>
    <row r="2900" spans="1:19" ht="10.9" customHeight="1" x14ac:dyDescent="0.2">
      <c r="A2900" s="128" t="s">
        <v>4015</v>
      </c>
      <c r="B2900" s="334">
        <v>2996</v>
      </c>
      <c r="C2900" s="321"/>
      <c r="D2900" s="321" t="s">
        <v>3476</v>
      </c>
      <c r="E2900" s="321"/>
      <c r="F2900" s="321"/>
      <c r="G2900" s="321" t="s">
        <v>7</v>
      </c>
      <c r="H2900" s="321"/>
      <c r="I2900" s="347">
        <v>19</v>
      </c>
      <c r="J2900" s="331"/>
      <c r="K2900" s="142">
        <v>91.1</v>
      </c>
      <c r="L2900" s="331"/>
      <c r="M2900" s="331"/>
      <c r="N2900" s="129">
        <v>1730.9</v>
      </c>
      <c r="O2900" s="331"/>
      <c r="P2900" s="331"/>
      <c r="Q2900" s="331"/>
      <c r="R2900" s="331"/>
      <c r="S2900" s="129">
        <v>1730.9</v>
      </c>
    </row>
    <row r="2901" spans="1:19" ht="10.9" customHeight="1" x14ac:dyDescent="0.2">
      <c r="A2901" s="128" t="s">
        <v>4015</v>
      </c>
      <c r="B2901" s="334">
        <v>3460</v>
      </c>
      <c r="C2901" s="321"/>
      <c r="D2901" s="321" t="s">
        <v>3471</v>
      </c>
      <c r="E2901" s="321"/>
      <c r="F2901" s="321"/>
      <c r="G2901" s="321" t="s">
        <v>7</v>
      </c>
      <c r="H2901" s="321"/>
      <c r="I2901" s="335">
        <v>8</v>
      </c>
      <c r="J2901" s="331"/>
      <c r="K2901" s="142">
        <v>71.5</v>
      </c>
      <c r="L2901" s="331"/>
      <c r="M2901" s="331"/>
      <c r="N2901" s="135">
        <v>572</v>
      </c>
      <c r="O2901" s="331"/>
      <c r="P2901" s="331"/>
      <c r="Q2901" s="331"/>
      <c r="R2901" s="331"/>
      <c r="S2901" s="135">
        <v>572</v>
      </c>
    </row>
    <row r="2902" spans="1:19" ht="10.9" customHeight="1" x14ac:dyDescent="0.2">
      <c r="A2902" s="128" t="s">
        <v>4015</v>
      </c>
      <c r="B2902" s="334">
        <v>3499</v>
      </c>
      <c r="C2902" s="321"/>
      <c r="D2902" s="321" t="s">
        <v>3470</v>
      </c>
      <c r="E2902" s="321"/>
      <c r="F2902" s="321"/>
      <c r="G2902" s="321" t="s">
        <v>7</v>
      </c>
      <c r="H2902" s="321"/>
      <c r="I2902" s="335">
        <v>3</v>
      </c>
      <c r="J2902" s="331"/>
      <c r="K2902" s="132">
        <v>9.7100000000000009</v>
      </c>
      <c r="L2902" s="331"/>
      <c r="M2902" s="331"/>
      <c r="N2902" s="142">
        <v>29.13</v>
      </c>
      <c r="O2902" s="331"/>
      <c r="P2902" s="331"/>
      <c r="Q2902" s="331"/>
      <c r="R2902" s="331"/>
      <c r="S2902" s="142">
        <v>29.13</v>
      </c>
    </row>
    <row r="2903" spans="1:19" ht="10.9" customHeight="1" x14ac:dyDescent="0.2">
      <c r="A2903" s="128" t="s">
        <v>4015</v>
      </c>
      <c r="B2903" s="334">
        <v>3505</v>
      </c>
      <c r="C2903" s="321"/>
      <c r="D2903" s="321" t="s">
        <v>3468</v>
      </c>
      <c r="E2903" s="321"/>
      <c r="F2903" s="321"/>
      <c r="G2903" s="321" t="s">
        <v>7</v>
      </c>
      <c r="H2903" s="321"/>
      <c r="I2903" s="347">
        <v>36</v>
      </c>
      <c r="J2903" s="331"/>
      <c r="K2903" s="142">
        <v>59.75</v>
      </c>
      <c r="L2903" s="331"/>
      <c r="M2903" s="331"/>
      <c r="N2903" s="129">
        <v>2151</v>
      </c>
      <c r="O2903" s="331"/>
      <c r="P2903" s="331"/>
      <c r="Q2903" s="331"/>
      <c r="R2903" s="331"/>
      <c r="S2903" s="129">
        <v>2151</v>
      </c>
    </row>
    <row r="2904" spans="1:19" ht="10.9" customHeight="1" x14ac:dyDescent="0.2">
      <c r="A2904" s="128" t="s">
        <v>4015</v>
      </c>
      <c r="B2904" s="334">
        <v>3880</v>
      </c>
      <c r="C2904" s="321"/>
      <c r="D2904" s="321" t="s">
        <v>3467</v>
      </c>
      <c r="E2904" s="321"/>
      <c r="F2904" s="321"/>
      <c r="G2904" s="321" t="s">
        <v>7</v>
      </c>
      <c r="H2904" s="321"/>
      <c r="I2904" s="335">
        <v>1</v>
      </c>
      <c r="J2904" s="331"/>
      <c r="K2904" s="142">
        <v>54.09</v>
      </c>
      <c r="L2904" s="331"/>
      <c r="M2904" s="331"/>
      <c r="N2904" s="142">
        <v>54.09</v>
      </c>
      <c r="O2904" s="331"/>
      <c r="P2904" s="331"/>
      <c r="Q2904" s="331"/>
      <c r="R2904" s="331"/>
      <c r="S2904" s="142">
        <v>54.09</v>
      </c>
    </row>
    <row r="2905" spans="1:19" ht="10.9" customHeight="1" x14ac:dyDescent="0.2">
      <c r="A2905" s="128" t="s">
        <v>4015</v>
      </c>
      <c r="B2905" s="334">
        <v>3881</v>
      </c>
      <c r="C2905" s="321"/>
      <c r="D2905" s="321" t="s">
        <v>3466</v>
      </c>
      <c r="E2905" s="321"/>
      <c r="F2905" s="321"/>
      <c r="G2905" s="321" t="s">
        <v>7</v>
      </c>
      <c r="H2905" s="321"/>
      <c r="I2905" s="335">
        <v>1</v>
      </c>
      <c r="J2905" s="331"/>
      <c r="K2905" s="142">
        <v>24.67</v>
      </c>
      <c r="L2905" s="331"/>
      <c r="M2905" s="331"/>
      <c r="N2905" s="142">
        <v>24.67</v>
      </c>
      <c r="O2905" s="331"/>
      <c r="P2905" s="331"/>
      <c r="Q2905" s="331"/>
      <c r="R2905" s="331"/>
      <c r="S2905" s="142">
        <v>24.67</v>
      </c>
    </row>
    <row r="2906" spans="1:19" ht="10.9" customHeight="1" x14ac:dyDescent="0.2">
      <c r="A2906" s="128" t="s">
        <v>4015</v>
      </c>
      <c r="B2906" s="334">
        <v>9405</v>
      </c>
      <c r="C2906" s="321"/>
      <c r="D2906" s="321" t="s">
        <v>3379</v>
      </c>
      <c r="E2906" s="321"/>
      <c r="F2906" s="321"/>
      <c r="G2906" s="321" t="s">
        <v>7</v>
      </c>
      <c r="H2906" s="321"/>
      <c r="I2906" s="335">
        <v>7</v>
      </c>
      <c r="J2906" s="331"/>
      <c r="K2906" s="135">
        <v>184.5</v>
      </c>
      <c r="L2906" s="331"/>
      <c r="M2906" s="331"/>
      <c r="N2906" s="129">
        <v>1291.5</v>
      </c>
      <c r="O2906" s="331"/>
      <c r="P2906" s="331"/>
      <c r="Q2906" s="331"/>
      <c r="R2906" s="331"/>
      <c r="S2906" s="129">
        <v>1291.5</v>
      </c>
    </row>
    <row r="2907" spans="1:19" ht="10.9" customHeight="1" x14ac:dyDescent="0.2">
      <c r="A2907" s="128" t="s">
        <v>4015</v>
      </c>
      <c r="B2907" s="334">
        <v>9471</v>
      </c>
      <c r="C2907" s="321"/>
      <c r="D2907" s="321" t="s">
        <v>3465</v>
      </c>
      <c r="E2907" s="321"/>
      <c r="F2907" s="321"/>
      <c r="G2907" s="321" t="s">
        <v>7</v>
      </c>
      <c r="H2907" s="321"/>
      <c r="I2907" s="335">
        <v>1</v>
      </c>
      <c r="J2907" s="331"/>
      <c r="K2907" s="135">
        <v>113.62</v>
      </c>
      <c r="L2907" s="331"/>
      <c r="M2907" s="331"/>
      <c r="N2907" s="135">
        <v>113.62</v>
      </c>
      <c r="O2907" s="331"/>
      <c r="P2907" s="331"/>
      <c r="Q2907" s="331"/>
      <c r="R2907" s="331"/>
      <c r="S2907" s="135">
        <v>113.62</v>
      </c>
    </row>
    <row r="2908" spans="1:19" ht="10.9" customHeight="1" x14ac:dyDescent="0.2">
      <c r="A2908" s="128" t="s">
        <v>4015</v>
      </c>
      <c r="B2908" s="334">
        <v>9472</v>
      </c>
      <c r="C2908" s="321"/>
      <c r="D2908" s="321" t="s">
        <v>3464</v>
      </c>
      <c r="E2908" s="321"/>
      <c r="F2908" s="321"/>
      <c r="G2908" s="321" t="s">
        <v>7</v>
      </c>
      <c r="H2908" s="321"/>
      <c r="I2908" s="335">
        <v>1</v>
      </c>
      <c r="J2908" s="331"/>
      <c r="K2908" s="135">
        <v>146.93</v>
      </c>
      <c r="L2908" s="331"/>
      <c r="M2908" s="331"/>
      <c r="N2908" s="135">
        <v>146.93</v>
      </c>
      <c r="O2908" s="331"/>
      <c r="P2908" s="331"/>
      <c r="Q2908" s="331"/>
      <c r="R2908" s="331"/>
      <c r="S2908" s="135">
        <v>146.93</v>
      </c>
    </row>
    <row r="2909" spans="1:19" ht="10.9" customHeight="1" x14ac:dyDescent="0.2">
      <c r="A2909" s="128" t="s">
        <v>4015</v>
      </c>
      <c r="B2909" s="334">
        <v>9473</v>
      </c>
      <c r="C2909" s="321"/>
      <c r="D2909" s="321" t="s">
        <v>3463</v>
      </c>
      <c r="E2909" s="321"/>
      <c r="F2909" s="321"/>
      <c r="G2909" s="321" t="s">
        <v>7</v>
      </c>
      <c r="H2909" s="321"/>
      <c r="I2909" s="335">
        <v>4</v>
      </c>
      <c r="J2909" s="331"/>
      <c r="K2909" s="135">
        <v>170</v>
      </c>
      <c r="L2909" s="331"/>
      <c r="M2909" s="331"/>
      <c r="N2909" s="135">
        <v>680</v>
      </c>
      <c r="O2909" s="331"/>
      <c r="P2909" s="331"/>
      <c r="Q2909" s="331"/>
      <c r="R2909" s="331"/>
      <c r="S2909" s="135">
        <v>680</v>
      </c>
    </row>
    <row r="2910" spans="1:19" ht="10.9" customHeight="1" x14ac:dyDescent="0.2">
      <c r="A2910" s="128" t="s">
        <v>4015</v>
      </c>
      <c r="B2910" s="334">
        <v>9479</v>
      </c>
      <c r="C2910" s="321"/>
      <c r="D2910" s="321" t="s">
        <v>3438</v>
      </c>
      <c r="E2910" s="321"/>
      <c r="F2910" s="321"/>
      <c r="G2910" s="321" t="s">
        <v>7</v>
      </c>
      <c r="H2910" s="321"/>
      <c r="I2910" s="335">
        <v>1</v>
      </c>
      <c r="J2910" s="331"/>
      <c r="K2910" s="135">
        <v>730.8</v>
      </c>
      <c r="L2910" s="331"/>
      <c r="M2910" s="331"/>
      <c r="N2910" s="135">
        <v>730.8</v>
      </c>
      <c r="O2910" s="331"/>
      <c r="P2910" s="331"/>
      <c r="Q2910" s="331"/>
      <c r="R2910" s="331"/>
      <c r="S2910" s="135">
        <v>730.8</v>
      </c>
    </row>
    <row r="2911" spans="1:19" ht="10.9" customHeight="1" x14ac:dyDescent="0.2">
      <c r="A2911" s="128" t="s">
        <v>4015</v>
      </c>
      <c r="B2911" s="334">
        <v>9480</v>
      </c>
      <c r="C2911" s="321"/>
      <c r="D2911" s="321" t="s">
        <v>3437</v>
      </c>
      <c r="E2911" s="321"/>
      <c r="F2911" s="321"/>
      <c r="G2911" s="321" t="s">
        <v>7</v>
      </c>
      <c r="H2911" s="321"/>
      <c r="I2911" s="335">
        <v>1</v>
      </c>
      <c r="J2911" s="331"/>
      <c r="K2911" s="135">
        <v>394</v>
      </c>
      <c r="L2911" s="331"/>
      <c r="M2911" s="331"/>
      <c r="N2911" s="135">
        <v>394</v>
      </c>
      <c r="O2911" s="331"/>
      <c r="P2911" s="331"/>
      <c r="Q2911" s="331"/>
      <c r="R2911" s="331"/>
      <c r="S2911" s="135">
        <v>394</v>
      </c>
    </row>
    <row r="2912" spans="1:19" ht="10.9" customHeight="1" x14ac:dyDescent="0.2">
      <c r="A2912" s="128" t="s">
        <v>4015</v>
      </c>
      <c r="B2912" s="334">
        <v>9481</v>
      </c>
      <c r="C2912" s="321"/>
      <c r="D2912" s="321" t="s">
        <v>3377</v>
      </c>
      <c r="E2912" s="321"/>
      <c r="F2912" s="321"/>
      <c r="G2912" s="321" t="s">
        <v>7</v>
      </c>
      <c r="H2912" s="321"/>
      <c r="I2912" s="335">
        <v>1</v>
      </c>
      <c r="J2912" s="331"/>
      <c r="K2912" s="142">
        <v>36.9</v>
      </c>
      <c r="L2912" s="331"/>
      <c r="M2912" s="331"/>
      <c r="N2912" s="142">
        <v>36.9</v>
      </c>
      <c r="O2912" s="331"/>
      <c r="P2912" s="331"/>
      <c r="Q2912" s="331"/>
      <c r="R2912" s="331"/>
      <c r="S2912" s="142">
        <v>36.9</v>
      </c>
    </row>
    <row r="2913" spans="1:19" ht="10.9" customHeight="1" x14ac:dyDescent="0.2">
      <c r="A2913" s="128" t="s">
        <v>4015</v>
      </c>
      <c r="B2913" s="334">
        <v>9482</v>
      </c>
      <c r="C2913" s="321"/>
      <c r="D2913" s="321" t="s">
        <v>3567</v>
      </c>
      <c r="E2913" s="321"/>
      <c r="F2913" s="321"/>
      <c r="G2913" s="321" t="s">
        <v>7</v>
      </c>
      <c r="H2913" s="321"/>
      <c r="I2913" s="335">
        <v>1</v>
      </c>
      <c r="J2913" s="331"/>
      <c r="K2913" s="135">
        <v>232.81</v>
      </c>
      <c r="L2913" s="331"/>
      <c r="M2913" s="331"/>
      <c r="N2913" s="135">
        <v>232.81</v>
      </c>
      <c r="O2913" s="331"/>
      <c r="P2913" s="331"/>
      <c r="Q2913" s="331"/>
      <c r="R2913" s="331"/>
      <c r="S2913" s="135">
        <v>232.81</v>
      </c>
    </row>
    <row r="2914" spans="1:19" ht="10.9" customHeight="1" x14ac:dyDescent="0.2">
      <c r="A2914" s="128" t="s">
        <v>4015</v>
      </c>
      <c r="B2914" s="334">
        <v>9483</v>
      </c>
      <c r="C2914" s="321"/>
      <c r="D2914" s="321" t="s">
        <v>3566</v>
      </c>
      <c r="E2914" s="321"/>
      <c r="F2914" s="321"/>
      <c r="G2914" s="321" t="s">
        <v>7</v>
      </c>
      <c r="H2914" s="321"/>
      <c r="I2914" s="335">
        <v>2</v>
      </c>
      <c r="J2914" s="331"/>
      <c r="K2914" s="135">
        <v>398.27</v>
      </c>
      <c r="L2914" s="331"/>
      <c r="M2914" s="331"/>
      <c r="N2914" s="135">
        <v>796.54</v>
      </c>
      <c r="O2914" s="331"/>
      <c r="P2914" s="331"/>
      <c r="Q2914" s="331"/>
      <c r="R2914" s="331"/>
      <c r="S2914" s="135">
        <v>796.54</v>
      </c>
    </row>
    <row r="2915" spans="1:19" ht="10.9" customHeight="1" x14ac:dyDescent="0.2">
      <c r="A2915" s="128" t="s">
        <v>4015</v>
      </c>
      <c r="B2915" s="334">
        <v>9484</v>
      </c>
      <c r="C2915" s="321"/>
      <c r="D2915" s="321" t="s">
        <v>3565</v>
      </c>
      <c r="E2915" s="321"/>
      <c r="F2915" s="321"/>
      <c r="G2915" s="321" t="s">
        <v>7</v>
      </c>
      <c r="H2915" s="321"/>
      <c r="I2915" s="347">
        <v>12</v>
      </c>
      <c r="J2915" s="331"/>
      <c r="K2915" s="142">
        <v>29.17</v>
      </c>
      <c r="L2915" s="331"/>
      <c r="M2915" s="331"/>
      <c r="N2915" s="135">
        <v>350.04</v>
      </c>
      <c r="O2915" s="331"/>
      <c r="P2915" s="331"/>
      <c r="Q2915" s="331"/>
      <c r="R2915" s="331"/>
      <c r="S2915" s="135">
        <v>350.04</v>
      </c>
    </row>
    <row r="2916" spans="1:19" ht="10.9" customHeight="1" x14ac:dyDescent="0.2">
      <c r="A2916" s="322" t="s">
        <v>4014</v>
      </c>
      <c r="B2916" s="322"/>
      <c r="C2916" s="322"/>
      <c r="D2916" s="322"/>
      <c r="E2916" s="322"/>
      <c r="F2916" s="322"/>
      <c r="G2916" s="322"/>
      <c r="H2916" s="322"/>
      <c r="I2916" s="322"/>
      <c r="J2916" s="322"/>
      <c r="K2916" s="322"/>
      <c r="L2916" s="333">
        <v>0</v>
      </c>
      <c r="M2916" s="322"/>
      <c r="N2916" s="159">
        <v>10313.530000000001</v>
      </c>
      <c r="O2916" s="333">
        <v>0</v>
      </c>
      <c r="P2916" s="322"/>
      <c r="Q2916" s="333">
        <v>0</v>
      </c>
      <c r="R2916" s="322"/>
      <c r="S2916" s="159">
        <v>10313.530000000001</v>
      </c>
    </row>
    <row r="2917" spans="1:19" ht="10.9" customHeight="1" x14ac:dyDescent="0.2">
      <c r="A2917" s="322" t="s">
        <v>4013</v>
      </c>
      <c r="B2917" s="322"/>
      <c r="C2917" s="322"/>
      <c r="D2917" s="322"/>
      <c r="E2917" s="322"/>
      <c r="F2917" s="322"/>
      <c r="G2917" s="322"/>
      <c r="H2917" s="322"/>
      <c r="I2917" s="322"/>
      <c r="J2917" s="322"/>
      <c r="K2917" s="322"/>
      <c r="L2917" s="330">
        <v>0</v>
      </c>
      <c r="M2917" s="322"/>
      <c r="N2917" s="149">
        <v>1</v>
      </c>
      <c r="O2917" s="330">
        <v>0</v>
      </c>
      <c r="P2917" s="322"/>
      <c r="Q2917" s="330">
        <v>0</v>
      </c>
      <c r="R2917" s="322"/>
      <c r="S2917" s="149">
        <v>1</v>
      </c>
    </row>
    <row r="2918" spans="1:19" ht="10.9" customHeight="1" x14ac:dyDescent="0.2">
      <c r="A2918" s="301"/>
      <c r="B2918" s="301"/>
      <c r="C2918" s="301"/>
      <c r="D2918" s="301"/>
      <c r="E2918" s="301"/>
      <c r="F2918" s="301"/>
      <c r="G2918" s="301"/>
      <c r="H2918" s="301"/>
      <c r="I2918" s="301"/>
      <c r="J2918" s="301"/>
      <c r="K2918" s="301"/>
      <c r="L2918" s="301"/>
      <c r="M2918" s="301"/>
      <c r="N2918" s="301"/>
      <c r="O2918" s="301"/>
      <c r="P2918" s="301"/>
      <c r="Q2918" s="301"/>
      <c r="R2918" s="301"/>
      <c r="S2918" s="301"/>
    </row>
    <row r="2919" spans="1:19" ht="10.9" customHeight="1" x14ac:dyDescent="0.2">
      <c r="A2919" s="322" t="s">
        <v>4022</v>
      </c>
      <c r="B2919" s="322"/>
      <c r="C2919" s="322"/>
      <c r="D2919" s="322"/>
      <c r="E2919" s="321" t="s">
        <v>4285</v>
      </c>
      <c r="F2919" s="321"/>
      <c r="G2919" s="321"/>
      <c r="H2919" s="321"/>
      <c r="I2919" s="321"/>
      <c r="J2919" s="321"/>
      <c r="K2919" s="321"/>
      <c r="L2919" s="321"/>
      <c r="M2919" s="321"/>
      <c r="N2919" s="321"/>
      <c r="O2919" s="321"/>
      <c r="P2919" s="322" t="s">
        <v>2904</v>
      </c>
      <c r="Q2919" s="322"/>
      <c r="R2919" s="321" t="s">
        <v>414</v>
      </c>
      <c r="S2919" s="321"/>
    </row>
    <row r="2920" spans="1:19" ht="10.9" customHeight="1" x14ac:dyDescent="0.2">
      <c r="A2920" s="157"/>
      <c r="B2920" s="324"/>
      <c r="C2920" s="324"/>
      <c r="D2920" s="324"/>
      <c r="E2920" s="324"/>
      <c r="F2920" s="324"/>
      <c r="G2920" s="325"/>
      <c r="H2920" s="325"/>
      <c r="I2920" s="325"/>
      <c r="J2920" s="325"/>
      <c r="K2920" s="156"/>
      <c r="L2920" s="326" t="s">
        <v>4020</v>
      </c>
      <c r="M2920" s="326"/>
      <c r="N2920" s="326"/>
      <c r="O2920" s="326"/>
      <c r="P2920" s="326"/>
      <c r="Q2920" s="326"/>
      <c r="R2920" s="326"/>
      <c r="S2920" s="156"/>
    </row>
    <row r="2921" spans="1:19" ht="65.650000000000006" customHeight="1" x14ac:dyDescent="0.2">
      <c r="A2921" s="155" t="s">
        <v>1247</v>
      </c>
      <c r="B2921" s="327" t="s">
        <v>0</v>
      </c>
      <c r="C2921" s="327"/>
      <c r="D2921" s="327" t="s">
        <v>1</v>
      </c>
      <c r="E2921" s="327"/>
      <c r="F2921" s="327"/>
      <c r="G2921" s="327" t="s">
        <v>2904</v>
      </c>
      <c r="H2921" s="327"/>
      <c r="I2921" s="328" t="s">
        <v>405</v>
      </c>
      <c r="J2921" s="328"/>
      <c r="K2921" s="154" t="s">
        <v>4</v>
      </c>
      <c r="L2921" s="322" t="s">
        <v>4019</v>
      </c>
      <c r="M2921" s="322"/>
      <c r="N2921" s="141" t="s">
        <v>4018</v>
      </c>
      <c r="O2921" s="322" t="s">
        <v>4017</v>
      </c>
      <c r="P2921" s="322"/>
      <c r="Q2921" s="322" t="s">
        <v>4016</v>
      </c>
      <c r="R2921" s="322"/>
      <c r="S2921" s="154" t="s">
        <v>5</v>
      </c>
    </row>
    <row r="2922" spans="1:19" ht="21.75" customHeight="1" x14ac:dyDescent="0.2">
      <c r="A2922" s="128" t="s">
        <v>4015</v>
      </c>
      <c r="B2922" s="334">
        <v>2665</v>
      </c>
      <c r="C2922" s="321"/>
      <c r="D2922" s="321" t="s">
        <v>3456</v>
      </c>
      <c r="E2922" s="321"/>
      <c r="F2922" s="321"/>
      <c r="G2922" s="321" t="s">
        <v>7</v>
      </c>
      <c r="H2922" s="321"/>
      <c r="I2922" s="335">
        <v>2</v>
      </c>
      <c r="J2922" s="331"/>
      <c r="K2922" s="132">
        <v>3.8</v>
      </c>
      <c r="L2922" s="331"/>
      <c r="M2922" s="331"/>
      <c r="N2922" s="132">
        <v>7.6</v>
      </c>
      <c r="O2922" s="331"/>
      <c r="P2922" s="331"/>
      <c r="Q2922" s="331"/>
      <c r="R2922" s="331"/>
      <c r="S2922" s="132">
        <v>7.6</v>
      </c>
    </row>
    <row r="2923" spans="1:19" ht="21.75" customHeight="1" x14ac:dyDescent="0.2">
      <c r="A2923" s="128" t="s">
        <v>4015</v>
      </c>
      <c r="B2923" s="334">
        <v>2666</v>
      </c>
      <c r="C2923" s="321"/>
      <c r="D2923" s="321" t="s">
        <v>3455</v>
      </c>
      <c r="E2923" s="321"/>
      <c r="F2923" s="321"/>
      <c r="G2923" s="321" t="s">
        <v>7</v>
      </c>
      <c r="H2923" s="321"/>
      <c r="I2923" s="335">
        <v>1</v>
      </c>
      <c r="J2923" s="331"/>
      <c r="K2923" s="132">
        <v>3.8</v>
      </c>
      <c r="L2923" s="331"/>
      <c r="M2923" s="331"/>
      <c r="N2923" s="132">
        <v>3.8</v>
      </c>
      <c r="O2923" s="331"/>
      <c r="P2923" s="331"/>
      <c r="Q2923" s="331"/>
      <c r="R2923" s="331"/>
      <c r="S2923" s="132">
        <v>3.8</v>
      </c>
    </row>
    <row r="2924" spans="1:19" ht="10.9" customHeight="1" x14ac:dyDescent="0.2">
      <c r="A2924" s="128" t="s">
        <v>4015</v>
      </c>
      <c r="B2924" s="334">
        <v>2667</v>
      </c>
      <c r="C2924" s="321"/>
      <c r="D2924" s="321" t="s">
        <v>3454</v>
      </c>
      <c r="E2924" s="321"/>
      <c r="F2924" s="321"/>
      <c r="G2924" s="321" t="s">
        <v>7</v>
      </c>
      <c r="H2924" s="321"/>
      <c r="I2924" s="347">
        <v>29</v>
      </c>
      <c r="J2924" s="331"/>
      <c r="K2924" s="142">
        <v>75</v>
      </c>
      <c r="L2924" s="331"/>
      <c r="M2924" s="331"/>
      <c r="N2924" s="129">
        <v>2175</v>
      </c>
      <c r="O2924" s="331"/>
      <c r="P2924" s="331"/>
      <c r="Q2924" s="331"/>
      <c r="R2924" s="331"/>
      <c r="S2924" s="129">
        <v>2175</v>
      </c>
    </row>
    <row r="2925" spans="1:19" ht="10.9" customHeight="1" x14ac:dyDescent="0.2">
      <c r="A2925" s="128" t="s">
        <v>4015</v>
      </c>
      <c r="B2925" s="334">
        <v>2740</v>
      </c>
      <c r="C2925" s="321"/>
      <c r="D2925" s="321" t="s">
        <v>3452</v>
      </c>
      <c r="E2925" s="321"/>
      <c r="F2925" s="321"/>
      <c r="G2925" s="321" t="s">
        <v>7</v>
      </c>
      <c r="H2925" s="321"/>
      <c r="I2925" s="335">
        <v>1</v>
      </c>
      <c r="J2925" s="331"/>
      <c r="K2925" s="132">
        <v>3.8</v>
      </c>
      <c r="L2925" s="331"/>
      <c r="M2925" s="331"/>
      <c r="N2925" s="132">
        <v>3.8</v>
      </c>
      <c r="O2925" s="331"/>
      <c r="P2925" s="331"/>
      <c r="Q2925" s="331"/>
      <c r="R2925" s="331"/>
      <c r="S2925" s="132">
        <v>3.8</v>
      </c>
    </row>
    <row r="2926" spans="1:19" ht="10.9" customHeight="1" x14ac:dyDescent="0.2">
      <c r="A2926" s="128" t="s">
        <v>4015</v>
      </c>
      <c r="B2926" s="334">
        <v>8991</v>
      </c>
      <c r="C2926" s="321"/>
      <c r="D2926" s="321" t="s">
        <v>3451</v>
      </c>
      <c r="E2926" s="321"/>
      <c r="F2926" s="321"/>
      <c r="G2926" s="321" t="s">
        <v>7</v>
      </c>
      <c r="H2926" s="321"/>
      <c r="I2926" s="347">
        <v>79</v>
      </c>
      <c r="J2926" s="331"/>
      <c r="K2926" s="142">
        <v>15.5</v>
      </c>
      <c r="L2926" s="331"/>
      <c r="M2926" s="331"/>
      <c r="N2926" s="129">
        <v>1224.5</v>
      </c>
      <c r="O2926" s="331"/>
      <c r="P2926" s="331"/>
      <c r="Q2926" s="331"/>
      <c r="R2926" s="331"/>
      <c r="S2926" s="129">
        <v>1224.5</v>
      </c>
    </row>
    <row r="2927" spans="1:19" ht="10.9" customHeight="1" x14ac:dyDescent="0.2">
      <c r="A2927" s="128" t="s">
        <v>4015</v>
      </c>
      <c r="B2927" s="334">
        <v>9008</v>
      </c>
      <c r="C2927" s="321"/>
      <c r="D2927" s="321" t="s">
        <v>3247</v>
      </c>
      <c r="E2927" s="321"/>
      <c r="F2927" s="321"/>
      <c r="G2927" s="321" t="s">
        <v>7</v>
      </c>
      <c r="H2927" s="321"/>
      <c r="I2927" s="335">
        <v>9</v>
      </c>
      <c r="J2927" s="331"/>
      <c r="K2927" s="142">
        <v>30</v>
      </c>
      <c r="L2927" s="331"/>
      <c r="M2927" s="331"/>
      <c r="N2927" s="135">
        <v>270</v>
      </c>
      <c r="O2927" s="331"/>
      <c r="P2927" s="331"/>
      <c r="Q2927" s="331"/>
      <c r="R2927" s="331"/>
      <c r="S2927" s="135">
        <v>270</v>
      </c>
    </row>
    <row r="2928" spans="1:19" ht="10.9" customHeight="1" x14ac:dyDescent="0.2">
      <c r="A2928" s="128" t="s">
        <v>4015</v>
      </c>
      <c r="B2928" s="334">
        <v>9012</v>
      </c>
      <c r="C2928" s="321"/>
      <c r="D2928" s="321" t="s">
        <v>3244</v>
      </c>
      <c r="E2928" s="321"/>
      <c r="F2928" s="321"/>
      <c r="G2928" s="321" t="s">
        <v>7</v>
      </c>
      <c r="H2928" s="321"/>
      <c r="I2928" s="335">
        <v>1</v>
      </c>
      <c r="J2928" s="331"/>
      <c r="K2928" s="132">
        <v>3.8</v>
      </c>
      <c r="L2928" s="331"/>
      <c r="M2928" s="331"/>
      <c r="N2928" s="132">
        <v>3.8</v>
      </c>
      <c r="O2928" s="331"/>
      <c r="P2928" s="331"/>
      <c r="Q2928" s="331"/>
      <c r="R2928" s="331"/>
      <c r="S2928" s="132">
        <v>3.8</v>
      </c>
    </row>
    <row r="2929" spans="1:19" ht="21.75" customHeight="1" x14ac:dyDescent="0.2">
      <c r="A2929" s="128" t="s">
        <v>4015</v>
      </c>
      <c r="B2929" s="334">
        <v>9485</v>
      </c>
      <c r="C2929" s="321"/>
      <c r="D2929" s="321" t="s">
        <v>3436</v>
      </c>
      <c r="E2929" s="321"/>
      <c r="F2929" s="321"/>
      <c r="G2929" s="321" t="s">
        <v>7</v>
      </c>
      <c r="H2929" s="321"/>
      <c r="I2929" s="335">
        <v>2</v>
      </c>
      <c r="J2929" s="331"/>
      <c r="K2929" s="135">
        <v>248.46</v>
      </c>
      <c r="L2929" s="331"/>
      <c r="M2929" s="331"/>
      <c r="N2929" s="135">
        <v>496.92</v>
      </c>
      <c r="O2929" s="331"/>
      <c r="P2929" s="331"/>
      <c r="Q2929" s="331"/>
      <c r="R2929" s="331"/>
      <c r="S2929" s="135">
        <v>496.92</v>
      </c>
    </row>
    <row r="2930" spans="1:19" ht="10.9" customHeight="1" x14ac:dyDescent="0.2">
      <c r="A2930" s="128" t="s">
        <v>4015</v>
      </c>
      <c r="B2930" s="334">
        <v>9487</v>
      </c>
      <c r="C2930" s="321"/>
      <c r="D2930" s="321" t="s">
        <v>3434</v>
      </c>
      <c r="E2930" s="321"/>
      <c r="F2930" s="321"/>
      <c r="G2930" s="321" t="s">
        <v>7</v>
      </c>
      <c r="H2930" s="321"/>
      <c r="I2930" s="347">
        <v>23</v>
      </c>
      <c r="J2930" s="331"/>
      <c r="K2930" s="135">
        <v>120</v>
      </c>
      <c r="L2930" s="331"/>
      <c r="M2930" s="331"/>
      <c r="N2930" s="129">
        <v>2760</v>
      </c>
      <c r="O2930" s="331"/>
      <c r="P2930" s="331"/>
      <c r="Q2930" s="331"/>
      <c r="R2930" s="331"/>
      <c r="S2930" s="129">
        <v>2760</v>
      </c>
    </row>
    <row r="2931" spans="1:19" ht="10.9" customHeight="1" x14ac:dyDescent="0.2">
      <c r="A2931" s="128" t="s">
        <v>4015</v>
      </c>
      <c r="B2931" s="334">
        <v>9489</v>
      </c>
      <c r="C2931" s="321"/>
      <c r="D2931" s="321" t="s">
        <v>3432</v>
      </c>
      <c r="E2931" s="321"/>
      <c r="F2931" s="321"/>
      <c r="G2931" s="321" t="s">
        <v>7</v>
      </c>
      <c r="H2931" s="321"/>
      <c r="I2931" s="347">
        <v>11</v>
      </c>
      <c r="J2931" s="331"/>
      <c r="K2931" s="132">
        <v>3.8</v>
      </c>
      <c r="L2931" s="331"/>
      <c r="M2931" s="331"/>
      <c r="N2931" s="142">
        <v>41.8</v>
      </c>
      <c r="O2931" s="331"/>
      <c r="P2931" s="331"/>
      <c r="Q2931" s="331"/>
      <c r="R2931" s="331"/>
      <c r="S2931" s="142">
        <v>41.8</v>
      </c>
    </row>
    <row r="2932" spans="1:19" ht="21.75" customHeight="1" x14ac:dyDescent="0.2">
      <c r="A2932" s="128" t="s">
        <v>4015</v>
      </c>
      <c r="B2932" s="334">
        <v>9490</v>
      </c>
      <c r="C2932" s="321"/>
      <c r="D2932" s="321" t="s">
        <v>3431</v>
      </c>
      <c r="E2932" s="321"/>
      <c r="F2932" s="321"/>
      <c r="G2932" s="321" t="s">
        <v>7</v>
      </c>
      <c r="H2932" s="321"/>
      <c r="I2932" s="347">
        <v>13</v>
      </c>
      <c r="J2932" s="331"/>
      <c r="K2932" s="132">
        <v>3.8</v>
      </c>
      <c r="L2932" s="331"/>
      <c r="M2932" s="331"/>
      <c r="N2932" s="142">
        <v>49.4</v>
      </c>
      <c r="O2932" s="331"/>
      <c r="P2932" s="331"/>
      <c r="Q2932" s="331"/>
      <c r="R2932" s="331"/>
      <c r="S2932" s="142">
        <v>49.4</v>
      </c>
    </row>
    <row r="2933" spans="1:19" ht="10.9" customHeight="1" x14ac:dyDescent="0.2">
      <c r="A2933" s="322" t="s">
        <v>4014</v>
      </c>
      <c r="B2933" s="322"/>
      <c r="C2933" s="322"/>
      <c r="D2933" s="322"/>
      <c r="E2933" s="322"/>
      <c r="F2933" s="322"/>
      <c r="G2933" s="322"/>
      <c r="H2933" s="322"/>
      <c r="I2933" s="322"/>
      <c r="J2933" s="322"/>
      <c r="K2933" s="322"/>
      <c r="L2933" s="333">
        <v>0</v>
      </c>
      <c r="M2933" s="322"/>
      <c r="N2933" s="151">
        <v>7036.62</v>
      </c>
      <c r="O2933" s="333">
        <v>0</v>
      </c>
      <c r="P2933" s="322"/>
      <c r="Q2933" s="333">
        <v>0</v>
      </c>
      <c r="R2933" s="322"/>
      <c r="S2933" s="151">
        <v>7036.62</v>
      </c>
    </row>
    <row r="2934" spans="1:19" ht="10.9" customHeight="1" x14ac:dyDescent="0.2">
      <c r="A2934" s="322" t="s">
        <v>4013</v>
      </c>
      <c r="B2934" s="322"/>
      <c r="C2934" s="322"/>
      <c r="D2934" s="322"/>
      <c r="E2934" s="322"/>
      <c r="F2934" s="322"/>
      <c r="G2934" s="322"/>
      <c r="H2934" s="322"/>
      <c r="I2934" s="322"/>
      <c r="J2934" s="322"/>
      <c r="K2934" s="322"/>
      <c r="L2934" s="330">
        <v>0</v>
      </c>
      <c r="M2934" s="322"/>
      <c r="N2934" s="149">
        <v>1</v>
      </c>
      <c r="O2934" s="330">
        <v>0</v>
      </c>
      <c r="P2934" s="322"/>
      <c r="Q2934" s="330">
        <v>0</v>
      </c>
      <c r="R2934" s="322"/>
      <c r="S2934" s="149">
        <v>1</v>
      </c>
    </row>
    <row r="2935" spans="1:19" ht="10.9" customHeight="1" x14ac:dyDescent="0.2">
      <c r="A2935" s="301"/>
      <c r="B2935" s="301"/>
      <c r="C2935" s="301"/>
      <c r="D2935" s="301"/>
      <c r="E2935" s="301"/>
      <c r="F2935" s="301"/>
      <c r="G2935" s="301"/>
      <c r="H2935" s="301"/>
      <c r="I2935" s="301"/>
      <c r="J2935" s="301"/>
      <c r="K2935" s="301"/>
      <c r="L2935" s="301"/>
      <c r="M2935" s="301"/>
      <c r="N2935" s="301"/>
      <c r="O2935" s="301"/>
      <c r="P2935" s="301"/>
      <c r="Q2935" s="301"/>
      <c r="R2935" s="301"/>
      <c r="S2935" s="301"/>
    </row>
    <row r="2936" spans="1:19" ht="10.9" customHeight="1" x14ac:dyDescent="0.2">
      <c r="A2936" s="322" t="s">
        <v>4031</v>
      </c>
      <c r="B2936" s="322"/>
      <c r="C2936" s="322"/>
      <c r="D2936" s="322"/>
      <c r="E2936" s="321" t="s">
        <v>4284</v>
      </c>
      <c r="F2936" s="321"/>
      <c r="G2936" s="321"/>
      <c r="H2936" s="321"/>
      <c r="I2936" s="321"/>
      <c r="J2936" s="321"/>
      <c r="K2936" s="321"/>
      <c r="L2936" s="321"/>
      <c r="M2936" s="321"/>
      <c r="N2936" s="321"/>
      <c r="O2936" s="321"/>
      <c r="P2936" s="321"/>
      <c r="Q2936" s="321"/>
      <c r="R2936" s="321"/>
      <c r="S2936" s="321"/>
    </row>
    <row r="2937" spans="1:19" ht="10.9" customHeight="1" x14ac:dyDescent="0.2">
      <c r="A2937" s="322" t="s">
        <v>4022</v>
      </c>
      <c r="B2937" s="322"/>
      <c r="C2937" s="322"/>
      <c r="D2937" s="322"/>
      <c r="E2937" s="321" t="s">
        <v>4283</v>
      </c>
      <c r="F2937" s="321"/>
      <c r="G2937" s="321"/>
      <c r="H2937" s="321"/>
      <c r="I2937" s="321"/>
      <c r="J2937" s="321"/>
      <c r="K2937" s="321"/>
      <c r="L2937" s="321"/>
      <c r="M2937" s="321"/>
      <c r="N2937" s="321"/>
      <c r="O2937" s="321"/>
      <c r="P2937" s="322" t="s">
        <v>2904</v>
      </c>
      <c r="Q2937" s="322"/>
      <c r="R2937" s="321" t="s">
        <v>414</v>
      </c>
      <c r="S2937" s="321"/>
    </row>
    <row r="2938" spans="1:19" ht="10.9" customHeight="1" x14ac:dyDescent="0.2">
      <c r="A2938" s="157"/>
      <c r="B2938" s="324"/>
      <c r="C2938" s="324"/>
      <c r="D2938" s="324"/>
      <c r="E2938" s="324"/>
      <c r="F2938" s="324"/>
      <c r="G2938" s="325"/>
      <c r="H2938" s="325"/>
      <c r="I2938" s="325"/>
      <c r="J2938" s="325"/>
      <c r="K2938" s="156"/>
      <c r="L2938" s="326" t="s">
        <v>4020</v>
      </c>
      <c r="M2938" s="326"/>
      <c r="N2938" s="326"/>
      <c r="O2938" s="326"/>
      <c r="P2938" s="326"/>
      <c r="Q2938" s="326"/>
      <c r="R2938" s="326"/>
      <c r="S2938" s="156"/>
    </row>
    <row r="2939" spans="1:19" ht="65.650000000000006" customHeight="1" x14ac:dyDescent="0.2">
      <c r="A2939" s="155" t="s">
        <v>1247</v>
      </c>
      <c r="B2939" s="327" t="s">
        <v>0</v>
      </c>
      <c r="C2939" s="327"/>
      <c r="D2939" s="327" t="s">
        <v>1</v>
      </c>
      <c r="E2939" s="327"/>
      <c r="F2939" s="327"/>
      <c r="G2939" s="327" t="s">
        <v>2904</v>
      </c>
      <c r="H2939" s="327"/>
      <c r="I2939" s="328" t="s">
        <v>405</v>
      </c>
      <c r="J2939" s="328"/>
      <c r="K2939" s="154" t="s">
        <v>4</v>
      </c>
      <c r="L2939" s="322" t="s">
        <v>4019</v>
      </c>
      <c r="M2939" s="322"/>
      <c r="N2939" s="141" t="s">
        <v>4018</v>
      </c>
      <c r="O2939" s="322" t="s">
        <v>4017</v>
      </c>
      <c r="P2939" s="322"/>
      <c r="Q2939" s="322" t="s">
        <v>4016</v>
      </c>
      <c r="R2939" s="322"/>
      <c r="S2939" s="154" t="s">
        <v>5</v>
      </c>
    </row>
    <row r="2940" spans="1:19" ht="10.9" customHeight="1" x14ac:dyDescent="0.2">
      <c r="A2940" s="128" t="s">
        <v>4015</v>
      </c>
      <c r="B2940" s="334">
        <v>4318</v>
      </c>
      <c r="C2940" s="321"/>
      <c r="D2940" s="321" t="s">
        <v>3403</v>
      </c>
      <c r="E2940" s="321"/>
      <c r="F2940" s="321"/>
      <c r="G2940" s="321" t="s">
        <v>7</v>
      </c>
      <c r="H2940" s="321"/>
      <c r="I2940" s="335">
        <v>2</v>
      </c>
      <c r="J2940" s="331"/>
      <c r="K2940" s="129">
        <v>4679.34</v>
      </c>
      <c r="L2940" s="331"/>
      <c r="M2940" s="331"/>
      <c r="N2940" s="129">
        <v>9358.68</v>
      </c>
      <c r="O2940" s="331"/>
      <c r="P2940" s="331"/>
      <c r="Q2940" s="331"/>
      <c r="R2940" s="331"/>
      <c r="S2940" s="129">
        <v>9358.68</v>
      </c>
    </row>
    <row r="2941" spans="1:19" ht="21.75" customHeight="1" x14ac:dyDescent="0.2">
      <c r="A2941" s="128" t="s">
        <v>4015</v>
      </c>
      <c r="B2941" s="334">
        <v>9474</v>
      </c>
      <c r="C2941" s="321"/>
      <c r="D2941" s="321" t="s">
        <v>3462</v>
      </c>
      <c r="E2941" s="321"/>
      <c r="F2941" s="321"/>
      <c r="G2941" s="321" t="s">
        <v>7</v>
      </c>
      <c r="H2941" s="321"/>
      <c r="I2941" s="335">
        <v>2</v>
      </c>
      <c r="J2941" s="331"/>
      <c r="K2941" s="129">
        <v>1428.17</v>
      </c>
      <c r="L2941" s="331"/>
      <c r="M2941" s="331"/>
      <c r="N2941" s="129">
        <v>2856.34</v>
      </c>
      <c r="O2941" s="331"/>
      <c r="P2941" s="331"/>
      <c r="Q2941" s="331"/>
      <c r="R2941" s="331"/>
      <c r="S2941" s="129">
        <v>2856.34</v>
      </c>
    </row>
    <row r="2942" spans="1:19" ht="21.75" customHeight="1" x14ac:dyDescent="0.2">
      <c r="A2942" s="128" t="s">
        <v>4015</v>
      </c>
      <c r="B2942" s="334">
        <v>9475</v>
      </c>
      <c r="C2942" s="321"/>
      <c r="D2942" s="321" t="s">
        <v>3442</v>
      </c>
      <c r="E2942" s="321"/>
      <c r="F2942" s="321"/>
      <c r="G2942" s="321" t="s">
        <v>7</v>
      </c>
      <c r="H2942" s="321"/>
      <c r="I2942" s="335">
        <v>1</v>
      </c>
      <c r="J2942" s="331"/>
      <c r="K2942" s="135">
        <v>205</v>
      </c>
      <c r="L2942" s="331"/>
      <c r="M2942" s="331"/>
      <c r="N2942" s="135">
        <v>205</v>
      </c>
      <c r="O2942" s="331"/>
      <c r="P2942" s="331"/>
      <c r="Q2942" s="331"/>
      <c r="R2942" s="331"/>
      <c r="S2942" s="135">
        <v>205</v>
      </c>
    </row>
    <row r="2943" spans="1:19" ht="21.75" customHeight="1" x14ac:dyDescent="0.2">
      <c r="A2943" s="128" t="s">
        <v>4015</v>
      </c>
      <c r="B2943" s="334">
        <v>9476</v>
      </c>
      <c r="C2943" s="321"/>
      <c r="D2943" s="321" t="s">
        <v>3441</v>
      </c>
      <c r="E2943" s="321"/>
      <c r="F2943" s="321"/>
      <c r="G2943" s="321" t="s">
        <v>7</v>
      </c>
      <c r="H2943" s="321"/>
      <c r="I2943" s="335">
        <v>1</v>
      </c>
      <c r="J2943" s="331"/>
      <c r="K2943" s="135">
        <v>320</v>
      </c>
      <c r="L2943" s="331"/>
      <c r="M2943" s="331"/>
      <c r="N2943" s="135">
        <v>320</v>
      </c>
      <c r="O2943" s="331"/>
      <c r="P2943" s="331"/>
      <c r="Q2943" s="331"/>
      <c r="R2943" s="331"/>
      <c r="S2943" s="135">
        <v>320</v>
      </c>
    </row>
    <row r="2944" spans="1:19" ht="21.75" customHeight="1" x14ac:dyDescent="0.2">
      <c r="A2944" s="128" t="s">
        <v>4015</v>
      </c>
      <c r="B2944" s="334">
        <v>9477</v>
      </c>
      <c r="C2944" s="321"/>
      <c r="D2944" s="321" t="s">
        <v>3440</v>
      </c>
      <c r="E2944" s="321"/>
      <c r="F2944" s="321"/>
      <c r="G2944" s="321" t="s">
        <v>7</v>
      </c>
      <c r="H2944" s="321"/>
      <c r="I2944" s="347">
        <v>12</v>
      </c>
      <c r="J2944" s="331"/>
      <c r="K2944" s="135">
        <v>486</v>
      </c>
      <c r="L2944" s="331"/>
      <c r="M2944" s="331"/>
      <c r="N2944" s="129">
        <v>5832</v>
      </c>
      <c r="O2944" s="331"/>
      <c r="P2944" s="331"/>
      <c r="Q2944" s="331"/>
      <c r="R2944" s="331"/>
      <c r="S2944" s="129">
        <v>5832</v>
      </c>
    </row>
    <row r="2945" spans="1:19" ht="10.9" customHeight="1" x14ac:dyDescent="0.2">
      <c r="A2945" s="128" t="s">
        <v>4015</v>
      </c>
      <c r="B2945" s="334">
        <v>9478</v>
      </c>
      <c r="C2945" s="321"/>
      <c r="D2945" s="321" t="s">
        <v>3439</v>
      </c>
      <c r="E2945" s="321"/>
      <c r="F2945" s="321"/>
      <c r="G2945" s="321" t="s">
        <v>7</v>
      </c>
      <c r="H2945" s="321"/>
      <c r="I2945" s="347">
        <v>12</v>
      </c>
      <c r="J2945" s="331"/>
      <c r="K2945" s="135">
        <v>460</v>
      </c>
      <c r="L2945" s="331"/>
      <c r="M2945" s="331"/>
      <c r="N2945" s="129">
        <v>5520</v>
      </c>
      <c r="O2945" s="331"/>
      <c r="P2945" s="331"/>
      <c r="Q2945" s="331"/>
      <c r="R2945" s="331"/>
      <c r="S2945" s="129">
        <v>5520</v>
      </c>
    </row>
    <row r="2946" spans="1:19" ht="10.9" customHeight="1" x14ac:dyDescent="0.2">
      <c r="A2946" s="322" t="s">
        <v>4014</v>
      </c>
      <c r="B2946" s="322"/>
      <c r="C2946" s="322"/>
      <c r="D2946" s="322"/>
      <c r="E2946" s="322"/>
      <c r="F2946" s="322"/>
      <c r="G2946" s="322"/>
      <c r="H2946" s="322"/>
      <c r="I2946" s="322"/>
      <c r="J2946" s="322"/>
      <c r="K2946" s="322"/>
      <c r="L2946" s="333">
        <v>0</v>
      </c>
      <c r="M2946" s="322"/>
      <c r="N2946" s="159">
        <v>24092.02</v>
      </c>
      <c r="O2946" s="333">
        <v>0</v>
      </c>
      <c r="P2946" s="322"/>
      <c r="Q2946" s="333">
        <v>0</v>
      </c>
      <c r="R2946" s="322"/>
      <c r="S2946" s="159">
        <v>24092.02</v>
      </c>
    </row>
    <row r="2947" spans="1:19" ht="10.9" customHeight="1" x14ac:dyDescent="0.2">
      <c r="A2947" s="322" t="s">
        <v>4013</v>
      </c>
      <c r="B2947" s="322"/>
      <c r="C2947" s="322"/>
      <c r="D2947" s="322"/>
      <c r="E2947" s="322"/>
      <c r="F2947" s="322"/>
      <c r="G2947" s="322"/>
      <c r="H2947" s="322"/>
      <c r="I2947" s="322"/>
      <c r="J2947" s="322"/>
      <c r="K2947" s="322"/>
      <c r="L2947" s="330">
        <v>0</v>
      </c>
      <c r="M2947" s="322"/>
      <c r="N2947" s="149">
        <v>1</v>
      </c>
      <c r="O2947" s="330">
        <v>0</v>
      </c>
      <c r="P2947" s="322"/>
      <c r="Q2947" s="330">
        <v>0</v>
      </c>
      <c r="R2947" s="322"/>
      <c r="S2947" s="149">
        <v>1</v>
      </c>
    </row>
    <row r="2948" spans="1:19" ht="10.9" customHeight="1" x14ac:dyDescent="0.2">
      <c r="A2948" s="301"/>
      <c r="B2948" s="301"/>
      <c r="C2948" s="301"/>
      <c r="D2948" s="301"/>
      <c r="E2948" s="301"/>
      <c r="F2948" s="301"/>
      <c r="G2948" s="301"/>
      <c r="H2948" s="301"/>
      <c r="I2948" s="301"/>
      <c r="J2948" s="301"/>
      <c r="K2948" s="301"/>
      <c r="L2948" s="301"/>
      <c r="M2948" s="301"/>
      <c r="N2948" s="301"/>
      <c r="O2948" s="301"/>
      <c r="P2948" s="301"/>
      <c r="Q2948" s="301"/>
      <c r="R2948" s="301"/>
      <c r="S2948" s="301"/>
    </row>
    <row r="2949" spans="1:19" ht="10.9" customHeight="1" x14ac:dyDescent="0.2">
      <c r="A2949" s="322" t="s">
        <v>4031</v>
      </c>
      <c r="B2949" s="322"/>
      <c r="C2949" s="322"/>
      <c r="D2949" s="322"/>
      <c r="E2949" s="321" t="s">
        <v>4282</v>
      </c>
      <c r="F2949" s="321"/>
      <c r="G2949" s="321"/>
      <c r="H2949" s="321"/>
      <c r="I2949" s="321"/>
      <c r="J2949" s="321"/>
      <c r="K2949" s="321"/>
      <c r="L2949" s="321"/>
      <c r="M2949" s="321"/>
      <c r="N2949" s="321"/>
      <c r="O2949" s="321"/>
      <c r="P2949" s="321"/>
      <c r="Q2949" s="321"/>
      <c r="R2949" s="321"/>
      <c r="S2949" s="321"/>
    </row>
    <row r="2950" spans="1:19" ht="10.9" customHeight="1" x14ac:dyDescent="0.2">
      <c r="A2950" s="322" t="s">
        <v>4022</v>
      </c>
      <c r="B2950" s="322"/>
      <c r="C2950" s="322"/>
      <c r="D2950" s="322"/>
      <c r="E2950" s="321" t="s">
        <v>4281</v>
      </c>
      <c r="F2950" s="321"/>
      <c r="G2950" s="321"/>
      <c r="H2950" s="321"/>
      <c r="I2950" s="321"/>
      <c r="J2950" s="321"/>
      <c r="K2950" s="321"/>
      <c r="L2950" s="321"/>
      <c r="M2950" s="321"/>
      <c r="N2950" s="321"/>
      <c r="O2950" s="321"/>
      <c r="P2950" s="322" t="s">
        <v>2904</v>
      </c>
      <c r="Q2950" s="322"/>
      <c r="R2950" s="321" t="s">
        <v>414</v>
      </c>
      <c r="S2950" s="321"/>
    </row>
    <row r="2951" spans="1:19" ht="10.9" customHeight="1" x14ac:dyDescent="0.2">
      <c r="A2951" s="157"/>
      <c r="B2951" s="324"/>
      <c r="C2951" s="324"/>
      <c r="D2951" s="324"/>
      <c r="E2951" s="324"/>
      <c r="F2951" s="324"/>
      <c r="G2951" s="325"/>
      <c r="H2951" s="325"/>
      <c r="I2951" s="325"/>
      <c r="J2951" s="325"/>
      <c r="K2951" s="156"/>
      <c r="L2951" s="326" t="s">
        <v>4020</v>
      </c>
      <c r="M2951" s="326"/>
      <c r="N2951" s="326"/>
      <c r="O2951" s="326"/>
      <c r="P2951" s="326"/>
      <c r="Q2951" s="326"/>
      <c r="R2951" s="326"/>
      <c r="S2951" s="156"/>
    </row>
    <row r="2952" spans="1:19" ht="65.650000000000006" customHeight="1" x14ac:dyDescent="0.2">
      <c r="A2952" s="155" t="s">
        <v>1247</v>
      </c>
      <c r="B2952" s="327" t="s">
        <v>0</v>
      </c>
      <c r="C2952" s="327"/>
      <c r="D2952" s="327" t="s">
        <v>1</v>
      </c>
      <c r="E2952" s="327"/>
      <c r="F2952" s="327"/>
      <c r="G2952" s="327" t="s">
        <v>2904</v>
      </c>
      <c r="H2952" s="327"/>
      <c r="I2952" s="328" t="s">
        <v>405</v>
      </c>
      <c r="J2952" s="328"/>
      <c r="K2952" s="154" t="s">
        <v>4</v>
      </c>
      <c r="L2952" s="322" t="s">
        <v>4019</v>
      </c>
      <c r="M2952" s="322"/>
      <c r="N2952" s="141" t="s">
        <v>4018</v>
      </c>
      <c r="O2952" s="322" t="s">
        <v>4017</v>
      </c>
      <c r="P2952" s="322"/>
      <c r="Q2952" s="322" t="s">
        <v>4016</v>
      </c>
      <c r="R2952" s="322"/>
      <c r="S2952" s="154" t="s">
        <v>5</v>
      </c>
    </row>
    <row r="2953" spans="1:19" ht="10.9" customHeight="1" x14ac:dyDescent="0.2">
      <c r="A2953" s="128" t="s">
        <v>4015</v>
      </c>
      <c r="B2953" s="334">
        <v>2641</v>
      </c>
      <c r="C2953" s="321"/>
      <c r="D2953" s="321" t="s">
        <v>3457</v>
      </c>
      <c r="E2953" s="321"/>
      <c r="F2953" s="321"/>
      <c r="G2953" s="321" t="s">
        <v>7</v>
      </c>
      <c r="H2953" s="321"/>
      <c r="I2953" s="347">
        <v>25</v>
      </c>
      <c r="J2953" s="331"/>
      <c r="K2953" s="135">
        <v>100.38</v>
      </c>
      <c r="L2953" s="331"/>
      <c r="M2953" s="331"/>
      <c r="N2953" s="129">
        <v>2509.5</v>
      </c>
      <c r="O2953" s="331"/>
      <c r="P2953" s="331"/>
      <c r="Q2953" s="331"/>
      <c r="R2953" s="331"/>
      <c r="S2953" s="129">
        <v>2509.5</v>
      </c>
    </row>
    <row r="2954" spans="1:19" ht="10.9" customHeight="1" x14ac:dyDescent="0.2">
      <c r="A2954" s="128" t="s">
        <v>4015</v>
      </c>
      <c r="B2954" s="334">
        <v>9486</v>
      </c>
      <c r="C2954" s="321"/>
      <c r="D2954" s="321" t="s">
        <v>3435</v>
      </c>
      <c r="E2954" s="321"/>
      <c r="F2954" s="321"/>
      <c r="G2954" s="321" t="s">
        <v>7</v>
      </c>
      <c r="H2954" s="321"/>
      <c r="I2954" s="335">
        <v>4</v>
      </c>
      <c r="J2954" s="331"/>
      <c r="K2954" s="135">
        <v>596</v>
      </c>
      <c r="L2954" s="331"/>
      <c r="M2954" s="331"/>
      <c r="N2954" s="129">
        <v>2384</v>
      </c>
      <c r="O2954" s="331"/>
      <c r="P2954" s="331"/>
      <c r="Q2954" s="331"/>
      <c r="R2954" s="331"/>
      <c r="S2954" s="129">
        <v>2384</v>
      </c>
    </row>
    <row r="2955" spans="1:19" ht="10.9" customHeight="1" x14ac:dyDescent="0.2">
      <c r="A2955" s="322" t="s">
        <v>4014</v>
      </c>
      <c r="B2955" s="322"/>
      <c r="C2955" s="322"/>
      <c r="D2955" s="322"/>
      <c r="E2955" s="322"/>
      <c r="F2955" s="322"/>
      <c r="G2955" s="322"/>
      <c r="H2955" s="322"/>
      <c r="I2955" s="322"/>
      <c r="J2955" s="322"/>
      <c r="K2955" s="322"/>
      <c r="L2955" s="333">
        <v>0</v>
      </c>
      <c r="M2955" s="322"/>
      <c r="N2955" s="151">
        <v>4893.5</v>
      </c>
      <c r="O2955" s="333">
        <v>0</v>
      </c>
      <c r="P2955" s="322"/>
      <c r="Q2955" s="333">
        <v>0</v>
      </c>
      <c r="R2955" s="322"/>
      <c r="S2955" s="151">
        <v>4893.5</v>
      </c>
    </row>
    <row r="2956" spans="1:19" ht="10.9" customHeight="1" x14ac:dyDescent="0.2">
      <c r="A2956" s="322" t="s">
        <v>4013</v>
      </c>
      <c r="B2956" s="322"/>
      <c r="C2956" s="322"/>
      <c r="D2956" s="322"/>
      <c r="E2956" s="322"/>
      <c r="F2956" s="322"/>
      <c r="G2956" s="322"/>
      <c r="H2956" s="322"/>
      <c r="I2956" s="322"/>
      <c r="J2956" s="322"/>
      <c r="K2956" s="322"/>
      <c r="L2956" s="330">
        <v>0</v>
      </c>
      <c r="M2956" s="322"/>
      <c r="N2956" s="149">
        <v>1</v>
      </c>
      <c r="O2956" s="330">
        <v>0</v>
      </c>
      <c r="P2956" s="322"/>
      <c r="Q2956" s="330">
        <v>0</v>
      </c>
      <c r="R2956" s="322"/>
      <c r="S2956" s="149">
        <v>1</v>
      </c>
    </row>
    <row r="2957" spans="1:19" ht="10.9" customHeight="1" x14ac:dyDescent="0.2">
      <c r="A2957" s="301"/>
      <c r="B2957" s="301"/>
      <c r="C2957" s="301"/>
      <c r="D2957" s="301"/>
      <c r="E2957" s="301"/>
      <c r="F2957" s="301"/>
      <c r="G2957" s="301"/>
      <c r="H2957" s="301"/>
      <c r="I2957" s="301"/>
      <c r="J2957" s="301"/>
      <c r="K2957" s="301"/>
      <c r="L2957" s="301"/>
      <c r="M2957" s="301"/>
      <c r="N2957" s="301"/>
      <c r="O2957" s="301"/>
      <c r="P2957" s="301"/>
      <c r="Q2957" s="301"/>
      <c r="R2957" s="301"/>
      <c r="S2957" s="301"/>
    </row>
    <row r="2958" spans="1:19" ht="10.9" customHeight="1" x14ac:dyDescent="0.2">
      <c r="A2958" s="322" t="s">
        <v>4033</v>
      </c>
      <c r="B2958" s="322"/>
      <c r="C2958" s="322"/>
      <c r="D2958" s="322"/>
      <c r="E2958" s="321" t="s">
        <v>4280</v>
      </c>
      <c r="F2958" s="321"/>
      <c r="G2958" s="321"/>
      <c r="H2958" s="321"/>
      <c r="I2958" s="321"/>
      <c r="J2958" s="321"/>
      <c r="K2958" s="321"/>
      <c r="L2958" s="321"/>
      <c r="M2958" s="321"/>
      <c r="N2958" s="321"/>
      <c r="O2958" s="321"/>
      <c r="P2958" s="321"/>
      <c r="Q2958" s="321"/>
      <c r="R2958" s="321"/>
      <c r="S2958" s="321"/>
    </row>
    <row r="2959" spans="1:19" ht="10.9" customHeight="1" x14ac:dyDescent="0.2">
      <c r="A2959" s="322" t="s">
        <v>4031</v>
      </c>
      <c r="B2959" s="322"/>
      <c r="C2959" s="322"/>
      <c r="D2959" s="322"/>
      <c r="E2959" s="321" t="s">
        <v>4279</v>
      </c>
      <c r="F2959" s="321"/>
      <c r="G2959" s="321"/>
      <c r="H2959" s="321"/>
      <c r="I2959" s="321"/>
      <c r="J2959" s="321"/>
      <c r="K2959" s="321"/>
      <c r="L2959" s="321"/>
      <c r="M2959" s="321"/>
      <c r="N2959" s="321"/>
      <c r="O2959" s="321"/>
      <c r="P2959" s="321"/>
      <c r="Q2959" s="321"/>
      <c r="R2959" s="321"/>
      <c r="S2959" s="321"/>
    </row>
    <row r="2960" spans="1:19" ht="10.9" customHeight="1" x14ac:dyDescent="0.2">
      <c r="A2960" s="322" t="s">
        <v>4022</v>
      </c>
      <c r="B2960" s="322"/>
      <c r="C2960" s="322"/>
      <c r="D2960" s="322"/>
      <c r="E2960" s="321" t="s">
        <v>4278</v>
      </c>
      <c r="F2960" s="321"/>
      <c r="G2960" s="321"/>
      <c r="H2960" s="321"/>
      <c r="I2960" s="321"/>
      <c r="J2960" s="321"/>
      <c r="K2960" s="321"/>
      <c r="L2960" s="321"/>
      <c r="M2960" s="321"/>
      <c r="N2960" s="321"/>
      <c r="O2960" s="321"/>
      <c r="P2960" s="322" t="s">
        <v>2904</v>
      </c>
      <c r="Q2960" s="322"/>
      <c r="R2960" s="321" t="s">
        <v>7</v>
      </c>
      <c r="S2960" s="321"/>
    </row>
    <row r="2961" spans="1:19" ht="10.9" customHeight="1" x14ac:dyDescent="0.2">
      <c r="A2961" s="157"/>
      <c r="B2961" s="324"/>
      <c r="C2961" s="324"/>
      <c r="D2961" s="324"/>
      <c r="E2961" s="324"/>
      <c r="F2961" s="324"/>
      <c r="G2961" s="325"/>
      <c r="H2961" s="325"/>
      <c r="I2961" s="325"/>
      <c r="J2961" s="325"/>
      <c r="K2961" s="156"/>
      <c r="L2961" s="326" t="s">
        <v>4020</v>
      </c>
      <c r="M2961" s="326"/>
      <c r="N2961" s="326"/>
      <c r="O2961" s="326"/>
      <c r="P2961" s="326"/>
      <c r="Q2961" s="326"/>
      <c r="R2961" s="326"/>
      <c r="S2961" s="156"/>
    </row>
    <row r="2962" spans="1:19" ht="65.650000000000006" customHeight="1" x14ac:dyDescent="0.2">
      <c r="A2962" s="155" t="s">
        <v>1247</v>
      </c>
      <c r="B2962" s="327" t="s">
        <v>0</v>
      </c>
      <c r="C2962" s="327"/>
      <c r="D2962" s="327" t="s">
        <v>1</v>
      </c>
      <c r="E2962" s="327"/>
      <c r="F2962" s="327"/>
      <c r="G2962" s="327" t="s">
        <v>2904</v>
      </c>
      <c r="H2962" s="327"/>
      <c r="I2962" s="328" t="s">
        <v>405</v>
      </c>
      <c r="J2962" s="328"/>
      <c r="K2962" s="154" t="s">
        <v>4</v>
      </c>
      <c r="L2962" s="322" t="s">
        <v>4019</v>
      </c>
      <c r="M2962" s="322"/>
      <c r="N2962" s="141" t="s">
        <v>4018</v>
      </c>
      <c r="O2962" s="322" t="s">
        <v>4017</v>
      </c>
      <c r="P2962" s="322"/>
      <c r="Q2962" s="322" t="s">
        <v>4016</v>
      </c>
      <c r="R2962" s="322"/>
      <c r="S2962" s="154" t="s">
        <v>5</v>
      </c>
    </row>
    <row r="2963" spans="1:19" ht="10.9" customHeight="1" x14ac:dyDescent="0.2">
      <c r="A2963" s="128" t="s">
        <v>4015</v>
      </c>
      <c r="B2963" s="334">
        <v>9162</v>
      </c>
      <c r="C2963" s="321"/>
      <c r="D2963" s="321" t="s">
        <v>4277</v>
      </c>
      <c r="E2963" s="321"/>
      <c r="F2963" s="321"/>
      <c r="G2963" s="321" t="s">
        <v>414</v>
      </c>
      <c r="H2963" s="321"/>
      <c r="I2963" s="335">
        <v>1</v>
      </c>
      <c r="J2963" s="331"/>
      <c r="K2963" s="131">
        <v>25991.59</v>
      </c>
      <c r="L2963" s="331"/>
      <c r="M2963" s="331"/>
      <c r="N2963" s="131">
        <v>25991.59</v>
      </c>
      <c r="O2963" s="331"/>
      <c r="P2963" s="331"/>
      <c r="Q2963" s="331"/>
      <c r="R2963" s="331"/>
      <c r="S2963" s="131">
        <v>25991.59</v>
      </c>
    </row>
    <row r="2964" spans="1:19" ht="10.9" customHeight="1" x14ac:dyDescent="0.2">
      <c r="A2964" s="322" t="s">
        <v>4014</v>
      </c>
      <c r="B2964" s="322"/>
      <c r="C2964" s="322"/>
      <c r="D2964" s="322"/>
      <c r="E2964" s="322"/>
      <c r="F2964" s="322"/>
      <c r="G2964" s="322"/>
      <c r="H2964" s="322"/>
      <c r="I2964" s="322"/>
      <c r="J2964" s="322"/>
      <c r="K2964" s="322"/>
      <c r="L2964" s="333">
        <v>0</v>
      </c>
      <c r="M2964" s="322"/>
      <c r="N2964" s="159">
        <v>25991.59</v>
      </c>
      <c r="O2964" s="333">
        <v>0</v>
      </c>
      <c r="P2964" s="322"/>
      <c r="Q2964" s="333">
        <v>0</v>
      </c>
      <c r="R2964" s="322"/>
      <c r="S2964" s="159">
        <v>25991.59</v>
      </c>
    </row>
    <row r="2965" spans="1:19" ht="10.9" customHeight="1" x14ac:dyDescent="0.2">
      <c r="A2965" s="322" t="s">
        <v>4013</v>
      </c>
      <c r="B2965" s="322"/>
      <c r="C2965" s="322"/>
      <c r="D2965" s="322"/>
      <c r="E2965" s="322"/>
      <c r="F2965" s="322"/>
      <c r="G2965" s="322"/>
      <c r="H2965" s="322"/>
      <c r="I2965" s="322"/>
      <c r="J2965" s="322"/>
      <c r="K2965" s="322"/>
      <c r="L2965" s="330">
        <v>0</v>
      </c>
      <c r="M2965" s="322"/>
      <c r="N2965" s="149">
        <v>1</v>
      </c>
      <c r="O2965" s="330">
        <v>0</v>
      </c>
      <c r="P2965" s="322"/>
      <c r="Q2965" s="330">
        <v>0</v>
      </c>
      <c r="R2965" s="322"/>
      <c r="S2965" s="149">
        <v>1</v>
      </c>
    </row>
    <row r="2966" spans="1:19" ht="10.9" customHeight="1" x14ac:dyDescent="0.2">
      <c r="A2966" s="301"/>
      <c r="B2966" s="301"/>
      <c r="C2966" s="301"/>
      <c r="D2966" s="301"/>
      <c r="E2966" s="301"/>
      <c r="F2966" s="301"/>
      <c r="G2966" s="301"/>
      <c r="H2966" s="301"/>
      <c r="I2966" s="301"/>
      <c r="J2966" s="301"/>
      <c r="K2966" s="301"/>
      <c r="L2966" s="301"/>
      <c r="M2966" s="301"/>
      <c r="N2966" s="301"/>
      <c r="O2966" s="301"/>
      <c r="P2966" s="301"/>
      <c r="Q2966" s="301"/>
      <c r="R2966" s="301"/>
      <c r="S2966" s="301"/>
    </row>
    <row r="2967" spans="1:19" ht="10.9" customHeight="1" x14ac:dyDescent="0.2">
      <c r="A2967" s="322" t="s">
        <v>4031</v>
      </c>
      <c r="B2967" s="322"/>
      <c r="C2967" s="322"/>
      <c r="D2967" s="322"/>
      <c r="E2967" s="321" t="s">
        <v>4276</v>
      </c>
      <c r="F2967" s="321"/>
      <c r="G2967" s="321"/>
      <c r="H2967" s="321"/>
      <c r="I2967" s="321"/>
      <c r="J2967" s="321"/>
      <c r="K2967" s="321"/>
      <c r="L2967" s="321"/>
      <c r="M2967" s="321"/>
      <c r="N2967" s="321"/>
      <c r="O2967" s="321"/>
      <c r="P2967" s="321"/>
      <c r="Q2967" s="321"/>
      <c r="R2967" s="321"/>
      <c r="S2967" s="321"/>
    </row>
    <row r="2968" spans="1:19" ht="10.9" customHeight="1" x14ac:dyDescent="0.2">
      <c r="A2968" s="322" t="s">
        <v>4022</v>
      </c>
      <c r="B2968" s="322"/>
      <c r="C2968" s="322"/>
      <c r="D2968" s="322"/>
      <c r="E2968" s="321" t="s">
        <v>4275</v>
      </c>
      <c r="F2968" s="321"/>
      <c r="G2968" s="321"/>
      <c r="H2968" s="321"/>
      <c r="I2968" s="321"/>
      <c r="J2968" s="321"/>
      <c r="K2968" s="321"/>
      <c r="L2968" s="321"/>
      <c r="M2968" s="321"/>
      <c r="N2968" s="321"/>
      <c r="O2968" s="321"/>
      <c r="P2968" s="322" t="s">
        <v>2904</v>
      </c>
      <c r="Q2968" s="322"/>
      <c r="R2968" s="321" t="s">
        <v>7</v>
      </c>
      <c r="S2968" s="321"/>
    </row>
    <row r="2969" spans="1:19" ht="10.9" customHeight="1" x14ac:dyDescent="0.2">
      <c r="A2969" s="157"/>
      <c r="B2969" s="324"/>
      <c r="C2969" s="324"/>
      <c r="D2969" s="324"/>
      <c r="E2969" s="324"/>
      <c r="F2969" s="324"/>
      <c r="G2969" s="325"/>
      <c r="H2969" s="325"/>
      <c r="I2969" s="325"/>
      <c r="J2969" s="325"/>
      <c r="K2969" s="156"/>
      <c r="L2969" s="326" t="s">
        <v>4020</v>
      </c>
      <c r="M2969" s="326"/>
      <c r="N2969" s="326"/>
      <c r="O2969" s="326"/>
      <c r="P2969" s="326"/>
      <c r="Q2969" s="326"/>
      <c r="R2969" s="326"/>
      <c r="S2969" s="156"/>
    </row>
    <row r="2970" spans="1:19" ht="65.650000000000006" customHeight="1" x14ac:dyDescent="0.2">
      <c r="A2970" s="155" t="s">
        <v>1247</v>
      </c>
      <c r="B2970" s="327" t="s">
        <v>0</v>
      </c>
      <c r="C2970" s="327"/>
      <c r="D2970" s="327" t="s">
        <v>1</v>
      </c>
      <c r="E2970" s="327"/>
      <c r="F2970" s="327"/>
      <c r="G2970" s="327" t="s">
        <v>2904</v>
      </c>
      <c r="H2970" s="327"/>
      <c r="I2970" s="328" t="s">
        <v>405</v>
      </c>
      <c r="J2970" s="328"/>
      <c r="K2970" s="154" t="s">
        <v>4</v>
      </c>
      <c r="L2970" s="322" t="s">
        <v>4019</v>
      </c>
      <c r="M2970" s="322"/>
      <c r="N2970" s="141" t="s">
        <v>4018</v>
      </c>
      <c r="O2970" s="322" t="s">
        <v>4017</v>
      </c>
      <c r="P2970" s="322"/>
      <c r="Q2970" s="322" t="s">
        <v>4016</v>
      </c>
      <c r="R2970" s="322"/>
      <c r="S2970" s="154" t="s">
        <v>5</v>
      </c>
    </row>
    <row r="2971" spans="1:19" ht="21.75" customHeight="1" x14ac:dyDescent="0.2">
      <c r="A2971" s="128" t="s">
        <v>4015</v>
      </c>
      <c r="B2971" s="334">
        <v>4292</v>
      </c>
      <c r="C2971" s="321"/>
      <c r="D2971" s="321" t="s">
        <v>2000</v>
      </c>
      <c r="E2971" s="321"/>
      <c r="F2971" s="321"/>
      <c r="G2971" s="321" t="s">
        <v>7</v>
      </c>
      <c r="H2971" s="321"/>
      <c r="I2971" s="335">
        <v>1</v>
      </c>
      <c r="J2971" s="331"/>
      <c r="K2971" s="131">
        <v>10083.9</v>
      </c>
      <c r="L2971" s="331"/>
      <c r="M2971" s="331"/>
      <c r="N2971" s="131">
        <v>10083.9</v>
      </c>
      <c r="O2971" s="331"/>
      <c r="P2971" s="331"/>
      <c r="Q2971" s="331"/>
      <c r="R2971" s="331"/>
      <c r="S2971" s="131">
        <v>10083.9</v>
      </c>
    </row>
    <row r="2972" spans="1:19" ht="10.9" customHeight="1" x14ac:dyDescent="0.2">
      <c r="A2972" s="322" t="s">
        <v>4014</v>
      </c>
      <c r="B2972" s="322"/>
      <c r="C2972" s="322"/>
      <c r="D2972" s="322"/>
      <c r="E2972" s="322"/>
      <c r="F2972" s="322"/>
      <c r="G2972" s="322"/>
      <c r="H2972" s="322"/>
      <c r="I2972" s="322"/>
      <c r="J2972" s="322"/>
      <c r="K2972" s="322"/>
      <c r="L2972" s="333">
        <v>0</v>
      </c>
      <c r="M2972" s="322"/>
      <c r="N2972" s="159">
        <v>10083.9</v>
      </c>
      <c r="O2972" s="333">
        <v>0</v>
      </c>
      <c r="P2972" s="322"/>
      <c r="Q2972" s="333">
        <v>0</v>
      </c>
      <c r="R2972" s="322"/>
      <c r="S2972" s="159">
        <v>10083.9</v>
      </c>
    </row>
    <row r="2973" spans="1:19" ht="10.9" customHeight="1" x14ac:dyDescent="0.2">
      <c r="A2973" s="322" t="s">
        <v>4013</v>
      </c>
      <c r="B2973" s="322"/>
      <c r="C2973" s="322"/>
      <c r="D2973" s="322"/>
      <c r="E2973" s="322"/>
      <c r="F2973" s="322"/>
      <c r="G2973" s="322"/>
      <c r="H2973" s="322"/>
      <c r="I2973" s="322"/>
      <c r="J2973" s="322"/>
      <c r="K2973" s="322"/>
      <c r="L2973" s="330">
        <v>0</v>
      </c>
      <c r="M2973" s="322"/>
      <c r="N2973" s="149">
        <v>1</v>
      </c>
      <c r="O2973" s="330">
        <v>0</v>
      </c>
      <c r="P2973" s="322"/>
      <c r="Q2973" s="330">
        <v>0</v>
      </c>
      <c r="R2973" s="322"/>
      <c r="S2973" s="149">
        <v>1</v>
      </c>
    </row>
    <row r="2974" spans="1:19" ht="10.9" customHeight="1" x14ac:dyDescent="0.2">
      <c r="A2974" s="301"/>
      <c r="B2974" s="301"/>
      <c r="C2974" s="301"/>
      <c r="D2974" s="301"/>
      <c r="E2974" s="301"/>
      <c r="F2974" s="301"/>
      <c r="G2974" s="301"/>
      <c r="H2974" s="301"/>
      <c r="I2974" s="301"/>
      <c r="J2974" s="301"/>
      <c r="K2974" s="301"/>
      <c r="L2974" s="301"/>
      <c r="M2974" s="301"/>
      <c r="N2974" s="301"/>
      <c r="O2974" s="301"/>
      <c r="P2974" s="301"/>
      <c r="Q2974" s="301"/>
      <c r="R2974" s="301"/>
      <c r="S2974" s="301"/>
    </row>
    <row r="2975" spans="1:19" ht="10.9" customHeight="1" x14ac:dyDescent="0.2">
      <c r="A2975" s="322" t="s">
        <v>4031</v>
      </c>
      <c r="B2975" s="322"/>
      <c r="C2975" s="322"/>
      <c r="D2975" s="322"/>
      <c r="E2975" s="321" t="s">
        <v>4274</v>
      </c>
      <c r="F2975" s="321"/>
      <c r="G2975" s="321"/>
      <c r="H2975" s="321"/>
      <c r="I2975" s="321"/>
      <c r="J2975" s="321"/>
      <c r="K2975" s="321"/>
      <c r="L2975" s="321"/>
      <c r="M2975" s="321"/>
      <c r="N2975" s="321"/>
      <c r="O2975" s="321"/>
      <c r="P2975" s="321"/>
      <c r="Q2975" s="321"/>
      <c r="R2975" s="321"/>
      <c r="S2975" s="321"/>
    </row>
    <row r="2976" spans="1:19" ht="10.9" customHeight="1" x14ac:dyDescent="0.2">
      <c r="A2976" s="322" t="s">
        <v>4022</v>
      </c>
      <c r="B2976" s="322"/>
      <c r="C2976" s="322"/>
      <c r="D2976" s="322"/>
      <c r="E2976" s="321" t="s">
        <v>4273</v>
      </c>
      <c r="F2976" s="321"/>
      <c r="G2976" s="321"/>
      <c r="H2976" s="321"/>
      <c r="I2976" s="321"/>
      <c r="J2976" s="321"/>
      <c r="K2976" s="321"/>
      <c r="L2976" s="321"/>
      <c r="M2976" s="321"/>
      <c r="N2976" s="321"/>
      <c r="O2976" s="321"/>
      <c r="P2976" s="322" t="s">
        <v>2904</v>
      </c>
      <c r="Q2976" s="322"/>
      <c r="R2976" s="321" t="s">
        <v>7</v>
      </c>
      <c r="S2976" s="321"/>
    </row>
    <row r="2977" spans="1:19" ht="10.9" customHeight="1" x14ac:dyDescent="0.2">
      <c r="A2977" s="157"/>
      <c r="B2977" s="324"/>
      <c r="C2977" s="324"/>
      <c r="D2977" s="324"/>
      <c r="E2977" s="324"/>
      <c r="F2977" s="324"/>
      <c r="G2977" s="325"/>
      <c r="H2977" s="325"/>
      <c r="I2977" s="325"/>
      <c r="J2977" s="325"/>
      <c r="K2977" s="156"/>
      <c r="L2977" s="326" t="s">
        <v>4020</v>
      </c>
      <c r="M2977" s="326"/>
      <c r="N2977" s="326"/>
      <c r="O2977" s="326"/>
      <c r="P2977" s="326"/>
      <c r="Q2977" s="326"/>
      <c r="R2977" s="326"/>
      <c r="S2977" s="156"/>
    </row>
    <row r="2978" spans="1:19" ht="65.650000000000006" customHeight="1" x14ac:dyDescent="0.2">
      <c r="A2978" s="155" t="s">
        <v>1247</v>
      </c>
      <c r="B2978" s="327" t="s">
        <v>0</v>
      </c>
      <c r="C2978" s="327"/>
      <c r="D2978" s="327" t="s">
        <v>1</v>
      </c>
      <c r="E2978" s="327"/>
      <c r="F2978" s="327"/>
      <c r="G2978" s="327" t="s">
        <v>2904</v>
      </c>
      <c r="H2978" s="327"/>
      <c r="I2978" s="328" t="s">
        <v>405</v>
      </c>
      <c r="J2978" s="328"/>
      <c r="K2978" s="154" t="s">
        <v>4</v>
      </c>
      <c r="L2978" s="322" t="s">
        <v>4019</v>
      </c>
      <c r="M2978" s="322"/>
      <c r="N2978" s="141" t="s">
        <v>4018</v>
      </c>
      <c r="O2978" s="322" t="s">
        <v>4017</v>
      </c>
      <c r="P2978" s="322"/>
      <c r="Q2978" s="322" t="s">
        <v>4016</v>
      </c>
      <c r="R2978" s="322"/>
      <c r="S2978" s="154" t="s">
        <v>5</v>
      </c>
    </row>
    <row r="2979" spans="1:19" ht="21.75" customHeight="1" x14ac:dyDescent="0.2">
      <c r="A2979" s="128" t="s">
        <v>4015</v>
      </c>
      <c r="B2979" s="334">
        <v>4292</v>
      </c>
      <c r="C2979" s="321"/>
      <c r="D2979" s="321" t="s">
        <v>1579</v>
      </c>
      <c r="E2979" s="321"/>
      <c r="F2979" s="321"/>
      <c r="G2979" s="321" t="s">
        <v>7</v>
      </c>
      <c r="H2979" s="321"/>
      <c r="I2979" s="335">
        <v>1</v>
      </c>
      <c r="J2979" s="331"/>
      <c r="K2979" s="129">
        <v>8317.2900000000009</v>
      </c>
      <c r="L2979" s="331"/>
      <c r="M2979" s="331"/>
      <c r="N2979" s="129">
        <v>8317.2900000000009</v>
      </c>
      <c r="O2979" s="331"/>
      <c r="P2979" s="331"/>
      <c r="Q2979" s="331"/>
      <c r="R2979" s="331"/>
      <c r="S2979" s="129">
        <v>8317.2900000000009</v>
      </c>
    </row>
    <row r="2980" spans="1:19" ht="10.9" customHeight="1" x14ac:dyDescent="0.2">
      <c r="A2980" s="322" t="s">
        <v>4014</v>
      </c>
      <c r="B2980" s="322"/>
      <c r="C2980" s="322"/>
      <c r="D2980" s="322"/>
      <c r="E2980" s="322"/>
      <c r="F2980" s="322"/>
      <c r="G2980" s="322"/>
      <c r="H2980" s="322"/>
      <c r="I2980" s="322"/>
      <c r="J2980" s="322"/>
      <c r="K2980" s="322"/>
      <c r="L2980" s="333">
        <v>0</v>
      </c>
      <c r="M2980" s="322"/>
      <c r="N2980" s="151">
        <v>8317.2900000000009</v>
      </c>
      <c r="O2980" s="333">
        <v>0</v>
      </c>
      <c r="P2980" s="322"/>
      <c r="Q2980" s="333">
        <v>0</v>
      </c>
      <c r="R2980" s="322"/>
      <c r="S2980" s="151">
        <v>8317.2900000000009</v>
      </c>
    </row>
    <row r="2981" spans="1:19" ht="10.9" customHeight="1" x14ac:dyDescent="0.2">
      <c r="A2981" s="322" t="s">
        <v>4013</v>
      </c>
      <c r="B2981" s="322"/>
      <c r="C2981" s="322"/>
      <c r="D2981" s="322"/>
      <c r="E2981" s="322"/>
      <c r="F2981" s="322"/>
      <c r="G2981" s="322"/>
      <c r="H2981" s="322"/>
      <c r="I2981" s="322"/>
      <c r="J2981" s="322"/>
      <c r="K2981" s="322"/>
      <c r="L2981" s="330">
        <v>0</v>
      </c>
      <c r="M2981" s="322"/>
      <c r="N2981" s="149">
        <v>1</v>
      </c>
      <c r="O2981" s="330">
        <v>0</v>
      </c>
      <c r="P2981" s="322"/>
      <c r="Q2981" s="330">
        <v>0</v>
      </c>
      <c r="R2981" s="322"/>
      <c r="S2981" s="149">
        <v>1</v>
      </c>
    </row>
    <row r="2982" spans="1:19" ht="10.9" customHeight="1" x14ac:dyDescent="0.2">
      <c r="A2982" s="301"/>
      <c r="B2982" s="301"/>
      <c r="C2982" s="301"/>
      <c r="D2982" s="301"/>
      <c r="E2982" s="301"/>
      <c r="F2982" s="301"/>
      <c r="G2982" s="301"/>
      <c r="H2982" s="301"/>
      <c r="I2982" s="301"/>
      <c r="J2982" s="301"/>
      <c r="K2982" s="301"/>
      <c r="L2982" s="301"/>
      <c r="M2982" s="301"/>
      <c r="N2982" s="301"/>
      <c r="O2982" s="301"/>
      <c r="P2982" s="301"/>
      <c r="Q2982" s="301"/>
      <c r="R2982" s="301"/>
      <c r="S2982" s="301"/>
    </row>
    <row r="2983" spans="1:19" ht="10.9" customHeight="1" x14ac:dyDescent="0.2">
      <c r="A2983" s="322" t="s">
        <v>4033</v>
      </c>
      <c r="B2983" s="322"/>
      <c r="C2983" s="322"/>
      <c r="D2983" s="322"/>
      <c r="E2983" s="321" t="s">
        <v>4272</v>
      </c>
      <c r="F2983" s="321"/>
      <c r="G2983" s="321"/>
      <c r="H2983" s="321"/>
      <c r="I2983" s="321"/>
      <c r="J2983" s="321"/>
      <c r="K2983" s="321"/>
      <c r="L2983" s="321"/>
      <c r="M2983" s="321"/>
      <c r="N2983" s="321"/>
      <c r="O2983" s="321"/>
      <c r="P2983" s="321"/>
      <c r="Q2983" s="321"/>
      <c r="R2983" s="321"/>
      <c r="S2983" s="321"/>
    </row>
    <row r="2984" spans="1:19" ht="10.9" customHeight="1" x14ac:dyDescent="0.2">
      <c r="A2984" s="322" t="s">
        <v>4031</v>
      </c>
      <c r="B2984" s="322"/>
      <c r="C2984" s="322"/>
      <c r="D2984" s="322"/>
      <c r="E2984" s="321" t="s">
        <v>4271</v>
      </c>
      <c r="F2984" s="321"/>
      <c r="G2984" s="321"/>
      <c r="H2984" s="321"/>
      <c r="I2984" s="321"/>
      <c r="J2984" s="321"/>
      <c r="K2984" s="321"/>
      <c r="L2984" s="321"/>
      <c r="M2984" s="321"/>
      <c r="N2984" s="321"/>
      <c r="O2984" s="321"/>
      <c r="P2984" s="321"/>
      <c r="Q2984" s="321"/>
      <c r="R2984" s="321"/>
      <c r="S2984" s="321"/>
    </row>
    <row r="2985" spans="1:19" ht="10.9" customHeight="1" x14ac:dyDescent="0.2">
      <c r="A2985" s="322" t="s">
        <v>4022</v>
      </c>
      <c r="B2985" s="322"/>
      <c r="C2985" s="322"/>
      <c r="D2985" s="322"/>
      <c r="E2985" s="321" t="s">
        <v>4270</v>
      </c>
      <c r="F2985" s="321"/>
      <c r="G2985" s="321"/>
      <c r="H2985" s="321"/>
      <c r="I2985" s="321"/>
      <c r="J2985" s="321"/>
      <c r="K2985" s="321"/>
      <c r="L2985" s="321"/>
      <c r="M2985" s="321"/>
      <c r="N2985" s="321"/>
      <c r="O2985" s="321"/>
      <c r="P2985" s="322" t="s">
        <v>2904</v>
      </c>
      <c r="Q2985" s="322"/>
      <c r="R2985" s="321" t="s">
        <v>482</v>
      </c>
      <c r="S2985" s="321"/>
    </row>
    <row r="2986" spans="1:19" ht="10.9" customHeight="1" x14ac:dyDescent="0.2">
      <c r="A2986" s="157"/>
      <c r="B2986" s="324"/>
      <c r="C2986" s="324"/>
      <c r="D2986" s="324"/>
      <c r="E2986" s="324"/>
      <c r="F2986" s="324"/>
      <c r="G2986" s="325"/>
      <c r="H2986" s="325"/>
      <c r="I2986" s="325"/>
      <c r="J2986" s="325"/>
      <c r="K2986" s="156"/>
      <c r="L2986" s="326" t="s">
        <v>4020</v>
      </c>
      <c r="M2986" s="326"/>
      <c r="N2986" s="326"/>
      <c r="O2986" s="326"/>
      <c r="P2986" s="326"/>
      <c r="Q2986" s="326"/>
      <c r="R2986" s="326"/>
      <c r="S2986" s="156"/>
    </row>
    <row r="2987" spans="1:19" ht="65.650000000000006" customHeight="1" x14ac:dyDescent="0.2">
      <c r="A2987" s="155" t="s">
        <v>1247</v>
      </c>
      <c r="B2987" s="327" t="s">
        <v>0</v>
      </c>
      <c r="C2987" s="327"/>
      <c r="D2987" s="327" t="s">
        <v>1</v>
      </c>
      <c r="E2987" s="327"/>
      <c r="F2987" s="327"/>
      <c r="G2987" s="327" t="s">
        <v>2904</v>
      </c>
      <c r="H2987" s="327"/>
      <c r="I2987" s="328" t="s">
        <v>405</v>
      </c>
      <c r="J2987" s="328"/>
      <c r="K2987" s="154" t="s">
        <v>4</v>
      </c>
      <c r="L2987" s="322" t="s">
        <v>4019</v>
      </c>
      <c r="M2987" s="322"/>
      <c r="N2987" s="141" t="s">
        <v>4018</v>
      </c>
      <c r="O2987" s="322" t="s">
        <v>4017</v>
      </c>
      <c r="P2987" s="322"/>
      <c r="Q2987" s="322" t="s">
        <v>4016</v>
      </c>
      <c r="R2987" s="322"/>
      <c r="S2987" s="154" t="s">
        <v>5</v>
      </c>
    </row>
    <row r="2988" spans="1:19" ht="10.9" customHeight="1" x14ac:dyDescent="0.2">
      <c r="A2988" s="128" t="s">
        <v>4015</v>
      </c>
      <c r="B2988" s="334">
        <v>1437</v>
      </c>
      <c r="C2988" s="321"/>
      <c r="D2988" s="321" t="s">
        <v>481</v>
      </c>
      <c r="E2988" s="321"/>
      <c r="F2988" s="321"/>
      <c r="G2988" s="321" t="s">
        <v>482</v>
      </c>
      <c r="H2988" s="321"/>
      <c r="I2988" s="335">
        <v>1</v>
      </c>
      <c r="J2988" s="331"/>
      <c r="K2988" s="135">
        <v>881.43</v>
      </c>
      <c r="L2988" s="331"/>
      <c r="M2988" s="331"/>
      <c r="N2988" s="135">
        <v>881.43</v>
      </c>
      <c r="O2988" s="331"/>
      <c r="P2988" s="331"/>
      <c r="Q2988" s="331"/>
      <c r="R2988" s="331"/>
      <c r="S2988" s="135">
        <v>881.43</v>
      </c>
    </row>
    <row r="2989" spans="1:19" ht="10.9" customHeight="1" x14ac:dyDescent="0.2">
      <c r="A2989" s="322" t="s">
        <v>4014</v>
      </c>
      <c r="B2989" s="322"/>
      <c r="C2989" s="322"/>
      <c r="D2989" s="322"/>
      <c r="E2989" s="322"/>
      <c r="F2989" s="322"/>
      <c r="G2989" s="322"/>
      <c r="H2989" s="322"/>
      <c r="I2989" s="322"/>
      <c r="J2989" s="322"/>
      <c r="K2989" s="322"/>
      <c r="L2989" s="333">
        <v>0</v>
      </c>
      <c r="M2989" s="322"/>
      <c r="N2989" s="161">
        <v>881.43</v>
      </c>
      <c r="O2989" s="333">
        <v>0</v>
      </c>
      <c r="P2989" s="322"/>
      <c r="Q2989" s="333">
        <v>0</v>
      </c>
      <c r="R2989" s="322"/>
      <c r="S2989" s="161">
        <v>881.43</v>
      </c>
    </row>
    <row r="2990" spans="1:19" ht="10.9" customHeight="1" x14ac:dyDescent="0.2">
      <c r="A2990" s="322" t="s">
        <v>4013</v>
      </c>
      <c r="B2990" s="322"/>
      <c r="C2990" s="322"/>
      <c r="D2990" s="322"/>
      <c r="E2990" s="322"/>
      <c r="F2990" s="322"/>
      <c r="G2990" s="322"/>
      <c r="H2990" s="322"/>
      <c r="I2990" s="322"/>
      <c r="J2990" s="322"/>
      <c r="K2990" s="322"/>
      <c r="L2990" s="330">
        <v>0</v>
      </c>
      <c r="M2990" s="322"/>
      <c r="N2990" s="149">
        <v>1</v>
      </c>
      <c r="O2990" s="330">
        <v>0</v>
      </c>
      <c r="P2990" s="322"/>
      <c r="Q2990" s="330">
        <v>0</v>
      </c>
      <c r="R2990" s="322"/>
      <c r="S2990" s="149">
        <v>1</v>
      </c>
    </row>
    <row r="2991" spans="1:19" ht="10.9" customHeight="1" x14ac:dyDescent="0.2">
      <c r="A2991" s="301"/>
      <c r="B2991" s="301"/>
      <c r="C2991" s="301"/>
      <c r="D2991" s="301"/>
      <c r="E2991" s="301"/>
      <c r="F2991" s="301"/>
      <c r="G2991" s="301"/>
      <c r="H2991" s="301"/>
      <c r="I2991" s="301"/>
      <c r="J2991" s="301"/>
      <c r="K2991" s="301"/>
      <c r="L2991" s="301"/>
      <c r="M2991" s="301"/>
      <c r="N2991" s="301"/>
      <c r="O2991" s="301"/>
      <c r="P2991" s="301"/>
      <c r="Q2991" s="301"/>
      <c r="R2991" s="301"/>
      <c r="S2991" s="301"/>
    </row>
    <row r="2992" spans="1:19" ht="10.9" customHeight="1" x14ac:dyDescent="0.2">
      <c r="A2992" s="322" t="s">
        <v>4031</v>
      </c>
      <c r="B2992" s="322"/>
      <c r="C2992" s="322"/>
      <c r="D2992" s="322"/>
      <c r="E2992" s="321" t="s">
        <v>4269</v>
      </c>
      <c r="F2992" s="321"/>
      <c r="G2992" s="321"/>
      <c r="H2992" s="321"/>
      <c r="I2992" s="321"/>
      <c r="J2992" s="321"/>
      <c r="K2992" s="321"/>
      <c r="L2992" s="321"/>
      <c r="M2992" s="321"/>
      <c r="N2992" s="321"/>
      <c r="O2992" s="321"/>
      <c r="P2992" s="321"/>
      <c r="Q2992" s="321"/>
      <c r="R2992" s="321"/>
      <c r="S2992" s="321"/>
    </row>
    <row r="2993" spans="1:19" ht="10.9" customHeight="1" x14ac:dyDescent="0.2">
      <c r="A2993" s="322" t="s">
        <v>4022</v>
      </c>
      <c r="B2993" s="322"/>
      <c r="C2993" s="322"/>
      <c r="D2993" s="322"/>
      <c r="E2993" s="321" t="s">
        <v>4268</v>
      </c>
      <c r="F2993" s="321"/>
      <c r="G2993" s="321"/>
      <c r="H2993" s="321"/>
      <c r="I2993" s="321"/>
      <c r="J2993" s="321"/>
      <c r="K2993" s="321"/>
      <c r="L2993" s="321"/>
      <c r="M2993" s="321"/>
      <c r="N2993" s="321"/>
      <c r="O2993" s="321"/>
      <c r="P2993" s="322" t="s">
        <v>2904</v>
      </c>
      <c r="Q2993" s="322"/>
      <c r="R2993" s="321" t="s">
        <v>414</v>
      </c>
      <c r="S2993" s="321"/>
    </row>
    <row r="2994" spans="1:19" ht="10.9" customHeight="1" x14ac:dyDescent="0.2">
      <c r="A2994" s="157"/>
      <c r="B2994" s="324"/>
      <c r="C2994" s="324"/>
      <c r="D2994" s="324"/>
      <c r="E2994" s="324"/>
      <c r="F2994" s="324"/>
      <c r="G2994" s="325"/>
      <c r="H2994" s="325"/>
      <c r="I2994" s="325"/>
      <c r="J2994" s="325"/>
      <c r="K2994" s="156"/>
      <c r="L2994" s="326" t="s">
        <v>4020</v>
      </c>
      <c r="M2994" s="326"/>
      <c r="N2994" s="326"/>
      <c r="O2994" s="326"/>
      <c r="P2994" s="326"/>
      <c r="Q2994" s="326"/>
      <c r="R2994" s="326"/>
      <c r="S2994" s="156"/>
    </row>
    <row r="2995" spans="1:19" ht="65.650000000000006" customHeight="1" x14ac:dyDescent="0.2">
      <c r="A2995" s="155" t="s">
        <v>1247</v>
      </c>
      <c r="B2995" s="327" t="s">
        <v>0</v>
      </c>
      <c r="C2995" s="327"/>
      <c r="D2995" s="327" t="s">
        <v>1</v>
      </c>
      <c r="E2995" s="327"/>
      <c r="F2995" s="327"/>
      <c r="G2995" s="327" t="s">
        <v>2904</v>
      </c>
      <c r="H2995" s="327"/>
      <c r="I2995" s="328" t="s">
        <v>405</v>
      </c>
      <c r="J2995" s="328"/>
      <c r="K2995" s="154" t="s">
        <v>4</v>
      </c>
      <c r="L2995" s="322" t="s">
        <v>4019</v>
      </c>
      <c r="M2995" s="322"/>
      <c r="N2995" s="141" t="s">
        <v>4018</v>
      </c>
      <c r="O2995" s="322" t="s">
        <v>4017</v>
      </c>
      <c r="P2995" s="322"/>
      <c r="Q2995" s="322" t="s">
        <v>4016</v>
      </c>
      <c r="R2995" s="322"/>
      <c r="S2995" s="154" t="s">
        <v>5</v>
      </c>
    </row>
    <row r="2996" spans="1:19" ht="10.9" customHeight="1" x14ac:dyDescent="0.2">
      <c r="A2996" s="128" t="s">
        <v>4015</v>
      </c>
      <c r="B2996" s="334">
        <v>1368</v>
      </c>
      <c r="C2996" s="321"/>
      <c r="D2996" s="321" t="s">
        <v>3892</v>
      </c>
      <c r="E2996" s="321"/>
      <c r="F2996" s="321"/>
      <c r="G2996" s="321" t="s">
        <v>7</v>
      </c>
      <c r="H2996" s="321"/>
      <c r="I2996" s="335">
        <v>1</v>
      </c>
      <c r="J2996" s="331"/>
      <c r="K2996" s="129">
        <v>2699</v>
      </c>
      <c r="L2996" s="331"/>
      <c r="M2996" s="331"/>
      <c r="N2996" s="129">
        <v>2699</v>
      </c>
      <c r="O2996" s="331"/>
      <c r="P2996" s="331"/>
      <c r="Q2996" s="331"/>
      <c r="R2996" s="331"/>
      <c r="S2996" s="129">
        <v>2699</v>
      </c>
    </row>
    <row r="2997" spans="1:19" ht="10.9" customHeight="1" x14ac:dyDescent="0.2">
      <c r="A2997" s="128" t="s">
        <v>4015</v>
      </c>
      <c r="B2997" s="334">
        <v>1369</v>
      </c>
      <c r="C2997" s="321"/>
      <c r="D2997" s="321" t="s">
        <v>3891</v>
      </c>
      <c r="E2997" s="321"/>
      <c r="F2997" s="321"/>
      <c r="G2997" s="321" t="s">
        <v>7</v>
      </c>
      <c r="H2997" s="321"/>
      <c r="I2997" s="335">
        <v>1</v>
      </c>
      <c r="J2997" s="331"/>
      <c r="K2997" s="129">
        <v>3959.9</v>
      </c>
      <c r="L2997" s="331"/>
      <c r="M2997" s="331"/>
      <c r="N2997" s="129">
        <v>3959.9</v>
      </c>
      <c r="O2997" s="331"/>
      <c r="P2997" s="331"/>
      <c r="Q2997" s="331"/>
      <c r="R2997" s="331"/>
      <c r="S2997" s="129">
        <v>3959.9</v>
      </c>
    </row>
    <row r="2998" spans="1:19" ht="10.9" customHeight="1" x14ac:dyDescent="0.2">
      <c r="A2998" s="128" t="s">
        <v>4015</v>
      </c>
      <c r="B2998" s="334">
        <v>1370</v>
      </c>
      <c r="C2998" s="321"/>
      <c r="D2998" s="321" t="s">
        <v>3890</v>
      </c>
      <c r="E2998" s="321"/>
      <c r="F2998" s="321"/>
      <c r="G2998" s="321" t="s">
        <v>7</v>
      </c>
      <c r="H2998" s="321"/>
      <c r="I2998" s="335">
        <v>2</v>
      </c>
      <c r="J2998" s="331"/>
      <c r="K2998" s="129">
        <v>4899</v>
      </c>
      <c r="L2998" s="331"/>
      <c r="M2998" s="331"/>
      <c r="N2998" s="129">
        <v>9798</v>
      </c>
      <c r="O2998" s="331"/>
      <c r="P2998" s="331"/>
      <c r="Q2998" s="331"/>
      <c r="R2998" s="331"/>
      <c r="S2998" s="129">
        <v>9798</v>
      </c>
    </row>
    <row r="2999" spans="1:19" ht="10.9" customHeight="1" x14ac:dyDescent="0.2">
      <c r="A2999" s="128" t="s">
        <v>4015</v>
      </c>
      <c r="B2999" s="334">
        <v>1371</v>
      </c>
      <c r="C2999" s="321"/>
      <c r="D2999" s="321" t="s">
        <v>3889</v>
      </c>
      <c r="E2999" s="321"/>
      <c r="F2999" s="321"/>
      <c r="G2999" s="321" t="s">
        <v>7</v>
      </c>
      <c r="H2999" s="321"/>
      <c r="I2999" s="335">
        <v>2</v>
      </c>
      <c r="J2999" s="331"/>
      <c r="K2999" s="129">
        <v>2399</v>
      </c>
      <c r="L2999" s="331"/>
      <c r="M2999" s="331"/>
      <c r="N2999" s="129">
        <v>4798</v>
      </c>
      <c r="O2999" s="331"/>
      <c r="P2999" s="331"/>
      <c r="Q2999" s="331"/>
      <c r="R2999" s="331"/>
      <c r="S2999" s="129">
        <v>4798</v>
      </c>
    </row>
    <row r="3000" spans="1:19" ht="10.9" customHeight="1" x14ac:dyDescent="0.2">
      <c r="A3000" s="128" t="s">
        <v>4015</v>
      </c>
      <c r="B3000" s="334">
        <v>9280</v>
      </c>
      <c r="C3000" s="321"/>
      <c r="D3000" s="321" t="s">
        <v>3886</v>
      </c>
      <c r="E3000" s="321"/>
      <c r="F3000" s="321"/>
      <c r="G3000" s="321" t="s">
        <v>7</v>
      </c>
      <c r="H3000" s="321"/>
      <c r="I3000" s="335">
        <v>5</v>
      </c>
      <c r="J3000" s="331"/>
      <c r="K3000" s="129">
        <v>6658.2</v>
      </c>
      <c r="L3000" s="331"/>
      <c r="M3000" s="331"/>
      <c r="N3000" s="131">
        <v>33291</v>
      </c>
      <c r="O3000" s="331"/>
      <c r="P3000" s="331"/>
      <c r="Q3000" s="331"/>
      <c r="R3000" s="331"/>
      <c r="S3000" s="131">
        <v>33291</v>
      </c>
    </row>
    <row r="3001" spans="1:19" ht="10.9" customHeight="1" x14ac:dyDescent="0.2">
      <c r="A3001" s="128" t="s">
        <v>4015</v>
      </c>
      <c r="B3001" s="334">
        <v>9281</v>
      </c>
      <c r="C3001" s="321"/>
      <c r="D3001" s="321" t="s">
        <v>3885</v>
      </c>
      <c r="E3001" s="321"/>
      <c r="F3001" s="321"/>
      <c r="G3001" s="321" t="s">
        <v>7</v>
      </c>
      <c r="H3001" s="321"/>
      <c r="I3001" s="335">
        <v>4</v>
      </c>
      <c r="J3001" s="331"/>
      <c r="K3001" s="131">
        <v>10359</v>
      </c>
      <c r="L3001" s="331"/>
      <c r="M3001" s="331"/>
      <c r="N3001" s="131">
        <v>41436</v>
      </c>
      <c r="O3001" s="331"/>
      <c r="P3001" s="331"/>
      <c r="Q3001" s="331"/>
      <c r="R3001" s="331"/>
      <c r="S3001" s="131">
        <v>41436</v>
      </c>
    </row>
    <row r="3002" spans="1:19" ht="10.9" customHeight="1" x14ac:dyDescent="0.2">
      <c r="A3002" s="322" t="s">
        <v>4014</v>
      </c>
      <c r="B3002" s="322"/>
      <c r="C3002" s="322"/>
      <c r="D3002" s="322"/>
      <c r="E3002" s="322"/>
      <c r="F3002" s="322"/>
      <c r="G3002" s="322"/>
      <c r="H3002" s="322"/>
      <c r="I3002" s="322"/>
      <c r="J3002" s="322"/>
      <c r="K3002" s="322"/>
      <c r="L3002" s="333">
        <v>0</v>
      </c>
      <c r="M3002" s="322"/>
      <c r="N3002" s="159">
        <v>95981.9</v>
      </c>
      <c r="O3002" s="333">
        <v>0</v>
      </c>
      <c r="P3002" s="322"/>
      <c r="Q3002" s="333">
        <v>0</v>
      </c>
      <c r="R3002" s="322"/>
      <c r="S3002" s="159">
        <v>95981.9</v>
      </c>
    </row>
    <row r="3003" spans="1:19" ht="10.9" customHeight="1" x14ac:dyDescent="0.2">
      <c r="A3003" s="322" t="s">
        <v>4013</v>
      </c>
      <c r="B3003" s="322"/>
      <c r="C3003" s="322"/>
      <c r="D3003" s="322"/>
      <c r="E3003" s="322"/>
      <c r="F3003" s="322"/>
      <c r="G3003" s="322"/>
      <c r="H3003" s="322"/>
      <c r="I3003" s="322"/>
      <c r="J3003" s="322"/>
      <c r="K3003" s="322"/>
      <c r="L3003" s="330">
        <v>0</v>
      </c>
      <c r="M3003" s="322"/>
      <c r="N3003" s="149">
        <v>1</v>
      </c>
      <c r="O3003" s="330">
        <v>0</v>
      </c>
      <c r="P3003" s="322"/>
      <c r="Q3003" s="330">
        <v>0</v>
      </c>
      <c r="R3003" s="322"/>
      <c r="S3003" s="149">
        <v>1</v>
      </c>
    </row>
    <row r="3004" spans="1:19" ht="10.9" customHeight="1" x14ac:dyDescent="0.2">
      <c r="A3004" s="301"/>
      <c r="B3004" s="301"/>
      <c r="C3004" s="301"/>
      <c r="D3004" s="301"/>
      <c r="E3004" s="301"/>
      <c r="F3004" s="301"/>
      <c r="G3004" s="301"/>
      <c r="H3004" s="301"/>
      <c r="I3004" s="301"/>
      <c r="J3004" s="301"/>
      <c r="K3004" s="301"/>
      <c r="L3004" s="301"/>
      <c r="M3004" s="301"/>
      <c r="N3004" s="301"/>
      <c r="O3004" s="301"/>
      <c r="P3004" s="301"/>
      <c r="Q3004" s="301"/>
      <c r="R3004" s="301"/>
      <c r="S3004" s="301"/>
    </row>
    <row r="3005" spans="1:19" ht="10.9" customHeight="1" x14ac:dyDescent="0.2">
      <c r="A3005" s="322" t="s">
        <v>4033</v>
      </c>
      <c r="B3005" s="322"/>
      <c r="C3005" s="322"/>
      <c r="D3005" s="322"/>
      <c r="E3005" s="321" t="s">
        <v>4267</v>
      </c>
      <c r="F3005" s="321"/>
      <c r="G3005" s="321"/>
      <c r="H3005" s="321"/>
      <c r="I3005" s="321"/>
      <c r="J3005" s="321"/>
      <c r="K3005" s="321"/>
      <c r="L3005" s="321"/>
      <c r="M3005" s="321"/>
      <c r="N3005" s="321"/>
      <c r="O3005" s="321"/>
      <c r="P3005" s="321"/>
      <c r="Q3005" s="321"/>
      <c r="R3005" s="321"/>
      <c r="S3005" s="321"/>
    </row>
    <row r="3006" spans="1:19" ht="10.9" customHeight="1" x14ac:dyDescent="0.2">
      <c r="A3006" s="322" t="s">
        <v>4031</v>
      </c>
      <c r="B3006" s="322"/>
      <c r="C3006" s="322"/>
      <c r="D3006" s="322"/>
      <c r="E3006" s="321" t="s">
        <v>4266</v>
      </c>
      <c r="F3006" s="321"/>
      <c r="G3006" s="321"/>
      <c r="H3006" s="321"/>
      <c r="I3006" s="321"/>
      <c r="J3006" s="321"/>
      <c r="K3006" s="321"/>
      <c r="L3006" s="321"/>
      <c r="M3006" s="321"/>
      <c r="N3006" s="321"/>
      <c r="O3006" s="321"/>
      <c r="P3006" s="321"/>
      <c r="Q3006" s="321"/>
      <c r="R3006" s="321"/>
      <c r="S3006" s="321"/>
    </row>
    <row r="3007" spans="1:19" ht="10.9" customHeight="1" x14ac:dyDescent="0.2">
      <c r="A3007" s="322" t="s">
        <v>4022</v>
      </c>
      <c r="B3007" s="322"/>
      <c r="C3007" s="322"/>
      <c r="D3007" s="322"/>
      <c r="E3007" s="321" t="s">
        <v>4265</v>
      </c>
      <c r="F3007" s="321"/>
      <c r="G3007" s="321"/>
      <c r="H3007" s="321"/>
      <c r="I3007" s="321"/>
      <c r="J3007" s="321"/>
      <c r="K3007" s="321"/>
      <c r="L3007" s="321"/>
      <c r="M3007" s="321"/>
      <c r="N3007" s="321"/>
      <c r="O3007" s="321"/>
      <c r="P3007" s="322" t="s">
        <v>2904</v>
      </c>
      <c r="Q3007" s="322"/>
      <c r="R3007" s="321" t="s">
        <v>21</v>
      </c>
      <c r="S3007" s="321"/>
    </row>
    <row r="3008" spans="1:19" ht="10.9" customHeight="1" x14ac:dyDescent="0.2">
      <c r="A3008" s="157"/>
      <c r="B3008" s="324"/>
      <c r="C3008" s="324"/>
      <c r="D3008" s="324"/>
      <c r="E3008" s="324"/>
      <c r="F3008" s="324"/>
      <c r="G3008" s="325"/>
      <c r="H3008" s="325"/>
      <c r="I3008" s="325"/>
      <c r="J3008" s="325"/>
      <c r="K3008" s="156"/>
      <c r="L3008" s="326" t="s">
        <v>4020</v>
      </c>
      <c r="M3008" s="326"/>
      <c r="N3008" s="326"/>
      <c r="O3008" s="326"/>
      <c r="P3008" s="326"/>
      <c r="Q3008" s="326"/>
      <c r="R3008" s="326"/>
      <c r="S3008" s="156"/>
    </row>
    <row r="3009" spans="1:19" ht="65.650000000000006" customHeight="1" x14ac:dyDescent="0.2">
      <c r="A3009" s="155" t="s">
        <v>1247</v>
      </c>
      <c r="B3009" s="327" t="s">
        <v>0</v>
      </c>
      <c r="C3009" s="327"/>
      <c r="D3009" s="327" t="s">
        <v>1</v>
      </c>
      <c r="E3009" s="327"/>
      <c r="F3009" s="327"/>
      <c r="G3009" s="327" t="s">
        <v>2904</v>
      </c>
      <c r="H3009" s="327"/>
      <c r="I3009" s="328" t="s">
        <v>405</v>
      </c>
      <c r="J3009" s="328"/>
      <c r="K3009" s="154" t="s">
        <v>4</v>
      </c>
      <c r="L3009" s="322" t="s">
        <v>4019</v>
      </c>
      <c r="M3009" s="322"/>
      <c r="N3009" s="141" t="s">
        <v>4018</v>
      </c>
      <c r="O3009" s="322" t="s">
        <v>4017</v>
      </c>
      <c r="P3009" s="322"/>
      <c r="Q3009" s="322" t="s">
        <v>4016</v>
      </c>
      <c r="R3009" s="322"/>
      <c r="S3009" s="154" t="s">
        <v>5</v>
      </c>
    </row>
    <row r="3010" spans="1:19" ht="10.9" customHeight="1" x14ac:dyDescent="0.2">
      <c r="A3010" s="128" t="s">
        <v>4015</v>
      </c>
      <c r="B3010" s="334">
        <v>1007</v>
      </c>
      <c r="C3010" s="321"/>
      <c r="D3010" s="321" t="s">
        <v>3307</v>
      </c>
      <c r="E3010" s="321"/>
      <c r="F3010" s="321"/>
      <c r="G3010" s="321" t="s">
        <v>629</v>
      </c>
      <c r="H3010" s="321"/>
      <c r="I3010" s="335">
        <v>4.2</v>
      </c>
      <c r="J3010" s="331"/>
      <c r="K3010" s="132">
        <v>1.3</v>
      </c>
      <c r="L3010" s="331"/>
      <c r="M3010" s="331"/>
      <c r="N3010" s="132">
        <v>5.46</v>
      </c>
      <c r="O3010" s="331"/>
      <c r="P3010" s="331"/>
      <c r="Q3010" s="331"/>
      <c r="R3010" s="331"/>
      <c r="S3010" s="132">
        <v>5.46</v>
      </c>
    </row>
    <row r="3011" spans="1:19" ht="10.9" customHeight="1" x14ac:dyDescent="0.2">
      <c r="A3011" s="322" t="s">
        <v>4014</v>
      </c>
      <c r="B3011" s="322"/>
      <c r="C3011" s="322"/>
      <c r="D3011" s="322"/>
      <c r="E3011" s="322"/>
      <c r="F3011" s="322"/>
      <c r="G3011" s="322"/>
      <c r="H3011" s="322"/>
      <c r="I3011" s="322"/>
      <c r="J3011" s="322"/>
      <c r="K3011" s="322"/>
      <c r="L3011" s="333">
        <v>0</v>
      </c>
      <c r="M3011" s="322"/>
      <c r="N3011" s="152">
        <v>5.46</v>
      </c>
      <c r="O3011" s="333">
        <v>0</v>
      </c>
      <c r="P3011" s="322"/>
      <c r="Q3011" s="333">
        <v>0</v>
      </c>
      <c r="R3011" s="322"/>
      <c r="S3011" s="152">
        <v>5.46</v>
      </c>
    </row>
    <row r="3012" spans="1:19" ht="10.9" customHeight="1" x14ac:dyDescent="0.2">
      <c r="A3012" s="322" t="s">
        <v>4013</v>
      </c>
      <c r="B3012" s="322"/>
      <c r="C3012" s="322"/>
      <c r="D3012" s="322"/>
      <c r="E3012" s="322"/>
      <c r="F3012" s="322"/>
      <c r="G3012" s="322"/>
      <c r="H3012" s="322"/>
      <c r="I3012" s="322"/>
      <c r="J3012" s="322"/>
      <c r="K3012" s="322"/>
      <c r="L3012" s="330">
        <v>0</v>
      </c>
      <c r="M3012" s="322"/>
      <c r="N3012" s="149">
        <v>1</v>
      </c>
      <c r="O3012" s="330">
        <v>0</v>
      </c>
      <c r="P3012" s="322"/>
      <c r="Q3012" s="330">
        <v>0</v>
      </c>
      <c r="R3012" s="322"/>
      <c r="S3012" s="149">
        <v>1</v>
      </c>
    </row>
    <row r="3013" spans="1:19" ht="10.9" customHeight="1" x14ac:dyDescent="0.2">
      <c r="A3013" s="301"/>
      <c r="B3013" s="301"/>
      <c r="C3013" s="301"/>
      <c r="D3013" s="301"/>
      <c r="E3013" s="301"/>
      <c r="F3013" s="301"/>
      <c r="G3013" s="301"/>
      <c r="H3013" s="301"/>
      <c r="I3013" s="301"/>
      <c r="J3013" s="301"/>
      <c r="K3013" s="301"/>
      <c r="L3013" s="301"/>
      <c r="M3013" s="301"/>
      <c r="N3013" s="301"/>
      <c r="O3013" s="301"/>
      <c r="P3013" s="301"/>
      <c r="Q3013" s="301"/>
      <c r="R3013" s="301"/>
      <c r="S3013" s="301"/>
    </row>
    <row r="3014" spans="1:19" ht="10.9" customHeight="1" x14ac:dyDescent="0.2">
      <c r="A3014" s="322" t="s">
        <v>4022</v>
      </c>
      <c r="B3014" s="322"/>
      <c r="C3014" s="322"/>
      <c r="D3014" s="322"/>
      <c r="E3014" s="321" t="s">
        <v>4264</v>
      </c>
      <c r="F3014" s="321"/>
      <c r="G3014" s="321"/>
      <c r="H3014" s="321"/>
      <c r="I3014" s="321"/>
      <c r="J3014" s="321"/>
      <c r="K3014" s="321"/>
      <c r="L3014" s="321"/>
      <c r="M3014" s="321"/>
      <c r="N3014" s="321"/>
      <c r="O3014" s="321"/>
      <c r="P3014" s="322" t="s">
        <v>2904</v>
      </c>
      <c r="Q3014" s="322"/>
      <c r="R3014" s="321" t="s">
        <v>21</v>
      </c>
      <c r="S3014" s="321"/>
    </row>
    <row r="3015" spans="1:19" ht="10.9" customHeight="1" x14ac:dyDescent="0.2">
      <c r="A3015" s="157"/>
      <c r="B3015" s="324"/>
      <c r="C3015" s="324"/>
      <c r="D3015" s="324"/>
      <c r="E3015" s="324"/>
      <c r="F3015" s="324"/>
      <c r="G3015" s="325"/>
      <c r="H3015" s="325"/>
      <c r="I3015" s="325"/>
      <c r="J3015" s="325"/>
      <c r="K3015" s="156"/>
      <c r="L3015" s="326" t="s">
        <v>4020</v>
      </c>
      <c r="M3015" s="326"/>
      <c r="N3015" s="326"/>
      <c r="O3015" s="326"/>
      <c r="P3015" s="326"/>
      <c r="Q3015" s="326"/>
      <c r="R3015" s="326"/>
      <c r="S3015" s="156"/>
    </row>
    <row r="3016" spans="1:19" ht="65.650000000000006" customHeight="1" x14ac:dyDescent="0.2">
      <c r="A3016" s="155" t="s">
        <v>1247</v>
      </c>
      <c r="B3016" s="327" t="s">
        <v>0</v>
      </c>
      <c r="C3016" s="327"/>
      <c r="D3016" s="327" t="s">
        <v>1</v>
      </c>
      <c r="E3016" s="327"/>
      <c r="F3016" s="327"/>
      <c r="G3016" s="327" t="s">
        <v>2904</v>
      </c>
      <c r="H3016" s="327"/>
      <c r="I3016" s="328" t="s">
        <v>405</v>
      </c>
      <c r="J3016" s="328"/>
      <c r="K3016" s="154" t="s">
        <v>4</v>
      </c>
      <c r="L3016" s="322" t="s">
        <v>4019</v>
      </c>
      <c r="M3016" s="322"/>
      <c r="N3016" s="141" t="s">
        <v>4018</v>
      </c>
      <c r="O3016" s="322" t="s">
        <v>4017</v>
      </c>
      <c r="P3016" s="322"/>
      <c r="Q3016" s="322" t="s">
        <v>4016</v>
      </c>
      <c r="R3016" s="322"/>
      <c r="S3016" s="154" t="s">
        <v>5</v>
      </c>
    </row>
    <row r="3017" spans="1:19" ht="21.75" customHeight="1" x14ac:dyDescent="0.2">
      <c r="A3017" s="128" t="s">
        <v>4015</v>
      </c>
      <c r="B3017" s="339">
        <v>861</v>
      </c>
      <c r="C3017" s="321"/>
      <c r="D3017" s="321" t="s">
        <v>4250</v>
      </c>
      <c r="E3017" s="321"/>
      <c r="F3017" s="321"/>
      <c r="G3017" s="321" t="s">
        <v>629</v>
      </c>
      <c r="H3017" s="321"/>
      <c r="I3017" s="335">
        <v>1.3860000000000001E-3</v>
      </c>
      <c r="J3017" s="331"/>
      <c r="K3017" s="142">
        <v>24</v>
      </c>
      <c r="L3017" s="331"/>
      <c r="M3017" s="331"/>
      <c r="N3017" s="132">
        <v>3.3300000000000003E-2</v>
      </c>
      <c r="O3017" s="331"/>
      <c r="P3017" s="331"/>
      <c r="Q3017" s="331"/>
      <c r="R3017" s="331"/>
      <c r="S3017" s="132">
        <v>3.3300000000000003E-2</v>
      </c>
    </row>
    <row r="3018" spans="1:19" ht="10.9" customHeight="1" x14ac:dyDescent="0.2">
      <c r="A3018" s="128" t="s">
        <v>4015</v>
      </c>
      <c r="B3018" s="339">
        <v>985</v>
      </c>
      <c r="C3018" s="321"/>
      <c r="D3018" s="321" t="s">
        <v>3960</v>
      </c>
      <c r="E3018" s="321"/>
      <c r="F3018" s="321"/>
      <c r="G3018" s="321" t="s">
        <v>621</v>
      </c>
      <c r="H3018" s="321"/>
      <c r="I3018" s="335">
        <v>1.17E-3</v>
      </c>
      <c r="J3018" s="331"/>
      <c r="K3018" s="135">
        <v>105</v>
      </c>
      <c r="L3018" s="331"/>
      <c r="M3018" s="331"/>
      <c r="N3018" s="132">
        <v>0.1229</v>
      </c>
      <c r="O3018" s="331"/>
      <c r="P3018" s="331"/>
      <c r="Q3018" s="331"/>
      <c r="R3018" s="331"/>
      <c r="S3018" s="132">
        <v>0.1229</v>
      </c>
    </row>
    <row r="3019" spans="1:19" ht="21.75" customHeight="1" x14ac:dyDescent="0.2">
      <c r="A3019" s="128" t="s">
        <v>4015</v>
      </c>
      <c r="B3019" s="334">
        <v>1363</v>
      </c>
      <c r="C3019" s="321"/>
      <c r="D3019" s="321" t="s">
        <v>3340</v>
      </c>
      <c r="E3019" s="321"/>
      <c r="F3019" s="321"/>
      <c r="G3019" s="321" t="s">
        <v>21</v>
      </c>
      <c r="H3019" s="321"/>
      <c r="I3019" s="335">
        <v>1.2500000000000001E-2</v>
      </c>
      <c r="J3019" s="331"/>
      <c r="K3019" s="142">
        <v>26.57</v>
      </c>
      <c r="L3019" s="331"/>
      <c r="M3019" s="331"/>
      <c r="N3019" s="132">
        <v>0.33210000000000001</v>
      </c>
      <c r="O3019" s="331"/>
      <c r="P3019" s="331"/>
      <c r="Q3019" s="331"/>
      <c r="R3019" s="331"/>
      <c r="S3019" s="132">
        <v>0.33210000000000001</v>
      </c>
    </row>
    <row r="3020" spans="1:19" ht="10.9" customHeight="1" x14ac:dyDescent="0.2">
      <c r="A3020" s="128" t="s">
        <v>4015</v>
      </c>
      <c r="B3020" s="334">
        <v>9206</v>
      </c>
      <c r="C3020" s="321"/>
      <c r="D3020" s="321" t="s">
        <v>3964</v>
      </c>
      <c r="E3020" s="321"/>
      <c r="F3020" s="321"/>
      <c r="G3020" s="321" t="s">
        <v>3963</v>
      </c>
      <c r="H3020" s="321"/>
      <c r="I3020" s="335">
        <v>7.9319999999999998E-3</v>
      </c>
      <c r="J3020" s="331"/>
      <c r="K3020" s="142">
        <v>32</v>
      </c>
      <c r="L3020" s="331"/>
      <c r="M3020" s="331"/>
      <c r="N3020" s="132">
        <v>0.25380000000000003</v>
      </c>
      <c r="O3020" s="331"/>
      <c r="P3020" s="331"/>
      <c r="Q3020" s="331"/>
      <c r="R3020" s="331"/>
      <c r="S3020" s="132">
        <v>0.25380000000000003</v>
      </c>
    </row>
    <row r="3021" spans="1:19" ht="10.9" customHeight="1" x14ac:dyDescent="0.2">
      <c r="A3021" s="322" t="s">
        <v>4014</v>
      </c>
      <c r="B3021" s="322"/>
      <c r="C3021" s="322"/>
      <c r="D3021" s="322"/>
      <c r="E3021" s="322"/>
      <c r="F3021" s="322"/>
      <c r="G3021" s="322"/>
      <c r="H3021" s="322"/>
      <c r="I3021" s="322"/>
      <c r="J3021" s="322"/>
      <c r="K3021" s="322"/>
      <c r="L3021" s="333">
        <v>0</v>
      </c>
      <c r="M3021" s="322"/>
      <c r="N3021" s="152">
        <v>0.74209999999999998</v>
      </c>
      <c r="O3021" s="333">
        <v>0</v>
      </c>
      <c r="P3021" s="322"/>
      <c r="Q3021" s="333">
        <v>0</v>
      </c>
      <c r="R3021" s="322"/>
      <c r="S3021" s="152">
        <v>0.74209999999999998</v>
      </c>
    </row>
    <row r="3022" spans="1:19" ht="10.9" customHeight="1" x14ac:dyDescent="0.2">
      <c r="A3022" s="322" t="s">
        <v>4013</v>
      </c>
      <c r="B3022" s="322"/>
      <c r="C3022" s="322"/>
      <c r="D3022" s="322"/>
      <c r="E3022" s="322"/>
      <c r="F3022" s="322"/>
      <c r="G3022" s="322"/>
      <c r="H3022" s="322"/>
      <c r="I3022" s="322"/>
      <c r="J3022" s="322"/>
      <c r="K3022" s="322"/>
      <c r="L3022" s="330">
        <v>0</v>
      </c>
      <c r="M3022" s="322"/>
      <c r="N3022" s="149">
        <v>1</v>
      </c>
      <c r="O3022" s="330">
        <v>0</v>
      </c>
      <c r="P3022" s="322"/>
      <c r="Q3022" s="330">
        <v>0</v>
      </c>
      <c r="R3022" s="322"/>
      <c r="S3022" s="149">
        <v>1</v>
      </c>
    </row>
    <row r="3023" spans="1:19" ht="10.9" customHeight="1" x14ac:dyDescent="0.2">
      <c r="A3023" s="301"/>
      <c r="B3023" s="301"/>
      <c r="C3023" s="301"/>
      <c r="D3023" s="301"/>
      <c r="E3023" s="301"/>
      <c r="F3023" s="301"/>
      <c r="G3023" s="301"/>
      <c r="H3023" s="301"/>
      <c r="I3023" s="301"/>
      <c r="J3023" s="301"/>
      <c r="K3023" s="301"/>
      <c r="L3023" s="301"/>
      <c r="M3023" s="301"/>
      <c r="N3023" s="301"/>
      <c r="O3023" s="301"/>
      <c r="P3023" s="301"/>
      <c r="Q3023" s="301"/>
      <c r="R3023" s="301"/>
      <c r="S3023" s="301"/>
    </row>
    <row r="3024" spans="1:19" ht="10.9" customHeight="1" x14ac:dyDescent="0.2">
      <c r="A3024" s="322" t="s">
        <v>4031</v>
      </c>
      <c r="B3024" s="322"/>
      <c r="C3024" s="322"/>
      <c r="D3024" s="322"/>
      <c r="E3024" s="321" t="s">
        <v>4263</v>
      </c>
      <c r="F3024" s="321"/>
      <c r="G3024" s="321"/>
      <c r="H3024" s="321"/>
      <c r="I3024" s="321"/>
      <c r="J3024" s="321"/>
      <c r="K3024" s="321"/>
      <c r="L3024" s="321"/>
      <c r="M3024" s="321"/>
      <c r="N3024" s="321"/>
      <c r="O3024" s="321"/>
      <c r="P3024" s="321"/>
      <c r="Q3024" s="321"/>
      <c r="R3024" s="321"/>
      <c r="S3024" s="321"/>
    </row>
    <row r="3025" spans="1:19" ht="10.9" customHeight="1" x14ac:dyDescent="0.2">
      <c r="A3025" s="322" t="s">
        <v>4022</v>
      </c>
      <c r="B3025" s="322"/>
      <c r="C3025" s="322"/>
      <c r="D3025" s="322"/>
      <c r="E3025" s="321" t="s">
        <v>4262</v>
      </c>
      <c r="F3025" s="321"/>
      <c r="G3025" s="321"/>
      <c r="H3025" s="321"/>
      <c r="I3025" s="321"/>
      <c r="J3025" s="321"/>
      <c r="K3025" s="321"/>
      <c r="L3025" s="321"/>
      <c r="M3025" s="321"/>
      <c r="N3025" s="321"/>
      <c r="O3025" s="321"/>
      <c r="P3025" s="322" t="s">
        <v>2904</v>
      </c>
      <c r="Q3025" s="322"/>
      <c r="R3025" s="321" t="s">
        <v>21</v>
      </c>
      <c r="S3025" s="321"/>
    </row>
    <row r="3026" spans="1:19" ht="10.9" customHeight="1" x14ac:dyDescent="0.2">
      <c r="A3026" s="157"/>
      <c r="B3026" s="324"/>
      <c r="C3026" s="324"/>
      <c r="D3026" s="324"/>
      <c r="E3026" s="324"/>
      <c r="F3026" s="324"/>
      <c r="G3026" s="325"/>
      <c r="H3026" s="325"/>
      <c r="I3026" s="325"/>
      <c r="J3026" s="325"/>
      <c r="K3026" s="156"/>
      <c r="L3026" s="326" t="s">
        <v>4020</v>
      </c>
      <c r="M3026" s="326"/>
      <c r="N3026" s="326"/>
      <c r="O3026" s="326"/>
      <c r="P3026" s="326"/>
      <c r="Q3026" s="326"/>
      <c r="R3026" s="326"/>
      <c r="S3026" s="156"/>
    </row>
    <row r="3027" spans="1:19" ht="65.650000000000006" customHeight="1" x14ac:dyDescent="0.2">
      <c r="A3027" s="155" t="s">
        <v>1247</v>
      </c>
      <c r="B3027" s="327" t="s">
        <v>0</v>
      </c>
      <c r="C3027" s="327"/>
      <c r="D3027" s="327" t="s">
        <v>1</v>
      </c>
      <c r="E3027" s="327"/>
      <c r="F3027" s="327"/>
      <c r="G3027" s="327" t="s">
        <v>2904</v>
      </c>
      <c r="H3027" s="327"/>
      <c r="I3027" s="328" t="s">
        <v>405</v>
      </c>
      <c r="J3027" s="328"/>
      <c r="K3027" s="154" t="s">
        <v>4</v>
      </c>
      <c r="L3027" s="322" t="s">
        <v>4019</v>
      </c>
      <c r="M3027" s="322"/>
      <c r="N3027" s="141" t="s">
        <v>4018</v>
      </c>
      <c r="O3027" s="322" t="s">
        <v>4017</v>
      </c>
      <c r="P3027" s="322"/>
      <c r="Q3027" s="322" t="s">
        <v>4016</v>
      </c>
      <c r="R3027" s="322"/>
      <c r="S3027" s="154" t="s">
        <v>5</v>
      </c>
    </row>
    <row r="3028" spans="1:19" ht="10.9" customHeight="1" x14ac:dyDescent="0.2">
      <c r="A3028" s="128" t="s">
        <v>4015</v>
      </c>
      <c r="B3028" s="334">
        <v>1035</v>
      </c>
      <c r="C3028" s="321"/>
      <c r="D3028" s="321" t="s">
        <v>3301</v>
      </c>
      <c r="E3028" s="321"/>
      <c r="F3028" s="321"/>
      <c r="G3028" s="321" t="s">
        <v>621</v>
      </c>
      <c r="H3028" s="321"/>
      <c r="I3028" s="335">
        <v>4.7E-2</v>
      </c>
      <c r="J3028" s="331"/>
      <c r="K3028" s="135">
        <v>425</v>
      </c>
      <c r="L3028" s="331"/>
      <c r="M3028" s="331"/>
      <c r="N3028" s="142">
        <v>19.975000000000001</v>
      </c>
      <c r="O3028" s="331"/>
      <c r="P3028" s="331"/>
      <c r="Q3028" s="331"/>
      <c r="R3028" s="331"/>
      <c r="S3028" s="142">
        <v>19.975000000000001</v>
      </c>
    </row>
    <row r="3029" spans="1:19" ht="21.75" customHeight="1" x14ac:dyDescent="0.2">
      <c r="A3029" s="128" t="s">
        <v>4015</v>
      </c>
      <c r="B3029" s="334">
        <v>1363</v>
      </c>
      <c r="C3029" s="321"/>
      <c r="D3029" s="321" t="s">
        <v>3340</v>
      </c>
      <c r="E3029" s="321"/>
      <c r="F3029" s="321"/>
      <c r="G3029" s="321" t="s">
        <v>21</v>
      </c>
      <c r="H3029" s="321"/>
      <c r="I3029" s="335">
        <v>1.2500000000000001E-2</v>
      </c>
      <c r="J3029" s="331"/>
      <c r="K3029" s="142">
        <v>26.57</v>
      </c>
      <c r="L3029" s="331"/>
      <c r="M3029" s="331"/>
      <c r="N3029" s="132">
        <v>0.33210000000000001</v>
      </c>
      <c r="O3029" s="331"/>
      <c r="P3029" s="331"/>
      <c r="Q3029" s="331"/>
      <c r="R3029" s="331"/>
      <c r="S3029" s="132">
        <v>0.33210000000000001</v>
      </c>
    </row>
    <row r="3030" spans="1:19" ht="10.9" customHeight="1" x14ac:dyDescent="0.2">
      <c r="A3030" s="322" t="s">
        <v>4014</v>
      </c>
      <c r="B3030" s="322"/>
      <c r="C3030" s="322"/>
      <c r="D3030" s="322"/>
      <c r="E3030" s="322"/>
      <c r="F3030" s="322"/>
      <c r="G3030" s="322"/>
      <c r="H3030" s="322"/>
      <c r="I3030" s="322"/>
      <c r="J3030" s="322"/>
      <c r="K3030" s="322"/>
      <c r="L3030" s="333">
        <v>0</v>
      </c>
      <c r="M3030" s="322"/>
      <c r="N3030" s="160">
        <v>20.307099999999998</v>
      </c>
      <c r="O3030" s="333">
        <v>0</v>
      </c>
      <c r="P3030" s="322"/>
      <c r="Q3030" s="333">
        <v>0</v>
      </c>
      <c r="R3030" s="322"/>
      <c r="S3030" s="160">
        <v>20.307099999999998</v>
      </c>
    </row>
    <row r="3031" spans="1:19" ht="10.9" customHeight="1" x14ac:dyDescent="0.2">
      <c r="A3031" s="322" t="s">
        <v>4013</v>
      </c>
      <c r="B3031" s="322"/>
      <c r="C3031" s="322"/>
      <c r="D3031" s="322"/>
      <c r="E3031" s="322"/>
      <c r="F3031" s="322"/>
      <c r="G3031" s="322"/>
      <c r="H3031" s="322"/>
      <c r="I3031" s="322"/>
      <c r="J3031" s="322"/>
      <c r="K3031" s="322"/>
      <c r="L3031" s="330">
        <v>0</v>
      </c>
      <c r="M3031" s="322"/>
      <c r="N3031" s="149">
        <v>1</v>
      </c>
      <c r="O3031" s="330">
        <v>0</v>
      </c>
      <c r="P3031" s="322"/>
      <c r="Q3031" s="330">
        <v>0</v>
      </c>
      <c r="R3031" s="322"/>
      <c r="S3031" s="149">
        <v>1</v>
      </c>
    </row>
    <row r="3032" spans="1:19" ht="10.9" customHeight="1" x14ac:dyDescent="0.2">
      <c r="A3032" s="301"/>
      <c r="B3032" s="301"/>
      <c r="C3032" s="301"/>
      <c r="D3032" s="301"/>
      <c r="E3032" s="301"/>
      <c r="F3032" s="301"/>
      <c r="G3032" s="301"/>
      <c r="H3032" s="301"/>
      <c r="I3032" s="301"/>
      <c r="J3032" s="301"/>
      <c r="K3032" s="301"/>
      <c r="L3032" s="301"/>
      <c r="M3032" s="301"/>
      <c r="N3032" s="301"/>
      <c r="O3032" s="301"/>
      <c r="P3032" s="301"/>
      <c r="Q3032" s="301"/>
      <c r="R3032" s="301"/>
      <c r="S3032" s="301"/>
    </row>
    <row r="3033" spans="1:19" ht="10.9" customHeight="1" x14ac:dyDescent="0.2">
      <c r="A3033" s="322" t="s">
        <v>4022</v>
      </c>
      <c r="B3033" s="322"/>
      <c r="C3033" s="322"/>
      <c r="D3033" s="322"/>
      <c r="E3033" s="321" t="s">
        <v>4261</v>
      </c>
      <c r="F3033" s="321"/>
      <c r="G3033" s="321"/>
      <c r="H3033" s="321"/>
      <c r="I3033" s="321"/>
      <c r="J3033" s="321"/>
      <c r="K3033" s="321"/>
      <c r="L3033" s="321"/>
      <c r="M3033" s="321"/>
      <c r="N3033" s="321"/>
      <c r="O3033" s="321"/>
      <c r="P3033" s="322" t="s">
        <v>2904</v>
      </c>
      <c r="Q3033" s="322"/>
      <c r="R3033" s="321" t="s">
        <v>21</v>
      </c>
      <c r="S3033" s="321"/>
    </row>
    <row r="3034" spans="1:19" ht="10.9" customHeight="1" x14ac:dyDescent="0.2">
      <c r="A3034" s="157"/>
      <c r="B3034" s="324"/>
      <c r="C3034" s="324"/>
      <c r="D3034" s="324"/>
      <c r="E3034" s="324"/>
      <c r="F3034" s="324"/>
      <c r="G3034" s="325"/>
      <c r="H3034" s="325"/>
      <c r="I3034" s="325"/>
      <c r="J3034" s="325"/>
      <c r="K3034" s="156"/>
      <c r="L3034" s="326" t="s">
        <v>4020</v>
      </c>
      <c r="M3034" s="326"/>
      <c r="N3034" s="326"/>
      <c r="O3034" s="326"/>
      <c r="P3034" s="326"/>
      <c r="Q3034" s="326"/>
      <c r="R3034" s="326"/>
      <c r="S3034" s="156"/>
    </row>
    <row r="3035" spans="1:19" ht="65.650000000000006" customHeight="1" x14ac:dyDescent="0.2">
      <c r="A3035" s="155" t="s">
        <v>1247</v>
      </c>
      <c r="B3035" s="327" t="s">
        <v>0</v>
      </c>
      <c r="C3035" s="327"/>
      <c r="D3035" s="327" t="s">
        <v>1</v>
      </c>
      <c r="E3035" s="327"/>
      <c r="F3035" s="327"/>
      <c r="G3035" s="327" t="s">
        <v>2904</v>
      </c>
      <c r="H3035" s="327"/>
      <c r="I3035" s="328" t="s">
        <v>405</v>
      </c>
      <c r="J3035" s="328"/>
      <c r="K3035" s="154" t="s">
        <v>4</v>
      </c>
      <c r="L3035" s="322" t="s">
        <v>4019</v>
      </c>
      <c r="M3035" s="322"/>
      <c r="N3035" s="141" t="s">
        <v>4018</v>
      </c>
      <c r="O3035" s="322" t="s">
        <v>4017</v>
      </c>
      <c r="P3035" s="322"/>
      <c r="Q3035" s="322" t="s">
        <v>4016</v>
      </c>
      <c r="R3035" s="322"/>
      <c r="S3035" s="154" t="s">
        <v>5</v>
      </c>
    </row>
    <row r="3036" spans="1:19" ht="21.75" customHeight="1" x14ac:dyDescent="0.2">
      <c r="A3036" s="128" t="s">
        <v>4034</v>
      </c>
      <c r="B3036" s="339">
        <v>594</v>
      </c>
      <c r="C3036" s="321"/>
      <c r="D3036" s="321" t="s">
        <v>3982</v>
      </c>
      <c r="E3036" s="321"/>
      <c r="F3036" s="321"/>
      <c r="G3036" s="321" t="s">
        <v>21</v>
      </c>
      <c r="H3036" s="321"/>
      <c r="I3036" s="335">
        <v>1</v>
      </c>
      <c r="J3036" s="331"/>
      <c r="K3036" s="142">
        <v>32</v>
      </c>
      <c r="L3036" s="348">
        <v>32</v>
      </c>
      <c r="M3036" s="331"/>
      <c r="N3036" s="153"/>
      <c r="O3036" s="331"/>
      <c r="P3036" s="331"/>
      <c r="Q3036" s="331"/>
      <c r="R3036" s="331"/>
      <c r="S3036" s="142">
        <v>32</v>
      </c>
    </row>
    <row r="3037" spans="1:19" ht="10.9" customHeight="1" x14ac:dyDescent="0.2">
      <c r="A3037" s="322" t="s">
        <v>4014</v>
      </c>
      <c r="B3037" s="322"/>
      <c r="C3037" s="322"/>
      <c r="D3037" s="322"/>
      <c r="E3037" s="322"/>
      <c r="F3037" s="322"/>
      <c r="G3037" s="322"/>
      <c r="H3037" s="322"/>
      <c r="I3037" s="322"/>
      <c r="J3037" s="322"/>
      <c r="K3037" s="322"/>
      <c r="L3037" s="349">
        <v>32</v>
      </c>
      <c r="M3037" s="322"/>
      <c r="N3037" s="152">
        <v>0</v>
      </c>
      <c r="O3037" s="333">
        <v>0</v>
      </c>
      <c r="P3037" s="322"/>
      <c r="Q3037" s="333">
        <v>0</v>
      </c>
      <c r="R3037" s="322"/>
      <c r="S3037" s="160">
        <v>32</v>
      </c>
    </row>
    <row r="3038" spans="1:19" ht="10.9" customHeight="1" x14ac:dyDescent="0.2">
      <c r="A3038" s="322" t="s">
        <v>4013</v>
      </c>
      <c r="B3038" s="322"/>
      <c r="C3038" s="322"/>
      <c r="D3038" s="322"/>
      <c r="E3038" s="322"/>
      <c r="F3038" s="322"/>
      <c r="G3038" s="322"/>
      <c r="H3038" s="322"/>
      <c r="I3038" s="322"/>
      <c r="J3038" s="322"/>
      <c r="K3038" s="322"/>
      <c r="L3038" s="329">
        <v>1</v>
      </c>
      <c r="M3038" s="322"/>
      <c r="N3038" s="150">
        <v>0</v>
      </c>
      <c r="O3038" s="330">
        <v>0</v>
      </c>
      <c r="P3038" s="322"/>
      <c r="Q3038" s="330">
        <v>0</v>
      </c>
      <c r="R3038" s="322"/>
      <c r="S3038" s="149">
        <v>1</v>
      </c>
    </row>
    <row r="3039" spans="1:19" ht="10.9" customHeight="1" x14ac:dyDescent="0.2">
      <c r="A3039" s="301"/>
      <c r="B3039" s="301"/>
      <c r="C3039" s="301"/>
      <c r="D3039" s="301"/>
      <c r="E3039" s="301"/>
      <c r="F3039" s="301"/>
      <c r="G3039" s="301"/>
      <c r="H3039" s="301"/>
      <c r="I3039" s="301"/>
      <c r="J3039" s="301"/>
      <c r="K3039" s="301"/>
      <c r="L3039" s="301"/>
      <c r="M3039" s="301"/>
      <c r="N3039" s="301"/>
      <c r="O3039" s="301"/>
      <c r="P3039" s="301"/>
      <c r="Q3039" s="301"/>
      <c r="R3039" s="301"/>
      <c r="S3039" s="301"/>
    </row>
    <row r="3040" spans="1:19" ht="10.9" customHeight="1" x14ac:dyDescent="0.2">
      <c r="A3040" s="322" t="s">
        <v>4031</v>
      </c>
      <c r="B3040" s="322"/>
      <c r="C3040" s="322"/>
      <c r="D3040" s="322"/>
      <c r="E3040" s="321" t="s">
        <v>4260</v>
      </c>
      <c r="F3040" s="321"/>
      <c r="G3040" s="321"/>
      <c r="H3040" s="321"/>
      <c r="I3040" s="321"/>
      <c r="J3040" s="321"/>
      <c r="K3040" s="321"/>
      <c r="L3040" s="321"/>
      <c r="M3040" s="321"/>
      <c r="N3040" s="321"/>
      <c r="O3040" s="321"/>
      <c r="P3040" s="321"/>
      <c r="Q3040" s="321"/>
      <c r="R3040" s="321"/>
      <c r="S3040" s="321"/>
    </row>
    <row r="3041" spans="1:19" ht="10.9" customHeight="1" x14ac:dyDescent="0.2">
      <c r="A3041" s="322" t="s">
        <v>4022</v>
      </c>
      <c r="B3041" s="322"/>
      <c r="C3041" s="322"/>
      <c r="D3041" s="322"/>
      <c r="E3041" s="321" t="s">
        <v>4259</v>
      </c>
      <c r="F3041" s="321"/>
      <c r="G3041" s="321"/>
      <c r="H3041" s="321"/>
      <c r="I3041" s="321"/>
      <c r="J3041" s="321"/>
      <c r="K3041" s="321"/>
      <c r="L3041" s="321"/>
      <c r="M3041" s="321"/>
      <c r="N3041" s="321"/>
      <c r="O3041" s="321"/>
      <c r="P3041" s="322" t="s">
        <v>2904</v>
      </c>
      <c r="Q3041" s="322"/>
      <c r="R3041" s="321" t="s">
        <v>621</v>
      </c>
      <c r="S3041" s="321"/>
    </row>
    <row r="3042" spans="1:19" ht="10.9" customHeight="1" x14ac:dyDescent="0.2">
      <c r="A3042" s="157"/>
      <c r="B3042" s="324"/>
      <c r="C3042" s="324"/>
      <c r="D3042" s="324"/>
      <c r="E3042" s="324"/>
      <c r="F3042" s="324"/>
      <c r="G3042" s="325"/>
      <c r="H3042" s="325"/>
      <c r="I3042" s="325"/>
      <c r="J3042" s="325"/>
      <c r="K3042" s="156"/>
      <c r="L3042" s="326" t="s">
        <v>4020</v>
      </c>
      <c r="M3042" s="326"/>
      <c r="N3042" s="326"/>
      <c r="O3042" s="326"/>
      <c r="P3042" s="326"/>
      <c r="Q3042" s="326"/>
      <c r="R3042" s="326"/>
      <c r="S3042" s="156"/>
    </row>
    <row r="3043" spans="1:19" ht="65.650000000000006" customHeight="1" x14ac:dyDescent="0.2">
      <c r="A3043" s="155" t="s">
        <v>1247</v>
      </c>
      <c r="B3043" s="327" t="s">
        <v>0</v>
      </c>
      <c r="C3043" s="327"/>
      <c r="D3043" s="327" t="s">
        <v>1</v>
      </c>
      <c r="E3043" s="327"/>
      <c r="F3043" s="327"/>
      <c r="G3043" s="327" t="s">
        <v>2904</v>
      </c>
      <c r="H3043" s="327"/>
      <c r="I3043" s="328" t="s">
        <v>405</v>
      </c>
      <c r="J3043" s="328"/>
      <c r="K3043" s="154" t="s">
        <v>4</v>
      </c>
      <c r="L3043" s="322" t="s">
        <v>4019</v>
      </c>
      <c r="M3043" s="322"/>
      <c r="N3043" s="141" t="s">
        <v>4018</v>
      </c>
      <c r="O3043" s="322" t="s">
        <v>4017</v>
      </c>
      <c r="P3043" s="322"/>
      <c r="Q3043" s="322" t="s">
        <v>4016</v>
      </c>
      <c r="R3043" s="322"/>
      <c r="S3043" s="154" t="s">
        <v>5</v>
      </c>
    </row>
    <row r="3044" spans="1:19" ht="10.9" customHeight="1" x14ac:dyDescent="0.2">
      <c r="A3044" s="128" t="s">
        <v>4015</v>
      </c>
      <c r="B3044" s="339">
        <v>960</v>
      </c>
      <c r="C3044" s="321"/>
      <c r="D3044" s="321" t="s">
        <v>3967</v>
      </c>
      <c r="E3044" s="321"/>
      <c r="F3044" s="321"/>
      <c r="G3044" s="321" t="s">
        <v>629</v>
      </c>
      <c r="H3044" s="321"/>
      <c r="I3044" s="352">
        <v>459.85</v>
      </c>
      <c r="J3044" s="331"/>
      <c r="K3044" s="132">
        <v>0.64</v>
      </c>
      <c r="L3044" s="331"/>
      <c r="M3044" s="331"/>
      <c r="N3044" s="135">
        <v>294.30399999999997</v>
      </c>
      <c r="O3044" s="331"/>
      <c r="P3044" s="331"/>
      <c r="Q3044" s="331"/>
      <c r="R3044" s="331"/>
      <c r="S3044" s="135">
        <v>294.30399999999997</v>
      </c>
    </row>
    <row r="3045" spans="1:19" ht="10.9" customHeight="1" x14ac:dyDescent="0.2">
      <c r="A3045" s="128" t="s">
        <v>4015</v>
      </c>
      <c r="B3045" s="339">
        <v>986</v>
      </c>
      <c r="C3045" s="321"/>
      <c r="D3045" s="321" t="s">
        <v>3959</v>
      </c>
      <c r="E3045" s="321"/>
      <c r="F3045" s="321"/>
      <c r="G3045" s="321" t="s">
        <v>621</v>
      </c>
      <c r="H3045" s="321"/>
      <c r="I3045" s="335">
        <v>1.36</v>
      </c>
      <c r="J3045" s="331"/>
      <c r="K3045" s="135">
        <v>105</v>
      </c>
      <c r="L3045" s="331"/>
      <c r="M3045" s="331"/>
      <c r="N3045" s="135">
        <v>142.80000000000001</v>
      </c>
      <c r="O3045" s="331"/>
      <c r="P3045" s="331"/>
      <c r="Q3045" s="331"/>
      <c r="R3045" s="331"/>
      <c r="S3045" s="135">
        <v>142.80000000000001</v>
      </c>
    </row>
    <row r="3046" spans="1:19" ht="10.9" customHeight="1" x14ac:dyDescent="0.2">
      <c r="A3046" s="322" t="s">
        <v>4014</v>
      </c>
      <c r="B3046" s="322"/>
      <c r="C3046" s="322"/>
      <c r="D3046" s="322"/>
      <c r="E3046" s="322"/>
      <c r="F3046" s="322"/>
      <c r="G3046" s="322"/>
      <c r="H3046" s="322"/>
      <c r="I3046" s="322"/>
      <c r="J3046" s="322"/>
      <c r="K3046" s="322"/>
      <c r="L3046" s="333">
        <v>0</v>
      </c>
      <c r="M3046" s="322"/>
      <c r="N3046" s="161">
        <v>437.10399999999998</v>
      </c>
      <c r="O3046" s="333">
        <v>0</v>
      </c>
      <c r="P3046" s="322"/>
      <c r="Q3046" s="333">
        <v>0</v>
      </c>
      <c r="R3046" s="322"/>
      <c r="S3046" s="161">
        <v>437.10399999999998</v>
      </c>
    </row>
    <row r="3047" spans="1:19" ht="10.9" customHeight="1" x14ac:dyDescent="0.2">
      <c r="A3047" s="322" t="s">
        <v>4013</v>
      </c>
      <c r="B3047" s="322"/>
      <c r="C3047" s="322"/>
      <c r="D3047" s="322"/>
      <c r="E3047" s="322"/>
      <c r="F3047" s="322"/>
      <c r="G3047" s="322"/>
      <c r="H3047" s="322"/>
      <c r="I3047" s="322"/>
      <c r="J3047" s="322"/>
      <c r="K3047" s="322"/>
      <c r="L3047" s="330">
        <v>0</v>
      </c>
      <c r="M3047" s="322"/>
      <c r="N3047" s="149">
        <v>1</v>
      </c>
      <c r="O3047" s="330">
        <v>0</v>
      </c>
      <c r="P3047" s="322"/>
      <c r="Q3047" s="330">
        <v>0</v>
      </c>
      <c r="R3047" s="322"/>
      <c r="S3047" s="149">
        <v>1</v>
      </c>
    </row>
    <row r="3048" spans="1:19" ht="10.9" customHeight="1" x14ac:dyDescent="0.2">
      <c r="A3048" s="301"/>
      <c r="B3048" s="301"/>
      <c r="C3048" s="301"/>
      <c r="D3048" s="301"/>
      <c r="E3048" s="301"/>
      <c r="F3048" s="301"/>
      <c r="G3048" s="301"/>
      <c r="H3048" s="301"/>
      <c r="I3048" s="301"/>
      <c r="J3048" s="301"/>
      <c r="K3048" s="301"/>
      <c r="L3048" s="301"/>
      <c r="M3048" s="301"/>
      <c r="N3048" s="301"/>
      <c r="O3048" s="301"/>
      <c r="P3048" s="301"/>
      <c r="Q3048" s="301"/>
      <c r="R3048" s="301"/>
      <c r="S3048" s="301"/>
    </row>
    <row r="3049" spans="1:19" ht="10.9" customHeight="1" x14ac:dyDescent="0.2">
      <c r="A3049" s="322" t="s">
        <v>4022</v>
      </c>
      <c r="B3049" s="322"/>
      <c r="C3049" s="322"/>
      <c r="D3049" s="322"/>
      <c r="E3049" s="321" t="s">
        <v>4258</v>
      </c>
      <c r="F3049" s="321"/>
      <c r="G3049" s="321"/>
      <c r="H3049" s="321"/>
      <c r="I3049" s="321"/>
      <c r="J3049" s="321"/>
      <c r="K3049" s="321"/>
      <c r="L3049" s="321"/>
      <c r="M3049" s="321"/>
      <c r="N3049" s="321"/>
      <c r="O3049" s="321"/>
      <c r="P3049" s="322" t="s">
        <v>2904</v>
      </c>
      <c r="Q3049" s="322"/>
      <c r="R3049" s="321" t="s">
        <v>21</v>
      </c>
      <c r="S3049" s="321"/>
    </row>
    <row r="3050" spans="1:19" ht="10.9" customHeight="1" x14ac:dyDescent="0.2">
      <c r="A3050" s="157"/>
      <c r="B3050" s="324"/>
      <c r="C3050" s="324"/>
      <c r="D3050" s="324"/>
      <c r="E3050" s="324"/>
      <c r="F3050" s="324"/>
      <c r="G3050" s="325"/>
      <c r="H3050" s="325"/>
      <c r="I3050" s="325"/>
      <c r="J3050" s="325"/>
      <c r="K3050" s="156"/>
      <c r="L3050" s="326" t="s">
        <v>4020</v>
      </c>
      <c r="M3050" s="326"/>
      <c r="N3050" s="326"/>
      <c r="O3050" s="326"/>
      <c r="P3050" s="326"/>
      <c r="Q3050" s="326"/>
      <c r="R3050" s="326"/>
      <c r="S3050" s="156"/>
    </row>
    <row r="3051" spans="1:19" ht="65.650000000000006" customHeight="1" x14ac:dyDescent="0.2">
      <c r="A3051" s="155" t="s">
        <v>1247</v>
      </c>
      <c r="B3051" s="327" t="s">
        <v>0</v>
      </c>
      <c r="C3051" s="327"/>
      <c r="D3051" s="327" t="s">
        <v>1</v>
      </c>
      <c r="E3051" s="327"/>
      <c r="F3051" s="327"/>
      <c r="G3051" s="327" t="s">
        <v>2904</v>
      </c>
      <c r="H3051" s="327"/>
      <c r="I3051" s="328" t="s">
        <v>405</v>
      </c>
      <c r="J3051" s="328"/>
      <c r="K3051" s="154" t="s">
        <v>4</v>
      </c>
      <c r="L3051" s="322" t="s">
        <v>4019</v>
      </c>
      <c r="M3051" s="322"/>
      <c r="N3051" s="141" t="s">
        <v>4018</v>
      </c>
      <c r="O3051" s="322" t="s">
        <v>4017</v>
      </c>
      <c r="P3051" s="322"/>
      <c r="Q3051" s="322" t="s">
        <v>4016</v>
      </c>
      <c r="R3051" s="322"/>
      <c r="S3051" s="154" t="s">
        <v>5</v>
      </c>
    </row>
    <row r="3052" spans="1:19" ht="10.9" customHeight="1" x14ac:dyDescent="0.2">
      <c r="A3052" s="128" t="s">
        <v>4015</v>
      </c>
      <c r="B3052" s="334">
        <v>1034</v>
      </c>
      <c r="C3052" s="321"/>
      <c r="D3052" s="321" t="s">
        <v>3302</v>
      </c>
      <c r="E3052" s="321"/>
      <c r="F3052" s="321"/>
      <c r="G3052" s="321" t="s">
        <v>621</v>
      </c>
      <c r="H3052" s="321"/>
      <c r="I3052" s="335">
        <v>3.7499999999999999E-2</v>
      </c>
      <c r="J3052" s="331"/>
      <c r="K3052" s="135">
        <v>435</v>
      </c>
      <c r="L3052" s="331"/>
      <c r="M3052" s="331"/>
      <c r="N3052" s="142">
        <v>16.3125</v>
      </c>
      <c r="O3052" s="331"/>
      <c r="P3052" s="331"/>
      <c r="Q3052" s="331"/>
      <c r="R3052" s="331"/>
      <c r="S3052" s="142">
        <v>16.3125</v>
      </c>
    </row>
    <row r="3053" spans="1:19" ht="10.9" customHeight="1" x14ac:dyDescent="0.2">
      <c r="A3053" s="128" t="s">
        <v>4015</v>
      </c>
      <c r="B3053" s="334">
        <v>1050</v>
      </c>
      <c r="C3053" s="321"/>
      <c r="D3053" s="321" t="s">
        <v>3298</v>
      </c>
      <c r="E3053" s="321"/>
      <c r="F3053" s="321"/>
      <c r="G3053" s="321" t="s">
        <v>621</v>
      </c>
      <c r="H3053" s="321"/>
      <c r="I3053" s="335">
        <v>3.7499999999999999E-2</v>
      </c>
      <c r="J3053" s="331"/>
      <c r="K3053" s="142">
        <v>45</v>
      </c>
      <c r="L3053" s="331"/>
      <c r="M3053" s="331"/>
      <c r="N3053" s="132">
        <v>1.6875</v>
      </c>
      <c r="O3053" s="331"/>
      <c r="P3053" s="331"/>
      <c r="Q3053" s="331"/>
      <c r="R3053" s="331"/>
      <c r="S3053" s="132">
        <v>1.6875</v>
      </c>
    </row>
    <row r="3054" spans="1:19" ht="10.9" customHeight="1" x14ac:dyDescent="0.2">
      <c r="A3054" s="322" t="s">
        <v>4014</v>
      </c>
      <c r="B3054" s="322"/>
      <c r="C3054" s="322"/>
      <c r="D3054" s="322"/>
      <c r="E3054" s="322"/>
      <c r="F3054" s="322"/>
      <c r="G3054" s="322"/>
      <c r="H3054" s="322"/>
      <c r="I3054" s="322"/>
      <c r="J3054" s="322"/>
      <c r="K3054" s="322"/>
      <c r="L3054" s="333">
        <v>0</v>
      </c>
      <c r="M3054" s="322"/>
      <c r="N3054" s="160">
        <v>18</v>
      </c>
      <c r="O3054" s="333">
        <v>0</v>
      </c>
      <c r="P3054" s="322"/>
      <c r="Q3054" s="333">
        <v>0</v>
      </c>
      <c r="R3054" s="322"/>
      <c r="S3054" s="160">
        <v>18</v>
      </c>
    </row>
    <row r="3055" spans="1:19" ht="10.9" customHeight="1" x14ac:dyDescent="0.2">
      <c r="A3055" s="322" t="s">
        <v>4013</v>
      </c>
      <c r="B3055" s="322"/>
      <c r="C3055" s="322"/>
      <c r="D3055" s="322"/>
      <c r="E3055" s="322"/>
      <c r="F3055" s="322"/>
      <c r="G3055" s="322"/>
      <c r="H3055" s="322"/>
      <c r="I3055" s="322"/>
      <c r="J3055" s="322"/>
      <c r="K3055" s="322"/>
      <c r="L3055" s="330">
        <v>0</v>
      </c>
      <c r="M3055" s="322"/>
      <c r="N3055" s="149">
        <v>1</v>
      </c>
      <c r="O3055" s="330">
        <v>0</v>
      </c>
      <c r="P3055" s="322"/>
      <c r="Q3055" s="330">
        <v>0</v>
      </c>
      <c r="R3055" s="322"/>
      <c r="S3055" s="149">
        <v>1</v>
      </c>
    </row>
    <row r="3056" spans="1:19" ht="10.9" customHeight="1" x14ac:dyDescent="0.2">
      <c r="A3056" s="301"/>
      <c r="B3056" s="301"/>
      <c r="C3056" s="301"/>
      <c r="D3056" s="301"/>
      <c r="E3056" s="301"/>
      <c r="F3056" s="301"/>
      <c r="G3056" s="301"/>
      <c r="H3056" s="301"/>
      <c r="I3056" s="301"/>
      <c r="J3056" s="301"/>
      <c r="K3056" s="301"/>
      <c r="L3056" s="301"/>
      <c r="M3056" s="301"/>
      <c r="N3056" s="301"/>
      <c r="O3056" s="301"/>
      <c r="P3056" s="301"/>
      <c r="Q3056" s="301"/>
      <c r="R3056" s="301"/>
      <c r="S3056" s="301"/>
    </row>
    <row r="3057" spans="1:19" ht="10.9" customHeight="1" x14ac:dyDescent="0.2">
      <c r="A3057" s="322" t="s">
        <v>4022</v>
      </c>
      <c r="B3057" s="322"/>
      <c r="C3057" s="322"/>
      <c r="D3057" s="322"/>
      <c r="E3057" s="321" t="s">
        <v>4257</v>
      </c>
      <c r="F3057" s="321"/>
      <c r="G3057" s="321"/>
      <c r="H3057" s="321"/>
      <c r="I3057" s="321"/>
      <c r="J3057" s="321"/>
      <c r="K3057" s="321"/>
      <c r="L3057" s="321"/>
      <c r="M3057" s="321"/>
      <c r="N3057" s="321"/>
      <c r="O3057" s="321"/>
      <c r="P3057" s="322" t="s">
        <v>2904</v>
      </c>
      <c r="Q3057" s="322"/>
      <c r="R3057" s="321" t="s">
        <v>21</v>
      </c>
      <c r="S3057" s="321"/>
    </row>
    <row r="3058" spans="1:19" ht="10.9" customHeight="1" x14ac:dyDescent="0.2">
      <c r="A3058" s="157"/>
      <c r="B3058" s="324"/>
      <c r="C3058" s="324"/>
      <c r="D3058" s="324"/>
      <c r="E3058" s="324"/>
      <c r="F3058" s="324"/>
      <c r="G3058" s="325"/>
      <c r="H3058" s="325"/>
      <c r="I3058" s="325"/>
      <c r="J3058" s="325"/>
      <c r="K3058" s="156"/>
      <c r="L3058" s="326" t="s">
        <v>4020</v>
      </c>
      <c r="M3058" s="326"/>
      <c r="N3058" s="326"/>
      <c r="O3058" s="326"/>
      <c r="P3058" s="326"/>
      <c r="Q3058" s="326"/>
      <c r="R3058" s="326"/>
      <c r="S3058" s="156"/>
    </row>
    <row r="3059" spans="1:19" ht="65.650000000000006" customHeight="1" x14ac:dyDescent="0.2">
      <c r="A3059" s="155" t="s">
        <v>1247</v>
      </c>
      <c r="B3059" s="327" t="s">
        <v>0</v>
      </c>
      <c r="C3059" s="327"/>
      <c r="D3059" s="327" t="s">
        <v>1</v>
      </c>
      <c r="E3059" s="327"/>
      <c r="F3059" s="327"/>
      <c r="G3059" s="327" t="s">
        <v>2904</v>
      </c>
      <c r="H3059" s="327"/>
      <c r="I3059" s="328" t="s">
        <v>405</v>
      </c>
      <c r="J3059" s="328"/>
      <c r="K3059" s="154" t="s">
        <v>4</v>
      </c>
      <c r="L3059" s="322" t="s">
        <v>4019</v>
      </c>
      <c r="M3059" s="322"/>
      <c r="N3059" s="141" t="s">
        <v>4018</v>
      </c>
      <c r="O3059" s="322" t="s">
        <v>4017</v>
      </c>
      <c r="P3059" s="322"/>
      <c r="Q3059" s="322" t="s">
        <v>4016</v>
      </c>
      <c r="R3059" s="322"/>
      <c r="S3059" s="154" t="s">
        <v>5</v>
      </c>
    </row>
    <row r="3060" spans="1:19" ht="10.9" customHeight="1" x14ac:dyDescent="0.2">
      <c r="A3060" s="128" t="s">
        <v>4015</v>
      </c>
      <c r="B3060" s="334">
        <v>1034</v>
      </c>
      <c r="C3060" s="321"/>
      <c r="D3060" s="321" t="s">
        <v>3302</v>
      </c>
      <c r="E3060" s="321"/>
      <c r="F3060" s="321"/>
      <c r="G3060" s="321" t="s">
        <v>621</v>
      </c>
      <c r="H3060" s="321"/>
      <c r="I3060" s="335">
        <v>6.25E-2</v>
      </c>
      <c r="J3060" s="331"/>
      <c r="K3060" s="135">
        <v>435</v>
      </c>
      <c r="L3060" s="331"/>
      <c r="M3060" s="331"/>
      <c r="N3060" s="142">
        <v>27.1875</v>
      </c>
      <c r="O3060" s="331"/>
      <c r="P3060" s="331"/>
      <c r="Q3060" s="331"/>
      <c r="R3060" s="331"/>
      <c r="S3060" s="142">
        <v>27.1875</v>
      </c>
    </row>
    <row r="3061" spans="1:19" ht="10.9" customHeight="1" x14ac:dyDescent="0.2">
      <c r="A3061" s="128" t="s">
        <v>4015</v>
      </c>
      <c r="B3061" s="334">
        <v>1050</v>
      </c>
      <c r="C3061" s="321"/>
      <c r="D3061" s="321" t="s">
        <v>3298</v>
      </c>
      <c r="E3061" s="321"/>
      <c r="F3061" s="321"/>
      <c r="G3061" s="321" t="s">
        <v>621</v>
      </c>
      <c r="H3061" s="321"/>
      <c r="I3061" s="335">
        <v>6.25E-2</v>
      </c>
      <c r="J3061" s="331"/>
      <c r="K3061" s="142">
        <v>45</v>
      </c>
      <c r="L3061" s="331"/>
      <c r="M3061" s="331"/>
      <c r="N3061" s="132">
        <v>2.8125</v>
      </c>
      <c r="O3061" s="331"/>
      <c r="P3061" s="331"/>
      <c r="Q3061" s="331"/>
      <c r="R3061" s="331"/>
      <c r="S3061" s="132">
        <v>2.8125</v>
      </c>
    </row>
    <row r="3062" spans="1:19" ht="10.9" customHeight="1" x14ac:dyDescent="0.2">
      <c r="A3062" s="322" t="s">
        <v>4014</v>
      </c>
      <c r="B3062" s="322"/>
      <c r="C3062" s="322"/>
      <c r="D3062" s="322"/>
      <c r="E3062" s="322"/>
      <c r="F3062" s="322"/>
      <c r="G3062" s="322"/>
      <c r="H3062" s="322"/>
      <c r="I3062" s="322"/>
      <c r="J3062" s="322"/>
      <c r="K3062" s="322"/>
      <c r="L3062" s="333">
        <v>0</v>
      </c>
      <c r="M3062" s="322"/>
      <c r="N3062" s="160">
        <v>30</v>
      </c>
      <c r="O3062" s="333">
        <v>0</v>
      </c>
      <c r="P3062" s="322"/>
      <c r="Q3062" s="333">
        <v>0</v>
      </c>
      <c r="R3062" s="322"/>
      <c r="S3062" s="160">
        <v>30</v>
      </c>
    </row>
    <row r="3063" spans="1:19" ht="10.9" customHeight="1" x14ac:dyDescent="0.2">
      <c r="A3063" s="322" t="s">
        <v>4013</v>
      </c>
      <c r="B3063" s="322"/>
      <c r="C3063" s="322"/>
      <c r="D3063" s="322"/>
      <c r="E3063" s="322"/>
      <c r="F3063" s="322"/>
      <c r="G3063" s="322"/>
      <c r="H3063" s="322"/>
      <c r="I3063" s="322"/>
      <c r="J3063" s="322"/>
      <c r="K3063" s="322"/>
      <c r="L3063" s="330">
        <v>0</v>
      </c>
      <c r="M3063" s="322"/>
      <c r="N3063" s="149">
        <v>1</v>
      </c>
      <c r="O3063" s="330">
        <v>0</v>
      </c>
      <c r="P3063" s="322"/>
      <c r="Q3063" s="330">
        <v>0</v>
      </c>
      <c r="R3063" s="322"/>
      <c r="S3063" s="149">
        <v>1</v>
      </c>
    </row>
    <row r="3064" spans="1:19" ht="10.9" customHeight="1" x14ac:dyDescent="0.2">
      <c r="A3064" s="301"/>
      <c r="B3064" s="301"/>
      <c r="C3064" s="301"/>
      <c r="D3064" s="301"/>
      <c r="E3064" s="301"/>
      <c r="F3064" s="301"/>
      <c r="G3064" s="301"/>
      <c r="H3064" s="301"/>
      <c r="I3064" s="301"/>
      <c r="J3064" s="301"/>
      <c r="K3064" s="301"/>
      <c r="L3064" s="301"/>
      <c r="M3064" s="301"/>
      <c r="N3064" s="301"/>
      <c r="O3064" s="301"/>
      <c r="P3064" s="301"/>
      <c r="Q3064" s="301"/>
      <c r="R3064" s="301"/>
      <c r="S3064" s="301"/>
    </row>
    <row r="3065" spans="1:19" ht="10.9" customHeight="1" x14ac:dyDescent="0.2">
      <c r="A3065" s="322" t="s">
        <v>4022</v>
      </c>
      <c r="B3065" s="322"/>
      <c r="C3065" s="322"/>
      <c r="D3065" s="322"/>
      <c r="E3065" s="321" t="s">
        <v>4256</v>
      </c>
      <c r="F3065" s="321"/>
      <c r="G3065" s="321"/>
      <c r="H3065" s="321"/>
      <c r="I3065" s="321"/>
      <c r="J3065" s="321"/>
      <c r="K3065" s="321"/>
      <c r="L3065" s="321"/>
      <c r="M3065" s="321"/>
      <c r="N3065" s="321"/>
      <c r="O3065" s="321"/>
      <c r="P3065" s="322" t="s">
        <v>2904</v>
      </c>
      <c r="Q3065" s="322"/>
      <c r="R3065" s="321" t="s">
        <v>21</v>
      </c>
      <c r="S3065" s="321"/>
    </row>
    <row r="3066" spans="1:19" ht="10.9" customHeight="1" x14ac:dyDescent="0.2">
      <c r="A3066" s="157"/>
      <c r="B3066" s="324"/>
      <c r="C3066" s="324"/>
      <c r="D3066" s="324"/>
      <c r="E3066" s="324"/>
      <c r="F3066" s="324"/>
      <c r="G3066" s="325"/>
      <c r="H3066" s="325"/>
      <c r="I3066" s="325"/>
      <c r="J3066" s="325"/>
      <c r="K3066" s="156"/>
      <c r="L3066" s="326" t="s">
        <v>4020</v>
      </c>
      <c r="M3066" s="326"/>
      <c r="N3066" s="326"/>
      <c r="O3066" s="326"/>
      <c r="P3066" s="326"/>
      <c r="Q3066" s="326"/>
      <c r="R3066" s="326"/>
      <c r="S3066" s="156"/>
    </row>
    <row r="3067" spans="1:19" ht="65.650000000000006" customHeight="1" x14ac:dyDescent="0.2">
      <c r="A3067" s="155" t="s">
        <v>1247</v>
      </c>
      <c r="B3067" s="327" t="s">
        <v>0</v>
      </c>
      <c r="C3067" s="327"/>
      <c r="D3067" s="327" t="s">
        <v>1</v>
      </c>
      <c r="E3067" s="327"/>
      <c r="F3067" s="327"/>
      <c r="G3067" s="327" t="s">
        <v>2904</v>
      </c>
      <c r="H3067" s="327"/>
      <c r="I3067" s="328" t="s">
        <v>405</v>
      </c>
      <c r="J3067" s="328"/>
      <c r="K3067" s="154" t="s">
        <v>4</v>
      </c>
      <c r="L3067" s="322" t="s">
        <v>4019</v>
      </c>
      <c r="M3067" s="322"/>
      <c r="N3067" s="141" t="s">
        <v>4018</v>
      </c>
      <c r="O3067" s="322" t="s">
        <v>4017</v>
      </c>
      <c r="P3067" s="322"/>
      <c r="Q3067" s="322" t="s">
        <v>4016</v>
      </c>
      <c r="R3067" s="322"/>
      <c r="S3067" s="154" t="s">
        <v>5</v>
      </c>
    </row>
    <row r="3068" spans="1:19" ht="10.9" customHeight="1" x14ac:dyDescent="0.2">
      <c r="A3068" s="128" t="s">
        <v>4015</v>
      </c>
      <c r="B3068" s="334">
        <v>1034</v>
      </c>
      <c r="C3068" s="321"/>
      <c r="D3068" s="321" t="s">
        <v>3302</v>
      </c>
      <c r="E3068" s="321"/>
      <c r="F3068" s="321"/>
      <c r="G3068" s="321" t="s">
        <v>621</v>
      </c>
      <c r="H3068" s="321"/>
      <c r="I3068" s="335">
        <v>7.4999999999999997E-2</v>
      </c>
      <c r="J3068" s="331"/>
      <c r="K3068" s="135">
        <v>435</v>
      </c>
      <c r="L3068" s="331"/>
      <c r="M3068" s="331"/>
      <c r="N3068" s="142">
        <v>32.625</v>
      </c>
      <c r="O3068" s="331"/>
      <c r="P3068" s="331"/>
      <c r="Q3068" s="331"/>
      <c r="R3068" s="331"/>
      <c r="S3068" s="142">
        <v>32.625</v>
      </c>
    </row>
    <row r="3069" spans="1:19" ht="10.9" customHeight="1" x14ac:dyDescent="0.2">
      <c r="A3069" s="128" t="s">
        <v>4015</v>
      </c>
      <c r="B3069" s="334">
        <v>1050</v>
      </c>
      <c r="C3069" s="321"/>
      <c r="D3069" s="321" t="s">
        <v>3298</v>
      </c>
      <c r="E3069" s="321"/>
      <c r="F3069" s="321"/>
      <c r="G3069" s="321" t="s">
        <v>621</v>
      </c>
      <c r="H3069" s="321"/>
      <c r="I3069" s="335">
        <v>7.4999999999999997E-2</v>
      </c>
      <c r="J3069" s="331"/>
      <c r="K3069" s="142">
        <v>45</v>
      </c>
      <c r="L3069" s="331"/>
      <c r="M3069" s="331"/>
      <c r="N3069" s="132">
        <v>3.375</v>
      </c>
      <c r="O3069" s="331"/>
      <c r="P3069" s="331"/>
      <c r="Q3069" s="331"/>
      <c r="R3069" s="331"/>
      <c r="S3069" s="132">
        <v>3.375</v>
      </c>
    </row>
    <row r="3070" spans="1:19" ht="10.9" customHeight="1" x14ac:dyDescent="0.2">
      <c r="A3070" s="322" t="s">
        <v>4014</v>
      </c>
      <c r="B3070" s="322"/>
      <c r="C3070" s="322"/>
      <c r="D3070" s="322"/>
      <c r="E3070" s="322"/>
      <c r="F3070" s="322"/>
      <c r="G3070" s="322"/>
      <c r="H3070" s="322"/>
      <c r="I3070" s="322"/>
      <c r="J3070" s="322"/>
      <c r="K3070" s="322"/>
      <c r="L3070" s="333">
        <v>0</v>
      </c>
      <c r="M3070" s="322"/>
      <c r="N3070" s="160">
        <v>36</v>
      </c>
      <c r="O3070" s="333">
        <v>0</v>
      </c>
      <c r="P3070" s="322"/>
      <c r="Q3070" s="333">
        <v>0</v>
      </c>
      <c r="R3070" s="322"/>
      <c r="S3070" s="160">
        <v>36</v>
      </c>
    </row>
    <row r="3071" spans="1:19" ht="10.9" customHeight="1" x14ac:dyDescent="0.2">
      <c r="A3071" s="322" t="s">
        <v>4013</v>
      </c>
      <c r="B3071" s="322"/>
      <c r="C3071" s="322"/>
      <c r="D3071" s="322"/>
      <c r="E3071" s="322"/>
      <c r="F3071" s="322"/>
      <c r="G3071" s="322"/>
      <c r="H3071" s="322"/>
      <c r="I3071" s="322"/>
      <c r="J3071" s="322"/>
      <c r="K3071" s="322"/>
      <c r="L3071" s="330">
        <v>0</v>
      </c>
      <c r="M3071" s="322"/>
      <c r="N3071" s="149">
        <v>1</v>
      </c>
      <c r="O3071" s="330">
        <v>0</v>
      </c>
      <c r="P3071" s="322"/>
      <c r="Q3071" s="330">
        <v>0</v>
      </c>
      <c r="R3071" s="322"/>
      <c r="S3071" s="149">
        <v>1</v>
      </c>
    </row>
    <row r="3072" spans="1:19" ht="10.9" customHeight="1" x14ac:dyDescent="0.2">
      <c r="A3072" s="301"/>
      <c r="B3072" s="301"/>
      <c r="C3072" s="301"/>
      <c r="D3072" s="301"/>
      <c r="E3072" s="301"/>
      <c r="F3072" s="301"/>
      <c r="G3072" s="301"/>
      <c r="H3072" s="301"/>
      <c r="I3072" s="301"/>
      <c r="J3072" s="301"/>
      <c r="K3072" s="301"/>
      <c r="L3072" s="301"/>
      <c r="M3072" s="301"/>
      <c r="N3072" s="301"/>
      <c r="O3072" s="301"/>
      <c r="P3072" s="301"/>
      <c r="Q3072" s="301"/>
      <c r="R3072" s="301"/>
      <c r="S3072" s="301"/>
    </row>
    <row r="3073" spans="1:19" ht="10.9" customHeight="1" x14ac:dyDescent="0.2">
      <c r="A3073" s="322" t="s">
        <v>4022</v>
      </c>
      <c r="B3073" s="322"/>
      <c r="C3073" s="322"/>
      <c r="D3073" s="322"/>
      <c r="E3073" s="321" t="s">
        <v>4255</v>
      </c>
      <c r="F3073" s="321"/>
      <c r="G3073" s="321"/>
      <c r="H3073" s="321"/>
      <c r="I3073" s="321"/>
      <c r="J3073" s="321"/>
      <c r="K3073" s="321"/>
      <c r="L3073" s="321"/>
      <c r="M3073" s="321"/>
      <c r="N3073" s="321"/>
      <c r="O3073" s="321"/>
      <c r="P3073" s="322" t="s">
        <v>2904</v>
      </c>
      <c r="Q3073" s="322"/>
      <c r="R3073" s="321" t="s">
        <v>21</v>
      </c>
      <c r="S3073" s="321"/>
    </row>
    <row r="3074" spans="1:19" ht="10.9" customHeight="1" x14ac:dyDescent="0.2">
      <c r="A3074" s="157"/>
      <c r="B3074" s="324"/>
      <c r="C3074" s="324"/>
      <c r="D3074" s="324"/>
      <c r="E3074" s="324"/>
      <c r="F3074" s="324"/>
      <c r="G3074" s="325"/>
      <c r="H3074" s="325"/>
      <c r="I3074" s="325"/>
      <c r="J3074" s="325"/>
      <c r="K3074" s="156"/>
      <c r="L3074" s="326" t="s">
        <v>4020</v>
      </c>
      <c r="M3074" s="326"/>
      <c r="N3074" s="326"/>
      <c r="O3074" s="326"/>
      <c r="P3074" s="326"/>
      <c r="Q3074" s="326"/>
      <c r="R3074" s="326"/>
      <c r="S3074" s="156"/>
    </row>
    <row r="3075" spans="1:19" ht="65.650000000000006" customHeight="1" x14ac:dyDescent="0.2">
      <c r="A3075" s="155" t="s">
        <v>1247</v>
      </c>
      <c r="B3075" s="327" t="s">
        <v>0</v>
      </c>
      <c r="C3075" s="327"/>
      <c r="D3075" s="327" t="s">
        <v>1</v>
      </c>
      <c r="E3075" s="327"/>
      <c r="F3075" s="327"/>
      <c r="G3075" s="327" t="s">
        <v>2904</v>
      </c>
      <c r="H3075" s="327"/>
      <c r="I3075" s="328" t="s">
        <v>405</v>
      </c>
      <c r="J3075" s="328"/>
      <c r="K3075" s="154" t="s">
        <v>4</v>
      </c>
      <c r="L3075" s="322" t="s">
        <v>4019</v>
      </c>
      <c r="M3075" s="322"/>
      <c r="N3075" s="141" t="s">
        <v>4018</v>
      </c>
      <c r="O3075" s="322" t="s">
        <v>4017</v>
      </c>
      <c r="P3075" s="322"/>
      <c r="Q3075" s="322" t="s">
        <v>4016</v>
      </c>
      <c r="R3075" s="322"/>
      <c r="S3075" s="154" t="s">
        <v>5</v>
      </c>
    </row>
    <row r="3076" spans="1:19" ht="10.9" customHeight="1" x14ac:dyDescent="0.2">
      <c r="A3076" s="128" t="s">
        <v>4015</v>
      </c>
      <c r="B3076" s="334">
        <v>6241</v>
      </c>
      <c r="C3076" s="321"/>
      <c r="D3076" s="321" t="s">
        <v>3217</v>
      </c>
      <c r="E3076" s="321"/>
      <c r="F3076" s="321"/>
      <c r="G3076" s="321" t="s">
        <v>21</v>
      </c>
      <c r="H3076" s="321"/>
      <c r="I3076" s="335">
        <v>1.2</v>
      </c>
      <c r="J3076" s="331"/>
      <c r="K3076" s="142">
        <v>10.15</v>
      </c>
      <c r="L3076" s="331"/>
      <c r="M3076" s="331"/>
      <c r="N3076" s="142">
        <v>12.18</v>
      </c>
      <c r="O3076" s="331"/>
      <c r="P3076" s="331"/>
      <c r="Q3076" s="331"/>
      <c r="R3076" s="331"/>
      <c r="S3076" s="142">
        <v>12.18</v>
      </c>
    </row>
    <row r="3077" spans="1:19" ht="10.9" customHeight="1" x14ac:dyDescent="0.2">
      <c r="A3077" s="128" t="s">
        <v>4015</v>
      </c>
      <c r="B3077" s="334">
        <v>6242</v>
      </c>
      <c r="C3077" s="321"/>
      <c r="D3077" s="321" t="s">
        <v>3216</v>
      </c>
      <c r="E3077" s="321"/>
      <c r="F3077" s="321"/>
      <c r="G3077" s="321" t="s">
        <v>21</v>
      </c>
      <c r="H3077" s="321"/>
      <c r="I3077" s="335">
        <v>3.6665999999999997E-2</v>
      </c>
      <c r="J3077" s="331"/>
      <c r="K3077" s="142">
        <v>42.09</v>
      </c>
      <c r="L3077" s="331"/>
      <c r="M3077" s="331"/>
      <c r="N3077" s="132">
        <v>1.5432999999999999</v>
      </c>
      <c r="O3077" s="331"/>
      <c r="P3077" s="331"/>
      <c r="Q3077" s="331"/>
      <c r="R3077" s="331"/>
      <c r="S3077" s="132">
        <v>1.5432999999999999</v>
      </c>
    </row>
    <row r="3078" spans="1:19" ht="10.9" customHeight="1" x14ac:dyDescent="0.2">
      <c r="A3078" s="322" t="s">
        <v>4014</v>
      </c>
      <c r="B3078" s="322"/>
      <c r="C3078" s="322"/>
      <c r="D3078" s="322"/>
      <c r="E3078" s="322"/>
      <c r="F3078" s="322"/>
      <c r="G3078" s="322"/>
      <c r="H3078" s="322"/>
      <c r="I3078" s="322"/>
      <c r="J3078" s="322"/>
      <c r="K3078" s="322"/>
      <c r="L3078" s="333">
        <v>0</v>
      </c>
      <c r="M3078" s="322"/>
      <c r="N3078" s="160">
        <v>13.7233</v>
      </c>
      <c r="O3078" s="333">
        <v>0</v>
      </c>
      <c r="P3078" s="322"/>
      <c r="Q3078" s="333">
        <v>0</v>
      </c>
      <c r="R3078" s="322"/>
      <c r="S3078" s="160">
        <v>13.7233</v>
      </c>
    </row>
    <row r="3079" spans="1:19" ht="10.9" customHeight="1" x14ac:dyDescent="0.2">
      <c r="A3079" s="322" t="s">
        <v>4013</v>
      </c>
      <c r="B3079" s="322"/>
      <c r="C3079" s="322"/>
      <c r="D3079" s="322"/>
      <c r="E3079" s="322"/>
      <c r="F3079" s="322"/>
      <c r="G3079" s="322"/>
      <c r="H3079" s="322"/>
      <c r="I3079" s="322"/>
      <c r="J3079" s="322"/>
      <c r="K3079" s="322"/>
      <c r="L3079" s="330">
        <v>0</v>
      </c>
      <c r="M3079" s="322"/>
      <c r="N3079" s="149">
        <v>1</v>
      </c>
      <c r="O3079" s="330">
        <v>0</v>
      </c>
      <c r="P3079" s="322"/>
      <c r="Q3079" s="330">
        <v>0</v>
      </c>
      <c r="R3079" s="322"/>
      <c r="S3079" s="149">
        <v>1</v>
      </c>
    </row>
    <row r="3080" spans="1:19" ht="10.9" customHeight="1" x14ac:dyDescent="0.2">
      <c r="A3080" s="301"/>
      <c r="B3080" s="301"/>
      <c r="C3080" s="301"/>
      <c r="D3080" s="301"/>
      <c r="E3080" s="301"/>
      <c r="F3080" s="301"/>
      <c r="G3080" s="301"/>
      <c r="H3080" s="301"/>
      <c r="I3080" s="301"/>
      <c r="J3080" s="301"/>
      <c r="K3080" s="301"/>
      <c r="L3080" s="301"/>
      <c r="M3080" s="301"/>
      <c r="N3080" s="301"/>
      <c r="O3080" s="301"/>
      <c r="P3080" s="301"/>
      <c r="Q3080" s="301"/>
      <c r="R3080" s="301"/>
      <c r="S3080" s="301"/>
    </row>
    <row r="3081" spans="1:19" ht="10.9" customHeight="1" x14ac:dyDescent="0.2">
      <c r="A3081" s="322" t="s">
        <v>4022</v>
      </c>
      <c r="B3081" s="322"/>
      <c r="C3081" s="322"/>
      <c r="D3081" s="322"/>
      <c r="E3081" s="321" t="s">
        <v>4254</v>
      </c>
      <c r="F3081" s="321"/>
      <c r="G3081" s="321"/>
      <c r="H3081" s="321"/>
      <c r="I3081" s="321"/>
      <c r="J3081" s="321"/>
      <c r="K3081" s="321"/>
      <c r="L3081" s="321"/>
      <c r="M3081" s="321"/>
      <c r="N3081" s="321"/>
      <c r="O3081" s="321"/>
      <c r="P3081" s="322" t="s">
        <v>2904</v>
      </c>
      <c r="Q3081" s="322"/>
      <c r="R3081" s="321" t="s">
        <v>21</v>
      </c>
      <c r="S3081" s="321"/>
    </row>
    <row r="3082" spans="1:19" ht="10.9" customHeight="1" x14ac:dyDescent="0.2">
      <c r="A3082" s="157"/>
      <c r="B3082" s="324"/>
      <c r="C3082" s="324"/>
      <c r="D3082" s="324"/>
      <c r="E3082" s="324"/>
      <c r="F3082" s="324"/>
      <c r="G3082" s="325"/>
      <c r="H3082" s="325"/>
      <c r="I3082" s="325"/>
      <c r="J3082" s="325"/>
      <c r="K3082" s="156"/>
      <c r="L3082" s="326" t="s">
        <v>4020</v>
      </c>
      <c r="M3082" s="326"/>
      <c r="N3082" s="326"/>
      <c r="O3082" s="326"/>
      <c r="P3082" s="326"/>
      <c r="Q3082" s="326"/>
      <c r="R3082" s="326"/>
      <c r="S3082" s="156"/>
    </row>
    <row r="3083" spans="1:19" ht="65.650000000000006" customHeight="1" x14ac:dyDescent="0.2">
      <c r="A3083" s="155" t="s">
        <v>1247</v>
      </c>
      <c r="B3083" s="327" t="s">
        <v>0</v>
      </c>
      <c r="C3083" s="327"/>
      <c r="D3083" s="327" t="s">
        <v>1</v>
      </c>
      <c r="E3083" s="327"/>
      <c r="F3083" s="327"/>
      <c r="G3083" s="327" t="s">
        <v>2904</v>
      </c>
      <c r="H3083" s="327"/>
      <c r="I3083" s="328" t="s">
        <v>405</v>
      </c>
      <c r="J3083" s="328"/>
      <c r="K3083" s="154" t="s">
        <v>4</v>
      </c>
      <c r="L3083" s="322" t="s">
        <v>4019</v>
      </c>
      <c r="M3083" s="322"/>
      <c r="N3083" s="141" t="s">
        <v>4018</v>
      </c>
      <c r="O3083" s="322" t="s">
        <v>4017</v>
      </c>
      <c r="P3083" s="322"/>
      <c r="Q3083" s="322" t="s">
        <v>4016</v>
      </c>
      <c r="R3083" s="322"/>
      <c r="S3083" s="154" t="s">
        <v>5</v>
      </c>
    </row>
    <row r="3084" spans="1:19" ht="21.75" customHeight="1" x14ac:dyDescent="0.2">
      <c r="A3084" s="128" t="s">
        <v>4034</v>
      </c>
      <c r="B3084" s="339">
        <v>567</v>
      </c>
      <c r="C3084" s="321"/>
      <c r="D3084" s="321" t="s">
        <v>2177</v>
      </c>
      <c r="E3084" s="321"/>
      <c r="F3084" s="321"/>
      <c r="G3084" s="321" t="s">
        <v>21</v>
      </c>
      <c r="H3084" s="321"/>
      <c r="I3084" s="335">
        <v>1</v>
      </c>
      <c r="J3084" s="331"/>
      <c r="K3084" s="142">
        <v>30</v>
      </c>
      <c r="L3084" s="348">
        <v>30</v>
      </c>
      <c r="M3084" s="331"/>
      <c r="N3084" s="153"/>
      <c r="O3084" s="331"/>
      <c r="P3084" s="331"/>
      <c r="Q3084" s="331"/>
      <c r="R3084" s="331"/>
      <c r="S3084" s="142">
        <v>30</v>
      </c>
    </row>
    <row r="3085" spans="1:19" ht="10.9" customHeight="1" x14ac:dyDescent="0.2">
      <c r="A3085" s="322" t="s">
        <v>4014</v>
      </c>
      <c r="B3085" s="322"/>
      <c r="C3085" s="322"/>
      <c r="D3085" s="322"/>
      <c r="E3085" s="322"/>
      <c r="F3085" s="322"/>
      <c r="G3085" s="322"/>
      <c r="H3085" s="322"/>
      <c r="I3085" s="322"/>
      <c r="J3085" s="322"/>
      <c r="K3085" s="322"/>
      <c r="L3085" s="349">
        <v>30</v>
      </c>
      <c r="M3085" s="322"/>
      <c r="N3085" s="152">
        <v>0</v>
      </c>
      <c r="O3085" s="333">
        <v>0</v>
      </c>
      <c r="P3085" s="322"/>
      <c r="Q3085" s="333">
        <v>0</v>
      </c>
      <c r="R3085" s="322"/>
      <c r="S3085" s="160">
        <v>30</v>
      </c>
    </row>
    <row r="3086" spans="1:19" ht="10.9" customHeight="1" x14ac:dyDescent="0.2">
      <c r="A3086" s="322" t="s">
        <v>4013</v>
      </c>
      <c r="B3086" s="322"/>
      <c r="C3086" s="322"/>
      <c r="D3086" s="322"/>
      <c r="E3086" s="322"/>
      <c r="F3086" s="322"/>
      <c r="G3086" s="322"/>
      <c r="H3086" s="322"/>
      <c r="I3086" s="322"/>
      <c r="J3086" s="322"/>
      <c r="K3086" s="322"/>
      <c r="L3086" s="329">
        <v>1</v>
      </c>
      <c r="M3086" s="322"/>
      <c r="N3086" s="150">
        <v>0</v>
      </c>
      <c r="O3086" s="330">
        <v>0</v>
      </c>
      <c r="P3086" s="322"/>
      <c r="Q3086" s="330">
        <v>0</v>
      </c>
      <c r="R3086" s="322"/>
      <c r="S3086" s="149">
        <v>1</v>
      </c>
    </row>
    <row r="3087" spans="1:19" ht="10.9" customHeight="1" x14ac:dyDescent="0.2">
      <c r="A3087" s="301"/>
      <c r="B3087" s="301"/>
      <c r="C3087" s="301"/>
      <c r="D3087" s="301"/>
      <c r="E3087" s="301"/>
      <c r="F3087" s="301"/>
      <c r="G3087" s="301"/>
      <c r="H3087" s="301"/>
      <c r="I3087" s="301"/>
      <c r="J3087" s="301"/>
      <c r="K3087" s="301"/>
      <c r="L3087" s="301"/>
      <c r="M3087" s="301"/>
      <c r="N3087" s="301"/>
      <c r="O3087" s="301"/>
      <c r="P3087" s="301"/>
      <c r="Q3087" s="301"/>
      <c r="R3087" s="301"/>
      <c r="S3087" s="301"/>
    </row>
    <row r="3088" spans="1:19" ht="10.9" customHeight="1" x14ac:dyDescent="0.2">
      <c r="A3088" s="322" t="s">
        <v>4022</v>
      </c>
      <c r="B3088" s="322"/>
      <c r="C3088" s="322"/>
      <c r="D3088" s="322"/>
      <c r="E3088" s="321" t="s">
        <v>4253</v>
      </c>
      <c r="F3088" s="321"/>
      <c r="G3088" s="321"/>
      <c r="H3088" s="321"/>
      <c r="I3088" s="321"/>
      <c r="J3088" s="321"/>
      <c r="K3088" s="321"/>
      <c r="L3088" s="321"/>
      <c r="M3088" s="321"/>
      <c r="N3088" s="321"/>
      <c r="O3088" s="321"/>
      <c r="P3088" s="322" t="s">
        <v>2904</v>
      </c>
      <c r="Q3088" s="322"/>
      <c r="R3088" s="321" t="s">
        <v>21</v>
      </c>
      <c r="S3088" s="321"/>
    </row>
    <row r="3089" spans="1:19" ht="10.9" customHeight="1" x14ac:dyDescent="0.2">
      <c r="A3089" s="157"/>
      <c r="B3089" s="324"/>
      <c r="C3089" s="324"/>
      <c r="D3089" s="324"/>
      <c r="E3089" s="324"/>
      <c r="F3089" s="324"/>
      <c r="G3089" s="325"/>
      <c r="H3089" s="325"/>
      <c r="I3089" s="325"/>
      <c r="J3089" s="325"/>
      <c r="K3089" s="156"/>
      <c r="L3089" s="326" t="s">
        <v>4020</v>
      </c>
      <c r="M3089" s="326"/>
      <c r="N3089" s="326"/>
      <c r="O3089" s="326"/>
      <c r="P3089" s="326"/>
      <c r="Q3089" s="326"/>
      <c r="R3089" s="326"/>
      <c r="S3089" s="156"/>
    </row>
    <row r="3090" spans="1:19" ht="65.650000000000006" customHeight="1" x14ac:dyDescent="0.2">
      <c r="A3090" s="155" t="s">
        <v>1247</v>
      </c>
      <c r="B3090" s="327" t="s">
        <v>0</v>
      </c>
      <c r="C3090" s="327"/>
      <c r="D3090" s="327" t="s">
        <v>1</v>
      </c>
      <c r="E3090" s="327"/>
      <c r="F3090" s="327"/>
      <c r="G3090" s="327" t="s">
        <v>2904</v>
      </c>
      <c r="H3090" s="327"/>
      <c r="I3090" s="328" t="s">
        <v>405</v>
      </c>
      <c r="J3090" s="328"/>
      <c r="K3090" s="154" t="s">
        <v>4</v>
      </c>
      <c r="L3090" s="322" t="s">
        <v>4019</v>
      </c>
      <c r="M3090" s="322"/>
      <c r="N3090" s="141" t="s">
        <v>4018</v>
      </c>
      <c r="O3090" s="322" t="s">
        <v>4017</v>
      </c>
      <c r="P3090" s="322"/>
      <c r="Q3090" s="322" t="s">
        <v>4016</v>
      </c>
      <c r="R3090" s="322"/>
      <c r="S3090" s="154" t="s">
        <v>5</v>
      </c>
    </row>
    <row r="3091" spans="1:19" ht="21.75" customHeight="1" x14ac:dyDescent="0.2">
      <c r="A3091" s="128" t="s">
        <v>4034</v>
      </c>
      <c r="B3091" s="339">
        <v>482</v>
      </c>
      <c r="C3091" s="321"/>
      <c r="D3091" s="321" t="s">
        <v>3985</v>
      </c>
      <c r="E3091" s="321"/>
      <c r="F3091" s="321"/>
      <c r="G3091" s="321" t="s">
        <v>21</v>
      </c>
      <c r="H3091" s="321"/>
      <c r="I3091" s="335">
        <v>1</v>
      </c>
      <c r="J3091" s="331"/>
      <c r="K3091" s="142">
        <v>35</v>
      </c>
      <c r="L3091" s="348">
        <v>35</v>
      </c>
      <c r="M3091" s="331"/>
      <c r="N3091" s="153"/>
      <c r="O3091" s="331"/>
      <c r="P3091" s="331"/>
      <c r="Q3091" s="331"/>
      <c r="R3091" s="331"/>
      <c r="S3091" s="142">
        <v>35</v>
      </c>
    </row>
    <row r="3092" spans="1:19" ht="10.9" customHeight="1" x14ac:dyDescent="0.2">
      <c r="A3092" s="322" t="s">
        <v>4014</v>
      </c>
      <c r="B3092" s="322"/>
      <c r="C3092" s="322"/>
      <c r="D3092" s="322"/>
      <c r="E3092" s="322"/>
      <c r="F3092" s="322"/>
      <c r="G3092" s="322"/>
      <c r="H3092" s="322"/>
      <c r="I3092" s="322"/>
      <c r="J3092" s="322"/>
      <c r="K3092" s="322"/>
      <c r="L3092" s="349">
        <v>35</v>
      </c>
      <c r="M3092" s="322"/>
      <c r="N3092" s="152">
        <v>0</v>
      </c>
      <c r="O3092" s="333">
        <v>0</v>
      </c>
      <c r="P3092" s="322"/>
      <c r="Q3092" s="333">
        <v>0</v>
      </c>
      <c r="R3092" s="322"/>
      <c r="S3092" s="160">
        <v>35</v>
      </c>
    </row>
    <row r="3093" spans="1:19" ht="10.9" customHeight="1" x14ac:dyDescent="0.2">
      <c r="A3093" s="322" t="s">
        <v>4013</v>
      </c>
      <c r="B3093" s="322"/>
      <c r="C3093" s="322"/>
      <c r="D3093" s="322"/>
      <c r="E3093" s="322"/>
      <c r="F3093" s="322"/>
      <c r="G3093" s="322"/>
      <c r="H3093" s="322"/>
      <c r="I3093" s="322"/>
      <c r="J3093" s="322"/>
      <c r="K3093" s="322"/>
      <c r="L3093" s="329">
        <v>1</v>
      </c>
      <c r="M3093" s="322"/>
      <c r="N3093" s="150">
        <v>0</v>
      </c>
      <c r="O3093" s="330">
        <v>0</v>
      </c>
      <c r="P3093" s="322"/>
      <c r="Q3093" s="330">
        <v>0</v>
      </c>
      <c r="R3093" s="322"/>
      <c r="S3093" s="149">
        <v>1</v>
      </c>
    </row>
    <row r="3094" spans="1:19" ht="10.9" customHeight="1" x14ac:dyDescent="0.2">
      <c r="A3094" s="301"/>
      <c r="B3094" s="301"/>
      <c r="C3094" s="301"/>
      <c r="D3094" s="301"/>
      <c r="E3094" s="301"/>
      <c r="F3094" s="301"/>
      <c r="G3094" s="301"/>
      <c r="H3094" s="301"/>
      <c r="I3094" s="301"/>
      <c r="J3094" s="301"/>
      <c r="K3094" s="301"/>
      <c r="L3094" s="301"/>
      <c r="M3094" s="301"/>
      <c r="N3094" s="301"/>
      <c r="O3094" s="301"/>
      <c r="P3094" s="301"/>
      <c r="Q3094" s="301"/>
      <c r="R3094" s="301"/>
      <c r="S3094" s="301"/>
    </row>
    <row r="3095" spans="1:19" ht="10.9" customHeight="1" x14ac:dyDescent="0.2">
      <c r="A3095" s="322" t="s">
        <v>4031</v>
      </c>
      <c r="B3095" s="322"/>
      <c r="C3095" s="322"/>
      <c r="D3095" s="322"/>
      <c r="E3095" s="321" t="s">
        <v>4252</v>
      </c>
      <c r="F3095" s="321"/>
      <c r="G3095" s="321"/>
      <c r="H3095" s="321"/>
      <c r="I3095" s="321"/>
      <c r="J3095" s="321"/>
      <c r="K3095" s="321"/>
      <c r="L3095" s="321"/>
      <c r="M3095" s="321"/>
      <c r="N3095" s="321"/>
      <c r="O3095" s="321"/>
      <c r="P3095" s="321"/>
      <c r="Q3095" s="321"/>
      <c r="R3095" s="321"/>
      <c r="S3095" s="321"/>
    </row>
    <row r="3096" spans="1:19" ht="10.9" customHeight="1" x14ac:dyDescent="0.2">
      <c r="A3096" s="322" t="s">
        <v>4022</v>
      </c>
      <c r="B3096" s="322"/>
      <c r="C3096" s="322"/>
      <c r="D3096" s="322"/>
      <c r="E3096" s="321" t="s">
        <v>4251</v>
      </c>
      <c r="F3096" s="321"/>
      <c r="G3096" s="321"/>
      <c r="H3096" s="321"/>
      <c r="I3096" s="321"/>
      <c r="J3096" s="321"/>
      <c r="K3096" s="321"/>
      <c r="L3096" s="321"/>
      <c r="M3096" s="321"/>
      <c r="N3096" s="321"/>
      <c r="O3096" s="321"/>
      <c r="P3096" s="322" t="s">
        <v>2904</v>
      </c>
      <c r="Q3096" s="322"/>
      <c r="R3096" s="321" t="s">
        <v>21</v>
      </c>
      <c r="S3096" s="321"/>
    </row>
    <row r="3097" spans="1:19" ht="10.9" customHeight="1" x14ac:dyDescent="0.2">
      <c r="A3097" s="157"/>
      <c r="B3097" s="324"/>
      <c r="C3097" s="324"/>
      <c r="D3097" s="324"/>
      <c r="E3097" s="324"/>
      <c r="F3097" s="324"/>
      <c r="G3097" s="325"/>
      <c r="H3097" s="325"/>
      <c r="I3097" s="325"/>
      <c r="J3097" s="325"/>
      <c r="K3097" s="156"/>
      <c r="L3097" s="326" t="s">
        <v>4020</v>
      </c>
      <c r="M3097" s="326"/>
      <c r="N3097" s="326"/>
      <c r="O3097" s="326"/>
      <c r="P3097" s="326"/>
      <c r="Q3097" s="326"/>
      <c r="R3097" s="326"/>
      <c r="S3097" s="156"/>
    </row>
    <row r="3098" spans="1:19" ht="65.650000000000006" customHeight="1" x14ac:dyDescent="0.2">
      <c r="A3098" s="155" t="s">
        <v>1247</v>
      </c>
      <c r="B3098" s="327" t="s">
        <v>0</v>
      </c>
      <c r="C3098" s="327"/>
      <c r="D3098" s="327" t="s">
        <v>1</v>
      </c>
      <c r="E3098" s="327"/>
      <c r="F3098" s="327"/>
      <c r="G3098" s="327" t="s">
        <v>2904</v>
      </c>
      <c r="H3098" s="327"/>
      <c r="I3098" s="328" t="s">
        <v>405</v>
      </c>
      <c r="J3098" s="328"/>
      <c r="K3098" s="154" t="s">
        <v>4</v>
      </c>
      <c r="L3098" s="322" t="s">
        <v>4019</v>
      </c>
      <c r="M3098" s="322"/>
      <c r="N3098" s="141" t="s">
        <v>4018</v>
      </c>
      <c r="O3098" s="322" t="s">
        <v>4017</v>
      </c>
      <c r="P3098" s="322"/>
      <c r="Q3098" s="322" t="s">
        <v>4016</v>
      </c>
      <c r="R3098" s="322"/>
      <c r="S3098" s="154" t="s">
        <v>5</v>
      </c>
    </row>
    <row r="3099" spans="1:19" ht="21.75" customHeight="1" x14ac:dyDescent="0.2">
      <c r="A3099" s="128" t="s">
        <v>4015</v>
      </c>
      <c r="B3099" s="339">
        <v>861</v>
      </c>
      <c r="C3099" s="321"/>
      <c r="D3099" s="321" t="s">
        <v>4250</v>
      </c>
      <c r="E3099" s="321"/>
      <c r="F3099" s="321"/>
      <c r="G3099" s="321" t="s">
        <v>629</v>
      </c>
      <c r="H3099" s="321"/>
      <c r="I3099" s="335">
        <v>5.1000000000000004E-3</v>
      </c>
      <c r="J3099" s="331"/>
      <c r="K3099" s="142">
        <v>24</v>
      </c>
      <c r="L3099" s="331"/>
      <c r="M3099" s="331"/>
      <c r="N3099" s="132">
        <v>0.12239999999999999</v>
      </c>
      <c r="O3099" s="331"/>
      <c r="P3099" s="331"/>
      <c r="Q3099" s="331"/>
      <c r="R3099" s="331"/>
      <c r="S3099" s="132">
        <v>0.12239999999999999</v>
      </c>
    </row>
    <row r="3100" spans="1:19" ht="10.9" customHeight="1" x14ac:dyDescent="0.2">
      <c r="A3100" s="128" t="s">
        <v>4015</v>
      </c>
      <c r="B3100" s="339">
        <v>960</v>
      </c>
      <c r="C3100" s="321"/>
      <c r="D3100" s="321" t="s">
        <v>3967</v>
      </c>
      <c r="E3100" s="321"/>
      <c r="F3100" s="321"/>
      <c r="G3100" s="321" t="s">
        <v>629</v>
      </c>
      <c r="H3100" s="321"/>
      <c r="I3100" s="335">
        <v>1.46</v>
      </c>
      <c r="J3100" s="331"/>
      <c r="K3100" s="132">
        <v>0.64</v>
      </c>
      <c r="L3100" s="331"/>
      <c r="M3100" s="331"/>
      <c r="N3100" s="132">
        <v>0.93440000000000001</v>
      </c>
      <c r="O3100" s="331"/>
      <c r="P3100" s="331"/>
      <c r="Q3100" s="331"/>
      <c r="R3100" s="331"/>
      <c r="S3100" s="132">
        <v>0.93440000000000001</v>
      </c>
    </row>
    <row r="3101" spans="1:19" ht="10.9" customHeight="1" x14ac:dyDescent="0.2">
      <c r="A3101" s="128" t="s">
        <v>4015</v>
      </c>
      <c r="B3101" s="339">
        <v>985</v>
      </c>
      <c r="C3101" s="321"/>
      <c r="D3101" s="321" t="s">
        <v>3960</v>
      </c>
      <c r="E3101" s="321"/>
      <c r="F3101" s="321"/>
      <c r="G3101" s="321" t="s">
        <v>621</v>
      </c>
      <c r="H3101" s="321"/>
      <c r="I3101" s="335">
        <v>3.2000000000000002E-3</v>
      </c>
      <c r="J3101" s="331"/>
      <c r="K3101" s="135">
        <v>105</v>
      </c>
      <c r="L3101" s="331"/>
      <c r="M3101" s="331"/>
      <c r="N3101" s="132">
        <v>0.33600000000000002</v>
      </c>
      <c r="O3101" s="331"/>
      <c r="P3101" s="331"/>
      <c r="Q3101" s="331"/>
      <c r="R3101" s="331"/>
      <c r="S3101" s="132">
        <v>0.33600000000000002</v>
      </c>
    </row>
    <row r="3102" spans="1:19" ht="10.9" customHeight="1" x14ac:dyDescent="0.2">
      <c r="A3102" s="322" t="s">
        <v>4014</v>
      </c>
      <c r="B3102" s="322"/>
      <c r="C3102" s="322"/>
      <c r="D3102" s="322"/>
      <c r="E3102" s="322"/>
      <c r="F3102" s="322"/>
      <c r="G3102" s="322"/>
      <c r="H3102" s="322"/>
      <c r="I3102" s="322"/>
      <c r="J3102" s="322"/>
      <c r="K3102" s="322"/>
      <c r="L3102" s="333">
        <v>0</v>
      </c>
      <c r="M3102" s="322"/>
      <c r="N3102" s="152">
        <v>1.3928</v>
      </c>
      <c r="O3102" s="333">
        <v>0</v>
      </c>
      <c r="P3102" s="322"/>
      <c r="Q3102" s="333">
        <v>0</v>
      </c>
      <c r="R3102" s="322"/>
      <c r="S3102" s="152">
        <v>1.3928</v>
      </c>
    </row>
    <row r="3103" spans="1:19" ht="10.9" customHeight="1" x14ac:dyDescent="0.2">
      <c r="A3103" s="322" t="s">
        <v>4013</v>
      </c>
      <c r="B3103" s="322"/>
      <c r="C3103" s="322"/>
      <c r="D3103" s="322"/>
      <c r="E3103" s="322"/>
      <c r="F3103" s="322"/>
      <c r="G3103" s="322"/>
      <c r="H3103" s="322"/>
      <c r="I3103" s="322"/>
      <c r="J3103" s="322"/>
      <c r="K3103" s="322"/>
      <c r="L3103" s="330">
        <v>0</v>
      </c>
      <c r="M3103" s="322"/>
      <c r="N3103" s="149">
        <v>1</v>
      </c>
      <c r="O3103" s="330">
        <v>0</v>
      </c>
      <c r="P3103" s="322"/>
      <c r="Q3103" s="330">
        <v>0</v>
      </c>
      <c r="R3103" s="322"/>
      <c r="S3103" s="149">
        <v>1</v>
      </c>
    </row>
    <row r="3104" spans="1:19" ht="10.9" customHeight="1" x14ac:dyDescent="0.2">
      <c r="A3104" s="301"/>
      <c r="B3104" s="301"/>
      <c r="C3104" s="301"/>
      <c r="D3104" s="301"/>
      <c r="E3104" s="301"/>
      <c r="F3104" s="301"/>
      <c r="G3104" s="301"/>
      <c r="H3104" s="301"/>
      <c r="I3104" s="301"/>
      <c r="J3104" s="301"/>
      <c r="K3104" s="301"/>
      <c r="L3104" s="301"/>
      <c r="M3104" s="301"/>
      <c r="N3104" s="301"/>
      <c r="O3104" s="301"/>
      <c r="P3104" s="301"/>
      <c r="Q3104" s="301"/>
      <c r="R3104" s="301"/>
      <c r="S3104" s="301"/>
    </row>
    <row r="3105" spans="1:19" ht="10.9" customHeight="1" x14ac:dyDescent="0.2">
      <c r="A3105" s="322" t="s">
        <v>4022</v>
      </c>
      <c r="B3105" s="322"/>
      <c r="C3105" s="322"/>
      <c r="D3105" s="322"/>
      <c r="E3105" s="321" t="s">
        <v>4249</v>
      </c>
      <c r="F3105" s="321"/>
      <c r="G3105" s="321"/>
      <c r="H3105" s="321"/>
      <c r="I3105" s="321"/>
      <c r="J3105" s="321"/>
      <c r="K3105" s="321"/>
      <c r="L3105" s="321"/>
      <c r="M3105" s="321"/>
      <c r="N3105" s="321"/>
      <c r="O3105" s="321"/>
      <c r="P3105" s="322" t="s">
        <v>2904</v>
      </c>
      <c r="Q3105" s="322"/>
      <c r="R3105" s="321" t="s">
        <v>21</v>
      </c>
      <c r="S3105" s="321"/>
    </row>
    <row r="3106" spans="1:19" ht="10.9" customHeight="1" x14ac:dyDescent="0.2">
      <c r="A3106" s="157"/>
      <c r="B3106" s="324"/>
      <c r="C3106" s="324"/>
      <c r="D3106" s="324"/>
      <c r="E3106" s="324"/>
      <c r="F3106" s="324"/>
      <c r="G3106" s="325"/>
      <c r="H3106" s="325"/>
      <c r="I3106" s="325"/>
      <c r="J3106" s="325"/>
      <c r="K3106" s="156"/>
      <c r="L3106" s="326" t="s">
        <v>4020</v>
      </c>
      <c r="M3106" s="326"/>
      <c r="N3106" s="326"/>
      <c r="O3106" s="326"/>
      <c r="P3106" s="326"/>
      <c r="Q3106" s="326"/>
      <c r="R3106" s="326"/>
      <c r="S3106" s="156"/>
    </row>
    <row r="3107" spans="1:19" ht="65.650000000000006" customHeight="1" x14ac:dyDescent="0.2">
      <c r="A3107" s="155" t="s">
        <v>1247</v>
      </c>
      <c r="B3107" s="327" t="s">
        <v>0</v>
      </c>
      <c r="C3107" s="327"/>
      <c r="D3107" s="327" t="s">
        <v>1</v>
      </c>
      <c r="E3107" s="327"/>
      <c r="F3107" s="327"/>
      <c r="G3107" s="327" t="s">
        <v>2904</v>
      </c>
      <c r="H3107" s="327"/>
      <c r="I3107" s="328" t="s">
        <v>405</v>
      </c>
      <c r="J3107" s="328"/>
      <c r="K3107" s="154" t="s">
        <v>4</v>
      </c>
      <c r="L3107" s="322" t="s">
        <v>4019</v>
      </c>
      <c r="M3107" s="322"/>
      <c r="N3107" s="141" t="s">
        <v>4018</v>
      </c>
      <c r="O3107" s="322" t="s">
        <v>4017</v>
      </c>
      <c r="P3107" s="322"/>
      <c r="Q3107" s="322" t="s">
        <v>4016</v>
      </c>
      <c r="R3107" s="322"/>
      <c r="S3107" s="154" t="s">
        <v>5</v>
      </c>
    </row>
    <row r="3108" spans="1:19" ht="10.9" customHeight="1" x14ac:dyDescent="0.2">
      <c r="A3108" s="128" t="s">
        <v>4015</v>
      </c>
      <c r="B3108" s="334">
        <v>1041</v>
      </c>
      <c r="C3108" s="321"/>
      <c r="D3108" s="321" t="s">
        <v>3300</v>
      </c>
      <c r="E3108" s="321"/>
      <c r="F3108" s="321"/>
      <c r="G3108" s="321" t="s">
        <v>629</v>
      </c>
      <c r="H3108" s="321"/>
      <c r="I3108" s="335">
        <v>4.2</v>
      </c>
      <c r="J3108" s="331"/>
      <c r="K3108" s="132">
        <v>0.38159999999999999</v>
      </c>
      <c r="L3108" s="331"/>
      <c r="M3108" s="331"/>
      <c r="N3108" s="132">
        <v>1.6027</v>
      </c>
      <c r="O3108" s="331"/>
      <c r="P3108" s="331"/>
      <c r="Q3108" s="331"/>
      <c r="R3108" s="331"/>
      <c r="S3108" s="132">
        <v>1.6027</v>
      </c>
    </row>
    <row r="3109" spans="1:19" ht="10.9" customHeight="1" x14ac:dyDescent="0.2">
      <c r="A3109" s="322" t="s">
        <v>4014</v>
      </c>
      <c r="B3109" s="322"/>
      <c r="C3109" s="322"/>
      <c r="D3109" s="322"/>
      <c r="E3109" s="322"/>
      <c r="F3109" s="322"/>
      <c r="G3109" s="322"/>
      <c r="H3109" s="322"/>
      <c r="I3109" s="322"/>
      <c r="J3109" s="322"/>
      <c r="K3109" s="322"/>
      <c r="L3109" s="333">
        <v>0</v>
      </c>
      <c r="M3109" s="322"/>
      <c r="N3109" s="152">
        <v>1.6027</v>
      </c>
      <c r="O3109" s="333">
        <v>0</v>
      </c>
      <c r="P3109" s="322"/>
      <c r="Q3109" s="333">
        <v>0</v>
      </c>
      <c r="R3109" s="322"/>
      <c r="S3109" s="152">
        <v>1.6027</v>
      </c>
    </row>
    <row r="3110" spans="1:19" ht="10.9" customHeight="1" x14ac:dyDescent="0.2">
      <c r="A3110" s="322" t="s">
        <v>4013</v>
      </c>
      <c r="B3110" s="322"/>
      <c r="C3110" s="322"/>
      <c r="D3110" s="322"/>
      <c r="E3110" s="322"/>
      <c r="F3110" s="322"/>
      <c r="G3110" s="322"/>
      <c r="H3110" s="322"/>
      <c r="I3110" s="322"/>
      <c r="J3110" s="322"/>
      <c r="K3110" s="322"/>
      <c r="L3110" s="330">
        <v>0</v>
      </c>
      <c r="M3110" s="322"/>
      <c r="N3110" s="149">
        <v>1</v>
      </c>
      <c r="O3110" s="330">
        <v>0</v>
      </c>
      <c r="P3110" s="322"/>
      <c r="Q3110" s="330">
        <v>0</v>
      </c>
      <c r="R3110" s="322"/>
      <c r="S3110" s="149">
        <v>1</v>
      </c>
    </row>
    <row r="3111" spans="1:19" ht="10.9" customHeight="1" x14ac:dyDescent="0.2">
      <c r="A3111" s="301"/>
      <c r="B3111" s="301"/>
      <c r="C3111" s="301"/>
      <c r="D3111" s="301"/>
      <c r="E3111" s="301"/>
      <c r="F3111" s="301"/>
      <c r="G3111" s="301"/>
      <c r="H3111" s="301"/>
      <c r="I3111" s="301"/>
      <c r="J3111" s="301"/>
      <c r="K3111" s="301"/>
      <c r="L3111" s="301"/>
      <c r="M3111" s="301"/>
      <c r="N3111" s="301"/>
      <c r="O3111" s="301"/>
      <c r="P3111" s="301"/>
      <c r="Q3111" s="301"/>
      <c r="R3111" s="301"/>
      <c r="S3111" s="301"/>
    </row>
    <row r="3112" spans="1:19" ht="10.9" customHeight="1" x14ac:dyDescent="0.2">
      <c r="A3112" s="322" t="s">
        <v>4022</v>
      </c>
      <c r="B3112" s="322"/>
      <c r="C3112" s="322"/>
      <c r="D3112" s="322"/>
      <c r="E3112" s="321" t="s">
        <v>4248</v>
      </c>
      <c r="F3112" s="321"/>
      <c r="G3112" s="321"/>
      <c r="H3112" s="321"/>
      <c r="I3112" s="321"/>
      <c r="J3112" s="321"/>
      <c r="K3112" s="321"/>
      <c r="L3112" s="321"/>
      <c r="M3112" s="321"/>
      <c r="N3112" s="321"/>
      <c r="O3112" s="321"/>
      <c r="P3112" s="322" t="s">
        <v>2904</v>
      </c>
      <c r="Q3112" s="322"/>
      <c r="R3112" s="321" t="s">
        <v>21</v>
      </c>
      <c r="S3112" s="321"/>
    </row>
    <row r="3113" spans="1:19" ht="10.9" customHeight="1" x14ac:dyDescent="0.2">
      <c r="A3113" s="157"/>
      <c r="B3113" s="324"/>
      <c r="C3113" s="324"/>
      <c r="D3113" s="324"/>
      <c r="E3113" s="324"/>
      <c r="F3113" s="324"/>
      <c r="G3113" s="325"/>
      <c r="H3113" s="325"/>
      <c r="I3113" s="325"/>
      <c r="J3113" s="325"/>
      <c r="K3113" s="156"/>
      <c r="L3113" s="326" t="s">
        <v>4020</v>
      </c>
      <c r="M3113" s="326"/>
      <c r="N3113" s="326"/>
      <c r="O3113" s="326"/>
      <c r="P3113" s="326"/>
      <c r="Q3113" s="326"/>
      <c r="R3113" s="326"/>
      <c r="S3113" s="156"/>
    </row>
    <row r="3114" spans="1:19" ht="65.650000000000006" customHeight="1" x14ac:dyDescent="0.2">
      <c r="A3114" s="155" t="s">
        <v>1247</v>
      </c>
      <c r="B3114" s="327" t="s">
        <v>0</v>
      </c>
      <c r="C3114" s="327"/>
      <c r="D3114" s="327" t="s">
        <v>1</v>
      </c>
      <c r="E3114" s="327"/>
      <c r="F3114" s="327"/>
      <c r="G3114" s="327" t="s">
        <v>2904</v>
      </c>
      <c r="H3114" s="327"/>
      <c r="I3114" s="328" t="s">
        <v>405</v>
      </c>
      <c r="J3114" s="328"/>
      <c r="K3114" s="154" t="s">
        <v>4</v>
      </c>
      <c r="L3114" s="322" t="s">
        <v>4019</v>
      </c>
      <c r="M3114" s="322"/>
      <c r="N3114" s="141" t="s">
        <v>4018</v>
      </c>
      <c r="O3114" s="322" t="s">
        <v>4017</v>
      </c>
      <c r="P3114" s="322"/>
      <c r="Q3114" s="322" t="s">
        <v>4016</v>
      </c>
      <c r="R3114" s="322"/>
      <c r="S3114" s="154" t="s">
        <v>5</v>
      </c>
    </row>
    <row r="3115" spans="1:19" ht="10.9" customHeight="1" x14ac:dyDescent="0.2">
      <c r="A3115" s="128" t="s">
        <v>4015</v>
      </c>
      <c r="B3115" s="334">
        <v>1035</v>
      </c>
      <c r="C3115" s="321"/>
      <c r="D3115" s="321" t="s">
        <v>3301</v>
      </c>
      <c r="E3115" s="321"/>
      <c r="F3115" s="321"/>
      <c r="G3115" s="321" t="s">
        <v>621</v>
      </c>
      <c r="H3115" s="321"/>
      <c r="I3115" s="335">
        <v>5.1999999999999998E-2</v>
      </c>
      <c r="J3115" s="331"/>
      <c r="K3115" s="135">
        <v>425</v>
      </c>
      <c r="L3115" s="331"/>
      <c r="M3115" s="331"/>
      <c r="N3115" s="142">
        <v>22.1</v>
      </c>
      <c r="O3115" s="331"/>
      <c r="P3115" s="331"/>
      <c r="Q3115" s="331"/>
      <c r="R3115" s="331"/>
      <c r="S3115" s="142">
        <v>22.1</v>
      </c>
    </row>
    <row r="3116" spans="1:19" ht="21.75" customHeight="1" x14ac:dyDescent="0.2">
      <c r="A3116" s="128" t="s">
        <v>4015</v>
      </c>
      <c r="B3116" s="334">
        <v>1363</v>
      </c>
      <c r="C3116" s="321"/>
      <c r="D3116" s="321" t="s">
        <v>3340</v>
      </c>
      <c r="E3116" s="321"/>
      <c r="F3116" s="321"/>
      <c r="G3116" s="321" t="s">
        <v>21</v>
      </c>
      <c r="H3116" s="321"/>
      <c r="I3116" s="335">
        <v>0.13880000000000001</v>
      </c>
      <c r="J3116" s="331"/>
      <c r="K3116" s="142">
        <v>26.57</v>
      </c>
      <c r="L3116" s="331"/>
      <c r="M3116" s="331"/>
      <c r="N3116" s="132">
        <v>3.6879</v>
      </c>
      <c r="O3116" s="331"/>
      <c r="P3116" s="331"/>
      <c r="Q3116" s="331"/>
      <c r="R3116" s="331"/>
      <c r="S3116" s="132">
        <v>3.6879</v>
      </c>
    </row>
    <row r="3117" spans="1:19" ht="10.9" customHeight="1" x14ac:dyDescent="0.2">
      <c r="A3117" s="322" t="s">
        <v>4014</v>
      </c>
      <c r="B3117" s="322"/>
      <c r="C3117" s="322"/>
      <c r="D3117" s="322"/>
      <c r="E3117" s="322"/>
      <c r="F3117" s="322"/>
      <c r="G3117" s="322"/>
      <c r="H3117" s="322"/>
      <c r="I3117" s="322"/>
      <c r="J3117" s="322"/>
      <c r="K3117" s="322"/>
      <c r="L3117" s="333">
        <v>0</v>
      </c>
      <c r="M3117" s="322"/>
      <c r="N3117" s="160">
        <v>25.7879</v>
      </c>
      <c r="O3117" s="333">
        <v>0</v>
      </c>
      <c r="P3117" s="322"/>
      <c r="Q3117" s="333">
        <v>0</v>
      </c>
      <c r="R3117" s="322"/>
      <c r="S3117" s="160">
        <v>25.7879</v>
      </c>
    </row>
    <row r="3118" spans="1:19" ht="10.9" customHeight="1" x14ac:dyDescent="0.2">
      <c r="A3118" s="322" t="s">
        <v>4013</v>
      </c>
      <c r="B3118" s="322"/>
      <c r="C3118" s="322"/>
      <c r="D3118" s="322"/>
      <c r="E3118" s="322"/>
      <c r="F3118" s="322"/>
      <c r="G3118" s="322"/>
      <c r="H3118" s="322"/>
      <c r="I3118" s="322"/>
      <c r="J3118" s="322"/>
      <c r="K3118" s="322"/>
      <c r="L3118" s="330">
        <v>0</v>
      </c>
      <c r="M3118" s="322"/>
      <c r="N3118" s="149">
        <v>1</v>
      </c>
      <c r="O3118" s="330">
        <v>0</v>
      </c>
      <c r="P3118" s="322"/>
      <c r="Q3118" s="330">
        <v>0</v>
      </c>
      <c r="R3118" s="322"/>
      <c r="S3118" s="149">
        <v>1</v>
      </c>
    </row>
    <row r="3119" spans="1:19" ht="10.9" customHeight="1" x14ac:dyDescent="0.2">
      <c r="A3119" s="301"/>
      <c r="B3119" s="301"/>
      <c r="C3119" s="301"/>
      <c r="D3119" s="301"/>
      <c r="E3119" s="301"/>
      <c r="F3119" s="301"/>
      <c r="G3119" s="301"/>
      <c r="H3119" s="301"/>
      <c r="I3119" s="301"/>
      <c r="J3119" s="301"/>
      <c r="K3119" s="301"/>
      <c r="L3119" s="301"/>
      <c r="M3119" s="301"/>
      <c r="N3119" s="301"/>
      <c r="O3119" s="301"/>
      <c r="P3119" s="301"/>
      <c r="Q3119" s="301"/>
      <c r="R3119" s="301"/>
      <c r="S3119" s="301"/>
    </row>
    <row r="3120" spans="1:19" ht="10.9" customHeight="1" x14ac:dyDescent="0.2">
      <c r="A3120" s="322" t="s">
        <v>4022</v>
      </c>
      <c r="B3120" s="322"/>
      <c r="C3120" s="322"/>
      <c r="D3120" s="322"/>
      <c r="E3120" s="321" t="s">
        <v>4247</v>
      </c>
      <c r="F3120" s="321"/>
      <c r="G3120" s="321"/>
      <c r="H3120" s="321"/>
      <c r="I3120" s="321"/>
      <c r="J3120" s="321"/>
      <c r="K3120" s="321"/>
      <c r="L3120" s="321"/>
      <c r="M3120" s="321"/>
      <c r="N3120" s="321"/>
      <c r="O3120" s="321"/>
      <c r="P3120" s="322" t="s">
        <v>2904</v>
      </c>
      <c r="Q3120" s="322"/>
      <c r="R3120" s="321" t="s">
        <v>21</v>
      </c>
      <c r="S3120" s="321"/>
    </row>
    <row r="3121" spans="1:19" ht="10.9" customHeight="1" x14ac:dyDescent="0.2">
      <c r="A3121" s="157"/>
      <c r="B3121" s="324"/>
      <c r="C3121" s="324"/>
      <c r="D3121" s="324"/>
      <c r="E3121" s="324"/>
      <c r="F3121" s="324"/>
      <c r="G3121" s="325"/>
      <c r="H3121" s="325"/>
      <c r="I3121" s="325"/>
      <c r="J3121" s="325"/>
      <c r="K3121" s="156"/>
      <c r="L3121" s="326" t="s">
        <v>4020</v>
      </c>
      <c r="M3121" s="326"/>
      <c r="N3121" s="326"/>
      <c r="O3121" s="326"/>
      <c r="P3121" s="326"/>
      <c r="Q3121" s="326"/>
      <c r="R3121" s="326"/>
      <c r="S3121" s="156"/>
    </row>
    <row r="3122" spans="1:19" ht="65.650000000000006" customHeight="1" x14ac:dyDescent="0.2">
      <c r="A3122" s="155" t="s">
        <v>1247</v>
      </c>
      <c r="B3122" s="327" t="s">
        <v>0</v>
      </c>
      <c r="C3122" s="327"/>
      <c r="D3122" s="327" t="s">
        <v>1</v>
      </c>
      <c r="E3122" s="327"/>
      <c r="F3122" s="327"/>
      <c r="G3122" s="327" t="s">
        <v>2904</v>
      </c>
      <c r="H3122" s="327"/>
      <c r="I3122" s="328" t="s">
        <v>405</v>
      </c>
      <c r="J3122" s="328"/>
      <c r="K3122" s="154" t="s">
        <v>4</v>
      </c>
      <c r="L3122" s="322" t="s">
        <v>4019</v>
      </c>
      <c r="M3122" s="322"/>
      <c r="N3122" s="141" t="s">
        <v>4018</v>
      </c>
      <c r="O3122" s="322" t="s">
        <v>4017</v>
      </c>
      <c r="P3122" s="322"/>
      <c r="Q3122" s="322" t="s">
        <v>4016</v>
      </c>
      <c r="R3122" s="322"/>
      <c r="S3122" s="154" t="s">
        <v>5</v>
      </c>
    </row>
    <row r="3123" spans="1:19" ht="21.75" customHeight="1" x14ac:dyDescent="0.2">
      <c r="A3123" s="128" t="s">
        <v>4034</v>
      </c>
      <c r="B3123" s="339">
        <v>597</v>
      </c>
      <c r="C3123" s="321"/>
      <c r="D3123" s="321" t="s">
        <v>2238</v>
      </c>
      <c r="E3123" s="321"/>
      <c r="F3123" s="321"/>
      <c r="G3123" s="321" t="s">
        <v>21</v>
      </c>
      <c r="H3123" s="321"/>
      <c r="I3123" s="335">
        <v>1</v>
      </c>
      <c r="J3123" s="331"/>
      <c r="K3123" s="142">
        <v>36.799999999999997</v>
      </c>
      <c r="L3123" s="348">
        <v>36.799999999999997</v>
      </c>
      <c r="M3123" s="331"/>
      <c r="N3123" s="153"/>
      <c r="O3123" s="331"/>
      <c r="P3123" s="331"/>
      <c r="Q3123" s="331"/>
      <c r="R3123" s="331"/>
      <c r="S3123" s="142">
        <v>36.799999999999997</v>
      </c>
    </row>
    <row r="3124" spans="1:19" ht="10.9" customHeight="1" x14ac:dyDescent="0.2">
      <c r="A3124" s="128" t="s">
        <v>4015</v>
      </c>
      <c r="B3124" s="334">
        <v>2395</v>
      </c>
      <c r="C3124" s="321"/>
      <c r="D3124" s="321" t="s">
        <v>1868</v>
      </c>
      <c r="E3124" s="321"/>
      <c r="F3124" s="321"/>
      <c r="G3124" s="321" t="s">
        <v>414</v>
      </c>
      <c r="H3124" s="321"/>
      <c r="I3124" s="335">
        <v>1</v>
      </c>
      <c r="J3124" s="331"/>
      <c r="K3124" s="142">
        <v>18.309999999999999</v>
      </c>
      <c r="L3124" s="331"/>
      <c r="M3124" s="331"/>
      <c r="N3124" s="153"/>
      <c r="O3124" s="348">
        <v>18.309999999999999</v>
      </c>
      <c r="P3124" s="331"/>
      <c r="Q3124" s="331"/>
      <c r="R3124" s="331"/>
      <c r="S3124" s="142">
        <v>18.309999999999999</v>
      </c>
    </row>
    <row r="3125" spans="1:19" ht="10.9" customHeight="1" x14ac:dyDescent="0.2">
      <c r="A3125" s="322" t="s">
        <v>4014</v>
      </c>
      <c r="B3125" s="322"/>
      <c r="C3125" s="322"/>
      <c r="D3125" s="322"/>
      <c r="E3125" s="322"/>
      <c r="F3125" s="322"/>
      <c r="G3125" s="322"/>
      <c r="H3125" s="322"/>
      <c r="I3125" s="322"/>
      <c r="J3125" s="322"/>
      <c r="K3125" s="322"/>
      <c r="L3125" s="349">
        <v>36.799999999999997</v>
      </c>
      <c r="M3125" s="322"/>
      <c r="N3125" s="152">
        <v>0</v>
      </c>
      <c r="O3125" s="349">
        <v>18.309999999999999</v>
      </c>
      <c r="P3125" s="322"/>
      <c r="Q3125" s="333">
        <v>0</v>
      </c>
      <c r="R3125" s="322"/>
      <c r="S3125" s="160">
        <v>55.11</v>
      </c>
    </row>
    <row r="3126" spans="1:19" ht="10.9" customHeight="1" x14ac:dyDescent="0.2">
      <c r="A3126" s="322" t="s">
        <v>4013</v>
      </c>
      <c r="B3126" s="322"/>
      <c r="C3126" s="322"/>
      <c r="D3126" s="322"/>
      <c r="E3126" s="322"/>
      <c r="F3126" s="322"/>
      <c r="G3126" s="322"/>
      <c r="H3126" s="322"/>
      <c r="I3126" s="322"/>
      <c r="J3126" s="322"/>
      <c r="K3126" s="322"/>
      <c r="L3126" s="346">
        <v>0.66775499999999999</v>
      </c>
      <c r="M3126" s="322"/>
      <c r="N3126" s="150">
        <v>0</v>
      </c>
      <c r="O3126" s="346">
        <v>0.33224500000000001</v>
      </c>
      <c r="P3126" s="322"/>
      <c r="Q3126" s="330">
        <v>0</v>
      </c>
      <c r="R3126" s="322"/>
      <c r="S3126" s="149">
        <v>1</v>
      </c>
    </row>
    <row r="3127" spans="1:19" ht="10.9" customHeight="1" x14ac:dyDescent="0.2">
      <c r="A3127" s="301"/>
      <c r="B3127" s="301"/>
      <c r="C3127" s="301"/>
      <c r="D3127" s="301"/>
      <c r="E3127" s="301"/>
      <c r="F3127" s="301"/>
      <c r="G3127" s="301"/>
      <c r="H3127" s="301"/>
      <c r="I3127" s="301"/>
      <c r="J3127" s="301"/>
      <c r="K3127" s="301"/>
      <c r="L3127" s="301"/>
      <c r="M3127" s="301"/>
      <c r="N3127" s="301"/>
      <c r="O3127" s="301"/>
      <c r="P3127" s="301"/>
      <c r="Q3127" s="301"/>
      <c r="R3127" s="301"/>
      <c r="S3127" s="301"/>
    </row>
    <row r="3128" spans="1:19" ht="10.9" customHeight="1" x14ac:dyDescent="0.2">
      <c r="A3128" s="322" t="s">
        <v>4033</v>
      </c>
      <c r="B3128" s="322"/>
      <c r="C3128" s="322"/>
      <c r="D3128" s="322"/>
      <c r="E3128" s="321" t="s">
        <v>4246</v>
      </c>
      <c r="F3128" s="321"/>
      <c r="G3128" s="321"/>
      <c r="H3128" s="321"/>
      <c r="I3128" s="321"/>
      <c r="J3128" s="321"/>
      <c r="K3128" s="321"/>
      <c r="L3128" s="321"/>
      <c r="M3128" s="321"/>
      <c r="N3128" s="321"/>
      <c r="O3128" s="321"/>
      <c r="P3128" s="321"/>
      <c r="Q3128" s="321"/>
      <c r="R3128" s="321"/>
      <c r="S3128" s="321"/>
    </row>
    <row r="3129" spans="1:19" ht="10.9" customHeight="1" x14ac:dyDescent="0.2">
      <c r="A3129" s="322" t="s">
        <v>4031</v>
      </c>
      <c r="B3129" s="322"/>
      <c r="C3129" s="322"/>
      <c r="D3129" s="322"/>
      <c r="E3129" s="321" t="s">
        <v>4245</v>
      </c>
      <c r="F3129" s="321"/>
      <c r="G3129" s="321"/>
      <c r="H3129" s="321"/>
      <c r="I3129" s="321"/>
      <c r="J3129" s="321"/>
      <c r="K3129" s="321"/>
      <c r="L3129" s="321"/>
      <c r="M3129" s="321"/>
      <c r="N3129" s="321"/>
      <c r="O3129" s="321"/>
      <c r="P3129" s="321"/>
      <c r="Q3129" s="321"/>
      <c r="R3129" s="321"/>
      <c r="S3129" s="321"/>
    </row>
    <row r="3130" spans="1:19" ht="10.9" customHeight="1" x14ac:dyDescent="0.2">
      <c r="A3130" s="322" t="s">
        <v>4022</v>
      </c>
      <c r="B3130" s="322"/>
      <c r="C3130" s="322"/>
      <c r="D3130" s="322"/>
      <c r="E3130" s="321" t="s">
        <v>4244</v>
      </c>
      <c r="F3130" s="321"/>
      <c r="G3130" s="321"/>
      <c r="H3130" s="321"/>
      <c r="I3130" s="321"/>
      <c r="J3130" s="321"/>
      <c r="K3130" s="321"/>
      <c r="L3130" s="321"/>
      <c r="M3130" s="321"/>
      <c r="N3130" s="321"/>
      <c r="O3130" s="321"/>
      <c r="P3130" s="322" t="s">
        <v>2904</v>
      </c>
      <c r="Q3130" s="322"/>
      <c r="R3130" s="321" t="s">
        <v>21</v>
      </c>
      <c r="S3130" s="321"/>
    </row>
    <row r="3131" spans="1:19" ht="10.9" customHeight="1" x14ac:dyDescent="0.2">
      <c r="A3131" s="157"/>
      <c r="B3131" s="324"/>
      <c r="C3131" s="324"/>
      <c r="D3131" s="324"/>
      <c r="E3131" s="324"/>
      <c r="F3131" s="324"/>
      <c r="G3131" s="325"/>
      <c r="H3131" s="325"/>
      <c r="I3131" s="325"/>
      <c r="J3131" s="325"/>
      <c r="K3131" s="156"/>
      <c r="L3131" s="326" t="s">
        <v>4020</v>
      </c>
      <c r="M3131" s="326"/>
      <c r="N3131" s="326"/>
      <c r="O3131" s="326"/>
      <c r="P3131" s="326"/>
      <c r="Q3131" s="326"/>
      <c r="R3131" s="326"/>
      <c r="S3131" s="156"/>
    </row>
    <row r="3132" spans="1:19" ht="65.650000000000006" customHeight="1" x14ac:dyDescent="0.2">
      <c r="A3132" s="155" t="s">
        <v>1247</v>
      </c>
      <c r="B3132" s="327" t="s">
        <v>0</v>
      </c>
      <c r="C3132" s="327"/>
      <c r="D3132" s="327" t="s">
        <v>1</v>
      </c>
      <c r="E3132" s="327"/>
      <c r="F3132" s="327"/>
      <c r="G3132" s="327" t="s">
        <v>2904</v>
      </c>
      <c r="H3132" s="327"/>
      <c r="I3132" s="328" t="s">
        <v>405</v>
      </c>
      <c r="J3132" s="328"/>
      <c r="K3132" s="154" t="s">
        <v>4</v>
      </c>
      <c r="L3132" s="322" t="s">
        <v>4019</v>
      </c>
      <c r="M3132" s="322"/>
      <c r="N3132" s="141" t="s">
        <v>4018</v>
      </c>
      <c r="O3132" s="322" t="s">
        <v>4017</v>
      </c>
      <c r="P3132" s="322"/>
      <c r="Q3132" s="322" t="s">
        <v>4016</v>
      </c>
      <c r="R3132" s="322"/>
      <c r="S3132" s="154" t="s">
        <v>5</v>
      </c>
    </row>
    <row r="3133" spans="1:19" ht="10.9" customHeight="1" x14ac:dyDescent="0.2">
      <c r="A3133" s="128" t="s">
        <v>4015</v>
      </c>
      <c r="B3133" s="334">
        <v>5759</v>
      </c>
      <c r="C3133" s="321"/>
      <c r="D3133" s="321" t="s">
        <v>4243</v>
      </c>
      <c r="E3133" s="321"/>
      <c r="F3133" s="321"/>
      <c r="G3133" s="321" t="s">
        <v>21</v>
      </c>
      <c r="H3133" s="321"/>
      <c r="I3133" s="335">
        <v>1.04</v>
      </c>
      <c r="J3133" s="331"/>
      <c r="K3133" s="132">
        <v>2.08</v>
      </c>
      <c r="L3133" s="331"/>
      <c r="M3133" s="331"/>
      <c r="N3133" s="132">
        <v>2.1631999999999998</v>
      </c>
      <c r="O3133" s="331"/>
      <c r="P3133" s="331"/>
      <c r="Q3133" s="331"/>
      <c r="R3133" s="331"/>
      <c r="S3133" s="132">
        <v>2.1631999999999998</v>
      </c>
    </row>
    <row r="3134" spans="1:19" ht="10.9" customHeight="1" x14ac:dyDescent="0.2">
      <c r="A3134" s="128" t="s">
        <v>4242</v>
      </c>
      <c r="B3134" s="334">
        <v>7736</v>
      </c>
      <c r="C3134" s="321"/>
      <c r="D3134" s="321" t="s">
        <v>4241</v>
      </c>
      <c r="E3134" s="321"/>
      <c r="F3134" s="321"/>
      <c r="G3134" s="321" t="s">
        <v>621</v>
      </c>
      <c r="H3134" s="321"/>
      <c r="I3134" s="335">
        <v>3.5000000000000003E-2</v>
      </c>
      <c r="J3134" s="331"/>
      <c r="K3134" s="135">
        <v>437.10399999999998</v>
      </c>
      <c r="L3134" s="354">
        <v>0</v>
      </c>
      <c r="M3134" s="331"/>
      <c r="N3134" s="142">
        <v>15.2986</v>
      </c>
      <c r="O3134" s="354">
        <v>0</v>
      </c>
      <c r="P3134" s="331"/>
      <c r="Q3134" s="354">
        <v>0</v>
      </c>
      <c r="R3134" s="331"/>
      <c r="S3134" s="142">
        <v>15.2986</v>
      </c>
    </row>
    <row r="3135" spans="1:19" ht="10.9" customHeight="1" x14ac:dyDescent="0.2">
      <c r="A3135" s="322" t="s">
        <v>4014</v>
      </c>
      <c r="B3135" s="322"/>
      <c r="C3135" s="322"/>
      <c r="D3135" s="322"/>
      <c r="E3135" s="322"/>
      <c r="F3135" s="322"/>
      <c r="G3135" s="322"/>
      <c r="H3135" s="322"/>
      <c r="I3135" s="322"/>
      <c r="J3135" s="322"/>
      <c r="K3135" s="322"/>
      <c r="L3135" s="333">
        <v>0</v>
      </c>
      <c r="M3135" s="322"/>
      <c r="N3135" s="160">
        <v>17.4618</v>
      </c>
      <c r="O3135" s="333">
        <v>0</v>
      </c>
      <c r="P3135" s="322"/>
      <c r="Q3135" s="333">
        <v>0</v>
      </c>
      <c r="R3135" s="322"/>
      <c r="S3135" s="160">
        <v>17.4618</v>
      </c>
    </row>
    <row r="3136" spans="1:19" ht="10.9" customHeight="1" x14ac:dyDescent="0.2">
      <c r="A3136" s="322" t="s">
        <v>4013</v>
      </c>
      <c r="B3136" s="322"/>
      <c r="C3136" s="322"/>
      <c r="D3136" s="322"/>
      <c r="E3136" s="322"/>
      <c r="F3136" s="322"/>
      <c r="G3136" s="322"/>
      <c r="H3136" s="322"/>
      <c r="I3136" s="322"/>
      <c r="J3136" s="322"/>
      <c r="K3136" s="322"/>
      <c r="L3136" s="330">
        <v>0</v>
      </c>
      <c r="M3136" s="322"/>
      <c r="N3136" s="149">
        <v>1</v>
      </c>
      <c r="O3136" s="330">
        <v>0</v>
      </c>
      <c r="P3136" s="322"/>
      <c r="Q3136" s="330">
        <v>0</v>
      </c>
      <c r="R3136" s="322"/>
      <c r="S3136" s="149">
        <v>1</v>
      </c>
    </row>
    <row r="3137" spans="1:19" ht="10.9" customHeight="1" x14ac:dyDescent="0.2">
      <c r="A3137" s="301"/>
      <c r="B3137" s="301"/>
      <c r="C3137" s="301"/>
      <c r="D3137" s="301"/>
      <c r="E3137" s="301"/>
      <c r="F3137" s="301"/>
      <c r="G3137" s="301"/>
      <c r="H3137" s="301"/>
      <c r="I3137" s="301"/>
      <c r="J3137" s="301"/>
      <c r="K3137" s="301"/>
      <c r="L3137" s="301"/>
      <c r="M3137" s="301"/>
      <c r="N3137" s="301"/>
      <c r="O3137" s="301"/>
      <c r="P3137" s="301"/>
      <c r="Q3137" s="301"/>
      <c r="R3137" s="301"/>
      <c r="S3137" s="301"/>
    </row>
    <row r="3138" spans="1:19" ht="10.9" customHeight="1" x14ac:dyDescent="0.2">
      <c r="A3138" s="322" t="s">
        <v>4022</v>
      </c>
      <c r="B3138" s="322"/>
      <c r="C3138" s="322"/>
      <c r="D3138" s="322"/>
      <c r="E3138" s="321" t="s">
        <v>4240</v>
      </c>
      <c r="F3138" s="321"/>
      <c r="G3138" s="321"/>
      <c r="H3138" s="321"/>
      <c r="I3138" s="321"/>
      <c r="J3138" s="321"/>
      <c r="K3138" s="321"/>
      <c r="L3138" s="321"/>
      <c r="M3138" s="321"/>
      <c r="N3138" s="321"/>
      <c r="O3138" s="321"/>
      <c r="P3138" s="322" t="s">
        <v>2904</v>
      </c>
      <c r="Q3138" s="322"/>
      <c r="R3138" s="321" t="s">
        <v>21</v>
      </c>
      <c r="S3138" s="321"/>
    </row>
    <row r="3139" spans="1:19" ht="10.9" customHeight="1" x14ac:dyDescent="0.2">
      <c r="A3139" s="157"/>
      <c r="B3139" s="324"/>
      <c r="C3139" s="324"/>
      <c r="D3139" s="324"/>
      <c r="E3139" s="324"/>
      <c r="F3139" s="324"/>
      <c r="G3139" s="325"/>
      <c r="H3139" s="325"/>
      <c r="I3139" s="325"/>
      <c r="J3139" s="325"/>
      <c r="K3139" s="156"/>
      <c r="L3139" s="326" t="s">
        <v>4020</v>
      </c>
      <c r="M3139" s="326"/>
      <c r="N3139" s="326"/>
      <c r="O3139" s="326"/>
      <c r="P3139" s="326"/>
      <c r="Q3139" s="326"/>
      <c r="R3139" s="326"/>
      <c r="S3139" s="156"/>
    </row>
    <row r="3140" spans="1:19" ht="65.650000000000006" customHeight="1" x14ac:dyDescent="0.2">
      <c r="A3140" s="155" t="s">
        <v>1247</v>
      </c>
      <c r="B3140" s="327" t="s">
        <v>0</v>
      </c>
      <c r="C3140" s="327"/>
      <c r="D3140" s="327" t="s">
        <v>1</v>
      </c>
      <c r="E3140" s="327"/>
      <c r="F3140" s="327"/>
      <c r="G3140" s="327" t="s">
        <v>2904</v>
      </c>
      <c r="H3140" s="327"/>
      <c r="I3140" s="328" t="s">
        <v>405</v>
      </c>
      <c r="J3140" s="328"/>
      <c r="K3140" s="154" t="s">
        <v>4</v>
      </c>
      <c r="L3140" s="322" t="s">
        <v>4019</v>
      </c>
      <c r="M3140" s="322"/>
      <c r="N3140" s="141" t="s">
        <v>4018</v>
      </c>
      <c r="O3140" s="322" t="s">
        <v>4017</v>
      </c>
      <c r="P3140" s="322"/>
      <c r="Q3140" s="322" t="s">
        <v>4016</v>
      </c>
      <c r="R3140" s="322"/>
      <c r="S3140" s="154" t="s">
        <v>5</v>
      </c>
    </row>
    <row r="3141" spans="1:19" ht="10.9" customHeight="1" x14ac:dyDescent="0.2">
      <c r="A3141" s="128" t="s">
        <v>4034</v>
      </c>
      <c r="B3141" s="339">
        <v>356</v>
      </c>
      <c r="C3141" s="321"/>
      <c r="D3141" s="321" t="s">
        <v>598</v>
      </c>
      <c r="E3141" s="321"/>
      <c r="F3141" s="321"/>
      <c r="G3141" s="321" t="s">
        <v>21</v>
      </c>
      <c r="H3141" s="321"/>
      <c r="I3141" s="335">
        <v>1</v>
      </c>
      <c r="J3141" s="331"/>
      <c r="K3141" s="142">
        <v>45</v>
      </c>
      <c r="L3141" s="348">
        <v>45</v>
      </c>
      <c r="M3141" s="331"/>
      <c r="N3141" s="153"/>
      <c r="O3141" s="331"/>
      <c r="P3141" s="331"/>
      <c r="Q3141" s="331"/>
      <c r="R3141" s="331"/>
      <c r="S3141" s="142">
        <v>45</v>
      </c>
    </row>
    <row r="3142" spans="1:19" ht="10.9" customHeight="1" x14ac:dyDescent="0.2">
      <c r="A3142" s="322" t="s">
        <v>4014</v>
      </c>
      <c r="B3142" s="322"/>
      <c r="C3142" s="322"/>
      <c r="D3142" s="322"/>
      <c r="E3142" s="322"/>
      <c r="F3142" s="322"/>
      <c r="G3142" s="322"/>
      <c r="H3142" s="322"/>
      <c r="I3142" s="322"/>
      <c r="J3142" s="322"/>
      <c r="K3142" s="322"/>
      <c r="L3142" s="349">
        <v>45</v>
      </c>
      <c r="M3142" s="322"/>
      <c r="N3142" s="152">
        <v>0</v>
      </c>
      <c r="O3142" s="333">
        <v>0</v>
      </c>
      <c r="P3142" s="322"/>
      <c r="Q3142" s="333">
        <v>0</v>
      </c>
      <c r="R3142" s="322"/>
      <c r="S3142" s="160">
        <v>45</v>
      </c>
    </row>
    <row r="3143" spans="1:19" ht="10.9" customHeight="1" x14ac:dyDescent="0.2">
      <c r="A3143" s="322" t="s">
        <v>4013</v>
      </c>
      <c r="B3143" s="322"/>
      <c r="C3143" s="322"/>
      <c r="D3143" s="322"/>
      <c r="E3143" s="322"/>
      <c r="F3143" s="322"/>
      <c r="G3143" s="322"/>
      <c r="H3143" s="322"/>
      <c r="I3143" s="322"/>
      <c r="J3143" s="322"/>
      <c r="K3143" s="322"/>
      <c r="L3143" s="329">
        <v>1</v>
      </c>
      <c r="M3143" s="322"/>
      <c r="N3143" s="150">
        <v>0</v>
      </c>
      <c r="O3143" s="330">
        <v>0</v>
      </c>
      <c r="P3143" s="322"/>
      <c r="Q3143" s="330">
        <v>0</v>
      </c>
      <c r="R3143" s="322"/>
      <c r="S3143" s="149">
        <v>1</v>
      </c>
    </row>
    <row r="3144" spans="1:19" ht="10.9" customHeight="1" x14ac:dyDescent="0.2">
      <c r="A3144" s="301"/>
      <c r="B3144" s="301"/>
      <c r="C3144" s="301"/>
      <c r="D3144" s="301"/>
      <c r="E3144" s="301"/>
      <c r="F3144" s="301"/>
      <c r="G3144" s="301"/>
      <c r="H3144" s="301"/>
      <c r="I3144" s="301"/>
      <c r="J3144" s="301"/>
      <c r="K3144" s="301"/>
      <c r="L3144" s="301"/>
      <c r="M3144" s="301"/>
      <c r="N3144" s="301"/>
      <c r="O3144" s="301"/>
      <c r="P3144" s="301"/>
      <c r="Q3144" s="301"/>
      <c r="R3144" s="301"/>
      <c r="S3144" s="301"/>
    </row>
    <row r="3145" spans="1:19" ht="10.9" customHeight="1" x14ac:dyDescent="0.2">
      <c r="A3145" s="322" t="s">
        <v>4031</v>
      </c>
      <c r="B3145" s="322"/>
      <c r="C3145" s="322"/>
      <c r="D3145" s="322"/>
      <c r="E3145" s="321" t="s">
        <v>4239</v>
      </c>
      <c r="F3145" s="321"/>
      <c r="G3145" s="321"/>
      <c r="H3145" s="321"/>
      <c r="I3145" s="321"/>
      <c r="J3145" s="321"/>
      <c r="K3145" s="321"/>
      <c r="L3145" s="321"/>
      <c r="M3145" s="321"/>
      <c r="N3145" s="321"/>
      <c r="O3145" s="321"/>
      <c r="P3145" s="321"/>
      <c r="Q3145" s="321"/>
      <c r="R3145" s="321"/>
      <c r="S3145" s="321"/>
    </row>
    <row r="3146" spans="1:19" ht="10.9" customHeight="1" x14ac:dyDescent="0.2">
      <c r="A3146" s="322" t="s">
        <v>4022</v>
      </c>
      <c r="B3146" s="322"/>
      <c r="C3146" s="322"/>
      <c r="D3146" s="322"/>
      <c r="E3146" s="321" t="s">
        <v>4238</v>
      </c>
      <c r="F3146" s="321"/>
      <c r="G3146" s="321"/>
      <c r="H3146" s="321"/>
      <c r="I3146" s="321"/>
      <c r="J3146" s="321"/>
      <c r="K3146" s="321"/>
      <c r="L3146" s="321"/>
      <c r="M3146" s="321"/>
      <c r="N3146" s="321"/>
      <c r="O3146" s="321"/>
      <c r="P3146" s="322" t="s">
        <v>2904</v>
      </c>
      <c r="Q3146" s="322"/>
      <c r="R3146" s="321" t="s">
        <v>21</v>
      </c>
      <c r="S3146" s="321"/>
    </row>
    <row r="3147" spans="1:19" ht="10.9" customHeight="1" x14ac:dyDescent="0.2">
      <c r="A3147" s="157"/>
      <c r="B3147" s="324"/>
      <c r="C3147" s="324"/>
      <c r="D3147" s="324"/>
      <c r="E3147" s="324"/>
      <c r="F3147" s="324"/>
      <c r="G3147" s="325"/>
      <c r="H3147" s="325"/>
      <c r="I3147" s="325"/>
      <c r="J3147" s="325"/>
      <c r="K3147" s="156"/>
      <c r="L3147" s="326" t="s">
        <v>4020</v>
      </c>
      <c r="M3147" s="326"/>
      <c r="N3147" s="326"/>
      <c r="O3147" s="326"/>
      <c r="P3147" s="326"/>
      <c r="Q3147" s="326"/>
      <c r="R3147" s="326"/>
      <c r="S3147" s="156"/>
    </row>
    <row r="3148" spans="1:19" ht="65.650000000000006" customHeight="1" x14ac:dyDescent="0.2">
      <c r="A3148" s="155" t="s">
        <v>1247</v>
      </c>
      <c r="B3148" s="327" t="s">
        <v>0</v>
      </c>
      <c r="C3148" s="327"/>
      <c r="D3148" s="327" t="s">
        <v>1</v>
      </c>
      <c r="E3148" s="327"/>
      <c r="F3148" s="327"/>
      <c r="G3148" s="327" t="s">
        <v>2904</v>
      </c>
      <c r="H3148" s="327"/>
      <c r="I3148" s="328" t="s">
        <v>405</v>
      </c>
      <c r="J3148" s="328"/>
      <c r="K3148" s="154" t="s">
        <v>4</v>
      </c>
      <c r="L3148" s="322" t="s">
        <v>4019</v>
      </c>
      <c r="M3148" s="322"/>
      <c r="N3148" s="141" t="s">
        <v>4018</v>
      </c>
      <c r="O3148" s="322" t="s">
        <v>4017</v>
      </c>
      <c r="P3148" s="322"/>
      <c r="Q3148" s="322" t="s">
        <v>4016</v>
      </c>
      <c r="R3148" s="322"/>
      <c r="S3148" s="154" t="s">
        <v>5</v>
      </c>
    </row>
    <row r="3149" spans="1:19" ht="21.75" customHeight="1" x14ac:dyDescent="0.2">
      <c r="A3149" s="128" t="s">
        <v>4034</v>
      </c>
      <c r="B3149" s="334">
        <v>8872</v>
      </c>
      <c r="C3149" s="321"/>
      <c r="D3149" s="321" t="s">
        <v>3980</v>
      </c>
      <c r="E3149" s="321"/>
      <c r="F3149" s="321"/>
      <c r="G3149" s="321" t="s">
        <v>21</v>
      </c>
      <c r="H3149" s="321"/>
      <c r="I3149" s="335">
        <v>1</v>
      </c>
      <c r="J3149" s="331"/>
      <c r="K3149" s="142">
        <v>30</v>
      </c>
      <c r="L3149" s="348">
        <v>30</v>
      </c>
      <c r="M3149" s="331"/>
      <c r="N3149" s="153"/>
      <c r="O3149" s="331"/>
      <c r="P3149" s="331"/>
      <c r="Q3149" s="331"/>
      <c r="R3149" s="331"/>
      <c r="S3149" s="142">
        <v>30</v>
      </c>
    </row>
    <row r="3150" spans="1:19" ht="10.9" customHeight="1" x14ac:dyDescent="0.2">
      <c r="A3150" s="322" t="s">
        <v>4014</v>
      </c>
      <c r="B3150" s="322"/>
      <c r="C3150" s="322"/>
      <c r="D3150" s="322"/>
      <c r="E3150" s="322"/>
      <c r="F3150" s="322"/>
      <c r="G3150" s="322"/>
      <c r="H3150" s="322"/>
      <c r="I3150" s="322"/>
      <c r="J3150" s="322"/>
      <c r="K3150" s="322"/>
      <c r="L3150" s="349">
        <v>30</v>
      </c>
      <c r="M3150" s="322"/>
      <c r="N3150" s="152">
        <v>0</v>
      </c>
      <c r="O3150" s="333">
        <v>0</v>
      </c>
      <c r="P3150" s="322"/>
      <c r="Q3150" s="333">
        <v>0</v>
      </c>
      <c r="R3150" s="322"/>
      <c r="S3150" s="160">
        <v>30</v>
      </c>
    </row>
    <row r="3151" spans="1:19" ht="10.9" customHeight="1" x14ac:dyDescent="0.2">
      <c r="A3151" s="322" t="s">
        <v>4013</v>
      </c>
      <c r="B3151" s="322"/>
      <c r="C3151" s="322"/>
      <c r="D3151" s="322"/>
      <c r="E3151" s="322"/>
      <c r="F3151" s="322"/>
      <c r="G3151" s="322"/>
      <c r="H3151" s="322"/>
      <c r="I3151" s="322"/>
      <c r="J3151" s="322"/>
      <c r="K3151" s="322"/>
      <c r="L3151" s="329">
        <v>1</v>
      </c>
      <c r="M3151" s="322"/>
      <c r="N3151" s="150">
        <v>0</v>
      </c>
      <c r="O3151" s="330">
        <v>0</v>
      </c>
      <c r="P3151" s="322"/>
      <c r="Q3151" s="330">
        <v>0</v>
      </c>
      <c r="R3151" s="322"/>
      <c r="S3151" s="149">
        <v>1</v>
      </c>
    </row>
    <row r="3152" spans="1:19" ht="10.9" customHeight="1" x14ac:dyDescent="0.2">
      <c r="A3152" s="301"/>
      <c r="B3152" s="301"/>
      <c r="C3152" s="301"/>
      <c r="D3152" s="301"/>
      <c r="E3152" s="301"/>
      <c r="F3152" s="301"/>
      <c r="G3152" s="301"/>
      <c r="H3152" s="301"/>
      <c r="I3152" s="301"/>
      <c r="J3152" s="301"/>
      <c r="K3152" s="301"/>
      <c r="L3152" s="301"/>
      <c r="M3152" s="301"/>
      <c r="N3152" s="301"/>
      <c r="O3152" s="301"/>
      <c r="P3152" s="301"/>
      <c r="Q3152" s="301"/>
      <c r="R3152" s="301"/>
      <c r="S3152" s="301"/>
    </row>
    <row r="3153" spans="1:19" ht="10.9" customHeight="1" x14ac:dyDescent="0.2">
      <c r="A3153" s="322" t="s">
        <v>4022</v>
      </c>
      <c r="B3153" s="322"/>
      <c r="C3153" s="322"/>
      <c r="D3153" s="322"/>
      <c r="E3153" s="321" t="s">
        <v>4237</v>
      </c>
      <c r="F3153" s="321"/>
      <c r="G3153" s="321"/>
      <c r="H3153" s="321"/>
      <c r="I3153" s="321"/>
      <c r="J3153" s="321"/>
      <c r="K3153" s="321"/>
      <c r="L3153" s="321"/>
      <c r="M3153" s="321"/>
      <c r="N3153" s="321"/>
      <c r="O3153" s="321"/>
      <c r="P3153" s="322" t="s">
        <v>2904</v>
      </c>
      <c r="Q3153" s="322"/>
      <c r="R3153" s="321" t="s">
        <v>21</v>
      </c>
      <c r="S3153" s="321"/>
    </row>
    <row r="3154" spans="1:19" ht="10.9" customHeight="1" x14ac:dyDescent="0.2">
      <c r="A3154" s="157"/>
      <c r="B3154" s="324"/>
      <c r="C3154" s="324"/>
      <c r="D3154" s="324"/>
      <c r="E3154" s="324"/>
      <c r="F3154" s="324"/>
      <c r="G3154" s="325"/>
      <c r="H3154" s="325"/>
      <c r="I3154" s="325"/>
      <c r="J3154" s="325"/>
      <c r="K3154" s="156"/>
      <c r="L3154" s="326" t="s">
        <v>4020</v>
      </c>
      <c r="M3154" s="326"/>
      <c r="N3154" s="326"/>
      <c r="O3154" s="326"/>
      <c r="P3154" s="326"/>
      <c r="Q3154" s="326"/>
      <c r="R3154" s="326"/>
      <c r="S3154" s="156"/>
    </row>
    <row r="3155" spans="1:19" ht="65.650000000000006" customHeight="1" x14ac:dyDescent="0.2">
      <c r="A3155" s="155" t="s">
        <v>1247</v>
      </c>
      <c r="B3155" s="327" t="s">
        <v>0</v>
      </c>
      <c r="C3155" s="327"/>
      <c r="D3155" s="327" t="s">
        <v>1</v>
      </c>
      <c r="E3155" s="327"/>
      <c r="F3155" s="327"/>
      <c r="G3155" s="327" t="s">
        <v>2904</v>
      </c>
      <c r="H3155" s="327"/>
      <c r="I3155" s="328" t="s">
        <v>405</v>
      </c>
      <c r="J3155" s="328"/>
      <c r="K3155" s="154" t="s">
        <v>4</v>
      </c>
      <c r="L3155" s="322" t="s">
        <v>4019</v>
      </c>
      <c r="M3155" s="322"/>
      <c r="N3155" s="141" t="s">
        <v>4018</v>
      </c>
      <c r="O3155" s="322" t="s">
        <v>4017</v>
      </c>
      <c r="P3155" s="322"/>
      <c r="Q3155" s="322" t="s">
        <v>4016</v>
      </c>
      <c r="R3155" s="322"/>
      <c r="S3155" s="154" t="s">
        <v>5</v>
      </c>
    </row>
    <row r="3156" spans="1:19" ht="21.75" customHeight="1" x14ac:dyDescent="0.2">
      <c r="A3156" s="128" t="s">
        <v>4015</v>
      </c>
      <c r="B3156" s="334">
        <v>5745</v>
      </c>
      <c r="C3156" s="321"/>
      <c r="D3156" s="321" t="s">
        <v>3426</v>
      </c>
      <c r="E3156" s="321"/>
      <c r="F3156" s="321"/>
      <c r="G3156" s="321" t="s">
        <v>629</v>
      </c>
      <c r="H3156" s="321"/>
      <c r="I3156" s="335">
        <v>3</v>
      </c>
      <c r="J3156" s="331"/>
      <c r="K3156" s="132">
        <v>9.44</v>
      </c>
      <c r="L3156" s="331"/>
      <c r="M3156" s="331"/>
      <c r="N3156" s="142">
        <v>28.32</v>
      </c>
      <c r="O3156" s="331"/>
      <c r="P3156" s="331"/>
      <c r="Q3156" s="331"/>
      <c r="R3156" s="331"/>
      <c r="S3156" s="142">
        <v>28.32</v>
      </c>
    </row>
    <row r="3157" spans="1:19" ht="10.9" customHeight="1" x14ac:dyDescent="0.2">
      <c r="A3157" s="128" t="s">
        <v>4015</v>
      </c>
      <c r="B3157" s="334">
        <v>5847</v>
      </c>
      <c r="C3157" s="321"/>
      <c r="D3157" s="321" t="s">
        <v>3414</v>
      </c>
      <c r="E3157" s="321"/>
      <c r="F3157" s="321"/>
      <c r="G3157" s="321" t="s">
        <v>21</v>
      </c>
      <c r="H3157" s="321"/>
      <c r="I3157" s="335">
        <v>0.12</v>
      </c>
      <c r="J3157" s="331"/>
      <c r="K3157" s="132">
        <v>7</v>
      </c>
      <c r="L3157" s="331"/>
      <c r="M3157" s="331"/>
      <c r="N3157" s="132">
        <v>0.84</v>
      </c>
      <c r="O3157" s="331"/>
      <c r="P3157" s="331"/>
      <c r="Q3157" s="331"/>
      <c r="R3157" s="331"/>
      <c r="S3157" s="132">
        <v>0.84</v>
      </c>
    </row>
    <row r="3158" spans="1:19" ht="10.9" customHeight="1" x14ac:dyDescent="0.2">
      <c r="A3158" s="322" t="s">
        <v>4014</v>
      </c>
      <c r="B3158" s="322"/>
      <c r="C3158" s="322"/>
      <c r="D3158" s="322"/>
      <c r="E3158" s="322"/>
      <c r="F3158" s="322"/>
      <c r="G3158" s="322"/>
      <c r="H3158" s="322"/>
      <c r="I3158" s="322"/>
      <c r="J3158" s="322"/>
      <c r="K3158" s="322"/>
      <c r="L3158" s="333">
        <v>0</v>
      </c>
      <c r="M3158" s="322"/>
      <c r="N3158" s="160">
        <v>29.16</v>
      </c>
      <c r="O3158" s="333">
        <v>0</v>
      </c>
      <c r="P3158" s="322"/>
      <c r="Q3158" s="333">
        <v>0</v>
      </c>
      <c r="R3158" s="322"/>
      <c r="S3158" s="160">
        <v>29.16</v>
      </c>
    </row>
    <row r="3159" spans="1:19" ht="10.9" customHeight="1" x14ac:dyDescent="0.2">
      <c r="A3159" s="322" t="s">
        <v>4013</v>
      </c>
      <c r="B3159" s="322"/>
      <c r="C3159" s="322"/>
      <c r="D3159" s="322"/>
      <c r="E3159" s="322"/>
      <c r="F3159" s="322"/>
      <c r="G3159" s="322"/>
      <c r="H3159" s="322"/>
      <c r="I3159" s="322"/>
      <c r="J3159" s="322"/>
      <c r="K3159" s="322"/>
      <c r="L3159" s="330">
        <v>0</v>
      </c>
      <c r="M3159" s="322"/>
      <c r="N3159" s="149">
        <v>1</v>
      </c>
      <c r="O3159" s="330">
        <v>0</v>
      </c>
      <c r="P3159" s="322"/>
      <c r="Q3159" s="330">
        <v>0</v>
      </c>
      <c r="R3159" s="322"/>
      <c r="S3159" s="149">
        <v>1</v>
      </c>
    </row>
    <row r="3160" spans="1:19" ht="10.9" customHeight="1" x14ac:dyDescent="0.2">
      <c r="A3160" s="301"/>
      <c r="B3160" s="301"/>
      <c r="C3160" s="301"/>
      <c r="D3160" s="301"/>
      <c r="E3160" s="301"/>
      <c r="F3160" s="301"/>
      <c r="G3160" s="301"/>
      <c r="H3160" s="301"/>
      <c r="I3160" s="301"/>
      <c r="J3160" s="301"/>
      <c r="K3160" s="301"/>
      <c r="L3160" s="301"/>
      <c r="M3160" s="301"/>
      <c r="N3160" s="301"/>
      <c r="O3160" s="301"/>
      <c r="P3160" s="301"/>
      <c r="Q3160" s="301"/>
      <c r="R3160" s="301"/>
      <c r="S3160" s="301"/>
    </row>
    <row r="3161" spans="1:19" ht="10.9" customHeight="1" x14ac:dyDescent="0.2">
      <c r="A3161" s="322" t="s">
        <v>4022</v>
      </c>
      <c r="B3161" s="322"/>
      <c r="C3161" s="322"/>
      <c r="D3161" s="322"/>
      <c r="E3161" s="321" t="s">
        <v>4236</v>
      </c>
      <c r="F3161" s="321"/>
      <c r="G3161" s="321"/>
      <c r="H3161" s="321"/>
      <c r="I3161" s="321"/>
      <c r="J3161" s="321"/>
      <c r="K3161" s="321"/>
      <c r="L3161" s="321"/>
      <c r="M3161" s="321"/>
      <c r="N3161" s="321"/>
      <c r="O3161" s="321"/>
      <c r="P3161" s="322" t="s">
        <v>2904</v>
      </c>
      <c r="Q3161" s="322"/>
      <c r="R3161" s="321" t="s">
        <v>21</v>
      </c>
      <c r="S3161" s="321"/>
    </row>
    <row r="3162" spans="1:19" ht="10.9" customHeight="1" x14ac:dyDescent="0.2">
      <c r="A3162" s="157"/>
      <c r="B3162" s="324"/>
      <c r="C3162" s="324"/>
      <c r="D3162" s="324"/>
      <c r="E3162" s="324"/>
      <c r="F3162" s="324"/>
      <c r="G3162" s="325"/>
      <c r="H3162" s="325"/>
      <c r="I3162" s="325"/>
      <c r="J3162" s="325"/>
      <c r="K3162" s="156"/>
      <c r="L3162" s="326" t="s">
        <v>4020</v>
      </c>
      <c r="M3162" s="326"/>
      <c r="N3162" s="326"/>
      <c r="O3162" s="326"/>
      <c r="P3162" s="326"/>
      <c r="Q3162" s="326"/>
      <c r="R3162" s="326"/>
      <c r="S3162" s="156"/>
    </row>
    <row r="3163" spans="1:19" ht="65.650000000000006" customHeight="1" x14ac:dyDescent="0.2">
      <c r="A3163" s="155" t="s">
        <v>1247</v>
      </c>
      <c r="B3163" s="327" t="s">
        <v>0</v>
      </c>
      <c r="C3163" s="327"/>
      <c r="D3163" s="327" t="s">
        <v>1</v>
      </c>
      <c r="E3163" s="327"/>
      <c r="F3163" s="327"/>
      <c r="G3163" s="327" t="s">
        <v>2904</v>
      </c>
      <c r="H3163" s="327"/>
      <c r="I3163" s="328" t="s">
        <v>405</v>
      </c>
      <c r="J3163" s="328"/>
      <c r="K3163" s="154" t="s">
        <v>4</v>
      </c>
      <c r="L3163" s="322" t="s">
        <v>4019</v>
      </c>
      <c r="M3163" s="322"/>
      <c r="N3163" s="141" t="s">
        <v>4018</v>
      </c>
      <c r="O3163" s="322" t="s">
        <v>4017</v>
      </c>
      <c r="P3163" s="322"/>
      <c r="Q3163" s="322" t="s">
        <v>4016</v>
      </c>
      <c r="R3163" s="322"/>
      <c r="S3163" s="154" t="s">
        <v>5</v>
      </c>
    </row>
    <row r="3164" spans="1:19" ht="21.75" customHeight="1" x14ac:dyDescent="0.2">
      <c r="A3164" s="128" t="s">
        <v>4015</v>
      </c>
      <c r="B3164" s="334">
        <v>5745</v>
      </c>
      <c r="C3164" s="321"/>
      <c r="D3164" s="321" t="s">
        <v>3426</v>
      </c>
      <c r="E3164" s="321"/>
      <c r="F3164" s="321"/>
      <c r="G3164" s="321" t="s">
        <v>629</v>
      </c>
      <c r="H3164" s="321"/>
      <c r="I3164" s="335">
        <v>3</v>
      </c>
      <c r="J3164" s="331"/>
      <c r="K3164" s="132">
        <v>9.44</v>
      </c>
      <c r="L3164" s="331"/>
      <c r="M3164" s="331"/>
      <c r="N3164" s="142">
        <v>28.32</v>
      </c>
      <c r="O3164" s="331"/>
      <c r="P3164" s="331"/>
      <c r="Q3164" s="331"/>
      <c r="R3164" s="331"/>
      <c r="S3164" s="142">
        <v>28.32</v>
      </c>
    </row>
    <row r="3165" spans="1:19" ht="10.9" customHeight="1" x14ac:dyDescent="0.2">
      <c r="A3165" s="128" t="s">
        <v>4015</v>
      </c>
      <c r="B3165" s="334">
        <v>5847</v>
      </c>
      <c r="C3165" s="321"/>
      <c r="D3165" s="321" t="s">
        <v>3414</v>
      </c>
      <c r="E3165" s="321"/>
      <c r="F3165" s="321"/>
      <c r="G3165" s="321" t="s">
        <v>21</v>
      </c>
      <c r="H3165" s="321"/>
      <c r="I3165" s="335">
        <v>0.12</v>
      </c>
      <c r="J3165" s="331"/>
      <c r="K3165" s="132">
        <v>7</v>
      </c>
      <c r="L3165" s="331"/>
      <c r="M3165" s="331"/>
      <c r="N3165" s="132">
        <v>0.84</v>
      </c>
      <c r="O3165" s="331"/>
      <c r="P3165" s="331"/>
      <c r="Q3165" s="331"/>
      <c r="R3165" s="331"/>
      <c r="S3165" s="132">
        <v>0.84</v>
      </c>
    </row>
    <row r="3166" spans="1:19" ht="10.9" customHeight="1" x14ac:dyDescent="0.2">
      <c r="A3166" s="322" t="s">
        <v>4014</v>
      </c>
      <c r="B3166" s="322"/>
      <c r="C3166" s="322"/>
      <c r="D3166" s="322"/>
      <c r="E3166" s="322"/>
      <c r="F3166" s="322"/>
      <c r="G3166" s="322"/>
      <c r="H3166" s="322"/>
      <c r="I3166" s="322"/>
      <c r="J3166" s="322"/>
      <c r="K3166" s="322"/>
      <c r="L3166" s="333">
        <v>0</v>
      </c>
      <c r="M3166" s="322"/>
      <c r="N3166" s="160">
        <v>29.16</v>
      </c>
      <c r="O3166" s="333">
        <v>0</v>
      </c>
      <c r="P3166" s="322"/>
      <c r="Q3166" s="333">
        <v>0</v>
      </c>
      <c r="R3166" s="322"/>
      <c r="S3166" s="160">
        <v>29.16</v>
      </c>
    </row>
    <row r="3167" spans="1:19" ht="10.9" customHeight="1" x14ac:dyDescent="0.2">
      <c r="A3167" s="322" t="s">
        <v>4013</v>
      </c>
      <c r="B3167" s="322"/>
      <c r="C3167" s="322"/>
      <c r="D3167" s="322"/>
      <c r="E3167" s="322"/>
      <c r="F3167" s="322"/>
      <c r="G3167" s="322"/>
      <c r="H3167" s="322"/>
      <c r="I3167" s="322"/>
      <c r="J3167" s="322"/>
      <c r="K3167" s="322"/>
      <c r="L3167" s="330">
        <v>0</v>
      </c>
      <c r="M3167" s="322"/>
      <c r="N3167" s="149">
        <v>1</v>
      </c>
      <c r="O3167" s="330">
        <v>0</v>
      </c>
      <c r="P3167" s="322"/>
      <c r="Q3167" s="330">
        <v>0</v>
      </c>
      <c r="R3167" s="322"/>
      <c r="S3167" s="149">
        <v>1</v>
      </c>
    </row>
    <row r="3168" spans="1:19" ht="10.9" customHeight="1" x14ac:dyDescent="0.2">
      <c r="A3168" s="301"/>
      <c r="B3168" s="301"/>
      <c r="C3168" s="301"/>
      <c r="D3168" s="301"/>
      <c r="E3168" s="301"/>
      <c r="F3168" s="301"/>
      <c r="G3168" s="301"/>
      <c r="H3168" s="301"/>
      <c r="I3168" s="301"/>
      <c r="J3168" s="301"/>
      <c r="K3168" s="301"/>
      <c r="L3168" s="301"/>
      <c r="M3168" s="301"/>
      <c r="N3168" s="301"/>
      <c r="O3168" s="301"/>
      <c r="P3168" s="301"/>
      <c r="Q3168" s="301"/>
      <c r="R3168" s="301"/>
      <c r="S3168" s="301"/>
    </row>
    <row r="3169" spans="1:19" ht="10.9" customHeight="1" x14ac:dyDescent="0.2">
      <c r="A3169" s="322" t="s">
        <v>4031</v>
      </c>
      <c r="B3169" s="322"/>
      <c r="C3169" s="322"/>
      <c r="D3169" s="322"/>
      <c r="E3169" s="321" t="s">
        <v>4235</v>
      </c>
      <c r="F3169" s="321"/>
      <c r="G3169" s="321"/>
      <c r="H3169" s="321"/>
      <c r="I3169" s="321"/>
      <c r="J3169" s="321"/>
      <c r="K3169" s="321"/>
      <c r="L3169" s="321"/>
      <c r="M3169" s="321"/>
      <c r="N3169" s="321"/>
      <c r="O3169" s="321"/>
      <c r="P3169" s="321"/>
      <c r="Q3169" s="321"/>
      <c r="R3169" s="321"/>
      <c r="S3169" s="321"/>
    </row>
    <row r="3170" spans="1:19" ht="10.9" customHeight="1" x14ac:dyDescent="0.2">
      <c r="A3170" s="322" t="s">
        <v>4022</v>
      </c>
      <c r="B3170" s="322"/>
      <c r="C3170" s="322"/>
      <c r="D3170" s="322"/>
      <c r="E3170" s="321" t="s">
        <v>4234</v>
      </c>
      <c r="F3170" s="321"/>
      <c r="G3170" s="321"/>
      <c r="H3170" s="321"/>
      <c r="I3170" s="321"/>
      <c r="J3170" s="321"/>
      <c r="K3170" s="321"/>
      <c r="L3170" s="321"/>
      <c r="M3170" s="321"/>
      <c r="N3170" s="321"/>
      <c r="O3170" s="321"/>
      <c r="P3170" s="322" t="s">
        <v>2904</v>
      </c>
      <c r="Q3170" s="322"/>
      <c r="R3170" s="321" t="s">
        <v>21</v>
      </c>
      <c r="S3170" s="321"/>
    </row>
    <row r="3171" spans="1:19" ht="10.9" customHeight="1" x14ac:dyDescent="0.2">
      <c r="A3171" s="157"/>
      <c r="B3171" s="324"/>
      <c r="C3171" s="324"/>
      <c r="D3171" s="324"/>
      <c r="E3171" s="324"/>
      <c r="F3171" s="324"/>
      <c r="G3171" s="325"/>
      <c r="H3171" s="325"/>
      <c r="I3171" s="325"/>
      <c r="J3171" s="325"/>
      <c r="K3171" s="156"/>
      <c r="L3171" s="326" t="s">
        <v>4020</v>
      </c>
      <c r="M3171" s="326"/>
      <c r="N3171" s="326"/>
      <c r="O3171" s="326"/>
      <c r="P3171" s="326"/>
      <c r="Q3171" s="326"/>
      <c r="R3171" s="326"/>
      <c r="S3171" s="156"/>
    </row>
    <row r="3172" spans="1:19" ht="65.650000000000006" customHeight="1" x14ac:dyDescent="0.2">
      <c r="A3172" s="155" t="s">
        <v>1247</v>
      </c>
      <c r="B3172" s="327" t="s">
        <v>0</v>
      </c>
      <c r="C3172" s="327"/>
      <c r="D3172" s="327" t="s">
        <v>1</v>
      </c>
      <c r="E3172" s="327"/>
      <c r="F3172" s="327"/>
      <c r="G3172" s="327" t="s">
        <v>2904</v>
      </c>
      <c r="H3172" s="327"/>
      <c r="I3172" s="328" t="s">
        <v>405</v>
      </c>
      <c r="J3172" s="328"/>
      <c r="K3172" s="154" t="s">
        <v>4</v>
      </c>
      <c r="L3172" s="322" t="s">
        <v>4019</v>
      </c>
      <c r="M3172" s="322"/>
      <c r="N3172" s="141" t="s">
        <v>4018</v>
      </c>
      <c r="O3172" s="322" t="s">
        <v>4017</v>
      </c>
      <c r="P3172" s="322"/>
      <c r="Q3172" s="322" t="s">
        <v>4016</v>
      </c>
      <c r="R3172" s="322"/>
      <c r="S3172" s="154" t="s">
        <v>5</v>
      </c>
    </row>
    <row r="3173" spans="1:19" ht="10.9" customHeight="1" x14ac:dyDescent="0.2">
      <c r="A3173" s="128" t="s">
        <v>4015</v>
      </c>
      <c r="B3173" s="334">
        <v>5782</v>
      </c>
      <c r="C3173" s="321"/>
      <c r="D3173" s="321" t="s">
        <v>3421</v>
      </c>
      <c r="E3173" s="321"/>
      <c r="F3173" s="321"/>
      <c r="G3173" s="321" t="s">
        <v>21</v>
      </c>
      <c r="H3173" s="321"/>
      <c r="I3173" s="335">
        <v>1.1318999999999999</v>
      </c>
      <c r="J3173" s="331"/>
      <c r="K3173" s="142">
        <v>38</v>
      </c>
      <c r="L3173" s="331"/>
      <c r="M3173" s="331"/>
      <c r="N3173" s="142">
        <v>43.0122</v>
      </c>
      <c r="O3173" s="331"/>
      <c r="P3173" s="331"/>
      <c r="Q3173" s="331"/>
      <c r="R3173" s="331"/>
      <c r="S3173" s="142">
        <v>43.0122</v>
      </c>
    </row>
    <row r="3174" spans="1:19" ht="10.9" customHeight="1" x14ac:dyDescent="0.2">
      <c r="A3174" s="128" t="s">
        <v>4015</v>
      </c>
      <c r="B3174" s="334">
        <v>5827</v>
      </c>
      <c r="C3174" s="321"/>
      <c r="D3174" s="321" t="s">
        <v>3418</v>
      </c>
      <c r="E3174" s="321"/>
      <c r="F3174" s="321"/>
      <c r="G3174" s="321" t="s">
        <v>3284</v>
      </c>
      <c r="H3174" s="321"/>
      <c r="I3174" s="335">
        <v>0.58720000000000006</v>
      </c>
      <c r="J3174" s="331"/>
      <c r="K3174" s="142">
        <v>25.8</v>
      </c>
      <c r="L3174" s="331"/>
      <c r="M3174" s="331"/>
      <c r="N3174" s="142">
        <v>15.149800000000001</v>
      </c>
      <c r="O3174" s="331"/>
      <c r="P3174" s="331"/>
      <c r="Q3174" s="331"/>
      <c r="R3174" s="331"/>
      <c r="S3174" s="142">
        <v>15.149800000000001</v>
      </c>
    </row>
    <row r="3175" spans="1:19" ht="10.9" customHeight="1" x14ac:dyDescent="0.2">
      <c r="A3175" s="322" t="s">
        <v>4014</v>
      </c>
      <c r="B3175" s="322"/>
      <c r="C3175" s="322"/>
      <c r="D3175" s="322"/>
      <c r="E3175" s="322"/>
      <c r="F3175" s="322"/>
      <c r="G3175" s="322"/>
      <c r="H3175" s="322"/>
      <c r="I3175" s="322"/>
      <c r="J3175" s="322"/>
      <c r="K3175" s="322"/>
      <c r="L3175" s="333">
        <v>0</v>
      </c>
      <c r="M3175" s="322"/>
      <c r="N3175" s="160">
        <v>58.161999999999999</v>
      </c>
      <c r="O3175" s="333">
        <v>0</v>
      </c>
      <c r="P3175" s="322"/>
      <c r="Q3175" s="333">
        <v>0</v>
      </c>
      <c r="R3175" s="322"/>
      <c r="S3175" s="160">
        <v>58.161999999999999</v>
      </c>
    </row>
    <row r="3176" spans="1:19" ht="10.9" customHeight="1" x14ac:dyDescent="0.2">
      <c r="A3176" s="322" t="s">
        <v>4013</v>
      </c>
      <c r="B3176" s="322"/>
      <c r="C3176" s="322"/>
      <c r="D3176" s="322"/>
      <c r="E3176" s="322"/>
      <c r="F3176" s="322"/>
      <c r="G3176" s="322"/>
      <c r="H3176" s="322"/>
      <c r="I3176" s="322"/>
      <c r="J3176" s="322"/>
      <c r="K3176" s="322"/>
      <c r="L3176" s="330">
        <v>0</v>
      </c>
      <c r="M3176" s="322"/>
      <c r="N3176" s="149">
        <v>1</v>
      </c>
      <c r="O3176" s="330">
        <v>0</v>
      </c>
      <c r="P3176" s="322"/>
      <c r="Q3176" s="330">
        <v>0</v>
      </c>
      <c r="R3176" s="322"/>
      <c r="S3176" s="149">
        <v>1</v>
      </c>
    </row>
    <row r="3177" spans="1:19" ht="10.9" customHeight="1" x14ac:dyDescent="0.2">
      <c r="A3177" s="301"/>
      <c r="B3177" s="301"/>
      <c r="C3177" s="301"/>
      <c r="D3177" s="301"/>
      <c r="E3177" s="301"/>
      <c r="F3177" s="301"/>
      <c r="G3177" s="301"/>
      <c r="H3177" s="301"/>
      <c r="I3177" s="301"/>
      <c r="J3177" s="301"/>
      <c r="K3177" s="301"/>
      <c r="L3177" s="301"/>
      <c r="M3177" s="301"/>
      <c r="N3177" s="301"/>
      <c r="O3177" s="301"/>
      <c r="P3177" s="301"/>
      <c r="Q3177" s="301"/>
      <c r="R3177" s="301"/>
      <c r="S3177" s="301"/>
    </row>
    <row r="3178" spans="1:19" ht="10.9" customHeight="1" x14ac:dyDescent="0.2">
      <c r="A3178" s="322" t="s">
        <v>4022</v>
      </c>
      <c r="B3178" s="322"/>
      <c r="C3178" s="322"/>
      <c r="D3178" s="322"/>
      <c r="E3178" s="321" t="s">
        <v>4233</v>
      </c>
      <c r="F3178" s="321"/>
      <c r="G3178" s="321"/>
      <c r="H3178" s="321"/>
      <c r="I3178" s="321"/>
      <c r="J3178" s="321"/>
      <c r="K3178" s="321"/>
      <c r="L3178" s="321"/>
      <c r="M3178" s="321"/>
      <c r="N3178" s="321"/>
      <c r="O3178" s="321"/>
      <c r="P3178" s="322" t="s">
        <v>2904</v>
      </c>
      <c r="Q3178" s="322"/>
      <c r="R3178" s="321" t="s">
        <v>21</v>
      </c>
      <c r="S3178" s="321"/>
    </row>
    <row r="3179" spans="1:19" ht="10.9" customHeight="1" x14ac:dyDescent="0.2">
      <c r="A3179" s="157"/>
      <c r="B3179" s="324"/>
      <c r="C3179" s="324"/>
      <c r="D3179" s="324"/>
      <c r="E3179" s="324"/>
      <c r="F3179" s="324"/>
      <c r="G3179" s="325"/>
      <c r="H3179" s="325"/>
      <c r="I3179" s="325"/>
      <c r="J3179" s="325"/>
      <c r="K3179" s="156"/>
      <c r="L3179" s="326" t="s">
        <v>4020</v>
      </c>
      <c r="M3179" s="326"/>
      <c r="N3179" s="326"/>
      <c r="O3179" s="326"/>
      <c r="P3179" s="326"/>
      <c r="Q3179" s="326"/>
      <c r="R3179" s="326"/>
      <c r="S3179" s="156"/>
    </row>
    <row r="3180" spans="1:19" ht="65.650000000000006" customHeight="1" x14ac:dyDescent="0.2">
      <c r="A3180" s="155" t="s">
        <v>1247</v>
      </c>
      <c r="B3180" s="327" t="s">
        <v>0</v>
      </c>
      <c r="C3180" s="327"/>
      <c r="D3180" s="327" t="s">
        <v>1</v>
      </c>
      <c r="E3180" s="327"/>
      <c r="F3180" s="327"/>
      <c r="G3180" s="327" t="s">
        <v>2904</v>
      </c>
      <c r="H3180" s="327"/>
      <c r="I3180" s="328" t="s">
        <v>405</v>
      </c>
      <c r="J3180" s="328"/>
      <c r="K3180" s="154" t="s">
        <v>4</v>
      </c>
      <c r="L3180" s="322" t="s">
        <v>4019</v>
      </c>
      <c r="M3180" s="322"/>
      <c r="N3180" s="141" t="s">
        <v>4018</v>
      </c>
      <c r="O3180" s="322" t="s">
        <v>4017</v>
      </c>
      <c r="P3180" s="322"/>
      <c r="Q3180" s="322" t="s">
        <v>4016</v>
      </c>
      <c r="R3180" s="322"/>
      <c r="S3180" s="154" t="s">
        <v>5</v>
      </c>
    </row>
    <row r="3181" spans="1:19" ht="21.75" customHeight="1" x14ac:dyDescent="0.2">
      <c r="A3181" s="128" t="s">
        <v>4034</v>
      </c>
      <c r="B3181" s="339">
        <v>345</v>
      </c>
      <c r="C3181" s="321"/>
      <c r="D3181" s="321" t="s">
        <v>596</v>
      </c>
      <c r="E3181" s="321"/>
      <c r="F3181" s="321"/>
      <c r="G3181" s="321" t="s">
        <v>21</v>
      </c>
      <c r="H3181" s="321"/>
      <c r="I3181" s="335">
        <v>1</v>
      </c>
      <c r="J3181" s="331"/>
      <c r="K3181" s="142">
        <v>48</v>
      </c>
      <c r="L3181" s="348">
        <v>48</v>
      </c>
      <c r="M3181" s="331"/>
      <c r="N3181" s="153"/>
      <c r="O3181" s="331"/>
      <c r="P3181" s="331"/>
      <c r="Q3181" s="331"/>
      <c r="R3181" s="331"/>
      <c r="S3181" s="142">
        <v>48</v>
      </c>
    </row>
    <row r="3182" spans="1:19" ht="10.9" customHeight="1" x14ac:dyDescent="0.2">
      <c r="A3182" s="322" t="s">
        <v>4014</v>
      </c>
      <c r="B3182" s="322"/>
      <c r="C3182" s="322"/>
      <c r="D3182" s="322"/>
      <c r="E3182" s="322"/>
      <c r="F3182" s="322"/>
      <c r="G3182" s="322"/>
      <c r="H3182" s="322"/>
      <c r="I3182" s="322"/>
      <c r="J3182" s="322"/>
      <c r="K3182" s="322"/>
      <c r="L3182" s="349">
        <v>48</v>
      </c>
      <c r="M3182" s="322"/>
      <c r="N3182" s="152">
        <v>0</v>
      </c>
      <c r="O3182" s="333">
        <v>0</v>
      </c>
      <c r="P3182" s="322"/>
      <c r="Q3182" s="333">
        <v>0</v>
      </c>
      <c r="R3182" s="322"/>
      <c r="S3182" s="160">
        <v>48</v>
      </c>
    </row>
    <row r="3183" spans="1:19" ht="10.9" customHeight="1" x14ac:dyDescent="0.2">
      <c r="A3183" s="322" t="s">
        <v>4013</v>
      </c>
      <c r="B3183" s="322"/>
      <c r="C3183" s="322"/>
      <c r="D3183" s="322"/>
      <c r="E3183" s="322"/>
      <c r="F3183" s="322"/>
      <c r="G3183" s="322"/>
      <c r="H3183" s="322"/>
      <c r="I3183" s="322"/>
      <c r="J3183" s="322"/>
      <c r="K3183" s="322"/>
      <c r="L3183" s="329">
        <v>1</v>
      </c>
      <c r="M3183" s="322"/>
      <c r="N3183" s="150">
        <v>0</v>
      </c>
      <c r="O3183" s="330">
        <v>0</v>
      </c>
      <c r="P3183" s="322"/>
      <c r="Q3183" s="330">
        <v>0</v>
      </c>
      <c r="R3183" s="322"/>
      <c r="S3183" s="149">
        <v>1</v>
      </c>
    </row>
    <row r="3184" spans="1:19" ht="10.9" customHeight="1" x14ac:dyDescent="0.2">
      <c r="A3184" s="301"/>
      <c r="B3184" s="301"/>
      <c r="C3184" s="301"/>
      <c r="D3184" s="301"/>
      <c r="E3184" s="301"/>
      <c r="F3184" s="301"/>
      <c r="G3184" s="301"/>
      <c r="H3184" s="301"/>
      <c r="I3184" s="301"/>
      <c r="J3184" s="301"/>
      <c r="K3184" s="301"/>
      <c r="L3184" s="301"/>
      <c r="M3184" s="301"/>
      <c r="N3184" s="301"/>
      <c r="O3184" s="301"/>
      <c r="P3184" s="301"/>
      <c r="Q3184" s="301"/>
      <c r="R3184" s="301"/>
      <c r="S3184" s="301"/>
    </row>
    <row r="3185" spans="1:19" ht="10.9" customHeight="1" x14ac:dyDescent="0.2">
      <c r="A3185" s="322" t="s">
        <v>4031</v>
      </c>
      <c r="B3185" s="322"/>
      <c r="C3185" s="322"/>
      <c r="D3185" s="322"/>
      <c r="E3185" s="321" t="s">
        <v>4232</v>
      </c>
      <c r="F3185" s="321"/>
      <c r="G3185" s="321"/>
      <c r="H3185" s="321"/>
      <c r="I3185" s="321"/>
      <c r="J3185" s="321"/>
      <c r="K3185" s="321"/>
      <c r="L3185" s="321"/>
      <c r="M3185" s="321"/>
      <c r="N3185" s="321"/>
      <c r="O3185" s="321"/>
      <c r="P3185" s="321"/>
      <c r="Q3185" s="321"/>
      <c r="R3185" s="321"/>
      <c r="S3185" s="321"/>
    </row>
    <row r="3186" spans="1:19" ht="10.9" customHeight="1" x14ac:dyDescent="0.2">
      <c r="A3186" s="322" t="s">
        <v>4022</v>
      </c>
      <c r="B3186" s="322"/>
      <c r="C3186" s="322"/>
      <c r="D3186" s="322"/>
      <c r="E3186" s="321" t="s">
        <v>4231</v>
      </c>
      <c r="F3186" s="321"/>
      <c r="G3186" s="321"/>
      <c r="H3186" s="321"/>
      <c r="I3186" s="321"/>
      <c r="J3186" s="321"/>
      <c r="K3186" s="321"/>
      <c r="L3186" s="321"/>
      <c r="M3186" s="321"/>
      <c r="N3186" s="321"/>
      <c r="O3186" s="321"/>
      <c r="P3186" s="322" t="s">
        <v>2904</v>
      </c>
      <c r="Q3186" s="322"/>
      <c r="R3186" s="321" t="s">
        <v>21</v>
      </c>
      <c r="S3186" s="321"/>
    </row>
    <row r="3187" spans="1:19" ht="10.9" customHeight="1" x14ac:dyDescent="0.2">
      <c r="A3187" s="157"/>
      <c r="B3187" s="324"/>
      <c r="C3187" s="324"/>
      <c r="D3187" s="324"/>
      <c r="E3187" s="324"/>
      <c r="F3187" s="324"/>
      <c r="G3187" s="325"/>
      <c r="H3187" s="325"/>
      <c r="I3187" s="325"/>
      <c r="J3187" s="325"/>
      <c r="K3187" s="156"/>
      <c r="L3187" s="326" t="s">
        <v>4020</v>
      </c>
      <c r="M3187" s="326"/>
      <c r="N3187" s="326"/>
      <c r="O3187" s="326"/>
      <c r="P3187" s="326"/>
      <c r="Q3187" s="326"/>
      <c r="R3187" s="326"/>
      <c r="S3187" s="156"/>
    </row>
    <row r="3188" spans="1:19" ht="65.650000000000006" customHeight="1" x14ac:dyDescent="0.2">
      <c r="A3188" s="155" t="s">
        <v>1247</v>
      </c>
      <c r="B3188" s="327" t="s">
        <v>0</v>
      </c>
      <c r="C3188" s="327"/>
      <c r="D3188" s="327" t="s">
        <v>1</v>
      </c>
      <c r="E3188" s="327"/>
      <c r="F3188" s="327"/>
      <c r="G3188" s="327" t="s">
        <v>2904</v>
      </c>
      <c r="H3188" s="327"/>
      <c r="I3188" s="328" t="s">
        <v>405</v>
      </c>
      <c r="J3188" s="328"/>
      <c r="K3188" s="154" t="s">
        <v>4</v>
      </c>
      <c r="L3188" s="322" t="s">
        <v>4019</v>
      </c>
      <c r="M3188" s="322"/>
      <c r="N3188" s="141" t="s">
        <v>4018</v>
      </c>
      <c r="O3188" s="322" t="s">
        <v>4017</v>
      </c>
      <c r="P3188" s="322"/>
      <c r="Q3188" s="322" t="s">
        <v>4016</v>
      </c>
      <c r="R3188" s="322"/>
      <c r="S3188" s="154" t="s">
        <v>5</v>
      </c>
    </row>
    <row r="3189" spans="1:19" ht="10.9" customHeight="1" x14ac:dyDescent="0.2">
      <c r="A3189" s="128" t="s">
        <v>4034</v>
      </c>
      <c r="B3189" s="339">
        <v>346</v>
      </c>
      <c r="C3189" s="321"/>
      <c r="D3189" s="321" t="s">
        <v>3988</v>
      </c>
      <c r="E3189" s="321"/>
      <c r="F3189" s="321"/>
      <c r="G3189" s="321" t="s">
        <v>21</v>
      </c>
      <c r="H3189" s="321"/>
      <c r="I3189" s="335">
        <v>1</v>
      </c>
      <c r="J3189" s="331"/>
      <c r="K3189" s="142">
        <v>48</v>
      </c>
      <c r="L3189" s="348">
        <v>48</v>
      </c>
      <c r="M3189" s="331"/>
      <c r="N3189" s="153"/>
      <c r="O3189" s="331"/>
      <c r="P3189" s="331"/>
      <c r="Q3189" s="331"/>
      <c r="R3189" s="331"/>
      <c r="S3189" s="142">
        <v>48</v>
      </c>
    </row>
    <row r="3190" spans="1:19" ht="10.9" customHeight="1" x14ac:dyDescent="0.2">
      <c r="A3190" s="322" t="s">
        <v>4014</v>
      </c>
      <c r="B3190" s="322"/>
      <c r="C3190" s="322"/>
      <c r="D3190" s="322"/>
      <c r="E3190" s="322"/>
      <c r="F3190" s="322"/>
      <c r="G3190" s="322"/>
      <c r="H3190" s="322"/>
      <c r="I3190" s="322"/>
      <c r="J3190" s="322"/>
      <c r="K3190" s="322"/>
      <c r="L3190" s="349">
        <v>48</v>
      </c>
      <c r="M3190" s="322"/>
      <c r="N3190" s="152">
        <v>0</v>
      </c>
      <c r="O3190" s="333">
        <v>0</v>
      </c>
      <c r="P3190" s="322"/>
      <c r="Q3190" s="333">
        <v>0</v>
      </c>
      <c r="R3190" s="322"/>
      <c r="S3190" s="160">
        <v>48</v>
      </c>
    </row>
    <row r="3191" spans="1:19" ht="10.9" customHeight="1" x14ac:dyDescent="0.2">
      <c r="A3191" s="322" t="s">
        <v>4013</v>
      </c>
      <c r="B3191" s="322"/>
      <c r="C3191" s="322"/>
      <c r="D3191" s="322"/>
      <c r="E3191" s="322"/>
      <c r="F3191" s="322"/>
      <c r="G3191" s="322"/>
      <c r="H3191" s="322"/>
      <c r="I3191" s="322"/>
      <c r="J3191" s="322"/>
      <c r="K3191" s="322"/>
      <c r="L3191" s="329">
        <v>1</v>
      </c>
      <c r="M3191" s="322"/>
      <c r="N3191" s="150">
        <v>0</v>
      </c>
      <c r="O3191" s="330">
        <v>0</v>
      </c>
      <c r="P3191" s="322"/>
      <c r="Q3191" s="330">
        <v>0</v>
      </c>
      <c r="R3191" s="322"/>
      <c r="S3191" s="149">
        <v>1</v>
      </c>
    </row>
    <row r="3192" spans="1:19" ht="10.9" customHeight="1" x14ac:dyDescent="0.2">
      <c r="A3192" s="301"/>
      <c r="B3192" s="301"/>
      <c r="C3192" s="301"/>
      <c r="D3192" s="301"/>
      <c r="E3192" s="301"/>
      <c r="F3192" s="301"/>
      <c r="G3192" s="301"/>
      <c r="H3192" s="301"/>
      <c r="I3192" s="301"/>
      <c r="J3192" s="301"/>
      <c r="K3192" s="301"/>
      <c r="L3192" s="301"/>
      <c r="M3192" s="301"/>
      <c r="N3192" s="301"/>
      <c r="O3192" s="301"/>
      <c r="P3192" s="301"/>
      <c r="Q3192" s="301"/>
      <c r="R3192" s="301"/>
      <c r="S3192" s="301"/>
    </row>
    <row r="3193" spans="1:19" ht="10.9" customHeight="1" x14ac:dyDescent="0.2">
      <c r="A3193" s="322" t="s">
        <v>4022</v>
      </c>
      <c r="B3193" s="322"/>
      <c r="C3193" s="322"/>
      <c r="D3193" s="322"/>
      <c r="E3193" s="321" t="s">
        <v>4230</v>
      </c>
      <c r="F3193" s="321"/>
      <c r="G3193" s="321"/>
      <c r="H3193" s="321"/>
      <c r="I3193" s="321"/>
      <c r="J3193" s="321"/>
      <c r="K3193" s="321"/>
      <c r="L3193" s="321"/>
      <c r="M3193" s="321"/>
      <c r="N3193" s="321"/>
      <c r="O3193" s="321"/>
      <c r="P3193" s="322" t="s">
        <v>2904</v>
      </c>
      <c r="Q3193" s="322"/>
      <c r="R3193" s="321" t="s">
        <v>21</v>
      </c>
      <c r="S3193" s="321"/>
    </row>
    <row r="3194" spans="1:19" ht="10.9" customHeight="1" x14ac:dyDescent="0.2">
      <c r="A3194" s="157"/>
      <c r="B3194" s="324"/>
      <c r="C3194" s="324"/>
      <c r="D3194" s="324"/>
      <c r="E3194" s="324"/>
      <c r="F3194" s="324"/>
      <c r="G3194" s="325"/>
      <c r="H3194" s="325"/>
      <c r="I3194" s="325"/>
      <c r="J3194" s="325"/>
      <c r="K3194" s="156"/>
      <c r="L3194" s="326" t="s">
        <v>4020</v>
      </c>
      <c r="M3194" s="326"/>
      <c r="N3194" s="326"/>
      <c r="O3194" s="326"/>
      <c r="P3194" s="326"/>
      <c r="Q3194" s="326"/>
      <c r="R3194" s="326"/>
      <c r="S3194" s="156"/>
    </row>
    <row r="3195" spans="1:19" ht="65.650000000000006" customHeight="1" x14ac:dyDescent="0.2">
      <c r="A3195" s="155" t="s">
        <v>1247</v>
      </c>
      <c r="B3195" s="327" t="s">
        <v>0</v>
      </c>
      <c r="C3195" s="327"/>
      <c r="D3195" s="327" t="s">
        <v>1</v>
      </c>
      <c r="E3195" s="327"/>
      <c r="F3195" s="327"/>
      <c r="G3195" s="327" t="s">
        <v>2904</v>
      </c>
      <c r="H3195" s="327"/>
      <c r="I3195" s="328" t="s">
        <v>405</v>
      </c>
      <c r="J3195" s="328"/>
      <c r="K3195" s="154" t="s">
        <v>4</v>
      </c>
      <c r="L3195" s="322" t="s">
        <v>4019</v>
      </c>
      <c r="M3195" s="322"/>
      <c r="N3195" s="141" t="s">
        <v>4018</v>
      </c>
      <c r="O3195" s="322" t="s">
        <v>4017</v>
      </c>
      <c r="P3195" s="322"/>
      <c r="Q3195" s="322" t="s">
        <v>4016</v>
      </c>
      <c r="R3195" s="322"/>
      <c r="S3195" s="154" t="s">
        <v>5</v>
      </c>
    </row>
    <row r="3196" spans="1:19" ht="21.75" customHeight="1" x14ac:dyDescent="0.2">
      <c r="A3196" s="128" t="s">
        <v>4015</v>
      </c>
      <c r="B3196" s="334">
        <v>5745</v>
      </c>
      <c r="C3196" s="321"/>
      <c r="D3196" s="321" t="s">
        <v>3426</v>
      </c>
      <c r="E3196" s="321"/>
      <c r="F3196" s="321"/>
      <c r="G3196" s="321" t="s">
        <v>629</v>
      </c>
      <c r="H3196" s="321"/>
      <c r="I3196" s="335">
        <v>3</v>
      </c>
      <c r="J3196" s="331"/>
      <c r="K3196" s="132">
        <v>9.44</v>
      </c>
      <c r="L3196" s="331"/>
      <c r="M3196" s="331"/>
      <c r="N3196" s="142">
        <v>28.32</v>
      </c>
      <c r="O3196" s="331"/>
      <c r="P3196" s="331"/>
      <c r="Q3196" s="331"/>
      <c r="R3196" s="331"/>
      <c r="S3196" s="142">
        <v>28.32</v>
      </c>
    </row>
    <row r="3197" spans="1:19" ht="21.75" customHeight="1" x14ac:dyDescent="0.2">
      <c r="A3197" s="128" t="s">
        <v>4015</v>
      </c>
      <c r="B3197" s="334">
        <v>5746</v>
      </c>
      <c r="C3197" s="321"/>
      <c r="D3197" s="321" t="s">
        <v>3425</v>
      </c>
      <c r="E3197" s="321"/>
      <c r="F3197" s="321"/>
      <c r="G3197" s="321" t="s">
        <v>629</v>
      </c>
      <c r="H3197" s="321"/>
      <c r="I3197" s="335">
        <v>1.5</v>
      </c>
      <c r="J3197" s="331"/>
      <c r="K3197" s="132">
        <v>9.7100000000000009</v>
      </c>
      <c r="L3197" s="331"/>
      <c r="M3197" s="331"/>
      <c r="N3197" s="142">
        <v>14.565</v>
      </c>
      <c r="O3197" s="331"/>
      <c r="P3197" s="331"/>
      <c r="Q3197" s="331"/>
      <c r="R3197" s="331"/>
      <c r="S3197" s="142">
        <v>14.565</v>
      </c>
    </row>
    <row r="3198" spans="1:19" ht="10.9" customHeight="1" x14ac:dyDescent="0.2">
      <c r="A3198" s="322" t="s">
        <v>4014</v>
      </c>
      <c r="B3198" s="322"/>
      <c r="C3198" s="322"/>
      <c r="D3198" s="322"/>
      <c r="E3198" s="322"/>
      <c r="F3198" s="322"/>
      <c r="G3198" s="322"/>
      <c r="H3198" s="322"/>
      <c r="I3198" s="322"/>
      <c r="J3198" s="322"/>
      <c r="K3198" s="322"/>
      <c r="L3198" s="333">
        <v>0</v>
      </c>
      <c r="M3198" s="322"/>
      <c r="N3198" s="160">
        <v>42.884999999999998</v>
      </c>
      <c r="O3198" s="333">
        <v>0</v>
      </c>
      <c r="P3198" s="322"/>
      <c r="Q3198" s="333">
        <v>0</v>
      </c>
      <c r="R3198" s="322"/>
      <c r="S3198" s="160">
        <v>42.884999999999998</v>
      </c>
    </row>
    <row r="3199" spans="1:19" ht="10.9" customHeight="1" x14ac:dyDescent="0.2">
      <c r="A3199" s="322" t="s">
        <v>4013</v>
      </c>
      <c r="B3199" s="322"/>
      <c r="C3199" s="322"/>
      <c r="D3199" s="322"/>
      <c r="E3199" s="322"/>
      <c r="F3199" s="322"/>
      <c r="G3199" s="322"/>
      <c r="H3199" s="322"/>
      <c r="I3199" s="322"/>
      <c r="J3199" s="322"/>
      <c r="K3199" s="322"/>
      <c r="L3199" s="330">
        <v>0</v>
      </c>
      <c r="M3199" s="322"/>
      <c r="N3199" s="149">
        <v>1</v>
      </c>
      <c r="O3199" s="330">
        <v>0</v>
      </c>
      <c r="P3199" s="322"/>
      <c r="Q3199" s="330">
        <v>0</v>
      </c>
      <c r="R3199" s="322"/>
      <c r="S3199" s="149">
        <v>1</v>
      </c>
    </row>
    <row r="3200" spans="1:19" ht="10.9" customHeight="1" x14ac:dyDescent="0.2">
      <c r="A3200" s="301"/>
      <c r="B3200" s="301"/>
      <c r="C3200" s="301"/>
      <c r="D3200" s="301"/>
      <c r="E3200" s="301"/>
      <c r="F3200" s="301"/>
      <c r="G3200" s="301"/>
      <c r="H3200" s="301"/>
      <c r="I3200" s="301"/>
      <c r="J3200" s="301"/>
      <c r="K3200" s="301"/>
      <c r="L3200" s="301"/>
      <c r="M3200" s="301"/>
      <c r="N3200" s="301"/>
      <c r="O3200" s="301"/>
      <c r="P3200" s="301"/>
      <c r="Q3200" s="301"/>
      <c r="R3200" s="301"/>
      <c r="S3200" s="301"/>
    </row>
    <row r="3201" spans="1:19" ht="10.9" customHeight="1" x14ac:dyDescent="0.2">
      <c r="A3201" s="322" t="s">
        <v>4031</v>
      </c>
      <c r="B3201" s="322"/>
      <c r="C3201" s="322"/>
      <c r="D3201" s="322"/>
      <c r="E3201" s="321" t="s">
        <v>4229</v>
      </c>
      <c r="F3201" s="321"/>
      <c r="G3201" s="321"/>
      <c r="H3201" s="321"/>
      <c r="I3201" s="321"/>
      <c r="J3201" s="321"/>
      <c r="K3201" s="321"/>
      <c r="L3201" s="321"/>
      <c r="M3201" s="321"/>
      <c r="N3201" s="321"/>
      <c r="O3201" s="321"/>
      <c r="P3201" s="321"/>
      <c r="Q3201" s="321"/>
      <c r="R3201" s="321"/>
      <c r="S3201" s="321"/>
    </row>
    <row r="3202" spans="1:19" ht="10.9" customHeight="1" x14ac:dyDescent="0.2">
      <c r="A3202" s="322" t="s">
        <v>4022</v>
      </c>
      <c r="B3202" s="322"/>
      <c r="C3202" s="322"/>
      <c r="D3202" s="322"/>
      <c r="E3202" s="321" t="s">
        <v>4228</v>
      </c>
      <c r="F3202" s="321"/>
      <c r="G3202" s="321"/>
      <c r="H3202" s="321"/>
      <c r="I3202" s="321"/>
      <c r="J3202" s="321"/>
      <c r="K3202" s="321"/>
      <c r="L3202" s="321"/>
      <c r="M3202" s="321"/>
      <c r="N3202" s="321"/>
      <c r="O3202" s="321"/>
      <c r="P3202" s="322" t="s">
        <v>2904</v>
      </c>
      <c r="Q3202" s="322"/>
      <c r="R3202" s="321" t="s">
        <v>21</v>
      </c>
      <c r="S3202" s="321"/>
    </row>
    <row r="3203" spans="1:19" ht="10.9" customHeight="1" x14ac:dyDescent="0.2">
      <c r="A3203" s="157"/>
      <c r="B3203" s="324"/>
      <c r="C3203" s="324"/>
      <c r="D3203" s="324"/>
      <c r="E3203" s="324"/>
      <c r="F3203" s="324"/>
      <c r="G3203" s="325"/>
      <c r="H3203" s="325"/>
      <c r="I3203" s="325"/>
      <c r="J3203" s="325"/>
      <c r="K3203" s="156"/>
      <c r="L3203" s="326" t="s">
        <v>4020</v>
      </c>
      <c r="M3203" s="326"/>
      <c r="N3203" s="326"/>
      <c r="O3203" s="326"/>
      <c r="P3203" s="326"/>
      <c r="Q3203" s="326"/>
      <c r="R3203" s="326"/>
      <c r="S3203" s="156"/>
    </row>
    <row r="3204" spans="1:19" ht="65.650000000000006" customHeight="1" x14ac:dyDescent="0.2">
      <c r="A3204" s="155" t="s">
        <v>1247</v>
      </c>
      <c r="B3204" s="327" t="s">
        <v>0</v>
      </c>
      <c r="C3204" s="327"/>
      <c r="D3204" s="327" t="s">
        <v>1</v>
      </c>
      <c r="E3204" s="327"/>
      <c r="F3204" s="327"/>
      <c r="G3204" s="327" t="s">
        <v>2904</v>
      </c>
      <c r="H3204" s="327"/>
      <c r="I3204" s="328" t="s">
        <v>405</v>
      </c>
      <c r="J3204" s="328"/>
      <c r="K3204" s="154" t="s">
        <v>4</v>
      </c>
      <c r="L3204" s="322" t="s">
        <v>4019</v>
      </c>
      <c r="M3204" s="322"/>
      <c r="N3204" s="141" t="s">
        <v>4018</v>
      </c>
      <c r="O3204" s="322" t="s">
        <v>4017</v>
      </c>
      <c r="P3204" s="322"/>
      <c r="Q3204" s="322" t="s">
        <v>4016</v>
      </c>
      <c r="R3204" s="322"/>
      <c r="S3204" s="154" t="s">
        <v>5</v>
      </c>
    </row>
    <row r="3205" spans="1:19" ht="21.75" customHeight="1" x14ac:dyDescent="0.2">
      <c r="A3205" s="128" t="s">
        <v>4015</v>
      </c>
      <c r="B3205" s="334">
        <v>5745</v>
      </c>
      <c r="C3205" s="321"/>
      <c r="D3205" s="321" t="s">
        <v>3426</v>
      </c>
      <c r="E3205" s="321"/>
      <c r="F3205" s="321"/>
      <c r="G3205" s="321" t="s">
        <v>629</v>
      </c>
      <c r="H3205" s="321"/>
      <c r="I3205" s="335">
        <v>4</v>
      </c>
      <c r="J3205" s="331"/>
      <c r="K3205" s="132">
        <v>9.44</v>
      </c>
      <c r="L3205" s="331"/>
      <c r="M3205" s="331"/>
      <c r="N3205" s="142">
        <v>37.76</v>
      </c>
      <c r="O3205" s="331"/>
      <c r="P3205" s="331"/>
      <c r="Q3205" s="331"/>
      <c r="R3205" s="331"/>
      <c r="S3205" s="142">
        <v>37.76</v>
      </c>
    </row>
    <row r="3206" spans="1:19" ht="21.75" customHeight="1" x14ac:dyDescent="0.2">
      <c r="A3206" s="128" t="s">
        <v>4015</v>
      </c>
      <c r="B3206" s="334">
        <v>5746</v>
      </c>
      <c r="C3206" s="321"/>
      <c r="D3206" s="321" t="s">
        <v>3425</v>
      </c>
      <c r="E3206" s="321"/>
      <c r="F3206" s="321"/>
      <c r="G3206" s="321" t="s">
        <v>629</v>
      </c>
      <c r="H3206" s="321"/>
      <c r="I3206" s="335">
        <v>1.5</v>
      </c>
      <c r="J3206" s="331"/>
      <c r="K3206" s="132">
        <v>9.7100000000000009</v>
      </c>
      <c r="L3206" s="331"/>
      <c r="M3206" s="331"/>
      <c r="N3206" s="142">
        <v>14.565</v>
      </c>
      <c r="O3206" s="331"/>
      <c r="P3206" s="331"/>
      <c r="Q3206" s="331"/>
      <c r="R3206" s="331"/>
      <c r="S3206" s="142">
        <v>14.565</v>
      </c>
    </row>
    <row r="3207" spans="1:19" ht="10.9" customHeight="1" x14ac:dyDescent="0.2">
      <c r="A3207" s="322" t="s">
        <v>4014</v>
      </c>
      <c r="B3207" s="322"/>
      <c r="C3207" s="322"/>
      <c r="D3207" s="322"/>
      <c r="E3207" s="322"/>
      <c r="F3207" s="322"/>
      <c r="G3207" s="322"/>
      <c r="H3207" s="322"/>
      <c r="I3207" s="322"/>
      <c r="J3207" s="322"/>
      <c r="K3207" s="322"/>
      <c r="L3207" s="333">
        <v>0</v>
      </c>
      <c r="M3207" s="322"/>
      <c r="N3207" s="160">
        <v>52.325000000000003</v>
      </c>
      <c r="O3207" s="333">
        <v>0</v>
      </c>
      <c r="P3207" s="322"/>
      <c r="Q3207" s="333">
        <v>0</v>
      </c>
      <c r="R3207" s="322"/>
      <c r="S3207" s="160">
        <v>52.325000000000003</v>
      </c>
    </row>
    <row r="3208" spans="1:19" ht="10.9" customHeight="1" x14ac:dyDescent="0.2">
      <c r="A3208" s="322" t="s">
        <v>4013</v>
      </c>
      <c r="B3208" s="322"/>
      <c r="C3208" s="322"/>
      <c r="D3208" s="322"/>
      <c r="E3208" s="322"/>
      <c r="F3208" s="322"/>
      <c r="G3208" s="322"/>
      <c r="H3208" s="322"/>
      <c r="I3208" s="322"/>
      <c r="J3208" s="322"/>
      <c r="K3208" s="322"/>
      <c r="L3208" s="330">
        <v>0</v>
      </c>
      <c r="M3208" s="322"/>
      <c r="N3208" s="149">
        <v>1</v>
      </c>
      <c r="O3208" s="330">
        <v>0</v>
      </c>
      <c r="P3208" s="322"/>
      <c r="Q3208" s="330">
        <v>0</v>
      </c>
      <c r="R3208" s="322"/>
      <c r="S3208" s="149">
        <v>1</v>
      </c>
    </row>
    <row r="3209" spans="1:19" ht="10.9" customHeight="1" x14ac:dyDescent="0.2">
      <c r="A3209" s="301"/>
      <c r="B3209" s="301"/>
      <c r="C3209" s="301"/>
      <c r="D3209" s="301"/>
      <c r="E3209" s="301"/>
      <c r="F3209" s="301"/>
      <c r="G3209" s="301"/>
      <c r="H3209" s="301"/>
      <c r="I3209" s="301"/>
      <c r="J3209" s="301"/>
      <c r="K3209" s="301"/>
      <c r="L3209" s="301"/>
      <c r="M3209" s="301"/>
      <c r="N3209" s="301"/>
      <c r="O3209" s="301"/>
      <c r="P3209" s="301"/>
      <c r="Q3209" s="301"/>
      <c r="R3209" s="301"/>
      <c r="S3209" s="301"/>
    </row>
    <row r="3210" spans="1:19" ht="10.9" customHeight="1" x14ac:dyDescent="0.2">
      <c r="A3210" s="322" t="s">
        <v>4022</v>
      </c>
      <c r="B3210" s="322"/>
      <c r="C3210" s="322"/>
      <c r="D3210" s="322"/>
      <c r="E3210" s="321" t="s">
        <v>4227</v>
      </c>
      <c r="F3210" s="321"/>
      <c r="G3210" s="321"/>
      <c r="H3210" s="321"/>
      <c r="I3210" s="321"/>
      <c r="J3210" s="321"/>
      <c r="K3210" s="321"/>
      <c r="L3210" s="321"/>
      <c r="M3210" s="321"/>
      <c r="N3210" s="321"/>
      <c r="O3210" s="321"/>
      <c r="P3210" s="322" t="s">
        <v>2904</v>
      </c>
      <c r="Q3210" s="322"/>
      <c r="R3210" s="321" t="s">
        <v>21</v>
      </c>
      <c r="S3210" s="321"/>
    </row>
    <row r="3211" spans="1:19" ht="10.9" customHeight="1" x14ac:dyDescent="0.2">
      <c r="A3211" s="157"/>
      <c r="B3211" s="324"/>
      <c r="C3211" s="324"/>
      <c r="D3211" s="324"/>
      <c r="E3211" s="324"/>
      <c r="F3211" s="324"/>
      <c r="G3211" s="325"/>
      <c r="H3211" s="325"/>
      <c r="I3211" s="325"/>
      <c r="J3211" s="325"/>
      <c r="K3211" s="156"/>
      <c r="L3211" s="326" t="s">
        <v>4020</v>
      </c>
      <c r="M3211" s="326"/>
      <c r="N3211" s="326"/>
      <c r="O3211" s="326"/>
      <c r="P3211" s="326"/>
      <c r="Q3211" s="326"/>
      <c r="R3211" s="326"/>
      <c r="S3211" s="156"/>
    </row>
    <row r="3212" spans="1:19" ht="65.650000000000006" customHeight="1" x14ac:dyDescent="0.2">
      <c r="A3212" s="155" t="s">
        <v>1247</v>
      </c>
      <c r="B3212" s="327" t="s">
        <v>0</v>
      </c>
      <c r="C3212" s="327"/>
      <c r="D3212" s="327" t="s">
        <v>1</v>
      </c>
      <c r="E3212" s="327"/>
      <c r="F3212" s="327"/>
      <c r="G3212" s="327" t="s">
        <v>2904</v>
      </c>
      <c r="H3212" s="327"/>
      <c r="I3212" s="328" t="s">
        <v>405</v>
      </c>
      <c r="J3212" s="328"/>
      <c r="K3212" s="154" t="s">
        <v>4</v>
      </c>
      <c r="L3212" s="322" t="s">
        <v>4019</v>
      </c>
      <c r="M3212" s="322"/>
      <c r="N3212" s="141" t="s">
        <v>4018</v>
      </c>
      <c r="O3212" s="322" t="s">
        <v>4017</v>
      </c>
      <c r="P3212" s="322"/>
      <c r="Q3212" s="322" t="s">
        <v>4016</v>
      </c>
      <c r="R3212" s="322"/>
      <c r="S3212" s="154" t="s">
        <v>5</v>
      </c>
    </row>
    <row r="3213" spans="1:19" ht="10.9" customHeight="1" x14ac:dyDescent="0.2">
      <c r="A3213" s="128" t="s">
        <v>4034</v>
      </c>
      <c r="B3213" s="339">
        <v>357</v>
      </c>
      <c r="C3213" s="321"/>
      <c r="D3213" s="321" t="s">
        <v>610</v>
      </c>
      <c r="E3213" s="321"/>
      <c r="F3213" s="321"/>
      <c r="G3213" s="321" t="s">
        <v>21</v>
      </c>
      <c r="H3213" s="321"/>
      <c r="I3213" s="335">
        <v>1</v>
      </c>
      <c r="J3213" s="331"/>
      <c r="K3213" s="142">
        <v>60</v>
      </c>
      <c r="L3213" s="348">
        <v>60</v>
      </c>
      <c r="M3213" s="331"/>
      <c r="N3213" s="153"/>
      <c r="O3213" s="331"/>
      <c r="P3213" s="331"/>
      <c r="Q3213" s="331"/>
      <c r="R3213" s="331"/>
      <c r="S3213" s="142">
        <v>60</v>
      </c>
    </row>
    <row r="3214" spans="1:19" ht="10.9" customHeight="1" x14ac:dyDescent="0.2">
      <c r="A3214" s="322" t="s">
        <v>4014</v>
      </c>
      <c r="B3214" s="322"/>
      <c r="C3214" s="322"/>
      <c r="D3214" s="322"/>
      <c r="E3214" s="322"/>
      <c r="F3214" s="322"/>
      <c r="G3214" s="322"/>
      <c r="H3214" s="322"/>
      <c r="I3214" s="322"/>
      <c r="J3214" s="322"/>
      <c r="K3214" s="322"/>
      <c r="L3214" s="349">
        <v>60</v>
      </c>
      <c r="M3214" s="322"/>
      <c r="N3214" s="152">
        <v>0</v>
      </c>
      <c r="O3214" s="333">
        <v>0</v>
      </c>
      <c r="P3214" s="322"/>
      <c r="Q3214" s="333">
        <v>0</v>
      </c>
      <c r="R3214" s="322"/>
      <c r="S3214" s="160">
        <v>60</v>
      </c>
    </row>
    <row r="3215" spans="1:19" ht="10.9" customHeight="1" x14ac:dyDescent="0.2">
      <c r="A3215" s="322" t="s">
        <v>4013</v>
      </c>
      <c r="B3215" s="322"/>
      <c r="C3215" s="322"/>
      <c r="D3215" s="322"/>
      <c r="E3215" s="322"/>
      <c r="F3215" s="322"/>
      <c r="G3215" s="322"/>
      <c r="H3215" s="322"/>
      <c r="I3215" s="322"/>
      <c r="J3215" s="322"/>
      <c r="K3215" s="322"/>
      <c r="L3215" s="329">
        <v>1</v>
      </c>
      <c r="M3215" s="322"/>
      <c r="N3215" s="150">
        <v>0</v>
      </c>
      <c r="O3215" s="330">
        <v>0</v>
      </c>
      <c r="P3215" s="322"/>
      <c r="Q3215" s="330">
        <v>0</v>
      </c>
      <c r="R3215" s="322"/>
      <c r="S3215" s="149">
        <v>1</v>
      </c>
    </row>
    <row r="3216" spans="1:19" ht="10.9" customHeight="1" x14ac:dyDescent="0.2">
      <c r="A3216" s="301"/>
      <c r="B3216" s="301"/>
      <c r="C3216" s="301"/>
      <c r="D3216" s="301"/>
      <c r="E3216" s="301"/>
      <c r="F3216" s="301"/>
      <c r="G3216" s="301"/>
      <c r="H3216" s="301"/>
      <c r="I3216" s="301"/>
      <c r="J3216" s="301"/>
      <c r="K3216" s="301"/>
      <c r="L3216" s="301"/>
      <c r="M3216" s="301"/>
      <c r="N3216" s="301"/>
      <c r="O3216" s="301"/>
      <c r="P3216" s="301"/>
      <c r="Q3216" s="301"/>
      <c r="R3216" s="301"/>
      <c r="S3216" s="301"/>
    </row>
    <row r="3217" spans="1:19" ht="10.9" customHeight="1" x14ac:dyDescent="0.2">
      <c r="A3217" s="322" t="s">
        <v>4022</v>
      </c>
      <c r="B3217" s="322"/>
      <c r="C3217" s="322"/>
      <c r="D3217" s="322"/>
      <c r="E3217" s="321" t="s">
        <v>4226</v>
      </c>
      <c r="F3217" s="321"/>
      <c r="G3217" s="321"/>
      <c r="H3217" s="321"/>
      <c r="I3217" s="321"/>
      <c r="J3217" s="321"/>
      <c r="K3217" s="321"/>
      <c r="L3217" s="321"/>
      <c r="M3217" s="321"/>
      <c r="N3217" s="321"/>
      <c r="O3217" s="321"/>
      <c r="P3217" s="322" t="s">
        <v>2904</v>
      </c>
      <c r="Q3217" s="322"/>
      <c r="R3217" s="321" t="s">
        <v>21</v>
      </c>
      <c r="S3217" s="321"/>
    </row>
    <row r="3218" spans="1:19" ht="10.9" customHeight="1" x14ac:dyDescent="0.2">
      <c r="A3218" s="157"/>
      <c r="B3218" s="324"/>
      <c r="C3218" s="324"/>
      <c r="D3218" s="324"/>
      <c r="E3218" s="324"/>
      <c r="F3218" s="324"/>
      <c r="G3218" s="325"/>
      <c r="H3218" s="325"/>
      <c r="I3218" s="325"/>
      <c r="J3218" s="325"/>
      <c r="K3218" s="156"/>
      <c r="L3218" s="326" t="s">
        <v>4020</v>
      </c>
      <c r="M3218" s="326"/>
      <c r="N3218" s="326"/>
      <c r="O3218" s="326"/>
      <c r="P3218" s="326"/>
      <c r="Q3218" s="326"/>
      <c r="R3218" s="326"/>
      <c r="S3218" s="156"/>
    </row>
    <row r="3219" spans="1:19" ht="65.650000000000006" customHeight="1" x14ac:dyDescent="0.2">
      <c r="A3219" s="155" t="s">
        <v>1247</v>
      </c>
      <c r="B3219" s="327" t="s">
        <v>0</v>
      </c>
      <c r="C3219" s="327"/>
      <c r="D3219" s="327" t="s">
        <v>1</v>
      </c>
      <c r="E3219" s="327"/>
      <c r="F3219" s="327"/>
      <c r="G3219" s="327" t="s">
        <v>2904</v>
      </c>
      <c r="H3219" s="327"/>
      <c r="I3219" s="328" t="s">
        <v>405</v>
      </c>
      <c r="J3219" s="328"/>
      <c r="K3219" s="154" t="s">
        <v>4</v>
      </c>
      <c r="L3219" s="322" t="s">
        <v>4019</v>
      </c>
      <c r="M3219" s="322"/>
      <c r="N3219" s="141" t="s">
        <v>4018</v>
      </c>
      <c r="O3219" s="322" t="s">
        <v>4017</v>
      </c>
      <c r="P3219" s="322"/>
      <c r="Q3219" s="322" t="s">
        <v>4016</v>
      </c>
      <c r="R3219" s="322"/>
      <c r="S3219" s="154" t="s">
        <v>5</v>
      </c>
    </row>
    <row r="3220" spans="1:19" ht="21.75" customHeight="1" x14ac:dyDescent="0.2">
      <c r="A3220" s="128" t="s">
        <v>4015</v>
      </c>
      <c r="B3220" s="334">
        <v>5745</v>
      </c>
      <c r="C3220" s="321"/>
      <c r="D3220" s="321" t="s">
        <v>3426</v>
      </c>
      <c r="E3220" s="321"/>
      <c r="F3220" s="321"/>
      <c r="G3220" s="321" t="s">
        <v>629</v>
      </c>
      <c r="H3220" s="321"/>
      <c r="I3220" s="335">
        <v>4</v>
      </c>
      <c r="J3220" s="331"/>
      <c r="K3220" s="132">
        <v>9.44</v>
      </c>
      <c r="L3220" s="331"/>
      <c r="M3220" s="331"/>
      <c r="N3220" s="142">
        <v>37.76</v>
      </c>
      <c r="O3220" s="331"/>
      <c r="P3220" s="331"/>
      <c r="Q3220" s="331"/>
      <c r="R3220" s="331"/>
      <c r="S3220" s="142">
        <v>37.76</v>
      </c>
    </row>
    <row r="3221" spans="1:19" ht="21.75" customHeight="1" x14ac:dyDescent="0.2">
      <c r="A3221" s="128" t="s">
        <v>4015</v>
      </c>
      <c r="B3221" s="334">
        <v>5746</v>
      </c>
      <c r="C3221" s="321"/>
      <c r="D3221" s="321" t="s">
        <v>3425</v>
      </c>
      <c r="E3221" s="321"/>
      <c r="F3221" s="321"/>
      <c r="G3221" s="321" t="s">
        <v>629</v>
      </c>
      <c r="H3221" s="321"/>
      <c r="I3221" s="335">
        <v>1.5</v>
      </c>
      <c r="J3221" s="331"/>
      <c r="K3221" s="132">
        <v>9.7100000000000009</v>
      </c>
      <c r="L3221" s="331"/>
      <c r="M3221" s="331"/>
      <c r="N3221" s="142">
        <v>14.565</v>
      </c>
      <c r="O3221" s="331"/>
      <c r="P3221" s="331"/>
      <c r="Q3221" s="331"/>
      <c r="R3221" s="331"/>
      <c r="S3221" s="142">
        <v>14.565</v>
      </c>
    </row>
    <row r="3222" spans="1:19" ht="10.9" customHeight="1" x14ac:dyDescent="0.2">
      <c r="A3222" s="322" t="s">
        <v>4014</v>
      </c>
      <c r="B3222" s="322"/>
      <c r="C3222" s="322"/>
      <c r="D3222" s="322"/>
      <c r="E3222" s="322"/>
      <c r="F3222" s="322"/>
      <c r="G3222" s="322"/>
      <c r="H3222" s="322"/>
      <c r="I3222" s="322"/>
      <c r="J3222" s="322"/>
      <c r="K3222" s="322"/>
      <c r="L3222" s="333">
        <v>0</v>
      </c>
      <c r="M3222" s="322"/>
      <c r="N3222" s="160">
        <v>52.325000000000003</v>
      </c>
      <c r="O3222" s="333">
        <v>0</v>
      </c>
      <c r="P3222" s="322"/>
      <c r="Q3222" s="333">
        <v>0</v>
      </c>
      <c r="R3222" s="322"/>
      <c r="S3222" s="160">
        <v>52.325000000000003</v>
      </c>
    </row>
    <row r="3223" spans="1:19" ht="10.9" customHeight="1" x14ac:dyDescent="0.2">
      <c r="A3223" s="322" t="s">
        <v>4013</v>
      </c>
      <c r="B3223" s="322"/>
      <c r="C3223" s="322"/>
      <c r="D3223" s="322"/>
      <c r="E3223" s="322"/>
      <c r="F3223" s="322"/>
      <c r="G3223" s="322"/>
      <c r="H3223" s="322"/>
      <c r="I3223" s="322"/>
      <c r="J3223" s="322"/>
      <c r="K3223" s="322"/>
      <c r="L3223" s="330">
        <v>0</v>
      </c>
      <c r="M3223" s="322"/>
      <c r="N3223" s="149">
        <v>1</v>
      </c>
      <c r="O3223" s="330">
        <v>0</v>
      </c>
      <c r="P3223" s="322"/>
      <c r="Q3223" s="330">
        <v>0</v>
      </c>
      <c r="R3223" s="322"/>
      <c r="S3223" s="149">
        <v>1</v>
      </c>
    </row>
    <row r="3224" spans="1:19" ht="10.9" customHeight="1" x14ac:dyDescent="0.2">
      <c r="A3224" s="301"/>
      <c r="B3224" s="301"/>
      <c r="C3224" s="301"/>
      <c r="D3224" s="301"/>
      <c r="E3224" s="301"/>
      <c r="F3224" s="301"/>
      <c r="G3224" s="301"/>
      <c r="H3224" s="301"/>
      <c r="I3224" s="301"/>
      <c r="J3224" s="301"/>
      <c r="K3224" s="301"/>
      <c r="L3224" s="301"/>
      <c r="M3224" s="301"/>
      <c r="N3224" s="301"/>
      <c r="O3224" s="301"/>
      <c r="P3224" s="301"/>
      <c r="Q3224" s="301"/>
      <c r="R3224" s="301"/>
      <c r="S3224" s="301"/>
    </row>
    <row r="3225" spans="1:19" ht="10.9" customHeight="1" x14ac:dyDescent="0.2">
      <c r="A3225" s="322" t="s">
        <v>4031</v>
      </c>
      <c r="B3225" s="322"/>
      <c r="C3225" s="322"/>
      <c r="D3225" s="322"/>
      <c r="E3225" s="321" t="s">
        <v>4225</v>
      </c>
      <c r="F3225" s="321"/>
      <c r="G3225" s="321"/>
      <c r="H3225" s="321"/>
      <c r="I3225" s="321"/>
      <c r="J3225" s="321"/>
      <c r="K3225" s="321"/>
      <c r="L3225" s="321"/>
      <c r="M3225" s="321"/>
      <c r="N3225" s="321"/>
      <c r="O3225" s="321"/>
      <c r="P3225" s="321"/>
      <c r="Q3225" s="321"/>
      <c r="R3225" s="321"/>
      <c r="S3225" s="321"/>
    </row>
    <row r="3226" spans="1:19" ht="10.9" customHeight="1" x14ac:dyDescent="0.2">
      <c r="A3226" s="322" t="s">
        <v>4022</v>
      </c>
      <c r="B3226" s="322"/>
      <c r="C3226" s="322"/>
      <c r="D3226" s="322"/>
      <c r="E3226" s="321" t="s">
        <v>4224</v>
      </c>
      <c r="F3226" s="321"/>
      <c r="G3226" s="321"/>
      <c r="H3226" s="321"/>
      <c r="I3226" s="321"/>
      <c r="J3226" s="321"/>
      <c r="K3226" s="321"/>
      <c r="L3226" s="321"/>
      <c r="M3226" s="321"/>
      <c r="N3226" s="321"/>
      <c r="O3226" s="321"/>
      <c r="P3226" s="322" t="s">
        <v>2904</v>
      </c>
      <c r="Q3226" s="322"/>
      <c r="R3226" s="321" t="s">
        <v>19</v>
      </c>
      <c r="S3226" s="321"/>
    </row>
    <row r="3227" spans="1:19" ht="10.9" customHeight="1" x14ac:dyDescent="0.2">
      <c r="A3227" s="157"/>
      <c r="B3227" s="324"/>
      <c r="C3227" s="324"/>
      <c r="D3227" s="324"/>
      <c r="E3227" s="324"/>
      <c r="F3227" s="324"/>
      <c r="G3227" s="325"/>
      <c r="H3227" s="325"/>
      <c r="I3227" s="325"/>
      <c r="J3227" s="325"/>
      <c r="K3227" s="156"/>
      <c r="L3227" s="326" t="s">
        <v>4020</v>
      </c>
      <c r="M3227" s="326"/>
      <c r="N3227" s="326"/>
      <c r="O3227" s="326"/>
      <c r="P3227" s="326"/>
      <c r="Q3227" s="326"/>
      <c r="R3227" s="326"/>
      <c r="S3227" s="156"/>
    </row>
    <row r="3228" spans="1:19" ht="65.650000000000006" customHeight="1" x14ac:dyDescent="0.2">
      <c r="A3228" s="155" t="s">
        <v>1247</v>
      </c>
      <c r="B3228" s="327" t="s">
        <v>0</v>
      </c>
      <c r="C3228" s="327"/>
      <c r="D3228" s="327" t="s">
        <v>1</v>
      </c>
      <c r="E3228" s="327"/>
      <c r="F3228" s="327"/>
      <c r="G3228" s="327" t="s">
        <v>2904</v>
      </c>
      <c r="H3228" s="327"/>
      <c r="I3228" s="328" t="s">
        <v>405</v>
      </c>
      <c r="J3228" s="328"/>
      <c r="K3228" s="154" t="s">
        <v>4</v>
      </c>
      <c r="L3228" s="322" t="s">
        <v>4019</v>
      </c>
      <c r="M3228" s="322"/>
      <c r="N3228" s="141" t="s">
        <v>4018</v>
      </c>
      <c r="O3228" s="322" t="s">
        <v>4017</v>
      </c>
      <c r="P3228" s="322"/>
      <c r="Q3228" s="322" t="s">
        <v>4016</v>
      </c>
      <c r="R3228" s="322"/>
      <c r="S3228" s="154" t="s">
        <v>5</v>
      </c>
    </row>
    <row r="3229" spans="1:19" ht="10.9" customHeight="1" x14ac:dyDescent="0.2">
      <c r="A3229" s="128" t="s">
        <v>4034</v>
      </c>
      <c r="B3229" s="339">
        <v>351</v>
      </c>
      <c r="C3229" s="321"/>
      <c r="D3229" s="321" t="s">
        <v>613</v>
      </c>
      <c r="E3229" s="321"/>
      <c r="F3229" s="321"/>
      <c r="G3229" s="321" t="s">
        <v>19</v>
      </c>
      <c r="H3229" s="321"/>
      <c r="I3229" s="335">
        <v>1</v>
      </c>
      <c r="J3229" s="331"/>
      <c r="K3229" s="142">
        <v>30</v>
      </c>
      <c r="L3229" s="348">
        <v>30</v>
      </c>
      <c r="M3229" s="331"/>
      <c r="N3229" s="153"/>
      <c r="O3229" s="331"/>
      <c r="P3229" s="331"/>
      <c r="Q3229" s="331"/>
      <c r="R3229" s="331"/>
      <c r="S3229" s="142">
        <v>30</v>
      </c>
    </row>
    <row r="3230" spans="1:19" ht="10.9" customHeight="1" x14ac:dyDescent="0.2">
      <c r="A3230" s="322" t="s">
        <v>4014</v>
      </c>
      <c r="B3230" s="322"/>
      <c r="C3230" s="322"/>
      <c r="D3230" s="322"/>
      <c r="E3230" s="322"/>
      <c r="F3230" s="322"/>
      <c r="G3230" s="322"/>
      <c r="H3230" s="322"/>
      <c r="I3230" s="322"/>
      <c r="J3230" s="322"/>
      <c r="K3230" s="322"/>
      <c r="L3230" s="349">
        <v>30</v>
      </c>
      <c r="M3230" s="322"/>
      <c r="N3230" s="152">
        <v>0</v>
      </c>
      <c r="O3230" s="333">
        <v>0</v>
      </c>
      <c r="P3230" s="322"/>
      <c r="Q3230" s="333">
        <v>0</v>
      </c>
      <c r="R3230" s="322"/>
      <c r="S3230" s="160">
        <v>30</v>
      </c>
    </row>
    <row r="3231" spans="1:19" ht="10.9" customHeight="1" x14ac:dyDescent="0.2">
      <c r="A3231" s="322" t="s">
        <v>4013</v>
      </c>
      <c r="B3231" s="322"/>
      <c r="C3231" s="322"/>
      <c r="D3231" s="322"/>
      <c r="E3231" s="322"/>
      <c r="F3231" s="322"/>
      <c r="G3231" s="322"/>
      <c r="H3231" s="322"/>
      <c r="I3231" s="322"/>
      <c r="J3231" s="322"/>
      <c r="K3231" s="322"/>
      <c r="L3231" s="329">
        <v>1</v>
      </c>
      <c r="M3231" s="322"/>
      <c r="N3231" s="150">
        <v>0</v>
      </c>
      <c r="O3231" s="330">
        <v>0</v>
      </c>
      <c r="P3231" s="322"/>
      <c r="Q3231" s="330">
        <v>0</v>
      </c>
      <c r="R3231" s="322"/>
      <c r="S3231" s="149">
        <v>1</v>
      </c>
    </row>
    <row r="3232" spans="1:19" ht="10.9" customHeight="1" x14ac:dyDescent="0.2">
      <c r="A3232" s="301"/>
      <c r="B3232" s="301"/>
      <c r="C3232" s="301"/>
      <c r="D3232" s="301"/>
      <c r="E3232" s="301"/>
      <c r="F3232" s="301"/>
      <c r="G3232" s="301"/>
      <c r="H3232" s="301"/>
      <c r="I3232" s="301"/>
      <c r="J3232" s="301"/>
      <c r="K3232" s="301"/>
      <c r="L3232" s="301"/>
      <c r="M3232" s="301"/>
      <c r="N3232" s="301"/>
      <c r="O3232" s="301"/>
      <c r="P3232" s="301"/>
      <c r="Q3232" s="301"/>
      <c r="R3232" s="301"/>
      <c r="S3232" s="301"/>
    </row>
    <row r="3233" spans="1:19" ht="10.9" customHeight="1" x14ac:dyDescent="0.2">
      <c r="A3233" s="322" t="s">
        <v>4031</v>
      </c>
      <c r="B3233" s="322"/>
      <c r="C3233" s="322"/>
      <c r="D3233" s="322"/>
      <c r="E3233" s="321" t="s">
        <v>4223</v>
      </c>
      <c r="F3233" s="321"/>
      <c r="G3233" s="321"/>
      <c r="H3233" s="321"/>
      <c r="I3233" s="321"/>
      <c r="J3233" s="321"/>
      <c r="K3233" s="321"/>
      <c r="L3233" s="321"/>
      <c r="M3233" s="321"/>
      <c r="N3233" s="321"/>
      <c r="O3233" s="321"/>
      <c r="P3233" s="321"/>
      <c r="Q3233" s="321"/>
      <c r="R3233" s="321"/>
      <c r="S3233" s="321"/>
    </row>
    <row r="3234" spans="1:19" ht="10.9" customHeight="1" x14ac:dyDescent="0.2">
      <c r="A3234" s="322" t="s">
        <v>4022</v>
      </c>
      <c r="B3234" s="322"/>
      <c r="C3234" s="322"/>
      <c r="D3234" s="322"/>
      <c r="E3234" s="321" t="s">
        <v>4222</v>
      </c>
      <c r="F3234" s="321"/>
      <c r="G3234" s="321"/>
      <c r="H3234" s="321"/>
      <c r="I3234" s="321"/>
      <c r="J3234" s="321"/>
      <c r="K3234" s="321"/>
      <c r="L3234" s="321"/>
      <c r="M3234" s="321"/>
      <c r="N3234" s="321"/>
      <c r="O3234" s="321"/>
      <c r="P3234" s="322" t="s">
        <v>2904</v>
      </c>
      <c r="Q3234" s="322"/>
      <c r="R3234" s="321" t="s">
        <v>21</v>
      </c>
      <c r="S3234" s="321"/>
    </row>
    <row r="3235" spans="1:19" ht="10.9" customHeight="1" x14ac:dyDescent="0.2">
      <c r="A3235" s="157"/>
      <c r="B3235" s="324"/>
      <c r="C3235" s="324"/>
      <c r="D3235" s="324"/>
      <c r="E3235" s="324"/>
      <c r="F3235" s="324"/>
      <c r="G3235" s="325"/>
      <c r="H3235" s="325"/>
      <c r="I3235" s="325"/>
      <c r="J3235" s="325"/>
      <c r="K3235" s="156"/>
      <c r="L3235" s="326" t="s">
        <v>4020</v>
      </c>
      <c r="M3235" s="326"/>
      <c r="N3235" s="326"/>
      <c r="O3235" s="326"/>
      <c r="P3235" s="326"/>
      <c r="Q3235" s="326"/>
      <c r="R3235" s="326"/>
      <c r="S3235" s="156"/>
    </row>
    <row r="3236" spans="1:19" ht="65.650000000000006" customHeight="1" x14ac:dyDescent="0.2">
      <c r="A3236" s="155" t="s">
        <v>1247</v>
      </c>
      <c r="B3236" s="327" t="s">
        <v>0</v>
      </c>
      <c r="C3236" s="327"/>
      <c r="D3236" s="327" t="s">
        <v>1</v>
      </c>
      <c r="E3236" s="327"/>
      <c r="F3236" s="327"/>
      <c r="G3236" s="327" t="s">
        <v>2904</v>
      </c>
      <c r="H3236" s="327"/>
      <c r="I3236" s="328" t="s">
        <v>405</v>
      </c>
      <c r="J3236" s="328"/>
      <c r="K3236" s="154" t="s">
        <v>4</v>
      </c>
      <c r="L3236" s="322" t="s">
        <v>4019</v>
      </c>
      <c r="M3236" s="322"/>
      <c r="N3236" s="141" t="s">
        <v>4018</v>
      </c>
      <c r="O3236" s="322" t="s">
        <v>4017</v>
      </c>
      <c r="P3236" s="322"/>
      <c r="Q3236" s="322" t="s">
        <v>4016</v>
      </c>
      <c r="R3236" s="322"/>
      <c r="S3236" s="154" t="s">
        <v>5</v>
      </c>
    </row>
    <row r="3237" spans="1:19" ht="10.9" customHeight="1" x14ac:dyDescent="0.2">
      <c r="A3237" s="128" t="s">
        <v>4034</v>
      </c>
      <c r="B3237" s="334">
        <v>8983</v>
      </c>
      <c r="C3237" s="321"/>
      <c r="D3237" s="321" t="s">
        <v>593</v>
      </c>
      <c r="E3237" s="321"/>
      <c r="F3237" s="321"/>
      <c r="G3237" s="321" t="s">
        <v>21</v>
      </c>
      <c r="H3237" s="321"/>
      <c r="I3237" s="335">
        <v>1</v>
      </c>
      <c r="J3237" s="331"/>
      <c r="K3237" s="142">
        <v>38.299999999999997</v>
      </c>
      <c r="L3237" s="348">
        <v>38.299999999999997</v>
      </c>
      <c r="M3237" s="331"/>
      <c r="N3237" s="153"/>
      <c r="O3237" s="331"/>
      <c r="P3237" s="331"/>
      <c r="Q3237" s="331"/>
      <c r="R3237" s="331"/>
      <c r="S3237" s="142">
        <v>38.299999999999997</v>
      </c>
    </row>
    <row r="3238" spans="1:19" ht="10.9" customHeight="1" x14ac:dyDescent="0.2">
      <c r="A3238" s="322" t="s">
        <v>4014</v>
      </c>
      <c r="B3238" s="322"/>
      <c r="C3238" s="322"/>
      <c r="D3238" s="322"/>
      <c r="E3238" s="322"/>
      <c r="F3238" s="322"/>
      <c r="G3238" s="322"/>
      <c r="H3238" s="322"/>
      <c r="I3238" s="322"/>
      <c r="J3238" s="322"/>
      <c r="K3238" s="322"/>
      <c r="L3238" s="349">
        <v>38.299999999999997</v>
      </c>
      <c r="M3238" s="322"/>
      <c r="N3238" s="152">
        <v>0</v>
      </c>
      <c r="O3238" s="333">
        <v>0</v>
      </c>
      <c r="P3238" s="322"/>
      <c r="Q3238" s="333">
        <v>0</v>
      </c>
      <c r="R3238" s="322"/>
      <c r="S3238" s="160">
        <v>38.299999999999997</v>
      </c>
    </row>
    <row r="3239" spans="1:19" ht="10.9" customHeight="1" x14ac:dyDescent="0.2">
      <c r="A3239" s="322" t="s">
        <v>4013</v>
      </c>
      <c r="B3239" s="322"/>
      <c r="C3239" s="322"/>
      <c r="D3239" s="322"/>
      <c r="E3239" s="322"/>
      <c r="F3239" s="322"/>
      <c r="G3239" s="322"/>
      <c r="H3239" s="322"/>
      <c r="I3239" s="322"/>
      <c r="J3239" s="322"/>
      <c r="K3239" s="322"/>
      <c r="L3239" s="329">
        <v>1</v>
      </c>
      <c r="M3239" s="322"/>
      <c r="N3239" s="150">
        <v>0</v>
      </c>
      <c r="O3239" s="330">
        <v>0</v>
      </c>
      <c r="P3239" s="322"/>
      <c r="Q3239" s="330">
        <v>0</v>
      </c>
      <c r="R3239" s="322"/>
      <c r="S3239" s="149">
        <v>1</v>
      </c>
    </row>
    <row r="3240" spans="1:19" ht="10.9" customHeight="1" x14ac:dyDescent="0.2">
      <c r="A3240" s="301"/>
      <c r="B3240" s="301"/>
      <c r="C3240" s="301"/>
      <c r="D3240" s="301"/>
      <c r="E3240" s="301"/>
      <c r="F3240" s="301"/>
      <c r="G3240" s="301"/>
      <c r="H3240" s="301"/>
      <c r="I3240" s="301"/>
      <c r="J3240" s="301"/>
      <c r="K3240" s="301"/>
      <c r="L3240" s="301"/>
      <c r="M3240" s="301"/>
      <c r="N3240" s="301"/>
      <c r="O3240" s="301"/>
      <c r="P3240" s="301"/>
      <c r="Q3240" s="301"/>
      <c r="R3240" s="301"/>
      <c r="S3240" s="301"/>
    </row>
    <row r="3241" spans="1:19" ht="10.9" customHeight="1" x14ac:dyDescent="0.2">
      <c r="A3241" s="322" t="s">
        <v>4031</v>
      </c>
      <c r="B3241" s="322"/>
      <c r="C3241" s="322"/>
      <c r="D3241" s="322"/>
      <c r="E3241" s="321" t="s">
        <v>4221</v>
      </c>
      <c r="F3241" s="321"/>
      <c r="G3241" s="321"/>
      <c r="H3241" s="321"/>
      <c r="I3241" s="321"/>
      <c r="J3241" s="321"/>
      <c r="K3241" s="321"/>
      <c r="L3241" s="321"/>
      <c r="M3241" s="321"/>
      <c r="N3241" s="321"/>
      <c r="O3241" s="321"/>
      <c r="P3241" s="321"/>
      <c r="Q3241" s="321"/>
      <c r="R3241" s="321"/>
      <c r="S3241" s="321"/>
    </row>
    <row r="3242" spans="1:19" ht="10.9" customHeight="1" x14ac:dyDescent="0.2">
      <c r="A3242" s="322" t="s">
        <v>4022</v>
      </c>
      <c r="B3242" s="322"/>
      <c r="C3242" s="322"/>
      <c r="D3242" s="322"/>
      <c r="E3242" s="321" t="s">
        <v>4220</v>
      </c>
      <c r="F3242" s="321"/>
      <c r="G3242" s="321"/>
      <c r="H3242" s="321"/>
      <c r="I3242" s="321"/>
      <c r="J3242" s="321"/>
      <c r="K3242" s="321"/>
      <c r="L3242" s="321"/>
      <c r="M3242" s="321"/>
      <c r="N3242" s="321"/>
      <c r="O3242" s="321"/>
      <c r="P3242" s="322" t="s">
        <v>2904</v>
      </c>
      <c r="Q3242" s="322"/>
      <c r="R3242" s="321" t="s">
        <v>21</v>
      </c>
      <c r="S3242" s="321"/>
    </row>
    <row r="3243" spans="1:19" ht="10.9" customHeight="1" x14ac:dyDescent="0.2">
      <c r="A3243" s="157"/>
      <c r="B3243" s="324"/>
      <c r="C3243" s="324"/>
      <c r="D3243" s="324"/>
      <c r="E3243" s="324"/>
      <c r="F3243" s="324"/>
      <c r="G3243" s="325"/>
      <c r="H3243" s="325"/>
      <c r="I3243" s="325"/>
      <c r="J3243" s="325"/>
      <c r="K3243" s="156"/>
      <c r="L3243" s="326" t="s">
        <v>4020</v>
      </c>
      <c r="M3243" s="326"/>
      <c r="N3243" s="326"/>
      <c r="O3243" s="326"/>
      <c r="P3243" s="326"/>
      <c r="Q3243" s="326"/>
      <c r="R3243" s="326"/>
      <c r="S3243" s="156"/>
    </row>
    <row r="3244" spans="1:19" ht="65.650000000000006" customHeight="1" x14ac:dyDescent="0.2">
      <c r="A3244" s="155" t="s">
        <v>1247</v>
      </c>
      <c r="B3244" s="327" t="s">
        <v>0</v>
      </c>
      <c r="C3244" s="327"/>
      <c r="D3244" s="327" t="s">
        <v>1</v>
      </c>
      <c r="E3244" s="327"/>
      <c r="F3244" s="327"/>
      <c r="G3244" s="327" t="s">
        <v>2904</v>
      </c>
      <c r="H3244" s="327"/>
      <c r="I3244" s="328" t="s">
        <v>405</v>
      </c>
      <c r="J3244" s="328"/>
      <c r="K3244" s="154" t="s">
        <v>4</v>
      </c>
      <c r="L3244" s="322" t="s">
        <v>4019</v>
      </c>
      <c r="M3244" s="322"/>
      <c r="N3244" s="141" t="s">
        <v>4018</v>
      </c>
      <c r="O3244" s="322" t="s">
        <v>4017</v>
      </c>
      <c r="P3244" s="322"/>
      <c r="Q3244" s="322" t="s">
        <v>4016</v>
      </c>
      <c r="R3244" s="322"/>
      <c r="S3244" s="154" t="s">
        <v>5</v>
      </c>
    </row>
    <row r="3245" spans="1:19" ht="10.9" customHeight="1" x14ac:dyDescent="0.2">
      <c r="A3245" s="128" t="s">
        <v>4034</v>
      </c>
      <c r="B3245" s="339">
        <v>355</v>
      </c>
      <c r="C3245" s="321"/>
      <c r="D3245" s="321" t="s">
        <v>594</v>
      </c>
      <c r="E3245" s="321"/>
      <c r="F3245" s="321"/>
      <c r="G3245" s="321" t="s">
        <v>21</v>
      </c>
      <c r="H3245" s="321"/>
      <c r="I3245" s="335">
        <v>1</v>
      </c>
      <c r="J3245" s="331"/>
      <c r="K3245" s="142">
        <v>25</v>
      </c>
      <c r="L3245" s="348">
        <v>25</v>
      </c>
      <c r="M3245" s="331"/>
      <c r="N3245" s="153"/>
      <c r="O3245" s="331"/>
      <c r="P3245" s="331"/>
      <c r="Q3245" s="331"/>
      <c r="R3245" s="331"/>
      <c r="S3245" s="142">
        <v>25</v>
      </c>
    </row>
    <row r="3246" spans="1:19" ht="10.9" customHeight="1" x14ac:dyDescent="0.2">
      <c r="A3246" s="322" t="s">
        <v>4014</v>
      </c>
      <c r="B3246" s="322"/>
      <c r="C3246" s="322"/>
      <c r="D3246" s="322"/>
      <c r="E3246" s="322"/>
      <c r="F3246" s="322"/>
      <c r="G3246" s="322"/>
      <c r="H3246" s="322"/>
      <c r="I3246" s="322"/>
      <c r="J3246" s="322"/>
      <c r="K3246" s="322"/>
      <c r="L3246" s="349">
        <v>25</v>
      </c>
      <c r="M3246" s="322"/>
      <c r="N3246" s="152">
        <v>0</v>
      </c>
      <c r="O3246" s="333">
        <v>0</v>
      </c>
      <c r="P3246" s="322"/>
      <c r="Q3246" s="333">
        <v>0</v>
      </c>
      <c r="R3246" s="322"/>
      <c r="S3246" s="160">
        <v>25</v>
      </c>
    </row>
    <row r="3247" spans="1:19" ht="10.9" customHeight="1" x14ac:dyDescent="0.2">
      <c r="A3247" s="322" t="s">
        <v>4013</v>
      </c>
      <c r="B3247" s="322"/>
      <c r="C3247" s="322"/>
      <c r="D3247" s="322"/>
      <c r="E3247" s="322"/>
      <c r="F3247" s="322"/>
      <c r="G3247" s="322"/>
      <c r="H3247" s="322"/>
      <c r="I3247" s="322"/>
      <c r="J3247" s="322"/>
      <c r="K3247" s="322"/>
      <c r="L3247" s="329">
        <v>1</v>
      </c>
      <c r="M3247" s="322"/>
      <c r="N3247" s="150">
        <v>0</v>
      </c>
      <c r="O3247" s="330">
        <v>0</v>
      </c>
      <c r="P3247" s="322"/>
      <c r="Q3247" s="330">
        <v>0</v>
      </c>
      <c r="R3247" s="322"/>
      <c r="S3247" s="149">
        <v>1</v>
      </c>
    </row>
    <row r="3248" spans="1:19" ht="10.9" customHeight="1" x14ac:dyDescent="0.2">
      <c r="A3248" s="301"/>
      <c r="B3248" s="301"/>
      <c r="C3248" s="301"/>
      <c r="D3248" s="301"/>
      <c r="E3248" s="301"/>
      <c r="F3248" s="301"/>
      <c r="G3248" s="301"/>
      <c r="H3248" s="301"/>
      <c r="I3248" s="301"/>
      <c r="J3248" s="301"/>
      <c r="K3248" s="301"/>
      <c r="L3248" s="301"/>
      <c r="M3248" s="301"/>
      <c r="N3248" s="301"/>
      <c r="O3248" s="301"/>
      <c r="P3248" s="301"/>
      <c r="Q3248" s="301"/>
      <c r="R3248" s="301"/>
      <c r="S3248" s="301"/>
    </row>
    <row r="3249" spans="1:19" ht="10.9" customHeight="1" x14ac:dyDescent="0.2">
      <c r="A3249" s="322" t="s">
        <v>4022</v>
      </c>
      <c r="B3249" s="322"/>
      <c r="C3249" s="322"/>
      <c r="D3249" s="322"/>
      <c r="E3249" s="321" t="s">
        <v>4219</v>
      </c>
      <c r="F3249" s="321"/>
      <c r="G3249" s="321"/>
      <c r="H3249" s="321"/>
      <c r="I3249" s="321"/>
      <c r="J3249" s="321"/>
      <c r="K3249" s="321"/>
      <c r="L3249" s="321"/>
      <c r="M3249" s="321"/>
      <c r="N3249" s="321"/>
      <c r="O3249" s="321"/>
      <c r="P3249" s="322" t="s">
        <v>2904</v>
      </c>
      <c r="Q3249" s="322"/>
      <c r="R3249" s="321" t="s">
        <v>21</v>
      </c>
      <c r="S3249" s="321"/>
    </row>
    <row r="3250" spans="1:19" ht="10.9" customHeight="1" x14ac:dyDescent="0.2">
      <c r="A3250" s="157"/>
      <c r="B3250" s="324"/>
      <c r="C3250" s="324"/>
      <c r="D3250" s="324"/>
      <c r="E3250" s="324"/>
      <c r="F3250" s="324"/>
      <c r="G3250" s="325"/>
      <c r="H3250" s="325"/>
      <c r="I3250" s="325"/>
      <c r="J3250" s="325"/>
      <c r="K3250" s="156"/>
      <c r="L3250" s="326" t="s">
        <v>4020</v>
      </c>
      <c r="M3250" s="326"/>
      <c r="N3250" s="326"/>
      <c r="O3250" s="326"/>
      <c r="P3250" s="326"/>
      <c r="Q3250" s="326"/>
      <c r="R3250" s="326"/>
      <c r="S3250" s="156"/>
    </row>
    <row r="3251" spans="1:19" ht="65.650000000000006" customHeight="1" x14ac:dyDescent="0.2">
      <c r="A3251" s="155" t="s">
        <v>1247</v>
      </c>
      <c r="B3251" s="327" t="s">
        <v>0</v>
      </c>
      <c r="C3251" s="327"/>
      <c r="D3251" s="327" t="s">
        <v>1</v>
      </c>
      <c r="E3251" s="327"/>
      <c r="F3251" s="327"/>
      <c r="G3251" s="327" t="s">
        <v>2904</v>
      </c>
      <c r="H3251" s="327"/>
      <c r="I3251" s="328" t="s">
        <v>405</v>
      </c>
      <c r="J3251" s="328"/>
      <c r="K3251" s="154" t="s">
        <v>4</v>
      </c>
      <c r="L3251" s="322" t="s">
        <v>4019</v>
      </c>
      <c r="M3251" s="322"/>
      <c r="N3251" s="141" t="s">
        <v>4018</v>
      </c>
      <c r="O3251" s="322" t="s">
        <v>4017</v>
      </c>
      <c r="P3251" s="322"/>
      <c r="Q3251" s="322" t="s">
        <v>4016</v>
      </c>
      <c r="R3251" s="322"/>
      <c r="S3251" s="154" t="s">
        <v>5</v>
      </c>
    </row>
    <row r="3252" spans="1:19" ht="21.75" customHeight="1" x14ac:dyDescent="0.2">
      <c r="A3252" s="128" t="s">
        <v>4015</v>
      </c>
      <c r="B3252" s="334">
        <v>5745</v>
      </c>
      <c r="C3252" s="321"/>
      <c r="D3252" s="321" t="s">
        <v>3426</v>
      </c>
      <c r="E3252" s="321"/>
      <c r="F3252" s="321"/>
      <c r="G3252" s="321" t="s">
        <v>629</v>
      </c>
      <c r="H3252" s="321"/>
      <c r="I3252" s="335">
        <v>3.5</v>
      </c>
      <c r="J3252" s="331"/>
      <c r="K3252" s="132">
        <v>9.44</v>
      </c>
      <c r="L3252" s="331"/>
      <c r="M3252" s="331"/>
      <c r="N3252" s="142">
        <v>33.04</v>
      </c>
      <c r="O3252" s="331"/>
      <c r="P3252" s="331"/>
      <c r="Q3252" s="331"/>
      <c r="R3252" s="331"/>
      <c r="S3252" s="142">
        <v>33.04</v>
      </c>
    </row>
    <row r="3253" spans="1:19" ht="10.9" customHeight="1" x14ac:dyDescent="0.2">
      <c r="A3253" s="128" t="s">
        <v>4015</v>
      </c>
      <c r="B3253" s="334">
        <v>5847</v>
      </c>
      <c r="C3253" s="321"/>
      <c r="D3253" s="321" t="s">
        <v>3414</v>
      </c>
      <c r="E3253" s="321"/>
      <c r="F3253" s="321"/>
      <c r="G3253" s="321" t="s">
        <v>21</v>
      </c>
      <c r="H3253" s="321"/>
      <c r="I3253" s="335">
        <v>0.12</v>
      </c>
      <c r="J3253" s="331"/>
      <c r="K3253" s="132">
        <v>7</v>
      </c>
      <c r="L3253" s="331"/>
      <c r="M3253" s="331"/>
      <c r="N3253" s="132">
        <v>0.84</v>
      </c>
      <c r="O3253" s="331"/>
      <c r="P3253" s="331"/>
      <c r="Q3253" s="331"/>
      <c r="R3253" s="331"/>
      <c r="S3253" s="132">
        <v>0.84</v>
      </c>
    </row>
    <row r="3254" spans="1:19" ht="10.9" customHeight="1" x14ac:dyDescent="0.2">
      <c r="A3254" s="322" t="s">
        <v>4014</v>
      </c>
      <c r="B3254" s="322"/>
      <c r="C3254" s="322"/>
      <c r="D3254" s="322"/>
      <c r="E3254" s="322"/>
      <c r="F3254" s="322"/>
      <c r="G3254" s="322"/>
      <c r="H3254" s="322"/>
      <c r="I3254" s="322"/>
      <c r="J3254" s="322"/>
      <c r="K3254" s="322"/>
      <c r="L3254" s="333">
        <v>0</v>
      </c>
      <c r="M3254" s="322"/>
      <c r="N3254" s="160">
        <v>33.880000000000003</v>
      </c>
      <c r="O3254" s="333">
        <v>0</v>
      </c>
      <c r="P3254" s="322"/>
      <c r="Q3254" s="333">
        <v>0</v>
      </c>
      <c r="R3254" s="322"/>
      <c r="S3254" s="160">
        <v>33.880000000000003</v>
      </c>
    </row>
    <row r="3255" spans="1:19" ht="10.9" customHeight="1" x14ac:dyDescent="0.2">
      <c r="A3255" s="322" t="s">
        <v>4013</v>
      </c>
      <c r="B3255" s="322"/>
      <c r="C3255" s="322"/>
      <c r="D3255" s="322"/>
      <c r="E3255" s="322"/>
      <c r="F3255" s="322"/>
      <c r="G3255" s="322"/>
      <c r="H3255" s="322"/>
      <c r="I3255" s="322"/>
      <c r="J3255" s="322"/>
      <c r="K3255" s="322"/>
      <c r="L3255" s="330">
        <v>0</v>
      </c>
      <c r="M3255" s="322"/>
      <c r="N3255" s="149">
        <v>1</v>
      </c>
      <c r="O3255" s="330">
        <v>0</v>
      </c>
      <c r="P3255" s="322"/>
      <c r="Q3255" s="330">
        <v>0</v>
      </c>
      <c r="R3255" s="322"/>
      <c r="S3255" s="149">
        <v>1</v>
      </c>
    </row>
    <row r="3256" spans="1:19" ht="10.9" customHeight="1" x14ac:dyDescent="0.2">
      <c r="A3256" s="301"/>
      <c r="B3256" s="301"/>
      <c r="C3256" s="301"/>
      <c r="D3256" s="301"/>
      <c r="E3256" s="301"/>
      <c r="F3256" s="301"/>
      <c r="G3256" s="301"/>
      <c r="H3256" s="301"/>
      <c r="I3256" s="301"/>
      <c r="J3256" s="301"/>
      <c r="K3256" s="301"/>
      <c r="L3256" s="301"/>
      <c r="M3256" s="301"/>
      <c r="N3256" s="301"/>
      <c r="O3256" s="301"/>
      <c r="P3256" s="301"/>
      <c r="Q3256" s="301"/>
      <c r="R3256" s="301"/>
      <c r="S3256" s="301"/>
    </row>
    <row r="3257" spans="1:19" ht="10.9" customHeight="1" x14ac:dyDescent="0.2">
      <c r="A3257" s="322" t="s">
        <v>4033</v>
      </c>
      <c r="B3257" s="322"/>
      <c r="C3257" s="322"/>
      <c r="D3257" s="322"/>
      <c r="E3257" s="321" t="s">
        <v>4218</v>
      </c>
      <c r="F3257" s="321"/>
      <c r="G3257" s="321"/>
      <c r="H3257" s="321"/>
      <c r="I3257" s="321"/>
      <c r="J3257" s="321"/>
      <c r="K3257" s="321"/>
      <c r="L3257" s="321"/>
      <c r="M3257" s="321"/>
      <c r="N3257" s="321"/>
      <c r="O3257" s="321"/>
      <c r="P3257" s="321"/>
      <c r="Q3257" s="321"/>
      <c r="R3257" s="321"/>
      <c r="S3257" s="321"/>
    </row>
    <row r="3258" spans="1:19" ht="10.9" customHeight="1" x14ac:dyDescent="0.2">
      <c r="A3258" s="322" t="s">
        <v>4031</v>
      </c>
      <c r="B3258" s="322"/>
      <c r="C3258" s="322"/>
      <c r="D3258" s="322"/>
      <c r="E3258" s="321" t="s">
        <v>4217</v>
      </c>
      <c r="F3258" s="321"/>
      <c r="G3258" s="321"/>
      <c r="H3258" s="321"/>
      <c r="I3258" s="321"/>
      <c r="J3258" s="321"/>
      <c r="K3258" s="321"/>
      <c r="L3258" s="321"/>
      <c r="M3258" s="321"/>
      <c r="N3258" s="321"/>
      <c r="O3258" s="321"/>
      <c r="P3258" s="321"/>
      <c r="Q3258" s="321"/>
      <c r="R3258" s="321"/>
      <c r="S3258" s="321"/>
    </row>
    <row r="3259" spans="1:19" ht="10.9" customHeight="1" x14ac:dyDescent="0.2">
      <c r="A3259" s="322" t="s">
        <v>4022</v>
      </c>
      <c r="B3259" s="322"/>
      <c r="C3259" s="322"/>
      <c r="D3259" s="322"/>
      <c r="E3259" s="321" t="s">
        <v>4216</v>
      </c>
      <c r="F3259" s="321"/>
      <c r="G3259" s="321"/>
      <c r="H3259" s="321"/>
      <c r="I3259" s="321"/>
      <c r="J3259" s="321"/>
      <c r="K3259" s="321"/>
      <c r="L3259" s="321"/>
      <c r="M3259" s="321"/>
      <c r="N3259" s="321"/>
      <c r="O3259" s="321"/>
      <c r="P3259" s="322" t="s">
        <v>2904</v>
      </c>
      <c r="Q3259" s="322"/>
      <c r="R3259" s="321" t="s">
        <v>21</v>
      </c>
      <c r="S3259" s="321"/>
    </row>
    <row r="3260" spans="1:19" ht="10.9" customHeight="1" x14ac:dyDescent="0.2">
      <c r="A3260" s="157"/>
      <c r="B3260" s="324"/>
      <c r="C3260" s="324"/>
      <c r="D3260" s="324"/>
      <c r="E3260" s="324"/>
      <c r="F3260" s="324"/>
      <c r="G3260" s="325"/>
      <c r="H3260" s="325"/>
      <c r="I3260" s="325"/>
      <c r="J3260" s="325"/>
      <c r="K3260" s="156"/>
      <c r="L3260" s="326" t="s">
        <v>4020</v>
      </c>
      <c r="M3260" s="326"/>
      <c r="N3260" s="326"/>
      <c r="O3260" s="326"/>
      <c r="P3260" s="326"/>
      <c r="Q3260" s="326"/>
      <c r="R3260" s="326"/>
      <c r="S3260" s="156"/>
    </row>
    <row r="3261" spans="1:19" ht="65.650000000000006" customHeight="1" x14ac:dyDescent="0.2">
      <c r="A3261" s="155" t="s">
        <v>1247</v>
      </c>
      <c r="B3261" s="327" t="s">
        <v>0</v>
      </c>
      <c r="C3261" s="327"/>
      <c r="D3261" s="327" t="s">
        <v>1</v>
      </c>
      <c r="E3261" s="327"/>
      <c r="F3261" s="327"/>
      <c r="G3261" s="327" t="s">
        <v>2904</v>
      </c>
      <c r="H3261" s="327"/>
      <c r="I3261" s="328" t="s">
        <v>405</v>
      </c>
      <c r="J3261" s="328"/>
      <c r="K3261" s="154" t="s">
        <v>4</v>
      </c>
      <c r="L3261" s="322" t="s">
        <v>4019</v>
      </c>
      <c r="M3261" s="322"/>
      <c r="N3261" s="141" t="s">
        <v>4018</v>
      </c>
      <c r="O3261" s="322" t="s">
        <v>4017</v>
      </c>
      <c r="P3261" s="322"/>
      <c r="Q3261" s="322" t="s">
        <v>4016</v>
      </c>
      <c r="R3261" s="322"/>
      <c r="S3261" s="154" t="s">
        <v>5</v>
      </c>
    </row>
    <row r="3262" spans="1:19" ht="10.9" customHeight="1" x14ac:dyDescent="0.2">
      <c r="A3262" s="128" t="s">
        <v>4015</v>
      </c>
      <c r="B3262" s="334">
        <v>1007</v>
      </c>
      <c r="C3262" s="321"/>
      <c r="D3262" s="321" t="s">
        <v>3307</v>
      </c>
      <c r="E3262" s="321"/>
      <c r="F3262" s="321"/>
      <c r="G3262" s="321" t="s">
        <v>629</v>
      </c>
      <c r="H3262" s="321"/>
      <c r="I3262" s="335">
        <v>7.5</v>
      </c>
      <c r="J3262" s="331"/>
      <c r="K3262" s="132">
        <v>1.3</v>
      </c>
      <c r="L3262" s="331"/>
      <c r="M3262" s="331"/>
      <c r="N3262" s="132">
        <v>9.75</v>
      </c>
      <c r="O3262" s="331"/>
      <c r="P3262" s="331"/>
      <c r="Q3262" s="331"/>
      <c r="R3262" s="331"/>
      <c r="S3262" s="132">
        <v>9.75</v>
      </c>
    </row>
    <row r="3263" spans="1:19" ht="10.9" customHeight="1" x14ac:dyDescent="0.2">
      <c r="A3263" s="128" t="s">
        <v>4015</v>
      </c>
      <c r="B3263" s="334">
        <v>2503</v>
      </c>
      <c r="C3263" s="321"/>
      <c r="D3263" s="321" t="s">
        <v>3293</v>
      </c>
      <c r="E3263" s="321"/>
      <c r="F3263" s="321"/>
      <c r="G3263" s="321" t="s">
        <v>7</v>
      </c>
      <c r="H3263" s="321"/>
      <c r="I3263" s="335">
        <v>0.35</v>
      </c>
      <c r="J3263" s="331"/>
      <c r="K3263" s="132">
        <v>0.43</v>
      </c>
      <c r="L3263" s="331"/>
      <c r="M3263" s="331"/>
      <c r="N3263" s="132">
        <v>0.15049999999999999</v>
      </c>
      <c r="O3263" s="331"/>
      <c r="P3263" s="331"/>
      <c r="Q3263" s="331"/>
      <c r="R3263" s="331"/>
      <c r="S3263" s="132">
        <v>0.15049999999999999</v>
      </c>
    </row>
    <row r="3264" spans="1:19" ht="10.9" customHeight="1" x14ac:dyDescent="0.2">
      <c r="A3264" s="128" t="s">
        <v>4015</v>
      </c>
      <c r="B3264" s="334">
        <v>2510</v>
      </c>
      <c r="C3264" s="321"/>
      <c r="D3264" s="321" t="s">
        <v>4212</v>
      </c>
      <c r="E3264" s="321"/>
      <c r="F3264" s="321"/>
      <c r="G3264" s="321" t="s">
        <v>7</v>
      </c>
      <c r="H3264" s="321"/>
      <c r="I3264" s="335">
        <v>9</v>
      </c>
      <c r="J3264" s="331"/>
      <c r="K3264" s="132">
        <v>0.02</v>
      </c>
      <c r="L3264" s="331"/>
      <c r="M3264" s="331"/>
      <c r="N3264" s="132">
        <v>0.18</v>
      </c>
      <c r="O3264" s="331"/>
      <c r="P3264" s="331"/>
      <c r="Q3264" s="331"/>
      <c r="R3264" s="331"/>
      <c r="S3264" s="132">
        <v>0.18</v>
      </c>
    </row>
    <row r="3265" spans="1:19" ht="10.9" customHeight="1" x14ac:dyDescent="0.2">
      <c r="A3265" s="128" t="s">
        <v>4015</v>
      </c>
      <c r="B3265" s="334">
        <v>2510</v>
      </c>
      <c r="C3265" s="321"/>
      <c r="D3265" s="321" t="s">
        <v>4211</v>
      </c>
      <c r="E3265" s="321"/>
      <c r="F3265" s="321"/>
      <c r="G3265" s="321" t="s">
        <v>7</v>
      </c>
      <c r="H3265" s="321"/>
      <c r="I3265" s="335">
        <v>9</v>
      </c>
      <c r="J3265" s="331"/>
      <c r="K3265" s="132">
        <v>0.02</v>
      </c>
      <c r="L3265" s="331"/>
      <c r="M3265" s="331"/>
      <c r="N3265" s="132">
        <v>0.18</v>
      </c>
      <c r="O3265" s="331"/>
      <c r="P3265" s="331"/>
      <c r="Q3265" s="331"/>
      <c r="R3265" s="331"/>
      <c r="S3265" s="132">
        <v>0.18</v>
      </c>
    </row>
    <row r="3266" spans="1:19" ht="10.9" customHeight="1" x14ac:dyDescent="0.2">
      <c r="A3266" s="128" t="s">
        <v>4015</v>
      </c>
      <c r="B3266" s="334">
        <v>2527</v>
      </c>
      <c r="C3266" s="321"/>
      <c r="D3266" s="321" t="s">
        <v>4210</v>
      </c>
      <c r="E3266" s="321"/>
      <c r="F3266" s="321"/>
      <c r="G3266" s="321" t="s">
        <v>7</v>
      </c>
      <c r="H3266" s="321"/>
      <c r="I3266" s="335">
        <v>9</v>
      </c>
      <c r="J3266" s="331"/>
      <c r="K3266" s="132">
        <v>0.06</v>
      </c>
      <c r="L3266" s="331"/>
      <c r="M3266" s="331"/>
      <c r="N3266" s="132">
        <v>0.54</v>
      </c>
      <c r="O3266" s="331"/>
      <c r="P3266" s="331"/>
      <c r="Q3266" s="331"/>
      <c r="R3266" s="331"/>
      <c r="S3266" s="132">
        <v>0.54</v>
      </c>
    </row>
    <row r="3267" spans="1:19" ht="10.9" customHeight="1" x14ac:dyDescent="0.2">
      <c r="A3267" s="128" t="s">
        <v>4015</v>
      </c>
      <c r="B3267" s="334">
        <v>6069</v>
      </c>
      <c r="C3267" s="321"/>
      <c r="D3267" s="321" t="s">
        <v>3282</v>
      </c>
      <c r="E3267" s="321"/>
      <c r="F3267" s="321"/>
      <c r="G3267" s="321" t="s">
        <v>7</v>
      </c>
      <c r="H3267" s="321"/>
      <c r="I3267" s="335">
        <v>0.03</v>
      </c>
      <c r="J3267" s="331"/>
      <c r="K3267" s="132">
        <v>6.6</v>
      </c>
      <c r="L3267" s="331"/>
      <c r="M3267" s="331"/>
      <c r="N3267" s="132">
        <v>0.19800000000000001</v>
      </c>
      <c r="O3267" s="331"/>
      <c r="P3267" s="331"/>
      <c r="Q3267" s="331"/>
      <c r="R3267" s="331"/>
      <c r="S3267" s="132">
        <v>0.19800000000000001</v>
      </c>
    </row>
    <row r="3268" spans="1:19" ht="10.9" customHeight="1" x14ac:dyDescent="0.2">
      <c r="A3268" s="128" t="s">
        <v>4015</v>
      </c>
      <c r="B3268" s="334">
        <v>6095</v>
      </c>
      <c r="C3268" s="321"/>
      <c r="D3268" s="321" t="s">
        <v>3278</v>
      </c>
      <c r="E3268" s="321"/>
      <c r="F3268" s="321"/>
      <c r="G3268" s="321" t="s">
        <v>21</v>
      </c>
      <c r="H3268" s="321"/>
      <c r="I3268" s="335">
        <v>1.1000000000000001</v>
      </c>
      <c r="J3268" s="331"/>
      <c r="K3268" s="132">
        <v>7.6</v>
      </c>
      <c r="L3268" s="331"/>
      <c r="M3268" s="331"/>
      <c r="N3268" s="132">
        <v>8.36</v>
      </c>
      <c r="O3268" s="331"/>
      <c r="P3268" s="331"/>
      <c r="Q3268" s="331"/>
      <c r="R3268" s="331"/>
      <c r="S3268" s="132">
        <v>8.36</v>
      </c>
    </row>
    <row r="3269" spans="1:19" ht="10.9" customHeight="1" x14ac:dyDescent="0.2">
      <c r="A3269" s="128" t="s">
        <v>4015</v>
      </c>
      <c r="B3269" s="334">
        <v>6207</v>
      </c>
      <c r="C3269" s="321"/>
      <c r="D3269" s="321" t="s">
        <v>3226</v>
      </c>
      <c r="E3269" s="321"/>
      <c r="F3269" s="321"/>
      <c r="G3269" s="321" t="s">
        <v>21</v>
      </c>
      <c r="H3269" s="321"/>
      <c r="I3269" s="335">
        <v>1.2</v>
      </c>
      <c r="J3269" s="331"/>
      <c r="K3269" s="142">
        <v>56.2</v>
      </c>
      <c r="L3269" s="331"/>
      <c r="M3269" s="331"/>
      <c r="N3269" s="142">
        <v>67.44</v>
      </c>
      <c r="O3269" s="331"/>
      <c r="P3269" s="331"/>
      <c r="Q3269" s="331"/>
      <c r="R3269" s="331"/>
      <c r="S3269" s="142">
        <v>67.44</v>
      </c>
    </row>
    <row r="3270" spans="1:19" ht="10.9" customHeight="1" x14ac:dyDescent="0.2">
      <c r="A3270" s="128" t="s">
        <v>4015</v>
      </c>
      <c r="B3270" s="334">
        <v>9077</v>
      </c>
      <c r="C3270" s="321"/>
      <c r="D3270" s="321" t="s">
        <v>3295</v>
      </c>
      <c r="E3270" s="321"/>
      <c r="F3270" s="321"/>
      <c r="G3270" s="321" t="s">
        <v>629</v>
      </c>
      <c r="H3270" s="321"/>
      <c r="I3270" s="335">
        <v>0.28000000000000003</v>
      </c>
      <c r="J3270" s="331"/>
      <c r="K3270" s="132">
        <v>5.9</v>
      </c>
      <c r="L3270" s="331"/>
      <c r="M3270" s="331"/>
      <c r="N3270" s="132">
        <v>1.6519999999999999</v>
      </c>
      <c r="O3270" s="331"/>
      <c r="P3270" s="331"/>
      <c r="Q3270" s="331"/>
      <c r="R3270" s="331"/>
      <c r="S3270" s="132">
        <v>1.6519999999999999</v>
      </c>
    </row>
    <row r="3271" spans="1:19" ht="10.9" customHeight="1" x14ac:dyDescent="0.2">
      <c r="A3271" s="322" t="s">
        <v>4014</v>
      </c>
      <c r="B3271" s="322"/>
      <c r="C3271" s="322"/>
      <c r="D3271" s="322"/>
      <c r="E3271" s="322"/>
      <c r="F3271" s="322"/>
      <c r="G3271" s="322"/>
      <c r="H3271" s="322"/>
      <c r="I3271" s="322"/>
      <c r="J3271" s="322"/>
      <c r="K3271" s="322"/>
      <c r="L3271" s="333">
        <v>0</v>
      </c>
      <c r="M3271" s="322"/>
      <c r="N3271" s="160">
        <v>88.450500000000005</v>
      </c>
      <c r="O3271" s="333">
        <v>0</v>
      </c>
      <c r="P3271" s="322"/>
      <c r="Q3271" s="333">
        <v>0</v>
      </c>
      <c r="R3271" s="322"/>
      <c r="S3271" s="160">
        <v>88.450500000000005</v>
      </c>
    </row>
    <row r="3272" spans="1:19" ht="10.9" customHeight="1" x14ac:dyDescent="0.2">
      <c r="A3272" s="322" t="s">
        <v>4013</v>
      </c>
      <c r="B3272" s="322"/>
      <c r="C3272" s="322"/>
      <c r="D3272" s="322"/>
      <c r="E3272" s="322"/>
      <c r="F3272" s="322"/>
      <c r="G3272" s="322"/>
      <c r="H3272" s="322"/>
      <c r="I3272" s="322"/>
      <c r="J3272" s="322"/>
      <c r="K3272" s="322"/>
      <c r="L3272" s="330">
        <v>0</v>
      </c>
      <c r="M3272" s="322"/>
      <c r="N3272" s="149">
        <v>1</v>
      </c>
      <c r="O3272" s="330">
        <v>0</v>
      </c>
      <c r="P3272" s="322"/>
      <c r="Q3272" s="330">
        <v>0</v>
      </c>
      <c r="R3272" s="322"/>
      <c r="S3272" s="149">
        <v>1</v>
      </c>
    </row>
    <row r="3273" spans="1:19" ht="10.9" customHeight="1" x14ac:dyDescent="0.2">
      <c r="A3273" s="301"/>
      <c r="B3273" s="301"/>
      <c r="C3273" s="301"/>
      <c r="D3273" s="301"/>
      <c r="E3273" s="301"/>
      <c r="F3273" s="301"/>
      <c r="G3273" s="301"/>
      <c r="H3273" s="301"/>
      <c r="I3273" s="301"/>
      <c r="J3273" s="301"/>
      <c r="K3273" s="301"/>
      <c r="L3273" s="301"/>
      <c r="M3273" s="301"/>
      <c r="N3273" s="301"/>
      <c r="O3273" s="301"/>
      <c r="P3273" s="301"/>
      <c r="Q3273" s="301"/>
      <c r="R3273" s="301"/>
      <c r="S3273" s="301"/>
    </row>
    <row r="3274" spans="1:19" ht="10.9" customHeight="1" x14ac:dyDescent="0.2">
      <c r="A3274" s="322" t="s">
        <v>4022</v>
      </c>
      <c r="B3274" s="322"/>
      <c r="C3274" s="322"/>
      <c r="D3274" s="322"/>
      <c r="E3274" s="321" t="s">
        <v>4215</v>
      </c>
      <c r="F3274" s="321"/>
      <c r="G3274" s="321"/>
      <c r="H3274" s="321"/>
      <c r="I3274" s="321"/>
      <c r="J3274" s="321"/>
      <c r="K3274" s="321"/>
      <c r="L3274" s="321"/>
      <c r="M3274" s="321"/>
      <c r="N3274" s="321"/>
      <c r="O3274" s="321"/>
      <c r="P3274" s="322" t="s">
        <v>2904</v>
      </c>
      <c r="Q3274" s="322"/>
      <c r="R3274" s="321" t="s">
        <v>21</v>
      </c>
      <c r="S3274" s="321"/>
    </row>
    <row r="3275" spans="1:19" ht="10.9" customHeight="1" x14ac:dyDescent="0.2">
      <c r="A3275" s="157"/>
      <c r="B3275" s="324"/>
      <c r="C3275" s="324"/>
      <c r="D3275" s="324"/>
      <c r="E3275" s="324"/>
      <c r="F3275" s="324"/>
      <c r="G3275" s="325"/>
      <c r="H3275" s="325"/>
      <c r="I3275" s="325"/>
      <c r="J3275" s="325"/>
      <c r="K3275" s="156"/>
      <c r="L3275" s="326" t="s">
        <v>4020</v>
      </c>
      <c r="M3275" s="326"/>
      <c r="N3275" s="326"/>
      <c r="O3275" s="326"/>
      <c r="P3275" s="326"/>
      <c r="Q3275" s="326"/>
      <c r="R3275" s="326"/>
      <c r="S3275" s="156"/>
    </row>
    <row r="3276" spans="1:19" ht="65.650000000000006" customHeight="1" x14ac:dyDescent="0.2">
      <c r="A3276" s="155" t="s">
        <v>1247</v>
      </c>
      <c r="B3276" s="327" t="s">
        <v>0</v>
      </c>
      <c r="C3276" s="327"/>
      <c r="D3276" s="327" t="s">
        <v>1</v>
      </c>
      <c r="E3276" s="327"/>
      <c r="F3276" s="327"/>
      <c r="G3276" s="327" t="s">
        <v>2904</v>
      </c>
      <c r="H3276" s="327"/>
      <c r="I3276" s="328" t="s">
        <v>405</v>
      </c>
      <c r="J3276" s="328"/>
      <c r="K3276" s="154" t="s">
        <v>4</v>
      </c>
      <c r="L3276" s="322" t="s">
        <v>4019</v>
      </c>
      <c r="M3276" s="322"/>
      <c r="N3276" s="141" t="s">
        <v>4018</v>
      </c>
      <c r="O3276" s="322" t="s">
        <v>4017</v>
      </c>
      <c r="P3276" s="322"/>
      <c r="Q3276" s="322" t="s">
        <v>4016</v>
      </c>
      <c r="R3276" s="322"/>
      <c r="S3276" s="154" t="s">
        <v>5</v>
      </c>
    </row>
    <row r="3277" spans="1:19" ht="10.9" customHeight="1" x14ac:dyDescent="0.2">
      <c r="A3277" s="128" t="s">
        <v>4015</v>
      </c>
      <c r="B3277" s="334">
        <v>1007</v>
      </c>
      <c r="C3277" s="321"/>
      <c r="D3277" s="321" t="s">
        <v>3307</v>
      </c>
      <c r="E3277" s="321"/>
      <c r="F3277" s="321"/>
      <c r="G3277" s="321" t="s">
        <v>629</v>
      </c>
      <c r="H3277" s="321"/>
      <c r="I3277" s="335">
        <v>7.5</v>
      </c>
      <c r="J3277" s="331"/>
      <c r="K3277" s="132">
        <v>1.3</v>
      </c>
      <c r="L3277" s="331"/>
      <c r="M3277" s="331"/>
      <c r="N3277" s="132">
        <v>9.75</v>
      </c>
      <c r="O3277" s="331"/>
      <c r="P3277" s="331"/>
      <c r="Q3277" s="331"/>
      <c r="R3277" s="331"/>
      <c r="S3277" s="132">
        <v>9.75</v>
      </c>
    </row>
    <row r="3278" spans="1:19" ht="10.9" customHeight="1" x14ac:dyDescent="0.2">
      <c r="A3278" s="128" t="s">
        <v>4015</v>
      </c>
      <c r="B3278" s="334">
        <v>2503</v>
      </c>
      <c r="C3278" s="321"/>
      <c r="D3278" s="321" t="s">
        <v>3293</v>
      </c>
      <c r="E3278" s="321"/>
      <c r="F3278" s="321"/>
      <c r="G3278" s="321" t="s">
        <v>7</v>
      </c>
      <c r="H3278" s="321"/>
      <c r="I3278" s="335">
        <v>0.35</v>
      </c>
      <c r="J3278" s="331"/>
      <c r="K3278" s="132">
        <v>0.43</v>
      </c>
      <c r="L3278" s="331"/>
      <c r="M3278" s="331"/>
      <c r="N3278" s="132">
        <v>0.15049999999999999</v>
      </c>
      <c r="O3278" s="331"/>
      <c r="P3278" s="331"/>
      <c r="Q3278" s="331"/>
      <c r="R3278" s="331"/>
      <c r="S3278" s="132">
        <v>0.15049999999999999</v>
      </c>
    </row>
    <row r="3279" spans="1:19" ht="10.9" customHeight="1" x14ac:dyDescent="0.2">
      <c r="A3279" s="128" t="s">
        <v>4015</v>
      </c>
      <c r="B3279" s="334">
        <v>2510</v>
      </c>
      <c r="C3279" s="321"/>
      <c r="D3279" s="321" t="s">
        <v>4212</v>
      </c>
      <c r="E3279" s="321"/>
      <c r="F3279" s="321"/>
      <c r="G3279" s="321" t="s">
        <v>7</v>
      </c>
      <c r="H3279" s="321"/>
      <c r="I3279" s="335">
        <v>6</v>
      </c>
      <c r="J3279" s="331"/>
      <c r="K3279" s="132">
        <v>0.02</v>
      </c>
      <c r="L3279" s="331"/>
      <c r="M3279" s="331"/>
      <c r="N3279" s="132">
        <v>0.12</v>
      </c>
      <c r="O3279" s="331"/>
      <c r="P3279" s="331"/>
      <c r="Q3279" s="331"/>
      <c r="R3279" s="331"/>
      <c r="S3279" s="132">
        <v>0.12</v>
      </c>
    </row>
    <row r="3280" spans="1:19" ht="10.9" customHeight="1" x14ac:dyDescent="0.2">
      <c r="A3280" s="128" t="s">
        <v>4015</v>
      </c>
      <c r="B3280" s="334">
        <v>2510</v>
      </c>
      <c r="C3280" s="321"/>
      <c r="D3280" s="321" t="s">
        <v>4211</v>
      </c>
      <c r="E3280" s="321"/>
      <c r="F3280" s="321"/>
      <c r="G3280" s="321" t="s">
        <v>7</v>
      </c>
      <c r="H3280" s="321"/>
      <c r="I3280" s="335">
        <v>6</v>
      </c>
      <c r="J3280" s="331"/>
      <c r="K3280" s="132">
        <v>0.02</v>
      </c>
      <c r="L3280" s="331"/>
      <c r="M3280" s="331"/>
      <c r="N3280" s="132">
        <v>0.12</v>
      </c>
      <c r="O3280" s="331"/>
      <c r="P3280" s="331"/>
      <c r="Q3280" s="331"/>
      <c r="R3280" s="331"/>
      <c r="S3280" s="132">
        <v>0.12</v>
      </c>
    </row>
    <row r="3281" spans="1:19" ht="10.9" customHeight="1" x14ac:dyDescent="0.2">
      <c r="A3281" s="128" t="s">
        <v>4015</v>
      </c>
      <c r="B3281" s="334">
        <v>2527</v>
      </c>
      <c r="C3281" s="321"/>
      <c r="D3281" s="321" t="s">
        <v>4210</v>
      </c>
      <c r="E3281" s="321"/>
      <c r="F3281" s="321"/>
      <c r="G3281" s="321" t="s">
        <v>7</v>
      </c>
      <c r="H3281" s="321"/>
      <c r="I3281" s="335">
        <v>6</v>
      </c>
      <c r="J3281" s="331"/>
      <c r="K3281" s="132">
        <v>0.06</v>
      </c>
      <c r="L3281" s="331"/>
      <c r="M3281" s="331"/>
      <c r="N3281" s="132">
        <v>0.36</v>
      </c>
      <c r="O3281" s="331"/>
      <c r="P3281" s="331"/>
      <c r="Q3281" s="331"/>
      <c r="R3281" s="331"/>
      <c r="S3281" s="132">
        <v>0.36</v>
      </c>
    </row>
    <row r="3282" spans="1:19" ht="10.9" customHeight="1" x14ac:dyDescent="0.2">
      <c r="A3282" s="128" t="s">
        <v>4015</v>
      </c>
      <c r="B3282" s="334">
        <v>6069</v>
      </c>
      <c r="C3282" s="321"/>
      <c r="D3282" s="321" t="s">
        <v>3282</v>
      </c>
      <c r="E3282" s="321"/>
      <c r="F3282" s="321"/>
      <c r="G3282" s="321" t="s">
        <v>7</v>
      </c>
      <c r="H3282" s="321"/>
      <c r="I3282" s="335">
        <v>0.03</v>
      </c>
      <c r="J3282" s="331"/>
      <c r="K3282" s="132">
        <v>6.6</v>
      </c>
      <c r="L3282" s="331"/>
      <c r="M3282" s="331"/>
      <c r="N3282" s="132">
        <v>0.19800000000000001</v>
      </c>
      <c r="O3282" s="331"/>
      <c r="P3282" s="331"/>
      <c r="Q3282" s="331"/>
      <c r="R3282" s="331"/>
      <c r="S3282" s="132">
        <v>0.19800000000000001</v>
      </c>
    </row>
    <row r="3283" spans="1:19" ht="10.9" customHeight="1" x14ac:dyDescent="0.2">
      <c r="A3283" s="128" t="s">
        <v>4015</v>
      </c>
      <c r="B3283" s="334">
        <v>6095</v>
      </c>
      <c r="C3283" s="321"/>
      <c r="D3283" s="321" t="s">
        <v>3278</v>
      </c>
      <c r="E3283" s="321"/>
      <c r="F3283" s="321"/>
      <c r="G3283" s="321" t="s">
        <v>21</v>
      </c>
      <c r="H3283" s="321"/>
      <c r="I3283" s="335">
        <v>1.1000000000000001</v>
      </c>
      <c r="J3283" s="331"/>
      <c r="K3283" s="132">
        <v>7.6</v>
      </c>
      <c r="L3283" s="331"/>
      <c r="M3283" s="331"/>
      <c r="N3283" s="132">
        <v>8.36</v>
      </c>
      <c r="O3283" s="331"/>
      <c r="P3283" s="331"/>
      <c r="Q3283" s="331"/>
      <c r="R3283" s="331"/>
      <c r="S3283" s="132">
        <v>8.36</v>
      </c>
    </row>
    <row r="3284" spans="1:19" ht="10.9" customHeight="1" x14ac:dyDescent="0.2">
      <c r="A3284" s="128" t="s">
        <v>4015</v>
      </c>
      <c r="B3284" s="334">
        <v>6217</v>
      </c>
      <c r="C3284" s="321"/>
      <c r="D3284" s="321" t="s">
        <v>3225</v>
      </c>
      <c r="E3284" s="321"/>
      <c r="F3284" s="321"/>
      <c r="G3284" s="321" t="s">
        <v>21</v>
      </c>
      <c r="H3284" s="321"/>
      <c r="I3284" s="335">
        <v>1.1499999999999999</v>
      </c>
      <c r="J3284" s="331"/>
      <c r="K3284" s="142">
        <v>90.51</v>
      </c>
      <c r="L3284" s="331"/>
      <c r="M3284" s="331"/>
      <c r="N3284" s="135">
        <v>104.0865</v>
      </c>
      <c r="O3284" s="331"/>
      <c r="P3284" s="331"/>
      <c r="Q3284" s="331"/>
      <c r="R3284" s="331"/>
      <c r="S3284" s="135">
        <v>104.0865</v>
      </c>
    </row>
    <row r="3285" spans="1:19" ht="10.9" customHeight="1" x14ac:dyDescent="0.2">
      <c r="A3285" s="128" t="s">
        <v>4015</v>
      </c>
      <c r="B3285" s="334">
        <v>9077</v>
      </c>
      <c r="C3285" s="321"/>
      <c r="D3285" s="321" t="s">
        <v>3295</v>
      </c>
      <c r="E3285" s="321"/>
      <c r="F3285" s="321"/>
      <c r="G3285" s="321" t="s">
        <v>629</v>
      </c>
      <c r="H3285" s="321"/>
      <c r="I3285" s="335">
        <v>0.25</v>
      </c>
      <c r="J3285" s="331"/>
      <c r="K3285" s="132">
        <v>5.9</v>
      </c>
      <c r="L3285" s="331"/>
      <c r="M3285" s="331"/>
      <c r="N3285" s="132">
        <v>1.4750000000000001</v>
      </c>
      <c r="O3285" s="331"/>
      <c r="P3285" s="331"/>
      <c r="Q3285" s="331"/>
      <c r="R3285" s="331"/>
      <c r="S3285" s="132">
        <v>1.4750000000000001</v>
      </c>
    </row>
    <row r="3286" spans="1:19" ht="10.9" customHeight="1" x14ac:dyDescent="0.2">
      <c r="A3286" s="322" t="s">
        <v>4014</v>
      </c>
      <c r="B3286" s="322"/>
      <c r="C3286" s="322"/>
      <c r="D3286" s="322"/>
      <c r="E3286" s="322"/>
      <c r="F3286" s="322"/>
      <c r="G3286" s="322"/>
      <c r="H3286" s="322"/>
      <c r="I3286" s="322"/>
      <c r="J3286" s="322"/>
      <c r="K3286" s="322"/>
      <c r="L3286" s="333">
        <v>0</v>
      </c>
      <c r="M3286" s="322"/>
      <c r="N3286" s="161">
        <v>124.62</v>
      </c>
      <c r="O3286" s="333">
        <v>0</v>
      </c>
      <c r="P3286" s="322"/>
      <c r="Q3286" s="333">
        <v>0</v>
      </c>
      <c r="R3286" s="322"/>
      <c r="S3286" s="161">
        <v>124.62</v>
      </c>
    </row>
    <row r="3287" spans="1:19" ht="10.9" customHeight="1" x14ac:dyDescent="0.2">
      <c r="A3287" s="322" t="s">
        <v>4013</v>
      </c>
      <c r="B3287" s="322"/>
      <c r="C3287" s="322"/>
      <c r="D3287" s="322"/>
      <c r="E3287" s="322"/>
      <c r="F3287" s="322"/>
      <c r="G3287" s="322"/>
      <c r="H3287" s="322"/>
      <c r="I3287" s="322"/>
      <c r="J3287" s="322"/>
      <c r="K3287" s="322"/>
      <c r="L3287" s="330">
        <v>0</v>
      </c>
      <c r="M3287" s="322"/>
      <c r="N3287" s="149">
        <v>1</v>
      </c>
      <c r="O3287" s="330">
        <v>0</v>
      </c>
      <c r="P3287" s="322"/>
      <c r="Q3287" s="330">
        <v>0</v>
      </c>
      <c r="R3287" s="322"/>
      <c r="S3287" s="149">
        <v>1</v>
      </c>
    </row>
    <row r="3288" spans="1:19" ht="10.9" customHeight="1" x14ac:dyDescent="0.2">
      <c r="A3288" s="301"/>
      <c r="B3288" s="301"/>
      <c r="C3288" s="301"/>
      <c r="D3288" s="301"/>
      <c r="E3288" s="301"/>
      <c r="F3288" s="301"/>
      <c r="G3288" s="301"/>
      <c r="H3288" s="301"/>
      <c r="I3288" s="301"/>
      <c r="J3288" s="301"/>
      <c r="K3288" s="301"/>
      <c r="L3288" s="301"/>
      <c r="M3288" s="301"/>
      <c r="N3288" s="301"/>
      <c r="O3288" s="301"/>
      <c r="P3288" s="301"/>
      <c r="Q3288" s="301"/>
      <c r="R3288" s="301"/>
      <c r="S3288" s="301"/>
    </row>
    <row r="3289" spans="1:19" ht="10.9" customHeight="1" x14ac:dyDescent="0.2">
      <c r="A3289" s="322" t="s">
        <v>4022</v>
      </c>
      <c r="B3289" s="322"/>
      <c r="C3289" s="322"/>
      <c r="D3289" s="322"/>
      <c r="E3289" s="321" t="s">
        <v>4214</v>
      </c>
      <c r="F3289" s="321"/>
      <c r="G3289" s="321"/>
      <c r="H3289" s="321"/>
      <c r="I3289" s="321"/>
      <c r="J3289" s="321"/>
      <c r="K3289" s="321"/>
      <c r="L3289" s="321"/>
      <c r="M3289" s="321"/>
      <c r="N3289" s="321"/>
      <c r="O3289" s="321"/>
      <c r="P3289" s="322" t="s">
        <v>2904</v>
      </c>
      <c r="Q3289" s="322"/>
      <c r="R3289" s="321" t="s">
        <v>21</v>
      </c>
      <c r="S3289" s="321"/>
    </row>
    <row r="3290" spans="1:19" ht="10.9" customHeight="1" x14ac:dyDescent="0.2">
      <c r="A3290" s="157"/>
      <c r="B3290" s="324"/>
      <c r="C3290" s="324"/>
      <c r="D3290" s="324"/>
      <c r="E3290" s="324"/>
      <c r="F3290" s="324"/>
      <c r="G3290" s="325"/>
      <c r="H3290" s="325"/>
      <c r="I3290" s="325"/>
      <c r="J3290" s="325"/>
      <c r="K3290" s="156"/>
      <c r="L3290" s="326" t="s">
        <v>4020</v>
      </c>
      <c r="M3290" s="326"/>
      <c r="N3290" s="326"/>
      <c r="O3290" s="326"/>
      <c r="P3290" s="326"/>
      <c r="Q3290" s="326"/>
      <c r="R3290" s="326"/>
      <c r="S3290" s="156"/>
    </row>
    <row r="3291" spans="1:19" ht="65.650000000000006" customHeight="1" x14ac:dyDescent="0.2">
      <c r="A3291" s="155" t="s">
        <v>1247</v>
      </c>
      <c r="B3291" s="327" t="s">
        <v>0</v>
      </c>
      <c r="C3291" s="327"/>
      <c r="D3291" s="327" t="s">
        <v>1</v>
      </c>
      <c r="E3291" s="327"/>
      <c r="F3291" s="327"/>
      <c r="G3291" s="327" t="s">
        <v>2904</v>
      </c>
      <c r="H3291" s="327"/>
      <c r="I3291" s="328" t="s">
        <v>405</v>
      </c>
      <c r="J3291" s="328"/>
      <c r="K3291" s="154" t="s">
        <v>4</v>
      </c>
      <c r="L3291" s="322" t="s">
        <v>4019</v>
      </c>
      <c r="M3291" s="322"/>
      <c r="N3291" s="141" t="s">
        <v>4018</v>
      </c>
      <c r="O3291" s="322" t="s">
        <v>4017</v>
      </c>
      <c r="P3291" s="322"/>
      <c r="Q3291" s="322" t="s">
        <v>4016</v>
      </c>
      <c r="R3291" s="322"/>
      <c r="S3291" s="154" t="s">
        <v>5</v>
      </c>
    </row>
    <row r="3292" spans="1:19" ht="21.75" customHeight="1" x14ac:dyDescent="0.2">
      <c r="A3292" s="128" t="s">
        <v>4034</v>
      </c>
      <c r="B3292" s="339">
        <v>443</v>
      </c>
      <c r="C3292" s="321"/>
      <c r="D3292" s="321" t="s">
        <v>2340</v>
      </c>
      <c r="E3292" s="321"/>
      <c r="F3292" s="321"/>
      <c r="G3292" s="321" t="s">
        <v>21</v>
      </c>
      <c r="H3292" s="321"/>
      <c r="I3292" s="335">
        <v>1</v>
      </c>
      <c r="J3292" s="331"/>
      <c r="K3292" s="142">
        <v>40</v>
      </c>
      <c r="L3292" s="348">
        <v>40</v>
      </c>
      <c r="M3292" s="331"/>
      <c r="N3292" s="153"/>
      <c r="O3292" s="331"/>
      <c r="P3292" s="331"/>
      <c r="Q3292" s="331"/>
      <c r="R3292" s="331"/>
      <c r="S3292" s="142">
        <v>40</v>
      </c>
    </row>
    <row r="3293" spans="1:19" ht="10.9" customHeight="1" x14ac:dyDescent="0.2">
      <c r="A3293" s="322" t="s">
        <v>4014</v>
      </c>
      <c r="B3293" s="322"/>
      <c r="C3293" s="322"/>
      <c r="D3293" s="322"/>
      <c r="E3293" s="322"/>
      <c r="F3293" s="322"/>
      <c r="G3293" s="322"/>
      <c r="H3293" s="322"/>
      <c r="I3293" s="322"/>
      <c r="J3293" s="322"/>
      <c r="K3293" s="322"/>
      <c r="L3293" s="349">
        <v>40</v>
      </c>
      <c r="M3293" s="322"/>
      <c r="N3293" s="152">
        <v>0</v>
      </c>
      <c r="O3293" s="333">
        <v>0</v>
      </c>
      <c r="P3293" s="322"/>
      <c r="Q3293" s="333">
        <v>0</v>
      </c>
      <c r="R3293" s="322"/>
      <c r="S3293" s="160">
        <v>40</v>
      </c>
    </row>
    <row r="3294" spans="1:19" ht="10.9" customHeight="1" x14ac:dyDescent="0.2">
      <c r="A3294" s="322" t="s">
        <v>4013</v>
      </c>
      <c r="B3294" s="322"/>
      <c r="C3294" s="322"/>
      <c r="D3294" s="322"/>
      <c r="E3294" s="322"/>
      <c r="F3294" s="322"/>
      <c r="G3294" s="322"/>
      <c r="H3294" s="322"/>
      <c r="I3294" s="322"/>
      <c r="J3294" s="322"/>
      <c r="K3294" s="322"/>
      <c r="L3294" s="329">
        <v>1</v>
      </c>
      <c r="M3294" s="322"/>
      <c r="N3294" s="150">
        <v>0</v>
      </c>
      <c r="O3294" s="330">
        <v>0</v>
      </c>
      <c r="P3294" s="322"/>
      <c r="Q3294" s="330">
        <v>0</v>
      </c>
      <c r="R3294" s="322"/>
      <c r="S3294" s="149">
        <v>1</v>
      </c>
    </row>
    <row r="3295" spans="1:19" ht="10.9" customHeight="1" x14ac:dyDescent="0.2">
      <c r="A3295" s="301"/>
      <c r="B3295" s="301"/>
      <c r="C3295" s="301"/>
      <c r="D3295" s="301"/>
      <c r="E3295" s="301"/>
      <c r="F3295" s="301"/>
      <c r="G3295" s="301"/>
      <c r="H3295" s="301"/>
      <c r="I3295" s="301"/>
      <c r="J3295" s="301"/>
      <c r="K3295" s="301"/>
      <c r="L3295" s="301"/>
      <c r="M3295" s="301"/>
      <c r="N3295" s="301"/>
      <c r="O3295" s="301"/>
      <c r="P3295" s="301"/>
      <c r="Q3295" s="301"/>
      <c r="R3295" s="301"/>
      <c r="S3295" s="301"/>
    </row>
    <row r="3296" spans="1:19" ht="10.9" customHeight="1" x14ac:dyDescent="0.2">
      <c r="A3296" s="322" t="s">
        <v>4022</v>
      </c>
      <c r="B3296" s="322"/>
      <c r="C3296" s="322"/>
      <c r="D3296" s="322"/>
      <c r="E3296" s="321" t="s">
        <v>4213</v>
      </c>
      <c r="F3296" s="321"/>
      <c r="G3296" s="321"/>
      <c r="H3296" s="321"/>
      <c r="I3296" s="321"/>
      <c r="J3296" s="321"/>
      <c r="K3296" s="321"/>
      <c r="L3296" s="321"/>
      <c r="M3296" s="321"/>
      <c r="N3296" s="321"/>
      <c r="O3296" s="321"/>
      <c r="P3296" s="322" t="s">
        <v>2904</v>
      </c>
      <c r="Q3296" s="322"/>
      <c r="R3296" s="321" t="s">
        <v>21</v>
      </c>
      <c r="S3296" s="321"/>
    </row>
    <row r="3297" spans="1:19" ht="10.9" customHeight="1" x14ac:dyDescent="0.2">
      <c r="A3297" s="157"/>
      <c r="B3297" s="324"/>
      <c r="C3297" s="324"/>
      <c r="D3297" s="324"/>
      <c r="E3297" s="324"/>
      <c r="F3297" s="324"/>
      <c r="G3297" s="325"/>
      <c r="H3297" s="325"/>
      <c r="I3297" s="325"/>
      <c r="J3297" s="325"/>
      <c r="K3297" s="156"/>
      <c r="L3297" s="326" t="s">
        <v>4020</v>
      </c>
      <c r="M3297" s="326"/>
      <c r="N3297" s="326"/>
      <c r="O3297" s="326"/>
      <c r="P3297" s="326"/>
      <c r="Q3297" s="326"/>
      <c r="R3297" s="326"/>
      <c r="S3297" s="156"/>
    </row>
    <row r="3298" spans="1:19" ht="65.650000000000006" customHeight="1" x14ac:dyDescent="0.2">
      <c r="A3298" s="155" t="s">
        <v>1247</v>
      </c>
      <c r="B3298" s="327" t="s">
        <v>0</v>
      </c>
      <c r="C3298" s="327"/>
      <c r="D3298" s="327" t="s">
        <v>1</v>
      </c>
      <c r="E3298" s="327"/>
      <c r="F3298" s="327"/>
      <c r="G3298" s="327" t="s">
        <v>2904</v>
      </c>
      <c r="H3298" s="327"/>
      <c r="I3298" s="328" t="s">
        <v>405</v>
      </c>
      <c r="J3298" s="328"/>
      <c r="K3298" s="154" t="s">
        <v>4</v>
      </c>
      <c r="L3298" s="322" t="s">
        <v>4019</v>
      </c>
      <c r="M3298" s="322"/>
      <c r="N3298" s="141" t="s">
        <v>4018</v>
      </c>
      <c r="O3298" s="322" t="s">
        <v>4017</v>
      </c>
      <c r="P3298" s="322"/>
      <c r="Q3298" s="322" t="s">
        <v>4016</v>
      </c>
      <c r="R3298" s="322"/>
      <c r="S3298" s="154" t="s">
        <v>5</v>
      </c>
    </row>
    <row r="3299" spans="1:19" ht="10.9" customHeight="1" x14ac:dyDescent="0.2">
      <c r="A3299" s="128" t="s">
        <v>4015</v>
      </c>
      <c r="B3299" s="334">
        <v>1007</v>
      </c>
      <c r="C3299" s="321"/>
      <c r="D3299" s="321" t="s">
        <v>3307</v>
      </c>
      <c r="E3299" s="321"/>
      <c r="F3299" s="321"/>
      <c r="G3299" s="321" t="s">
        <v>629</v>
      </c>
      <c r="H3299" s="321"/>
      <c r="I3299" s="335">
        <v>7.5</v>
      </c>
      <c r="J3299" s="331"/>
      <c r="K3299" s="132">
        <v>1.3</v>
      </c>
      <c r="L3299" s="331"/>
      <c r="M3299" s="331"/>
      <c r="N3299" s="132">
        <v>9.75</v>
      </c>
      <c r="O3299" s="331"/>
      <c r="P3299" s="331"/>
      <c r="Q3299" s="331"/>
      <c r="R3299" s="331"/>
      <c r="S3299" s="132">
        <v>9.75</v>
      </c>
    </row>
    <row r="3300" spans="1:19" ht="10.9" customHeight="1" x14ac:dyDescent="0.2">
      <c r="A3300" s="128" t="s">
        <v>4015</v>
      </c>
      <c r="B3300" s="334">
        <v>2503</v>
      </c>
      <c r="C3300" s="321"/>
      <c r="D3300" s="321" t="s">
        <v>3293</v>
      </c>
      <c r="E3300" s="321"/>
      <c r="F3300" s="321"/>
      <c r="G3300" s="321" t="s">
        <v>7</v>
      </c>
      <c r="H3300" s="321"/>
      <c r="I3300" s="335">
        <v>0.35</v>
      </c>
      <c r="J3300" s="331"/>
      <c r="K3300" s="132">
        <v>0.43</v>
      </c>
      <c r="L3300" s="331"/>
      <c r="M3300" s="331"/>
      <c r="N3300" s="132">
        <v>0.15049999999999999</v>
      </c>
      <c r="O3300" s="331"/>
      <c r="P3300" s="331"/>
      <c r="Q3300" s="331"/>
      <c r="R3300" s="331"/>
      <c r="S3300" s="132">
        <v>0.15049999999999999</v>
      </c>
    </row>
    <row r="3301" spans="1:19" ht="10.9" customHeight="1" x14ac:dyDescent="0.2">
      <c r="A3301" s="128" t="s">
        <v>4015</v>
      </c>
      <c r="B3301" s="334">
        <v>2510</v>
      </c>
      <c r="C3301" s="321"/>
      <c r="D3301" s="321" t="s">
        <v>4212</v>
      </c>
      <c r="E3301" s="321"/>
      <c r="F3301" s="321"/>
      <c r="G3301" s="321" t="s">
        <v>7</v>
      </c>
      <c r="H3301" s="321"/>
      <c r="I3301" s="335">
        <v>7</v>
      </c>
      <c r="J3301" s="331"/>
      <c r="K3301" s="132">
        <v>0.02</v>
      </c>
      <c r="L3301" s="331"/>
      <c r="M3301" s="331"/>
      <c r="N3301" s="132">
        <v>0.14000000000000001</v>
      </c>
      <c r="O3301" s="331"/>
      <c r="P3301" s="331"/>
      <c r="Q3301" s="331"/>
      <c r="R3301" s="331"/>
      <c r="S3301" s="132">
        <v>0.14000000000000001</v>
      </c>
    </row>
    <row r="3302" spans="1:19" ht="10.9" customHeight="1" x14ac:dyDescent="0.2">
      <c r="A3302" s="128" t="s">
        <v>4015</v>
      </c>
      <c r="B3302" s="334">
        <v>2510</v>
      </c>
      <c r="C3302" s="321"/>
      <c r="D3302" s="321" t="s">
        <v>4211</v>
      </c>
      <c r="E3302" s="321"/>
      <c r="F3302" s="321"/>
      <c r="G3302" s="321" t="s">
        <v>7</v>
      </c>
      <c r="H3302" s="321"/>
      <c r="I3302" s="335">
        <v>7</v>
      </c>
      <c r="J3302" s="331"/>
      <c r="K3302" s="132">
        <v>0.02</v>
      </c>
      <c r="L3302" s="331"/>
      <c r="M3302" s="331"/>
      <c r="N3302" s="132">
        <v>0.14000000000000001</v>
      </c>
      <c r="O3302" s="331"/>
      <c r="P3302" s="331"/>
      <c r="Q3302" s="331"/>
      <c r="R3302" s="331"/>
      <c r="S3302" s="132">
        <v>0.14000000000000001</v>
      </c>
    </row>
    <row r="3303" spans="1:19" ht="10.9" customHeight="1" x14ac:dyDescent="0.2">
      <c r="A3303" s="128" t="s">
        <v>4015</v>
      </c>
      <c r="B3303" s="334">
        <v>2527</v>
      </c>
      <c r="C3303" s="321"/>
      <c r="D3303" s="321" t="s">
        <v>4210</v>
      </c>
      <c r="E3303" s="321"/>
      <c r="F3303" s="321"/>
      <c r="G3303" s="321" t="s">
        <v>7</v>
      </c>
      <c r="H3303" s="321"/>
      <c r="I3303" s="335">
        <v>7</v>
      </c>
      <c r="J3303" s="331"/>
      <c r="K3303" s="132">
        <v>0.06</v>
      </c>
      <c r="L3303" s="331"/>
      <c r="M3303" s="331"/>
      <c r="N3303" s="132">
        <v>0.42</v>
      </c>
      <c r="O3303" s="331"/>
      <c r="P3303" s="331"/>
      <c r="Q3303" s="331"/>
      <c r="R3303" s="331"/>
      <c r="S3303" s="132">
        <v>0.42</v>
      </c>
    </row>
    <row r="3304" spans="1:19" ht="10.9" customHeight="1" x14ac:dyDescent="0.2">
      <c r="A3304" s="128" t="s">
        <v>4015</v>
      </c>
      <c r="B3304" s="334">
        <v>6069</v>
      </c>
      <c r="C3304" s="321"/>
      <c r="D3304" s="321" t="s">
        <v>3282</v>
      </c>
      <c r="E3304" s="321"/>
      <c r="F3304" s="321"/>
      <c r="G3304" s="321" t="s">
        <v>7</v>
      </c>
      <c r="H3304" s="321"/>
      <c r="I3304" s="335">
        <v>0.03</v>
      </c>
      <c r="J3304" s="331"/>
      <c r="K3304" s="132">
        <v>6.6</v>
      </c>
      <c r="L3304" s="331"/>
      <c r="M3304" s="331"/>
      <c r="N3304" s="132">
        <v>0.19800000000000001</v>
      </c>
      <c r="O3304" s="331"/>
      <c r="P3304" s="331"/>
      <c r="Q3304" s="331"/>
      <c r="R3304" s="331"/>
      <c r="S3304" s="132">
        <v>0.19800000000000001</v>
      </c>
    </row>
    <row r="3305" spans="1:19" ht="10.9" customHeight="1" x14ac:dyDescent="0.2">
      <c r="A3305" s="128" t="s">
        <v>4015</v>
      </c>
      <c r="B3305" s="334">
        <v>6095</v>
      </c>
      <c r="C3305" s="321"/>
      <c r="D3305" s="321" t="s">
        <v>3278</v>
      </c>
      <c r="E3305" s="321"/>
      <c r="F3305" s="321"/>
      <c r="G3305" s="321" t="s">
        <v>21</v>
      </c>
      <c r="H3305" s="321"/>
      <c r="I3305" s="335">
        <v>1.1000000000000001</v>
      </c>
      <c r="J3305" s="331"/>
      <c r="K3305" s="132">
        <v>7.6</v>
      </c>
      <c r="L3305" s="331"/>
      <c r="M3305" s="331"/>
      <c r="N3305" s="132">
        <v>8.36</v>
      </c>
      <c r="O3305" s="331"/>
      <c r="P3305" s="331"/>
      <c r="Q3305" s="331"/>
      <c r="R3305" s="331"/>
      <c r="S3305" s="132">
        <v>8.36</v>
      </c>
    </row>
    <row r="3306" spans="1:19" ht="10.9" customHeight="1" x14ac:dyDescent="0.2">
      <c r="A3306" s="128" t="s">
        <v>4015</v>
      </c>
      <c r="B3306" s="334">
        <v>6206</v>
      </c>
      <c r="C3306" s="321"/>
      <c r="D3306" s="321" t="s">
        <v>3227</v>
      </c>
      <c r="E3306" s="321"/>
      <c r="F3306" s="321"/>
      <c r="G3306" s="321" t="s">
        <v>21</v>
      </c>
      <c r="H3306" s="321"/>
      <c r="I3306" s="335">
        <v>1.1000000000000001</v>
      </c>
      <c r="J3306" s="331"/>
      <c r="K3306" s="135">
        <v>170.83</v>
      </c>
      <c r="L3306" s="331"/>
      <c r="M3306" s="331"/>
      <c r="N3306" s="135">
        <v>187.91300000000001</v>
      </c>
      <c r="O3306" s="331"/>
      <c r="P3306" s="331"/>
      <c r="Q3306" s="331"/>
      <c r="R3306" s="331"/>
      <c r="S3306" s="135">
        <v>187.91300000000001</v>
      </c>
    </row>
    <row r="3307" spans="1:19" ht="10.9" customHeight="1" x14ac:dyDescent="0.2">
      <c r="A3307" s="128" t="s">
        <v>4015</v>
      </c>
      <c r="B3307" s="334">
        <v>9077</v>
      </c>
      <c r="C3307" s="321"/>
      <c r="D3307" s="321" t="s">
        <v>3295</v>
      </c>
      <c r="E3307" s="321"/>
      <c r="F3307" s="321"/>
      <c r="G3307" s="321" t="s">
        <v>629</v>
      </c>
      <c r="H3307" s="321"/>
      <c r="I3307" s="335">
        <v>0.22</v>
      </c>
      <c r="J3307" s="331"/>
      <c r="K3307" s="132">
        <v>5.9</v>
      </c>
      <c r="L3307" s="331"/>
      <c r="M3307" s="331"/>
      <c r="N3307" s="132">
        <v>1.298</v>
      </c>
      <c r="O3307" s="331"/>
      <c r="P3307" s="331"/>
      <c r="Q3307" s="331"/>
      <c r="R3307" s="331"/>
      <c r="S3307" s="132">
        <v>1.298</v>
      </c>
    </row>
    <row r="3308" spans="1:19" ht="10.9" customHeight="1" x14ac:dyDescent="0.2">
      <c r="A3308" s="322" t="s">
        <v>4014</v>
      </c>
      <c r="B3308" s="322"/>
      <c r="C3308" s="322"/>
      <c r="D3308" s="322"/>
      <c r="E3308" s="322"/>
      <c r="F3308" s="322"/>
      <c r="G3308" s="322"/>
      <c r="H3308" s="322"/>
      <c r="I3308" s="322"/>
      <c r="J3308" s="322"/>
      <c r="K3308" s="322"/>
      <c r="L3308" s="333">
        <v>0</v>
      </c>
      <c r="M3308" s="322"/>
      <c r="N3308" s="161">
        <v>208.36949999999999</v>
      </c>
      <c r="O3308" s="333">
        <v>0</v>
      </c>
      <c r="P3308" s="322"/>
      <c r="Q3308" s="333">
        <v>0</v>
      </c>
      <c r="R3308" s="322"/>
      <c r="S3308" s="161">
        <v>208.36949999999999</v>
      </c>
    </row>
    <row r="3309" spans="1:19" ht="10.9" customHeight="1" x14ac:dyDescent="0.2">
      <c r="A3309" s="322" t="s">
        <v>4013</v>
      </c>
      <c r="B3309" s="322"/>
      <c r="C3309" s="322"/>
      <c r="D3309" s="322"/>
      <c r="E3309" s="322"/>
      <c r="F3309" s="322"/>
      <c r="G3309" s="322"/>
      <c r="H3309" s="322"/>
      <c r="I3309" s="322"/>
      <c r="J3309" s="322"/>
      <c r="K3309" s="322"/>
      <c r="L3309" s="330">
        <v>0</v>
      </c>
      <c r="M3309" s="322"/>
      <c r="N3309" s="149">
        <v>1</v>
      </c>
      <c r="O3309" s="330">
        <v>0</v>
      </c>
      <c r="P3309" s="322"/>
      <c r="Q3309" s="330">
        <v>0</v>
      </c>
      <c r="R3309" s="322"/>
      <c r="S3309" s="149">
        <v>1</v>
      </c>
    </row>
    <row r="3310" spans="1:19" ht="10.9" customHeight="1" x14ac:dyDescent="0.2">
      <c r="A3310" s="301"/>
      <c r="B3310" s="301"/>
      <c r="C3310" s="301"/>
      <c r="D3310" s="301"/>
      <c r="E3310" s="301"/>
      <c r="F3310" s="301"/>
      <c r="G3310" s="301"/>
      <c r="H3310" s="301"/>
      <c r="I3310" s="301"/>
      <c r="J3310" s="301"/>
      <c r="K3310" s="301"/>
      <c r="L3310" s="301"/>
      <c r="M3310" s="301"/>
      <c r="N3310" s="301"/>
      <c r="O3310" s="301"/>
      <c r="P3310" s="301"/>
      <c r="Q3310" s="301"/>
      <c r="R3310" s="301"/>
      <c r="S3310" s="301"/>
    </row>
    <row r="3311" spans="1:19" ht="10.9" customHeight="1" x14ac:dyDescent="0.2">
      <c r="A3311" s="322" t="s">
        <v>4031</v>
      </c>
      <c r="B3311" s="322"/>
      <c r="C3311" s="322"/>
      <c r="D3311" s="322"/>
      <c r="E3311" s="321" t="s">
        <v>4209</v>
      </c>
      <c r="F3311" s="321"/>
      <c r="G3311" s="321"/>
      <c r="H3311" s="321"/>
      <c r="I3311" s="321"/>
      <c r="J3311" s="321"/>
      <c r="K3311" s="321"/>
      <c r="L3311" s="321"/>
      <c r="M3311" s="321"/>
      <c r="N3311" s="321"/>
      <c r="O3311" s="321"/>
      <c r="P3311" s="321"/>
      <c r="Q3311" s="321"/>
      <c r="R3311" s="321"/>
      <c r="S3311" s="321"/>
    </row>
    <row r="3312" spans="1:19" ht="10.9" customHeight="1" x14ac:dyDescent="0.2">
      <c r="A3312" s="322" t="s">
        <v>4022</v>
      </c>
      <c r="B3312" s="322"/>
      <c r="C3312" s="322"/>
      <c r="D3312" s="322"/>
      <c r="E3312" s="321" t="s">
        <v>4208</v>
      </c>
      <c r="F3312" s="321"/>
      <c r="G3312" s="321"/>
      <c r="H3312" s="321"/>
      <c r="I3312" s="321"/>
      <c r="J3312" s="321"/>
      <c r="K3312" s="321"/>
      <c r="L3312" s="321"/>
      <c r="M3312" s="321"/>
      <c r="N3312" s="321"/>
      <c r="O3312" s="321"/>
      <c r="P3312" s="322" t="s">
        <v>2904</v>
      </c>
      <c r="Q3312" s="322"/>
      <c r="R3312" s="321" t="s">
        <v>19</v>
      </c>
      <c r="S3312" s="321"/>
    </row>
    <row r="3313" spans="1:19" ht="10.9" customHeight="1" x14ac:dyDescent="0.2">
      <c r="A3313" s="157"/>
      <c r="B3313" s="324"/>
      <c r="C3313" s="324"/>
      <c r="D3313" s="324"/>
      <c r="E3313" s="324"/>
      <c r="F3313" s="324"/>
      <c r="G3313" s="325"/>
      <c r="H3313" s="325"/>
      <c r="I3313" s="325"/>
      <c r="J3313" s="325"/>
      <c r="K3313" s="156"/>
      <c r="L3313" s="326" t="s">
        <v>4020</v>
      </c>
      <c r="M3313" s="326"/>
      <c r="N3313" s="326"/>
      <c r="O3313" s="326"/>
      <c r="P3313" s="326"/>
      <c r="Q3313" s="326"/>
      <c r="R3313" s="326"/>
      <c r="S3313" s="156"/>
    </row>
    <row r="3314" spans="1:19" ht="65.650000000000006" customHeight="1" x14ac:dyDescent="0.2">
      <c r="A3314" s="155" t="s">
        <v>1247</v>
      </c>
      <c r="B3314" s="327" t="s">
        <v>0</v>
      </c>
      <c r="C3314" s="327"/>
      <c r="D3314" s="327" t="s">
        <v>1</v>
      </c>
      <c r="E3314" s="327"/>
      <c r="F3314" s="327"/>
      <c r="G3314" s="327" t="s">
        <v>2904</v>
      </c>
      <c r="H3314" s="327"/>
      <c r="I3314" s="328" t="s">
        <v>405</v>
      </c>
      <c r="J3314" s="328"/>
      <c r="K3314" s="154" t="s">
        <v>4</v>
      </c>
      <c r="L3314" s="322" t="s">
        <v>4019</v>
      </c>
      <c r="M3314" s="322"/>
      <c r="N3314" s="141" t="s">
        <v>4018</v>
      </c>
      <c r="O3314" s="322" t="s">
        <v>4017</v>
      </c>
      <c r="P3314" s="322"/>
      <c r="Q3314" s="322" t="s">
        <v>4016</v>
      </c>
      <c r="R3314" s="322"/>
      <c r="S3314" s="154" t="s">
        <v>5</v>
      </c>
    </row>
    <row r="3315" spans="1:19" ht="10.9" customHeight="1" x14ac:dyDescent="0.2">
      <c r="A3315" s="128" t="s">
        <v>4015</v>
      </c>
      <c r="B3315" s="334">
        <v>1006</v>
      </c>
      <c r="C3315" s="321"/>
      <c r="D3315" s="321" t="s">
        <v>3308</v>
      </c>
      <c r="E3315" s="321"/>
      <c r="F3315" s="321"/>
      <c r="G3315" s="321" t="s">
        <v>629</v>
      </c>
      <c r="H3315" s="321"/>
      <c r="I3315" s="335">
        <v>0.75</v>
      </c>
      <c r="J3315" s="331"/>
      <c r="K3315" s="132">
        <v>1.2</v>
      </c>
      <c r="L3315" s="331"/>
      <c r="M3315" s="331"/>
      <c r="N3315" s="132">
        <v>0.9</v>
      </c>
      <c r="O3315" s="331"/>
      <c r="P3315" s="331"/>
      <c r="Q3315" s="331"/>
      <c r="R3315" s="331"/>
      <c r="S3315" s="132">
        <v>0.9</v>
      </c>
    </row>
    <row r="3316" spans="1:19" ht="10.9" customHeight="1" x14ac:dyDescent="0.2">
      <c r="A3316" s="128" t="s">
        <v>4015</v>
      </c>
      <c r="B3316" s="334">
        <v>1042</v>
      </c>
      <c r="C3316" s="321"/>
      <c r="D3316" s="321" t="s">
        <v>3299</v>
      </c>
      <c r="E3316" s="321"/>
      <c r="F3316" s="321"/>
      <c r="G3316" s="321" t="s">
        <v>629</v>
      </c>
      <c r="H3316" s="321"/>
      <c r="I3316" s="335">
        <v>1.2E-2</v>
      </c>
      <c r="J3316" s="331"/>
      <c r="K3316" s="132">
        <v>3.42</v>
      </c>
      <c r="L3316" s="331"/>
      <c r="M3316" s="331"/>
      <c r="N3316" s="132">
        <v>4.1000000000000002E-2</v>
      </c>
      <c r="O3316" s="331"/>
      <c r="P3316" s="331"/>
      <c r="Q3316" s="331"/>
      <c r="R3316" s="331"/>
      <c r="S3316" s="132">
        <v>4.1000000000000002E-2</v>
      </c>
    </row>
    <row r="3317" spans="1:19" ht="10.9" customHeight="1" x14ac:dyDescent="0.2">
      <c r="A3317" s="128" t="s">
        <v>4015</v>
      </c>
      <c r="B3317" s="334">
        <v>6217</v>
      </c>
      <c r="C3317" s="321"/>
      <c r="D3317" s="321" t="s">
        <v>3225</v>
      </c>
      <c r="E3317" s="321"/>
      <c r="F3317" s="321"/>
      <c r="G3317" s="321" t="s">
        <v>21</v>
      </c>
      <c r="H3317" s="321"/>
      <c r="I3317" s="335">
        <v>0.12</v>
      </c>
      <c r="J3317" s="331"/>
      <c r="K3317" s="142">
        <v>90.51</v>
      </c>
      <c r="L3317" s="331"/>
      <c r="M3317" s="331"/>
      <c r="N3317" s="142">
        <v>10.8612</v>
      </c>
      <c r="O3317" s="331"/>
      <c r="P3317" s="331"/>
      <c r="Q3317" s="331"/>
      <c r="R3317" s="331"/>
      <c r="S3317" s="142">
        <v>10.8612</v>
      </c>
    </row>
    <row r="3318" spans="1:19" ht="10.9" customHeight="1" x14ac:dyDescent="0.2">
      <c r="A3318" s="322" t="s">
        <v>4014</v>
      </c>
      <c r="B3318" s="322"/>
      <c r="C3318" s="322"/>
      <c r="D3318" s="322"/>
      <c r="E3318" s="322"/>
      <c r="F3318" s="322"/>
      <c r="G3318" s="322"/>
      <c r="H3318" s="322"/>
      <c r="I3318" s="322"/>
      <c r="J3318" s="322"/>
      <c r="K3318" s="322"/>
      <c r="L3318" s="333">
        <v>0</v>
      </c>
      <c r="M3318" s="322"/>
      <c r="N3318" s="160">
        <v>11.802199999999999</v>
      </c>
      <c r="O3318" s="333">
        <v>0</v>
      </c>
      <c r="P3318" s="322"/>
      <c r="Q3318" s="333">
        <v>0</v>
      </c>
      <c r="R3318" s="322"/>
      <c r="S3318" s="160">
        <v>11.802199999999999</v>
      </c>
    </row>
    <row r="3319" spans="1:19" ht="10.9" customHeight="1" x14ac:dyDescent="0.2">
      <c r="A3319" s="322" t="s">
        <v>4013</v>
      </c>
      <c r="B3319" s="322"/>
      <c r="C3319" s="322"/>
      <c r="D3319" s="322"/>
      <c r="E3319" s="322"/>
      <c r="F3319" s="322"/>
      <c r="G3319" s="322"/>
      <c r="H3319" s="322"/>
      <c r="I3319" s="322"/>
      <c r="J3319" s="322"/>
      <c r="K3319" s="322"/>
      <c r="L3319" s="330">
        <v>0</v>
      </c>
      <c r="M3319" s="322"/>
      <c r="N3319" s="149">
        <v>1</v>
      </c>
      <c r="O3319" s="330">
        <v>0</v>
      </c>
      <c r="P3319" s="322"/>
      <c r="Q3319" s="330">
        <v>0</v>
      </c>
      <c r="R3319" s="322"/>
      <c r="S3319" s="149">
        <v>1</v>
      </c>
    </row>
    <row r="3320" spans="1:19" ht="10.9" customHeight="1" x14ac:dyDescent="0.2">
      <c r="A3320" s="301"/>
      <c r="B3320" s="301"/>
      <c r="C3320" s="301"/>
      <c r="D3320" s="301"/>
      <c r="E3320" s="301"/>
      <c r="F3320" s="301"/>
      <c r="G3320" s="301"/>
      <c r="H3320" s="301"/>
      <c r="I3320" s="301"/>
      <c r="J3320" s="301"/>
      <c r="K3320" s="301"/>
      <c r="L3320" s="301"/>
      <c r="M3320" s="301"/>
      <c r="N3320" s="301"/>
      <c r="O3320" s="301"/>
      <c r="P3320" s="301"/>
      <c r="Q3320" s="301"/>
      <c r="R3320" s="301"/>
      <c r="S3320" s="301"/>
    </row>
    <row r="3321" spans="1:19" ht="10.9" customHeight="1" x14ac:dyDescent="0.2">
      <c r="A3321" s="322" t="s">
        <v>4022</v>
      </c>
      <c r="B3321" s="322"/>
      <c r="C3321" s="322"/>
      <c r="D3321" s="322"/>
      <c r="E3321" s="321" t="s">
        <v>4207</v>
      </c>
      <c r="F3321" s="321"/>
      <c r="G3321" s="321"/>
      <c r="H3321" s="321"/>
      <c r="I3321" s="321"/>
      <c r="J3321" s="321"/>
      <c r="K3321" s="321"/>
      <c r="L3321" s="321"/>
      <c r="M3321" s="321"/>
      <c r="N3321" s="321"/>
      <c r="O3321" s="321"/>
      <c r="P3321" s="322" t="s">
        <v>2904</v>
      </c>
      <c r="Q3321" s="322"/>
      <c r="R3321" s="321" t="s">
        <v>19</v>
      </c>
      <c r="S3321" s="321"/>
    </row>
    <row r="3322" spans="1:19" ht="10.9" customHeight="1" x14ac:dyDescent="0.2">
      <c r="A3322" s="157"/>
      <c r="B3322" s="324"/>
      <c r="C3322" s="324"/>
      <c r="D3322" s="324"/>
      <c r="E3322" s="324"/>
      <c r="F3322" s="324"/>
      <c r="G3322" s="325"/>
      <c r="H3322" s="325"/>
      <c r="I3322" s="325"/>
      <c r="J3322" s="325"/>
      <c r="K3322" s="156"/>
      <c r="L3322" s="326" t="s">
        <v>4020</v>
      </c>
      <c r="M3322" s="326"/>
      <c r="N3322" s="326"/>
      <c r="O3322" s="326"/>
      <c r="P3322" s="326"/>
      <c r="Q3322" s="326"/>
      <c r="R3322" s="326"/>
      <c r="S3322" s="156"/>
    </row>
    <row r="3323" spans="1:19" ht="65.650000000000006" customHeight="1" x14ac:dyDescent="0.2">
      <c r="A3323" s="155" t="s">
        <v>1247</v>
      </c>
      <c r="B3323" s="327" t="s">
        <v>0</v>
      </c>
      <c r="C3323" s="327"/>
      <c r="D3323" s="327" t="s">
        <v>1</v>
      </c>
      <c r="E3323" s="327"/>
      <c r="F3323" s="327"/>
      <c r="G3323" s="327" t="s">
        <v>2904</v>
      </c>
      <c r="H3323" s="327"/>
      <c r="I3323" s="328" t="s">
        <v>405</v>
      </c>
      <c r="J3323" s="328"/>
      <c r="K3323" s="154" t="s">
        <v>4</v>
      </c>
      <c r="L3323" s="322" t="s">
        <v>4019</v>
      </c>
      <c r="M3323" s="322"/>
      <c r="N3323" s="141" t="s">
        <v>4018</v>
      </c>
      <c r="O3323" s="322" t="s">
        <v>4017</v>
      </c>
      <c r="P3323" s="322"/>
      <c r="Q3323" s="322" t="s">
        <v>4016</v>
      </c>
      <c r="R3323" s="322"/>
      <c r="S3323" s="154" t="s">
        <v>5</v>
      </c>
    </row>
    <row r="3324" spans="1:19" ht="21.75" customHeight="1" x14ac:dyDescent="0.2">
      <c r="A3324" s="128" t="s">
        <v>4034</v>
      </c>
      <c r="B3324" s="339">
        <v>445</v>
      </c>
      <c r="C3324" s="321"/>
      <c r="D3324" s="321" t="s">
        <v>2344</v>
      </c>
      <c r="E3324" s="321"/>
      <c r="F3324" s="321"/>
      <c r="G3324" s="321" t="s">
        <v>19</v>
      </c>
      <c r="H3324" s="321"/>
      <c r="I3324" s="335">
        <v>1</v>
      </c>
      <c r="J3324" s="331"/>
      <c r="K3324" s="142">
        <v>20</v>
      </c>
      <c r="L3324" s="348">
        <v>20</v>
      </c>
      <c r="M3324" s="331"/>
      <c r="N3324" s="153"/>
      <c r="O3324" s="331"/>
      <c r="P3324" s="331"/>
      <c r="Q3324" s="331"/>
      <c r="R3324" s="331"/>
      <c r="S3324" s="142">
        <v>20</v>
      </c>
    </row>
    <row r="3325" spans="1:19" ht="10.9" customHeight="1" x14ac:dyDescent="0.2">
      <c r="A3325" s="322" t="s">
        <v>4014</v>
      </c>
      <c r="B3325" s="322"/>
      <c r="C3325" s="322"/>
      <c r="D3325" s="322"/>
      <c r="E3325" s="322"/>
      <c r="F3325" s="322"/>
      <c r="G3325" s="322"/>
      <c r="H3325" s="322"/>
      <c r="I3325" s="322"/>
      <c r="J3325" s="322"/>
      <c r="K3325" s="322"/>
      <c r="L3325" s="349">
        <v>20</v>
      </c>
      <c r="M3325" s="322"/>
      <c r="N3325" s="152">
        <v>0</v>
      </c>
      <c r="O3325" s="333">
        <v>0</v>
      </c>
      <c r="P3325" s="322"/>
      <c r="Q3325" s="333">
        <v>0</v>
      </c>
      <c r="R3325" s="322"/>
      <c r="S3325" s="160">
        <v>20</v>
      </c>
    </row>
    <row r="3326" spans="1:19" ht="10.9" customHeight="1" x14ac:dyDescent="0.2">
      <c r="A3326" s="322" t="s">
        <v>4013</v>
      </c>
      <c r="B3326" s="322"/>
      <c r="C3326" s="322"/>
      <c r="D3326" s="322"/>
      <c r="E3326" s="322"/>
      <c r="F3326" s="322"/>
      <c r="G3326" s="322"/>
      <c r="H3326" s="322"/>
      <c r="I3326" s="322"/>
      <c r="J3326" s="322"/>
      <c r="K3326" s="322"/>
      <c r="L3326" s="329">
        <v>1</v>
      </c>
      <c r="M3326" s="322"/>
      <c r="N3326" s="150">
        <v>0</v>
      </c>
      <c r="O3326" s="330">
        <v>0</v>
      </c>
      <c r="P3326" s="322"/>
      <c r="Q3326" s="330">
        <v>0</v>
      </c>
      <c r="R3326" s="322"/>
      <c r="S3326" s="149">
        <v>1</v>
      </c>
    </row>
    <row r="3327" spans="1:19" ht="10.9" customHeight="1" x14ac:dyDescent="0.2">
      <c r="A3327" s="301"/>
      <c r="B3327" s="301"/>
      <c r="C3327" s="301"/>
      <c r="D3327" s="301"/>
      <c r="E3327" s="301"/>
      <c r="F3327" s="301"/>
      <c r="G3327" s="301"/>
      <c r="H3327" s="301"/>
      <c r="I3327" s="301"/>
      <c r="J3327" s="301"/>
      <c r="K3327" s="301"/>
      <c r="L3327" s="301"/>
      <c r="M3327" s="301"/>
      <c r="N3327" s="301"/>
      <c r="O3327" s="301"/>
      <c r="P3327" s="301"/>
      <c r="Q3327" s="301"/>
      <c r="R3327" s="301"/>
      <c r="S3327" s="301"/>
    </row>
    <row r="3328" spans="1:19" ht="10.9" customHeight="1" x14ac:dyDescent="0.2">
      <c r="A3328" s="322" t="s">
        <v>4031</v>
      </c>
      <c r="B3328" s="322"/>
      <c r="C3328" s="322"/>
      <c r="D3328" s="322"/>
      <c r="E3328" s="321" t="s">
        <v>4206</v>
      </c>
      <c r="F3328" s="321"/>
      <c r="G3328" s="321"/>
      <c r="H3328" s="321"/>
      <c r="I3328" s="321"/>
      <c r="J3328" s="321"/>
      <c r="K3328" s="321"/>
      <c r="L3328" s="321"/>
      <c r="M3328" s="321"/>
      <c r="N3328" s="321"/>
      <c r="O3328" s="321"/>
      <c r="P3328" s="321"/>
      <c r="Q3328" s="321"/>
      <c r="R3328" s="321"/>
      <c r="S3328" s="321"/>
    </row>
    <row r="3329" spans="1:19" ht="10.9" customHeight="1" x14ac:dyDescent="0.2">
      <c r="A3329" s="322" t="s">
        <v>4022</v>
      </c>
      <c r="B3329" s="322"/>
      <c r="C3329" s="322"/>
      <c r="D3329" s="322"/>
      <c r="E3329" s="321" t="s">
        <v>4205</v>
      </c>
      <c r="F3329" s="321"/>
      <c r="G3329" s="321"/>
      <c r="H3329" s="321"/>
      <c r="I3329" s="321"/>
      <c r="J3329" s="321"/>
      <c r="K3329" s="321"/>
      <c r="L3329" s="321"/>
      <c r="M3329" s="321"/>
      <c r="N3329" s="321"/>
      <c r="O3329" s="321"/>
      <c r="P3329" s="322" t="s">
        <v>2904</v>
      </c>
      <c r="Q3329" s="322"/>
      <c r="R3329" s="321" t="s">
        <v>21</v>
      </c>
      <c r="S3329" s="321"/>
    </row>
    <row r="3330" spans="1:19" ht="10.9" customHeight="1" x14ac:dyDescent="0.2">
      <c r="A3330" s="157"/>
      <c r="B3330" s="324"/>
      <c r="C3330" s="324"/>
      <c r="D3330" s="324"/>
      <c r="E3330" s="324"/>
      <c r="F3330" s="324"/>
      <c r="G3330" s="325"/>
      <c r="H3330" s="325"/>
      <c r="I3330" s="325"/>
      <c r="J3330" s="325"/>
      <c r="K3330" s="156"/>
      <c r="L3330" s="326" t="s">
        <v>4020</v>
      </c>
      <c r="M3330" s="326"/>
      <c r="N3330" s="326"/>
      <c r="O3330" s="326"/>
      <c r="P3330" s="326"/>
      <c r="Q3330" s="326"/>
      <c r="R3330" s="326"/>
      <c r="S3330" s="156"/>
    </row>
    <row r="3331" spans="1:19" ht="65.650000000000006" customHeight="1" x14ac:dyDescent="0.2">
      <c r="A3331" s="155" t="s">
        <v>1247</v>
      </c>
      <c r="B3331" s="327" t="s">
        <v>0</v>
      </c>
      <c r="C3331" s="327"/>
      <c r="D3331" s="327" t="s">
        <v>1</v>
      </c>
      <c r="E3331" s="327"/>
      <c r="F3331" s="327"/>
      <c r="G3331" s="327" t="s">
        <v>2904</v>
      </c>
      <c r="H3331" s="327"/>
      <c r="I3331" s="328" t="s">
        <v>405</v>
      </c>
      <c r="J3331" s="328"/>
      <c r="K3331" s="154" t="s">
        <v>4</v>
      </c>
      <c r="L3331" s="322" t="s">
        <v>4019</v>
      </c>
      <c r="M3331" s="322"/>
      <c r="N3331" s="141" t="s">
        <v>4018</v>
      </c>
      <c r="O3331" s="322" t="s">
        <v>4017</v>
      </c>
      <c r="P3331" s="322"/>
      <c r="Q3331" s="322" t="s">
        <v>4016</v>
      </c>
      <c r="R3331" s="322"/>
      <c r="S3331" s="154" t="s">
        <v>5</v>
      </c>
    </row>
    <row r="3332" spans="1:19" ht="10.9" customHeight="1" x14ac:dyDescent="0.2">
      <c r="A3332" s="128" t="s">
        <v>4015</v>
      </c>
      <c r="B3332" s="334">
        <v>1006</v>
      </c>
      <c r="C3332" s="321"/>
      <c r="D3332" s="321" t="s">
        <v>3308</v>
      </c>
      <c r="E3332" s="321"/>
      <c r="F3332" s="321"/>
      <c r="G3332" s="321" t="s">
        <v>629</v>
      </c>
      <c r="H3332" s="321"/>
      <c r="I3332" s="335">
        <v>9</v>
      </c>
      <c r="J3332" s="331"/>
      <c r="K3332" s="132">
        <v>1.2</v>
      </c>
      <c r="L3332" s="331"/>
      <c r="M3332" s="331"/>
      <c r="N3332" s="142">
        <v>10.8</v>
      </c>
      <c r="O3332" s="331"/>
      <c r="P3332" s="331"/>
      <c r="Q3332" s="331"/>
      <c r="R3332" s="331"/>
      <c r="S3332" s="142">
        <v>10.8</v>
      </c>
    </row>
    <row r="3333" spans="1:19" ht="10.9" customHeight="1" x14ac:dyDescent="0.2">
      <c r="A3333" s="128" t="s">
        <v>4015</v>
      </c>
      <c r="B3333" s="334">
        <v>2510</v>
      </c>
      <c r="C3333" s="321"/>
      <c r="D3333" s="321" t="s">
        <v>4201</v>
      </c>
      <c r="E3333" s="321"/>
      <c r="F3333" s="321"/>
      <c r="G3333" s="321" t="s">
        <v>7</v>
      </c>
      <c r="H3333" s="321"/>
      <c r="I3333" s="335">
        <v>7</v>
      </c>
      <c r="J3333" s="331"/>
      <c r="K3333" s="132">
        <v>0.1047</v>
      </c>
      <c r="L3333" s="331"/>
      <c r="M3333" s="331"/>
      <c r="N3333" s="132">
        <v>0.7329</v>
      </c>
      <c r="O3333" s="331"/>
      <c r="P3333" s="331"/>
      <c r="Q3333" s="331"/>
      <c r="R3333" s="331"/>
      <c r="S3333" s="132">
        <v>0.7329</v>
      </c>
    </row>
    <row r="3334" spans="1:19" ht="10.9" customHeight="1" x14ac:dyDescent="0.2">
      <c r="A3334" s="128" t="s">
        <v>4015</v>
      </c>
      <c r="B3334" s="334">
        <v>6190</v>
      </c>
      <c r="C3334" s="321"/>
      <c r="D3334" s="321" t="s">
        <v>3229</v>
      </c>
      <c r="E3334" s="321"/>
      <c r="F3334" s="321"/>
      <c r="G3334" s="321" t="s">
        <v>21</v>
      </c>
      <c r="H3334" s="321"/>
      <c r="I3334" s="335">
        <v>1.1000000000000001</v>
      </c>
      <c r="J3334" s="331"/>
      <c r="K3334" s="142">
        <v>38.950000000000003</v>
      </c>
      <c r="L3334" s="331"/>
      <c r="M3334" s="331"/>
      <c r="N3334" s="142">
        <v>42.844999999999999</v>
      </c>
      <c r="O3334" s="331"/>
      <c r="P3334" s="331"/>
      <c r="Q3334" s="331"/>
      <c r="R3334" s="331"/>
      <c r="S3334" s="142">
        <v>42.844999999999999</v>
      </c>
    </row>
    <row r="3335" spans="1:19" ht="10.9" customHeight="1" x14ac:dyDescent="0.2">
      <c r="A3335" s="128" t="s">
        <v>4015</v>
      </c>
      <c r="B3335" s="334">
        <v>9077</v>
      </c>
      <c r="C3335" s="321"/>
      <c r="D3335" s="321" t="s">
        <v>3295</v>
      </c>
      <c r="E3335" s="321"/>
      <c r="F3335" s="321"/>
      <c r="G3335" s="321" t="s">
        <v>629</v>
      </c>
      <c r="H3335" s="321"/>
      <c r="I3335" s="335">
        <v>0.25</v>
      </c>
      <c r="J3335" s="331"/>
      <c r="K3335" s="132">
        <v>5.9</v>
      </c>
      <c r="L3335" s="331"/>
      <c r="M3335" s="331"/>
      <c r="N3335" s="132">
        <v>1.4750000000000001</v>
      </c>
      <c r="O3335" s="331"/>
      <c r="P3335" s="331"/>
      <c r="Q3335" s="331"/>
      <c r="R3335" s="331"/>
      <c r="S3335" s="132">
        <v>1.4750000000000001</v>
      </c>
    </row>
    <row r="3336" spans="1:19" ht="10.9" customHeight="1" x14ac:dyDescent="0.2">
      <c r="A3336" s="322" t="s">
        <v>4014</v>
      </c>
      <c r="B3336" s="322"/>
      <c r="C3336" s="322"/>
      <c r="D3336" s="322"/>
      <c r="E3336" s="322"/>
      <c r="F3336" s="322"/>
      <c r="G3336" s="322"/>
      <c r="H3336" s="322"/>
      <c r="I3336" s="322"/>
      <c r="J3336" s="322"/>
      <c r="K3336" s="322"/>
      <c r="L3336" s="333">
        <v>0</v>
      </c>
      <c r="M3336" s="322"/>
      <c r="N3336" s="160">
        <v>55.852899999999998</v>
      </c>
      <c r="O3336" s="333">
        <v>0</v>
      </c>
      <c r="P3336" s="322"/>
      <c r="Q3336" s="333">
        <v>0</v>
      </c>
      <c r="R3336" s="322"/>
      <c r="S3336" s="160">
        <v>55.852899999999998</v>
      </c>
    </row>
    <row r="3337" spans="1:19" ht="10.9" customHeight="1" x14ac:dyDescent="0.2">
      <c r="A3337" s="322" t="s">
        <v>4013</v>
      </c>
      <c r="B3337" s="322"/>
      <c r="C3337" s="322"/>
      <c r="D3337" s="322"/>
      <c r="E3337" s="322"/>
      <c r="F3337" s="322"/>
      <c r="G3337" s="322"/>
      <c r="H3337" s="322"/>
      <c r="I3337" s="322"/>
      <c r="J3337" s="322"/>
      <c r="K3337" s="322"/>
      <c r="L3337" s="330">
        <v>0</v>
      </c>
      <c r="M3337" s="322"/>
      <c r="N3337" s="149">
        <v>1</v>
      </c>
      <c r="O3337" s="330">
        <v>0</v>
      </c>
      <c r="P3337" s="322"/>
      <c r="Q3337" s="330">
        <v>0</v>
      </c>
      <c r="R3337" s="322"/>
      <c r="S3337" s="149">
        <v>1</v>
      </c>
    </row>
    <row r="3338" spans="1:19" ht="10.9" customHeight="1" x14ac:dyDescent="0.2">
      <c r="A3338" s="301"/>
      <c r="B3338" s="301"/>
      <c r="C3338" s="301"/>
      <c r="D3338" s="301"/>
      <c r="E3338" s="301"/>
      <c r="F3338" s="301"/>
      <c r="G3338" s="301"/>
      <c r="H3338" s="301"/>
      <c r="I3338" s="301"/>
      <c r="J3338" s="301"/>
      <c r="K3338" s="301"/>
      <c r="L3338" s="301"/>
      <c r="M3338" s="301"/>
      <c r="N3338" s="301"/>
      <c r="O3338" s="301"/>
      <c r="P3338" s="301"/>
      <c r="Q3338" s="301"/>
      <c r="R3338" s="301"/>
      <c r="S3338" s="301"/>
    </row>
    <row r="3339" spans="1:19" ht="10.9" customHeight="1" x14ac:dyDescent="0.2">
      <c r="A3339" s="322" t="s">
        <v>4022</v>
      </c>
      <c r="B3339" s="322"/>
      <c r="C3339" s="322"/>
      <c r="D3339" s="322"/>
      <c r="E3339" s="321" t="s">
        <v>4204</v>
      </c>
      <c r="F3339" s="321"/>
      <c r="G3339" s="321"/>
      <c r="H3339" s="321"/>
      <c r="I3339" s="321"/>
      <c r="J3339" s="321"/>
      <c r="K3339" s="321"/>
      <c r="L3339" s="321"/>
      <c r="M3339" s="321"/>
      <c r="N3339" s="321"/>
      <c r="O3339" s="321"/>
      <c r="P3339" s="322" t="s">
        <v>2904</v>
      </c>
      <c r="Q3339" s="322"/>
      <c r="R3339" s="321" t="s">
        <v>21</v>
      </c>
      <c r="S3339" s="321"/>
    </row>
    <row r="3340" spans="1:19" ht="10.9" customHeight="1" x14ac:dyDescent="0.2">
      <c r="A3340" s="157"/>
      <c r="B3340" s="324"/>
      <c r="C3340" s="324"/>
      <c r="D3340" s="324"/>
      <c r="E3340" s="324"/>
      <c r="F3340" s="324"/>
      <c r="G3340" s="325"/>
      <c r="H3340" s="325"/>
      <c r="I3340" s="325"/>
      <c r="J3340" s="325"/>
      <c r="K3340" s="156"/>
      <c r="L3340" s="326" t="s">
        <v>4020</v>
      </c>
      <c r="M3340" s="326"/>
      <c r="N3340" s="326"/>
      <c r="O3340" s="326"/>
      <c r="P3340" s="326"/>
      <c r="Q3340" s="326"/>
      <c r="R3340" s="326"/>
      <c r="S3340" s="156"/>
    </row>
    <row r="3341" spans="1:19" ht="65.650000000000006" customHeight="1" x14ac:dyDescent="0.2">
      <c r="A3341" s="155" t="s">
        <v>1247</v>
      </c>
      <c r="B3341" s="327" t="s">
        <v>0</v>
      </c>
      <c r="C3341" s="327"/>
      <c r="D3341" s="327" t="s">
        <v>1</v>
      </c>
      <c r="E3341" s="327"/>
      <c r="F3341" s="327"/>
      <c r="G3341" s="327" t="s">
        <v>2904</v>
      </c>
      <c r="H3341" s="327"/>
      <c r="I3341" s="328" t="s">
        <v>405</v>
      </c>
      <c r="J3341" s="328"/>
      <c r="K3341" s="154" t="s">
        <v>4</v>
      </c>
      <c r="L3341" s="322" t="s">
        <v>4019</v>
      </c>
      <c r="M3341" s="322"/>
      <c r="N3341" s="141" t="s">
        <v>4018</v>
      </c>
      <c r="O3341" s="322" t="s">
        <v>4017</v>
      </c>
      <c r="P3341" s="322"/>
      <c r="Q3341" s="322" t="s">
        <v>4016</v>
      </c>
      <c r="R3341" s="322"/>
      <c r="S3341" s="154" t="s">
        <v>5</v>
      </c>
    </row>
    <row r="3342" spans="1:19" ht="21.75" customHeight="1" x14ac:dyDescent="0.2">
      <c r="A3342" s="128" t="s">
        <v>4034</v>
      </c>
      <c r="B3342" s="339">
        <v>441</v>
      </c>
      <c r="C3342" s="321"/>
      <c r="D3342" s="321" t="s">
        <v>2342</v>
      </c>
      <c r="E3342" s="321"/>
      <c r="F3342" s="321"/>
      <c r="G3342" s="321" t="s">
        <v>21</v>
      </c>
      <c r="H3342" s="321"/>
      <c r="I3342" s="335">
        <v>1</v>
      </c>
      <c r="J3342" s="331"/>
      <c r="K3342" s="142">
        <v>42</v>
      </c>
      <c r="L3342" s="348">
        <v>42</v>
      </c>
      <c r="M3342" s="331"/>
      <c r="N3342" s="153"/>
      <c r="O3342" s="331"/>
      <c r="P3342" s="331"/>
      <c r="Q3342" s="331"/>
      <c r="R3342" s="331"/>
      <c r="S3342" s="142">
        <v>42</v>
      </c>
    </row>
    <row r="3343" spans="1:19" ht="10.9" customHeight="1" x14ac:dyDescent="0.2">
      <c r="A3343" s="322" t="s">
        <v>4014</v>
      </c>
      <c r="B3343" s="322"/>
      <c r="C3343" s="322"/>
      <c r="D3343" s="322"/>
      <c r="E3343" s="322"/>
      <c r="F3343" s="322"/>
      <c r="G3343" s="322"/>
      <c r="H3343" s="322"/>
      <c r="I3343" s="322"/>
      <c r="J3343" s="322"/>
      <c r="K3343" s="322"/>
      <c r="L3343" s="349">
        <v>42</v>
      </c>
      <c r="M3343" s="322"/>
      <c r="N3343" s="152">
        <v>0</v>
      </c>
      <c r="O3343" s="333">
        <v>0</v>
      </c>
      <c r="P3343" s="322"/>
      <c r="Q3343" s="333">
        <v>0</v>
      </c>
      <c r="R3343" s="322"/>
      <c r="S3343" s="160">
        <v>42</v>
      </c>
    </row>
    <row r="3344" spans="1:19" ht="10.9" customHeight="1" x14ac:dyDescent="0.2">
      <c r="A3344" s="322" t="s">
        <v>4013</v>
      </c>
      <c r="B3344" s="322"/>
      <c r="C3344" s="322"/>
      <c r="D3344" s="322"/>
      <c r="E3344" s="322"/>
      <c r="F3344" s="322"/>
      <c r="G3344" s="322"/>
      <c r="H3344" s="322"/>
      <c r="I3344" s="322"/>
      <c r="J3344" s="322"/>
      <c r="K3344" s="322"/>
      <c r="L3344" s="329">
        <v>1</v>
      </c>
      <c r="M3344" s="322"/>
      <c r="N3344" s="150">
        <v>0</v>
      </c>
      <c r="O3344" s="330">
        <v>0</v>
      </c>
      <c r="P3344" s="322"/>
      <c r="Q3344" s="330">
        <v>0</v>
      </c>
      <c r="R3344" s="322"/>
      <c r="S3344" s="149">
        <v>1</v>
      </c>
    </row>
    <row r="3345" spans="1:19" ht="10.9" customHeight="1" x14ac:dyDescent="0.2">
      <c r="A3345" s="301"/>
      <c r="B3345" s="301"/>
      <c r="C3345" s="301"/>
      <c r="D3345" s="301"/>
      <c r="E3345" s="301"/>
      <c r="F3345" s="301"/>
      <c r="G3345" s="301"/>
      <c r="H3345" s="301"/>
      <c r="I3345" s="301"/>
      <c r="J3345" s="301"/>
      <c r="K3345" s="301"/>
      <c r="L3345" s="301"/>
      <c r="M3345" s="301"/>
      <c r="N3345" s="301"/>
      <c r="O3345" s="301"/>
      <c r="P3345" s="301"/>
      <c r="Q3345" s="301"/>
      <c r="R3345" s="301"/>
      <c r="S3345" s="301"/>
    </row>
    <row r="3346" spans="1:19" ht="10.9" customHeight="1" x14ac:dyDescent="0.2">
      <c r="A3346" s="322" t="s">
        <v>4022</v>
      </c>
      <c r="B3346" s="322"/>
      <c r="C3346" s="322"/>
      <c r="D3346" s="322"/>
      <c r="E3346" s="321" t="s">
        <v>4203</v>
      </c>
      <c r="F3346" s="321"/>
      <c r="G3346" s="321"/>
      <c r="H3346" s="321"/>
      <c r="I3346" s="321"/>
      <c r="J3346" s="321"/>
      <c r="K3346" s="321"/>
      <c r="L3346" s="321"/>
      <c r="M3346" s="321"/>
      <c r="N3346" s="321"/>
      <c r="O3346" s="321"/>
      <c r="P3346" s="322" t="s">
        <v>2904</v>
      </c>
      <c r="Q3346" s="322"/>
      <c r="R3346" s="321" t="s">
        <v>21</v>
      </c>
      <c r="S3346" s="321"/>
    </row>
    <row r="3347" spans="1:19" ht="10.9" customHeight="1" x14ac:dyDescent="0.2">
      <c r="A3347" s="157"/>
      <c r="B3347" s="324"/>
      <c r="C3347" s="324"/>
      <c r="D3347" s="324"/>
      <c r="E3347" s="324"/>
      <c r="F3347" s="324"/>
      <c r="G3347" s="325"/>
      <c r="H3347" s="325"/>
      <c r="I3347" s="325"/>
      <c r="J3347" s="325"/>
      <c r="K3347" s="156"/>
      <c r="L3347" s="326" t="s">
        <v>4020</v>
      </c>
      <c r="M3347" s="326"/>
      <c r="N3347" s="326"/>
      <c r="O3347" s="326"/>
      <c r="P3347" s="326"/>
      <c r="Q3347" s="326"/>
      <c r="R3347" s="326"/>
      <c r="S3347" s="156"/>
    </row>
    <row r="3348" spans="1:19" ht="65.650000000000006" customHeight="1" x14ac:dyDescent="0.2">
      <c r="A3348" s="155" t="s">
        <v>1247</v>
      </c>
      <c r="B3348" s="327" t="s">
        <v>0</v>
      </c>
      <c r="C3348" s="327"/>
      <c r="D3348" s="327" t="s">
        <v>1</v>
      </c>
      <c r="E3348" s="327"/>
      <c r="F3348" s="327"/>
      <c r="G3348" s="327" t="s">
        <v>2904</v>
      </c>
      <c r="H3348" s="327"/>
      <c r="I3348" s="328" t="s">
        <v>405</v>
      </c>
      <c r="J3348" s="328"/>
      <c r="K3348" s="154" t="s">
        <v>4</v>
      </c>
      <c r="L3348" s="322" t="s">
        <v>4019</v>
      </c>
      <c r="M3348" s="322"/>
      <c r="N3348" s="141" t="s">
        <v>4018</v>
      </c>
      <c r="O3348" s="322" t="s">
        <v>4017</v>
      </c>
      <c r="P3348" s="322"/>
      <c r="Q3348" s="322" t="s">
        <v>4016</v>
      </c>
      <c r="R3348" s="322"/>
      <c r="S3348" s="154" t="s">
        <v>5</v>
      </c>
    </row>
    <row r="3349" spans="1:19" ht="10.9" customHeight="1" x14ac:dyDescent="0.2">
      <c r="A3349" s="128" t="s">
        <v>4015</v>
      </c>
      <c r="B3349" s="334">
        <v>1006</v>
      </c>
      <c r="C3349" s="321"/>
      <c r="D3349" s="321" t="s">
        <v>3308</v>
      </c>
      <c r="E3349" s="321"/>
      <c r="F3349" s="321"/>
      <c r="G3349" s="321" t="s">
        <v>629</v>
      </c>
      <c r="H3349" s="321"/>
      <c r="I3349" s="335">
        <v>9</v>
      </c>
      <c r="J3349" s="331"/>
      <c r="K3349" s="132">
        <v>1.2</v>
      </c>
      <c r="L3349" s="331"/>
      <c r="M3349" s="331"/>
      <c r="N3349" s="142">
        <v>10.8</v>
      </c>
      <c r="O3349" s="331"/>
      <c r="P3349" s="331"/>
      <c r="Q3349" s="331"/>
      <c r="R3349" s="331"/>
      <c r="S3349" s="142">
        <v>10.8</v>
      </c>
    </row>
    <row r="3350" spans="1:19" ht="10.9" customHeight="1" x14ac:dyDescent="0.2">
      <c r="A3350" s="128" t="s">
        <v>4015</v>
      </c>
      <c r="B3350" s="334">
        <v>2510</v>
      </c>
      <c r="C3350" s="321"/>
      <c r="D3350" s="321" t="s">
        <v>4201</v>
      </c>
      <c r="E3350" s="321"/>
      <c r="F3350" s="321"/>
      <c r="G3350" s="321" t="s">
        <v>7</v>
      </c>
      <c r="H3350" s="321"/>
      <c r="I3350" s="347">
        <v>86</v>
      </c>
      <c r="J3350" s="331"/>
      <c r="K3350" s="132">
        <v>0.1047</v>
      </c>
      <c r="L3350" s="331"/>
      <c r="M3350" s="331"/>
      <c r="N3350" s="132">
        <v>9.0042000000000009</v>
      </c>
      <c r="O3350" s="331"/>
      <c r="P3350" s="331"/>
      <c r="Q3350" s="331"/>
      <c r="R3350" s="331"/>
      <c r="S3350" s="132">
        <v>9.0042000000000009</v>
      </c>
    </row>
    <row r="3351" spans="1:19" ht="10.9" customHeight="1" x14ac:dyDescent="0.2">
      <c r="A3351" s="128" t="s">
        <v>4015</v>
      </c>
      <c r="B3351" s="334">
        <v>9077</v>
      </c>
      <c r="C3351" s="321"/>
      <c r="D3351" s="321" t="s">
        <v>3295</v>
      </c>
      <c r="E3351" s="321"/>
      <c r="F3351" s="321"/>
      <c r="G3351" s="321" t="s">
        <v>629</v>
      </c>
      <c r="H3351" s="321"/>
      <c r="I3351" s="335">
        <v>1.1200000000000001</v>
      </c>
      <c r="J3351" s="331"/>
      <c r="K3351" s="132">
        <v>5.9</v>
      </c>
      <c r="L3351" s="331"/>
      <c r="M3351" s="331"/>
      <c r="N3351" s="132">
        <v>6.6079999999999997</v>
      </c>
      <c r="O3351" s="331"/>
      <c r="P3351" s="331"/>
      <c r="Q3351" s="331"/>
      <c r="R3351" s="331"/>
      <c r="S3351" s="132">
        <v>6.6079999999999997</v>
      </c>
    </row>
    <row r="3352" spans="1:19" ht="10.9" customHeight="1" x14ac:dyDescent="0.2">
      <c r="A3352" s="128" t="s">
        <v>4015</v>
      </c>
      <c r="B3352" s="334">
        <v>9537</v>
      </c>
      <c r="C3352" s="321"/>
      <c r="D3352" s="321" t="s">
        <v>2732</v>
      </c>
      <c r="E3352" s="321"/>
      <c r="F3352" s="321"/>
      <c r="G3352" s="321" t="s">
        <v>21</v>
      </c>
      <c r="H3352" s="321"/>
      <c r="I3352" s="335">
        <v>1</v>
      </c>
      <c r="J3352" s="331"/>
      <c r="K3352" s="135">
        <v>105.27</v>
      </c>
      <c r="L3352" s="331"/>
      <c r="M3352" s="331"/>
      <c r="N3352" s="135">
        <v>105.27</v>
      </c>
      <c r="O3352" s="331"/>
      <c r="P3352" s="331"/>
      <c r="Q3352" s="331"/>
      <c r="R3352" s="331"/>
      <c r="S3352" s="135">
        <v>105.27</v>
      </c>
    </row>
    <row r="3353" spans="1:19" ht="10.9" customHeight="1" x14ac:dyDescent="0.2">
      <c r="A3353" s="322" t="s">
        <v>4014</v>
      </c>
      <c r="B3353" s="322"/>
      <c r="C3353" s="322"/>
      <c r="D3353" s="322"/>
      <c r="E3353" s="322"/>
      <c r="F3353" s="322"/>
      <c r="G3353" s="322"/>
      <c r="H3353" s="322"/>
      <c r="I3353" s="322"/>
      <c r="J3353" s="322"/>
      <c r="K3353" s="322"/>
      <c r="L3353" s="333">
        <v>0</v>
      </c>
      <c r="M3353" s="322"/>
      <c r="N3353" s="161">
        <v>131.68219999999999</v>
      </c>
      <c r="O3353" s="333">
        <v>0</v>
      </c>
      <c r="P3353" s="322"/>
      <c r="Q3353" s="333">
        <v>0</v>
      </c>
      <c r="R3353" s="322"/>
      <c r="S3353" s="161">
        <v>131.68219999999999</v>
      </c>
    </row>
    <row r="3354" spans="1:19" ht="10.9" customHeight="1" x14ac:dyDescent="0.2">
      <c r="A3354" s="322" t="s">
        <v>4013</v>
      </c>
      <c r="B3354" s="322"/>
      <c r="C3354" s="322"/>
      <c r="D3354" s="322"/>
      <c r="E3354" s="322"/>
      <c r="F3354" s="322"/>
      <c r="G3354" s="322"/>
      <c r="H3354" s="322"/>
      <c r="I3354" s="322"/>
      <c r="J3354" s="322"/>
      <c r="K3354" s="322"/>
      <c r="L3354" s="330">
        <v>0</v>
      </c>
      <c r="M3354" s="322"/>
      <c r="N3354" s="149">
        <v>1</v>
      </c>
      <c r="O3354" s="330">
        <v>0</v>
      </c>
      <c r="P3354" s="322"/>
      <c r="Q3354" s="330">
        <v>0</v>
      </c>
      <c r="R3354" s="322"/>
      <c r="S3354" s="149">
        <v>1</v>
      </c>
    </row>
    <row r="3355" spans="1:19" ht="10.9" customHeight="1" x14ac:dyDescent="0.2">
      <c r="A3355" s="301"/>
      <c r="B3355" s="301"/>
      <c r="C3355" s="301"/>
      <c r="D3355" s="301"/>
      <c r="E3355" s="301"/>
      <c r="F3355" s="301"/>
      <c r="G3355" s="301"/>
      <c r="H3355" s="301"/>
      <c r="I3355" s="301"/>
      <c r="J3355" s="301"/>
      <c r="K3355" s="301"/>
      <c r="L3355" s="301"/>
      <c r="M3355" s="301"/>
      <c r="N3355" s="301"/>
      <c r="O3355" s="301"/>
      <c r="P3355" s="301"/>
      <c r="Q3355" s="301"/>
      <c r="R3355" s="301"/>
      <c r="S3355" s="301"/>
    </row>
    <row r="3356" spans="1:19" ht="10.9" customHeight="1" x14ac:dyDescent="0.2">
      <c r="A3356" s="322" t="s">
        <v>4022</v>
      </c>
      <c r="B3356" s="322"/>
      <c r="C3356" s="322"/>
      <c r="D3356" s="322"/>
      <c r="E3356" s="321" t="s">
        <v>4202</v>
      </c>
      <c r="F3356" s="321"/>
      <c r="G3356" s="321"/>
      <c r="H3356" s="321"/>
      <c r="I3356" s="321"/>
      <c r="J3356" s="321"/>
      <c r="K3356" s="321"/>
      <c r="L3356" s="321"/>
      <c r="M3356" s="321"/>
      <c r="N3356" s="321"/>
      <c r="O3356" s="321"/>
      <c r="P3356" s="322" t="s">
        <v>2904</v>
      </c>
      <c r="Q3356" s="322"/>
      <c r="R3356" s="321" t="s">
        <v>21</v>
      </c>
      <c r="S3356" s="321"/>
    </row>
    <row r="3357" spans="1:19" ht="10.9" customHeight="1" x14ac:dyDescent="0.2">
      <c r="A3357" s="157"/>
      <c r="B3357" s="324"/>
      <c r="C3357" s="324"/>
      <c r="D3357" s="324"/>
      <c r="E3357" s="324"/>
      <c r="F3357" s="324"/>
      <c r="G3357" s="325"/>
      <c r="H3357" s="325"/>
      <c r="I3357" s="325"/>
      <c r="J3357" s="325"/>
      <c r="K3357" s="156"/>
      <c r="L3357" s="326" t="s">
        <v>4020</v>
      </c>
      <c r="M3357" s="326"/>
      <c r="N3357" s="326"/>
      <c r="O3357" s="326"/>
      <c r="P3357" s="326"/>
      <c r="Q3357" s="326"/>
      <c r="R3357" s="326"/>
      <c r="S3357" s="156"/>
    </row>
    <row r="3358" spans="1:19" ht="65.650000000000006" customHeight="1" x14ac:dyDescent="0.2">
      <c r="A3358" s="155" t="s">
        <v>1247</v>
      </c>
      <c r="B3358" s="327" t="s">
        <v>0</v>
      </c>
      <c r="C3358" s="327"/>
      <c r="D3358" s="327" t="s">
        <v>1</v>
      </c>
      <c r="E3358" s="327"/>
      <c r="F3358" s="327"/>
      <c r="G3358" s="327" t="s">
        <v>2904</v>
      </c>
      <c r="H3358" s="327"/>
      <c r="I3358" s="328" t="s">
        <v>405</v>
      </c>
      <c r="J3358" s="328"/>
      <c r="K3358" s="154" t="s">
        <v>4</v>
      </c>
      <c r="L3358" s="322" t="s">
        <v>4019</v>
      </c>
      <c r="M3358" s="322"/>
      <c r="N3358" s="141" t="s">
        <v>4018</v>
      </c>
      <c r="O3358" s="322" t="s">
        <v>4017</v>
      </c>
      <c r="P3358" s="322"/>
      <c r="Q3358" s="322" t="s">
        <v>4016</v>
      </c>
      <c r="R3358" s="322"/>
      <c r="S3358" s="154" t="s">
        <v>5</v>
      </c>
    </row>
    <row r="3359" spans="1:19" ht="10.9" customHeight="1" x14ac:dyDescent="0.2">
      <c r="A3359" s="128" t="s">
        <v>4015</v>
      </c>
      <c r="B3359" s="334">
        <v>1006</v>
      </c>
      <c r="C3359" s="321"/>
      <c r="D3359" s="321" t="s">
        <v>3308</v>
      </c>
      <c r="E3359" s="321"/>
      <c r="F3359" s="321"/>
      <c r="G3359" s="321" t="s">
        <v>629</v>
      </c>
      <c r="H3359" s="321"/>
      <c r="I3359" s="335">
        <v>9</v>
      </c>
      <c r="J3359" s="331"/>
      <c r="K3359" s="132">
        <v>1.2</v>
      </c>
      <c r="L3359" s="331"/>
      <c r="M3359" s="331"/>
      <c r="N3359" s="142">
        <v>10.8</v>
      </c>
      <c r="O3359" s="331"/>
      <c r="P3359" s="331"/>
      <c r="Q3359" s="331"/>
      <c r="R3359" s="331"/>
      <c r="S3359" s="142">
        <v>10.8</v>
      </c>
    </row>
    <row r="3360" spans="1:19" ht="10.9" customHeight="1" x14ac:dyDescent="0.2">
      <c r="A3360" s="128" t="s">
        <v>4015</v>
      </c>
      <c r="B3360" s="334">
        <v>2510</v>
      </c>
      <c r="C3360" s="321"/>
      <c r="D3360" s="321" t="s">
        <v>4201</v>
      </c>
      <c r="E3360" s="321"/>
      <c r="F3360" s="321"/>
      <c r="G3360" s="321" t="s">
        <v>7</v>
      </c>
      <c r="H3360" s="321"/>
      <c r="I3360" s="347">
        <v>25</v>
      </c>
      <c r="J3360" s="331"/>
      <c r="K3360" s="132">
        <v>0.1047</v>
      </c>
      <c r="L3360" s="331"/>
      <c r="M3360" s="331"/>
      <c r="N3360" s="132">
        <v>2.6175000000000002</v>
      </c>
      <c r="O3360" s="331"/>
      <c r="P3360" s="331"/>
      <c r="Q3360" s="331"/>
      <c r="R3360" s="331"/>
      <c r="S3360" s="132">
        <v>2.6175000000000002</v>
      </c>
    </row>
    <row r="3361" spans="1:19" ht="10.9" customHeight="1" x14ac:dyDescent="0.2">
      <c r="A3361" s="128" t="s">
        <v>4015</v>
      </c>
      <c r="B3361" s="334">
        <v>9077</v>
      </c>
      <c r="C3361" s="321"/>
      <c r="D3361" s="321" t="s">
        <v>3295</v>
      </c>
      <c r="E3361" s="321"/>
      <c r="F3361" s="321"/>
      <c r="G3361" s="321" t="s">
        <v>629</v>
      </c>
      <c r="H3361" s="321"/>
      <c r="I3361" s="335">
        <v>0.56000000000000005</v>
      </c>
      <c r="J3361" s="331"/>
      <c r="K3361" s="132">
        <v>5.9</v>
      </c>
      <c r="L3361" s="331"/>
      <c r="M3361" s="331"/>
      <c r="N3361" s="132">
        <v>3.3039999999999998</v>
      </c>
      <c r="O3361" s="331"/>
      <c r="P3361" s="331"/>
      <c r="Q3361" s="331"/>
      <c r="R3361" s="331"/>
      <c r="S3361" s="132">
        <v>3.3039999999999998</v>
      </c>
    </row>
    <row r="3362" spans="1:19" ht="10.9" customHeight="1" x14ac:dyDescent="0.2">
      <c r="A3362" s="128" t="s">
        <v>4015</v>
      </c>
      <c r="B3362" s="334">
        <v>9539</v>
      </c>
      <c r="C3362" s="321"/>
      <c r="D3362" s="321" t="s">
        <v>2745</v>
      </c>
      <c r="E3362" s="321"/>
      <c r="F3362" s="321"/>
      <c r="G3362" s="321" t="s">
        <v>21</v>
      </c>
      <c r="H3362" s="321"/>
      <c r="I3362" s="335">
        <v>1</v>
      </c>
      <c r="J3362" s="331"/>
      <c r="K3362" s="142">
        <v>96.77</v>
      </c>
      <c r="L3362" s="331"/>
      <c r="M3362" s="331"/>
      <c r="N3362" s="142">
        <v>96.77</v>
      </c>
      <c r="O3362" s="331"/>
      <c r="P3362" s="331"/>
      <c r="Q3362" s="331"/>
      <c r="R3362" s="331"/>
      <c r="S3362" s="142">
        <v>96.77</v>
      </c>
    </row>
    <row r="3363" spans="1:19" ht="10.9" customHeight="1" x14ac:dyDescent="0.2">
      <c r="A3363" s="322" t="s">
        <v>4014</v>
      </c>
      <c r="B3363" s="322"/>
      <c r="C3363" s="322"/>
      <c r="D3363" s="322"/>
      <c r="E3363" s="322"/>
      <c r="F3363" s="322"/>
      <c r="G3363" s="322"/>
      <c r="H3363" s="322"/>
      <c r="I3363" s="322"/>
      <c r="J3363" s="322"/>
      <c r="K3363" s="322"/>
      <c r="L3363" s="333">
        <v>0</v>
      </c>
      <c r="M3363" s="322"/>
      <c r="N3363" s="161">
        <v>113.4915</v>
      </c>
      <c r="O3363" s="333">
        <v>0</v>
      </c>
      <c r="P3363" s="322"/>
      <c r="Q3363" s="333">
        <v>0</v>
      </c>
      <c r="R3363" s="322"/>
      <c r="S3363" s="161">
        <v>113.4915</v>
      </c>
    </row>
    <row r="3364" spans="1:19" ht="10.9" customHeight="1" x14ac:dyDescent="0.2">
      <c r="A3364" s="322" t="s">
        <v>4013</v>
      </c>
      <c r="B3364" s="322"/>
      <c r="C3364" s="322"/>
      <c r="D3364" s="322"/>
      <c r="E3364" s="322"/>
      <c r="F3364" s="322"/>
      <c r="G3364" s="322"/>
      <c r="H3364" s="322"/>
      <c r="I3364" s="322"/>
      <c r="J3364" s="322"/>
      <c r="K3364" s="322"/>
      <c r="L3364" s="330">
        <v>0</v>
      </c>
      <c r="M3364" s="322"/>
      <c r="N3364" s="149">
        <v>1</v>
      </c>
      <c r="O3364" s="330">
        <v>0</v>
      </c>
      <c r="P3364" s="322"/>
      <c r="Q3364" s="330">
        <v>0</v>
      </c>
      <c r="R3364" s="322"/>
      <c r="S3364" s="149">
        <v>1</v>
      </c>
    </row>
    <row r="3365" spans="1:19" ht="10.9" customHeight="1" x14ac:dyDescent="0.2">
      <c r="A3365" s="301"/>
      <c r="B3365" s="301"/>
      <c r="C3365" s="301"/>
      <c r="D3365" s="301"/>
      <c r="E3365" s="301"/>
      <c r="F3365" s="301"/>
      <c r="G3365" s="301"/>
      <c r="H3365" s="301"/>
      <c r="I3365" s="301"/>
      <c r="J3365" s="301"/>
      <c r="K3365" s="301"/>
      <c r="L3365" s="301"/>
      <c r="M3365" s="301"/>
      <c r="N3365" s="301"/>
      <c r="O3365" s="301"/>
      <c r="P3365" s="301"/>
      <c r="Q3365" s="301"/>
      <c r="R3365" s="301"/>
      <c r="S3365" s="301"/>
    </row>
    <row r="3366" spans="1:19" ht="10.9" customHeight="1" x14ac:dyDescent="0.2">
      <c r="A3366" s="322" t="s">
        <v>4031</v>
      </c>
      <c r="B3366" s="322"/>
      <c r="C3366" s="322"/>
      <c r="D3366" s="322"/>
      <c r="E3366" s="321" t="s">
        <v>4200</v>
      </c>
      <c r="F3366" s="321"/>
      <c r="G3366" s="321"/>
      <c r="H3366" s="321"/>
      <c r="I3366" s="321"/>
      <c r="J3366" s="321"/>
      <c r="K3366" s="321"/>
      <c r="L3366" s="321"/>
      <c r="M3366" s="321"/>
      <c r="N3366" s="321"/>
      <c r="O3366" s="321"/>
      <c r="P3366" s="321"/>
      <c r="Q3366" s="321"/>
      <c r="R3366" s="321"/>
      <c r="S3366" s="321"/>
    </row>
    <row r="3367" spans="1:19" ht="10.9" customHeight="1" x14ac:dyDescent="0.2">
      <c r="A3367" s="322" t="s">
        <v>4022</v>
      </c>
      <c r="B3367" s="322"/>
      <c r="C3367" s="322"/>
      <c r="D3367" s="322"/>
      <c r="E3367" s="321" t="s">
        <v>4199</v>
      </c>
      <c r="F3367" s="321"/>
      <c r="G3367" s="321"/>
      <c r="H3367" s="321"/>
      <c r="I3367" s="321"/>
      <c r="J3367" s="321"/>
      <c r="K3367" s="321"/>
      <c r="L3367" s="321"/>
      <c r="M3367" s="321"/>
      <c r="N3367" s="321"/>
      <c r="O3367" s="321"/>
      <c r="P3367" s="322" t="s">
        <v>2904</v>
      </c>
      <c r="Q3367" s="322"/>
      <c r="R3367" s="321" t="s">
        <v>21</v>
      </c>
      <c r="S3367" s="321"/>
    </row>
    <row r="3368" spans="1:19" ht="10.9" customHeight="1" x14ac:dyDescent="0.2">
      <c r="A3368" s="157"/>
      <c r="B3368" s="324"/>
      <c r="C3368" s="324"/>
      <c r="D3368" s="324"/>
      <c r="E3368" s="324"/>
      <c r="F3368" s="324"/>
      <c r="G3368" s="325"/>
      <c r="H3368" s="325"/>
      <c r="I3368" s="325"/>
      <c r="J3368" s="325"/>
      <c r="K3368" s="156"/>
      <c r="L3368" s="326" t="s">
        <v>4020</v>
      </c>
      <c r="M3368" s="326"/>
      <c r="N3368" s="326"/>
      <c r="O3368" s="326"/>
      <c r="P3368" s="326"/>
      <c r="Q3368" s="326"/>
      <c r="R3368" s="326"/>
      <c r="S3368" s="156"/>
    </row>
    <row r="3369" spans="1:19" ht="65.650000000000006" customHeight="1" x14ac:dyDescent="0.2">
      <c r="A3369" s="155" t="s">
        <v>1247</v>
      </c>
      <c r="B3369" s="327" t="s">
        <v>0</v>
      </c>
      <c r="C3369" s="327"/>
      <c r="D3369" s="327" t="s">
        <v>1</v>
      </c>
      <c r="E3369" s="327"/>
      <c r="F3369" s="327"/>
      <c r="G3369" s="327" t="s">
        <v>2904</v>
      </c>
      <c r="H3369" s="327"/>
      <c r="I3369" s="328" t="s">
        <v>405</v>
      </c>
      <c r="J3369" s="328"/>
      <c r="K3369" s="154" t="s">
        <v>4</v>
      </c>
      <c r="L3369" s="322" t="s">
        <v>4019</v>
      </c>
      <c r="M3369" s="322"/>
      <c r="N3369" s="141" t="s">
        <v>4018</v>
      </c>
      <c r="O3369" s="322" t="s">
        <v>4017</v>
      </c>
      <c r="P3369" s="322"/>
      <c r="Q3369" s="322" t="s">
        <v>4016</v>
      </c>
      <c r="R3369" s="322"/>
      <c r="S3369" s="154" t="s">
        <v>5</v>
      </c>
    </row>
    <row r="3370" spans="1:19" ht="10.9" customHeight="1" x14ac:dyDescent="0.2">
      <c r="A3370" s="128" t="s">
        <v>4015</v>
      </c>
      <c r="B3370" s="334">
        <v>1015</v>
      </c>
      <c r="C3370" s="321"/>
      <c r="D3370" s="321" t="s">
        <v>3305</v>
      </c>
      <c r="E3370" s="321"/>
      <c r="F3370" s="321"/>
      <c r="G3370" s="321" t="s">
        <v>629</v>
      </c>
      <c r="H3370" s="321"/>
      <c r="I3370" s="335">
        <v>5.56</v>
      </c>
      <c r="J3370" s="331"/>
      <c r="K3370" s="132">
        <v>2.4</v>
      </c>
      <c r="L3370" s="331"/>
      <c r="M3370" s="331"/>
      <c r="N3370" s="142">
        <v>13.343999999999999</v>
      </c>
      <c r="O3370" s="331"/>
      <c r="P3370" s="331"/>
      <c r="Q3370" s="331"/>
      <c r="R3370" s="331"/>
      <c r="S3370" s="142">
        <v>13.343999999999999</v>
      </c>
    </row>
    <row r="3371" spans="1:19" ht="10.9" customHeight="1" x14ac:dyDescent="0.2">
      <c r="A3371" s="128" t="s">
        <v>4015</v>
      </c>
      <c r="B3371" s="334">
        <v>2503</v>
      </c>
      <c r="C3371" s="321"/>
      <c r="D3371" s="321" t="s">
        <v>3293</v>
      </c>
      <c r="E3371" s="321"/>
      <c r="F3371" s="321"/>
      <c r="G3371" s="321" t="s">
        <v>7</v>
      </c>
      <c r="H3371" s="321"/>
      <c r="I3371" s="335">
        <v>0.18</v>
      </c>
      <c r="J3371" s="331"/>
      <c r="K3371" s="132">
        <v>0.43</v>
      </c>
      <c r="L3371" s="331"/>
      <c r="M3371" s="331"/>
      <c r="N3371" s="132">
        <v>7.7399999999999997E-2</v>
      </c>
      <c r="O3371" s="331"/>
      <c r="P3371" s="331"/>
      <c r="Q3371" s="331"/>
      <c r="R3371" s="331"/>
      <c r="S3371" s="132">
        <v>7.7399999999999997E-2</v>
      </c>
    </row>
    <row r="3372" spans="1:19" ht="10.9" customHeight="1" x14ac:dyDescent="0.2">
      <c r="A3372" s="128" t="s">
        <v>4015</v>
      </c>
      <c r="B3372" s="334">
        <v>2510</v>
      </c>
      <c r="C3372" s="321"/>
      <c r="D3372" s="321" t="s">
        <v>4198</v>
      </c>
      <c r="E3372" s="321"/>
      <c r="F3372" s="321"/>
      <c r="G3372" s="321" t="s">
        <v>7</v>
      </c>
      <c r="H3372" s="321"/>
      <c r="I3372" s="335">
        <v>1.64</v>
      </c>
      <c r="J3372" s="331"/>
      <c r="K3372" s="132">
        <v>1.6E-2</v>
      </c>
      <c r="L3372" s="331"/>
      <c r="M3372" s="331"/>
      <c r="N3372" s="132">
        <v>2.6200000000000001E-2</v>
      </c>
      <c r="O3372" s="331"/>
      <c r="P3372" s="331"/>
      <c r="Q3372" s="331"/>
      <c r="R3372" s="331"/>
      <c r="S3372" s="132">
        <v>2.6200000000000001E-2</v>
      </c>
    </row>
    <row r="3373" spans="1:19" ht="10.9" customHeight="1" x14ac:dyDescent="0.2">
      <c r="A3373" s="128" t="s">
        <v>4015</v>
      </c>
      <c r="B3373" s="334">
        <v>2510</v>
      </c>
      <c r="C3373" s="321"/>
      <c r="D3373" s="321" t="s">
        <v>4197</v>
      </c>
      <c r="E3373" s="321"/>
      <c r="F3373" s="321"/>
      <c r="G3373" s="321" t="s">
        <v>7</v>
      </c>
      <c r="H3373" s="321"/>
      <c r="I3373" s="335">
        <v>2.19</v>
      </c>
      <c r="J3373" s="331"/>
      <c r="K3373" s="132">
        <v>0.02</v>
      </c>
      <c r="L3373" s="331"/>
      <c r="M3373" s="331"/>
      <c r="N3373" s="132">
        <v>4.3799999999999999E-2</v>
      </c>
      <c r="O3373" s="331"/>
      <c r="P3373" s="331"/>
      <c r="Q3373" s="331"/>
      <c r="R3373" s="331"/>
      <c r="S3373" s="132">
        <v>4.3799999999999999E-2</v>
      </c>
    </row>
    <row r="3374" spans="1:19" ht="10.9" customHeight="1" x14ac:dyDescent="0.2">
      <c r="A3374" s="128" t="s">
        <v>4015</v>
      </c>
      <c r="B3374" s="334">
        <v>2527</v>
      </c>
      <c r="C3374" s="321"/>
      <c r="D3374" s="321" t="s">
        <v>4196</v>
      </c>
      <c r="E3374" s="321"/>
      <c r="F3374" s="321"/>
      <c r="G3374" s="321" t="s">
        <v>7</v>
      </c>
      <c r="H3374" s="321"/>
      <c r="I3374" s="335">
        <v>0.36</v>
      </c>
      <c r="J3374" s="331"/>
      <c r="K3374" s="132">
        <v>0.06</v>
      </c>
      <c r="L3374" s="331"/>
      <c r="M3374" s="331"/>
      <c r="N3374" s="132">
        <v>2.1600000000000001E-2</v>
      </c>
      <c r="O3374" s="331"/>
      <c r="P3374" s="331"/>
      <c r="Q3374" s="331"/>
      <c r="R3374" s="331"/>
      <c r="S3374" s="132">
        <v>2.1600000000000001E-2</v>
      </c>
    </row>
    <row r="3375" spans="1:19" ht="10.9" customHeight="1" x14ac:dyDescent="0.2">
      <c r="A3375" s="128" t="s">
        <v>4015</v>
      </c>
      <c r="B3375" s="334">
        <v>2527</v>
      </c>
      <c r="C3375" s="321"/>
      <c r="D3375" s="321" t="s">
        <v>4195</v>
      </c>
      <c r="E3375" s="321"/>
      <c r="F3375" s="321"/>
      <c r="G3375" s="321" t="s">
        <v>7</v>
      </c>
      <c r="H3375" s="321"/>
      <c r="I3375" s="335">
        <v>5.47</v>
      </c>
      <c r="J3375" s="331"/>
      <c r="K3375" s="132">
        <v>0.06</v>
      </c>
      <c r="L3375" s="331"/>
      <c r="M3375" s="331"/>
      <c r="N3375" s="132">
        <v>0.32819999999999999</v>
      </c>
      <c r="O3375" s="331"/>
      <c r="P3375" s="331"/>
      <c r="Q3375" s="331"/>
      <c r="R3375" s="331"/>
      <c r="S3375" s="132">
        <v>0.32819999999999999</v>
      </c>
    </row>
    <row r="3376" spans="1:19" ht="10.9" customHeight="1" x14ac:dyDescent="0.2">
      <c r="A3376" s="128" t="s">
        <v>4015</v>
      </c>
      <c r="B3376" s="334">
        <v>6069</v>
      </c>
      <c r="C3376" s="321"/>
      <c r="D3376" s="321" t="s">
        <v>3282</v>
      </c>
      <c r="E3376" s="321"/>
      <c r="F3376" s="321"/>
      <c r="G3376" s="321" t="s">
        <v>7</v>
      </c>
      <c r="H3376" s="321"/>
      <c r="I3376" s="335">
        <v>0.03</v>
      </c>
      <c r="J3376" s="331"/>
      <c r="K3376" s="132">
        <v>6.6</v>
      </c>
      <c r="L3376" s="331"/>
      <c r="M3376" s="331"/>
      <c r="N3376" s="132">
        <v>0.19800000000000001</v>
      </c>
      <c r="O3376" s="331"/>
      <c r="P3376" s="331"/>
      <c r="Q3376" s="331"/>
      <c r="R3376" s="331"/>
      <c r="S3376" s="132">
        <v>0.19800000000000001</v>
      </c>
    </row>
    <row r="3377" spans="1:19" ht="10.9" customHeight="1" x14ac:dyDescent="0.2">
      <c r="A3377" s="128" t="s">
        <v>4015</v>
      </c>
      <c r="B3377" s="334">
        <v>6220</v>
      </c>
      <c r="C3377" s="321"/>
      <c r="D3377" s="321" t="s">
        <v>4194</v>
      </c>
      <c r="E3377" s="321"/>
      <c r="F3377" s="321"/>
      <c r="G3377" s="321" t="s">
        <v>21</v>
      </c>
      <c r="H3377" s="321"/>
      <c r="I3377" s="335">
        <v>1.1000000000000001</v>
      </c>
      <c r="J3377" s="331"/>
      <c r="K3377" s="135">
        <v>168.9</v>
      </c>
      <c r="L3377" s="331"/>
      <c r="M3377" s="331"/>
      <c r="N3377" s="135">
        <v>185.79</v>
      </c>
      <c r="O3377" s="331"/>
      <c r="P3377" s="331"/>
      <c r="Q3377" s="331"/>
      <c r="R3377" s="331"/>
      <c r="S3377" s="135">
        <v>185.79</v>
      </c>
    </row>
    <row r="3378" spans="1:19" ht="10.9" customHeight="1" x14ac:dyDescent="0.2">
      <c r="A3378" s="322" t="s">
        <v>4014</v>
      </c>
      <c r="B3378" s="322"/>
      <c r="C3378" s="322"/>
      <c r="D3378" s="322"/>
      <c r="E3378" s="322"/>
      <c r="F3378" s="322"/>
      <c r="G3378" s="322"/>
      <c r="H3378" s="322"/>
      <c r="I3378" s="322"/>
      <c r="J3378" s="322"/>
      <c r="K3378" s="322"/>
      <c r="L3378" s="333">
        <v>0</v>
      </c>
      <c r="M3378" s="322"/>
      <c r="N3378" s="161">
        <v>199.82919999999999</v>
      </c>
      <c r="O3378" s="333">
        <v>0</v>
      </c>
      <c r="P3378" s="322"/>
      <c r="Q3378" s="333">
        <v>0</v>
      </c>
      <c r="R3378" s="322"/>
      <c r="S3378" s="161">
        <v>199.82919999999999</v>
      </c>
    </row>
    <row r="3379" spans="1:19" ht="10.9" customHeight="1" x14ac:dyDescent="0.2">
      <c r="A3379" s="322" t="s">
        <v>4013</v>
      </c>
      <c r="B3379" s="322"/>
      <c r="C3379" s="322"/>
      <c r="D3379" s="322"/>
      <c r="E3379" s="322"/>
      <c r="F3379" s="322"/>
      <c r="G3379" s="322"/>
      <c r="H3379" s="322"/>
      <c r="I3379" s="322"/>
      <c r="J3379" s="322"/>
      <c r="K3379" s="322"/>
      <c r="L3379" s="330">
        <v>0</v>
      </c>
      <c r="M3379" s="322"/>
      <c r="N3379" s="149">
        <v>1</v>
      </c>
      <c r="O3379" s="330">
        <v>0</v>
      </c>
      <c r="P3379" s="322"/>
      <c r="Q3379" s="330">
        <v>0</v>
      </c>
      <c r="R3379" s="322"/>
      <c r="S3379" s="149">
        <v>1</v>
      </c>
    </row>
    <row r="3380" spans="1:19" ht="10.9" customHeight="1" x14ac:dyDescent="0.2">
      <c r="A3380" s="301"/>
      <c r="B3380" s="301"/>
      <c r="C3380" s="301"/>
      <c r="D3380" s="301"/>
      <c r="E3380" s="301"/>
      <c r="F3380" s="301"/>
      <c r="G3380" s="301"/>
      <c r="H3380" s="301"/>
      <c r="I3380" s="301"/>
      <c r="J3380" s="301"/>
      <c r="K3380" s="301"/>
      <c r="L3380" s="301"/>
      <c r="M3380" s="301"/>
      <c r="N3380" s="301"/>
      <c r="O3380" s="301"/>
      <c r="P3380" s="301"/>
      <c r="Q3380" s="301"/>
      <c r="R3380" s="301"/>
      <c r="S3380" s="301"/>
    </row>
    <row r="3381" spans="1:19" ht="10.9" customHeight="1" x14ac:dyDescent="0.2">
      <c r="A3381" s="322" t="s">
        <v>4022</v>
      </c>
      <c r="B3381" s="322"/>
      <c r="C3381" s="322"/>
      <c r="D3381" s="322"/>
      <c r="E3381" s="321" t="s">
        <v>4193</v>
      </c>
      <c r="F3381" s="321"/>
      <c r="G3381" s="321"/>
      <c r="H3381" s="321"/>
      <c r="I3381" s="321"/>
      <c r="J3381" s="321"/>
      <c r="K3381" s="321"/>
      <c r="L3381" s="321"/>
      <c r="M3381" s="321"/>
      <c r="N3381" s="321"/>
      <c r="O3381" s="321"/>
      <c r="P3381" s="322" t="s">
        <v>2904</v>
      </c>
      <c r="Q3381" s="322"/>
      <c r="R3381" s="321" t="s">
        <v>21</v>
      </c>
      <c r="S3381" s="321"/>
    </row>
    <row r="3382" spans="1:19" ht="10.9" customHeight="1" x14ac:dyDescent="0.2">
      <c r="A3382" s="157"/>
      <c r="B3382" s="324"/>
      <c r="C3382" s="324"/>
      <c r="D3382" s="324"/>
      <c r="E3382" s="324"/>
      <c r="F3382" s="324"/>
      <c r="G3382" s="325"/>
      <c r="H3382" s="325"/>
      <c r="I3382" s="325"/>
      <c r="J3382" s="325"/>
      <c r="K3382" s="156"/>
      <c r="L3382" s="326" t="s">
        <v>4020</v>
      </c>
      <c r="M3382" s="326"/>
      <c r="N3382" s="326"/>
      <c r="O3382" s="326"/>
      <c r="P3382" s="326"/>
      <c r="Q3382" s="326"/>
      <c r="R3382" s="326"/>
      <c r="S3382" s="156"/>
    </row>
    <row r="3383" spans="1:19" ht="65.650000000000006" customHeight="1" x14ac:dyDescent="0.2">
      <c r="A3383" s="155" t="s">
        <v>1247</v>
      </c>
      <c r="B3383" s="327" t="s">
        <v>0</v>
      </c>
      <c r="C3383" s="327"/>
      <c r="D3383" s="327" t="s">
        <v>1</v>
      </c>
      <c r="E3383" s="327"/>
      <c r="F3383" s="327"/>
      <c r="G3383" s="327" t="s">
        <v>2904</v>
      </c>
      <c r="H3383" s="327"/>
      <c r="I3383" s="328" t="s">
        <v>405</v>
      </c>
      <c r="J3383" s="328"/>
      <c r="K3383" s="154" t="s">
        <v>4</v>
      </c>
      <c r="L3383" s="322" t="s">
        <v>4019</v>
      </c>
      <c r="M3383" s="322"/>
      <c r="N3383" s="141" t="s">
        <v>4018</v>
      </c>
      <c r="O3383" s="322" t="s">
        <v>4017</v>
      </c>
      <c r="P3383" s="322"/>
      <c r="Q3383" s="322" t="s">
        <v>4016</v>
      </c>
      <c r="R3383" s="322"/>
      <c r="S3383" s="154" t="s">
        <v>5</v>
      </c>
    </row>
    <row r="3384" spans="1:19" ht="21.75" customHeight="1" x14ac:dyDescent="0.2">
      <c r="A3384" s="128" t="s">
        <v>4034</v>
      </c>
      <c r="B3384" s="339">
        <v>442</v>
      </c>
      <c r="C3384" s="321"/>
      <c r="D3384" s="321" t="s">
        <v>2383</v>
      </c>
      <c r="E3384" s="321"/>
      <c r="F3384" s="321"/>
      <c r="G3384" s="321" t="s">
        <v>21</v>
      </c>
      <c r="H3384" s="321"/>
      <c r="I3384" s="335">
        <v>1</v>
      </c>
      <c r="J3384" s="331"/>
      <c r="K3384" s="142">
        <v>60</v>
      </c>
      <c r="L3384" s="348">
        <v>60</v>
      </c>
      <c r="M3384" s="331"/>
      <c r="N3384" s="153"/>
      <c r="O3384" s="331"/>
      <c r="P3384" s="331"/>
      <c r="Q3384" s="331"/>
      <c r="R3384" s="331"/>
      <c r="S3384" s="142">
        <v>60</v>
      </c>
    </row>
    <row r="3385" spans="1:19" ht="10.9" customHeight="1" x14ac:dyDescent="0.2">
      <c r="A3385" s="322" t="s">
        <v>4014</v>
      </c>
      <c r="B3385" s="322"/>
      <c r="C3385" s="322"/>
      <c r="D3385" s="322"/>
      <c r="E3385" s="322"/>
      <c r="F3385" s="322"/>
      <c r="G3385" s="322"/>
      <c r="H3385" s="322"/>
      <c r="I3385" s="322"/>
      <c r="J3385" s="322"/>
      <c r="K3385" s="322"/>
      <c r="L3385" s="349">
        <v>60</v>
      </c>
      <c r="M3385" s="322"/>
      <c r="N3385" s="152">
        <v>0</v>
      </c>
      <c r="O3385" s="333">
        <v>0</v>
      </c>
      <c r="P3385" s="322"/>
      <c r="Q3385" s="333">
        <v>0</v>
      </c>
      <c r="R3385" s="322"/>
      <c r="S3385" s="160">
        <v>60</v>
      </c>
    </row>
    <row r="3386" spans="1:19" ht="10.9" customHeight="1" x14ac:dyDescent="0.2">
      <c r="A3386" s="322" t="s">
        <v>4013</v>
      </c>
      <c r="B3386" s="322"/>
      <c r="C3386" s="322"/>
      <c r="D3386" s="322"/>
      <c r="E3386" s="322"/>
      <c r="F3386" s="322"/>
      <c r="G3386" s="322"/>
      <c r="H3386" s="322"/>
      <c r="I3386" s="322"/>
      <c r="J3386" s="322"/>
      <c r="K3386" s="322"/>
      <c r="L3386" s="329">
        <v>1</v>
      </c>
      <c r="M3386" s="322"/>
      <c r="N3386" s="150">
        <v>0</v>
      </c>
      <c r="O3386" s="330">
        <v>0</v>
      </c>
      <c r="P3386" s="322"/>
      <c r="Q3386" s="330">
        <v>0</v>
      </c>
      <c r="R3386" s="322"/>
      <c r="S3386" s="149">
        <v>1</v>
      </c>
    </row>
    <row r="3387" spans="1:19" ht="10.9" customHeight="1" x14ac:dyDescent="0.2">
      <c r="A3387" s="301"/>
      <c r="B3387" s="301"/>
      <c r="C3387" s="301"/>
      <c r="D3387" s="301"/>
      <c r="E3387" s="301"/>
      <c r="F3387" s="301"/>
      <c r="G3387" s="301"/>
      <c r="H3387" s="301"/>
      <c r="I3387" s="301"/>
      <c r="J3387" s="301"/>
      <c r="K3387" s="301"/>
      <c r="L3387" s="301"/>
      <c r="M3387" s="301"/>
      <c r="N3387" s="301"/>
      <c r="O3387" s="301"/>
      <c r="P3387" s="301"/>
      <c r="Q3387" s="301"/>
      <c r="R3387" s="301"/>
      <c r="S3387" s="301"/>
    </row>
    <row r="3388" spans="1:19" ht="10.9" customHeight="1" x14ac:dyDescent="0.2">
      <c r="A3388" s="322" t="s">
        <v>4031</v>
      </c>
      <c r="B3388" s="322"/>
      <c r="C3388" s="322"/>
      <c r="D3388" s="322"/>
      <c r="E3388" s="321" t="s">
        <v>4192</v>
      </c>
      <c r="F3388" s="321"/>
      <c r="G3388" s="321"/>
      <c r="H3388" s="321"/>
      <c r="I3388" s="321"/>
      <c r="J3388" s="321"/>
      <c r="K3388" s="321"/>
      <c r="L3388" s="321"/>
      <c r="M3388" s="321"/>
      <c r="N3388" s="321"/>
      <c r="O3388" s="321"/>
      <c r="P3388" s="321"/>
      <c r="Q3388" s="321"/>
      <c r="R3388" s="321"/>
      <c r="S3388" s="321"/>
    </row>
    <row r="3389" spans="1:19" ht="10.9" customHeight="1" x14ac:dyDescent="0.2">
      <c r="A3389" s="322" t="s">
        <v>4022</v>
      </c>
      <c r="B3389" s="322"/>
      <c r="C3389" s="322"/>
      <c r="D3389" s="322"/>
      <c r="E3389" s="321" t="s">
        <v>4191</v>
      </c>
      <c r="F3389" s="321"/>
      <c r="G3389" s="321"/>
      <c r="H3389" s="321"/>
      <c r="I3389" s="321"/>
      <c r="J3389" s="321"/>
      <c r="K3389" s="321"/>
      <c r="L3389" s="321"/>
      <c r="M3389" s="321"/>
      <c r="N3389" s="321"/>
      <c r="O3389" s="321"/>
      <c r="P3389" s="322" t="s">
        <v>2904</v>
      </c>
      <c r="Q3389" s="322"/>
      <c r="R3389" s="321" t="s">
        <v>21</v>
      </c>
      <c r="S3389" s="321"/>
    </row>
    <row r="3390" spans="1:19" ht="10.9" customHeight="1" x14ac:dyDescent="0.2">
      <c r="A3390" s="157"/>
      <c r="B3390" s="324"/>
      <c r="C3390" s="324"/>
      <c r="D3390" s="324"/>
      <c r="E3390" s="324"/>
      <c r="F3390" s="324"/>
      <c r="G3390" s="325"/>
      <c r="H3390" s="325"/>
      <c r="I3390" s="325"/>
      <c r="J3390" s="325"/>
      <c r="K3390" s="156"/>
      <c r="L3390" s="326" t="s">
        <v>4020</v>
      </c>
      <c r="M3390" s="326"/>
      <c r="N3390" s="326"/>
      <c r="O3390" s="326"/>
      <c r="P3390" s="326"/>
      <c r="Q3390" s="326"/>
      <c r="R3390" s="326"/>
      <c r="S3390" s="156"/>
    </row>
    <row r="3391" spans="1:19" ht="65.650000000000006" customHeight="1" x14ac:dyDescent="0.2">
      <c r="A3391" s="155" t="s">
        <v>1247</v>
      </c>
      <c r="B3391" s="327" t="s">
        <v>0</v>
      </c>
      <c r="C3391" s="327"/>
      <c r="D3391" s="327" t="s">
        <v>1</v>
      </c>
      <c r="E3391" s="327"/>
      <c r="F3391" s="327"/>
      <c r="G3391" s="327" t="s">
        <v>2904</v>
      </c>
      <c r="H3391" s="327"/>
      <c r="I3391" s="328" t="s">
        <v>405</v>
      </c>
      <c r="J3391" s="328"/>
      <c r="K3391" s="154" t="s">
        <v>4</v>
      </c>
      <c r="L3391" s="322" t="s">
        <v>4019</v>
      </c>
      <c r="M3391" s="322"/>
      <c r="N3391" s="141" t="s">
        <v>4018</v>
      </c>
      <c r="O3391" s="322" t="s">
        <v>4017</v>
      </c>
      <c r="P3391" s="322"/>
      <c r="Q3391" s="322" t="s">
        <v>4016</v>
      </c>
      <c r="R3391" s="322"/>
      <c r="S3391" s="154" t="s">
        <v>5</v>
      </c>
    </row>
    <row r="3392" spans="1:19" ht="21.75" customHeight="1" x14ac:dyDescent="0.2">
      <c r="A3392" s="128" t="s">
        <v>4034</v>
      </c>
      <c r="B3392" s="339">
        <v>444</v>
      </c>
      <c r="C3392" s="321"/>
      <c r="D3392" s="321" t="s">
        <v>2807</v>
      </c>
      <c r="E3392" s="321"/>
      <c r="F3392" s="321"/>
      <c r="G3392" s="321" t="s">
        <v>21</v>
      </c>
      <c r="H3392" s="321"/>
      <c r="I3392" s="335">
        <v>1</v>
      </c>
      <c r="J3392" s="331"/>
      <c r="K3392" s="142">
        <v>48</v>
      </c>
      <c r="L3392" s="348">
        <v>48</v>
      </c>
      <c r="M3392" s="331"/>
      <c r="N3392" s="153"/>
      <c r="O3392" s="331"/>
      <c r="P3392" s="331"/>
      <c r="Q3392" s="331"/>
      <c r="R3392" s="331"/>
      <c r="S3392" s="142">
        <v>48</v>
      </c>
    </row>
    <row r="3393" spans="1:19" ht="10.9" customHeight="1" x14ac:dyDescent="0.2">
      <c r="A3393" s="322" t="s">
        <v>4014</v>
      </c>
      <c r="B3393" s="322"/>
      <c r="C3393" s="322"/>
      <c r="D3393" s="322"/>
      <c r="E3393" s="322"/>
      <c r="F3393" s="322"/>
      <c r="G3393" s="322"/>
      <c r="H3393" s="322"/>
      <c r="I3393" s="322"/>
      <c r="J3393" s="322"/>
      <c r="K3393" s="322"/>
      <c r="L3393" s="349">
        <v>48</v>
      </c>
      <c r="M3393" s="322"/>
      <c r="N3393" s="152">
        <v>0</v>
      </c>
      <c r="O3393" s="333">
        <v>0</v>
      </c>
      <c r="P3393" s="322"/>
      <c r="Q3393" s="333">
        <v>0</v>
      </c>
      <c r="R3393" s="322"/>
      <c r="S3393" s="160">
        <v>48</v>
      </c>
    </row>
    <row r="3394" spans="1:19" ht="10.9" customHeight="1" x14ac:dyDescent="0.2">
      <c r="A3394" s="322" t="s">
        <v>4013</v>
      </c>
      <c r="B3394" s="322"/>
      <c r="C3394" s="322"/>
      <c r="D3394" s="322"/>
      <c r="E3394" s="322"/>
      <c r="F3394" s="322"/>
      <c r="G3394" s="322"/>
      <c r="H3394" s="322"/>
      <c r="I3394" s="322"/>
      <c r="J3394" s="322"/>
      <c r="K3394" s="322"/>
      <c r="L3394" s="329">
        <v>1</v>
      </c>
      <c r="M3394" s="322"/>
      <c r="N3394" s="150">
        <v>0</v>
      </c>
      <c r="O3394" s="330">
        <v>0</v>
      </c>
      <c r="P3394" s="322"/>
      <c r="Q3394" s="330">
        <v>0</v>
      </c>
      <c r="R3394" s="322"/>
      <c r="S3394" s="149">
        <v>1</v>
      </c>
    </row>
    <row r="3395" spans="1:19" ht="10.9" customHeight="1" x14ac:dyDescent="0.2">
      <c r="A3395" s="301"/>
      <c r="B3395" s="301"/>
      <c r="C3395" s="301"/>
      <c r="D3395" s="301"/>
      <c r="E3395" s="301"/>
      <c r="F3395" s="301"/>
      <c r="G3395" s="301"/>
      <c r="H3395" s="301"/>
      <c r="I3395" s="301"/>
      <c r="J3395" s="301"/>
      <c r="K3395" s="301"/>
      <c r="L3395" s="301"/>
      <c r="M3395" s="301"/>
      <c r="N3395" s="301"/>
      <c r="O3395" s="301"/>
      <c r="P3395" s="301"/>
      <c r="Q3395" s="301"/>
      <c r="R3395" s="301"/>
      <c r="S3395" s="301"/>
    </row>
    <row r="3396" spans="1:19" ht="10.9" customHeight="1" x14ac:dyDescent="0.2">
      <c r="A3396" s="322" t="s">
        <v>4033</v>
      </c>
      <c r="B3396" s="322"/>
      <c r="C3396" s="322"/>
      <c r="D3396" s="322"/>
      <c r="E3396" s="321" t="s">
        <v>4190</v>
      </c>
      <c r="F3396" s="321"/>
      <c r="G3396" s="321"/>
      <c r="H3396" s="321"/>
      <c r="I3396" s="321"/>
      <c r="J3396" s="321"/>
      <c r="K3396" s="321"/>
      <c r="L3396" s="321"/>
      <c r="M3396" s="321"/>
      <c r="N3396" s="321"/>
      <c r="O3396" s="321"/>
      <c r="P3396" s="321"/>
      <c r="Q3396" s="321"/>
      <c r="R3396" s="321"/>
      <c r="S3396" s="321"/>
    </row>
    <row r="3397" spans="1:19" ht="10.9" customHeight="1" x14ac:dyDescent="0.2">
      <c r="A3397" s="322" t="s">
        <v>4031</v>
      </c>
      <c r="B3397" s="322"/>
      <c r="C3397" s="322"/>
      <c r="D3397" s="322"/>
      <c r="E3397" s="321" t="s">
        <v>4189</v>
      </c>
      <c r="F3397" s="321"/>
      <c r="G3397" s="321"/>
      <c r="H3397" s="321"/>
      <c r="I3397" s="321"/>
      <c r="J3397" s="321"/>
      <c r="K3397" s="321"/>
      <c r="L3397" s="321"/>
      <c r="M3397" s="321"/>
      <c r="N3397" s="321"/>
      <c r="O3397" s="321"/>
      <c r="P3397" s="321"/>
      <c r="Q3397" s="321"/>
      <c r="R3397" s="321"/>
      <c r="S3397" s="321"/>
    </row>
    <row r="3398" spans="1:19" ht="10.9" customHeight="1" x14ac:dyDescent="0.2">
      <c r="A3398" s="322" t="s">
        <v>4022</v>
      </c>
      <c r="B3398" s="322"/>
      <c r="C3398" s="322"/>
      <c r="D3398" s="322"/>
      <c r="E3398" s="321" t="s">
        <v>4188</v>
      </c>
      <c r="F3398" s="321"/>
      <c r="G3398" s="321"/>
      <c r="H3398" s="321"/>
      <c r="I3398" s="321"/>
      <c r="J3398" s="321"/>
      <c r="K3398" s="321"/>
      <c r="L3398" s="321"/>
      <c r="M3398" s="321"/>
      <c r="N3398" s="321"/>
      <c r="O3398" s="321"/>
      <c r="P3398" s="322" t="s">
        <v>2904</v>
      </c>
      <c r="Q3398" s="322"/>
      <c r="R3398" s="321" t="s">
        <v>19</v>
      </c>
      <c r="S3398" s="321"/>
    </row>
    <row r="3399" spans="1:19" ht="10.9" customHeight="1" x14ac:dyDescent="0.2">
      <c r="A3399" s="157"/>
      <c r="B3399" s="324"/>
      <c r="C3399" s="324"/>
      <c r="D3399" s="324"/>
      <c r="E3399" s="324"/>
      <c r="F3399" s="324"/>
      <c r="G3399" s="325"/>
      <c r="H3399" s="325"/>
      <c r="I3399" s="325"/>
      <c r="J3399" s="325"/>
      <c r="K3399" s="156"/>
      <c r="L3399" s="326" t="s">
        <v>4020</v>
      </c>
      <c r="M3399" s="326"/>
      <c r="N3399" s="326"/>
      <c r="O3399" s="326"/>
      <c r="P3399" s="326"/>
      <c r="Q3399" s="326"/>
      <c r="R3399" s="326"/>
      <c r="S3399" s="156"/>
    </row>
    <row r="3400" spans="1:19" ht="65.650000000000006" customHeight="1" x14ac:dyDescent="0.2">
      <c r="A3400" s="155" t="s">
        <v>1247</v>
      </c>
      <c r="B3400" s="327" t="s">
        <v>0</v>
      </c>
      <c r="C3400" s="327"/>
      <c r="D3400" s="327" t="s">
        <v>1</v>
      </c>
      <c r="E3400" s="327"/>
      <c r="F3400" s="327"/>
      <c r="G3400" s="327" t="s">
        <v>2904</v>
      </c>
      <c r="H3400" s="327"/>
      <c r="I3400" s="328" t="s">
        <v>405</v>
      </c>
      <c r="J3400" s="328"/>
      <c r="K3400" s="154" t="s">
        <v>4</v>
      </c>
      <c r="L3400" s="322" t="s">
        <v>4019</v>
      </c>
      <c r="M3400" s="322"/>
      <c r="N3400" s="141" t="s">
        <v>4018</v>
      </c>
      <c r="O3400" s="322" t="s">
        <v>4017</v>
      </c>
      <c r="P3400" s="322"/>
      <c r="Q3400" s="322" t="s">
        <v>4016</v>
      </c>
      <c r="R3400" s="322"/>
      <c r="S3400" s="154" t="s">
        <v>5</v>
      </c>
    </row>
    <row r="3401" spans="1:19" ht="10.9" customHeight="1" x14ac:dyDescent="0.2">
      <c r="A3401" s="128" t="s">
        <v>4015</v>
      </c>
      <c r="B3401" s="334">
        <v>2545</v>
      </c>
      <c r="C3401" s="321"/>
      <c r="D3401" s="321" t="s">
        <v>450</v>
      </c>
      <c r="E3401" s="321"/>
      <c r="F3401" s="321"/>
      <c r="G3401" s="321" t="s">
        <v>19</v>
      </c>
      <c r="H3401" s="321"/>
      <c r="I3401" s="335">
        <v>1</v>
      </c>
      <c r="J3401" s="331"/>
      <c r="K3401" s="142">
        <v>25</v>
      </c>
      <c r="L3401" s="331"/>
      <c r="M3401" s="331"/>
      <c r="N3401" s="142">
        <v>25</v>
      </c>
      <c r="O3401" s="331"/>
      <c r="P3401" s="331"/>
      <c r="Q3401" s="331"/>
      <c r="R3401" s="331"/>
      <c r="S3401" s="142">
        <v>25</v>
      </c>
    </row>
    <row r="3402" spans="1:19" ht="10.9" customHeight="1" x14ac:dyDescent="0.2">
      <c r="A3402" s="322" t="s">
        <v>4014</v>
      </c>
      <c r="B3402" s="322"/>
      <c r="C3402" s="322"/>
      <c r="D3402" s="322"/>
      <c r="E3402" s="322"/>
      <c r="F3402" s="322"/>
      <c r="G3402" s="322"/>
      <c r="H3402" s="322"/>
      <c r="I3402" s="322"/>
      <c r="J3402" s="322"/>
      <c r="K3402" s="322"/>
      <c r="L3402" s="333">
        <v>0</v>
      </c>
      <c r="M3402" s="322"/>
      <c r="N3402" s="160">
        <v>25</v>
      </c>
      <c r="O3402" s="333">
        <v>0</v>
      </c>
      <c r="P3402" s="322"/>
      <c r="Q3402" s="333">
        <v>0</v>
      </c>
      <c r="R3402" s="322"/>
      <c r="S3402" s="160">
        <v>25</v>
      </c>
    </row>
    <row r="3403" spans="1:19" ht="10.9" customHeight="1" x14ac:dyDescent="0.2">
      <c r="A3403" s="322" t="s">
        <v>4013</v>
      </c>
      <c r="B3403" s="322"/>
      <c r="C3403" s="322"/>
      <c r="D3403" s="322"/>
      <c r="E3403" s="322"/>
      <c r="F3403" s="322"/>
      <c r="G3403" s="322"/>
      <c r="H3403" s="322"/>
      <c r="I3403" s="322"/>
      <c r="J3403" s="322"/>
      <c r="K3403" s="322"/>
      <c r="L3403" s="330">
        <v>0</v>
      </c>
      <c r="M3403" s="322"/>
      <c r="N3403" s="149">
        <v>1</v>
      </c>
      <c r="O3403" s="330">
        <v>0</v>
      </c>
      <c r="P3403" s="322"/>
      <c r="Q3403" s="330">
        <v>0</v>
      </c>
      <c r="R3403" s="322"/>
      <c r="S3403" s="149">
        <v>1</v>
      </c>
    </row>
    <row r="3404" spans="1:19" ht="10.9" customHeight="1" x14ac:dyDescent="0.2">
      <c r="A3404" s="301"/>
      <c r="B3404" s="301"/>
      <c r="C3404" s="301"/>
      <c r="D3404" s="301"/>
      <c r="E3404" s="301"/>
      <c r="F3404" s="301"/>
      <c r="G3404" s="301"/>
      <c r="H3404" s="301"/>
      <c r="I3404" s="301"/>
      <c r="J3404" s="301"/>
      <c r="K3404" s="301"/>
      <c r="L3404" s="301"/>
      <c r="M3404" s="301"/>
      <c r="N3404" s="301"/>
      <c r="O3404" s="301"/>
      <c r="P3404" s="301"/>
      <c r="Q3404" s="301"/>
      <c r="R3404" s="301"/>
      <c r="S3404" s="301"/>
    </row>
    <row r="3405" spans="1:19" ht="10.9" customHeight="1" x14ac:dyDescent="0.2">
      <c r="A3405" s="322" t="s">
        <v>4022</v>
      </c>
      <c r="B3405" s="322"/>
      <c r="C3405" s="322"/>
      <c r="D3405" s="322"/>
      <c r="E3405" s="321" t="s">
        <v>4187</v>
      </c>
      <c r="F3405" s="321"/>
      <c r="G3405" s="321"/>
      <c r="H3405" s="321"/>
      <c r="I3405" s="321"/>
      <c r="J3405" s="321"/>
      <c r="K3405" s="321"/>
      <c r="L3405" s="321"/>
      <c r="M3405" s="321"/>
      <c r="N3405" s="321"/>
      <c r="O3405" s="321"/>
      <c r="P3405" s="322" t="s">
        <v>2904</v>
      </c>
      <c r="Q3405" s="322"/>
      <c r="R3405" s="321" t="s">
        <v>19</v>
      </c>
      <c r="S3405" s="321"/>
    </row>
    <row r="3406" spans="1:19" ht="10.9" customHeight="1" x14ac:dyDescent="0.2">
      <c r="A3406" s="157"/>
      <c r="B3406" s="324"/>
      <c r="C3406" s="324"/>
      <c r="D3406" s="324"/>
      <c r="E3406" s="324"/>
      <c r="F3406" s="324"/>
      <c r="G3406" s="325"/>
      <c r="H3406" s="325"/>
      <c r="I3406" s="325"/>
      <c r="J3406" s="325"/>
      <c r="K3406" s="156"/>
      <c r="L3406" s="326" t="s">
        <v>4020</v>
      </c>
      <c r="M3406" s="326"/>
      <c r="N3406" s="326"/>
      <c r="O3406" s="326"/>
      <c r="P3406" s="326"/>
      <c r="Q3406" s="326"/>
      <c r="R3406" s="326"/>
      <c r="S3406" s="156"/>
    </row>
    <row r="3407" spans="1:19" ht="65.650000000000006" customHeight="1" x14ac:dyDescent="0.2">
      <c r="A3407" s="155" t="s">
        <v>1247</v>
      </c>
      <c r="B3407" s="327" t="s">
        <v>0</v>
      </c>
      <c r="C3407" s="327"/>
      <c r="D3407" s="327" t="s">
        <v>1</v>
      </c>
      <c r="E3407" s="327"/>
      <c r="F3407" s="327"/>
      <c r="G3407" s="327" t="s">
        <v>2904</v>
      </c>
      <c r="H3407" s="327"/>
      <c r="I3407" s="328" t="s">
        <v>405</v>
      </c>
      <c r="J3407" s="328"/>
      <c r="K3407" s="154" t="s">
        <v>4</v>
      </c>
      <c r="L3407" s="322" t="s">
        <v>4019</v>
      </c>
      <c r="M3407" s="322"/>
      <c r="N3407" s="141" t="s">
        <v>4018</v>
      </c>
      <c r="O3407" s="322" t="s">
        <v>4017</v>
      </c>
      <c r="P3407" s="322"/>
      <c r="Q3407" s="322" t="s">
        <v>4016</v>
      </c>
      <c r="R3407" s="322"/>
      <c r="S3407" s="154" t="s">
        <v>5</v>
      </c>
    </row>
    <row r="3408" spans="1:19" ht="10.9" customHeight="1" x14ac:dyDescent="0.2">
      <c r="A3408" s="128" t="s">
        <v>4015</v>
      </c>
      <c r="B3408" s="334">
        <v>2545</v>
      </c>
      <c r="C3408" s="321"/>
      <c r="D3408" s="321" t="s">
        <v>450</v>
      </c>
      <c r="E3408" s="321"/>
      <c r="F3408" s="321"/>
      <c r="G3408" s="321" t="s">
        <v>19</v>
      </c>
      <c r="H3408" s="321"/>
      <c r="I3408" s="335">
        <v>1</v>
      </c>
      <c r="J3408" s="331"/>
      <c r="K3408" s="142">
        <v>25</v>
      </c>
      <c r="L3408" s="331"/>
      <c r="M3408" s="331"/>
      <c r="N3408" s="142">
        <v>25</v>
      </c>
      <c r="O3408" s="331"/>
      <c r="P3408" s="331"/>
      <c r="Q3408" s="331"/>
      <c r="R3408" s="331"/>
      <c r="S3408" s="142">
        <v>25</v>
      </c>
    </row>
    <row r="3409" spans="1:19" ht="10.9" customHeight="1" x14ac:dyDescent="0.2">
      <c r="A3409" s="322" t="s">
        <v>4014</v>
      </c>
      <c r="B3409" s="322"/>
      <c r="C3409" s="322"/>
      <c r="D3409" s="322"/>
      <c r="E3409" s="322"/>
      <c r="F3409" s="322"/>
      <c r="G3409" s="322"/>
      <c r="H3409" s="322"/>
      <c r="I3409" s="322"/>
      <c r="J3409" s="322"/>
      <c r="K3409" s="322"/>
      <c r="L3409" s="333">
        <v>0</v>
      </c>
      <c r="M3409" s="322"/>
      <c r="N3409" s="160">
        <v>25</v>
      </c>
      <c r="O3409" s="333">
        <v>0</v>
      </c>
      <c r="P3409" s="322"/>
      <c r="Q3409" s="333">
        <v>0</v>
      </c>
      <c r="R3409" s="322"/>
      <c r="S3409" s="160">
        <v>25</v>
      </c>
    </row>
    <row r="3410" spans="1:19" ht="10.9" customHeight="1" x14ac:dyDescent="0.2">
      <c r="A3410" s="322" t="s">
        <v>4013</v>
      </c>
      <c r="B3410" s="322"/>
      <c r="C3410" s="322"/>
      <c r="D3410" s="322"/>
      <c r="E3410" s="322"/>
      <c r="F3410" s="322"/>
      <c r="G3410" s="322"/>
      <c r="H3410" s="322"/>
      <c r="I3410" s="322"/>
      <c r="J3410" s="322"/>
      <c r="K3410" s="322"/>
      <c r="L3410" s="330">
        <v>0</v>
      </c>
      <c r="M3410" s="322"/>
      <c r="N3410" s="149">
        <v>1</v>
      </c>
      <c r="O3410" s="330">
        <v>0</v>
      </c>
      <c r="P3410" s="322"/>
      <c r="Q3410" s="330">
        <v>0</v>
      </c>
      <c r="R3410" s="322"/>
      <c r="S3410" s="149">
        <v>1</v>
      </c>
    </row>
    <row r="3411" spans="1:19" ht="10.9" customHeight="1" x14ac:dyDescent="0.2">
      <c r="A3411" s="301"/>
      <c r="B3411" s="301"/>
      <c r="C3411" s="301"/>
      <c r="D3411" s="301"/>
      <c r="E3411" s="301"/>
      <c r="F3411" s="301"/>
      <c r="G3411" s="301"/>
      <c r="H3411" s="301"/>
      <c r="I3411" s="301"/>
      <c r="J3411" s="301"/>
      <c r="K3411" s="301"/>
      <c r="L3411" s="301"/>
      <c r="M3411" s="301"/>
      <c r="N3411" s="301"/>
      <c r="O3411" s="301"/>
      <c r="P3411" s="301"/>
      <c r="Q3411" s="301"/>
      <c r="R3411" s="301"/>
      <c r="S3411" s="301"/>
    </row>
    <row r="3412" spans="1:19" ht="10.9" customHeight="1" x14ac:dyDescent="0.2">
      <c r="A3412" s="322" t="s">
        <v>4022</v>
      </c>
      <c r="B3412" s="322"/>
      <c r="C3412" s="322"/>
      <c r="D3412" s="322"/>
      <c r="E3412" s="321" t="s">
        <v>4186</v>
      </c>
      <c r="F3412" s="321"/>
      <c r="G3412" s="321"/>
      <c r="H3412" s="321"/>
      <c r="I3412" s="321"/>
      <c r="J3412" s="321"/>
      <c r="K3412" s="321"/>
      <c r="L3412" s="321"/>
      <c r="M3412" s="321"/>
      <c r="N3412" s="321"/>
      <c r="O3412" s="321"/>
      <c r="P3412" s="322" t="s">
        <v>2904</v>
      </c>
      <c r="Q3412" s="322"/>
      <c r="R3412" s="321" t="s">
        <v>19</v>
      </c>
      <c r="S3412" s="321"/>
    </row>
    <row r="3413" spans="1:19" ht="10.9" customHeight="1" x14ac:dyDescent="0.2">
      <c r="A3413" s="157"/>
      <c r="B3413" s="324"/>
      <c r="C3413" s="324"/>
      <c r="D3413" s="324"/>
      <c r="E3413" s="324"/>
      <c r="F3413" s="324"/>
      <c r="G3413" s="325"/>
      <c r="H3413" s="325"/>
      <c r="I3413" s="325"/>
      <c r="J3413" s="325"/>
      <c r="K3413" s="156"/>
      <c r="L3413" s="326" t="s">
        <v>4020</v>
      </c>
      <c r="M3413" s="326"/>
      <c r="N3413" s="326"/>
      <c r="O3413" s="326"/>
      <c r="P3413" s="326"/>
      <c r="Q3413" s="326"/>
      <c r="R3413" s="326"/>
      <c r="S3413" s="156"/>
    </row>
    <row r="3414" spans="1:19" ht="65.650000000000006" customHeight="1" x14ac:dyDescent="0.2">
      <c r="A3414" s="155" t="s">
        <v>1247</v>
      </c>
      <c r="B3414" s="327" t="s">
        <v>0</v>
      </c>
      <c r="C3414" s="327"/>
      <c r="D3414" s="327" t="s">
        <v>1</v>
      </c>
      <c r="E3414" s="327"/>
      <c r="F3414" s="327"/>
      <c r="G3414" s="327" t="s">
        <v>2904</v>
      </c>
      <c r="H3414" s="327"/>
      <c r="I3414" s="328" t="s">
        <v>405</v>
      </c>
      <c r="J3414" s="328"/>
      <c r="K3414" s="154" t="s">
        <v>4</v>
      </c>
      <c r="L3414" s="322" t="s">
        <v>4019</v>
      </c>
      <c r="M3414" s="322"/>
      <c r="N3414" s="141" t="s">
        <v>4018</v>
      </c>
      <c r="O3414" s="322" t="s">
        <v>4017</v>
      </c>
      <c r="P3414" s="322"/>
      <c r="Q3414" s="322" t="s">
        <v>4016</v>
      </c>
      <c r="R3414" s="322"/>
      <c r="S3414" s="154" t="s">
        <v>5</v>
      </c>
    </row>
    <row r="3415" spans="1:19" ht="10.9" customHeight="1" x14ac:dyDescent="0.2">
      <c r="A3415" s="128" t="s">
        <v>4015</v>
      </c>
      <c r="B3415" s="334">
        <v>2545</v>
      </c>
      <c r="C3415" s="321"/>
      <c r="D3415" s="321" t="s">
        <v>450</v>
      </c>
      <c r="E3415" s="321"/>
      <c r="F3415" s="321"/>
      <c r="G3415" s="321" t="s">
        <v>19</v>
      </c>
      <c r="H3415" s="321"/>
      <c r="I3415" s="335">
        <v>1</v>
      </c>
      <c r="J3415" s="331"/>
      <c r="K3415" s="142">
        <v>25</v>
      </c>
      <c r="L3415" s="331"/>
      <c r="M3415" s="331"/>
      <c r="N3415" s="142">
        <v>25</v>
      </c>
      <c r="O3415" s="331"/>
      <c r="P3415" s="331"/>
      <c r="Q3415" s="331"/>
      <c r="R3415" s="331"/>
      <c r="S3415" s="142">
        <v>25</v>
      </c>
    </row>
    <row r="3416" spans="1:19" ht="10.9" customHeight="1" x14ac:dyDescent="0.2">
      <c r="A3416" s="322" t="s">
        <v>4014</v>
      </c>
      <c r="B3416" s="322"/>
      <c r="C3416" s="322"/>
      <c r="D3416" s="322"/>
      <c r="E3416" s="322"/>
      <c r="F3416" s="322"/>
      <c r="G3416" s="322"/>
      <c r="H3416" s="322"/>
      <c r="I3416" s="322"/>
      <c r="J3416" s="322"/>
      <c r="K3416" s="322"/>
      <c r="L3416" s="333">
        <v>0</v>
      </c>
      <c r="M3416" s="322"/>
      <c r="N3416" s="160">
        <v>25</v>
      </c>
      <c r="O3416" s="333">
        <v>0</v>
      </c>
      <c r="P3416" s="322"/>
      <c r="Q3416" s="333">
        <v>0</v>
      </c>
      <c r="R3416" s="322"/>
      <c r="S3416" s="160">
        <v>25</v>
      </c>
    </row>
    <row r="3417" spans="1:19" ht="10.9" customHeight="1" x14ac:dyDescent="0.2">
      <c r="A3417" s="322" t="s">
        <v>4013</v>
      </c>
      <c r="B3417" s="322"/>
      <c r="C3417" s="322"/>
      <c r="D3417" s="322"/>
      <c r="E3417" s="322"/>
      <c r="F3417" s="322"/>
      <c r="G3417" s="322"/>
      <c r="H3417" s="322"/>
      <c r="I3417" s="322"/>
      <c r="J3417" s="322"/>
      <c r="K3417" s="322"/>
      <c r="L3417" s="330">
        <v>0</v>
      </c>
      <c r="M3417" s="322"/>
      <c r="N3417" s="149">
        <v>1</v>
      </c>
      <c r="O3417" s="330">
        <v>0</v>
      </c>
      <c r="P3417" s="322"/>
      <c r="Q3417" s="330">
        <v>0</v>
      </c>
      <c r="R3417" s="322"/>
      <c r="S3417" s="149">
        <v>1</v>
      </c>
    </row>
    <row r="3418" spans="1:19" ht="10.9" customHeight="1" x14ac:dyDescent="0.2">
      <c r="A3418" s="301"/>
      <c r="B3418" s="301"/>
      <c r="C3418" s="301"/>
      <c r="D3418" s="301"/>
      <c r="E3418" s="301"/>
      <c r="F3418" s="301"/>
      <c r="G3418" s="301"/>
      <c r="H3418" s="301"/>
      <c r="I3418" s="301"/>
      <c r="J3418" s="301"/>
      <c r="K3418" s="301"/>
      <c r="L3418" s="301"/>
      <c r="M3418" s="301"/>
      <c r="N3418" s="301"/>
      <c r="O3418" s="301"/>
      <c r="P3418" s="301"/>
      <c r="Q3418" s="301"/>
      <c r="R3418" s="301"/>
      <c r="S3418" s="301"/>
    </row>
    <row r="3419" spans="1:19" ht="10.9" customHeight="1" x14ac:dyDescent="0.2">
      <c r="A3419" s="322" t="s">
        <v>4033</v>
      </c>
      <c r="B3419" s="322"/>
      <c r="C3419" s="322"/>
      <c r="D3419" s="322"/>
      <c r="E3419" s="321" t="s">
        <v>4185</v>
      </c>
      <c r="F3419" s="321"/>
      <c r="G3419" s="321"/>
      <c r="H3419" s="321"/>
      <c r="I3419" s="321"/>
      <c r="J3419" s="321"/>
      <c r="K3419" s="321"/>
      <c r="L3419" s="321"/>
      <c r="M3419" s="321"/>
      <c r="N3419" s="321"/>
      <c r="O3419" s="321"/>
      <c r="P3419" s="321"/>
      <c r="Q3419" s="321"/>
      <c r="R3419" s="321"/>
      <c r="S3419" s="321"/>
    </row>
    <row r="3420" spans="1:19" ht="10.9" customHeight="1" x14ac:dyDescent="0.2">
      <c r="A3420" s="322" t="s">
        <v>4031</v>
      </c>
      <c r="B3420" s="322"/>
      <c r="C3420" s="322"/>
      <c r="D3420" s="322"/>
      <c r="E3420" s="321" t="s">
        <v>4184</v>
      </c>
      <c r="F3420" s="321"/>
      <c r="G3420" s="321"/>
      <c r="H3420" s="321"/>
      <c r="I3420" s="321"/>
      <c r="J3420" s="321"/>
      <c r="K3420" s="321"/>
      <c r="L3420" s="321"/>
      <c r="M3420" s="321"/>
      <c r="N3420" s="321"/>
      <c r="O3420" s="321"/>
      <c r="P3420" s="321"/>
      <c r="Q3420" s="321"/>
      <c r="R3420" s="321"/>
      <c r="S3420" s="321"/>
    </row>
    <row r="3421" spans="1:19" ht="10.9" customHeight="1" x14ac:dyDescent="0.2">
      <c r="A3421" s="322" t="s">
        <v>4022</v>
      </c>
      <c r="B3421" s="322"/>
      <c r="C3421" s="322"/>
      <c r="D3421" s="322"/>
      <c r="E3421" s="321" t="s">
        <v>4183</v>
      </c>
      <c r="F3421" s="321"/>
      <c r="G3421" s="321"/>
      <c r="H3421" s="321"/>
      <c r="I3421" s="321"/>
      <c r="J3421" s="321"/>
      <c r="K3421" s="321"/>
      <c r="L3421" s="321"/>
      <c r="M3421" s="321"/>
      <c r="N3421" s="321"/>
      <c r="O3421" s="321"/>
      <c r="P3421" s="322" t="s">
        <v>2904</v>
      </c>
      <c r="Q3421" s="322"/>
      <c r="R3421" s="321" t="s">
        <v>7</v>
      </c>
      <c r="S3421" s="321"/>
    </row>
    <row r="3422" spans="1:19" ht="10.9" customHeight="1" x14ac:dyDescent="0.2">
      <c r="A3422" s="157"/>
      <c r="B3422" s="324"/>
      <c r="C3422" s="324"/>
      <c r="D3422" s="324"/>
      <c r="E3422" s="324"/>
      <c r="F3422" s="324"/>
      <c r="G3422" s="325"/>
      <c r="H3422" s="325"/>
      <c r="I3422" s="325"/>
      <c r="J3422" s="325"/>
      <c r="K3422" s="156"/>
      <c r="L3422" s="326" t="s">
        <v>4020</v>
      </c>
      <c r="M3422" s="326"/>
      <c r="N3422" s="326"/>
      <c r="O3422" s="326"/>
      <c r="P3422" s="326"/>
      <c r="Q3422" s="326"/>
      <c r="R3422" s="326"/>
      <c r="S3422" s="156"/>
    </row>
    <row r="3423" spans="1:19" ht="65.650000000000006" customHeight="1" x14ac:dyDescent="0.2">
      <c r="A3423" s="155" t="s">
        <v>1247</v>
      </c>
      <c r="B3423" s="327" t="s">
        <v>0</v>
      </c>
      <c r="C3423" s="327"/>
      <c r="D3423" s="327" t="s">
        <v>1</v>
      </c>
      <c r="E3423" s="327"/>
      <c r="F3423" s="327"/>
      <c r="G3423" s="327" t="s">
        <v>2904</v>
      </c>
      <c r="H3423" s="327"/>
      <c r="I3423" s="328" t="s">
        <v>405</v>
      </c>
      <c r="J3423" s="328"/>
      <c r="K3423" s="154" t="s">
        <v>4</v>
      </c>
      <c r="L3423" s="322" t="s">
        <v>4019</v>
      </c>
      <c r="M3423" s="322"/>
      <c r="N3423" s="141" t="s">
        <v>4018</v>
      </c>
      <c r="O3423" s="322" t="s">
        <v>4017</v>
      </c>
      <c r="P3423" s="322"/>
      <c r="Q3423" s="322" t="s">
        <v>4016</v>
      </c>
      <c r="R3423" s="322"/>
      <c r="S3423" s="154" t="s">
        <v>5</v>
      </c>
    </row>
    <row r="3424" spans="1:19" ht="21.75" customHeight="1" x14ac:dyDescent="0.2">
      <c r="A3424" s="128" t="s">
        <v>4015</v>
      </c>
      <c r="B3424" s="334">
        <v>9089</v>
      </c>
      <c r="C3424" s="321"/>
      <c r="D3424" s="321" t="s">
        <v>716</v>
      </c>
      <c r="E3424" s="321"/>
      <c r="F3424" s="321"/>
      <c r="G3424" s="321" t="s">
        <v>7</v>
      </c>
      <c r="H3424" s="321"/>
      <c r="I3424" s="335">
        <v>1</v>
      </c>
      <c r="J3424" s="331"/>
      <c r="K3424" s="136">
        <v>1081743.06</v>
      </c>
      <c r="L3424" s="331"/>
      <c r="M3424" s="331"/>
      <c r="N3424" s="153"/>
      <c r="O3424" s="356">
        <v>1081743.06</v>
      </c>
      <c r="P3424" s="331"/>
      <c r="Q3424" s="331"/>
      <c r="R3424" s="331"/>
      <c r="S3424" s="136">
        <v>1081743.06</v>
      </c>
    </row>
    <row r="3425" spans="1:19" ht="21.95" customHeight="1" x14ac:dyDescent="0.2">
      <c r="A3425" s="322" t="s">
        <v>4014</v>
      </c>
      <c r="B3425" s="322"/>
      <c r="C3425" s="322"/>
      <c r="D3425" s="322"/>
      <c r="E3425" s="322"/>
      <c r="F3425" s="322"/>
      <c r="G3425" s="322"/>
      <c r="H3425" s="322"/>
      <c r="I3425" s="322"/>
      <c r="J3425" s="322"/>
      <c r="K3425" s="322"/>
      <c r="L3425" s="333">
        <v>0</v>
      </c>
      <c r="M3425" s="322"/>
      <c r="N3425" s="152">
        <v>0</v>
      </c>
      <c r="O3425" s="355">
        <v>1081743.06</v>
      </c>
      <c r="P3425" s="322"/>
      <c r="Q3425" s="333">
        <v>0</v>
      </c>
      <c r="R3425" s="322"/>
      <c r="S3425" s="162">
        <v>1081743.06</v>
      </c>
    </row>
    <row r="3426" spans="1:19" ht="10.9" customHeight="1" x14ac:dyDescent="0.2">
      <c r="A3426" s="322" t="s">
        <v>4013</v>
      </c>
      <c r="B3426" s="322"/>
      <c r="C3426" s="322"/>
      <c r="D3426" s="322"/>
      <c r="E3426" s="322"/>
      <c r="F3426" s="322"/>
      <c r="G3426" s="322"/>
      <c r="H3426" s="322"/>
      <c r="I3426" s="322"/>
      <c r="J3426" s="322"/>
      <c r="K3426" s="322"/>
      <c r="L3426" s="330">
        <v>0</v>
      </c>
      <c r="M3426" s="322"/>
      <c r="N3426" s="150">
        <v>0</v>
      </c>
      <c r="O3426" s="329">
        <v>1</v>
      </c>
      <c r="P3426" s="322"/>
      <c r="Q3426" s="330">
        <v>0</v>
      </c>
      <c r="R3426" s="322"/>
      <c r="S3426" s="149">
        <v>1</v>
      </c>
    </row>
    <row r="3427" spans="1:19" ht="10.9" customHeight="1" x14ac:dyDescent="0.2">
      <c r="A3427" s="301"/>
      <c r="B3427" s="301"/>
      <c r="C3427" s="301"/>
      <c r="D3427" s="301"/>
      <c r="E3427" s="301"/>
      <c r="F3427" s="301"/>
      <c r="G3427" s="301"/>
      <c r="H3427" s="301"/>
      <c r="I3427" s="301"/>
      <c r="J3427" s="301"/>
      <c r="K3427" s="301"/>
      <c r="L3427" s="301"/>
      <c r="M3427" s="301"/>
      <c r="N3427" s="301"/>
      <c r="O3427" s="301"/>
      <c r="P3427" s="301"/>
      <c r="Q3427" s="301"/>
      <c r="R3427" s="301"/>
      <c r="S3427" s="301"/>
    </row>
    <row r="3428" spans="1:19" ht="10.9" customHeight="1" x14ac:dyDescent="0.2">
      <c r="A3428" s="322" t="s">
        <v>4033</v>
      </c>
      <c r="B3428" s="322"/>
      <c r="C3428" s="322"/>
      <c r="D3428" s="322"/>
      <c r="E3428" s="321" t="s">
        <v>4182</v>
      </c>
      <c r="F3428" s="321"/>
      <c r="G3428" s="321"/>
      <c r="H3428" s="321"/>
      <c r="I3428" s="321"/>
      <c r="J3428" s="321"/>
      <c r="K3428" s="321"/>
      <c r="L3428" s="321"/>
      <c r="M3428" s="321"/>
      <c r="N3428" s="321"/>
      <c r="O3428" s="321"/>
      <c r="P3428" s="321"/>
      <c r="Q3428" s="321"/>
      <c r="R3428" s="321"/>
      <c r="S3428" s="321"/>
    </row>
    <row r="3429" spans="1:19" ht="10.9" customHeight="1" x14ac:dyDescent="0.2">
      <c r="A3429" s="322" t="s">
        <v>4031</v>
      </c>
      <c r="B3429" s="322"/>
      <c r="C3429" s="322"/>
      <c r="D3429" s="322"/>
      <c r="E3429" s="321" t="s">
        <v>4181</v>
      </c>
      <c r="F3429" s="321"/>
      <c r="G3429" s="321"/>
      <c r="H3429" s="321"/>
      <c r="I3429" s="321"/>
      <c r="J3429" s="321"/>
      <c r="K3429" s="321"/>
      <c r="L3429" s="321"/>
      <c r="M3429" s="321"/>
      <c r="N3429" s="321"/>
      <c r="O3429" s="321"/>
      <c r="P3429" s="321"/>
      <c r="Q3429" s="321"/>
      <c r="R3429" s="321"/>
      <c r="S3429" s="321"/>
    </row>
    <row r="3430" spans="1:19" ht="10.9" customHeight="1" x14ac:dyDescent="0.2">
      <c r="A3430" s="322" t="s">
        <v>4022</v>
      </c>
      <c r="B3430" s="322"/>
      <c r="C3430" s="322"/>
      <c r="D3430" s="322"/>
      <c r="E3430" s="321" t="s">
        <v>4180</v>
      </c>
      <c r="F3430" s="321"/>
      <c r="G3430" s="321"/>
      <c r="H3430" s="321"/>
      <c r="I3430" s="321"/>
      <c r="J3430" s="321"/>
      <c r="K3430" s="321"/>
      <c r="L3430" s="321"/>
      <c r="M3430" s="321"/>
      <c r="N3430" s="321"/>
      <c r="O3430" s="321"/>
      <c r="P3430" s="322" t="s">
        <v>2904</v>
      </c>
      <c r="Q3430" s="322"/>
      <c r="R3430" s="321" t="s">
        <v>21</v>
      </c>
      <c r="S3430" s="321"/>
    </row>
    <row r="3431" spans="1:19" ht="10.9" customHeight="1" x14ac:dyDescent="0.2">
      <c r="A3431" s="157"/>
      <c r="B3431" s="324"/>
      <c r="C3431" s="324"/>
      <c r="D3431" s="324"/>
      <c r="E3431" s="324"/>
      <c r="F3431" s="324"/>
      <c r="G3431" s="325"/>
      <c r="H3431" s="325"/>
      <c r="I3431" s="325"/>
      <c r="J3431" s="325"/>
      <c r="K3431" s="156"/>
      <c r="L3431" s="326" t="s">
        <v>4020</v>
      </c>
      <c r="M3431" s="326"/>
      <c r="N3431" s="326"/>
      <c r="O3431" s="326"/>
      <c r="P3431" s="326"/>
      <c r="Q3431" s="326"/>
      <c r="R3431" s="326"/>
      <c r="S3431" s="156"/>
    </row>
    <row r="3432" spans="1:19" ht="65.650000000000006" customHeight="1" x14ac:dyDescent="0.2">
      <c r="A3432" s="155" t="s">
        <v>1247</v>
      </c>
      <c r="B3432" s="327" t="s">
        <v>0</v>
      </c>
      <c r="C3432" s="327"/>
      <c r="D3432" s="327" t="s">
        <v>1</v>
      </c>
      <c r="E3432" s="327"/>
      <c r="F3432" s="327"/>
      <c r="G3432" s="327" t="s">
        <v>2904</v>
      </c>
      <c r="H3432" s="327"/>
      <c r="I3432" s="328" t="s">
        <v>405</v>
      </c>
      <c r="J3432" s="328"/>
      <c r="K3432" s="154" t="s">
        <v>4</v>
      </c>
      <c r="L3432" s="322" t="s">
        <v>4019</v>
      </c>
      <c r="M3432" s="322"/>
      <c r="N3432" s="141" t="s">
        <v>4018</v>
      </c>
      <c r="O3432" s="322" t="s">
        <v>4017</v>
      </c>
      <c r="P3432" s="322"/>
      <c r="Q3432" s="322" t="s">
        <v>4016</v>
      </c>
      <c r="R3432" s="322"/>
      <c r="S3432" s="154" t="s">
        <v>5</v>
      </c>
    </row>
    <row r="3433" spans="1:19" ht="10.9" customHeight="1" x14ac:dyDescent="0.2">
      <c r="A3433" s="128" t="s">
        <v>4015</v>
      </c>
      <c r="B3433" s="339">
        <v>934</v>
      </c>
      <c r="C3433" s="321"/>
      <c r="D3433" s="321" t="s">
        <v>4150</v>
      </c>
      <c r="E3433" s="321"/>
      <c r="F3433" s="321"/>
      <c r="G3433" s="321" t="s">
        <v>7</v>
      </c>
      <c r="H3433" s="321"/>
      <c r="I3433" s="335">
        <v>1.2E-2</v>
      </c>
      <c r="J3433" s="331"/>
      <c r="K3433" s="135">
        <v>184.32</v>
      </c>
      <c r="L3433" s="331"/>
      <c r="M3433" s="331"/>
      <c r="N3433" s="132">
        <v>2.2118000000000002</v>
      </c>
      <c r="O3433" s="331"/>
      <c r="P3433" s="331"/>
      <c r="Q3433" s="331"/>
      <c r="R3433" s="331"/>
      <c r="S3433" s="132">
        <v>2.2118000000000002</v>
      </c>
    </row>
    <row r="3434" spans="1:19" ht="10.9" customHeight="1" x14ac:dyDescent="0.2">
      <c r="A3434" s="128" t="s">
        <v>4015</v>
      </c>
      <c r="B3434" s="334">
        <v>6069</v>
      </c>
      <c r="C3434" s="321"/>
      <c r="D3434" s="321" t="s">
        <v>3282</v>
      </c>
      <c r="E3434" s="321"/>
      <c r="F3434" s="321"/>
      <c r="G3434" s="321" t="s">
        <v>7</v>
      </c>
      <c r="H3434" s="321"/>
      <c r="I3434" s="335">
        <v>1.0999999999999999E-2</v>
      </c>
      <c r="J3434" s="331"/>
      <c r="K3434" s="132">
        <v>6.6</v>
      </c>
      <c r="L3434" s="331"/>
      <c r="M3434" s="331"/>
      <c r="N3434" s="132">
        <v>7.2599999999999998E-2</v>
      </c>
      <c r="O3434" s="331"/>
      <c r="P3434" s="331"/>
      <c r="Q3434" s="331"/>
      <c r="R3434" s="331"/>
      <c r="S3434" s="132">
        <v>7.2599999999999998E-2</v>
      </c>
    </row>
    <row r="3435" spans="1:19" ht="10.9" customHeight="1" x14ac:dyDescent="0.2">
      <c r="A3435" s="128" t="s">
        <v>4015</v>
      </c>
      <c r="B3435" s="334">
        <v>6144</v>
      </c>
      <c r="C3435" s="321"/>
      <c r="D3435" s="321" t="s">
        <v>4149</v>
      </c>
      <c r="E3435" s="321"/>
      <c r="F3435" s="321"/>
      <c r="G3435" s="321" t="s">
        <v>3284</v>
      </c>
      <c r="H3435" s="321"/>
      <c r="I3435" s="335">
        <v>0.08</v>
      </c>
      <c r="J3435" s="331"/>
      <c r="K3435" s="135">
        <v>299.89999999999998</v>
      </c>
      <c r="L3435" s="331"/>
      <c r="M3435" s="331"/>
      <c r="N3435" s="142">
        <v>23.992000000000001</v>
      </c>
      <c r="O3435" s="331"/>
      <c r="P3435" s="331"/>
      <c r="Q3435" s="331"/>
      <c r="R3435" s="331"/>
      <c r="S3435" s="142">
        <v>23.992000000000001</v>
      </c>
    </row>
    <row r="3436" spans="1:19" ht="10.9" customHeight="1" x14ac:dyDescent="0.2">
      <c r="A3436" s="322" t="s">
        <v>4014</v>
      </c>
      <c r="B3436" s="322"/>
      <c r="C3436" s="322"/>
      <c r="D3436" s="322"/>
      <c r="E3436" s="322"/>
      <c r="F3436" s="322"/>
      <c r="G3436" s="322"/>
      <c r="H3436" s="322"/>
      <c r="I3436" s="322"/>
      <c r="J3436" s="322"/>
      <c r="K3436" s="322"/>
      <c r="L3436" s="333">
        <v>0</v>
      </c>
      <c r="M3436" s="322"/>
      <c r="N3436" s="160">
        <v>26.276399999999999</v>
      </c>
      <c r="O3436" s="333">
        <v>0</v>
      </c>
      <c r="P3436" s="322"/>
      <c r="Q3436" s="333">
        <v>0</v>
      </c>
      <c r="R3436" s="322"/>
      <c r="S3436" s="160">
        <v>26.276399999999999</v>
      </c>
    </row>
    <row r="3437" spans="1:19" ht="10.9" customHeight="1" x14ac:dyDescent="0.2">
      <c r="A3437" s="322" t="s">
        <v>4013</v>
      </c>
      <c r="B3437" s="322"/>
      <c r="C3437" s="322"/>
      <c r="D3437" s="322"/>
      <c r="E3437" s="322"/>
      <c r="F3437" s="322"/>
      <c r="G3437" s="322"/>
      <c r="H3437" s="322"/>
      <c r="I3437" s="322"/>
      <c r="J3437" s="322"/>
      <c r="K3437" s="322"/>
      <c r="L3437" s="330">
        <v>0</v>
      </c>
      <c r="M3437" s="322"/>
      <c r="N3437" s="149">
        <v>1</v>
      </c>
      <c r="O3437" s="330">
        <v>0</v>
      </c>
      <c r="P3437" s="322"/>
      <c r="Q3437" s="330">
        <v>0</v>
      </c>
      <c r="R3437" s="322"/>
      <c r="S3437" s="149">
        <v>1</v>
      </c>
    </row>
    <row r="3438" spans="1:19" ht="10.9" customHeight="1" x14ac:dyDescent="0.2">
      <c r="A3438" s="301"/>
      <c r="B3438" s="301"/>
      <c r="C3438" s="301"/>
      <c r="D3438" s="301"/>
      <c r="E3438" s="301"/>
      <c r="F3438" s="301"/>
      <c r="G3438" s="301"/>
      <c r="H3438" s="301"/>
      <c r="I3438" s="301"/>
      <c r="J3438" s="301"/>
      <c r="K3438" s="301"/>
      <c r="L3438" s="301"/>
      <c r="M3438" s="301"/>
      <c r="N3438" s="301"/>
      <c r="O3438" s="301"/>
      <c r="P3438" s="301"/>
      <c r="Q3438" s="301"/>
      <c r="R3438" s="301"/>
      <c r="S3438" s="301"/>
    </row>
    <row r="3439" spans="1:19" ht="10.9" customHeight="1" x14ac:dyDescent="0.2">
      <c r="A3439" s="322" t="s">
        <v>4031</v>
      </c>
      <c r="B3439" s="322"/>
      <c r="C3439" s="322"/>
      <c r="D3439" s="322"/>
      <c r="E3439" s="321" t="s">
        <v>4179</v>
      </c>
      <c r="F3439" s="321"/>
      <c r="G3439" s="321"/>
      <c r="H3439" s="321"/>
      <c r="I3439" s="321"/>
      <c r="J3439" s="321"/>
      <c r="K3439" s="321"/>
      <c r="L3439" s="321"/>
      <c r="M3439" s="321"/>
      <c r="N3439" s="321"/>
      <c r="O3439" s="321"/>
      <c r="P3439" s="321"/>
      <c r="Q3439" s="321"/>
      <c r="R3439" s="321"/>
      <c r="S3439" s="321"/>
    </row>
    <row r="3440" spans="1:19" ht="10.9" customHeight="1" x14ac:dyDescent="0.2">
      <c r="A3440" s="322" t="s">
        <v>4022</v>
      </c>
      <c r="B3440" s="322"/>
      <c r="C3440" s="322"/>
      <c r="D3440" s="322"/>
      <c r="E3440" s="321" t="s">
        <v>4178</v>
      </c>
      <c r="F3440" s="321"/>
      <c r="G3440" s="321"/>
      <c r="H3440" s="321"/>
      <c r="I3440" s="321"/>
      <c r="J3440" s="321"/>
      <c r="K3440" s="321"/>
      <c r="L3440" s="321"/>
      <c r="M3440" s="321"/>
      <c r="N3440" s="321"/>
      <c r="O3440" s="321"/>
      <c r="P3440" s="322" t="s">
        <v>2904</v>
      </c>
      <c r="Q3440" s="322"/>
      <c r="R3440" s="321" t="s">
        <v>21</v>
      </c>
      <c r="S3440" s="321"/>
    </row>
    <row r="3441" spans="1:19" ht="10.9" customHeight="1" x14ac:dyDescent="0.2">
      <c r="A3441" s="157"/>
      <c r="B3441" s="324"/>
      <c r="C3441" s="324"/>
      <c r="D3441" s="324"/>
      <c r="E3441" s="324"/>
      <c r="F3441" s="324"/>
      <c r="G3441" s="325"/>
      <c r="H3441" s="325"/>
      <c r="I3441" s="325"/>
      <c r="J3441" s="325"/>
      <c r="K3441" s="156"/>
      <c r="L3441" s="326" t="s">
        <v>4020</v>
      </c>
      <c r="M3441" s="326"/>
      <c r="N3441" s="326"/>
      <c r="O3441" s="326"/>
      <c r="P3441" s="326"/>
      <c r="Q3441" s="326"/>
      <c r="R3441" s="326"/>
      <c r="S3441" s="156"/>
    </row>
    <row r="3442" spans="1:19" ht="65.650000000000006" customHeight="1" x14ac:dyDescent="0.2">
      <c r="A3442" s="155" t="s">
        <v>1247</v>
      </c>
      <c r="B3442" s="327" t="s">
        <v>0</v>
      </c>
      <c r="C3442" s="327"/>
      <c r="D3442" s="327" t="s">
        <v>1</v>
      </c>
      <c r="E3442" s="327"/>
      <c r="F3442" s="327"/>
      <c r="G3442" s="327" t="s">
        <v>2904</v>
      </c>
      <c r="H3442" s="327"/>
      <c r="I3442" s="328" t="s">
        <v>405</v>
      </c>
      <c r="J3442" s="328"/>
      <c r="K3442" s="154" t="s">
        <v>4</v>
      </c>
      <c r="L3442" s="322" t="s">
        <v>4019</v>
      </c>
      <c r="M3442" s="322"/>
      <c r="N3442" s="141" t="s">
        <v>4018</v>
      </c>
      <c r="O3442" s="322" t="s">
        <v>4017</v>
      </c>
      <c r="P3442" s="322"/>
      <c r="Q3442" s="322" t="s">
        <v>4016</v>
      </c>
      <c r="R3442" s="322"/>
      <c r="S3442" s="154" t="s">
        <v>5</v>
      </c>
    </row>
    <row r="3443" spans="1:19" ht="10.9" customHeight="1" x14ac:dyDescent="0.2">
      <c r="A3443" s="128" t="s">
        <v>4015</v>
      </c>
      <c r="B3443" s="334">
        <v>6123</v>
      </c>
      <c r="C3443" s="321"/>
      <c r="D3443" s="321" t="s">
        <v>3366</v>
      </c>
      <c r="E3443" s="321"/>
      <c r="F3443" s="321"/>
      <c r="G3443" s="321" t="s">
        <v>3284</v>
      </c>
      <c r="H3443" s="321"/>
      <c r="I3443" s="335">
        <v>0.08</v>
      </c>
      <c r="J3443" s="331"/>
      <c r="K3443" s="142">
        <v>18.36</v>
      </c>
      <c r="L3443" s="331"/>
      <c r="M3443" s="331"/>
      <c r="N3443" s="132">
        <v>1.4688000000000001</v>
      </c>
      <c r="O3443" s="331"/>
      <c r="P3443" s="331"/>
      <c r="Q3443" s="331"/>
      <c r="R3443" s="331"/>
      <c r="S3443" s="132">
        <v>1.4688000000000001</v>
      </c>
    </row>
    <row r="3444" spans="1:19" ht="10.9" customHeight="1" x14ac:dyDescent="0.2">
      <c r="A3444" s="322" t="s">
        <v>4014</v>
      </c>
      <c r="B3444" s="322"/>
      <c r="C3444" s="322"/>
      <c r="D3444" s="322"/>
      <c r="E3444" s="322"/>
      <c r="F3444" s="322"/>
      <c r="G3444" s="322"/>
      <c r="H3444" s="322"/>
      <c r="I3444" s="322"/>
      <c r="J3444" s="322"/>
      <c r="K3444" s="322"/>
      <c r="L3444" s="333">
        <v>0</v>
      </c>
      <c r="M3444" s="322"/>
      <c r="N3444" s="152">
        <v>1.4688000000000001</v>
      </c>
      <c r="O3444" s="333">
        <v>0</v>
      </c>
      <c r="P3444" s="322"/>
      <c r="Q3444" s="333">
        <v>0</v>
      </c>
      <c r="R3444" s="322"/>
      <c r="S3444" s="152">
        <v>1.4688000000000001</v>
      </c>
    </row>
    <row r="3445" spans="1:19" ht="10.9" customHeight="1" x14ac:dyDescent="0.2">
      <c r="A3445" s="322" t="s">
        <v>4013</v>
      </c>
      <c r="B3445" s="322"/>
      <c r="C3445" s="322"/>
      <c r="D3445" s="322"/>
      <c r="E3445" s="322"/>
      <c r="F3445" s="322"/>
      <c r="G3445" s="322"/>
      <c r="H3445" s="322"/>
      <c r="I3445" s="322"/>
      <c r="J3445" s="322"/>
      <c r="K3445" s="322"/>
      <c r="L3445" s="330">
        <v>0</v>
      </c>
      <c r="M3445" s="322"/>
      <c r="N3445" s="149">
        <v>1</v>
      </c>
      <c r="O3445" s="330">
        <v>0</v>
      </c>
      <c r="P3445" s="322"/>
      <c r="Q3445" s="330">
        <v>0</v>
      </c>
      <c r="R3445" s="322"/>
      <c r="S3445" s="149">
        <v>1</v>
      </c>
    </row>
    <row r="3446" spans="1:19" ht="10.9" customHeight="1" x14ac:dyDescent="0.2">
      <c r="A3446" s="301"/>
      <c r="B3446" s="301"/>
      <c r="C3446" s="301"/>
      <c r="D3446" s="301"/>
      <c r="E3446" s="301"/>
      <c r="F3446" s="301"/>
      <c r="G3446" s="301"/>
      <c r="H3446" s="301"/>
      <c r="I3446" s="301"/>
      <c r="J3446" s="301"/>
      <c r="K3446" s="301"/>
      <c r="L3446" s="301"/>
      <c r="M3446" s="301"/>
      <c r="N3446" s="301"/>
      <c r="O3446" s="301"/>
      <c r="P3446" s="301"/>
      <c r="Q3446" s="301"/>
      <c r="R3446" s="301"/>
      <c r="S3446" s="301"/>
    </row>
    <row r="3447" spans="1:19" ht="10.9" customHeight="1" x14ac:dyDescent="0.2">
      <c r="A3447" s="322" t="s">
        <v>4022</v>
      </c>
      <c r="B3447" s="322"/>
      <c r="C3447" s="322"/>
      <c r="D3447" s="322"/>
      <c r="E3447" s="321" t="s">
        <v>4177</v>
      </c>
      <c r="F3447" s="321"/>
      <c r="G3447" s="321"/>
      <c r="H3447" s="321"/>
      <c r="I3447" s="321"/>
      <c r="J3447" s="321"/>
      <c r="K3447" s="321"/>
      <c r="L3447" s="321"/>
      <c r="M3447" s="321"/>
      <c r="N3447" s="321"/>
      <c r="O3447" s="321"/>
      <c r="P3447" s="322" t="s">
        <v>2904</v>
      </c>
      <c r="Q3447" s="322"/>
      <c r="R3447" s="321" t="s">
        <v>21</v>
      </c>
      <c r="S3447" s="321"/>
    </row>
    <row r="3448" spans="1:19" ht="10.9" customHeight="1" x14ac:dyDescent="0.2">
      <c r="A3448" s="157"/>
      <c r="B3448" s="324"/>
      <c r="C3448" s="324"/>
      <c r="D3448" s="324"/>
      <c r="E3448" s="324"/>
      <c r="F3448" s="324"/>
      <c r="G3448" s="325"/>
      <c r="H3448" s="325"/>
      <c r="I3448" s="325"/>
      <c r="J3448" s="325"/>
      <c r="K3448" s="156"/>
      <c r="L3448" s="326" t="s">
        <v>4020</v>
      </c>
      <c r="M3448" s="326"/>
      <c r="N3448" s="326"/>
      <c r="O3448" s="326"/>
      <c r="P3448" s="326"/>
      <c r="Q3448" s="326"/>
      <c r="R3448" s="326"/>
      <c r="S3448" s="156"/>
    </row>
    <row r="3449" spans="1:19" ht="65.650000000000006" customHeight="1" x14ac:dyDescent="0.2">
      <c r="A3449" s="155" t="s">
        <v>1247</v>
      </c>
      <c r="B3449" s="327" t="s">
        <v>0</v>
      </c>
      <c r="C3449" s="327"/>
      <c r="D3449" s="327" t="s">
        <v>1</v>
      </c>
      <c r="E3449" s="327"/>
      <c r="F3449" s="327"/>
      <c r="G3449" s="327" t="s">
        <v>2904</v>
      </c>
      <c r="H3449" s="327"/>
      <c r="I3449" s="328" t="s">
        <v>405</v>
      </c>
      <c r="J3449" s="328"/>
      <c r="K3449" s="154" t="s">
        <v>4</v>
      </c>
      <c r="L3449" s="322" t="s">
        <v>4019</v>
      </c>
      <c r="M3449" s="322"/>
      <c r="N3449" s="141" t="s">
        <v>4018</v>
      </c>
      <c r="O3449" s="322" t="s">
        <v>4017</v>
      </c>
      <c r="P3449" s="322"/>
      <c r="Q3449" s="322" t="s">
        <v>4016</v>
      </c>
      <c r="R3449" s="322"/>
      <c r="S3449" s="154" t="s">
        <v>5</v>
      </c>
    </row>
    <row r="3450" spans="1:19" ht="10.9" customHeight="1" x14ac:dyDescent="0.2">
      <c r="A3450" s="128" t="s">
        <v>4015</v>
      </c>
      <c r="B3450" s="334">
        <v>6137</v>
      </c>
      <c r="C3450" s="321"/>
      <c r="D3450" s="321" t="s">
        <v>3363</v>
      </c>
      <c r="E3450" s="321"/>
      <c r="F3450" s="321"/>
      <c r="G3450" s="321" t="s">
        <v>3284</v>
      </c>
      <c r="H3450" s="321"/>
      <c r="I3450" s="335">
        <v>0.15</v>
      </c>
      <c r="J3450" s="331"/>
      <c r="K3450" s="132">
        <v>6</v>
      </c>
      <c r="L3450" s="331"/>
      <c r="M3450" s="331"/>
      <c r="N3450" s="132">
        <v>0.9</v>
      </c>
      <c r="O3450" s="331"/>
      <c r="P3450" s="331"/>
      <c r="Q3450" s="331"/>
      <c r="R3450" s="331"/>
      <c r="S3450" s="132">
        <v>0.9</v>
      </c>
    </row>
    <row r="3451" spans="1:19" ht="10.9" customHeight="1" x14ac:dyDescent="0.2">
      <c r="A3451" s="322" t="s">
        <v>4014</v>
      </c>
      <c r="B3451" s="322"/>
      <c r="C3451" s="322"/>
      <c r="D3451" s="322"/>
      <c r="E3451" s="322"/>
      <c r="F3451" s="322"/>
      <c r="G3451" s="322"/>
      <c r="H3451" s="322"/>
      <c r="I3451" s="322"/>
      <c r="J3451" s="322"/>
      <c r="K3451" s="322"/>
      <c r="L3451" s="333">
        <v>0</v>
      </c>
      <c r="M3451" s="322"/>
      <c r="N3451" s="152">
        <v>0.9</v>
      </c>
      <c r="O3451" s="333">
        <v>0</v>
      </c>
      <c r="P3451" s="322"/>
      <c r="Q3451" s="333">
        <v>0</v>
      </c>
      <c r="R3451" s="322"/>
      <c r="S3451" s="152">
        <v>0.9</v>
      </c>
    </row>
    <row r="3452" spans="1:19" ht="10.9" customHeight="1" x14ac:dyDescent="0.2">
      <c r="A3452" s="322" t="s">
        <v>4013</v>
      </c>
      <c r="B3452" s="322"/>
      <c r="C3452" s="322"/>
      <c r="D3452" s="322"/>
      <c r="E3452" s="322"/>
      <c r="F3452" s="322"/>
      <c r="G3452" s="322"/>
      <c r="H3452" s="322"/>
      <c r="I3452" s="322"/>
      <c r="J3452" s="322"/>
      <c r="K3452" s="322"/>
      <c r="L3452" s="330">
        <v>0</v>
      </c>
      <c r="M3452" s="322"/>
      <c r="N3452" s="149">
        <v>1</v>
      </c>
      <c r="O3452" s="330">
        <v>0</v>
      </c>
      <c r="P3452" s="322"/>
      <c r="Q3452" s="330">
        <v>0</v>
      </c>
      <c r="R3452" s="322"/>
      <c r="S3452" s="149">
        <v>1</v>
      </c>
    </row>
    <row r="3453" spans="1:19" ht="10.9" customHeight="1" x14ac:dyDescent="0.2">
      <c r="A3453" s="301"/>
      <c r="B3453" s="301"/>
      <c r="C3453" s="301"/>
      <c r="D3453" s="301"/>
      <c r="E3453" s="301"/>
      <c r="F3453" s="301"/>
      <c r="G3453" s="301"/>
      <c r="H3453" s="301"/>
      <c r="I3453" s="301"/>
      <c r="J3453" s="301"/>
      <c r="K3453" s="301"/>
      <c r="L3453" s="301"/>
      <c r="M3453" s="301"/>
      <c r="N3453" s="301"/>
      <c r="O3453" s="301"/>
      <c r="P3453" s="301"/>
      <c r="Q3453" s="301"/>
      <c r="R3453" s="301"/>
      <c r="S3453" s="301"/>
    </row>
    <row r="3454" spans="1:19" ht="10.9" customHeight="1" x14ac:dyDescent="0.2">
      <c r="A3454" s="322" t="s">
        <v>4022</v>
      </c>
      <c r="B3454" s="322"/>
      <c r="C3454" s="322"/>
      <c r="D3454" s="322"/>
      <c r="E3454" s="321" t="s">
        <v>4176</v>
      </c>
      <c r="F3454" s="321"/>
      <c r="G3454" s="321"/>
      <c r="H3454" s="321"/>
      <c r="I3454" s="321"/>
      <c r="J3454" s="321"/>
      <c r="K3454" s="321"/>
      <c r="L3454" s="321"/>
      <c r="M3454" s="321"/>
      <c r="N3454" s="321"/>
      <c r="O3454" s="321"/>
      <c r="P3454" s="322" t="s">
        <v>2904</v>
      </c>
      <c r="Q3454" s="322"/>
      <c r="R3454" s="321" t="s">
        <v>21</v>
      </c>
      <c r="S3454" s="321"/>
    </row>
    <row r="3455" spans="1:19" ht="10.9" customHeight="1" x14ac:dyDescent="0.2">
      <c r="A3455" s="157"/>
      <c r="B3455" s="324"/>
      <c r="C3455" s="324"/>
      <c r="D3455" s="324"/>
      <c r="E3455" s="324"/>
      <c r="F3455" s="324"/>
      <c r="G3455" s="325"/>
      <c r="H3455" s="325"/>
      <c r="I3455" s="325"/>
      <c r="J3455" s="325"/>
      <c r="K3455" s="156"/>
      <c r="L3455" s="326" t="s">
        <v>4020</v>
      </c>
      <c r="M3455" s="326"/>
      <c r="N3455" s="326"/>
      <c r="O3455" s="326"/>
      <c r="P3455" s="326"/>
      <c r="Q3455" s="326"/>
      <c r="R3455" s="326"/>
      <c r="S3455" s="156"/>
    </row>
    <row r="3456" spans="1:19" ht="65.650000000000006" customHeight="1" x14ac:dyDescent="0.2">
      <c r="A3456" s="155" t="s">
        <v>1247</v>
      </c>
      <c r="B3456" s="327" t="s">
        <v>0</v>
      </c>
      <c r="C3456" s="327"/>
      <c r="D3456" s="327" t="s">
        <v>1</v>
      </c>
      <c r="E3456" s="327"/>
      <c r="F3456" s="327"/>
      <c r="G3456" s="327" t="s">
        <v>2904</v>
      </c>
      <c r="H3456" s="327"/>
      <c r="I3456" s="328" t="s">
        <v>405</v>
      </c>
      <c r="J3456" s="328"/>
      <c r="K3456" s="154" t="s">
        <v>4</v>
      </c>
      <c r="L3456" s="322" t="s">
        <v>4019</v>
      </c>
      <c r="M3456" s="322"/>
      <c r="N3456" s="141" t="s">
        <v>4018</v>
      </c>
      <c r="O3456" s="322" t="s">
        <v>4017</v>
      </c>
      <c r="P3456" s="322"/>
      <c r="Q3456" s="322" t="s">
        <v>4016</v>
      </c>
      <c r="R3456" s="322"/>
      <c r="S3456" s="154" t="s">
        <v>5</v>
      </c>
    </row>
    <row r="3457" spans="1:19" ht="10.9" customHeight="1" x14ac:dyDescent="0.2">
      <c r="A3457" s="128" t="s">
        <v>4015</v>
      </c>
      <c r="B3457" s="334">
        <v>2383</v>
      </c>
      <c r="C3457" s="321"/>
      <c r="D3457" s="321" t="s">
        <v>3256</v>
      </c>
      <c r="E3457" s="321"/>
      <c r="F3457" s="321"/>
      <c r="G3457" s="321" t="s">
        <v>7</v>
      </c>
      <c r="H3457" s="321"/>
      <c r="I3457" s="335">
        <v>0.4</v>
      </c>
      <c r="J3457" s="331"/>
      <c r="K3457" s="132">
        <v>2.8</v>
      </c>
      <c r="L3457" s="331"/>
      <c r="M3457" s="331"/>
      <c r="N3457" s="132">
        <v>1.1200000000000001</v>
      </c>
      <c r="O3457" s="331"/>
      <c r="P3457" s="331"/>
      <c r="Q3457" s="331"/>
      <c r="R3457" s="331"/>
      <c r="S3457" s="132">
        <v>1.1200000000000001</v>
      </c>
    </row>
    <row r="3458" spans="1:19" ht="10.9" customHeight="1" x14ac:dyDescent="0.2">
      <c r="A3458" s="128" t="s">
        <v>4015</v>
      </c>
      <c r="B3458" s="334">
        <v>6131</v>
      </c>
      <c r="C3458" s="321"/>
      <c r="D3458" s="321" t="s">
        <v>3364</v>
      </c>
      <c r="E3458" s="321"/>
      <c r="F3458" s="321"/>
      <c r="G3458" s="321" t="s">
        <v>629</v>
      </c>
      <c r="H3458" s="321"/>
      <c r="I3458" s="335">
        <v>0.7</v>
      </c>
      <c r="J3458" s="331"/>
      <c r="K3458" s="132">
        <v>1.5266</v>
      </c>
      <c r="L3458" s="331"/>
      <c r="M3458" s="331"/>
      <c r="N3458" s="132">
        <v>1.0686</v>
      </c>
      <c r="O3458" s="331"/>
      <c r="P3458" s="331"/>
      <c r="Q3458" s="331"/>
      <c r="R3458" s="331"/>
      <c r="S3458" s="132">
        <v>1.0686</v>
      </c>
    </row>
    <row r="3459" spans="1:19" ht="10.9" customHeight="1" x14ac:dyDescent="0.2">
      <c r="A3459" s="322" t="s">
        <v>4014</v>
      </c>
      <c r="B3459" s="322"/>
      <c r="C3459" s="322"/>
      <c r="D3459" s="322"/>
      <c r="E3459" s="322"/>
      <c r="F3459" s="322"/>
      <c r="G3459" s="322"/>
      <c r="H3459" s="322"/>
      <c r="I3459" s="322"/>
      <c r="J3459" s="322"/>
      <c r="K3459" s="322"/>
      <c r="L3459" s="333">
        <v>0</v>
      </c>
      <c r="M3459" s="322"/>
      <c r="N3459" s="152">
        <v>2.1886000000000001</v>
      </c>
      <c r="O3459" s="333">
        <v>0</v>
      </c>
      <c r="P3459" s="322"/>
      <c r="Q3459" s="333">
        <v>0</v>
      </c>
      <c r="R3459" s="322"/>
      <c r="S3459" s="152">
        <v>2.1886000000000001</v>
      </c>
    </row>
    <row r="3460" spans="1:19" ht="10.9" customHeight="1" x14ac:dyDescent="0.2">
      <c r="A3460" s="322" t="s">
        <v>4013</v>
      </c>
      <c r="B3460" s="322"/>
      <c r="C3460" s="322"/>
      <c r="D3460" s="322"/>
      <c r="E3460" s="322"/>
      <c r="F3460" s="322"/>
      <c r="G3460" s="322"/>
      <c r="H3460" s="322"/>
      <c r="I3460" s="322"/>
      <c r="J3460" s="322"/>
      <c r="K3460" s="322"/>
      <c r="L3460" s="330">
        <v>0</v>
      </c>
      <c r="M3460" s="322"/>
      <c r="N3460" s="149">
        <v>1</v>
      </c>
      <c r="O3460" s="330">
        <v>0</v>
      </c>
      <c r="P3460" s="322"/>
      <c r="Q3460" s="330">
        <v>0</v>
      </c>
      <c r="R3460" s="322"/>
      <c r="S3460" s="149">
        <v>1</v>
      </c>
    </row>
    <row r="3461" spans="1:19" ht="10.9" customHeight="1" x14ac:dyDescent="0.2">
      <c r="A3461" s="301"/>
      <c r="B3461" s="301"/>
      <c r="C3461" s="301"/>
      <c r="D3461" s="301"/>
      <c r="E3461" s="301"/>
      <c r="F3461" s="301"/>
      <c r="G3461" s="301"/>
      <c r="H3461" s="301"/>
      <c r="I3461" s="301"/>
      <c r="J3461" s="301"/>
      <c r="K3461" s="301"/>
      <c r="L3461" s="301"/>
      <c r="M3461" s="301"/>
      <c r="N3461" s="301"/>
      <c r="O3461" s="301"/>
      <c r="P3461" s="301"/>
      <c r="Q3461" s="301"/>
      <c r="R3461" s="301"/>
      <c r="S3461" s="301"/>
    </row>
    <row r="3462" spans="1:19" ht="10.9" customHeight="1" x14ac:dyDescent="0.2">
      <c r="A3462" s="322" t="s">
        <v>4022</v>
      </c>
      <c r="B3462" s="322"/>
      <c r="C3462" s="322"/>
      <c r="D3462" s="322"/>
      <c r="E3462" s="321" t="s">
        <v>4175</v>
      </c>
      <c r="F3462" s="321"/>
      <c r="G3462" s="321"/>
      <c r="H3462" s="321"/>
      <c r="I3462" s="321"/>
      <c r="J3462" s="321"/>
      <c r="K3462" s="321"/>
      <c r="L3462" s="321"/>
      <c r="M3462" s="321"/>
      <c r="N3462" s="321"/>
      <c r="O3462" s="321"/>
      <c r="P3462" s="322" t="s">
        <v>2904</v>
      </c>
      <c r="Q3462" s="322"/>
      <c r="R3462" s="321" t="s">
        <v>21</v>
      </c>
      <c r="S3462" s="321"/>
    </row>
    <row r="3463" spans="1:19" ht="10.9" customHeight="1" x14ac:dyDescent="0.2">
      <c r="A3463" s="157"/>
      <c r="B3463" s="324"/>
      <c r="C3463" s="324"/>
      <c r="D3463" s="324"/>
      <c r="E3463" s="324"/>
      <c r="F3463" s="324"/>
      <c r="G3463" s="325"/>
      <c r="H3463" s="325"/>
      <c r="I3463" s="325"/>
      <c r="J3463" s="325"/>
      <c r="K3463" s="156"/>
      <c r="L3463" s="326" t="s">
        <v>4020</v>
      </c>
      <c r="M3463" s="326"/>
      <c r="N3463" s="326"/>
      <c r="O3463" s="326"/>
      <c r="P3463" s="326"/>
      <c r="Q3463" s="326"/>
      <c r="R3463" s="326"/>
      <c r="S3463" s="156"/>
    </row>
    <row r="3464" spans="1:19" ht="65.650000000000006" customHeight="1" x14ac:dyDescent="0.2">
      <c r="A3464" s="155" t="s">
        <v>1247</v>
      </c>
      <c r="B3464" s="327" t="s">
        <v>0</v>
      </c>
      <c r="C3464" s="327"/>
      <c r="D3464" s="327" t="s">
        <v>1</v>
      </c>
      <c r="E3464" s="327"/>
      <c r="F3464" s="327"/>
      <c r="G3464" s="327" t="s">
        <v>2904</v>
      </c>
      <c r="H3464" s="327"/>
      <c r="I3464" s="328" t="s">
        <v>405</v>
      </c>
      <c r="J3464" s="328"/>
      <c r="K3464" s="154" t="s">
        <v>4</v>
      </c>
      <c r="L3464" s="322" t="s">
        <v>4019</v>
      </c>
      <c r="M3464" s="322"/>
      <c r="N3464" s="141" t="s">
        <v>4018</v>
      </c>
      <c r="O3464" s="322" t="s">
        <v>4017</v>
      </c>
      <c r="P3464" s="322"/>
      <c r="Q3464" s="322" t="s">
        <v>4016</v>
      </c>
      <c r="R3464" s="322"/>
      <c r="S3464" s="154" t="s">
        <v>5</v>
      </c>
    </row>
    <row r="3465" spans="1:19" ht="10.9" customHeight="1" x14ac:dyDescent="0.2">
      <c r="A3465" s="128" t="s">
        <v>4015</v>
      </c>
      <c r="B3465" s="334">
        <v>6141</v>
      </c>
      <c r="C3465" s="321"/>
      <c r="D3465" s="321" t="s">
        <v>3362</v>
      </c>
      <c r="E3465" s="321"/>
      <c r="F3465" s="321"/>
      <c r="G3465" s="321" t="s">
        <v>629</v>
      </c>
      <c r="H3465" s="321"/>
      <c r="I3465" s="335">
        <v>2.15</v>
      </c>
      <c r="J3465" s="331"/>
      <c r="K3465" s="132">
        <v>3.37</v>
      </c>
      <c r="L3465" s="331"/>
      <c r="M3465" s="331"/>
      <c r="N3465" s="132">
        <v>7.2454999999999998</v>
      </c>
      <c r="O3465" s="331"/>
      <c r="P3465" s="331"/>
      <c r="Q3465" s="331"/>
      <c r="R3465" s="331"/>
      <c r="S3465" s="132">
        <v>7.2454999999999998</v>
      </c>
    </row>
    <row r="3466" spans="1:19" ht="10.9" customHeight="1" x14ac:dyDescent="0.2">
      <c r="A3466" s="322" t="s">
        <v>4014</v>
      </c>
      <c r="B3466" s="322"/>
      <c r="C3466" s="322"/>
      <c r="D3466" s="322"/>
      <c r="E3466" s="322"/>
      <c r="F3466" s="322"/>
      <c r="G3466" s="322"/>
      <c r="H3466" s="322"/>
      <c r="I3466" s="322"/>
      <c r="J3466" s="322"/>
      <c r="K3466" s="322"/>
      <c r="L3466" s="333">
        <v>0</v>
      </c>
      <c r="M3466" s="322"/>
      <c r="N3466" s="152">
        <v>7.2454999999999998</v>
      </c>
      <c r="O3466" s="333">
        <v>0</v>
      </c>
      <c r="P3466" s="322"/>
      <c r="Q3466" s="333">
        <v>0</v>
      </c>
      <c r="R3466" s="322"/>
      <c r="S3466" s="152">
        <v>7.2454999999999998</v>
      </c>
    </row>
    <row r="3467" spans="1:19" ht="10.9" customHeight="1" x14ac:dyDescent="0.2">
      <c r="A3467" s="322" t="s">
        <v>4013</v>
      </c>
      <c r="B3467" s="322"/>
      <c r="C3467" s="322"/>
      <c r="D3467" s="322"/>
      <c r="E3467" s="322"/>
      <c r="F3467" s="322"/>
      <c r="G3467" s="322"/>
      <c r="H3467" s="322"/>
      <c r="I3467" s="322"/>
      <c r="J3467" s="322"/>
      <c r="K3467" s="322"/>
      <c r="L3467" s="330">
        <v>0</v>
      </c>
      <c r="M3467" s="322"/>
      <c r="N3467" s="149">
        <v>1</v>
      </c>
      <c r="O3467" s="330">
        <v>0</v>
      </c>
      <c r="P3467" s="322"/>
      <c r="Q3467" s="330">
        <v>0</v>
      </c>
      <c r="R3467" s="322"/>
      <c r="S3467" s="149">
        <v>1</v>
      </c>
    </row>
    <row r="3468" spans="1:19" ht="10.9" customHeight="1" x14ac:dyDescent="0.2">
      <c r="A3468" s="301"/>
      <c r="B3468" s="301"/>
      <c r="C3468" s="301"/>
      <c r="D3468" s="301"/>
      <c r="E3468" s="301"/>
      <c r="F3468" s="301"/>
      <c r="G3468" s="301"/>
      <c r="H3468" s="301"/>
      <c r="I3468" s="301"/>
      <c r="J3468" s="301"/>
      <c r="K3468" s="301"/>
      <c r="L3468" s="301"/>
      <c r="M3468" s="301"/>
      <c r="N3468" s="301"/>
      <c r="O3468" s="301"/>
      <c r="P3468" s="301"/>
      <c r="Q3468" s="301"/>
      <c r="R3468" s="301"/>
      <c r="S3468" s="301"/>
    </row>
    <row r="3469" spans="1:19" ht="10.9" customHeight="1" x14ac:dyDescent="0.2">
      <c r="A3469" s="322" t="s">
        <v>4022</v>
      </c>
      <c r="B3469" s="322"/>
      <c r="C3469" s="322"/>
      <c r="D3469" s="322"/>
      <c r="E3469" s="321" t="s">
        <v>4174</v>
      </c>
      <c r="F3469" s="321"/>
      <c r="G3469" s="321"/>
      <c r="H3469" s="321"/>
      <c r="I3469" s="321"/>
      <c r="J3469" s="321"/>
      <c r="K3469" s="321"/>
      <c r="L3469" s="321"/>
      <c r="M3469" s="321"/>
      <c r="N3469" s="321"/>
      <c r="O3469" s="321"/>
      <c r="P3469" s="322" t="s">
        <v>2904</v>
      </c>
      <c r="Q3469" s="322"/>
      <c r="R3469" s="321" t="s">
        <v>21</v>
      </c>
      <c r="S3469" s="321"/>
    </row>
    <row r="3470" spans="1:19" ht="10.9" customHeight="1" x14ac:dyDescent="0.2">
      <c r="A3470" s="157"/>
      <c r="B3470" s="324"/>
      <c r="C3470" s="324"/>
      <c r="D3470" s="324"/>
      <c r="E3470" s="324"/>
      <c r="F3470" s="324"/>
      <c r="G3470" s="325"/>
      <c r="H3470" s="325"/>
      <c r="I3470" s="325"/>
      <c r="J3470" s="325"/>
      <c r="K3470" s="156"/>
      <c r="L3470" s="326" t="s">
        <v>4020</v>
      </c>
      <c r="M3470" s="326"/>
      <c r="N3470" s="326"/>
      <c r="O3470" s="326"/>
      <c r="P3470" s="326"/>
      <c r="Q3470" s="326"/>
      <c r="R3470" s="326"/>
      <c r="S3470" s="156"/>
    </row>
    <row r="3471" spans="1:19" ht="65.650000000000006" customHeight="1" x14ac:dyDescent="0.2">
      <c r="A3471" s="155" t="s">
        <v>1247</v>
      </c>
      <c r="B3471" s="327" t="s">
        <v>0</v>
      </c>
      <c r="C3471" s="327"/>
      <c r="D3471" s="327" t="s">
        <v>1</v>
      </c>
      <c r="E3471" s="327"/>
      <c r="F3471" s="327"/>
      <c r="G3471" s="327" t="s">
        <v>2904</v>
      </c>
      <c r="H3471" s="327"/>
      <c r="I3471" s="328" t="s">
        <v>405</v>
      </c>
      <c r="J3471" s="328"/>
      <c r="K3471" s="154" t="s">
        <v>4</v>
      </c>
      <c r="L3471" s="322" t="s">
        <v>4019</v>
      </c>
      <c r="M3471" s="322"/>
      <c r="N3471" s="141" t="s">
        <v>4018</v>
      </c>
      <c r="O3471" s="322" t="s">
        <v>4017</v>
      </c>
      <c r="P3471" s="322"/>
      <c r="Q3471" s="322" t="s">
        <v>4016</v>
      </c>
      <c r="R3471" s="322"/>
      <c r="S3471" s="154" t="s">
        <v>5</v>
      </c>
    </row>
    <row r="3472" spans="1:19" ht="10.9" customHeight="1" x14ac:dyDescent="0.2">
      <c r="A3472" s="128" t="s">
        <v>4034</v>
      </c>
      <c r="B3472" s="339">
        <v>434</v>
      </c>
      <c r="C3472" s="321"/>
      <c r="D3472" s="321" t="s">
        <v>3986</v>
      </c>
      <c r="E3472" s="321"/>
      <c r="F3472" s="321"/>
      <c r="G3472" s="321" t="s">
        <v>21</v>
      </c>
      <c r="H3472" s="321"/>
      <c r="I3472" s="335">
        <v>1</v>
      </c>
      <c r="J3472" s="331"/>
      <c r="K3472" s="142">
        <v>30</v>
      </c>
      <c r="L3472" s="348">
        <v>30</v>
      </c>
      <c r="M3472" s="331"/>
      <c r="N3472" s="153"/>
      <c r="O3472" s="331"/>
      <c r="P3472" s="331"/>
      <c r="Q3472" s="331"/>
      <c r="R3472" s="331"/>
      <c r="S3472" s="142">
        <v>30</v>
      </c>
    </row>
    <row r="3473" spans="1:19" ht="10.9" customHeight="1" x14ac:dyDescent="0.2">
      <c r="A3473" s="322" t="s">
        <v>4014</v>
      </c>
      <c r="B3473" s="322"/>
      <c r="C3473" s="322"/>
      <c r="D3473" s="322"/>
      <c r="E3473" s="322"/>
      <c r="F3473" s="322"/>
      <c r="G3473" s="322"/>
      <c r="H3473" s="322"/>
      <c r="I3473" s="322"/>
      <c r="J3473" s="322"/>
      <c r="K3473" s="322"/>
      <c r="L3473" s="349">
        <v>30</v>
      </c>
      <c r="M3473" s="322"/>
      <c r="N3473" s="152">
        <v>0</v>
      </c>
      <c r="O3473" s="333">
        <v>0</v>
      </c>
      <c r="P3473" s="322"/>
      <c r="Q3473" s="333">
        <v>0</v>
      </c>
      <c r="R3473" s="322"/>
      <c r="S3473" s="160">
        <v>30</v>
      </c>
    </row>
    <row r="3474" spans="1:19" ht="10.9" customHeight="1" x14ac:dyDescent="0.2">
      <c r="A3474" s="322" t="s">
        <v>4013</v>
      </c>
      <c r="B3474" s="322"/>
      <c r="C3474" s="322"/>
      <c r="D3474" s="322"/>
      <c r="E3474" s="322"/>
      <c r="F3474" s="322"/>
      <c r="G3474" s="322"/>
      <c r="H3474" s="322"/>
      <c r="I3474" s="322"/>
      <c r="J3474" s="322"/>
      <c r="K3474" s="322"/>
      <c r="L3474" s="329">
        <v>1</v>
      </c>
      <c r="M3474" s="322"/>
      <c r="N3474" s="150">
        <v>0</v>
      </c>
      <c r="O3474" s="330">
        <v>0</v>
      </c>
      <c r="P3474" s="322"/>
      <c r="Q3474" s="330">
        <v>0</v>
      </c>
      <c r="R3474" s="322"/>
      <c r="S3474" s="149">
        <v>1</v>
      </c>
    </row>
    <row r="3475" spans="1:19" ht="10.9" customHeight="1" x14ac:dyDescent="0.2">
      <c r="A3475" s="301"/>
      <c r="B3475" s="301"/>
      <c r="C3475" s="301"/>
      <c r="D3475" s="301"/>
      <c r="E3475" s="301"/>
      <c r="F3475" s="301"/>
      <c r="G3475" s="301"/>
      <c r="H3475" s="301"/>
      <c r="I3475" s="301"/>
      <c r="J3475" s="301"/>
      <c r="K3475" s="301"/>
      <c r="L3475" s="301"/>
      <c r="M3475" s="301"/>
      <c r="N3475" s="301"/>
      <c r="O3475" s="301"/>
      <c r="P3475" s="301"/>
      <c r="Q3475" s="301"/>
      <c r="R3475" s="301"/>
      <c r="S3475" s="301"/>
    </row>
    <row r="3476" spans="1:19" ht="10.9" customHeight="1" x14ac:dyDescent="0.2">
      <c r="A3476" s="322" t="s">
        <v>4022</v>
      </c>
      <c r="B3476" s="322"/>
      <c r="C3476" s="322"/>
      <c r="D3476" s="322"/>
      <c r="E3476" s="321" t="s">
        <v>4173</v>
      </c>
      <c r="F3476" s="321"/>
      <c r="G3476" s="321"/>
      <c r="H3476" s="321"/>
      <c r="I3476" s="321"/>
      <c r="J3476" s="321"/>
      <c r="K3476" s="321"/>
      <c r="L3476" s="321"/>
      <c r="M3476" s="321"/>
      <c r="N3476" s="321"/>
      <c r="O3476" s="321"/>
      <c r="P3476" s="322" t="s">
        <v>2904</v>
      </c>
      <c r="Q3476" s="322"/>
      <c r="R3476" s="321" t="s">
        <v>21</v>
      </c>
      <c r="S3476" s="321"/>
    </row>
    <row r="3477" spans="1:19" ht="10.9" customHeight="1" x14ac:dyDescent="0.2">
      <c r="A3477" s="157"/>
      <c r="B3477" s="324"/>
      <c r="C3477" s="324"/>
      <c r="D3477" s="324"/>
      <c r="E3477" s="324"/>
      <c r="F3477" s="324"/>
      <c r="G3477" s="325"/>
      <c r="H3477" s="325"/>
      <c r="I3477" s="325"/>
      <c r="J3477" s="325"/>
      <c r="K3477" s="156"/>
      <c r="L3477" s="326" t="s">
        <v>4020</v>
      </c>
      <c r="M3477" s="326"/>
      <c r="N3477" s="326"/>
      <c r="O3477" s="326"/>
      <c r="P3477" s="326"/>
      <c r="Q3477" s="326"/>
      <c r="R3477" s="326"/>
      <c r="S3477" s="156"/>
    </row>
    <row r="3478" spans="1:19" ht="65.650000000000006" customHeight="1" x14ac:dyDescent="0.2">
      <c r="A3478" s="155" t="s">
        <v>1247</v>
      </c>
      <c r="B3478" s="327" t="s">
        <v>0</v>
      </c>
      <c r="C3478" s="327"/>
      <c r="D3478" s="327" t="s">
        <v>1</v>
      </c>
      <c r="E3478" s="327"/>
      <c r="F3478" s="327"/>
      <c r="G3478" s="327" t="s">
        <v>2904</v>
      </c>
      <c r="H3478" s="327"/>
      <c r="I3478" s="328" t="s">
        <v>405</v>
      </c>
      <c r="J3478" s="328"/>
      <c r="K3478" s="154" t="s">
        <v>4</v>
      </c>
      <c r="L3478" s="322" t="s">
        <v>4019</v>
      </c>
      <c r="M3478" s="322"/>
      <c r="N3478" s="141" t="s">
        <v>4018</v>
      </c>
      <c r="O3478" s="322" t="s">
        <v>4017</v>
      </c>
      <c r="P3478" s="322"/>
      <c r="Q3478" s="322" t="s">
        <v>4016</v>
      </c>
      <c r="R3478" s="322"/>
      <c r="S3478" s="154" t="s">
        <v>5</v>
      </c>
    </row>
    <row r="3479" spans="1:19" ht="21.75" customHeight="1" x14ac:dyDescent="0.2">
      <c r="A3479" s="128" t="s">
        <v>4034</v>
      </c>
      <c r="B3479" s="334">
        <v>9596</v>
      </c>
      <c r="C3479" s="321"/>
      <c r="D3479" s="321" t="s">
        <v>2558</v>
      </c>
      <c r="E3479" s="321"/>
      <c r="F3479" s="321"/>
      <c r="G3479" s="321" t="s">
        <v>21</v>
      </c>
      <c r="H3479" s="321"/>
      <c r="I3479" s="335">
        <v>1</v>
      </c>
      <c r="J3479" s="331"/>
      <c r="K3479" s="142">
        <v>40</v>
      </c>
      <c r="L3479" s="348">
        <v>40</v>
      </c>
      <c r="M3479" s="331"/>
      <c r="N3479" s="153"/>
      <c r="O3479" s="331"/>
      <c r="P3479" s="331"/>
      <c r="Q3479" s="331"/>
      <c r="R3479" s="331"/>
      <c r="S3479" s="142">
        <v>40</v>
      </c>
    </row>
    <row r="3480" spans="1:19" ht="10.9" customHeight="1" x14ac:dyDescent="0.2">
      <c r="A3480" s="322" t="s">
        <v>4014</v>
      </c>
      <c r="B3480" s="322"/>
      <c r="C3480" s="322"/>
      <c r="D3480" s="322"/>
      <c r="E3480" s="322"/>
      <c r="F3480" s="322"/>
      <c r="G3480" s="322"/>
      <c r="H3480" s="322"/>
      <c r="I3480" s="322"/>
      <c r="J3480" s="322"/>
      <c r="K3480" s="322"/>
      <c r="L3480" s="349">
        <v>40</v>
      </c>
      <c r="M3480" s="322"/>
      <c r="N3480" s="152">
        <v>0</v>
      </c>
      <c r="O3480" s="333">
        <v>0</v>
      </c>
      <c r="P3480" s="322"/>
      <c r="Q3480" s="333">
        <v>0</v>
      </c>
      <c r="R3480" s="322"/>
      <c r="S3480" s="160">
        <v>40</v>
      </c>
    </row>
    <row r="3481" spans="1:19" ht="10.9" customHeight="1" x14ac:dyDescent="0.2">
      <c r="A3481" s="322" t="s">
        <v>4013</v>
      </c>
      <c r="B3481" s="322"/>
      <c r="C3481" s="322"/>
      <c r="D3481" s="322"/>
      <c r="E3481" s="322"/>
      <c r="F3481" s="322"/>
      <c r="G3481" s="322"/>
      <c r="H3481" s="322"/>
      <c r="I3481" s="322"/>
      <c r="J3481" s="322"/>
      <c r="K3481" s="322"/>
      <c r="L3481" s="329">
        <v>1</v>
      </c>
      <c r="M3481" s="322"/>
      <c r="N3481" s="150">
        <v>0</v>
      </c>
      <c r="O3481" s="330">
        <v>0</v>
      </c>
      <c r="P3481" s="322"/>
      <c r="Q3481" s="330">
        <v>0</v>
      </c>
      <c r="R3481" s="322"/>
      <c r="S3481" s="149">
        <v>1</v>
      </c>
    </row>
    <row r="3482" spans="1:19" ht="10.9" customHeight="1" x14ac:dyDescent="0.2">
      <c r="A3482" s="301"/>
      <c r="B3482" s="301"/>
      <c r="C3482" s="301"/>
      <c r="D3482" s="301"/>
      <c r="E3482" s="301"/>
      <c r="F3482" s="301"/>
      <c r="G3482" s="301"/>
      <c r="H3482" s="301"/>
      <c r="I3482" s="301"/>
      <c r="J3482" s="301"/>
      <c r="K3482" s="301"/>
      <c r="L3482" s="301"/>
      <c r="M3482" s="301"/>
      <c r="N3482" s="301"/>
      <c r="O3482" s="301"/>
      <c r="P3482" s="301"/>
      <c r="Q3482" s="301"/>
      <c r="R3482" s="301"/>
      <c r="S3482" s="301"/>
    </row>
    <row r="3483" spans="1:19" ht="10.9" customHeight="1" x14ac:dyDescent="0.2">
      <c r="A3483" s="322" t="s">
        <v>4031</v>
      </c>
      <c r="B3483" s="322"/>
      <c r="C3483" s="322"/>
      <c r="D3483" s="322"/>
      <c r="E3483" s="321" t="s">
        <v>4172</v>
      </c>
      <c r="F3483" s="321"/>
      <c r="G3483" s="321"/>
      <c r="H3483" s="321"/>
      <c r="I3483" s="321"/>
      <c r="J3483" s="321"/>
      <c r="K3483" s="321"/>
      <c r="L3483" s="321"/>
      <c r="M3483" s="321"/>
      <c r="N3483" s="321"/>
      <c r="O3483" s="321"/>
      <c r="P3483" s="321"/>
      <c r="Q3483" s="321"/>
      <c r="R3483" s="321"/>
      <c r="S3483" s="321"/>
    </row>
    <row r="3484" spans="1:19" ht="10.9" customHeight="1" x14ac:dyDescent="0.2">
      <c r="A3484" s="322" t="s">
        <v>4022</v>
      </c>
      <c r="B3484" s="322"/>
      <c r="C3484" s="322"/>
      <c r="D3484" s="322"/>
      <c r="E3484" s="321" t="s">
        <v>4171</v>
      </c>
      <c r="F3484" s="321"/>
      <c r="G3484" s="321"/>
      <c r="H3484" s="321"/>
      <c r="I3484" s="321"/>
      <c r="J3484" s="321"/>
      <c r="K3484" s="321"/>
      <c r="L3484" s="321"/>
      <c r="M3484" s="321"/>
      <c r="N3484" s="321"/>
      <c r="O3484" s="321"/>
      <c r="P3484" s="322" t="s">
        <v>2904</v>
      </c>
      <c r="Q3484" s="322"/>
      <c r="R3484" s="321" t="s">
        <v>21</v>
      </c>
      <c r="S3484" s="321"/>
    </row>
    <row r="3485" spans="1:19" ht="10.9" customHeight="1" x14ac:dyDescent="0.2">
      <c r="A3485" s="157"/>
      <c r="B3485" s="324"/>
      <c r="C3485" s="324"/>
      <c r="D3485" s="324"/>
      <c r="E3485" s="324"/>
      <c r="F3485" s="324"/>
      <c r="G3485" s="325"/>
      <c r="H3485" s="325"/>
      <c r="I3485" s="325"/>
      <c r="J3485" s="325"/>
      <c r="K3485" s="156"/>
      <c r="L3485" s="326" t="s">
        <v>4020</v>
      </c>
      <c r="M3485" s="326"/>
      <c r="N3485" s="326"/>
      <c r="O3485" s="326"/>
      <c r="P3485" s="326"/>
      <c r="Q3485" s="326"/>
      <c r="R3485" s="326"/>
      <c r="S3485" s="156"/>
    </row>
    <row r="3486" spans="1:19" ht="65.650000000000006" customHeight="1" x14ac:dyDescent="0.2">
      <c r="A3486" s="155" t="s">
        <v>1247</v>
      </c>
      <c r="B3486" s="327" t="s">
        <v>0</v>
      </c>
      <c r="C3486" s="327"/>
      <c r="D3486" s="327" t="s">
        <v>1</v>
      </c>
      <c r="E3486" s="327"/>
      <c r="F3486" s="327"/>
      <c r="G3486" s="327" t="s">
        <v>2904</v>
      </c>
      <c r="H3486" s="327"/>
      <c r="I3486" s="328" t="s">
        <v>405</v>
      </c>
      <c r="J3486" s="328"/>
      <c r="K3486" s="154" t="s">
        <v>4</v>
      </c>
      <c r="L3486" s="322" t="s">
        <v>4019</v>
      </c>
      <c r="M3486" s="322"/>
      <c r="N3486" s="141" t="s">
        <v>4018</v>
      </c>
      <c r="O3486" s="322" t="s">
        <v>4017</v>
      </c>
      <c r="P3486" s="322"/>
      <c r="Q3486" s="322" t="s">
        <v>4016</v>
      </c>
      <c r="R3486" s="322"/>
      <c r="S3486" s="154" t="s">
        <v>5</v>
      </c>
    </row>
    <row r="3487" spans="1:19" ht="10.9" customHeight="1" x14ac:dyDescent="0.2">
      <c r="A3487" s="128" t="s">
        <v>4015</v>
      </c>
      <c r="B3487" s="334">
        <v>6137</v>
      </c>
      <c r="C3487" s="321"/>
      <c r="D3487" s="321" t="s">
        <v>3363</v>
      </c>
      <c r="E3487" s="321"/>
      <c r="F3487" s="321"/>
      <c r="G3487" s="321" t="s">
        <v>3284</v>
      </c>
      <c r="H3487" s="321"/>
      <c r="I3487" s="335">
        <v>0.3</v>
      </c>
      <c r="J3487" s="331"/>
      <c r="K3487" s="132">
        <v>6</v>
      </c>
      <c r="L3487" s="331"/>
      <c r="M3487" s="331"/>
      <c r="N3487" s="132">
        <v>1.8</v>
      </c>
      <c r="O3487" s="331"/>
      <c r="P3487" s="331"/>
      <c r="Q3487" s="331"/>
      <c r="R3487" s="331"/>
      <c r="S3487" s="132">
        <v>1.8</v>
      </c>
    </row>
    <row r="3488" spans="1:19" ht="10.9" customHeight="1" x14ac:dyDescent="0.2">
      <c r="A3488" s="322" t="s">
        <v>4014</v>
      </c>
      <c r="B3488" s="322"/>
      <c r="C3488" s="322"/>
      <c r="D3488" s="322"/>
      <c r="E3488" s="322"/>
      <c r="F3488" s="322"/>
      <c r="G3488" s="322"/>
      <c r="H3488" s="322"/>
      <c r="I3488" s="322"/>
      <c r="J3488" s="322"/>
      <c r="K3488" s="322"/>
      <c r="L3488" s="333">
        <v>0</v>
      </c>
      <c r="M3488" s="322"/>
      <c r="N3488" s="152">
        <v>1.8</v>
      </c>
      <c r="O3488" s="333">
        <v>0</v>
      </c>
      <c r="P3488" s="322"/>
      <c r="Q3488" s="333">
        <v>0</v>
      </c>
      <c r="R3488" s="322"/>
      <c r="S3488" s="152">
        <v>1.8</v>
      </c>
    </row>
    <row r="3489" spans="1:19" ht="10.9" customHeight="1" x14ac:dyDescent="0.2">
      <c r="A3489" s="322" t="s">
        <v>4013</v>
      </c>
      <c r="B3489" s="322"/>
      <c r="C3489" s="322"/>
      <c r="D3489" s="322"/>
      <c r="E3489" s="322"/>
      <c r="F3489" s="322"/>
      <c r="G3489" s="322"/>
      <c r="H3489" s="322"/>
      <c r="I3489" s="322"/>
      <c r="J3489" s="322"/>
      <c r="K3489" s="322"/>
      <c r="L3489" s="330">
        <v>0</v>
      </c>
      <c r="M3489" s="322"/>
      <c r="N3489" s="149">
        <v>1</v>
      </c>
      <c r="O3489" s="330">
        <v>0</v>
      </c>
      <c r="P3489" s="322"/>
      <c r="Q3489" s="330">
        <v>0</v>
      </c>
      <c r="R3489" s="322"/>
      <c r="S3489" s="149">
        <v>1</v>
      </c>
    </row>
    <row r="3490" spans="1:19" ht="10.9" customHeight="1" x14ac:dyDescent="0.2">
      <c r="A3490" s="301"/>
      <c r="B3490" s="301"/>
      <c r="C3490" s="301"/>
      <c r="D3490" s="301"/>
      <c r="E3490" s="301"/>
      <c r="F3490" s="301"/>
      <c r="G3490" s="301"/>
      <c r="H3490" s="301"/>
      <c r="I3490" s="301"/>
      <c r="J3490" s="301"/>
      <c r="K3490" s="301"/>
      <c r="L3490" s="301"/>
      <c r="M3490" s="301"/>
      <c r="N3490" s="301"/>
      <c r="O3490" s="301"/>
      <c r="P3490" s="301"/>
      <c r="Q3490" s="301"/>
      <c r="R3490" s="301"/>
      <c r="S3490" s="301"/>
    </row>
    <row r="3491" spans="1:19" ht="10.9" customHeight="1" x14ac:dyDescent="0.2">
      <c r="A3491" s="322" t="s">
        <v>4022</v>
      </c>
      <c r="B3491" s="322"/>
      <c r="C3491" s="322"/>
      <c r="D3491" s="322"/>
      <c r="E3491" s="321" t="s">
        <v>4170</v>
      </c>
      <c r="F3491" s="321"/>
      <c r="G3491" s="321"/>
      <c r="H3491" s="321"/>
      <c r="I3491" s="321"/>
      <c r="J3491" s="321"/>
      <c r="K3491" s="321"/>
      <c r="L3491" s="321"/>
      <c r="M3491" s="321"/>
      <c r="N3491" s="321"/>
      <c r="O3491" s="321"/>
      <c r="P3491" s="322" t="s">
        <v>2904</v>
      </c>
      <c r="Q3491" s="322"/>
      <c r="R3491" s="321" t="s">
        <v>21</v>
      </c>
      <c r="S3491" s="321"/>
    </row>
    <row r="3492" spans="1:19" ht="10.9" customHeight="1" x14ac:dyDescent="0.2">
      <c r="A3492" s="157"/>
      <c r="B3492" s="324"/>
      <c r="C3492" s="324"/>
      <c r="D3492" s="324"/>
      <c r="E3492" s="324"/>
      <c r="F3492" s="324"/>
      <c r="G3492" s="325"/>
      <c r="H3492" s="325"/>
      <c r="I3492" s="325"/>
      <c r="J3492" s="325"/>
      <c r="K3492" s="156"/>
      <c r="L3492" s="326" t="s">
        <v>4020</v>
      </c>
      <c r="M3492" s="326"/>
      <c r="N3492" s="326"/>
      <c r="O3492" s="326"/>
      <c r="P3492" s="326"/>
      <c r="Q3492" s="326"/>
      <c r="R3492" s="326"/>
      <c r="S3492" s="156"/>
    </row>
    <row r="3493" spans="1:19" ht="65.650000000000006" customHeight="1" x14ac:dyDescent="0.2">
      <c r="A3493" s="155" t="s">
        <v>1247</v>
      </c>
      <c r="B3493" s="327" t="s">
        <v>0</v>
      </c>
      <c r="C3493" s="327"/>
      <c r="D3493" s="327" t="s">
        <v>1</v>
      </c>
      <c r="E3493" s="327"/>
      <c r="F3493" s="327"/>
      <c r="G3493" s="327" t="s">
        <v>2904</v>
      </c>
      <c r="H3493" s="327"/>
      <c r="I3493" s="328" t="s">
        <v>405</v>
      </c>
      <c r="J3493" s="328"/>
      <c r="K3493" s="154" t="s">
        <v>4</v>
      </c>
      <c r="L3493" s="322" t="s">
        <v>4019</v>
      </c>
      <c r="M3493" s="322"/>
      <c r="N3493" s="141" t="s">
        <v>4018</v>
      </c>
      <c r="O3493" s="322" t="s">
        <v>4017</v>
      </c>
      <c r="P3493" s="322"/>
      <c r="Q3493" s="322" t="s">
        <v>4016</v>
      </c>
      <c r="R3493" s="322"/>
      <c r="S3493" s="154" t="s">
        <v>5</v>
      </c>
    </row>
    <row r="3494" spans="1:19" ht="10.9" customHeight="1" x14ac:dyDescent="0.2">
      <c r="A3494" s="128" t="s">
        <v>4015</v>
      </c>
      <c r="B3494" s="334">
        <v>6142</v>
      </c>
      <c r="C3494" s="321"/>
      <c r="D3494" s="321" t="s">
        <v>3361</v>
      </c>
      <c r="E3494" s="321"/>
      <c r="F3494" s="321"/>
      <c r="G3494" s="321" t="s">
        <v>629</v>
      </c>
      <c r="H3494" s="321"/>
      <c r="I3494" s="335">
        <v>2.15</v>
      </c>
      <c r="J3494" s="331"/>
      <c r="K3494" s="132">
        <v>3.37</v>
      </c>
      <c r="L3494" s="331"/>
      <c r="M3494" s="331"/>
      <c r="N3494" s="132">
        <v>7.2454999999999998</v>
      </c>
      <c r="O3494" s="331"/>
      <c r="P3494" s="331"/>
      <c r="Q3494" s="331"/>
      <c r="R3494" s="331"/>
      <c r="S3494" s="132">
        <v>7.2454999999999998</v>
      </c>
    </row>
    <row r="3495" spans="1:19" ht="10.9" customHeight="1" x14ac:dyDescent="0.2">
      <c r="A3495" s="322" t="s">
        <v>4014</v>
      </c>
      <c r="B3495" s="322"/>
      <c r="C3495" s="322"/>
      <c r="D3495" s="322"/>
      <c r="E3495" s="322"/>
      <c r="F3495" s="322"/>
      <c r="G3495" s="322"/>
      <c r="H3495" s="322"/>
      <c r="I3495" s="322"/>
      <c r="J3495" s="322"/>
      <c r="K3495" s="322"/>
      <c r="L3495" s="333">
        <v>0</v>
      </c>
      <c r="M3495" s="322"/>
      <c r="N3495" s="152">
        <v>7.2454999999999998</v>
      </c>
      <c r="O3495" s="333">
        <v>0</v>
      </c>
      <c r="P3495" s="322"/>
      <c r="Q3495" s="333">
        <v>0</v>
      </c>
      <c r="R3495" s="322"/>
      <c r="S3495" s="152">
        <v>7.2454999999999998</v>
      </c>
    </row>
    <row r="3496" spans="1:19" ht="10.9" customHeight="1" x14ac:dyDescent="0.2">
      <c r="A3496" s="322" t="s">
        <v>4013</v>
      </c>
      <c r="B3496" s="322"/>
      <c r="C3496" s="322"/>
      <c r="D3496" s="322"/>
      <c r="E3496" s="322"/>
      <c r="F3496" s="322"/>
      <c r="G3496" s="322"/>
      <c r="H3496" s="322"/>
      <c r="I3496" s="322"/>
      <c r="J3496" s="322"/>
      <c r="K3496" s="322"/>
      <c r="L3496" s="330">
        <v>0</v>
      </c>
      <c r="M3496" s="322"/>
      <c r="N3496" s="149">
        <v>1</v>
      </c>
      <c r="O3496" s="330">
        <v>0</v>
      </c>
      <c r="P3496" s="322"/>
      <c r="Q3496" s="330">
        <v>0</v>
      </c>
      <c r="R3496" s="322"/>
      <c r="S3496" s="149">
        <v>1</v>
      </c>
    </row>
    <row r="3497" spans="1:19" ht="10.9" customHeight="1" x14ac:dyDescent="0.2">
      <c r="A3497" s="301"/>
      <c r="B3497" s="301"/>
      <c r="C3497" s="301"/>
      <c r="D3497" s="301"/>
      <c r="E3497" s="301"/>
      <c r="F3497" s="301"/>
      <c r="G3497" s="301"/>
      <c r="H3497" s="301"/>
      <c r="I3497" s="301"/>
      <c r="J3497" s="301"/>
      <c r="K3497" s="301"/>
      <c r="L3497" s="301"/>
      <c r="M3497" s="301"/>
      <c r="N3497" s="301"/>
      <c r="O3497" s="301"/>
      <c r="P3497" s="301"/>
      <c r="Q3497" s="301"/>
      <c r="R3497" s="301"/>
      <c r="S3497" s="301"/>
    </row>
    <row r="3498" spans="1:19" ht="10.9" customHeight="1" x14ac:dyDescent="0.2">
      <c r="A3498" s="322" t="s">
        <v>4022</v>
      </c>
      <c r="B3498" s="322"/>
      <c r="C3498" s="322"/>
      <c r="D3498" s="322"/>
      <c r="E3498" s="321" t="s">
        <v>4169</v>
      </c>
      <c r="F3498" s="321"/>
      <c r="G3498" s="321"/>
      <c r="H3498" s="321"/>
      <c r="I3498" s="321"/>
      <c r="J3498" s="321"/>
      <c r="K3498" s="321"/>
      <c r="L3498" s="321"/>
      <c r="M3498" s="321"/>
      <c r="N3498" s="321"/>
      <c r="O3498" s="321"/>
      <c r="P3498" s="322" t="s">
        <v>2904</v>
      </c>
      <c r="Q3498" s="322"/>
      <c r="R3498" s="321" t="s">
        <v>21</v>
      </c>
      <c r="S3498" s="321"/>
    </row>
    <row r="3499" spans="1:19" ht="10.9" customHeight="1" x14ac:dyDescent="0.2">
      <c r="A3499" s="157"/>
      <c r="B3499" s="324"/>
      <c r="C3499" s="324"/>
      <c r="D3499" s="324"/>
      <c r="E3499" s="324"/>
      <c r="F3499" s="324"/>
      <c r="G3499" s="325"/>
      <c r="H3499" s="325"/>
      <c r="I3499" s="325"/>
      <c r="J3499" s="325"/>
      <c r="K3499" s="156"/>
      <c r="L3499" s="326" t="s">
        <v>4020</v>
      </c>
      <c r="M3499" s="326"/>
      <c r="N3499" s="326"/>
      <c r="O3499" s="326"/>
      <c r="P3499" s="326"/>
      <c r="Q3499" s="326"/>
      <c r="R3499" s="326"/>
      <c r="S3499" s="156"/>
    </row>
    <row r="3500" spans="1:19" ht="65.650000000000006" customHeight="1" x14ac:dyDescent="0.2">
      <c r="A3500" s="155" t="s">
        <v>1247</v>
      </c>
      <c r="B3500" s="327" t="s">
        <v>0</v>
      </c>
      <c r="C3500" s="327"/>
      <c r="D3500" s="327" t="s">
        <v>1</v>
      </c>
      <c r="E3500" s="327"/>
      <c r="F3500" s="327"/>
      <c r="G3500" s="327" t="s">
        <v>2904</v>
      </c>
      <c r="H3500" s="327"/>
      <c r="I3500" s="328" t="s">
        <v>405</v>
      </c>
      <c r="J3500" s="328"/>
      <c r="K3500" s="154" t="s">
        <v>4</v>
      </c>
      <c r="L3500" s="322" t="s">
        <v>4019</v>
      </c>
      <c r="M3500" s="322"/>
      <c r="N3500" s="141" t="s">
        <v>4018</v>
      </c>
      <c r="O3500" s="322" t="s">
        <v>4017</v>
      </c>
      <c r="P3500" s="322"/>
      <c r="Q3500" s="322" t="s">
        <v>4016</v>
      </c>
      <c r="R3500" s="322"/>
      <c r="S3500" s="154" t="s">
        <v>5</v>
      </c>
    </row>
    <row r="3501" spans="1:19" ht="10.9" customHeight="1" x14ac:dyDescent="0.2">
      <c r="A3501" s="128" t="s">
        <v>4034</v>
      </c>
      <c r="B3501" s="339">
        <v>423</v>
      </c>
      <c r="C3501" s="321"/>
      <c r="D3501" s="321" t="s">
        <v>2609</v>
      </c>
      <c r="E3501" s="321"/>
      <c r="F3501" s="321"/>
      <c r="G3501" s="321" t="s">
        <v>21</v>
      </c>
      <c r="H3501" s="321"/>
      <c r="I3501" s="335">
        <v>1</v>
      </c>
      <c r="J3501" s="331"/>
      <c r="K3501" s="142">
        <v>21</v>
      </c>
      <c r="L3501" s="348">
        <v>21</v>
      </c>
      <c r="M3501" s="331"/>
      <c r="N3501" s="153"/>
      <c r="O3501" s="331"/>
      <c r="P3501" s="331"/>
      <c r="Q3501" s="331"/>
      <c r="R3501" s="331"/>
      <c r="S3501" s="142">
        <v>21</v>
      </c>
    </row>
    <row r="3502" spans="1:19" ht="10.9" customHeight="1" x14ac:dyDescent="0.2">
      <c r="A3502" s="322" t="s">
        <v>4014</v>
      </c>
      <c r="B3502" s="322"/>
      <c r="C3502" s="322"/>
      <c r="D3502" s="322"/>
      <c r="E3502" s="322"/>
      <c r="F3502" s="322"/>
      <c r="G3502" s="322"/>
      <c r="H3502" s="322"/>
      <c r="I3502" s="322"/>
      <c r="J3502" s="322"/>
      <c r="K3502" s="322"/>
      <c r="L3502" s="349">
        <v>21</v>
      </c>
      <c r="M3502" s="322"/>
      <c r="N3502" s="152">
        <v>0</v>
      </c>
      <c r="O3502" s="333">
        <v>0</v>
      </c>
      <c r="P3502" s="322"/>
      <c r="Q3502" s="333">
        <v>0</v>
      </c>
      <c r="R3502" s="322"/>
      <c r="S3502" s="160">
        <v>21</v>
      </c>
    </row>
    <row r="3503" spans="1:19" ht="10.9" customHeight="1" x14ac:dyDescent="0.2">
      <c r="A3503" s="322" t="s">
        <v>4013</v>
      </c>
      <c r="B3503" s="322"/>
      <c r="C3503" s="322"/>
      <c r="D3503" s="322"/>
      <c r="E3503" s="322"/>
      <c r="F3503" s="322"/>
      <c r="G3503" s="322"/>
      <c r="H3503" s="322"/>
      <c r="I3503" s="322"/>
      <c r="J3503" s="322"/>
      <c r="K3503" s="322"/>
      <c r="L3503" s="329">
        <v>1</v>
      </c>
      <c r="M3503" s="322"/>
      <c r="N3503" s="150">
        <v>0</v>
      </c>
      <c r="O3503" s="330">
        <v>0</v>
      </c>
      <c r="P3503" s="322"/>
      <c r="Q3503" s="330">
        <v>0</v>
      </c>
      <c r="R3503" s="322"/>
      <c r="S3503" s="149">
        <v>1</v>
      </c>
    </row>
    <row r="3504" spans="1:19" ht="10.9" customHeight="1" x14ac:dyDescent="0.2">
      <c r="A3504" s="301"/>
      <c r="B3504" s="301"/>
      <c r="C3504" s="301"/>
      <c r="D3504" s="301"/>
      <c r="E3504" s="301"/>
      <c r="F3504" s="301"/>
      <c r="G3504" s="301"/>
      <c r="H3504" s="301"/>
      <c r="I3504" s="301"/>
      <c r="J3504" s="301"/>
      <c r="K3504" s="301"/>
      <c r="L3504" s="301"/>
      <c r="M3504" s="301"/>
      <c r="N3504" s="301"/>
      <c r="O3504" s="301"/>
      <c r="P3504" s="301"/>
      <c r="Q3504" s="301"/>
      <c r="R3504" s="301"/>
      <c r="S3504" s="301"/>
    </row>
    <row r="3505" spans="1:19" ht="10.9" customHeight="1" x14ac:dyDescent="0.2">
      <c r="A3505" s="322" t="s">
        <v>4022</v>
      </c>
      <c r="B3505" s="322"/>
      <c r="C3505" s="322"/>
      <c r="D3505" s="322"/>
      <c r="E3505" s="321" t="s">
        <v>4168</v>
      </c>
      <c r="F3505" s="321"/>
      <c r="G3505" s="321"/>
      <c r="H3505" s="321"/>
      <c r="I3505" s="321"/>
      <c r="J3505" s="321"/>
      <c r="K3505" s="321"/>
      <c r="L3505" s="321"/>
      <c r="M3505" s="321"/>
      <c r="N3505" s="321"/>
      <c r="O3505" s="321"/>
      <c r="P3505" s="322" t="s">
        <v>2904</v>
      </c>
      <c r="Q3505" s="322"/>
      <c r="R3505" s="321" t="s">
        <v>21</v>
      </c>
      <c r="S3505" s="321"/>
    </row>
    <row r="3506" spans="1:19" ht="10.9" customHeight="1" x14ac:dyDescent="0.2">
      <c r="A3506" s="157"/>
      <c r="B3506" s="324"/>
      <c r="C3506" s="324"/>
      <c r="D3506" s="324"/>
      <c r="E3506" s="324"/>
      <c r="F3506" s="324"/>
      <c r="G3506" s="325"/>
      <c r="H3506" s="325"/>
      <c r="I3506" s="325"/>
      <c r="J3506" s="325"/>
      <c r="K3506" s="156"/>
      <c r="L3506" s="326" t="s">
        <v>4020</v>
      </c>
      <c r="M3506" s="326"/>
      <c r="N3506" s="326"/>
      <c r="O3506" s="326"/>
      <c r="P3506" s="326"/>
      <c r="Q3506" s="326"/>
      <c r="R3506" s="326"/>
      <c r="S3506" s="156"/>
    </row>
    <row r="3507" spans="1:19" ht="65.650000000000006" customHeight="1" x14ac:dyDescent="0.2">
      <c r="A3507" s="155" t="s">
        <v>1247</v>
      </c>
      <c r="B3507" s="327" t="s">
        <v>0</v>
      </c>
      <c r="C3507" s="327"/>
      <c r="D3507" s="327" t="s">
        <v>1</v>
      </c>
      <c r="E3507" s="327"/>
      <c r="F3507" s="327"/>
      <c r="G3507" s="327" t="s">
        <v>2904</v>
      </c>
      <c r="H3507" s="327"/>
      <c r="I3507" s="328" t="s">
        <v>405</v>
      </c>
      <c r="J3507" s="328"/>
      <c r="K3507" s="154" t="s">
        <v>4</v>
      </c>
      <c r="L3507" s="322" t="s">
        <v>4019</v>
      </c>
      <c r="M3507" s="322"/>
      <c r="N3507" s="141" t="s">
        <v>4018</v>
      </c>
      <c r="O3507" s="322" t="s">
        <v>4017</v>
      </c>
      <c r="P3507" s="322"/>
      <c r="Q3507" s="322" t="s">
        <v>4016</v>
      </c>
      <c r="R3507" s="322"/>
      <c r="S3507" s="154" t="s">
        <v>5</v>
      </c>
    </row>
    <row r="3508" spans="1:19" ht="10.9" customHeight="1" x14ac:dyDescent="0.2">
      <c r="A3508" s="128" t="s">
        <v>4034</v>
      </c>
      <c r="B3508" s="339">
        <v>418</v>
      </c>
      <c r="C3508" s="321"/>
      <c r="D3508" s="321" t="s">
        <v>2611</v>
      </c>
      <c r="E3508" s="321"/>
      <c r="F3508" s="321"/>
      <c r="G3508" s="321" t="s">
        <v>21</v>
      </c>
      <c r="H3508" s="321"/>
      <c r="I3508" s="335">
        <v>1</v>
      </c>
      <c r="J3508" s="331"/>
      <c r="K3508" s="142">
        <v>11</v>
      </c>
      <c r="L3508" s="348">
        <v>11</v>
      </c>
      <c r="M3508" s="331"/>
      <c r="N3508" s="153"/>
      <c r="O3508" s="331"/>
      <c r="P3508" s="331"/>
      <c r="Q3508" s="331"/>
      <c r="R3508" s="331"/>
      <c r="S3508" s="142">
        <v>11</v>
      </c>
    </row>
    <row r="3509" spans="1:19" ht="10.9" customHeight="1" x14ac:dyDescent="0.2">
      <c r="A3509" s="322" t="s">
        <v>4014</v>
      </c>
      <c r="B3509" s="322"/>
      <c r="C3509" s="322"/>
      <c r="D3509" s="322"/>
      <c r="E3509" s="322"/>
      <c r="F3509" s="322"/>
      <c r="G3509" s="322"/>
      <c r="H3509" s="322"/>
      <c r="I3509" s="322"/>
      <c r="J3509" s="322"/>
      <c r="K3509" s="322"/>
      <c r="L3509" s="349">
        <v>11</v>
      </c>
      <c r="M3509" s="322"/>
      <c r="N3509" s="152">
        <v>0</v>
      </c>
      <c r="O3509" s="333">
        <v>0</v>
      </c>
      <c r="P3509" s="322"/>
      <c r="Q3509" s="333">
        <v>0</v>
      </c>
      <c r="R3509" s="322"/>
      <c r="S3509" s="160">
        <v>11</v>
      </c>
    </row>
    <row r="3510" spans="1:19" ht="10.9" customHeight="1" x14ac:dyDescent="0.2">
      <c r="A3510" s="322" t="s">
        <v>4013</v>
      </c>
      <c r="B3510" s="322"/>
      <c r="C3510" s="322"/>
      <c r="D3510" s="322"/>
      <c r="E3510" s="322"/>
      <c r="F3510" s="322"/>
      <c r="G3510" s="322"/>
      <c r="H3510" s="322"/>
      <c r="I3510" s="322"/>
      <c r="J3510" s="322"/>
      <c r="K3510" s="322"/>
      <c r="L3510" s="329">
        <v>1</v>
      </c>
      <c r="M3510" s="322"/>
      <c r="N3510" s="150">
        <v>0</v>
      </c>
      <c r="O3510" s="330">
        <v>0</v>
      </c>
      <c r="P3510" s="322"/>
      <c r="Q3510" s="330">
        <v>0</v>
      </c>
      <c r="R3510" s="322"/>
      <c r="S3510" s="149">
        <v>1</v>
      </c>
    </row>
    <row r="3511" spans="1:19" ht="10.9" customHeight="1" x14ac:dyDescent="0.2">
      <c r="A3511" s="301"/>
      <c r="B3511" s="301"/>
      <c r="C3511" s="301"/>
      <c r="D3511" s="301"/>
      <c r="E3511" s="301"/>
      <c r="F3511" s="301"/>
      <c r="G3511" s="301"/>
      <c r="H3511" s="301"/>
      <c r="I3511" s="301"/>
      <c r="J3511" s="301"/>
      <c r="K3511" s="301"/>
      <c r="L3511" s="301"/>
      <c r="M3511" s="301"/>
      <c r="N3511" s="301"/>
      <c r="O3511" s="301"/>
      <c r="P3511" s="301"/>
      <c r="Q3511" s="301"/>
      <c r="R3511" s="301"/>
      <c r="S3511" s="301"/>
    </row>
    <row r="3512" spans="1:19" ht="10.9" customHeight="1" x14ac:dyDescent="0.2">
      <c r="A3512" s="322" t="s">
        <v>4022</v>
      </c>
      <c r="B3512" s="322"/>
      <c r="C3512" s="322"/>
      <c r="D3512" s="322"/>
      <c r="E3512" s="321" t="s">
        <v>4167</v>
      </c>
      <c r="F3512" s="321"/>
      <c r="G3512" s="321"/>
      <c r="H3512" s="321"/>
      <c r="I3512" s="321"/>
      <c r="J3512" s="321"/>
      <c r="K3512" s="321"/>
      <c r="L3512" s="321"/>
      <c r="M3512" s="321"/>
      <c r="N3512" s="321"/>
      <c r="O3512" s="321"/>
      <c r="P3512" s="322" t="s">
        <v>2904</v>
      </c>
      <c r="Q3512" s="322"/>
      <c r="R3512" s="321" t="s">
        <v>21</v>
      </c>
      <c r="S3512" s="321"/>
    </row>
    <row r="3513" spans="1:19" ht="10.9" customHeight="1" x14ac:dyDescent="0.2">
      <c r="A3513" s="157"/>
      <c r="B3513" s="324"/>
      <c r="C3513" s="324"/>
      <c r="D3513" s="324"/>
      <c r="E3513" s="324"/>
      <c r="F3513" s="324"/>
      <c r="G3513" s="325"/>
      <c r="H3513" s="325"/>
      <c r="I3513" s="325"/>
      <c r="J3513" s="325"/>
      <c r="K3513" s="156"/>
      <c r="L3513" s="326" t="s">
        <v>4020</v>
      </c>
      <c r="M3513" s="326"/>
      <c r="N3513" s="326"/>
      <c r="O3513" s="326"/>
      <c r="P3513" s="326"/>
      <c r="Q3513" s="326"/>
      <c r="R3513" s="326"/>
      <c r="S3513" s="156"/>
    </row>
    <row r="3514" spans="1:19" ht="65.650000000000006" customHeight="1" x14ac:dyDescent="0.2">
      <c r="A3514" s="155" t="s">
        <v>1247</v>
      </c>
      <c r="B3514" s="327" t="s">
        <v>0</v>
      </c>
      <c r="C3514" s="327"/>
      <c r="D3514" s="327" t="s">
        <v>1</v>
      </c>
      <c r="E3514" s="327"/>
      <c r="F3514" s="327"/>
      <c r="G3514" s="327" t="s">
        <v>2904</v>
      </c>
      <c r="H3514" s="327"/>
      <c r="I3514" s="328" t="s">
        <v>405</v>
      </c>
      <c r="J3514" s="328"/>
      <c r="K3514" s="154" t="s">
        <v>4</v>
      </c>
      <c r="L3514" s="322" t="s">
        <v>4019</v>
      </c>
      <c r="M3514" s="322"/>
      <c r="N3514" s="141" t="s">
        <v>4018</v>
      </c>
      <c r="O3514" s="322" t="s">
        <v>4017</v>
      </c>
      <c r="P3514" s="322"/>
      <c r="Q3514" s="322" t="s">
        <v>4016</v>
      </c>
      <c r="R3514" s="322"/>
      <c r="S3514" s="154" t="s">
        <v>5</v>
      </c>
    </row>
    <row r="3515" spans="1:19" ht="10.9" customHeight="1" x14ac:dyDescent="0.2">
      <c r="A3515" s="128" t="s">
        <v>4015</v>
      </c>
      <c r="B3515" s="339">
        <v>934</v>
      </c>
      <c r="C3515" s="321"/>
      <c r="D3515" s="321" t="s">
        <v>4150</v>
      </c>
      <c r="E3515" s="321"/>
      <c r="F3515" s="321"/>
      <c r="G3515" s="321" t="s">
        <v>7</v>
      </c>
      <c r="H3515" s="321"/>
      <c r="I3515" s="335">
        <v>1.2E-2</v>
      </c>
      <c r="J3515" s="331"/>
      <c r="K3515" s="135">
        <v>184.32</v>
      </c>
      <c r="L3515" s="331"/>
      <c r="M3515" s="331"/>
      <c r="N3515" s="132">
        <v>2.2118000000000002</v>
      </c>
      <c r="O3515" s="331"/>
      <c r="P3515" s="331"/>
      <c r="Q3515" s="331"/>
      <c r="R3515" s="331"/>
      <c r="S3515" s="132">
        <v>2.2118000000000002</v>
      </c>
    </row>
    <row r="3516" spans="1:19" ht="10.9" customHeight="1" x14ac:dyDescent="0.2">
      <c r="A3516" s="128" t="s">
        <v>4015</v>
      </c>
      <c r="B3516" s="334">
        <v>6069</v>
      </c>
      <c r="C3516" s="321"/>
      <c r="D3516" s="321" t="s">
        <v>3282</v>
      </c>
      <c r="E3516" s="321"/>
      <c r="F3516" s="321"/>
      <c r="G3516" s="321" t="s">
        <v>7</v>
      </c>
      <c r="H3516" s="321"/>
      <c r="I3516" s="335">
        <v>1.0999999999999999E-2</v>
      </c>
      <c r="J3516" s="331"/>
      <c r="K3516" s="132">
        <v>6.6</v>
      </c>
      <c r="L3516" s="331"/>
      <c r="M3516" s="331"/>
      <c r="N3516" s="132">
        <v>7.2599999999999998E-2</v>
      </c>
      <c r="O3516" s="331"/>
      <c r="P3516" s="331"/>
      <c r="Q3516" s="331"/>
      <c r="R3516" s="331"/>
      <c r="S3516" s="132">
        <v>7.2599999999999998E-2</v>
      </c>
    </row>
    <row r="3517" spans="1:19" ht="10.9" customHeight="1" x14ac:dyDescent="0.2">
      <c r="A3517" s="128" t="s">
        <v>4015</v>
      </c>
      <c r="B3517" s="334">
        <v>6144</v>
      </c>
      <c r="C3517" s="321"/>
      <c r="D3517" s="321" t="s">
        <v>4149</v>
      </c>
      <c r="E3517" s="321"/>
      <c r="F3517" s="321"/>
      <c r="G3517" s="321" t="s">
        <v>3284</v>
      </c>
      <c r="H3517" s="321"/>
      <c r="I3517" s="335">
        <v>0.08</v>
      </c>
      <c r="J3517" s="331"/>
      <c r="K3517" s="135">
        <v>299.89999999999998</v>
      </c>
      <c r="L3517" s="331"/>
      <c r="M3517" s="331"/>
      <c r="N3517" s="142">
        <v>23.992000000000001</v>
      </c>
      <c r="O3517" s="331"/>
      <c r="P3517" s="331"/>
      <c r="Q3517" s="331"/>
      <c r="R3517" s="331"/>
      <c r="S3517" s="142">
        <v>23.992000000000001</v>
      </c>
    </row>
    <row r="3518" spans="1:19" ht="10.9" customHeight="1" x14ac:dyDescent="0.2">
      <c r="A3518" s="322" t="s">
        <v>4014</v>
      </c>
      <c r="B3518" s="322"/>
      <c r="C3518" s="322"/>
      <c r="D3518" s="322"/>
      <c r="E3518" s="322"/>
      <c r="F3518" s="322"/>
      <c r="G3518" s="322"/>
      <c r="H3518" s="322"/>
      <c r="I3518" s="322"/>
      <c r="J3518" s="322"/>
      <c r="K3518" s="322"/>
      <c r="L3518" s="333">
        <v>0</v>
      </c>
      <c r="M3518" s="322"/>
      <c r="N3518" s="160">
        <v>26.276399999999999</v>
      </c>
      <c r="O3518" s="333">
        <v>0</v>
      </c>
      <c r="P3518" s="322"/>
      <c r="Q3518" s="333">
        <v>0</v>
      </c>
      <c r="R3518" s="322"/>
      <c r="S3518" s="160">
        <v>26.276399999999999</v>
      </c>
    </row>
    <row r="3519" spans="1:19" ht="10.9" customHeight="1" x14ac:dyDescent="0.2">
      <c r="A3519" s="322" t="s">
        <v>4013</v>
      </c>
      <c r="B3519" s="322"/>
      <c r="C3519" s="322"/>
      <c r="D3519" s="322"/>
      <c r="E3519" s="322"/>
      <c r="F3519" s="322"/>
      <c r="G3519" s="322"/>
      <c r="H3519" s="322"/>
      <c r="I3519" s="322"/>
      <c r="J3519" s="322"/>
      <c r="K3519" s="322"/>
      <c r="L3519" s="330">
        <v>0</v>
      </c>
      <c r="M3519" s="322"/>
      <c r="N3519" s="149">
        <v>1</v>
      </c>
      <c r="O3519" s="330">
        <v>0</v>
      </c>
      <c r="P3519" s="322"/>
      <c r="Q3519" s="330">
        <v>0</v>
      </c>
      <c r="R3519" s="322"/>
      <c r="S3519" s="149">
        <v>1</v>
      </c>
    </row>
    <row r="3520" spans="1:19" ht="10.9" customHeight="1" x14ac:dyDescent="0.2">
      <c r="A3520" s="301"/>
      <c r="B3520" s="301"/>
      <c r="C3520" s="301"/>
      <c r="D3520" s="301"/>
      <c r="E3520" s="301"/>
      <c r="F3520" s="301"/>
      <c r="G3520" s="301"/>
      <c r="H3520" s="301"/>
      <c r="I3520" s="301"/>
      <c r="J3520" s="301"/>
      <c r="K3520" s="301"/>
      <c r="L3520" s="301"/>
      <c r="M3520" s="301"/>
      <c r="N3520" s="301"/>
      <c r="O3520" s="301"/>
      <c r="P3520" s="301"/>
      <c r="Q3520" s="301"/>
      <c r="R3520" s="301"/>
      <c r="S3520" s="301"/>
    </row>
    <row r="3521" spans="1:19" ht="10.9" customHeight="1" x14ac:dyDescent="0.2">
      <c r="A3521" s="322" t="s">
        <v>4022</v>
      </c>
      <c r="B3521" s="322"/>
      <c r="C3521" s="322"/>
      <c r="D3521" s="322"/>
      <c r="E3521" s="321" t="s">
        <v>4166</v>
      </c>
      <c r="F3521" s="321"/>
      <c r="G3521" s="321"/>
      <c r="H3521" s="321"/>
      <c r="I3521" s="321"/>
      <c r="J3521" s="321"/>
      <c r="K3521" s="321"/>
      <c r="L3521" s="321"/>
      <c r="M3521" s="321"/>
      <c r="N3521" s="321"/>
      <c r="O3521" s="321"/>
      <c r="P3521" s="322" t="s">
        <v>2904</v>
      </c>
      <c r="Q3521" s="322"/>
      <c r="R3521" s="321" t="s">
        <v>21</v>
      </c>
      <c r="S3521" s="321"/>
    </row>
    <row r="3522" spans="1:19" ht="10.9" customHeight="1" x14ac:dyDescent="0.2">
      <c r="A3522" s="157"/>
      <c r="B3522" s="324"/>
      <c r="C3522" s="324"/>
      <c r="D3522" s="324"/>
      <c r="E3522" s="324"/>
      <c r="F3522" s="324"/>
      <c r="G3522" s="325"/>
      <c r="H3522" s="325"/>
      <c r="I3522" s="325"/>
      <c r="J3522" s="325"/>
      <c r="K3522" s="156"/>
      <c r="L3522" s="326" t="s">
        <v>4020</v>
      </c>
      <c r="M3522" s="326"/>
      <c r="N3522" s="326"/>
      <c r="O3522" s="326"/>
      <c r="P3522" s="326"/>
      <c r="Q3522" s="326"/>
      <c r="R3522" s="326"/>
      <c r="S3522" s="156"/>
    </row>
    <row r="3523" spans="1:19" ht="65.650000000000006" customHeight="1" x14ac:dyDescent="0.2">
      <c r="A3523" s="155" t="s">
        <v>1247</v>
      </c>
      <c r="B3523" s="327" t="s">
        <v>0</v>
      </c>
      <c r="C3523" s="327"/>
      <c r="D3523" s="327" t="s">
        <v>1</v>
      </c>
      <c r="E3523" s="327"/>
      <c r="F3523" s="327"/>
      <c r="G3523" s="327" t="s">
        <v>2904</v>
      </c>
      <c r="H3523" s="327"/>
      <c r="I3523" s="328" t="s">
        <v>405</v>
      </c>
      <c r="J3523" s="328"/>
      <c r="K3523" s="154" t="s">
        <v>4</v>
      </c>
      <c r="L3523" s="322" t="s">
        <v>4019</v>
      </c>
      <c r="M3523" s="322"/>
      <c r="N3523" s="141" t="s">
        <v>4018</v>
      </c>
      <c r="O3523" s="322" t="s">
        <v>4017</v>
      </c>
      <c r="P3523" s="322"/>
      <c r="Q3523" s="322" t="s">
        <v>4016</v>
      </c>
      <c r="R3523" s="322"/>
      <c r="S3523" s="154" t="s">
        <v>5</v>
      </c>
    </row>
    <row r="3524" spans="1:19" ht="10.9" customHeight="1" x14ac:dyDescent="0.2">
      <c r="A3524" s="128" t="s">
        <v>4015</v>
      </c>
      <c r="B3524" s="339">
        <v>934</v>
      </c>
      <c r="C3524" s="321"/>
      <c r="D3524" s="321" t="s">
        <v>4150</v>
      </c>
      <c r="E3524" s="321"/>
      <c r="F3524" s="321"/>
      <c r="G3524" s="321" t="s">
        <v>7</v>
      </c>
      <c r="H3524" s="321"/>
      <c r="I3524" s="335">
        <v>1.2E-2</v>
      </c>
      <c r="J3524" s="331"/>
      <c r="K3524" s="135">
        <v>184.32</v>
      </c>
      <c r="L3524" s="331"/>
      <c r="M3524" s="331"/>
      <c r="N3524" s="132">
        <v>2.2118000000000002</v>
      </c>
      <c r="O3524" s="331"/>
      <c r="P3524" s="331"/>
      <c r="Q3524" s="331"/>
      <c r="R3524" s="331"/>
      <c r="S3524" s="132">
        <v>2.2118000000000002</v>
      </c>
    </row>
    <row r="3525" spans="1:19" ht="10.9" customHeight="1" x14ac:dyDescent="0.2">
      <c r="A3525" s="128" t="s">
        <v>4015</v>
      </c>
      <c r="B3525" s="334">
        <v>6069</v>
      </c>
      <c r="C3525" s="321"/>
      <c r="D3525" s="321" t="s">
        <v>3282</v>
      </c>
      <c r="E3525" s="321"/>
      <c r="F3525" s="321"/>
      <c r="G3525" s="321" t="s">
        <v>7</v>
      </c>
      <c r="H3525" s="321"/>
      <c r="I3525" s="335">
        <v>1.0999999999999999E-2</v>
      </c>
      <c r="J3525" s="331"/>
      <c r="K3525" s="132">
        <v>6.6</v>
      </c>
      <c r="L3525" s="331"/>
      <c r="M3525" s="331"/>
      <c r="N3525" s="132">
        <v>7.2599999999999998E-2</v>
      </c>
      <c r="O3525" s="331"/>
      <c r="P3525" s="331"/>
      <c r="Q3525" s="331"/>
      <c r="R3525" s="331"/>
      <c r="S3525" s="132">
        <v>7.2599999999999998E-2</v>
      </c>
    </row>
    <row r="3526" spans="1:19" ht="10.9" customHeight="1" x14ac:dyDescent="0.2">
      <c r="A3526" s="128" t="s">
        <v>4015</v>
      </c>
      <c r="B3526" s="334">
        <v>6144</v>
      </c>
      <c r="C3526" s="321"/>
      <c r="D3526" s="321" t="s">
        <v>4149</v>
      </c>
      <c r="E3526" s="321"/>
      <c r="F3526" s="321"/>
      <c r="G3526" s="321" t="s">
        <v>3284</v>
      </c>
      <c r="H3526" s="321"/>
      <c r="I3526" s="335">
        <v>0.08</v>
      </c>
      <c r="J3526" s="331"/>
      <c r="K3526" s="135">
        <v>299.89999999999998</v>
      </c>
      <c r="L3526" s="331"/>
      <c r="M3526" s="331"/>
      <c r="N3526" s="142">
        <v>23.992000000000001</v>
      </c>
      <c r="O3526" s="331"/>
      <c r="P3526" s="331"/>
      <c r="Q3526" s="331"/>
      <c r="R3526" s="331"/>
      <c r="S3526" s="142">
        <v>23.992000000000001</v>
      </c>
    </row>
    <row r="3527" spans="1:19" ht="10.9" customHeight="1" x14ac:dyDescent="0.2">
      <c r="A3527" s="322" t="s">
        <v>4014</v>
      </c>
      <c r="B3527" s="322"/>
      <c r="C3527" s="322"/>
      <c r="D3527" s="322"/>
      <c r="E3527" s="322"/>
      <c r="F3527" s="322"/>
      <c r="G3527" s="322"/>
      <c r="H3527" s="322"/>
      <c r="I3527" s="322"/>
      <c r="J3527" s="322"/>
      <c r="K3527" s="322"/>
      <c r="L3527" s="333">
        <v>0</v>
      </c>
      <c r="M3527" s="322"/>
      <c r="N3527" s="160">
        <v>26.276399999999999</v>
      </c>
      <c r="O3527" s="333">
        <v>0</v>
      </c>
      <c r="P3527" s="322"/>
      <c r="Q3527" s="333">
        <v>0</v>
      </c>
      <c r="R3527" s="322"/>
      <c r="S3527" s="160">
        <v>26.276399999999999</v>
      </c>
    </row>
    <row r="3528" spans="1:19" ht="10.9" customHeight="1" x14ac:dyDescent="0.2">
      <c r="A3528" s="322" t="s">
        <v>4013</v>
      </c>
      <c r="B3528" s="322"/>
      <c r="C3528" s="322"/>
      <c r="D3528" s="322"/>
      <c r="E3528" s="322"/>
      <c r="F3528" s="322"/>
      <c r="G3528" s="322"/>
      <c r="H3528" s="322"/>
      <c r="I3528" s="322"/>
      <c r="J3528" s="322"/>
      <c r="K3528" s="322"/>
      <c r="L3528" s="330">
        <v>0</v>
      </c>
      <c r="M3528" s="322"/>
      <c r="N3528" s="149">
        <v>1</v>
      </c>
      <c r="O3528" s="330">
        <v>0</v>
      </c>
      <c r="P3528" s="322"/>
      <c r="Q3528" s="330">
        <v>0</v>
      </c>
      <c r="R3528" s="322"/>
      <c r="S3528" s="149">
        <v>1</v>
      </c>
    </row>
    <row r="3529" spans="1:19" ht="10.9" customHeight="1" x14ac:dyDescent="0.2">
      <c r="A3529" s="301"/>
      <c r="B3529" s="301"/>
      <c r="C3529" s="301"/>
      <c r="D3529" s="301"/>
      <c r="E3529" s="301"/>
      <c r="F3529" s="301"/>
      <c r="G3529" s="301"/>
      <c r="H3529" s="301"/>
      <c r="I3529" s="301"/>
      <c r="J3529" s="301"/>
      <c r="K3529" s="301"/>
      <c r="L3529" s="301"/>
      <c r="M3529" s="301"/>
      <c r="N3529" s="301"/>
      <c r="O3529" s="301"/>
      <c r="P3529" s="301"/>
      <c r="Q3529" s="301"/>
      <c r="R3529" s="301"/>
      <c r="S3529" s="301"/>
    </row>
    <row r="3530" spans="1:19" ht="10.9" customHeight="1" x14ac:dyDescent="0.2">
      <c r="A3530" s="322" t="s">
        <v>4022</v>
      </c>
      <c r="B3530" s="322"/>
      <c r="C3530" s="322"/>
      <c r="D3530" s="322"/>
      <c r="E3530" s="321" t="s">
        <v>4165</v>
      </c>
      <c r="F3530" s="321"/>
      <c r="G3530" s="321"/>
      <c r="H3530" s="321"/>
      <c r="I3530" s="321"/>
      <c r="J3530" s="321"/>
      <c r="K3530" s="321"/>
      <c r="L3530" s="321"/>
      <c r="M3530" s="321"/>
      <c r="N3530" s="321"/>
      <c r="O3530" s="321"/>
      <c r="P3530" s="322" t="s">
        <v>2904</v>
      </c>
      <c r="Q3530" s="322"/>
      <c r="R3530" s="321" t="s">
        <v>21</v>
      </c>
      <c r="S3530" s="321"/>
    </row>
    <row r="3531" spans="1:19" ht="10.9" customHeight="1" x14ac:dyDescent="0.2">
      <c r="A3531" s="157"/>
      <c r="B3531" s="324"/>
      <c r="C3531" s="324"/>
      <c r="D3531" s="324"/>
      <c r="E3531" s="324"/>
      <c r="F3531" s="324"/>
      <c r="G3531" s="325"/>
      <c r="H3531" s="325"/>
      <c r="I3531" s="325"/>
      <c r="J3531" s="325"/>
      <c r="K3531" s="156"/>
      <c r="L3531" s="326" t="s">
        <v>4020</v>
      </c>
      <c r="M3531" s="326"/>
      <c r="N3531" s="326"/>
      <c r="O3531" s="326"/>
      <c r="P3531" s="326"/>
      <c r="Q3531" s="326"/>
      <c r="R3531" s="326"/>
      <c r="S3531" s="156"/>
    </row>
    <row r="3532" spans="1:19" ht="65.650000000000006" customHeight="1" x14ac:dyDescent="0.2">
      <c r="A3532" s="155" t="s">
        <v>1247</v>
      </c>
      <c r="B3532" s="327" t="s">
        <v>0</v>
      </c>
      <c r="C3532" s="327"/>
      <c r="D3532" s="327" t="s">
        <v>1</v>
      </c>
      <c r="E3532" s="327"/>
      <c r="F3532" s="327"/>
      <c r="G3532" s="327" t="s">
        <v>2904</v>
      </c>
      <c r="H3532" s="327"/>
      <c r="I3532" s="328" t="s">
        <v>405</v>
      </c>
      <c r="J3532" s="328"/>
      <c r="K3532" s="154" t="s">
        <v>4</v>
      </c>
      <c r="L3532" s="322" t="s">
        <v>4019</v>
      </c>
      <c r="M3532" s="322"/>
      <c r="N3532" s="141" t="s">
        <v>4018</v>
      </c>
      <c r="O3532" s="322" t="s">
        <v>4017</v>
      </c>
      <c r="P3532" s="322"/>
      <c r="Q3532" s="322" t="s">
        <v>4016</v>
      </c>
      <c r="R3532" s="322"/>
      <c r="S3532" s="154" t="s">
        <v>5</v>
      </c>
    </row>
    <row r="3533" spans="1:19" ht="10.9" customHeight="1" x14ac:dyDescent="0.2">
      <c r="A3533" s="128" t="s">
        <v>4015</v>
      </c>
      <c r="B3533" s="339">
        <v>934</v>
      </c>
      <c r="C3533" s="321"/>
      <c r="D3533" s="321" t="s">
        <v>4150</v>
      </c>
      <c r="E3533" s="321"/>
      <c r="F3533" s="321"/>
      <c r="G3533" s="321" t="s">
        <v>7</v>
      </c>
      <c r="H3533" s="321"/>
      <c r="I3533" s="335">
        <v>1.2E-2</v>
      </c>
      <c r="J3533" s="331"/>
      <c r="K3533" s="135">
        <v>184.32</v>
      </c>
      <c r="L3533" s="331"/>
      <c r="M3533" s="331"/>
      <c r="N3533" s="132">
        <v>2.2118000000000002</v>
      </c>
      <c r="O3533" s="331"/>
      <c r="P3533" s="331"/>
      <c r="Q3533" s="331"/>
      <c r="R3533" s="331"/>
      <c r="S3533" s="132">
        <v>2.2118000000000002</v>
      </c>
    </row>
    <row r="3534" spans="1:19" ht="10.9" customHeight="1" x14ac:dyDescent="0.2">
      <c r="A3534" s="128" t="s">
        <v>4015</v>
      </c>
      <c r="B3534" s="334">
        <v>6069</v>
      </c>
      <c r="C3534" s="321"/>
      <c r="D3534" s="321" t="s">
        <v>3282</v>
      </c>
      <c r="E3534" s="321"/>
      <c r="F3534" s="321"/>
      <c r="G3534" s="321" t="s">
        <v>7</v>
      </c>
      <c r="H3534" s="321"/>
      <c r="I3534" s="335">
        <v>1.0999999999999999E-2</v>
      </c>
      <c r="J3534" s="331"/>
      <c r="K3534" s="132">
        <v>6.6</v>
      </c>
      <c r="L3534" s="331"/>
      <c r="M3534" s="331"/>
      <c r="N3534" s="132">
        <v>7.2599999999999998E-2</v>
      </c>
      <c r="O3534" s="331"/>
      <c r="P3534" s="331"/>
      <c r="Q3534" s="331"/>
      <c r="R3534" s="331"/>
      <c r="S3534" s="132">
        <v>7.2599999999999998E-2</v>
      </c>
    </row>
    <row r="3535" spans="1:19" ht="10.9" customHeight="1" x14ac:dyDescent="0.2">
      <c r="A3535" s="128" t="s">
        <v>4015</v>
      </c>
      <c r="B3535" s="334">
        <v>6144</v>
      </c>
      <c r="C3535" s="321"/>
      <c r="D3535" s="321" t="s">
        <v>4149</v>
      </c>
      <c r="E3535" s="321"/>
      <c r="F3535" s="321"/>
      <c r="G3535" s="321" t="s">
        <v>3284</v>
      </c>
      <c r="H3535" s="321"/>
      <c r="I3535" s="335">
        <v>0.08</v>
      </c>
      <c r="J3535" s="331"/>
      <c r="K3535" s="135">
        <v>299.89999999999998</v>
      </c>
      <c r="L3535" s="331"/>
      <c r="M3535" s="331"/>
      <c r="N3535" s="142">
        <v>23.992000000000001</v>
      </c>
      <c r="O3535" s="331"/>
      <c r="P3535" s="331"/>
      <c r="Q3535" s="331"/>
      <c r="R3535" s="331"/>
      <c r="S3535" s="142">
        <v>23.992000000000001</v>
      </c>
    </row>
    <row r="3536" spans="1:19" ht="10.9" customHeight="1" x14ac:dyDescent="0.2">
      <c r="A3536" s="322" t="s">
        <v>4014</v>
      </c>
      <c r="B3536" s="322"/>
      <c r="C3536" s="322"/>
      <c r="D3536" s="322"/>
      <c r="E3536" s="322"/>
      <c r="F3536" s="322"/>
      <c r="G3536" s="322"/>
      <c r="H3536" s="322"/>
      <c r="I3536" s="322"/>
      <c r="J3536" s="322"/>
      <c r="K3536" s="322"/>
      <c r="L3536" s="333">
        <v>0</v>
      </c>
      <c r="M3536" s="322"/>
      <c r="N3536" s="160">
        <v>26.276399999999999</v>
      </c>
      <c r="O3536" s="333">
        <v>0</v>
      </c>
      <c r="P3536" s="322"/>
      <c r="Q3536" s="333">
        <v>0</v>
      </c>
      <c r="R3536" s="322"/>
      <c r="S3536" s="160">
        <v>26.276399999999999</v>
      </c>
    </row>
    <row r="3537" spans="1:19" ht="10.9" customHeight="1" x14ac:dyDescent="0.2">
      <c r="A3537" s="322" t="s">
        <v>4013</v>
      </c>
      <c r="B3537" s="322"/>
      <c r="C3537" s="322"/>
      <c r="D3537" s="322"/>
      <c r="E3537" s="322"/>
      <c r="F3537" s="322"/>
      <c r="G3537" s="322"/>
      <c r="H3537" s="322"/>
      <c r="I3537" s="322"/>
      <c r="J3537" s="322"/>
      <c r="K3537" s="322"/>
      <c r="L3537" s="330">
        <v>0</v>
      </c>
      <c r="M3537" s="322"/>
      <c r="N3537" s="149">
        <v>1</v>
      </c>
      <c r="O3537" s="330">
        <v>0</v>
      </c>
      <c r="P3537" s="322"/>
      <c r="Q3537" s="330">
        <v>0</v>
      </c>
      <c r="R3537" s="322"/>
      <c r="S3537" s="149">
        <v>1</v>
      </c>
    </row>
    <row r="3538" spans="1:19" ht="10.9" customHeight="1" x14ac:dyDescent="0.2">
      <c r="A3538" s="301"/>
      <c r="B3538" s="301"/>
      <c r="C3538" s="301"/>
      <c r="D3538" s="301"/>
      <c r="E3538" s="301"/>
      <c r="F3538" s="301"/>
      <c r="G3538" s="301"/>
      <c r="H3538" s="301"/>
      <c r="I3538" s="301"/>
      <c r="J3538" s="301"/>
      <c r="K3538" s="301"/>
      <c r="L3538" s="301"/>
      <c r="M3538" s="301"/>
      <c r="N3538" s="301"/>
      <c r="O3538" s="301"/>
      <c r="P3538" s="301"/>
      <c r="Q3538" s="301"/>
      <c r="R3538" s="301"/>
      <c r="S3538" s="301"/>
    </row>
    <row r="3539" spans="1:19" ht="10.9" customHeight="1" x14ac:dyDescent="0.2">
      <c r="A3539" s="322" t="s">
        <v>4022</v>
      </c>
      <c r="B3539" s="322"/>
      <c r="C3539" s="322"/>
      <c r="D3539" s="322"/>
      <c r="E3539" s="321" t="s">
        <v>4164</v>
      </c>
      <c r="F3539" s="321"/>
      <c r="G3539" s="321"/>
      <c r="H3539" s="321"/>
      <c r="I3539" s="321"/>
      <c r="J3539" s="321"/>
      <c r="K3539" s="321"/>
      <c r="L3539" s="321"/>
      <c r="M3539" s="321"/>
      <c r="N3539" s="321"/>
      <c r="O3539" s="321"/>
      <c r="P3539" s="322" t="s">
        <v>2904</v>
      </c>
      <c r="Q3539" s="322"/>
      <c r="R3539" s="321" t="s">
        <v>21</v>
      </c>
      <c r="S3539" s="321"/>
    </row>
    <row r="3540" spans="1:19" ht="10.9" customHeight="1" x14ac:dyDescent="0.2">
      <c r="A3540" s="157"/>
      <c r="B3540" s="324"/>
      <c r="C3540" s="324"/>
      <c r="D3540" s="324"/>
      <c r="E3540" s="324"/>
      <c r="F3540" s="324"/>
      <c r="G3540" s="325"/>
      <c r="H3540" s="325"/>
      <c r="I3540" s="325"/>
      <c r="J3540" s="325"/>
      <c r="K3540" s="156"/>
      <c r="L3540" s="326" t="s">
        <v>4020</v>
      </c>
      <c r="M3540" s="326"/>
      <c r="N3540" s="326"/>
      <c r="O3540" s="326"/>
      <c r="P3540" s="326"/>
      <c r="Q3540" s="326"/>
      <c r="R3540" s="326"/>
      <c r="S3540" s="156"/>
    </row>
    <row r="3541" spans="1:19" ht="65.650000000000006" customHeight="1" x14ac:dyDescent="0.2">
      <c r="A3541" s="155" t="s">
        <v>1247</v>
      </c>
      <c r="B3541" s="327" t="s">
        <v>0</v>
      </c>
      <c r="C3541" s="327"/>
      <c r="D3541" s="327" t="s">
        <v>1</v>
      </c>
      <c r="E3541" s="327"/>
      <c r="F3541" s="327"/>
      <c r="G3541" s="327" t="s">
        <v>2904</v>
      </c>
      <c r="H3541" s="327"/>
      <c r="I3541" s="328" t="s">
        <v>405</v>
      </c>
      <c r="J3541" s="328"/>
      <c r="K3541" s="154" t="s">
        <v>4</v>
      </c>
      <c r="L3541" s="322" t="s">
        <v>4019</v>
      </c>
      <c r="M3541" s="322"/>
      <c r="N3541" s="141" t="s">
        <v>4018</v>
      </c>
      <c r="O3541" s="322" t="s">
        <v>4017</v>
      </c>
      <c r="P3541" s="322"/>
      <c r="Q3541" s="322" t="s">
        <v>4016</v>
      </c>
      <c r="R3541" s="322"/>
      <c r="S3541" s="154" t="s">
        <v>5</v>
      </c>
    </row>
    <row r="3542" spans="1:19" ht="10.9" customHeight="1" x14ac:dyDescent="0.2">
      <c r="A3542" s="128" t="s">
        <v>4015</v>
      </c>
      <c r="B3542" s="339">
        <v>934</v>
      </c>
      <c r="C3542" s="321"/>
      <c r="D3542" s="321" t="s">
        <v>4150</v>
      </c>
      <c r="E3542" s="321"/>
      <c r="F3542" s="321"/>
      <c r="G3542" s="321" t="s">
        <v>7</v>
      </c>
      <c r="H3542" s="321"/>
      <c r="I3542" s="335">
        <v>1.2E-2</v>
      </c>
      <c r="J3542" s="331"/>
      <c r="K3542" s="135">
        <v>184.32</v>
      </c>
      <c r="L3542" s="331"/>
      <c r="M3542" s="331"/>
      <c r="N3542" s="132">
        <v>2.2118000000000002</v>
      </c>
      <c r="O3542" s="331"/>
      <c r="P3542" s="331"/>
      <c r="Q3542" s="331"/>
      <c r="R3542" s="331"/>
      <c r="S3542" s="132">
        <v>2.2118000000000002</v>
      </c>
    </row>
    <row r="3543" spans="1:19" ht="10.9" customHeight="1" x14ac:dyDescent="0.2">
      <c r="A3543" s="128" t="s">
        <v>4015</v>
      </c>
      <c r="B3543" s="334">
        <v>6069</v>
      </c>
      <c r="C3543" s="321"/>
      <c r="D3543" s="321" t="s">
        <v>3282</v>
      </c>
      <c r="E3543" s="321"/>
      <c r="F3543" s="321"/>
      <c r="G3543" s="321" t="s">
        <v>7</v>
      </c>
      <c r="H3543" s="321"/>
      <c r="I3543" s="335">
        <v>1.0999999999999999E-2</v>
      </c>
      <c r="J3543" s="331"/>
      <c r="K3543" s="132">
        <v>6.6</v>
      </c>
      <c r="L3543" s="331"/>
      <c r="M3543" s="331"/>
      <c r="N3543" s="132">
        <v>7.2599999999999998E-2</v>
      </c>
      <c r="O3543" s="331"/>
      <c r="P3543" s="331"/>
      <c r="Q3543" s="331"/>
      <c r="R3543" s="331"/>
      <c r="S3543" s="132">
        <v>7.2599999999999998E-2</v>
      </c>
    </row>
    <row r="3544" spans="1:19" ht="10.9" customHeight="1" x14ac:dyDescent="0.2">
      <c r="A3544" s="128" t="s">
        <v>4015</v>
      </c>
      <c r="B3544" s="334">
        <v>6144</v>
      </c>
      <c r="C3544" s="321"/>
      <c r="D3544" s="321" t="s">
        <v>4149</v>
      </c>
      <c r="E3544" s="321"/>
      <c r="F3544" s="321"/>
      <c r="G3544" s="321" t="s">
        <v>3284</v>
      </c>
      <c r="H3544" s="321"/>
      <c r="I3544" s="335">
        <v>0.08</v>
      </c>
      <c r="J3544" s="331"/>
      <c r="K3544" s="135">
        <v>299.89999999999998</v>
      </c>
      <c r="L3544" s="331"/>
      <c r="M3544" s="331"/>
      <c r="N3544" s="142">
        <v>23.992000000000001</v>
      </c>
      <c r="O3544" s="331"/>
      <c r="P3544" s="331"/>
      <c r="Q3544" s="331"/>
      <c r="R3544" s="331"/>
      <c r="S3544" s="142">
        <v>23.992000000000001</v>
      </c>
    </row>
    <row r="3545" spans="1:19" ht="10.9" customHeight="1" x14ac:dyDescent="0.2">
      <c r="A3545" s="322" t="s">
        <v>4014</v>
      </c>
      <c r="B3545" s="322"/>
      <c r="C3545" s="322"/>
      <c r="D3545" s="322"/>
      <c r="E3545" s="322"/>
      <c r="F3545" s="322"/>
      <c r="G3545" s="322"/>
      <c r="H3545" s="322"/>
      <c r="I3545" s="322"/>
      <c r="J3545" s="322"/>
      <c r="K3545" s="322"/>
      <c r="L3545" s="333">
        <v>0</v>
      </c>
      <c r="M3545" s="322"/>
      <c r="N3545" s="160">
        <v>26.276399999999999</v>
      </c>
      <c r="O3545" s="333">
        <v>0</v>
      </c>
      <c r="P3545" s="322"/>
      <c r="Q3545" s="333">
        <v>0</v>
      </c>
      <c r="R3545" s="322"/>
      <c r="S3545" s="160">
        <v>26.276399999999999</v>
      </c>
    </row>
    <row r="3546" spans="1:19" ht="10.9" customHeight="1" x14ac:dyDescent="0.2">
      <c r="A3546" s="322" t="s">
        <v>4013</v>
      </c>
      <c r="B3546" s="322"/>
      <c r="C3546" s="322"/>
      <c r="D3546" s="322"/>
      <c r="E3546" s="322"/>
      <c r="F3546" s="322"/>
      <c r="G3546" s="322"/>
      <c r="H3546" s="322"/>
      <c r="I3546" s="322"/>
      <c r="J3546" s="322"/>
      <c r="K3546" s="322"/>
      <c r="L3546" s="330">
        <v>0</v>
      </c>
      <c r="M3546" s="322"/>
      <c r="N3546" s="149">
        <v>1</v>
      </c>
      <c r="O3546" s="330">
        <v>0</v>
      </c>
      <c r="P3546" s="322"/>
      <c r="Q3546" s="330">
        <v>0</v>
      </c>
      <c r="R3546" s="322"/>
      <c r="S3546" s="149">
        <v>1</v>
      </c>
    </row>
    <row r="3547" spans="1:19" ht="10.9" customHeight="1" x14ac:dyDescent="0.2">
      <c r="A3547" s="301"/>
      <c r="B3547" s="301"/>
      <c r="C3547" s="301"/>
      <c r="D3547" s="301"/>
      <c r="E3547" s="301"/>
      <c r="F3547" s="301"/>
      <c r="G3547" s="301"/>
      <c r="H3547" s="301"/>
      <c r="I3547" s="301"/>
      <c r="J3547" s="301"/>
      <c r="K3547" s="301"/>
      <c r="L3547" s="301"/>
      <c r="M3547" s="301"/>
      <c r="N3547" s="301"/>
      <c r="O3547" s="301"/>
      <c r="P3547" s="301"/>
      <c r="Q3547" s="301"/>
      <c r="R3547" s="301"/>
      <c r="S3547" s="301"/>
    </row>
    <row r="3548" spans="1:19" ht="10.9" customHeight="1" x14ac:dyDescent="0.2">
      <c r="A3548" s="322" t="s">
        <v>4022</v>
      </c>
      <c r="B3548" s="322"/>
      <c r="C3548" s="322"/>
      <c r="D3548" s="322"/>
      <c r="E3548" s="321" t="s">
        <v>4163</v>
      </c>
      <c r="F3548" s="321"/>
      <c r="G3548" s="321"/>
      <c r="H3548" s="321"/>
      <c r="I3548" s="321"/>
      <c r="J3548" s="321"/>
      <c r="K3548" s="321"/>
      <c r="L3548" s="321"/>
      <c r="M3548" s="321"/>
      <c r="N3548" s="321"/>
      <c r="O3548" s="321"/>
      <c r="P3548" s="322" t="s">
        <v>2904</v>
      </c>
      <c r="Q3548" s="322"/>
      <c r="R3548" s="321" t="s">
        <v>21</v>
      </c>
      <c r="S3548" s="321"/>
    </row>
    <row r="3549" spans="1:19" ht="10.9" customHeight="1" x14ac:dyDescent="0.2">
      <c r="A3549" s="157"/>
      <c r="B3549" s="324"/>
      <c r="C3549" s="324"/>
      <c r="D3549" s="324"/>
      <c r="E3549" s="324"/>
      <c r="F3549" s="324"/>
      <c r="G3549" s="325"/>
      <c r="H3549" s="325"/>
      <c r="I3549" s="325"/>
      <c r="J3549" s="325"/>
      <c r="K3549" s="156"/>
      <c r="L3549" s="326" t="s">
        <v>4020</v>
      </c>
      <c r="M3549" s="326"/>
      <c r="N3549" s="326"/>
      <c r="O3549" s="326"/>
      <c r="P3549" s="326"/>
      <c r="Q3549" s="326"/>
      <c r="R3549" s="326"/>
      <c r="S3549" s="156"/>
    </row>
    <row r="3550" spans="1:19" ht="65.650000000000006" customHeight="1" x14ac:dyDescent="0.2">
      <c r="A3550" s="155" t="s">
        <v>1247</v>
      </c>
      <c r="B3550" s="327" t="s">
        <v>0</v>
      </c>
      <c r="C3550" s="327"/>
      <c r="D3550" s="327" t="s">
        <v>1</v>
      </c>
      <c r="E3550" s="327"/>
      <c r="F3550" s="327"/>
      <c r="G3550" s="327" t="s">
        <v>2904</v>
      </c>
      <c r="H3550" s="327"/>
      <c r="I3550" s="328" t="s">
        <v>405</v>
      </c>
      <c r="J3550" s="328"/>
      <c r="K3550" s="154" t="s">
        <v>4</v>
      </c>
      <c r="L3550" s="322" t="s">
        <v>4019</v>
      </c>
      <c r="M3550" s="322"/>
      <c r="N3550" s="141" t="s">
        <v>4018</v>
      </c>
      <c r="O3550" s="322" t="s">
        <v>4017</v>
      </c>
      <c r="P3550" s="322"/>
      <c r="Q3550" s="322" t="s">
        <v>4016</v>
      </c>
      <c r="R3550" s="322"/>
      <c r="S3550" s="154" t="s">
        <v>5</v>
      </c>
    </row>
    <row r="3551" spans="1:19" ht="10.9" customHeight="1" x14ac:dyDescent="0.2">
      <c r="A3551" s="128" t="s">
        <v>4015</v>
      </c>
      <c r="B3551" s="339">
        <v>934</v>
      </c>
      <c r="C3551" s="321"/>
      <c r="D3551" s="321" t="s">
        <v>4150</v>
      </c>
      <c r="E3551" s="321"/>
      <c r="F3551" s="321"/>
      <c r="G3551" s="321" t="s">
        <v>7</v>
      </c>
      <c r="H3551" s="321"/>
      <c r="I3551" s="335">
        <v>1.2E-2</v>
      </c>
      <c r="J3551" s="331"/>
      <c r="K3551" s="135">
        <v>184.32</v>
      </c>
      <c r="L3551" s="331"/>
      <c r="M3551" s="331"/>
      <c r="N3551" s="132">
        <v>2.2118000000000002</v>
      </c>
      <c r="O3551" s="331"/>
      <c r="P3551" s="331"/>
      <c r="Q3551" s="331"/>
      <c r="R3551" s="331"/>
      <c r="S3551" s="132">
        <v>2.2118000000000002</v>
      </c>
    </row>
    <row r="3552" spans="1:19" ht="10.9" customHeight="1" x14ac:dyDescent="0.2">
      <c r="A3552" s="128" t="s">
        <v>4015</v>
      </c>
      <c r="B3552" s="334">
        <v>6069</v>
      </c>
      <c r="C3552" s="321"/>
      <c r="D3552" s="321" t="s">
        <v>3282</v>
      </c>
      <c r="E3552" s="321"/>
      <c r="F3552" s="321"/>
      <c r="G3552" s="321" t="s">
        <v>7</v>
      </c>
      <c r="H3552" s="321"/>
      <c r="I3552" s="335">
        <v>1.0999999999999999E-2</v>
      </c>
      <c r="J3552" s="331"/>
      <c r="K3552" s="132">
        <v>6.6</v>
      </c>
      <c r="L3552" s="331"/>
      <c r="M3552" s="331"/>
      <c r="N3552" s="132">
        <v>7.2599999999999998E-2</v>
      </c>
      <c r="O3552" s="331"/>
      <c r="P3552" s="331"/>
      <c r="Q3552" s="331"/>
      <c r="R3552" s="331"/>
      <c r="S3552" s="132">
        <v>7.2599999999999998E-2</v>
      </c>
    </row>
    <row r="3553" spans="1:19" ht="10.9" customHeight="1" x14ac:dyDescent="0.2">
      <c r="A3553" s="128" t="s">
        <v>4015</v>
      </c>
      <c r="B3553" s="334">
        <v>6144</v>
      </c>
      <c r="C3553" s="321"/>
      <c r="D3553" s="321" t="s">
        <v>4149</v>
      </c>
      <c r="E3553" s="321"/>
      <c r="F3553" s="321"/>
      <c r="G3553" s="321" t="s">
        <v>3284</v>
      </c>
      <c r="H3553" s="321"/>
      <c r="I3553" s="335">
        <v>0.08</v>
      </c>
      <c r="J3553" s="331"/>
      <c r="K3553" s="135">
        <v>299.89999999999998</v>
      </c>
      <c r="L3553" s="331"/>
      <c r="M3553" s="331"/>
      <c r="N3553" s="142">
        <v>23.992000000000001</v>
      </c>
      <c r="O3553" s="331"/>
      <c r="P3553" s="331"/>
      <c r="Q3553" s="331"/>
      <c r="R3553" s="331"/>
      <c r="S3553" s="142">
        <v>23.992000000000001</v>
      </c>
    </row>
    <row r="3554" spans="1:19" ht="10.9" customHeight="1" x14ac:dyDescent="0.2">
      <c r="A3554" s="322" t="s">
        <v>4014</v>
      </c>
      <c r="B3554" s="322"/>
      <c r="C3554" s="322"/>
      <c r="D3554" s="322"/>
      <c r="E3554" s="322"/>
      <c r="F3554" s="322"/>
      <c r="G3554" s="322"/>
      <c r="H3554" s="322"/>
      <c r="I3554" s="322"/>
      <c r="J3554" s="322"/>
      <c r="K3554" s="322"/>
      <c r="L3554" s="333">
        <v>0</v>
      </c>
      <c r="M3554" s="322"/>
      <c r="N3554" s="160">
        <v>26.276399999999999</v>
      </c>
      <c r="O3554" s="333">
        <v>0</v>
      </c>
      <c r="P3554" s="322"/>
      <c r="Q3554" s="333">
        <v>0</v>
      </c>
      <c r="R3554" s="322"/>
      <c r="S3554" s="160">
        <v>26.276399999999999</v>
      </c>
    </row>
    <row r="3555" spans="1:19" ht="10.9" customHeight="1" x14ac:dyDescent="0.2">
      <c r="A3555" s="322" t="s">
        <v>4013</v>
      </c>
      <c r="B3555" s="322"/>
      <c r="C3555" s="322"/>
      <c r="D3555" s="322"/>
      <c r="E3555" s="322"/>
      <c r="F3555" s="322"/>
      <c r="G3555" s="322"/>
      <c r="H3555" s="322"/>
      <c r="I3555" s="322"/>
      <c r="J3555" s="322"/>
      <c r="K3555" s="322"/>
      <c r="L3555" s="330">
        <v>0</v>
      </c>
      <c r="M3555" s="322"/>
      <c r="N3555" s="149">
        <v>1</v>
      </c>
      <c r="O3555" s="330">
        <v>0</v>
      </c>
      <c r="P3555" s="322"/>
      <c r="Q3555" s="330">
        <v>0</v>
      </c>
      <c r="R3555" s="322"/>
      <c r="S3555" s="149">
        <v>1</v>
      </c>
    </row>
    <row r="3556" spans="1:19" ht="10.9" customHeight="1" x14ac:dyDescent="0.2">
      <c r="A3556" s="301"/>
      <c r="B3556" s="301"/>
      <c r="C3556" s="301"/>
      <c r="D3556" s="301"/>
      <c r="E3556" s="301"/>
      <c r="F3556" s="301"/>
      <c r="G3556" s="301"/>
      <c r="H3556" s="301"/>
      <c r="I3556" s="301"/>
      <c r="J3556" s="301"/>
      <c r="K3556" s="301"/>
      <c r="L3556" s="301"/>
      <c r="M3556" s="301"/>
      <c r="N3556" s="301"/>
      <c r="O3556" s="301"/>
      <c r="P3556" s="301"/>
      <c r="Q3556" s="301"/>
      <c r="R3556" s="301"/>
      <c r="S3556" s="301"/>
    </row>
    <row r="3557" spans="1:19" ht="10.9" customHeight="1" x14ac:dyDescent="0.2">
      <c r="A3557" s="322" t="s">
        <v>4022</v>
      </c>
      <c r="B3557" s="322"/>
      <c r="C3557" s="322"/>
      <c r="D3557" s="322"/>
      <c r="E3557" s="321" t="s">
        <v>4162</v>
      </c>
      <c r="F3557" s="321"/>
      <c r="G3557" s="321"/>
      <c r="H3557" s="321"/>
      <c r="I3557" s="321"/>
      <c r="J3557" s="321"/>
      <c r="K3557" s="321"/>
      <c r="L3557" s="321"/>
      <c r="M3557" s="321"/>
      <c r="N3557" s="321"/>
      <c r="O3557" s="321"/>
      <c r="P3557" s="322" t="s">
        <v>2904</v>
      </c>
      <c r="Q3557" s="322"/>
      <c r="R3557" s="321" t="s">
        <v>21</v>
      </c>
      <c r="S3557" s="321"/>
    </row>
    <row r="3558" spans="1:19" ht="10.9" customHeight="1" x14ac:dyDescent="0.2">
      <c r="A3558" s="157"/>
      <c r="B3558" s="324"/>
      <c r="C3558" s="324"/>
      <c r="D3558" s="324"/>
      <c r="E3558" s="324"/>
      <c r="F3558" s="324"/>
      <c r="G3558" s="325"/>
      <c r="H3558" s="325"/>
      <c r="I3558" s="325"/>
      <c r="J3558" s="325"/>
      <c r="K3558" s="156"/>
      <c r="L3558" s="326" t="s">
        <v>4020</v>
      </c>
      <c r="M3558" s="326"/>
      <c r="N3558" s="326"/>
      <c r="O3558" s="326"/>
      <c r="P3558" s="326"/>
      <c r="Q3558" s="326"/>
      <c r="R3558" s="326"/>
      <c r="S3558" s="156"/>
    </row>
    <row r="3559" spans="1:19" ht="65.650000000000006" customHeight="1" x14ac:dyDescent="0.2">
      <c r="A3559" s="155" t="s">
        <v>1247</v>
      </c>
      <c r="B3559" s="327" t="s">
        <v>0</v>
      </c>
      <c r="C3559" s="327"/>
      <c r="D3559" s="327" t="s">
        <v>1</v>
      </c>
      <c r="E3559" s="327"/>
      <c r="F3559" s="327"/>
      <c r="G3559" s="327" t="s">
        <v>2904</v>
      </c>
      <c r="H3559" s="327"/>
      <c r="I3559" s="328" t="s">
        <v>405</v>
      </c>
      <c r="J3559" s="328"/>
      <c r="K3559" s="154" t="s">
        <v>4</v>
      </c>
      <c r="L3559" s="322" t="s">
        <v>4019</v>
      </c>
      <c r="M3559" s="322"/>
      <c r="N3559" s="141" t="s">
        <v>4018</v>
      </c>
      <c r="O3559" s="322" t="s">
        <v>4017</v>
      </c>
      <c r="P3559" s="322"/>
      <c r="Q3559" s="322" t="s">
        <v>4016</v>
      </c>
      <c r="R3559" s="322"/>
      <c r="S3559" s="154" t="s">
        <v>5</v>
      </c>
    </row>
    <row r="3560" spans="1:19" ht="10.9" customHeight="1" x14ac:dyDescent="0.2">
      <c r="A3560" s="128" t="s">
        <v>4015</v>
      </c>
      <c r="B3560" s="339">
        <v>934</v>
      </c>
      <c r="C3560" s="321"/>
      <c r="D3560" s="321" t="s">
        <v>4150</v>
      </c>
      <c r="E3560" s="321"/>
      <c r="F3560" s="321"/>
      <c r="G3560" s="321" t="s">
        <v>7</v>
      </c>
      <c r="H3560" s="321"/>
      <c r="I3560" s="335">
        <v>1.2E-2</v>
      </c>
      <c r="J3560" s="331"/>
      <c r="K3560" s="135">
        <v>184.32</v>
      </c>
      <c r="L3560" s="331"/>
      <c r="M3560" s="331"/>
      <c r="N3560" s="132">
        <v>2.2118000000000002</v>
      </c>
      <c r="O3560" s="331"/>
      <c r="P3560" s="331"/>
      <c r="Q3560" s="331"/>
      <c r="R3560" s="331"/>
      <c r="S3560" s="132">
        <v>2.2118000000000002</v>
      </c>
    </row>
    <row r="3561" spans="1:19" ht="10.9" customHeight="1" x14ac:dyDescent="0.2">
      <c r="A3561" s="128" t="s">
        <v>4015</v>
      </c>
      <c r="B3561" s="334">
        <v>6069</v>
      </c>
      <c r="C3561" s="321"/>
      <c r="D3561" s="321" t="s">
        <v>3282</v>
      </c>
      <c r="E3561" s="321"/>
      <c r="F3561" s="321"/>
      <c r="G3561" s="321" t="s">
        <v>7</v>
      </c>
      <c r="H3561" s="321"/>
      <c r="I3561" s="335">
        <v>1.0999999999999999E-2</v>
      </c>
      <c r="J3561" s="331"/>
      <c r="K3561" s="132">
        <v>6.6</v>
      </c>
      <c r="L3561" s="331"/>
      <c r="M3561" s="331"/>
      <c r="N3561" s="132">
        <v>7.2599999999999998E-2</v>
      </c>
      <c r="O3561" s="331"/>
      <c r="P3561" s="331"/>
      <c r="Q3561" s="331"/>
      <c r="R3561" s="331"/>
      <c r="S3561" s="132">
        <v>7.2599999999999998E-2</v>
      </c>
    </row>
    <row r="3562" spans="1:19" ht="10.9" customHeight="1" x14ac:dyDescent="0.2">
      <c r="A3562" s="128" t="s">
        <v>4015</v>
      </c>
      <c r="B3562" s="334">
        <v>6144</v>
      </c>
      <c r="C3562" s="321"/>
      <c r="D3562" s="321" t="s">
        <v>4149</v>
      </c>
      <c r="E3562" s="321"/>
      <c r="F3562" s="321"/>
      <c r="G3562" s="321" t="s">
        <v>3284</v>
      </c>
      <c r="H3562" s="321"/>
      <c r="I3562" s="335">
        <v>0.08</v>
      </c>
      <c r="J3562" s="331"/>
      <c r="K3562" s="135">
        <v>299.89999999999998</v>
      </c>
      <c r="L3562" s="331"/>
      <c r="M3562" s="331"/>
      <c r="N3562" s="142">
        <v>23.992000000000001</v>
      </c>
      <c r="O3562" s="331"/>
      <c r="P3562" s="331"/>
      <c r="Q3562" s="331"/>
      <c r="R3562" s="331"/>
      <c r="S3562" s="142">
        <v>23.992000000000001</v>
      </c>
    </row>
    <row r="3563" spans="1:19" ht="10.9" customHeight="1" x14ac:dyDescent="0.2">
      <c r="A3563" s="322" t="s">
        <v>4014</v>
      </c>
      <c r="B3563" s="322"/>
      <c r="C3563" s="322"/>
      <c r="D3563" s="322"/>
      <c r="E3563" s="322"/>
      <c r="F3563" s="322"/>
      <c r="G3563" s="322"/>
      <c r="H3563" s="322"/>
      <c r="I3563" s="322"/>
      <c r="J3563" s="322"/>
      <c r="K3563" s="322"/>
      <c r="L3563" s="333">
        <v>0</v>
      </c>
      <c r="M3563" s="322"/>
      <c r="N3563" s="160">
        <v>26.276399999999999</v>
      </c>
      <c r="O3563" s="333">
        <v>0</v>
      </c>
      <c r="P3563" s="322"/>
      <c r="Q3563" s="333">
        <v>0</v>
      </c>
      <c r="R3563" s="322"/>
      <c r="S3563" s="160">
        <v>26.276399999999999</v>
      </c>
    </row>
    <row r="3564" spans="1:19" ht="10.9" customHeight="1" x14ac:dyDescent="0.2">
      <c r="A3564" s="322" t="s">
        <v>4013</v>
      </c>
      <c r="B3564" s="322"/>
      <c r="C3564" s="322"/>
      <c r="D3564" s="322"/>
      <c r="E3564" s="322"/>
      <c r="F3564" s="322"/>
      <c r="G3564" s="322"/>
      <c r="H3564" s="322"/>
      <c r="I3564" s="322"/>
      <c r="J3564" s="322"/>
      <c r="K3564" s="322"/>
      <c r="L3564" s="330">
        <v>0</v>
      </c>
      <c r="M3564" s="322"/>
      <c r="N3564" s="149">
        <v>1</v>
      </c>
      <c r="O3564" s="330">
        <v>0</v>
      </c>
      <c r="P3564" s="322"/>
      <c r="Q3564" s="330">
        <v>0</v>
      </c>
      <c r="R3564" s="322"/>
      <c r="S3564" s="149">
        <v>1</v>
      </c>
    </row>
    <row r="3565" spans="1:19" ht="10.9" customHeight="1" x14ac:dyDescent="0.2">
      <c r="A3565" s="301"/>
      <c r="B3565" s="301"/>
      <c r="C3565" s="301"/>
      <c r="D3565" s="301"/>
      <c r="E3565" s="301"/>
      <c r="F3565" s="301"/>
      <c r="G3565" s="301"/>
      <c r="H3565" s="301"/>
      <c r="I3565" s="301"/>
      <c r="J3565" s="301"/>
      <c r="K3565" s="301"/>
      <c r="L3565" s="301"/>
      <c r="M3565" s="301"/>
      <c r="N3565" s="301"/>
      <c r="O3565" s="301"/>
      <c r="P3565" s="301"/>
      <c r="Q3565" s="301"/>
      <c r="R3565" s="301"/>
      <c r="S3565" s="301"/>
    </row>
    <row r="3566" spans="1:19" ht="10.9" customHeight="1" x14ac:dyDescent="0.2">
      <c r="A3566" s="322" t="s">
        <v>4022</v>
      </c>
      <c r="B3566" s="322"/>
      <c r="C3566" s="322"/>
      <c r="D3566" s="322"/>
      <c r="E3566" s="321" t="s">
        <v>4161</v>
      </c>
      <c r="F3566" s="321"/>
      <c r="G3566" s="321"/>
      <c r="H3566" s="321"/>
      <c r="I3566" s="321"/>
      <c r="J3566" s="321"/>
      <c r="K3566" s="321"/>
      <c r="L3566" s="321"/>
      <c r="M3566" s="321"/>
      <c r="N3566" s="321"/>
      <c r="O3566" s="321"/>
      <c r="P3566" s="322" t="s">
        <v>2904</v>
      </c>
      <c r="Q3566" s="322"/>
      <c r="R3566" s="321" t="s">
        <v>21</v>
      </c>
      <c r="S3566" s="321"/>
    </row>
    <row r="3567" spans="1:19" ht="10.9" customHeight="1" x14ac:dyDescent="0.2">
      <c r="A3567" s="157"/>
      <c r="B3567" s="324"/>
      <c r="C3567" s="324"/>
      <c r="D3567" s="324"/>
      <c r="E3567" s="324"/>
      <c r="F3567" s="324"/>
      <c r="G3567" s="325"/>
      <c r="H3567" s="325"/>
      <c r="I3567" s="325"/>
      <c r="J3567" s="325"/>
      <c r="K3567" s="156"/>
      <c r="L3567" s="326" t="s">
        <v>4020</v>
      </c>
      <c r="M3567" s="326"/>
      <c r="N3567" s="326"/>
      <c r="O3567" s="326"/>
      <c r="P3567" s="326"/>
      <c r="Q3567" s="326"/>
      <c r="R3567" s="326"/>
      <c r="S3567" s="156"/>
    </row>
    <row r="3568" spans="1:19" ht="65.650000000000006" customHeight="1" x14ac:dyDescent="0.2">
      <c r="A3568" s="155" t="s">
        <v>1247</v>
      </c>
      <c r="B3568" s="327" t="s">
        <v>0</v>
      </c>
      <c r="C3568" s="327"/>
      <c r="D3568" s="327" t="s">
        <v>1</v>
      </c>
      <c r="E3568" s="327"/>
      <c r="F3568" s="327"/>
      <c r="G3568" s="327" t="s">
        <v>2904</v>
      </c>
      <c r="H3568" s="327"/>
      <c r="I3568" s="328" t="s">
        <v>405</v>
      </c>
      <c r="J3568" s="328"/>
      <c r="K3568" s="154" t="s">
        <v>4</v>
      </c>
      <c r="L3568" s="322" t="s">
        <v>4019</v>
      </c>
      <c r="M3568" s="322"/>
      <c r="N3568" s="141" t="s">
        <v>4018</v>
      </c>
      <c r="O3568" s="322" t="s">
        <v>4017</v>
      </c>
      <c r="P3568" s="322"/>
      <c r="Q3568" s="322" t="s">
        <v>4016</v>
      </c>
      <c r="R3568" s="322"/>
      <c r="S3568" s="154" t="s">
        <v>5</v>
      </c>
    </row>
    <row r="3569" spans="1:19" ht="10.9" customHeight="1" x14ac:dyDescent="0.2">
      <c r="A3569" s="128" t="s">
        <v>4015</v>
      </c>
      <c r="B3569" s="339">
        <v>934</v>
      </c>
      <c r="C3569" s="321"/>
      <c r="D3569" s="321" t="s">
        <v>4150</v>
      </c>
      <c r="E3569" s="321"/>
      <c r="F3569" s="321"/>
      <c r="G3569" s="321" t="s">
        <v>7</v>
      </c>
      <c r="H3569" s="321"/>
      <c r="I3569" s="335">
        <v>1.2E-2</v>
      </c>
      <c r="J3569" s="331"/>
      <c r="K3569" s="135">
        <v>184.32</v>
      </c>
      <c r="L3569" s="331"/>
      <c r="M3569" s="331"/>
      <c r="N3569" s="132">
        <v>2.2118000000000002</v>
      </c>
      <c r="O3569" s="331"/>
      <c r="P3569" s="331"/>
      <c r="Q3569" s="331"/>
      <c r="R3569" s="331"/>
      <c r="S3569" s="132">
        <v>2.2118000000000002</v>
      </c>
    </row>
    <row r="3570" spans="1:19" ht="10.9" customHeight="1" x14ac:dyDescent="0.2">
      <c r="A3570" s="128" t="s">
        <v>4015</v>
      </c>
      <c r="B3570" s="334">
        <v>6069</v>
      </c>
      <c r="C3570" s="321"/>
      <c r="D3570" s="321" t="s">
        <v>3282</v>
      </c>
      <c r="E3570" s="321"/>
      <c r="F3570" s="321"/>
      <c r="G3570" s="321" t="s">
        <v>7</v>
      </c>
      <c r="H3570" s="321"/>
      <c r="I3570" s="335">
        <v>1.0999999999999999E-2</v>
      </c>
      <c r="J3570" s="331"/>
      <c r="K3570" s="132">
        <v>6.6</v>
      </c>
      <c r="L3570" s="331"/>
      <c r="M3570" s="331"/>
      <c r="N3570" s="132">
        <v>7.2599999999999998E-2</v>
      </c>
      <c r="O3570" s="331"/>
      <c r="P3570" s="331"/>
      <c r="Q3570" s="331"/>
      <c r="R3570" s="331"/>
      <c r="S3570" s="132">
        <v>7.2599999999999998E-2</v>
      </c>
    </row>
    <row r="3571" spans="1:19" ht="10.9" customHeight="1" x14ac:dyDescent="0.2">
      <c r="A3571" s="128" t="s">
        <v>4015</v>
      </c>
      <c r="B3571" s="334">
        <v>6144</v>
      </c>
      <c r="C3571" s="321"/>
      <c r="D3571" s="321" t="s">
        <v>4149</v>
      </c>
      <c r="E3571" s="321"/>
      <c r="F3571" s="321"/>
      <c r="G3571" s="321" t="s">
        <v>3284</v>
      </c>
      <c r="H3571" s="321"/>
      <c r="I3571" s="335">
        <v>0.08</v>
      </c>
      <c r="J3571" s="331"/>
      <c r="K3571" s="135">
        <v>299.89999999999998</v>
      </c>
      <c r="L3571" s="331"/>
      <c r="M3571" s="331"/>
      <c r="N3571" s="142">
        <v>23.992000000000001</v>
      </c>
      <c r="O3571" s="331"/>
      <c r="P3571" s="331"/>
      <c r="Q3571" s="331"/>
      <c r="R3571" s="331"/>
      <c r="S3571" s="142">
        <v>23.992000000000001</v>
      </c>
    </row>
    <row r="3572" spans="1:19" ht="10.9" customHeight="1" x14ac:dyDescent="0.2">
      <c r="A3572" s="322" t="s">
        <v>4014</v>
      </c>
      <c r="B3572" s="322"/>
      <c r="C3572" s="322"/>
      <c r="D3572" s="322"/>
      <c r="E3572" s="322"/>
      <c r="F3572" s="322"/>
      <c r="G3572" s="322"/>
      <c r="H3572" s="322"/>
      <c r="I3572" s="322"/>
      <c r="J3572" s="322"/>
      <c r="K3572" s="322"/>
      <c r="L3572" s="333">
        <v>0</v>
      </c>
      <c r="M3572" s="322"/>
      <c r="N3572" s="160">
        <v>26.276399999999999</v>
      </c>
      <c r="O3572" s="333">
        <v>0</v>
      </c>
      <c r="P3572" s="322"/>
      <c r="Q3572" s="333">
        <v>0</v>
      </c>
      <c r="R3572" s="322"/>
      <c r="S3572" s="160">
        <v>26.276399999999999</v>
      </c>
    </row>
    <row r="3573" spans="1:19" ht="10.9" customHeight="1" x14ac:dyDescent="0.2">
      <c r="A3573" s="322" t="s">
        <v>4013</v>
      </c>
      <c r="B3573" s="322"/>
      <c r="C3573" s="322"/>
      <c r="D3573" s="322"/>
      <c r="E3573" s="322"/>
      <c r="F3573" s="322"/>
      <c r="G3573" s="322"/>
      <c r="H3573" s="322"/>
      <c r="I3573" s="322"/>
      <c r="J3573" s="322"/>
      <c r="K3573" s="322"/>
      <c r="L3573" s="330">
        <v>0</v>
      </c>
      <c r="M3573" s="322"/>
      <c r="N3573" s="149">
        <v>1</v>
      </c>
      <c r="O3573" s="330">
        <v>0</v>
      </c>
      <c r="P3573" s="322"/>
      <c r="Q3573" s="330">
        <v>0</v>
      </c>
      <c r="R3573" s="322"/>
      <c r="S3573" s="149">
        <v>1</v>
      </c>
    </row>
    <row r="3574" spans="1:19" ht="10.9" customHeight="1" x14ac:dyDescent="0.2">
      <c r="A3574" s="301"/>
      <c r="B3574" s="301"/>
      <c r="C3574" s="301"/>
      <c r="D3574" s="301"/>
      <c r="E3574" s="301"/>
      <c r="F3574" s="301"/>
      <c r="G3574" s="301"/>
      <c r="H3574" s="301"/>
      <c r="I3574" s="301"/>
      <c r="J3574" s="301"/>
      <c r="K3574" s="301"/>
      <c r="L3574" s="301"/>
      <c r="M3574" s="301"/>
      <c r="N3574" s="301"/>
      <c r="O3574" s="301"/>
      <c r="P3574" s="301"/>
      <c r="Q3574" s="301"/>
      <c r="R3574" s="301"/>
      <c r="S3574" s="301"/>
    </row>
    <row r="3575" spans="1:19" ht="10.9" customHeight="1" x14ac:dyDescent="0.2">
      <c r="A3575" s="322" t="s">
        <v>4022</v>
      </c>
      <c r="B3575" s="322"/>
      <c r="C3575" s="322"/>
      <c r="D3575" s="322"/>
      <c r="E3575" s="321" t="s">
        <v>4160</v>
      </c>
      <c r="F3575" s="321"/>
      <c r="G3575" s="321"/>
      <c r="H3575" s="321"/>
      <c r="I3575" s="321"/>
      <c r="J3575" s="321"/>
      <c r="K3575" s="321"/>
      <c r="L3575" s="321"/>
      <c r="M3575" s="321"/>
      <c r="N3575" s="321"/>
      <c r="O3575" s="321"/>
      <c r="P3575" s="322" t="s">
        <v>2904</v>
      </c>
      <c r="Q3575" s="322"/>
      <c r="R3575" s="321" t="s">
        <v>21</v>
      </c>
      <c r="S3575" s="321"/>
    </row>
    <row r="3576" spans="1:19" ht="10.9" customHeight="1" x14ac:dyDescent="0.2">
      <c r="A3576" s="157"/>
      <c r="B3576" s="324"/>
      <c r="C3576" s="324"/>
      <c r="D3576" s="324"/>
      <c r="E3576" s="324"/>
      <c r="F3576" s="324"/>
      <c r="G3576" s="325"/>
      <c r="H3576" s="325"/>
      <c r="I3576" s="325"/>
      <c r="J3576" s="325"/>
      <c r="K3576" s="156"/>
      <c r="L3576" s="326" t="s">
        <v>4020</v>
      </c>
      <c r="M3576" s="326"/>
      <c r="N3576" s="326"/>
      <c r="O3576" s="326"/>
      <c r="P3576" s="326"/>
      <c r="Q3576" s="326"/>
      <c r="R3576" s="326"/>
      <c r="S3576" s="156"/>
    </row>
    <row r="3577" spans="1:19" ht="65.650000000000006" customHeight="1" x14ac:dyDescent="0.2">
      <c r="A3577" s="155" t="s">
        <v>1247</v>
      </c>
      <c r="B3577" s="327" t="s">
        <v>0</v>
      </c>
      <c r="C3577" s="327"/>
      <c r="D3577" s="327" t="s">
        <v>1</v>
      </c>
      <c r="E3577" s="327"/>
      <c r="F3577" s="327"/>
      <c r="G3577" s="327" t="s">
        <v>2904</v>
      </c>
      <c r="H3577" s="327"/>
      <c r="I3577" s="328" t="s">
        <v>405</v>
      </c>
      <c r="J3577" s="328"/>
      <c r="K3577" s="154" t="s">
        <v>4</v>
      </c>
      <c r="L3577" s="322" t="s">
        <v>4019</v>
      </c>
      <c r="M3577" s="322"/>
      <c r="N3577" s="141" t="s">
        <v>4018</v>
      </c>
      <c r="O3577" s="322" t="s">
        <v>4017</v>
      </c>
      <c r="P3577" s="322"/>
      <c r="Q3577" s="322" t="s">
        <v>4016</v>
      </c>
      <c r="R3577" s="322"/>
      <c r="S3577" s="154" t="s">
        <v>5</v>
      </c>
    </row>
    <row r="3578" spans="1:19" ht="10.9" customHeight="1" x14ac:dyDescent="0.2">
      <c r="A3578" s="128" t="s">
        <v>4015</v>
      </c>
      <c r="B3578" s="339">
        <v>934</v>
      </c>
      <c r="C3578" s="321"/>
      <c r="D3578" s="321" t="s">
        <v>4150</v>
      </c>
      <c r="E3578" s="321"/>
      <c r="F3578" s="321"/>
      <c r="G3578" s="321" t="s">
        <v>7</v>
      </c>
      <c r="H3578" s="321"/>
      <c r="I3578" s="335">
        <v>1.2E-2</v>
      </c>
      <c r="J3578" s="331"/>
      <c r="K3578" s="135">
        <v>184.32</v>
      </c>
      <c r="L3578" s="331"/>
      <c r="M3578" s="331"/>
      <c r="N3578" s="132">
        <v>2.2118000000000002</v>
      </c>
      <c r="O3578" s="331"/>
      <c r="P3578" s="331"/>
      <c r="Q3578" s="331"/>
      <c r="R3578" s="331"/>
      <c r="S3578" s="132">
        <v>2.2118000000000002</v>
      </c>
    </row>
    <row r="3579" spans="1:19" ht="10.9" customHeight="1" x14ac:dyDescent="0.2">
      <c r="A3579" s="128" t="s">
        <v>4015</v>
      </c>
      <c r="B3579" s="334">
        <v>6069</v>
      </c>
      <c r="C3579" s="321"/>
      <c r="D3579" s="321" t="s">
        <v>3282</v>
      </c>
      <c r="E3579" s="321"/>
      <c r="F3579" s="321"/>
      <c r="G3579" s="321" t="s">
        <v>7</v>
      </c>
      <c r="H3579" s="321"/>
      <c r="I3579" s="335">
        <v>1.0999999999999999E-2</v>
      </c>
      <c r="J3579" s="331"/>
      <c r="K3579" s="132">
        <v>6.6</v>
      </c>
      <c r="L3579" s="331"/>
      <c r="M3579" s="331"/>
      <c r="N3579" s="132">
        <v>7.2599999999999998E-2</v>
      </c>
      <c r="O3579" s="331"/>
      <c r="P3579" s="331"/>
      <c r="Q3579" s="331"/>
      <c r="R3579" s="331"/>
      <c r="S3579" s="132">
        <v>7.2599999999999998E-2</v>
      </c>
    </row>
    <row r="3580" spans="1:19" ht="10.9" customHeight="1" x14ac:dyDescent="0.2">
      <c r="A3580" s="128" t="s">
        <v>4015</v>
      </c>
      <c r="B3580" s="334">
        <v>6144</v>
      </c>
      <c r="C3580" s="321"/>
      <c r="D3580" s="321" t="s">
        <v>4149</v>
      </c>
      <c r="E3580" s="321"/>
      <c r="F3580" s="321"/>
      <c r="G3580" s="321" t="s">
        <v>3284</v>
      </c>
      <c r="H3580" s="321"/>
      <c r="I3580" s="335">
        <v>0.08</v>
      </c>
      <c r="J3580" s="331"/>
      <c r="K3580" s="135">
        <v>299.89999999999998</v>
      </c>
      <c r="L3580" s="331"/>
      <c r="M3580" s="331"/>
      <c r="N3580" s="142">
        <v>23.992000000000001</v>
      </c>
      <c r="O3580" s="331"/>
      <c r="P3580" s="331"/>
      <c r="Q3580" s="331"/>
      <c r="R3580" s="331"/>
      <c r="S3580" s="142">
        <v>23.992000000000001</v>
      </c>
    </row>
    <row r="3581" spans="1:19" ht="10.9" customHeight="1" x14ac:dyDescent="0.2">
      <c r="A3581" s="322" t="s">
        <v>4014</v>
      </c>
      <c r="B3581" s="322"/>
      <c r="C3581" s="322"/>
      <c r="D3581" s="322"/>
      <c r="E3581" s="322"/>
      <c r="F3581" s="322"/>
      <c r="G3581" s="322"/>
      <c r="H3581" s="322"/>
      <c r="I3581" s="322"/>
      <c r="J3581" s="322"/>
      <c r="K3581" s="322"/>
      <c r="L3581" s="333">
        <v>0</v>
      </c>
      <c r="M3581" s="322"/>
      <c r="N3581" s="160">
        <v>26.276399999999999</v>
      </c>
      <c r="O3581" s="333">
        <v>0</v>
      </c>
      <c r="P3581" s="322"/>
      <c r="Q3581" s="333">
        <v>0</v>
      </c>
      <c r="R3581" s="322"/>
      <c r="S3581" s="160">
        <v>26.276399999999999</v>
      </c>
    </row>
    <row r="3582" spans="1:19" ht="10.9" customHeight="1" x14ac:dyDescent="0.2">
      <c r="A3582" s="322" t="s">
        <v>4013</v>
      </c>
      <c r="B3582" s="322"/>
      <c r="C3582" s="322"/>
      <c r="D3582" s="322"/>
      <c r="E3582" s="322"/>
      <c r="F3582" s="322"/>
      <c r="G3582" s="322"/>
      <c r="H3582" s="322"/>
      <c r="I3582" s="322"/>
      <c r="J3582" s="322"/>
      <c r="K3582" s="322"/>
      <c r="L3582" s="330">
        <v>0</v>
      </c>
      <c r="M3582" s="322"/>
      <c r="N3582" s="149">
        <v>1</v>
      </c>
      <c r="O3582" s="330">
        <v>0</v>
      </c>
      <c r="P3582" s="322"/>
      <c r="Q3582" s="330">
        <v>0</v>
      </c>
      <c r="R3582" s="322"/>
      <c r="S3582" s="149">
        <v>1</v>
      </c>
    </row>
    <row r="3583" spans="1:19" ht="10.9" customHeight="1" x14ac:dyDescent="0.2">
      <c r="A3583" s="301"/>
      <c r="B3583" s="301"/>
      <c r="C3583" s="301"/>
      <c r="D3583" s="301"/>
      <c r="E3583" s="301"/>
      <c r="F3583" s="301"/>
      <c r="G3583" s="301"/>
      <c r="H3583" s="301"/>
      <c r="I3583" s="301"/>
      <c r="J3583" s="301"/>
      <c r="K3583" s="301"/>
      <c r="L3583" s="301"/>
      <c r="M3583" s="301"/>
      <c r="N3583" s="301"/>
      <c r="O3583" s="301"/>
      <c r="P3583" s="301"/>
      <c r="Q3583" s="301"/>
      <c r="R3583" s="301"/>
      <c r="S3583" s="301"/>
    </row>
    <row r="3584" spans="1:19" ht="10.9" customHeight="1" x14ac:dyDescent="0.2">
      <c r="A3584" s="322" t="s">
        <v>4022</v>
      </c>
      <c r="B3584" s="322"/>
      <c r="C3584" s="322"/>
      <c r="D3584" s="322"/>
      <c r="E3584" s="321" t="s">
        <v>4159</v>
      </c>
      <c r="F3584" s="321"/>
      <c r="G3584" s="321"/>
      <c r="H3584" s="321"/>
      <c r="I3584" s="321"/>
      <c r="J3584" s="321"/>
      <c r="K3584" s="321"/>
      <c r="L3584" s="321"/>
      <c r="M3584" s="321"/>
      <c r="N3584" s="321"/>
      <c r="O3584" s="321"/>
      <c r="P3584" s="322" t="s">
        <v>2904</v>
      </c>
      <c r="Q3584" s="322"/>
      <c r="R3584" s="321" t="s">
        <v>21</v>
      </c>
      <c r="S3584" s="321"/>
    </row>
    <row r="3585" spans="1:19" ht="10.9" customHeight="1" x14ac:dyDescent="0.2">
      <c r="A3585" s="157"/>
      <c r="B3585" s="324"/>
      <c r="C3585" s="324"/>
      <c r="D3585" s="324"/>
      <c r="E3585" s="324"/>
      <c r="F3585" s="324"/>
      <c r="G3585" s="325"/>
      <c r="H3585" s="325"/>
      <c r="I3585" s="325"/>
      <c r="J3585" s="325"/>
      <c r="K3585" s="156"/>
      <c r="L3585" s="326" t="s">
        <v>4020</v>
      </c>
      <c r="M3585" s="326"/>
      <c r="N3585" s="326"/>
      <c r="O3585" s="326"/>
      <c r="P3585" s="326"/>
      <c r="Q3585" s="326"/>
      <c r="R3585" s="326"/>
      <c r="S3585" s="156"/>
    </row>
    <row r="3586" spans="1:19" ht="65.650000000000006" customHeight="1" x14ac:dyDescent="0.2">
      <c r="A3586" s="155" t="s">
        <v>1247</v>
      </c>
      <c r="B3586" s="327" t="s">
        <v>0</v>
      </c>
      <c r="C3586" s="327"/>
      <c r="D3586" s="327" t="s">
        <v>1</v>
      </c>
      <c r="E3586" s="327"/>
      <c r="F3586" s="327"/>
      <c r="G3586" s="327" t="s">
        <v>2904</v>
      </c>
      <c r="H3586" s="327"/>
      <c r="I3586" s="328" t="s">
        <v>405</v>
      </c>
      <c r="J3586" s="328"/>
      <c r="K3586" s="154" t="s">
        <v>4</v>
      </c>
      <c r="L3586" s="322" t="s">
        <v>4019</v>
      </c>
      <c r="M3586" s="322"/>
      <c r="N3586" s="141" t="s">
        <v>4018</v>
      </c>
      <c r="O3586" s="322" t="s">
        <v>4017</v>
      </c>
      <c r="P3586" s="322"/>
      <c r="Q3586" s="322" t="s">
        <v>4016</v>
      </c>
      <c r="R3586" s="322"/>
      <c r="S3586" s="154" t="s">
        <v>5</v>
      </c>
    </row>
    <row r="3587" spans="1:19" ht="10.9" customHeight="1" x14ac:dyDescent="0.2">
      <c r="A3587" s="128" t="s">
        <v>4015</v>
      </c>
      <c r="B3587" s="339">
        <v>934</v>
      </c>
      <c r="C3587" s="321"/>
      <c r="D3587" s="321" t="s">
        <v>4150</v>
      </c>
      <c r="E3587" s="321"/>
      <c r="F3587" s="321"/>
      <c r="G3587" s="321" t="s">
        <v>7</v>
      </c>
      <c r="H3587" s="321"/>
      <c r="I3587" s="335">
        <v>1.2E-2</v>
      </c>
      <c r="J3587" s="331"/>
      <c r="K3587" s="135">
        <v>184.32</v>
      </c>
      <c r="L3587" s="331"/>
      <c r="M3587" s="331"/>
      <c r="N3587" s="132">
        <v>2.2118000000000002</v>
      </c>
      <c r="O3587" s="331"/>
      <c r="P3587" s="331"/>
      <c r="Q3587" s="331"/>
      <c r="R3587" s="331"/>
      <c r="S3587" s="132">
        <v>2.2118000000000002</v>
      </c>
    </row>
    <row r="3588" spans="1:19" ht="10.9" customHeight="1" x14ac:dyDescent="0.2">
      <c r="A3588" s="128" t="s">
        <v>4015</v>
      </c>
      <c r="B3588" s="334">
        <v>6069</v>
      </c>
      <c r="C3588" s="321"/>
      <c r="D3588" s="321" t="s">
        <v>3282</v>
      </c>
      <c r="E3588" s="321"/>
      <c r="F3588" s="321"/>
      <c r="G3588" s="321" t="s">
        <v>7</v>
      </c>
      <c r="H3588" s="321"/>
      <c r="I3588" s="335">
        <v>1.0999999999999999E-2</v>
      </c>
      <c r="J3588" s="331"/>
      <c r="K3588" s="132">
        <v>6.6</v>
      </c>
      <c r="L3588" s="331"/>
      <c r="M3588" s="331"/>
      <c r="N3588" s="132">
        <v>7.2599999999999998E-2</v>
      </c>
      <c r="O3588" s="331"/>
      <c r="P3588" s="331"/>
      <c r="Q3588" s="331"/>
      <c r="R3588" s="331"/>
      <c r="S3588" s="132">
        <v>7.2599999999999998E-2</v>
      </c>
    </row>
    <row r="3589" spans="1:19" ht="10.9" customHeight="1" x14ac:dyDescent="0.2">
      <c r="A3589" s="128" t="s">
        <v>4015</v>
      </c>
      <c r="B3589" s="334">
        <v>6144</v>
      </c>
      <c r="C3589" s="321"/>
      <c r="D3589" s="321" t="s">
        <v>4149</v>
      </c>
      <c r="E3589" s="321"/>
      <c r="F3589" s="321"/>
      <c r="G3589" s="321" t="s">
        <v>3284</v>
      </c>
      <c r="H3589" s="321"/>
      <c r="I3589" s="335">
        <v>0.08</v>
      </c>
      <c r="J3589" s="331"/>
      <c r="K3589" s="135">
        <v>299.89999999999998</v>
      </c>
      <c r="L3589" s="331"/>
      <c r="M3589" s="331"/>
      <c r="N3589" s="142">
        <v>23.992000000000001</v>
      </c>
      <c r="O3589" s="331"/>
      <c r="P3589" s="331"/>
      <c r="Q3589" s="331"/>
      <c r="R3589" s="331"/>
      <c r="S3589" s="142">
        <v>23.992000000000001</v>
      </c>
    </row>
    <row r="3590" spans="1:19" ht="10.9" customHeight="1" x14ac:dyDescent="0.2">
      <c r="A3590" s="322" t="s">
        <v>4014</v>
      </c>
      <c r="B3590" s="322"/>
      <c r="C3590" s="322"/>
      <c r="D3590" s="322"/>
      <c r="E3590" s="322"/>
      <c r="F3590" s="322"/>
      <c r="G3590" s="322"/>
      <c r="H3590" s="322"/>
      <c r="I3590" s="322"/>
      <c r="J3590" s="322"/>
      <c r="K3590" s="322"/>
      <c r="L3590" s="333">
        <v>0</v>
      </c>
      <c r="M3590" s="322"/>
      <c r="N3590" s="160">
        <v>26.276399999999999</v>
      </c>
      <c r="O3590" s="333">
        <v>0</v>
      </c>
      <c r="P3590" s="322"/>
      <c r="Q3590" s="333">
        <v>0</v>
      </c>
      <c r="R3590" s="322"/>
      <c r="S3590" s="160">
        <v>26.276399999999999</v>
      </c>
    </row>
    <row r="3591" spans="1:19" ht="10.9" customHeight="1" x14ac:dyDescent="0.2">
      <c r="A3591" s="322" t="s">
        <v>4013</v>
      </c>
      <c r="B3591" s="322"/>
      <c r="C3591" s="322"/>
      <c r="D3591" s="322"/>
      <c r="E3591" s="322"/>
      <c r="F3591" s="322"/>
      <c r="G3591" s="322"/>
      <c r="H3591" s="322"/>
      <c r="I3591" s="322"/>
      <c r="J3591" s="322"/>
      <c r="K3591" s="322"/>
      <c r="L3591" s="330">
        <v>0</v>
      </c>
      <c r="M3591" s="322"/>
      <c r="N3591" s="149">
        <v>1</v>
      </c>
      <c r="O3591" s="330">
        <v>0</v>
      </c>
      <c r="P3591" s="322"/>
      <c r="Q3591" s="330">
        <v>0</v>
      </c>
      <c r="R3591" s="322"/>
      <c r="S3591" s="149">
        <v>1</v>
      </c>
    </row>
    <row r="3592" spans="1:19" ht="10.9" customHeight="1" x14ac:dyDescent="0.2">
      <c r="A3592" s="301"/>
      <c r="B3592" s="301"/>
      <c r="C3592" s="301"/>
      <c r="D3592" s="301"/>
      <c r="E3592" s="301"/>
      <c r="F3592" s="301"/>
      <c r="G3592" s="301"/>
      <c r="H3592" s="301"/>
      <c r="I3592" s="301"/>
      <c r="J3592" s="301"/>
      <c r="K3592" s="301"/>
      <c r="L3592" s="301"/>
      <c r="M3592" s="301"/>
      <c r="N3592" s="301"/>
      <c r="O3592" s="301"/>
      <c r="P3592" s="301"/>
      <c r="Q3592" s="301"/>
      <c r="R3592" s="301"/>
      <c r="S3592" s="301"/>
    </row>
    <row r="3593" spans="1:19" ht="10.9" customHeight="1" x14ac:dyDescent="0.2">
      <c r="A3593" s="322" t="s">
        <v>4022</v>
      </c>
      <c r="B3593" s="322"/>
      <c r="C3593" s="322"/>
      <c r="D3593" s="322"/>
      <c r="E3593" s="321" t="s">
        <v>4158</v>
      </c>
      <c r="F3593" s="321"/>
      <c r="G3593" s="321"/>
      <c r="H3593" s="321"/>
      <c r="I3593" s="321"/>
      <c r="J3593" s="321"/>
      <c r="K3593" s="321"/>
      <c r="L3593" s="321"/>
      <c r="M3593" s="321"/>
      <c r="N3593" s="321"/>
      <c r="O3593" s="321"/>
      <c r="P3593" s="322" t="s">
        <v>2904</v>
      </c>
      <c r="Q3593" s="322"/>
      <c r="R3593" s="321" t="s">
        <v>21</v>
      </c>
      <c r="S3593" s="321"/>
    </row>
    <row r="3594" spans="1:19" ht="10.9" customHeight="1" x14ac:dyDescent="0.2">
      <c r="A3594" s="157"/>
      <c r="B3594" s="324"/>
      <c r="C3594" s="324"/>
      <c r="D3594" s="324"/>
      <c r="E3594" s="324"/>
      <c r="F3594" s="324"/>
      <c r="G3594" s="325"/>
      <c r="H3594" s="325"/>
      <c r="I3594" s="325"/>
      <c r="J3594" s="325"/>
      <c r="K3594" s="156"/>
      <c r="L3594" s="326" t="s">
        <v>4020</v>
      </c>
      <c r="M3594" s="326"/>
      <c r="N3594" s="326"/>
      <c r="O3594" s="326"/>
      <c r="P3594" s="326"/>
      <c r="Q3594" s="326"/>
      <c r="R3594" s="326"/>
      <c r="S3594" s="156"/>
    </row>
    <row r="3595" spans="1:19" ht="65.650000000000006" customHeight="1" x14ac:dyDescent="0.2">
      <c r="A3595" s="155" t="s">
        <v>1247</v>
      </c>
      <c r="B3595" s="327" t="s">
        <v>0</v>
      </c>
      <c r="C3595" s="327"/>
      <c r="D3595" s="327" t="s">
        <v>1</v>
      </c>
      <c r="E3595" s="327"/>
      <c r="F3595" s="327"/>
      <c r="G3595" s="327" t="s">
        <v>2904</v>
      </c>
      <c r="H3595" s="327"/>
      <c r="I3595" s="328" t="s">
        <v>405</v>
      </c>
      <c r="J3595" s="328"/>
      <c r="K3595" s="154" t="s">
        <v>4</v>
      </c>
      <c r="L3595" s="322" t="s">
        <v>4019</v>
      </c>
      <c r="M3595" s="322"/>
      <c r="N3595" s="141" t="s">
        <v>4018</v>
      </c>
      <c r="O3595" s="322" t="s">
        <v>4017</v>
      </c>
      <c r="P3595" s="322"/>
      <c r="Q3595" s="322" t="s">
        <v>4016</v>
      </c>
      <c r="R3595" s="322"/>
      <c r="S3595" s="154" t="s">
        <v>5</v>
      </c>
    </row>
    <row r="3596" spans="1:19" ht="10.9" customHeight="1" x14ac:dyDescent="0.2">
      <c r="A3596" s="128" t="s">
        <v>4015</v>
      </c>
      <c r="B3596" s="339">
        <v>934</v>
      </c>
      <c r="C3596" s="321"/>
      <c r="D3596" s="321" t="s">
        <v>4150</v>
      </c>
      <c r="E3596" s="321"/>
      <c r="F3596" s="321"/>
      <c r="G3596" s="321" t="s">
        <v>7</v>
      </c>
      <c r="H3596" s="321"/>
      <c r="I3596" s="335">
        <v>1.2E-2</v>
      </c>
      <c r="J3596" s="331"/>
      <c r="K3596" s="135">
        <v>184.32</v>
      </c>
      <c r="L3596" s="331"/>
      <c r="M3596" s="331"/>
      <c r="N3596" s="132">
        <v>2.2118000000000002</v>
      </c>
      <c r="O3596" s="331"/>
      <c r="P3596" s="331"/>
      <c r="Q3596" s="331"/>
      <c r="R3596" s="331"/>
      <c r="S3596" s="132">
        <v>2.2118000000000002</v>
      </c>
    </row>
    <row r="3597" spans="1:19" ht="10.9" customHeight="1" x14ac:dyDescent="0.2">
      <c r="A3597" s="128" t="s">
        <v>4015</v>
      </c>
      <c r="B3597" s="334">
        <v>6069</v>
      </c>
      <c r="C3597" s="321"/>
      <c r="D3597" s="321" t="s">
        <v>3282</v>
      </c>
      <c r="E3597" s="321"/>
      <c r="F3597" s="321"/>
      <c r="G3597" s="321" t="s">
        <v>7</v>
      </c>
      <c r="H3597" s="321"/>
      <c r="I3597" s="335">
        <v>1.0999999999999999E-2</v>
      </c>
      <c r="J3597" s="331"/>
      <c r="K3597" s="132">
        <v>6.6</v>
      </c>
      <c r="L3597" s="331"/>
      <c r="M3597" s="331"/>
      <c r="N3597" s="132">
        <v>7.2599999999999998E-2</v>
      </c>
      <c r="O3597" s="331"/>
      <c r="P3597" s="331"/>
      <c r="Q3597" s="331"/>
      <c r="R3597" s="331"/>
      <c r="S3597" s="132">
        <v>7.2599999999999998E-2</v>
      </c>
    </row>
    <row r="3598" spans="1:19" ht="10.9" customHeight="1" x14ac:dyDescent="0.2">
      <c r="A3598" s="128" t="s">
        <v>4015</v>
      </c>
      <c r="B3598" s="334">
        <v>6144</v>
      </c>
      <c r="C3598" s="321"/>
      <c r="D3598" s="321" t="s">
        <v>4149</v>
      </c>
      <c r="E3598" s="321"/>
      <c r="F3598" s="321"/>
      <c r="G3598" s="321" t="s">
        <v>3284</v>
      </c>
      <c r="H3598" s="321"/>
      <c r="I3598" s="335">
        <v>0.08</v>
      </c>
      <c r="J3598" s="331"/>
      <c r="K3598" s="135">
        <v>299.89999999999998</v>
      </c>
      <c r="L3598" s="331"/>
      <c r="M3598" s="331"/>
      <c r="N3598" s="142">
        <v>23.992000000000001</v>
      </c>
      <c r="O3598" s="331"/>
      <c r="P3598" s="331"/>
      <c r="Q3598" s="331"/>
      <c r="R3598" s="331"/>
      <c r="S3598" s="142">
        <v>23.992000000000001</v>
      </c>
    </row>
    <row r="3599" spans="1:19" ht="10.9" customHeight="1" x14ac:dyDescent="0.2">
      <c r="A3599" s="322" t="s">
        <v>4014</v>
      </c>
      <c r="B3599" s="322"/>
      <c r="C3599" s="322"/>
      <c r="D3599" s="322"/>
      <c r="E3599" s="322"/>
      <c r="F3599" s="322"/>
      <c r="G3599" s="322"/>
      <c r="H3599" s="322"/>
      <c r="I3599" s="322"/>
      <c r="J3599" s="322"/>
      <c r="K3599" s="322"/>
      <c r="L3599" s="333">
        <v>0</v>
      </c>
      <c r="M3599" s="322"/>
      <c r="N3599" s="160">
        <v>26.276399999999999</v>
      </c>
      <c r="O3599" s="333">
        <v>0</v>
      </c>
      <c r="P3599" s="322"/>
      <c r="Q3599" s="333">
        <v>0</v>
      </c>
      <c r="R3599" s="322"/>
      <c r="S3599" s="160">
        <v>26.276399999999999</v>
      </c>
    </row>
    <row r="3600" spans="1:19" ht="10.9" customHeight="1" x14ac:dyDescent="0.2">
      <c r="A3600" s="322" t="s">
        <v>4013</v>
      </c>
      <c r="B3600" s="322"/>
      <c r="C3600" s="322"/>
      <c r="D3600" s="322"/>
      <c r="E3600" s="322"/>
      <c r="F3600" s="322"/>
      <c r="G3600" s="322"/>
      <c r="H3600" s="322"/>
      <c r="I3600" s="322"/>
      <c r="J3600" s="322"/>
      <c r="K3600" s="322"/>
      <c r="L3600" s="330">
        <v>0</v>
      </c>
      <c r="M3600" s="322"/>
      <c r="N3600" s="149">
        <v>1</v>
      </c>
      <c r="O3600" s="330">
        <v>0</v>
      </c>
      <c r="P3600" s="322"/>
      <c r="Q3600" s="330">
        <v>0</v>
      </c>
      <c r="R3600" s="322"/>
      <c r="S3600" s="149">
        <v>1</v>
      </c>
    </row>
    <row r="3601" spans="1:19" ht="10.9" customHeight="1" x14ac:dyDescent="0.2">
      <c r="A3601" s="301"/>
      <c r="B3601" s="301"/>
      <c r="C3601" s="301"/>
      <c r="D3601" s="301"/>
      <c r="E3601" s="301"/>
      <c r="F3601" s="301"/>
      <c r="G3601" s="301"/>
      <c r="H3601" s="301"/>
      <c r="I3601" s="301"/>
      <c r="J3601" s="301"/>
      <c r="K3601" s="301"/>
      <c r="L3601" s="301"/>
      <c r="M3601" s="301"/>
      <c r="N3601" s="301"/>
      <c r="O3601" s="301"/>
      <c r="P3601" s="301"/>
      <c r="Q3601" s="301"/>
      <c r="R3601" s="301"/>
      <c r="S3601" s="301"/>
    </row>
    <row r="3602" spans="1:19" ht="10.9" customHeight="1" x14ac:dyDescent="0.2">
      <c r="A3602" s="322" t="s">
        <v>4022</v>
      </c>
      <c r="B3602" s="322"/>
      <c r="C3602" s="322"/>
      <c r="D3602" s="322"/>
      <c r="E3602" s="321" t="s">
        <v>4157</v>
      </c>
      <c r="F3602" s="321"/>
      <c r="G3602" s="321"/>
      <c r="H3602" s="321"/>
      <c r="I3602" s="321"/>
      <c r="J3602" s="321"/>
      <c r="K3602" s="321"/>
      <c r="L3602" s="321"/>
      <c r="M3602" s="321"/>
      <c r="N3602" s="321"/>
      <c r="O3602" s="321"/>
      <c r="P3602" s="322" t="s">
        <v>2904</v>
      </c>
      <c r="Q3602" s="322"/>
      <c r="R3602" s="321" t="s">
        <v>21</v>
      </c>
      <c r="S3602" s="321"/>
    </row>
    <row r="3603" spans="1:19" ht="10.9" customHeight="1" x14ac:dyDescent="0.2">
      <c r="A3603" s="157"/>
      <c r="B3603" s="324"/>
      <c r="C3603" s="324"/>
      <c r="D3603" s="324"/>
      <c r="E3603" s="324"/>
      <c r="F3603" s="324"/>
      <c r="G3603" s="325"/>
      <c r="H3603" s="325"/>
      <c r="I3603" s="325"/>
      <c r="J3603" s="325"/>
      <c r="K3603" s="156"/>
      <c r="L3603" s="326" t="s">
        <v>4020</v>
      </c>
      <c r="M3603" s="326"/>
      <c r="N3603" s="326"/>
      <c r="O3603" s="326"/>
      <c r="P3603" s="326"/>
      <c r="Q3603" s="326"/>
      <c r="R3603" s="326"/>
      <c r="S3603" s="156"/>
    </row>
    <row r="3604" spans="1:19" ht="65.650000000000006" customHeight="1" x14ac:dyDescent="0.2">
      <c r="A3604" s="155" t="s">
        <v>1247</v>
      </c>
      <c r="B3604" s="327" t="s">
        <v>0</v>
      </c>
      <c r="C3604" s="327"/>
      <c r="D3604" s="327" t="s">
        <v>1</v>
      </c>
      <c r="E3604" s="327"/>
      <c r="F3604" s="327"/>
      <c r="G3604" s="327" t="s">
        <v>2904</v>
      </c>
      <c r="H3604" s="327"/>
      <c r="I3604" s="328" t="s">
        <v>405</v>
      </c>
      <c r="J3604" s="328"/>
      <c r="K3604" s="154" t="s">
        <v>4</v>
      </c>
      <c r="L3604" s="322" t="s">
        <v>4019</v>
      </c>
      <c r="M3604" s="322"/>
      <c r="N3604" s="141" t="s">
        <v>4018</v>
      </c>
      <c r="O3604" s="322" t="s">
        <v>4017</v>
      </c>
      <c r="P3604" s="322"/>
      <c r="Q3604" s="322" t="s">
        <v>4016</v>
      </c>
      <c r="R3604" s="322"/>
      <c r="S3604" s="154" t="s">
        <v>5</v>
      </c>
    </row>
    <row r="3605" spans="1:19" ht="10.9" customHeight="1" x14ac:dyDescent="0.2">
      <c r="A3605" s="128" t="s">
        <v>4015</v>
      </c>
      <c r="B3605" s="339">
        <v>934</v>
      </c>
      <c r="C3605" s="321"/>
      <c r="D3605" s="321" t="s">
        <v>4150</v>
      </c>
      <c r="E3605" s="321"/>
      <c r="F3605" s="321"/>
      <c r="G3605" s="321" t="s">
        <v>7</v>
      </c>
      <c r="H3605" s="321"/>
      <c r="I3605" s="335">
        <v>1.2E-2</v>
      </c>
      <c r="J3605" s="331"/>
      <c r="K3605" s="135">
        <v>184.32</v>
      </c>
      <c r="L3605" s="331"/>
      <c r="M3605" s="331"/>
      <c r="N3605" s="132">
        <v>2.2118000000000002</v>
      </c>
      <c r="O3605" s="331"/>
      <c r="P3605" s="331"/>
      <c r="Q3605" s="331"/>
      <c r="R3605" s="331"/>
      <c r="S3605" s="132">
        <v>2.2118000000000002</v>
      </c>
    </row>
    <row r="3606" spans="1:19" ht="10.9" customHeight="1" x14ac:dyDescent="0.2">
      <c r="A3606" s="128" t="s">
        <v>4015</v>
      </c>
      <c r="B3606" s="334">
        <v>6069</v>
      </c>
      <c r="C3606" s="321"/>
      <c r="D3606" s="321" t="s">
        <v>3282</v>
      </c>
      <c r="E3606" s="321"/>
      <c r="F3606" s="321"/>
      <c r="G3606" s="321" t="s">
        <v>7</v>
      </c>
      <c r="H3606" s="321"/>
      <c r="I3606" s="335">
        <v>1.0999999999999999E-2</v>
      </c>
      <c r="J3606" s="331"/>
      <c r="K3606" s="132">
        <v>6.6</v>
      </c>
      <c r="L3606" s="331"/>
      <c r="M3606" s="331"/>
      <c r="N3606" s="132">
        <v>7.2599999999999998E-2</v>
      </c>
      <c r="O3606" s="331"/>
      <c r="P3606" s="331"/>
      <c r="Q3606" s="331"/>
      <c r="R3606" s="331"/>
      <c r="S3606" s="132">
        <v>7.2599999999999998E-2</v>
      </c>
    </row>
    <row r="3607" spans="1:19" ht="10.9" customHeight="1" x14ac:dyDescent="0.2">
      <c r="A3607" s="128" t="s">
        <v>4015</v>
      </c>
      <c r="B3607" s="334">
        <v>6144</v>
      </c>
      <c r="C3607" s="321"/>
      <c r="D3607" s="321" t="s">
        <v>4149</v>
      </c>
      <c r="E3607" s="321"/>
      <c r="F3607" s="321"/>
      <c r="G3607" s="321" t="s">
        <v>3284</v>
      </c>
      <c r="H3607" s="321"/>
      <c r="I3607" s="335">
        <v>0.08</v>
      </c>
      <c r="J3607" s="331"/>
      <c r="K3607" s="135">
        <v>299.89999999999998</v>
      </c>
      <c r="L3607" s="331"/>
      <c r="M3607" s="331"/>
      <c r="N3607" s="142">
        <v>23.992000000000001</v>
      </c>
      <c r="O3607" s="331"/>
      <c r="P3607" s="331"/>
      <c r="Q3607" s="331"/>
      <c r="R3607" s="331"/>
      <c r="S3607" s="142">
        <v>23.992000000000001</v>
      </c>
    </row>
    <row r="3608" spans="1:19" ht="10.9" customHeight="1" x14ac:dyDescent="0.2">
      <c r="A3608" s="322" t="s">
        <v>4014</v>
      </c>
      <c r="B3608" s="322"/>
      <c r="C3608" s="322"/>
      <c r="D3608" s="322"/>
      <c r="E3608" s="322"/>
      <c r="F3608" s="322"/>
      <c r="G3608" s="322"/>
      <c r="H3608" s="322"/>
      <c r="I3608" s="322"/>
      <c r="J3608" s="322"/>
      <c r="K3608" s="322"/>
      <c r="L3608" s="333">
        <v>0</v>
      </c>
      <c r="M3608" s="322"/>
      <c r="N3608" s="160">
        <v>26.276399999999999</v>
      </c>
      <c r="O3608" s="333">
        <v>0</v>
      </c>
      <c r="P3608" s="322"/>
      <c r="Q3608" s="333">
        <v>0</v>
      </c>
      <c r="R3608" s="322"/>
      <c r="S3608" s="160">
        <v>26.276399999999999</v>
      </c>
    </row>
    <row r="3609" spans="1:19" ht="10.9" customHeight="1" x14ac:dyDescent="0.2">
      <c r="A3609" s="322" t="s">
        <v>4013</v>
      </c>
      <c r="B3609" s="322"/>
      <c r="C3609" s="322"/>
      <c r="D3609" s="322"/>
      <c r="E3609" s="322"/>
      <c r="F3609" s="322"/>
      <c r="G3609" s="322"/>
      <c r="H3609" s="322"/>
      <c r="I3609" s="322"/>
      <c r="J3609" s="322"/>
      <c r="K3609" s="322"/>
      <c r="L3609" s="330">
        <v>0</v>
      </c>
      <c r="M3609" s="322"/>
      <c r="N3609" s="149">
        <v>1</v>
      </c>
      <c r="O3609" s="330">
        <v>0</v>
      </c>
      <c r="P3609" s="322"/>
      <c r="Q3609" s="330">
        <v>0</v>
      </c>
      <c r="R3609" s="322"/>
      <c r="S3609" s="149">
        <v>1</v>
      </c>
    </row>
    <row r="3610" spans="1:19" ht="10.9" customHeight="1" x14ac:dyDescent="0.2">
      <c r="A3610" s="301"/>
      <c r="B3610" s="301"/>
      <c r="C3610" s="301"/>
      <c r="D3610" s="301"/>
      <c r="E3610" s="301"/>
      <c r="F3610" s="301"/>
      <c r="G3610" s="301"/>
      <c r="H3610" s="301"/>
      <c r="I3610" s="301"/>
      <c r="J3610" s="301"/>
      <c r="K3610" s="301"/>
      <c r="L3610" s="301"/>
      <c r="M3610" s="301"/>
      <c r="N3610" s="301"/>
      <c r="O3610" s="301"/>
      <c r="P3610" s="301"/>
      <c r="Q3610" s="301"/>
      <c r="R3610" s="301"/>
      <c r="S3610" s="301"/>
    </row>
    <row r="3611" spans="1:19" ht="10.9" customHeight="1" x14ac:dyDescent="0.2">
      <c r="A3611" s="322" t="s">
        <v>4022</v>
      </c>
      <c r="B3611" s="322"/>
      <c r="C3611" s="322"/>
      <c r="D3611" s="322"/>
      <c r="E3611" s="321" t="s">
        <v>4156</v>
      </c>
      <c r="F3611" s="321"/>
      <c r="G3611" s="321"/>
      <c r="H3611" s="321"/>
      <c r="I3611" s="321"/>
      <c r="J3611" s="321"/>
      <c r="K3611" s="321"/>
      <c r="L3611" s="321"/>
      <c r="M3611" s="321"/>
      <c r="N3611" s="321"/>
      <c r="O3611" s="321"/>
      <c r="P3611" s="322" t="s">
        <v>2904</v>
      </c>
      <c r="Q3611" s="322"/>
      <c r="R3611" s="321" t="s">
        <v>21</v>
      </c>
      <c r="S3611" s="321"/>
    </row>
    <row r="3612" spans="1:19" ht="10.9" customHeight="1" x14ac:dyDescent="0.2">
      <c r="A3612" s="157"/>
      <c r="B3612" s="324"/>
      <c r="C3612" s="324"/>
      <c r="D3612" s="324"/>
      <c r="E3612" s="324"/>
      <c r="F3612" s="324"/>
      <c r="G3612" s="325"/>
      <c r="H3612" s="325"/>
      <c r="I3612" s="325"/>
      <c r="J3612" s="325"/>
      <c r="K3612" s="156"/>
      <c r="L3612" s="326" t="s">
        <v>4020</v>
      </c>
      <c r="M3612" s="326"/>
      <c r="N3612" s="326"/>
      <c r="O3612" s="326"/>
      <c r="P3612" s="326"/>
      <c r="Q3612" s="326"/>
      <c r="R3612" s="326"/>
      <c r="S3612" s="156"/>
    </row>
    <row r="3613" spans="1:19" ht="65.650000000000006" customHeight="1" x14ac:dyDescent="0.2">
      <c r="A3613" s="155" t="s">
        <v>1247</v>
      </c>
      <c r="B3613" s="327" t="s">
        <v>0</v>
      </c>
      <c r="C3613" s="327"/>
      <c r="D3613" s="327" t="s">
        <v>1</v>
      </c>
      <c r="E3613" s="327"/>
      <c r="F3613" s="327"/>
      <c r="G3613" s="327" t="s">
        <v>2904</v>
      </c>
      <c r="H3613" s="327"/>
      <c r="I3613" s="328" t="s">
        <v>405</v>
      </c>
      <c r="J3613" s="328"/>
      <c r="K3613" s="154" t="s">
        <v>4</v>
      </c>
      <c r="L3613" s="322" t="s">
        <v>4019</v>
      </c>
      <c r="M3613" s="322"/>
      <c r="N3613" s="141" t="s">
        <v>4018</v>
      </c>
      <c r="O3613" s="322" t="s">
        <v>4017</v>
      </c>
      <c r="P3613" s="322"/>
      <c r="Q3613" s="322" t="s">
        <v>4016</v>
      </c>
      <c r="R3613" s="322"/>
      <c r="S3613" s="154" t="s">
        <v>5</v>
      </c>
    </row>
    <row r="3614" spans="1:19" ht="10.9" customHeight="1" x14ac:dyDescent="0.2">
      <c r="A3614" s="128" t="s">
        <v>4015</v>
      </c>
      <c r="B3614" s="339">
        <v>934</v>
      </c>
      <c r="C3614" s="321"/>
      <c r="D3614" s="321" t="s">
        <v>4150</v>
      </c>
      <c r="E3614" s="321"/>
      <c r="F3614" s="321"/>
      <c r="G3614" s="321" t="s">
        <v>7</v>
      </c>
      <c r="H3614" s="321"/>
      <c r="I3614" s="335">
        <v>1.2E-2</v>
      </c>
      <c r="J3614" s="331"/>
      <c r="K3614" s="135">
        <v>184.32</v>
      </c>
      <c r="L3614" s="331"/>
      <c r="M3614" s="331"/>
      <c r="N3614" s="132">
        <v>2.2118000000000002</v>
      </c>
      <c r="O3614" s="331"/>
      <c r="P3614" s="331"/>
      <c r="Q3614" s="331"/>
      <c r="R3614" s="331"/>
      <c r="S3614" s="132">
        <v>2.2118000000000002</v>
      </c>
    </row>
    <row r="3615" spans="1:19" ht="10.9" customHeight="1" x14ac:dyDescent="0.2">
      <c r="A3615" s="128" t="s">
        <v>4015</v>
      </c>
      <c r="B3615" s="334">
        <v>6069</v>
      </c>
      <c r="C3615" s="321"/>
      <c r="D3615" s="321" t="s">
        <v>3282</v>
      </c>
      <c r="E3615" s="321"/>
      <c r="F3615" s="321"/>
      <c r="G3615" s="321" t="s">
        <v>7</v>
      </c>
      <c r="H3615" s="321"/>
      <c r="I3615" s="335">
        <v>1.0999999999999999E-2</v>
      </c>
      <c r="J3615" s="331"/>
      <c r="K3615" s="132">
        <v>6.6</v>
      </c>
      <c r="L3615" s="331"/>
      <c r="M3615" s="331"/>
      <c r="N3615" s="132">
        <v>7.2599999999999998E-2</v>
      </c>
      <c r="O3615" s="331"/>
      <c r="P3615" s="331"/>
      <c r="Q3615" s="331"/>
      <c r="R3615" s="331"/>
      <c r="S3615" s="132">
        <v>7.2599999999999998E-2</v>
      </c>
    </row>
    <row r="3616" spans="1:19" ht="10.9" customHeight="1" x14ac:dyDescent="0.2">
      <c r="A3616" s="128" t="s">
        <v>4015</v>
      </c>
      <c r="B3616" s="334">
        <v>6144</v>
      </c>
      <c r="C3616" s="321"/>
      <c r="D3616" s="321" t="s">
        <v>4149</v>
      </c>
      <c r="E3616" s="321"/>
      <c r="F3616" s="321"/>
      <c r="G3616" s="321" t="s">
        <v>3284</v>
      </c>
      <c r="H3616" s="321"/>
      <c r="I3616" s="335">
        <v>0.08</v>
      </c>
      <c r="J3616" s="331"/>
      <c r="K3616" s="135">
        <v>299.89999999999998</v>
      </c>
      <c r="L3616" s="331"/>
      <c r="M3616" s="331"/>
      <c r="N3616" s="142">
        <v>23.992000000000001</v>
      </c>
      <c r="O3616" s="331"/>
      <c r="P3616" s="331"/>
      <c r="Q3616" s="331"/>
      <c r="R3616" s="331"/>
      <c r="S3616" s="142">
        <v>23.992000000000001</v>
      </c>
    </row>
    <row r="3617" spans="1:19" ht="10.9" customHeight="1" x14ac:dyDescent="0.2">
      <c r="A3617" s="322" t="s">
        <v>4014</v>
      </c>
      <c r="B3617" s="322"/>
      <c r="C3617" s="322"/>
      <c r="D3617" s="322"/>
      <c r="E3617" s="322"/>
      <c r="F3617" s="322"/>
      <c r="G3617" s="322"/>
      <c r="H3617" s="322"/>
      <c r="I3617" s="322"/>
      <c r="J3617" s="322"/>
      <c r="K3617" s="322"/>
      <c r="L3617" s="333">
        <v>0</v>
      </c>
      <c r="M3617" s="322"/>
      <c r="N3617" s="160">
        <v>26.276399999999999</v>
      </c>
      <c r="O3617" s="333">
        <v>0</v>
      </c>
      <c r="P3617" s="322"/>
      <c r="Q3617" s="333">
        <v>0</v>
      </c>
      <c r="R3617" s="322"/>
      <c r="S3617" s="160">
        <v>26.276399999999999</v>
      </c>
    </row>
    <row r="3618" spans="1:19" ht="10.9" customHeight="1" x14ac:dyDescent="0.2">
      <c r="A3618" s="322" t="s">
        <v>4013</v>
      </c>
      <c r="B3618" s="322"/>
      <c r="C3618" s="322"/>
      <c r="D3618" s="322"/>
      <c r="E3618" s="322"/>
      <c r="F3618" s="322"/>
      <c r="G3618" s="322"/>
      <c r="H3618" s="322"/>
      <c r="I3618" s="322"/>
      <c r="J3618" s="322"/>
      <c r="K3618" s="322"/>
      <c r="L3618" s="330">
        <v>0</v>
      </c>
      <c r="M3618" s="322"/>
      <c r="N3618" s="149">
        <v>1</v>
      </c>
      <c r="O3618" s="330">
        <v>0</v>
      </c>
      <c r="P3618" s="322"/>
      <c r="Q3618" s="330">
        <v>0</v>
      </c>
      <c r="R3618" s="322"/>
      <c r="S3618" s="149">
        <v>1</v>
      </c>
    </row>
    <row r="3619" spans="1:19" ht="10.9" customHeight="1" x14ac:dyDescent="0.2">
      <c r="A3619" s="301"/>
      <c r="B3619" s="301"/>
      <c r="C3619" s="301"/>
      <c r="D3619" s="301"/>
      <c r="E3619" s="301"/>
      <c r="F3619" s="301"/>
      <c r="G3619" s="301"/>
      <c r="H3619" s="301"/>
      <c r="I3619" s="301"/>
      <c r="J3619" s="301"/>
      <c r="K3619" s="301"/>
      <c r="L3619" s="301"/>
      <c r="M3619" s="301"/>
      <c r="N3619" s="301"/>
      <c r="O3619" s="301"/>
      <c r="P3619" s="301"/>
      <c r="Q3619" s="301"/>
      <c r="R3619" s="301"/>
      <c r="S3619" s="301"/>
    </row>
    <row r="3620" spans="1:19" ht="10.9" customHeight="1" x14ac:dyDescent="0.2">
      <c r="A3620" s="322" t="s">
        <v>4022</v>
      </c>
      <c r="B3620" s="322"/>
      <c r="C3620" s="322"/>
      <c r="D3620" s="322"/>
      <c r="E3620" s="321" t="s">
        <v>4155</v>
      </c>
      <c r="F3620" s="321"/>
      <c r="G3620" s="321"/>
      <c r="H3620" s="321"/>
      <c r="I3620" s="321"/>
      <c r="J3620" s="321"/>
      <c r="K3620" s="321"/>
      <c r="L3620" s="321"/>
      <c r="M3620" s="321"/>
      <c r="N3620" s="321"/>
      <c r="O3620" s="321"/>
      <c r="P3620" s="322" t="s">
        <v>2904</v>
      </c>
      <c r="Q3620" s="322"/>
      <c r="R3620" s="321" t="s">
        <v>21</v>
      </c>
      <c r="S3620" s="321"/>
    </row>
    <row r="3621" spans="1:19" ht="10.9" customHeight="1" x14ac:dyDescent="0.2">
      <c r="A3621" s="157"/>
      <c r="B3621" s="324"/>
      <c r="C3621" s="324"/>
      <c r="D3621" s="324"/>
      <c r="E3621" s="324"/>
      <c r="F3621" s="324"/>
      <c r="G3621" s="325"/>
      <c r="H3621" s="325"/>
      <c r="I3621" s="325"/>
      <c r="J3621" s="325"/>
      <c r="K3621" s="156"/>
      <c r="L3621" s="326" t="s">
        <v>4020</v>
      </c>
      <c r="M3621" s="326"/>
      <c r="N3621" s="326"/>
      <c r="O3621" s="326"/>
      <c r="P3621" s="326"/>
      <c r="Q3621" s="326"/>
      <c r="R3621" s="326"/>
      <c r="S3621" s="156"/>
    </row>
    <row r="3622" spans="1:19" ht="65.650000000000006" customHeight="1" x14ac:dyDescent="0.2">
      <c r="A3622" s="155" t="s">
        <v>1247</v>
      </c>
      <c r="B3622" s="327" t="s">
        <v>0</v>
      </c>
      <c r="C3622" s="327"/>
      <c r="D3622" s="327" t="s">
        <v>1</v>
      </c>
      <c r="E3622" s="327"/>
      <c r="F3622" s="327"/>
      <c r="G3622" s="327" t="s">
        <v>2904</v>
      </c>
      <c r="H3622" s="327"/>
      <c r="I3622" s="328" t="s">
        <v>405</v>
      </c>
      <c r="J3622" s="328"/>
      <c r="K3622" s="154" t="s">
        <v>4</v>
      </c>
      <c r="L3622" s="322" t="s">
        <v>4019</v>
      </c>
      <c r="M3622" s="322"/>
      <c r="N3622" s="141" t="s">
        <v>4018</v>
      </c>
      <c r="O3622" s="322" t="s">
        <v>4017</v>
      </c>
      <c r="P3622" s="322"/>
      <c r="Q3622" s="322" t="s">
        <v>4016</v>
      </c>
      <c r="R3622" s="322"/>
      <c r="S3622" s="154" t="s">
        <v>5</v>
      </c>
    </row>
    <row r="3623" spans="1:19" ht="10.9" customHeight="1" x14ac:dyDescent="0.2">
      <c r="A3623" s="128" t="s">
        <v>4015</v>
      </c>
      <c r="B3623" s="339">
        <v>934</v>
      </c>
      <c r="C3623" s="321"/>
      <c r="D3623" s="321" t="s">
        <v>4150</v>
      </c>
      <c r="E3623" s="321"/>
      <c r="F3623" s="321"/>
      <c r="G3623" s="321" t="s">
        <v>7</v>
      </c>
      <c r="H3623" s="321"/>
      <c r="I3623" s="335">
        <v>1.2E-2</v>
      </c>
      <c r="J3623" s="331"/>
      <c r="K3623" s="135">
        <v>184.32</v>
      </c>
      <c r="L3623" s="331"/>
      <c r="M3623" s="331"/>
      <c r="N3623" s="132">
        <v>2.2118000000000002</v>
      </c>
      <c r="O3623" s="331"/>
      <c r="P3623" s="331"/>
      <c r="Q3623" s="331"/>
      <c r="R3623" s="331"/>
      <c r="S3623" s="132">
        <v>2.2118000000000002</v>
      </c>
    </row>
    <row r="3624" spans="1:19" ht="10.9" customHeight="1" x14ac:dyDescent="0.2">
      <c r="A3624" s="128" t="s">
        <v>4015</v>
      </c>
      <c r="B3624" s="334">
        <v>6069</v>
      </c>
      <c r="C3624" s="321"/>
      <c r="D3624" s="321" t="s">
        <v>3282</v>
      </c>
      <c r="E3624" s="321"/>
      <c r="F3624" s="321"/>
      <c r="G3624" s="321" t="s">
        <v>7</v>
      </c>
      <c r="H3624" s="321"/>
      <c r="I3624" s="335">
        <v>1.0999999999999999E-2</v>
      </c>
      <c r="J3624" s="331"/>
      <c r="K3624" s="132">
        <v>6.6</v>
      </c>
      <c r="L3624" s="331"/>
      <c r="M3624" s="331"/>
      <c r="N3624" s="132">
        <v>7.2599999999999998E-2</v>
      </c>
      <c r="O3624" s="331"/>
      <c r="P3624" s="331"/>
      <c r="Q3624" s="331"/>
      <c r="R3624" s="331"/>
      <c r="S3624" s="132">
        <v>7.2599999999999998E-2</v>
      </c>
    </row>
    <row r="3625" spans="1:19" ht="10.9" customHeight="1" x14ac:dyDescent="0.2">
      <c r="A3625" s="128" t="s">
        <v>4015</v>
      </c>
      <c r="B3625" s="334">
        <v>6144</v>
      </c>
      <c r="C3625" s="321"/>
      <c r="D3625" s="321" t="s">
        <v>4149</v>
      </c>
      <c r="E3625" s="321"/>
      <c r="F3625" s="321"/>
      <c r="G3625" s="321" t="s">
        <v>3284</v>
      </c>
      <c r="H3625" s="321"/>
      <c r="I3625" s="335">
        <v>0.08</v>
      </c>
      <c r="J3625" s="331"/>
      <c r="K3625" s="135">
        <v>299.89999999999998</v>
      </c>
      <c r="L3625" s="331"/>
      <c r="M3625" s="331"/>
      <c r="N3625" s="142">
        <v>23.992000000000001</v>
      </c>
      <c r="O3625" s="331"/>
      <c r="P3625" s="331"/>
      <c r="Q3625" s="331"/>
      <c r="R3625" s="331"/>
      <c r="S3625" s="142">
        <v>23.992000000000001</v>
      </c>
    </row>
    <row r="3626" spans="1:19" ht="10.9" customHeight="1" x14ac:dyDescent="0.2">
      <c r="A3626" s="322" t="s">
        <v>4014</v>
      </c>
      <c r="B3626" s="322"/>
      <c r="C3626" s="322"/>
      <c r="D3626" s="322"/>
      <c r="E3626" s="322"/>
      <c r="F3626" s="322"/>
      <c r="G3626" s="322"/>
      <c r="H3626" s="322"/>
      <c r="I3626" s="322"/>
      <c r="J3626" s="322"/>
      <c r="K3626" s="322"/>
      <c r="L3626" s="333">
        <v>0</v>
      </c>
      <c r="M3626" s="322"/>
      <c r="N3626" s="160">
        <v>26.276399999999999</v>
      </c>
      <c r="O3626" s="333">
        <v>0</v>
      </c>
      <c r="P3626" s="322"/>
      <c r="Q3626" s="333">
        <v>0</v>
      </c>
      <c r="R3626" s="322"/>
      <c r="S3626" s="160">
        <v>26.276399999999999</v>
      </c>
    </row>
    <row r="3627" spans="1:19" ht="10.9" customHeight="1" x14ac:dyDescent="0.2">
      <c r="A3627" s="322" t="s">
        <v>4013</v>
      </c>
      <c r="B3627" s="322"/>
      <c r="C3627" s="322"/>
      <c r="D3627" s="322"/>
      <c r="E3627" s="322"/>
      <c r="F3627" s="322"/>
      <c r="G3627" s="322"/>
      <c r="H3627" s="322"/>
      <c r="I3627" s="322"/>
      <c r="J3627" s="322"/>
      <c r="K3627" s="322"/>
      <c r="L3627" s="330">
        <v>0</v>
      </c>
      <c r="M3627" s="322"/>
      <c r="N3627" s="149">
        <v>1</v>
      </c>
      <c r="O3627" s="330">
        <v>0</v>
      </c>
      <c r="P3627" s="322"/>
      <c r="Q3627" s="330">
        <v>0</v>
      </c>
      <c r="R3627" s="322"/>
      <c r="S3627" s="149">
        <v>1</v>
      </c>
    </row>
    <row r="3628" spans="1:19" ht="10.9" customHeight="1" x14ac:dyDescent="0.2">
      <c r="A3628" s="301"/>
      <c r="B3628" s="301"/>
      <c r="C3628" s="301"/>
      <c r="D3628" s="301"/>
      <c r="E3628" s="301"/>
      <c r="F3628" s="301"/>
      <c r="G3628" s="301"/>
      <c r="H3628" s="301"/>
      <c r="I3628" s="301"/>
      <c r="J3628" s="301"/>
      <c r="K3628" s="301"/>
      <c r="L3628" s="301"/>
      <c r="M3628" s="301"/>
      <c r="N3628" s="301"/>
      <c r="O3628" s="301"/>
      <c r="P3628" s="301"/>
      <c r="Q3628" s="301"/>
      <c r="R3628" s="301"/>
      <c r="S3628" s="301"/>
    </row>
    <row r="3629" spans="1:19" ht="10.9" customHeight="1" x14ac:dyDescent="0.2">
      <c r="A3629" s="322" t="s">
        <v>4022</v>
      </c>
      <c r="B3629" s="322"/>
      <c r="C3629" s="322"/>
      <c r="D3629" s="322"/>
      <c r="E3629" s="321" t="s">
        <v>4154</v>
      </c>
      <c r="F3629" s="321"/>
      <c r="G3629" s="321"/>
      <c r="H3629" s="321"/>
      <c r="I3629" s="321"/>
      <c r="J3629" s="321"/>
      <c r="K3629" s="321"/>
      <c r="L3629" s="321"/>
      <c r="M3629" s="321"/>
      <c r="N3629" s="321"/>
      <c r="O3629" s="321"/>
      <c r="P3629" s="322" t="s">
        <v>2904</v>
      </c>
      <c r="Q3629" s="322"/>
      <c r="R3629" s="321" t="s">
        <v>21</v>
      </c>
      <c r="S3629" s="321"/>
    </row>
    <row r="3630" spans="1:19" ht="10.9" customHeight="1" x14ac:dyDescent="0.2">
      <c r="A3630" s="157"/>
      <c r="B3630" s="324"/>
      <c r="C3630" s="324"/>
      <c r="D3630" s="324"/>
      <c r="E3630" s="324"/>
      <c r="F3630" s="324"/>
      <c r="G3630" s="325"/>
      <c r="H3630" s="325"/>
      <c r="I3630" s="325"/>
      <c r="J3630" s="325"/>
      <c r="K3630" s="156"/>
      <c r="L3630" s="326" t="s">
        <v>4020</v>
      </c>
      <c r="M3630" s="326"/>
      <c r="N3630" s="326"/>
      <c r="O3630" s="326"/>
      <c r="P3630" s="326"/>
      <c r="Q3630" s="326"/>
      <c r="R3630" s="326"/>
      <c r="S3630" s="156"/>
    </row>
    <row r="3631" spans="1:19" ht="65.650000000000006" customHeight="1" x14ac:dyDescent="0.2">
      <c r="A3631" s="155" t="s">
        <v>1247</v>
      </c>
      <c r="B3631" s="327" t="s">
        <v>0</v>
      </c>
      <c r="C3631" s="327"/>
      <c r="D3631" s="327" t="s">
        <v>1</v>
      </c>
      <c r="E3631" s="327"/>
      <c r="F3631" s="327"/>
      <c r="G3631" s="327" t="s">
        <v>2904</v>
      </c>
      <c r="H3631" s="327"/>
      <c r="I3631" s="328" t="s">
        <v>405</v>
      </c>
      <c r="J3631" s="328"/>
      <c r="K3631" s="154" t="s">
        <v>4</v>
      </c>
      <c r="L3631" s="322" t="s">
        <v>4019</v>
      </c>
      <c r="M3631" s="322"/>
      <c r="N3631" s="141" t="s">
        <v>4018</v>
      </c>
      <c r="O3631" s="322" t="s">
        <v>4017</v>
      </c>
      <c r="P3631" s="322"/>
      <c r="Q3631" s="322" t="s">
        <v>4016</v>
      </c>
      <c r="R3631" s="322"/>
      <c r="S3631" s="154" t="s">
        <v>5</v>
      </c>
    </row>
    <row r="3632" spans="1:19" ht="10.9" customHeight="1" x14ac:dyDescent="0.2">
      <c r="A3632" s="128" t="s">
        <v>4015</v>
      </c>
      <c r="B3632" s="339">
        <v>934</v>
      </c>
      <c r="C3632" s="321"/>
      <c r="D3632" s="321" t="s">
        <v>4150</v>
      </c>
      <c r="E3632" s="321"/>
      <c r="F3632" s="321"/>
      <c r="G3632" s="321" t="s">
        <v>7</v>
      </c>
      <c r="H3632" s="321"/>
      <c r="I3632" s="335">
        <v>1.2E-2</v>
      </c>
      <c r="J3632" s="331"/>
      <c r="K3632" s="135">
        <v>184.32</v>
      </c>
      <c r="L3632" s="331"/>
      <c r="M3632" s="331"/>
      <c r="N3632" s="132">
        <v>2.2118000000000002</v>
      </c>
      <c r="O3632" s="331"/>
      <c r="P3632" s="331"/>
      <c r="Q3632" s="331"/>
      <c r="R3632" s="331"/>
      <c r="S3632" s="132">
        <v>2.2118000000000002</v>
      </c>
    </row>
    <row r="3633" spans="1:19" ht="10.9" customHeight="1" x14ac:dyDescent="0.2">
      <c r="A3633" s="128" t="s">
        <v>4015</v>
      </c>
      <c r="B3633" s="334">
        <v>6069</v>
      </c>
      <c r="C3633" s="321"/>
      <c r="D3633" s="321" t="s">
        <v>3282</v>
      </c>
      <c r="E3633" s="321"/>
      <c r="F3633" s="321"/>
      <c r="G3633" s="321" t="s">
        <v>7</v>
      </c>
      <c r="H3633" s="321"/>
      <c r="I3633" s="335">
        <v>1.0999999999999999E-2</v>
      </c>
      <c r="J3633" s="331"/>
      <c r="K3633" s="132">
        <v>6.6</v>
      </c>
      <c r="L3633" s="331"/>
      <c r="M3633" s="331"/>
      <c r="N3633" s="132">
        <v>7.2599999999999998E-2</v>
      </c>
      <c r="O3633" s="331"/>
      <c r="P3633" s="331"/>
      <c r="Q3633" s="331"/>
      <c r="R3633" s="331"/>
      <c r="S3633" s="132">
        <v>7.2599999999999998E-2</v>
      </c>
    </row>
    <row r="3634" spans="1:19" ht="10.9" customHeight="1" x14ac:dyDescent="0.2">
      <c r="A3634" s="128" t="s">
        <v>4015</v>
      </c>
      <c r="B3634" s="334">
        <v>6144</v>
      </c>
      <c r="C3634" s="321"/>
      <c r="D3634" s="321" t="s">
        <v>4149</v>
      </c>
      <c r="E3634" s="321"/>
      <c r="F3634" s="321"/>
      <c r="G3634" s="321" t="s">
        <v>3284</v>
      </c>
      <c r="H3634" s="321"/>
      <c r="I3634" s="335">
        <v>0.08</v>
      </c>
      <c r="J3634" s="331"/>
      <c r="K3634" s="135">
        <v>299.89999999999998</v>
      </c>
      <c r="L3634" s="331"/>
      <c r="M3634" s="331"/>
      <c r="N3634" s="142">
        <v>23.992000000000001</v>
      </c>
      <c r="O3634" s="331"/>
      <c r="P3634" s="331"/>
      <c r="Q3634" s="331"/>
      <c r="R3634" s="331"/>
      <c r="S3634" s="142">
        <v>23.992000000000001</v>
      </c>
    </row>
    <row r="3635" spans="1:19" ht="10.9" customHeight="1" x14ac:dyDescent="0.2">
      <c r="A3635" s="322" t="s">
        <v>4014</v>
      </c>
      <c r="B3635" s="322"/>
      <c r="C3635" s="322"/>
      <c r="D3635" s="322"/>
      <c r="E3635" s="322"/>
      <c r="F3635" s="322"/>
      <c r="G3635" s="322"/>
      <c r="H3635" s="322"/>
      <c r="I3635" s="322"/>
      <c r="J3635" s="322"/>
      <c r="K3635" s="322"/>
      <c r="L3635" s="333">
        <v>0</v>
      </c>
      <c r="M3635" s="322"/>
      <c r="N3635" s="160">
        <v>26.276399999999999</v>
      </c>
      <c r="O3635" s="333">
        <v>0</v>
      </c>
      <c r="P3635" s="322"/>
      <c r="Q3635" s="333">
        <v>0</v>
      </c>
      <c r="R3635" s="322"/>
      <c r="S3635" s="160">
        <v>26.276399999999999</v>
      </c>
    </row>
    <row r="3636" spans="1:19" ht="10.9" customHeight="1" x14ac:dyDescent="0.2">
      <c r="A3636" s="322" t="s">
        <v>4013</v>
      </c>
      <c r="B3636" s="322"/>
      <c r="C3636" s="322"/>
      <c r="D3636" s="322"/>
      <c r="E3636" s="322"/>
      <c r="F3636" s="322"/>
      <c r="G3636" s="322"/>
      <c r="H3636" s="322"/>
      <c r="I3636" s="322"/>
      <c r="J3636" s="322"/>
      <c r="K3636" s="322"/>
      <c r="L3636" s="330">
        <v>0</v>
      </c>
      <c r="M3636" s="322"/>
      <c r="N3636" s="149">
        <v>1</v>
      </c>
      <c r="O3636" s="330">
        <v>0</v>
      </c>
      <c r="P3636" s="322"/>
      <c r="Q3636" s="330">
        <v>0</v>
      </c>
      <c r="R3636" s="322"/>
      <c r="S3636" s="149">
        <v>1</v>
      </c>
    </row>
    <row r="3637" spans="1:19" ht="10.9" customHeight="1" x14ac:dyDescent="0.2">
      <c r="A3637" s="301"/>
      <c r="B3637" s="301"/>
      <c r="C3637" s="301"/>
      <c r="D3637" s="301"/>
      <c r="E3637" s="301"/>
      <c r="F3637" s="301"/>
      <c r="G3637" s="301"/>
      <c r="H3637" s="301"/>
      <c r="I3637" s="301"/>
      <c r="J3637" s="301"/>
      <c r="K3637" s="301"/>
      <c r="L3637" s="301"/>
      <c r="M3637" s="301"/>
      <c r="N3637" s="301"/>
      <c r="O3637" s="301"/>
      <c r="P3637" s="301"/>
      <c r="Q3637" s="301"/>
      <c r="R3637" s="301"/>
      <c r="S3637" s="301"/>
    </row>
    <row r="3638" spans="1:19" ht="10.9" customHeight="1" x14ac:dyDescent="0.2">
      <c r="A3638" s="322" t="s">
        <v>4022</v>
      </c>
      <c r="B3638" s="322"/>
      <c r="C3638" s="322"/>
      <c r="D3638" s="322"/>
      <c r="E3638" s="321" t="s">
        <v>4153</v>
      </c>
      <c r="F3638" s="321"/>
      <c r="G3638" s="321"/>
      <c r="H3638" s="321"/>
      <c r="I3638" s="321"/>
      <c r="J3638" s="321"/>
      <c r="K3638" s="321"/>
      <c r="L3638" s="321"/>
      <c r="M3638" s="321"/>
      <c r="N3638" s="321"/>
      <c r="O3638" s="321"/>
      <c r="P3638" s="322" t="s">
        <v>2904</v>
      </c>
      <c r="Q3638" s="322"/>
      <c r="R3638" s="321" t="s">
        <v>21</v>
      </c>
      <c r="S3638" s="321"/>
    </row>
    <row r="3639" spans="1:19" ht="10.9" customHeight="1" x14ac:dyDescent="0.2">
      <c r="A3639" s="157"/>
      <c r="B3639" s="324"/>
      <c r="C3639" s="324"/>
      <c r="D3639" s="324"/>
      <c r="E3639" s="324"/>
      <c r="F3639" s="324"/>
      <c r="G3639" s="325"/>
      <c r="H3639" s="325"/>
      <c r="I3639" s="325"/>
      <c r="J3639" s="325"/>
      <c r="K3639" s="156"/>
      <c r="L3639" s="326" t="s">
        <v>4020</v>
      </c>
      <c r="M3639" s="326"/>
      <c r="N3639" s="326"/>
      <c r="O3639" s="326"/>
      <c r="P3639" s="326"/>
      <c r="Q3639" s="326"/>
      <c r="R3639" s="326"/>
      <c r="S3639" s="156"/>
    </row>
    <row r="3640" spans="1:19" ht="65.650000000000006" customHeight="1" x14ac:dyDescent="0.2">
      <c r="A3640" s="155" t="s">
        <v>1247</v>
      </c>
      <c r="B3640" s="327" t="s">
        <v>0</v>
      </c>
      <c r="C3640" s="327"/>
      <c r="D3640" s="327" t="s">
        <v>1</v>
      </c>
      <c r="E3640" s="327"/>
      <c r="F3640" s="327"/>
      <c r="G3640" s="327" t="s">
        <v>2904</v>
      </c>
      <c r="H3640" s="327"/>
      <c r="I3640" s="328" t="s">
        <v>405</v>
      </c>
      <c r="J3640" s="328"/>
      <c r="K3640" s="154" t="s">
        <v>4</v>
      </c>
      <c r="L3640" s="322" t="s">
        <v>4019</v>
      </c>
      <c r="M3640" s="322"/>
      <c r="N3640" s="141" t="s">
        <v>4018</v>
      </c>
      <c r="O3640" s="322" t="s">
        <v>4017</v>
      </c>
      <c r="P3640" s="322"/>
      <c r="Q3640" s="322" t="s">
        <v>4016</v>
      </c>
      <c r="R3640" s="322"/>
      <c r="S3640" s="154" t="s">
        <v>5</v>
      </c>
    </row>
    <row r="3641" spans="1:19" ht="10.9" customHeight="1" x14ac:dyDescent="0.2">
      <c r="A3641" s="128" t="s">
        <v>4015</v>
      </c>
      <c r="B3641" s="339">
        <v>934</v>
      </c>
      <c r="C3641" s="321"/>
      <c r="D3641" s="321" t="s">
        <v>4150</v>
      </c>
      <c r="E3641" s="321"/>
      <c r="F3641" s="321"/>
      <c r="G3641" s="321" t="s">
        <v>7</v>
      </c>
      <c r="H3641" s="321"/>
      <c r="I3641" s="335">
        <v>1.2E-2</v>
      </c>
      <c r="J3641" s="331"/>
      <c r="K3641" s="135">
        <v>184.32</v>
      </c>
      <c r="L3641" s="331"/>
      <c r="M3641" s="331"/>
      <c r="N3641" s="132">
        <v>2.2118000000000002</v>
      </c>
      <c r="O3641" s="331"/>
      <c r="P3641" s="331"/>
      <c r="Q3641" s="331"/>
      <c r="R3641" s="331"/>
      <c r="S3641" s="132">
        <v>2.2118000000000002</v>
      </c>
    </row>
    <row r="3642" spans="1:19" ht="10.9" customHeight="1" x14ac:dyDescent="0.2">
      <c r="A3642" s="128" t="s">
        <v>4015</v>
      </c>
      <c r="B3642" s="334">
        <v>6069</v>
      </c>
      <c r="C3642" s="321"/>
      <c r="D3642" s="321" t="s">
        <v>3282</v>
      </c>
      <c r="E3642" s="321"/>
      <c r="F3642" s="321"/>
      <c r="G3642" s="321" t="s">
        <v>7</v>
      </c>
      <c r="H3642" s="321"/>
      <c r="I3642" s="335">
        <v>1.0999999999999999E-2</v>
      </c>
      <c r="J3642" s="331"/>
      <c r="K3642" s="132">
        <v>6.6</v>
      </c>
      <c r="L3642" s="331"/>
      <c r="M3642" s="331"/>
      <c r="N3642" s="132">
        <v>7.2599999999999998E-2</v>
      </c>
      <c r="O3642" s="331"/>
      <c r="P3642" s="331"/>
      <c r="Q3642" s="331"/>
      <c r="R3642" s="331"/>
      <c r="S3642" s="132">
        <v>7.2599999999999998E-2</v>
      </c>
    </row>
    <row r="3643" spans="1:19" ht="10.9" customHeight="1" x14ac:dyDescent="0.2">
      <c r="A3643" s="128" t="s">
        <v>4015</v>
      </c>
      <c r="B3643" s="334">
        <v>6144</v>
      </c>
      <c r="C3643" s="321"/>
      <c r="D3643" s="321" t="s">
        <v>4149</v>
      </c>
      <c r="E3643" s="321"/>
      <c r="F3643" s="321"/>
      <c r="G3643" s="321" t="s">
        <v>3284</v>
      </c>
      <c r="H3643" s="321"/>
      <c r="I3643" s="335">
        <v>0.08</v>
      </c>
      <c r="J3643" s="331"/>
      <c r="K3643" s="135">
        <v>299.89999999999998</v>
      </c>
      <c r="L3643" s="331"/>
      <c r="M3643" s="331"/>
      <c r="N3643" s="142">
        <v>23.992000000000001</v>
      </c>
      <c r="O3643" s="331"/>
      <c r="P3643" s="331"/>
      <c r="Q3643" s="331"/>
      <c r="R3643" s="331"/>
      <c r="S3643" s="142">
        <v>23.992000000000001</v>
      </c>
    </row>
    <row r="3644" spans="1:19" ht="10.9" customHeight="1" x14ac:dyDescent="0.2">
      <c r="A3644" s="322" t="s">
        <v>4014</v>
      </c>
      <c r="B3644" s="322"/>
      <c r="C3644" s="322"/>
      <c r="D3644" s="322"/>
      <c r="E3644" s="322"/>
      <c r="F3644" s="322"/>
      <c r="G3644" s="322"/>
      <c r="H3644" s="322"/>
      <c r="I3644" s="322"/>
      <c r="J3644" s="322"/>
      <c r="K3644" s="322"/>
      <c r="L3644" s="333">
        <v>0</v>
      </c>
      <c r="M3644" s="322"/>
      <c r="N3644" s="160">
        <v>26.276399999999999</v>
      </c>
      <c r="O3644" s="333">
        <v>0</v>
      </c>
      <c r="P3644" s="322"/>
      <c r="Q3644" s="333">
        <v>0</v>
      </c>
      <c r="R3644" s="322"/>
      <c r="S3644" s="160">
        <v>26.276399999999999</v>
      </c>
    </row>
    <row r="3645" spans="1:19" ht="10.9" customHeight="1" x14ac:dyDescent="0.2">
      <c r="A3645" s="322" t="s">
        <v>4013</v>
      </c>
      <c r="B3645" s="322"/>
      <c r="C3645" s="322"/>
      <c r="D3645" s="322"/>
      <c r="E3645" s="322"/>
      <c r="F3645" s="322"/>
      <c r="G3645" s="322"/>
      <c r="H3645" s="322"/>
      <c r="I3645" s="322"/>
      <c r="J3645" s="322"/>
      <c r="K3645" s="322"/>
      <c r="L3645" s="330">
        <v>0</v>
      </c>
      <c r="M3645" s="322"/>
      <c r="N3645" s="149">
        <v>1</v>
      </c>
      <c r="O3645" s="330">
        <v>0</v>
      </c>
      <c r="P3645" s="322"/>
      <c r="Q3645" s="330">
        <v>0</v>
      </c>
      <c r="R3645" s="322"/>
      <c r="S3645" s="149">
        <v>1</v>
      </c>
    </row>
    <row r="3646" spans="1:19" ht="10.9" customHeight="1" x14ac:dyDescent="0.2">
      <c r="A3646" s="301"/>
      <c r="B3646" s="301"/>
      <c r="C3646" s="301"/>
      <c r="D3646" s="301"/>
      <c r="E3646" s="301"/>
      <c r="F3646" s="301"/>
      <c r="G3646" s="301"/>
      <c r="H3646" s="301"/>
      <c r="I3646" s="301"/>
      <c r="J3646" s="301"/>
      <c r="K3646" s="301"/>
      <c r="L3646" s="301"/>
      <c r="M3646" s="301"/>
      <c r="N3646" s="301"/>
      <c r="O3646" s="301"/>
      <c r="P3646" s="301"/>
      <c r="Q3646" s="301"/>
      <c r="R3646" s="301"/>
      <c r="S3646" s="301"/>
    </row>
    <row r="3647" spans="1:19" ht="10.9" customHeight="1" x14ac:dyDescent="0.2">
      <c r="A3647" s="322" t="s">
        <v>4022</v>
      </c>
      <c r="B3647" s="322"/>
      <c r="C3647" s="322"/>
      <c r="D3647" s="322"/>
      <c r="E3647" s="321" t="s">
        <v>4152</v>
      </c>
      <c r="F3647" s="321"/>
      <c r="G3647" s="321"/>
      <c r="H3647" s="321"/>
      <c r="I3647" s="321"/>
      <c r="J3647" s="321"/>
      <c r="K3647" s="321"/>
      <c r="L3647" s="321"/>
      <c r="M3647" s="321"/>
      <c r="N3647" s="321"/>
      <c r="O3647" s="321"/>
      <c r="P3647" s="322" t="s">
        <v>2904</v>
      </c>
      <c r="Q3647" s="322"/>
      <c r="R3647" s="321" t="s">
        <v>21</v>
      </c>
      <c r="S3647" s="321"/>
    </row>
    <row r="3648" spans="1:19" ht="10.9" customHeight="1" x14ac:dyDescent="0.2">
      <c r="A3648" s="157"/>
      <c r="B3648" s="324"/>
      <c r="C3648" s="324"/>
      <c r="D3648" s="324"/>
      <c r="E3648" s="324"/>
      <c r="F3648" s="324"/>
      <c r="G3648" s="325"/>
      <c r="H3648" s="325"/>
      <c r="I3648" s="325"/>
      <c r="J3648" s="325"/>
      <c r="K3648" s="156"/>
      <c r="L3648" s="326" t="s">
        <v>4020</v>
      </c>
      <c r="M3648" s="326"/>
      <c r="N3648" s="326"/>
      <c r="O3648" s="326"/>
      <c r="P3648" s="326"/>
      <c r="Q3648" s="326"/>
      <c r="R3648" s="326"/>
      <c r="S3648" s="156"/>
    </row>
    <row r="3649" spans="1:19" ht="65.650000000000006" customHeight="1" x14ac:dyDescent="0.2">
      <c r="A3649" s="155" t="s">
        <v>1247</v>
      </c>
      <c r="B3649" s="327" t="s">
        <v>0</v>
      </c>
      <c r="C3649" s="327"/>
      <c r="D3649" s="327" t="s">
        <v>1</v>
      </c>
      <c r="E3649" s="327"/>
      <c r="F3649" s="327"/>
      <c r="G3649" s="327" t="s">
        <v>2904</v>
      </c>
      <c r="H3649" s="327"/>
      <c r="I3649" s="328" t="s">
        <v>405</v>
      </c>
      <c r="J3649" s="328"/>
      <c r="K3649" s="154" t="s">
        <v>4</v>
      </c>
      <c r="L3649" s="322" t="s">
        <v>4019</v>
      </c>
      <c r="M3649" s="322"/>
      <c r="N3649" s="141" t="s">
        <v>4018</v>
      </c>
      <c r="O3649" s="322" t="s">
        <v>4017</v>
      </c>
      <c r="P3649" s="322"/>
      <c r="Q3649" s="322" t="s">
        <v>4016</v>
      </c>
      <c r="R3649" s="322"/>
      <c r="S3649" s="154" t="s">
        <v>5</v>
      </c>
    </row>
    <row r="3650" spans="1:19" ht="10.9" customHeight="1" x14ac:dyDescent="0.2">
      <c r="A3650" s="128" t="s">
        <v>4015</v>
      </c>
      <c r="B3650" s="339">
        <v>934</v>
      </c>
      <c r="C3650" s="321"/>
      <c r="D3650" s="321" t="s">
        <v>4150</v>
      </c>
      <c r="E3650" s="321"/>
      <c r="F3650" s="321"/>
      <c r="G3650" s="321" t="s">
        <v>7</v>
      </c>
      <c r="H3650" s="321"/>
      <c r="I3650" s="335">
        <v>1.2E-2</v>
      </c>
      <c r="J3650" s="331"/>
      <c r="K3650" s="135">
        <v>184.32</v>
      </c>
      <c r="L3650" s="331"/>
      <c r="M3650" s="331"/>
      <c r="N3650" s="132">
        <v>2.2118000000000002</v>
      </c>
      <c r="O3650" s="331"/>
      <c r="P3650" s="331"/>
      <c r="Q3650" s="331"/>
      <c r="R3650" s="331"/>
      <c r="S3650" s="132">
        <v>2.2118000000000002</v>
      </c>
    </row>
    <row r="3651" spans="1:19" ht="10.9" customHeight="1" x14ac:dyDescent="0.2">
      <c r="A3651" s="128" t="s">
        <v>4015</v>
      </c>
      <c r="B3651" s="334">
        <v>6069</v>
      </c>
      <c r="C3651" s="321"/>
      <c r="D3651" s="321" t="s">
        <v>3282</v>
      </c>
      <c r="E3651" s="321"/>
      <c r="F3651" s="321"/>
      <c r="G3651" s="321" t="s">
        <v>7</v>
      </c>
      <c r="H3651" s="321"/>
      <c r="I3651" s="335">
        <v>1.0999999999999999E-2</v>
      </c>
      <c r="J3651" s="331"/>
      <c r="K3651" s="132">
        <v>6.6</v>
      </c>
      <c r="L3651" s="331"/>
      <c r="M3651" s="331"/>
      <c r="N3651" s="132">
        <v>7.2599999999999998E-2</v>
      </c>
      <c r="O3651" s="331"/>
      <c r="P3651" s="331"/>
      <c r="Q3651" s="331"/>
      <c r="R3651" s="331"/>
      <c r="S3651" s="132">
        <v>7.2599999999999998E-2</v>
      </c>
    </row>
    <row r="3652" spans="1:19" ht="10.9" customHeight="1" x14ac:dyDescent="0.2">
      <c r="A3652" s="128" t="s">
        <v>4015</v>
      </c>
      <c r="B3652" s="334">
        <v>6144</v>
      </c>
      <c r="C3652" s="321"/>
      <c r="D3652" s="321" t="s">
        <v>4149</v>
      </c>
      <c r="E3652" s="321"/>
      <c r="F3652" s="321"/>
      <c r="G3652" s="321" t="s">
        <v>3284</v>
      </c>
      <c r="H3652" s="321"/>
      <c r="I3652" s="335">
        <v>0.08</v>
      </c>
      <c r="J3652" s="331"/>
      <c r="K3652" s="135">
        <v>299.89999999999998</v>
      </c>
      <c r="L3652" s="331"/>
      <c r="M3652" s="331"/>
      <c r="N3652" s="142">
        <v>23.992000000000001</v>
      </c>
      <c r="O3652" s="331"/>
      <c r="P3652" s="331"/>
      <c r="Q3652" s="331"/>
      <c r="R3652" s="331"/>
      <c r="S3652" s="142">
        <v>23.992000000000001</v>
      </c>
    </row>
    <row r="3653" spans="1:19" ht="10.9" customHeight="1" x14ac:dyDescent="0.2">
      <c r="A3653" s="322" t="s">
        <v>4014</v>
      </c>
      <c r="B3653" s="322"/>
      <c r="C3653" s="322"/>
      <c r="D3653" s="322"/>
      <c r="E3653" s="322"/>
      <c r="F3653" s="322"/>
      <c r="G3653" s="322"/>
      <c r="H3653" s="322"/>
      <c r="I3653" s="322"/>
      <c r="J3653" s="322"/>
      <c r="K3653" s="322"/>
      <c r="L3653" s="333">
        <v>0</v>
      </c>
      <c r="M3653" s="322"/>
      <c r="N3653" s="160">
        <v>26.276399999999999</v>
      </c>
      <c r="O3653" s="333">
        <v>0</v>
      </c>
      <c r="P3653" s="322"/>
      <c r="Q3653" s="333">
        <v>0</v>
      </c>
      <c r="R3653" s="322"/>
      <c r="S3653" s="160">
        <v>26.276399999999999</v>
      </c>
    </row>
    <row r="3654" spans="1:19" ht="10.9" customHeight="1" x14ac:dyDescent="0.2">
      <c r="A3654" s="322" t="s">
        <v>4013</v>
      </c>
      <c r="B3654" s="322"/>
      <c r="C3654" s="322"/>
      <c r="D3654" s="322"/>
      <c r="E3654" s="322"/>
      <c r="F3654" s="322"/>
      <c r="G3654" s="322"/>
      <c r="H3654" s="322"/>
      <c r="I3654" s="322"/>
      <c r="J3654" s="322"/>
      <c r="K3654" s="322"/>
      <c r="L3654" s="330">
        <v>0</v>
      </c>
      <c r="M3654" s="322"/>
      <c r="N3654" s="149">
        <v>1</v>
      </c>
      <c r="O3654" s="330">
        <v>0</v>
      </c>
      <c r="P3654" s="322"/>
      <c r="Q3654" s="330">
        <v>0</v>
      </c>
      <c r="R3654" s="322"/>
      <c r="S3654" s="149">
        <v>1</v>
      </c>
    </row>
    <row r="3655" spans="1:19" ht="10.9" customHeight="1" x14ac:dyDescent="0.2">
      <c r="A3655" s="301"/>
      <c r="B3655" s="301"/>
      <c r="C3655" s="301"/>
      <c r="D3655" s="301"/>
      <c r="E3655" s="301"/>
      <c r="F3655" s="301"/>
      <c r="G3655" s="301"/>
      <c r="H3655" s="301"/>
      <c r="I3655" s="301"/>
      <c r="J3655" s="301"/>
      <c r="K3655" s="301"/>
      <c r="L3655" s="301"/>
      <c r="M3655" s="301"/>
      <c r="N3655" s="301"/>
      <c r="O3655" s="301"/>
      <c r="P3655" s="301"/>
      <c r="Q3655" s="301"/>
      <c r="R3655" s="301"/>
      <c r="S3655" s="301"/>
    </row>
    <row r="3656" spans="1:19" ht="10.9" customHeight="1" x14ac:dyDescent="0.2">
      <c r="A3656" s="322" t="s">
        <v>4022</v>
      </c>
      <c r="B3656" s="322"/>
      <c r="C3656" s="322"/>
      <c r="D3656" s="322"/>
      <c r="E3656" s="321" t="s">
        <v>4151</v>
      </c>
      <c r="F3656" s="321"/>
      <c r="G3656" s="321"/>
      <c r="H3656" s="321"/>
      <c r="I3656" s="321"/>
      <c r="J3656" s="321"/>
      <c r="K3656" s="321"/>
      <c r="L3656" s="321"/>
      <c r="M3656" s="321"/>
      <c r="N3656" s="321"/>
      <c r="O3656" s="321"/>
      <c r="P3656" s="322" t="s">
        <v>2904</v>
      </c>
      <c r="Q3656" s="322"/>
      <c r="R3656" s="321" t="s">
        <v>21</v>
      </c>
      <c r="S3656" s="321"/>
    </row>
    <row r="3657" spans="1:19" ht="10.9" customHeight="1" x14ac:dyDescent="0.2">
      <c r="A3657" s="157"/>
      <c r="B3657" s="324"/>
      <c r="C3657" s="324"/>
      <c r="D3657" s="324"/>
      <c r="E3657" s="324"/>
      <c r="F3657" s="324"/>
      <c r="G3657" s="325"/>
      <c r="H3657" s="325"/>
      <c r="I3657" s="325"/>
      <c r="J3657" s="325"/>
      <c r="K3657" s="156"/>
      <c r="L3657" s="326" t="s">
        <v>4020</v>
      </c>
      <c r="M3657" s="326"/>
      <c r="N3657" s="326"/>
      <c r="O3657" s="326"/>
      <c r="P3657" s="326"/>
      <c r="Q3657" s="326"/>
      <c r="R3657" s="326"/>
      <c r="S3657" s="156"/>
    </row>
    <row r="3658" spans="1:19" ht="65.650000000000006" customHeight="1" x14ac:dyDescent="0.2">
      <c r="A3658" s="155" t="s">
        <v>1247</v>
      </c>
      <c r="B3658" s="327" t="s">
        <v>0</v>
      </c>
      <c r="C3658" s="327"/>
      <c r="D3658" s="327" t="s">
        <v>1</v>
      </c>
      <c r="E3658" s="327"/>
      <c r="F3658" s="327"/>
      <c r="G3658" s="327" t="s">
        <v>2904</v>
      </c>
      <c r="H3658" s="327"/>
      <c r="I3658" s="328" t="s">
        <v>405</v>
      </c>
      <c r="J3658" s="328"/>
      <c r="K3658" s="154" t="s">
        <v>4</v>
      </c>
      <c r="L3658" s="322" t="s">
        <v>4019</v>
      </c>
      <c r="M3658" s="322"/>
      <c r="N3658" s="141" t="s">
        <v>4018</v>
      </c>
      <c r="O3658" s="322" t="s">
        <v>4017</v>
      </c>
      <c r="P3658" s="322"/>
      <c r="Q3658" s="322" t="s">
        <v>4016</v>
      </c>
      <c r="R3658" s="322"/>
      <c r="S3658" s="154" t="s">
        <v>5</v>
      </c>
    </row>
    <row r="3659" spans="1:19" ht="10.9" customHeight="1" x14ac:dyDescent="0.2">
      <c r="A3659" s="128" t="s">
        <v>4015</v>
      </c>
      <c r="B3659" s="339">
        <v>934</v>
      </c>
      <c r="C3659" s="321"/>
      <c r="D3659" s="321" t="s">
        <v>4150</v>
      </c>
      <c r="E3659" s="321"/>
      <c r="F3659" s="321"/>
      <c r="G3659" s="321" t="s">
        <v>7</v>
      </c>
      <c r="H3659" s="321"/>
      <c r="I3659" s="335">
        <v>1.2E-2</v>
      </c>
      <c r="J3659" s="331"/>
      <c r="K3659" s="135">
        <v>184.32</v>
      </c>
      <c r="L3659" s="331"/>
      <c r="M3659" s="331"/>
      <c r="N3659" s="132">
        <v>2.2118000000000002</v>
      </c>
      <c r="O3659" s="331"/>
      <c r="P3659" s="331"/>
      <c r="Q3659" s="331"/>
      <c r="R3659" s="331"/>
      <c r="S3659" s="132">
        <v>2.2118000000000002</v>
      </c>
    </row>
    <row r="3660" spans="1:19" ht="10.9" customHeight="1" x14ac:dyDescent="0.2">
      <c r="A3660" s="128" t="s">
        <v>4015</v>
      </c>
      <c r="B3660" s="334">
        <v>6069</v>
      </c>
      <c r="C3660" s="321"/>
      <c r="D3660" s="321" t="s">
        <v>3282</v>
      </c>
      <c r="E3660" s="321"/>
      <c r="F3660" s="321"/>
      <c r="G3660" s="321" t="s">
        <v>7</v>
      </c>
      <c r="H3660" s="321"/>
      <c r="I3660" s="335">
        <v>1.0999999999999999E-2</v>
      </c>
      <c r="J3660" s="331"/>
      <c r="K3660" s="132">
        <v>6.6</v>
      </c>
      <c r="L3660" s="331"/>
      <c r="M3660" s="331"/>
      <c r="N3660" s="132">
        <v>7.2599999999999998E-2</v>
      </c>
      <c r="O3660" s="331"/>
      <c r="P3660" s="331"/>
      <c r="Q3660" s="331"/>
      <c r="R3660" s="331"/>
      <c r="S3660" s="132">
        <v>7.2599999999999998E-2</v>
      </c>
    </row>
    <row r="3661" spans="1:19" ht="10.9" customHeight="1" x14ac:dyDescent="0.2">
      <c r="A3661" s="128" t="s">
        <v>4015</v>
      </c>
      <c r="B3661" s="334">
        <v>6144</v>
      </c>
      <c r="C3661" s="321"/>
      <c r="D3661" s="321" t="s">
        <v>4149</v>
      </c>
      <c r="E3661" s="321"/>
      <c r="F3661" s="321"/>
      <c r="G3661" s="321" t="s">
        <v>3284</v>
      </c>
      <c r="H3661" s="321"/>
      <c r="I3661" s="335">
        <v>0.08</v>
      </c>
      <c r="J3661" s="331"/>
      <c r="K3661" s="135">
        <v>299.89999999999998</v>
      </c>
      <c r="L3661" s="331"/>
      <c r="M3661" s="331"/>
      <c r="N3661" s="142">
        <v>23.992000000000001</v>
      </c>
      <c r="O3661" s="331"/>
      <c r="P3661" s="331"/>
      <c r="Q3661" s="331"/>
      <c r="R3661" s="331"/>
      <c r="S3661" s="142">
        <v>23.992000000000001</v>
      </c>
    </row>
    <row r="3662" spans="1:19" ht="10.9" customHeight="1" x14ac:dyDescent="0.2">
      <c r="A3662" s="322" t="s">
        <v>4014</v>
      </c>
      <c r="B3662" s="322"/>
      <c r="C3662" s="322"/>
      <c r="D3662" s="322"/>
      <c r="E3662" s="322"/>
      <c r="F3662" s="322"/>
      <c r="G3662" s="322"/>
      <c r="H3662" s="322"/>
      <c r="I3662" s="322"/>
      <c r="J3662" s="322"/>
      <c r="K3662" s="322"/>
      <c r="L3662" s="333">
        <v>0</v>
      </c>
      <c r="M3662" s="322"/>
      <c r="N3662" s="160">
        <v>26.276399999999999</v>
      </c>
      <c r="O3662" s="333">
        <v>0</v>
      </c>
      <c r="P3662" s="322"/>
      <c r="Q3662" s="333">
        <v>0</v>
      </c>
      <c r="R3662" s="322"/>
      <c r="S3662" s="160">
        <v>26.276399999999999</v>
      </c>
    </row>
    <row r="3663" spans="1:19" ht="10.9" customHeight="1" x14ac:dyDescent="0.2">
      <c r="A3663" s="322" t="s">
        <v>4013</v>
      </c>
      <c r="B3663" s="322"/>
      <c r="C3663" s="322"/>
      <c r="D3663" s="322"/>
      <c r="E3663" s="322"/>
      <c r="F3663" s="322"/>
      <c r="G3663" s="322"/>
      <c r="H3663" s="322"/>
      <c r="I3663" s="322"/>
      <c r="J3663" s="322"/>
      <c r="K3663" s="322"/>
      <c r="L3663" s="330">
        <v>0</v>
      </c>
      <c r="M3663" s="322"/>
      <c r="N3663" s="149">
        <v>1</v>
      </c>
      <c r="O3663" s="330">
        <v>0</v>
      </c>
      <c r="P3663" s="322"/>
      <c r="Q3663" s="330">
        <v>0</v>
      </c>
      <c r="R3663" s="322"/>
      <c r="S3663" s="149">
        <v>1</v>
      </c>
    </row>
    <row r="3664" spans="1:19" ht="10.9" customHeight="1" x14ac:dyDescent="0.2">
      <c r="A3664" s="301"/>
      <c r="B3664" s="301"/>
      <c r="C3664" s="301"/>
      <c r="D3664" s="301"/>
      <c r="E3664" s="301"/>
      <c r="F3664" s="301"/>
      <c r="G3664" s="301"/>
      <c r="H3664" s="301"/>
      <c r="I3664" s="301"/>
      <c r="J3664" s="301"/>
      <c r="K3664" s="301"/>
      <c r="L3664" s="301"/>
      <c r="M3664" s="301"/>
      <c r="N3664" s="301"/>
      <c r="O3664" s="301"/>
      <c r="P3664" s="301"/>
      <c r="Q3664" s="301"/>
      <c r="R3664" s="301"/>
      <c r="S3664" s="301"/>
    </row>
    <row r="3665" spans="1:19" ht="10.9" customHeight="1" x14ac:dyDescent="0.2">
      <c r="A3665" s="322" t="s">
        <v>4033</v>
      </c>
      <c r="B3665" s="322"/>
      <c r="C3665" s="322"/>
      <c r="D3665" s="322"/>
      <c r="E3665" s="321" t="s">
        <v>4148</v>
      </c>
      <c r="F3665" s="321"/>
      <c r="G3665" s="321"/>
      <c r="H3665" s="321"/>
      <c r="I3665" s="321"/>
      <c r="J3665" s="321"/>
      <c r="K3665" s="321"/>
      <c r="L3665" s="321"/>
      <c r="M3665" s="321"/>
      <c r="N3665" s="321"/>
      <c r="O3665" s="321"/>
      <c r="P3665" s="321"/>
      <c r="Q3665" s="321"/>
      <c r="R3665" s="321"/>
      <c r="S3665" s="321"/>
    </row>
    <row r="3666" spans="1:19" ht="10.9" customHeight="1" x14ac:dyDescent="0.2">
      <c r="A3666" s="322" t="s">
        <v>4031</v>
      </c>
      <c r="B3666" s="322"/>
      <c r="C3666" s="322"/>
      <c r="D3666" s="322"/>
      <c r="E3666" s="321" t="s">
        <v>4147</v>
      </c>
      <c r="F3666" s="321"/>
      <c r="G3666" s="321"/>
      <c r="H3666" s="321"/>
      <c r="I3666" s="321"/>
      <c r="J3666" s="321"/>
      <c r="K3666" s="321"/>
      <c r="L3666" s="321"/>
      <c r="M3666" s="321"/>
      <c r="N3666" s="321"/>
      <c r="O3666" s="321"/>
      <c r="P3666" s="321"/>
      <c r="Q3666" s="321"/>
      <c r="R3666" s="321"/>
      <c r="S3666" s="321"/>
    </row>
    <row r="3667" spans="1:19" ht="10.9" customHeight="1" x14ac:dyDescent="0.2">
      <c r="A3667" s="322" t="s">
        <v>4022</v>
      </c>
      <c r="B3667" s="322"/>
      <c r="C3667" s="322"/>
      <c r="D3667" s="322"/>
      <c r="E3667" s="321" t="s">
        <v>4146</v>
      </c>
      <c r="F3667" s="321"/>
      <c r="G3667" s="321"/>
      <c r="H3667" s="321"/>
      <c r="I3667" s="321"/>
      <c r="J3667" s="321"/>
      <c r="K3667" s="321"/>
      <c r="L3667" s="321"/>
      <c r="M3667" s="321"/>
      <c r="N3667" s="321"/>
      <c r="O3667" s="321"/>
      <c r="P3667" s="322" t="s">
        <v>2904</v>
      </c>
      <c r="Q3667" s="322"/>
      <c r="R3667" s="321" t="s">
        <v>7</v>
      </c>
      <c r="S3667" s="321"/>
    </row>
    <row r="3668" spans="1:19" ht="10.9" customHeight="1" x14ac:dyDescent="0.2">
      <c r="A3668" s="157"/>
      <c r="B3668" s="324"/>
      <c r="C3668" s="324"/>
      <c r="D3668" s="324"/>
      <c r="E3668" s="324"/>
      <c r="F3668" s="324"/>
      <c r="G3668" s="325"/>
      <c r="H3668" s="325"/>
      <c r="I3668" s="325"/>
      <c r="J3668" s="325"/>
      <c r="K3668" s="156"/>
      <c r="L3668" s="326" t="s">
        <v>4020</v>
      </c>
      <c r="M3668" s="326"/>
      <c r="N3668" s="326"/>
      <c r="O3668" s="326"/>
      <c r="P3668" s="326"/>
      <c r="Q3668" s="326"/>
      <c r="R3668" s="326"/>
      <c r="S3668" s="156"/>
    </row>
    <row r="3669" spans="1:19" ht="65.650000000000006" customHeight="1" x14ac:dyDescent="0.2">
      <c r="A3669" s="155" t="s">
        <v>1247</v>
      </c>
      <c r="B3669" s="327" t="s">
        <v>0</v>
      </c>
      <c r="C3669" s="327"/>
      <c r="D3669" s="327" t="s">
        <v>1</v>
      </c>
      <c r="E3669" s="327"/>
      <c r="F3669" s="327"/>
      <c r="G3669" s="327" t="s">
        <v>2904</v>
      </c>
      <c r="H3669" s="327"/>
      <c r="I3669" s="328" t="s">
        <v>405</v>
      </c>
      <c r="J3669" s="328"/>
      <c r="K3669" s="154" t="s">
        <v>4</v>
      </c>
      <c r="L3669" s="322" t="s">
        <v>4019</v>
      </c>
      <c r="M3669" s="322"/>
      <c r="N3669" s="141" t="s">
        <v>4018</v>
      </c>
      <c r="O3669" s="322" t="s">
        <v>4017</v>
      </c>
      <c r="P3669" s="322"/>
      <c r="Q3669" s="322" t="s">
        <v>4016</v>
      </c>
      <c r="R3669" s="322"/>
      <c r="S3669" s="154" t="s">
        <v>5</v>
      </c>
    </row>
    <row r="3670" spans="1:19" ht="10.9" customHeight="1" x14ac:dyDescent="0.2">
      <c r="A3670" s="128" t="s">
        <v>4015</v>
      </c>
      <c r="B3670" s="334">
        <v>6158</v>
      </c>
      <c r="C3670" s="321"/>
      <c r="D3670" s="321" t="s">
        <v>3869</v>
      </c>
      <c r="E3670" s="321"/>
      <c r="F3670" s="321"/>
      <c r="G3670" s="321" t="s">
        <v>7</v>
      </c>
      <c r="H3670" s="321"/>
      <c r="I3670" s="335">
        <v>1</v>
      </c>
      <c r="J3670" s="331"/>
      <c r="K3670" s="135">
        <v>910</v>
      </c>
      <c r="L3670" s="331"/>
      <c r="M3670" s="331"/>
      <c r="N3670" s="135">
        <v>910</v>
      </c>
      <c r="O3670" s="331"/>
      <c r="P3670" s="331"/>
      <c r="Q3670" s="331"/>
      <c r="R3670" s="331"/>
      <c r="S3670" s="135">
        <v>910</v>
      </c>
    </row>
    <row r="3671" spans="1:19" ht="10.9" customHeight="1" x14ac:dyDescent="0.2">
      <c r="A3671" s="322" t="s">
        <v>4014</v>
      </c>
      <c r="B3671" s="322"/>
      <c r="C3671" s="322"/>
      <c r="D3671" s="322"/>
      <c r="E3671" s="322"/>
      <c r="F3671" s="322"/>
      <c r="G3671" s="322"/>
      <c r="H3671" s="322"/>
      <c r="I3671" s="322"/>
      <c r="J3671" s="322"/>
      <c r="K3671" s="322"/>
      <c r="L3671" s="333">
        <v>0</v>
      </c>
      <c r="M3671" s="322"/>
      <c r="N3671" s="161">
        <v>910</v>
      </c>
      <c r="O3671" s="333">
        <v>0</v>
      </c>
      <c r="P3671" s="322"/>
      <c r="Q3671" s="333">
        <v>0</v>
      </c>
      <c r="R3671" s="322"/>
      <c r="S3671" s="161">
        <v>910</v>
      </c>
    </row>
    <row r="3672" spans="1:19" ht="10.9" customHeight="1" x14ac:dyDescent="0.2">
      <c r="A3672" s="322" t="s">
        <v>4013</v>
      </c>
      <c r="B3672" s="322"/>
      <c r="C3672" s="322"/>
      <c r="D3672" s="322"/>
      <c r="E3672" s="322"/>
      <c r="F3672" s="322"/>
      <c r="G3672" s="322"/>
      <c r="H3672" s="322"/>
      <c r="I3672" s="322"/>
      <c r="J3672" s="322"/>
      <c r="K3672" s="322"/>
      <c r="L3672" s="330">
        <v>0</v>
      </c>
      <c r="M3672" s="322"/>
      <c r="N3672" s="149">
        <v>1</v>
      </c>
      <c r="O3672" s="330">
        <v>0</v>
      </c>
      <c r="P3672" s="322"/>
      <c r="Q3672" s="330">
        <v>0</v>
      </c>
      <c r="R3672" s="322"/>
      <c r="S3672" s="149">
        <v>1</v>
      </c>
    </row>
    <row r="3673" spans="1:19" ht="10.9" customHeight="1" x14ac:dyDescent="0.2">
      <c r="A3673" s="301"/>
      <c r="B3673" s="301"/>
      <c r="C3673" s="301"/>
      <c r="D3673" s="301"/>
      <c r="E3673" s="301"/>
      <c r="F3673" s="301"/>
      <c r="G3673" s="301"/>
      <c r="H3673" s="301"/>
      <c r="I3673" s="301"/>
      <c r="J3673" s="301"/>
      <c r="K3673" s="301"/>
      <c r="L3673" s="301"/>
      <c r="M3673" s="301"/>
      <c r="N3673" s="301"/>
      <c r="O3673" s="301"/>
      <c r="P3673" s="301"/>
      <c r="Q3673" s="301"/>
      <c r="R3673" s="301"/>
      <c r="S3673" s="301"/>
    </row>
    <row r="3674" spans="1:19" ht="10.9" customHeight="1" x14ac:dyDescent="0.2">
      <c r="A3674" s="322" t="s">
        <v>4031</v>
      </c>
      <c r="B3674" s="322"/>
      <c r="C3674" s="322"/>
      <c r="D3674" s="322"/>
      <c r="E3674" s="321" t="s">
        <v>4145</v>
      </c>
      <c r="F3674" s="321"/>
      <c r="G3674" s="321"/>
      <c r="H3674" s="321"/>
      <c r="I3674" s="321"/>
      <c r="J3674" s="321"/>
      <c r="K3674" s="321"/>
      <c r="L3674" s="321"/>
      <c r="M3674" s="321"/>
      <c r="N3674" s="321"/>
      <c r="O3674" s="321"/>
      <c r="P3674" s="321"/>
      <c r="Q3674" s="321"/>
      <c r="R3674" s="321"/>
      <c r="S3674" s="321"/>
    </row>
    <row r="3675" spans="1:19" ht="10.9" customHeight="1" x14ac:dyDescent="0.2">
      <c r="A3675" s="322" t="s">
        <v>4022</v>
      </c>
      <c r="B3675" s="322"/>
      <c r="C3675" s="322"/>
      <c r="D3675" s="322"/>
      <c r="E3675" s="321" t="s">
        <v>4144</v>
      </c>
      <c r="F3675" s="321"/>
      <c r="G3675" s="321"/>
      <c r="H3675" s="321"/>
      <c r="I3675" s="321"/>
      <c r="J3675" s="321"/>
      <c r="K3675" s="321"/>
      <c r="L3675" s="321"/>
      <c r="M3675" s="321"/>
      <c r="N3675" s="321"/>
      <c r="O3675" s="321"/>
      <c r="P3675" s="322" t="s">
        <v>2904</v>
      </c>
      <c r="Q3675" s="322"/>
      <c r="R3675" s="321" t="s">
        <v>7</v>
      </c>
      <c r="S3675" s="321"/>
    </row>
    <row r="3676" spans="1:19" ht="10.9" customHeight="1" x14ac:dyDescent="0.2">
      <c r="A3676" s="157"/>
      <c r="B3676" s="324"/>
      <c r="C3676" s="324"/>
      <c r="D3676" s="324"/>
      <c r="E3676" s="324"/>
      <c r="F3676" s="324"/>
      <c r="G3676" s="325"/>
      <c r="H3676" s="325"/>
      <c r="I3676" s="325"/>
      <c r="J3676" s="325"/>
      <c r="K3676" s="156"/>
      <c r="L3676" s="326" t="s">
        <v>4020</v>
      </c>
      <c r="M3676" s="326"/>
      <c r="N3676" s="326"/>
      <c r="O3676" s="326"/>
      <c r="P3676" s="326"/>
      <c r="Q3676" s="326"/>
      <c r="R3676" s="326"/>
      <c r="S3676" s="156"/>
    </row>
    <row r="3677" spans="1:19" ht="65.650000000000006" customHeight="1" x14ac:dyDescent="0.2">
      <c r="A3677" s="155" t="s">
        <v>1247</v>
      </c>
      <c r="B3677" s="327" t="s">
        <v>0</v>
      </c>
      <c r="C3677" s="327"/>
      <c r="D3677" s="327" t="s">
        <v>1</v>
      </c>
      <c r="E3677" s="327"/>
      <c r="F3677" s="327"/>
      <c r="G3677" s="327" t="s">
        <v>2904</v>
      </c>
      <c r="H3677" s="327"/>
      <c r="I3677" s="328" t="s">
        <v>405</v>
      </c>
      <c r="J3677" s="328"/>
      <c r="K3677" s="154" t="s">
        <v>4</v>
      </c>
      <c r="L3677" s="322" t="s">
        <v>4019</v>
      </c>
      <c r="M3677" s="322"/>
      <c r="N3677" s="141" t="s">
        <v>4018</v>
      </c>
      <c r="O3677" s="322" t="s">
        <v>4017</v>
      </c>
      <c r="P3677" s="322"/>
      <c r="Q3677" s="322" t="s">
        <v>4016</v>
      </c>
      <c r="R3677" s="322"/>
      <c r="S3677" s="154" t="s">
        <v>5</v>
      </c>
    </row>
    <row r="3678" spans="1:19" ht="10.9" customHeight="1" x14ac:dyDescent="0.2">
      <c r="A3678" s="128" t="s">
        <v>4015</v>
      </c>
      <c r="B3678" s="339">
        <v>871</v>
      </c>
      <c r="C3678" s="321"/>
      <c r="D3678" s="321" t="s">
        <v>3337</v>
      </c>
      <c r="E3678" s="321"/>
      <c r="F3678" s="321"/>
      <c r="G3678" s="321" t="s">
        <v>629</v>
      </c>
      <c r="H3678" s="321"/>
      <c r="I3678" s="335">
        <v>0.02</v>
      </c>
      <c r="J3678" s="331"/>
      <c r="K3678" s="142">
        <v>31.5</v>
      </c>
      <c r="L3678" s="331"/>
      <c r="M3678" s="331"/>
      <c r="N3678" s="132">
        <v>0.63</v>
      </c>
      <c r="O3678" s="331"/>
      <c r="P3678" s="331"/>
      <c r="Q3678" s="331"/>
      <c r="R3678" s="331"/>
      <c r="S3678" s="132">
        <v>0.63</v>
      </c>
    </row>
    <row r="3679" spans="1:19" ht="10.9" customHeight="1" x14ac:dyDescent="0.2">
      <c r="A3679" s="128" t="s">
        <v>4015</v>
      </c>
      <c r="B3679" s="339">
        <v>914</v>
      </c>
      <c r="C3679" s="321"/>
      <c r="D3679" s="321" t="s">
        <v>3331</v>
      </c>
      <c r="E3679" s="321"/>
      <c r="F3679" s="321"/>
      <c r="G3679" s="321" t="s">
        <v>7</v>
      </c>
      <c r="H3679" s="321"/>
      <c r="I3679" s="335">
        <v>0.32</v>
      </c>
      <c r="J3679" s="331"/>
      <c r="K3679" s="142">
        <v>51.99</v>
      </c>
      <c r="L3679" s="331"/>
      <c r="M3679" s="331"/>
      <c r="N3679" s="142">
        <v>16.636800000000001</v>
      </c>
      <c r="O3679" s="331"/>
      <c r="P3679" s="331"/>
      <c r="Q3679" s="331"/>
      <c r="R3679" s="331"/>
      <c r="S3679" s="142">
        <v>16.636800000000001</v>
      </c>
    </row>
    <row r="3680" spans="1:19" ht="10.9" customHeight="1" x14ac:dyDescent="0.2">
      <c r="A3680" s="128" t="s">
        <v>4015</v>
      </c>
      <c r="B3680" s="339">
        <v>948</v>
      </c>
      <c r="C3680" s="321"/>
      <c r="D3680" s="321" t="s">
        <v>3327</v>
      </c>
      <c r="E3680" s="321"/>
      <c r="F3680" s="321"/>
      <c r="G3680" s="321" t="s">
        <v>7</v>
      </c>
      <c r="H3680" s="321"/>
      <c r="I3680" s="335">
        <v>0.32</v>
      </c>
      <c r="J3680" s="331"/>
      <c r="K3680" s="142">
        <v>17.07</v>
      </c>
      <c r="L3680" s="331"/>
      <c r="M3680" s="331"/>
      <c r="N3680" s="132">
        <v>5.4623999999999997</v>
      </c>
      <c r="O3680" s="331"/>
      <c r="P3680" s="331"/>
      <c r="Q3680" s="331"/>
      <c r="R3680" s="331"/>
      <c r="S3680" s="132">
        <v>5.4623999999999997</v>
      </c>
    </row>
    <row r="3681" spans="1:19" ht="21.75" customHeight="1" x14ac:dyDescent="0.2">
      <c r="A3681" s="128" t="s">
        <v>4015</v>
      </c>
      <c r="B3681" s="334">
        <v>6162</v>
      </c>
      <c r="C3681" s="321"/>
      <c r="D3681" s="321" t="s">
        <v>3879</v>
      </c>
      <c r="E3681" s="321"/>
      <c r="F3681" s="321"/>
      <c r="G3681" s="321" t="s">
        <v>7</v>
      </c>
      <c r="H3681" s="321"/>
      <c r="I3681" s="335">
        <v>1</v>
      </c>
      <c r="J3681" s="331"/>
      <c r="K3681" s="129">
        <v>1200</v>
      </c>
      <c r="L3681" s="331"/>
      <c r="M3681" s="331"/>
      <c r="N3681" s="129">
        <v>1200</v>
      </c>
      <c r="O3681" s="331"/>
      <c r="P3681" s="331"/>
      <c r="Q3681" s="331"/>
      <c r="R3681" s="331"/>
      <c r="S3681" s="129">
        <v>1200</v>
      </c>
    </row>
    <row r="3682" spans="1:19" ht="10.9" customHeight="1" x14ac:dyDescent="0.2">
      <c r="A3682" s="322" t="s">
        <v>4014</v>
      </c>
      <c r="B3682" s="322"/>
      <c r="C3682" s="322"/>
      <c r="D3682" s="322"/>
      <c r="E3682" s="322"/>
      <c r="F3682" s="322"/>
      <c r="G3682" s="322"/>
      <c r="H3682" s="322"/>
      <c r="I3682" s="322"/>
      <c r="J3682" s="322"/>
      <c r="K3682" s="322"/>
      <c r="L3682" s="333">
        <v>0</v>
      </c>
      <c r="M3682" s="322"/>
      <c r="N3682" s="151">
        <v>1222.7292</v>
      </c>
      <c r="O3682" s="333">
        <v>0</v>
      </c>
      <c r="P3682" s="322"/>
      <c r="Q3682" s="333">
        <v>0</v>
      </c>
      <c r="R3682" s="322"/>
      <c r="S3682" s="151">
        <v>1222.7292</v>
      </c>
    </row>
    <row r="3683" spans="1:19" ht="10.9" customHeight="1" x14ac:dyDescent="0.2">
      <c r="A3683" s="322" t="s">
        <v>4013</v>
      </c>
      <c r="B3683" s="322"/>
      <c r="C3683" s="322"/>
      <c r="D3683" s="322"/>
      <c r="E3683" s="322"/>
      <c r="F3683" s="322"/>
      <c r="G3683" s="322"/>
      <c r="H3683" s="322"/>
      <c r="I3683" s="322"/>
      <c r="J3683" s="322"/>
      <c r="K3683" s="322"/>
      <c r="L3683" s="330">
        <v>0</v>
      </c>
      <c r="M3683" s="322"/>
      <c r="N3683" s="149">
        <v>1</v>
      </c>
      <c r="O3683" s="330">
        <v>0</v>
      </c>
      <c r="P3683" s="322"/>
      <c r="Q3683" s="330">
        <v>0</v>
      </c>
      <c r="R3683" s="322"/>
      <c r="S3683" s="149">
        <v>1</v>
      </c>
    </row>
    <row r="3684" spans="1:19" ht="10.9" customHeight="1" x14ac:dyDescent="0.2">
      <c r="A3684" s="301"/>
      <c r="B3684" s="301"/>
      <c r="C3684" s="301"/>
      <c r="D3684" s="301"/>
      <c r="E3684" s="301"/>
      <c r="F3684" s="301"/>
      <c r="G3684" s="301"/>
      <c r="H3684" s="301"/>
      <c r="I3684" s="301"/>
      <c r="J3684" s="301"/>
      <c r="K3684" s="301"/>
      <c r="L3684" s="301"/>
      <c r="M3684" s="301"/>
      <c r="N3684" s="301"/>
      <c r="O3684" s="301"/>
      <c r="P3684" s="301"/>
      <c r="Q3684" s="301"/>
      <c r="R3684" s="301"/>
      <c r="S3684" s="301"/>
    </row>
    <row r="3685" spans="1:19" ht="10.9" customHeight="1" x14ac:dyDescent="0.2">
      <c r="A3685" s="322" t="s">
        <v>4022</v>
      </c>
      <c r="B3685" s="322"/>
      <c r="C3685" s="322"/>
      <c r="D3685" s="322"/>
      <c r="E3685" s="321" t="s">
        <v>4143</v>
      </c>
      <c r="F3685" s="321"/>
      <c r="G3685" s="321"/>
      <c r="H3685" s="321"/>
      <c r="I3685" s="321"/>
      <c r="J3685" s="321"/>
      <c r="K3685" s="321"/>
      <c r="L3685" s="321"/>
      <c r="M3685" s="321"/>
      <c r="N3685" s="321"/>
      <c r="O3685" s="321"/>
      <c r="P3685" s="322" t="s">
        <v>2904</v>
      </c>
      <c r="Q3685" s="322"/>
      <c r="R3685" s="321" t="s">
        <v>7</v>
      </c>
      <c r="S3685" s="321"/>
    </row>
    <row r="3686" spans="1:19" ht="10.9" customHeight="1" x14ac:dyDescent="0.2">
      <c r="A3686" s="157"/>
      <c r="B3686" s="324"/>
      <c r="C3686" s="324"/>
      <c r="D3686" s="324"/>
      <c r="E3686" s="324"/>
      <c r="F3686" s="324"/>
      <c r="G3686" s="325"/>
      <c r="H3686" s="325"/>
      <c r="I3686" s="325"/>
      <c r="J3686" s="325"/>
      <c r="K3686" s="156"/>
      <c r="L3686" s="326" t="s">
        <v>4020</v>
      </c>
      <c r="M3686" s="326"/>
      <c r="N3686" s="326"/>
      <c r="O3686" s="326"/>
      <c r="P3686" s="326"/>
      <c r="Q3686" s="326"/>
      <c r="R3686" s="326"/>
      <c r="S3686" s="156"/>
    </row>
    <row r="3687" spans="1:19" ht="65.650000000000006" customHeight="1" x14ac:dyDescent="0.2">
      <c r="A3687" s="155" t="s">
        <v>1247</v>
      </c>
      <c r="B3687" s="327" t="s">
        <v>0</v>
      </c>
      <c r="C3687" s="327"/>
      <c r="D3687" s="327" t="s">
        <v>1</v>
      </c>
      <c r="E3687" s="327"/>
      <c r="F3687" s="327"/>
      <c r="G3687" s="327" t="s">
        <v>2904</v>
      </c>
      <c r="H3687" s="327"/>
      <c r="I3687" s="328" t="s">
        <v>405</v>
      </c>
      <c r="J3687" s="328"/>
      <c r="K3687" s="154" t="s">
        <v>4</v>
      </c>
      <c r="L3687" s="322" t="s">
        <v>4019</v>
      </c>
      <c r="M3687" s="322"/>
      <c r="N3687" s="141" t="s">
        <v>4018</v>
      </c>
      <c r="O3687" s="322" t="s">
        <v>4017</v>
      </c>
      <c r="P3687" s="322"/>
      <c r="Q3687" s="322" t="s">
        <v>4016</v>
      </c>
      <c r="R3687" s="322"/>
      <c r="S3687" s="154" t="s">
        <v>5</v>
      </c>
    </row>
    <row r="3688" spans="1:19" ht="10.9" customHeight="1" x14ac:dyDescent="0.2">
      <c r="A3688" s="128" t="s">
        <v>4015</v>
      </c>
      <c r="B3688" s="339">
        <v>871</v>
      </c>
      <c r="C3688" s="321"/>
      <c r="D3688" s="321" t="s">
        <v>3337</v>
      </c>
      <c r="E3688" s="321"/>
      <c r="F3688" s="321"/>
      <c r="G3688" s="321" t="s">
        <v>629</v>
      </c>
      <c r="H3688" s="321"/>
      <c r="I3688" s="335">
        <v>0.02</v>
      </c>
      <c r="J3688" s="331"/>
      <c r="K3688" s="142">
        <v>31.5</v>
      </c>
      <c r="L3688" s="331"/>
      <c r="M3688" s="331"/>
      <c r="N3688" s="132">
        <v>0.63</v>
      </c>
      <c r="O3688" s="331"/>
      <c r="P3688" s="331"/>
      <c r="Q3688" s="331"/>
      <c r="R3688" s="331"/>
      <c r="S3688" s="132">
        <v>0.63</v>
      </c>
    </row>
    <row r="3689" spans="1:19" ht="10.9" customHeight="1" x14ac:dyDescent="0.2">
      <c r="A3689" s="128" t="s">
        <v>4015</v>
      </c>
      <c r="B3689" s="339">
        <v>914</v>
      </c>
      <c r="C3689" s="321"/>
      <c r="D3689" s="321" t="s">
        <v>3331</v>
      </c>
      <c r="E3689" s="321"/>
      <c r="F3689" s="321"/>
      <c r="G3689" s="321" t="s">
        <v>7</v>
      </c>
      <c r="H3689" s="321"/>
      <c r="I3689" s="335">
        <v>0.32</v>
      </c>
      <c r="J3689" s="331"/>
      <c r="K3689" s="142">
        <v>51.99</v>
      </c>
      <c r="L3689" s="331"/>
      <c r="M3689" s="331"/>
      <c r="N3689" s="142">
        <v>16.636800000000001</v>
      </c>
      <c r="O3689" s="331"/>
      <c r="P3689" s="331"/>
      <c r="Q3689" s="331"/>
      <c r="R3689" s="331"/>
      <c r="S3689" s="142">
        <v>16.636800000000001</v>
      </c>
    </row>
    <row r="3690" spans="1:19" ht="10.9" customHeight="1" x14ac:dyDescent="0.2">
      <c r="A3690" s="128" t="s">
        <v>4015</v>
      </c>
      <c r="B3690" s="339">
        <v>948</v>
      </c>
      <c r="C3690" s="321"/>
      <c r="D3690" s="321" t="s">
        <v>3327</v>
      </c>
      <c r="E3690" s="321"/>
      <c r="F3690" s="321"/>
      <c r="G3690" s="321" t="s">
        <v>7</v>
      </c>
      <c r="H3690" s="321"/>
      <c r="I3690" s="335">
        <v>0.32</v>
      </c>
      <c r="J3690" s="331"/>
      <c r="K3690" s="142">
        <v>17.07</v>
      </c>
      <c r="L3690" s="331"/>
      <c r="M3690" s="331"/>
      <c r="N3690" s="132">
        <v>5.4623999999999997</v>
      </c>
      <c r="O3690" s="331"/>
      <c r="P3690" s="331"/>
      <c r="Q3690" s="331"/>
      <c r="R3690" s="331"/>
      <c r="S3690" s="132">
        <v>5.4623999999999997</v>
      </c>
    </row>
    <row r="3691" spans="1:19" ht="21.75" customHeight="1" x14ac:dyDescent="0.2">
      <c r="A3691" s="128" t="s">
        <v>4015</v>
      </c>
      <c r="B3691" s="334">
        <v>9272</v>
      </c>
      <c r="C3691" s="321"/>
      <c r="D3691" s="321" t="s">
        <v>757</v>
      </c>
      <c r="E3691" s="321"/>
      <c r="F3691" s="321"/>
      <c r="G3691" s="321" t="s">
        <v>7</v>
      </c>
      <c r="H3691" s="321"/>
      <c r="I3691" s="335">
        <v>1</v>
      </c>
      <c r="J3691" s="331"/>
      <c r="K3691" s="129">
        <v>1200</v>
      </c>
      <c r="L3691" s="331"/>
      <c r="M3691" s="331"/>
      <c r="N3691" s="129">
        <v>1200</v>
      </c>
      <c r="O3691" s="331"/>
      <c r="P3691" s="331"/>
      <c r="Q3691" s="331"/>
      <c r="R3691" s="331"/>
      <c r="S3691" s="129">
        <v>1200</v>
      </c>
    </row>
    <row r="3692" spans="1:19" ht="10.9" customHeight="1" x14ac:dyDescent="0.2">
      <c r="A3692" s="322" t="s">
        <v>4014</v>
      </c>
      <c r="B3692" s="322"/>
      <c r="C3692" s="322"/>
      <c r="D3692" s="322"/>
      <c r="E3692" s="322"/>
      <c r="F3692" s="322"/>
      <c r="G3692" s="322"/>
      <c r="H3692" s="322"/>
      <c r="I3692" s="322"/>
      <c r="J3692" s="322"/>
      <c r="K3692" s="322"/>
      <c r="L3692" s="333">
        <v>0</v>
      </c>
      <c r="M3692" s="322"/>
      <c r="N3692" s="151">
        <v>1222.7292</v>
      </c>
      <c r="O3692" s="333">
        <v>0</v>
      </c>
      <c r="P3692" s="322"/>
      <c r="Q3692" s="333">
        <v>0</v>
      </c>
      <c r="R3692" s="322"/>
      <c r="S3692" s="151">
        <v>1222.7292</v>
      </c>
    </row>
    <row r="3693" spans="1:19" ht="10.9" customHeight="1" x14ac:dyDescent="0.2">
      <c r="A3693" s="322" t="s">
        <v>4013</v>
      </c>
      <c r="B3693" s="322"/>
      <c r="C3693" s="322"/>
      <c r="D3693" s="322"/>
      <c r="E3693" s="322"/>
      <c r="F3693" s="322"/>
      <c r="G3693" s="322"/>
      <c r="H3693" s="322"/>
      <c r="I3693" s="322"/>
      <c r="J3693" s="322"/>
      <c r="K3693" s="322"/>
      <c r="L3693" s="330">
        <v>0</v>
      </c>
      <c r="M3693" s="322"/>
      <c r="N3693" s="149">
        <v>1</v>
      </c>
      <c r="O3693" s="330">
        <v>0</v>
      </c>
      <c r="P3693" s="322"/>
      <c r="Q3693" s="330">
        <v>0</v>
      </c>
      <c r="R3693" s="322"/>
      <c r="S3693" s="149">
        <v>1</v>
      </c>
    </row>
    <row r="3694" spans="1:19" ht="10.9" customHeight="1" x14ac:dyDescent="0.2">
      <c r="A3694" s="301"/>
      <c r="B3694" s="301"/>
      <c r="C3694" s="301"/>
      <c r="D3694" s="301"/>
      <c r="E3694" s="301"/>
      <c r="F3694" s="301"/>
      <c r="G3694" s="301"/>
      <c r="H3694" s="301"/>
      <c r="I3694" s="301"/>
      <c r="J3694" s="301"/>
      <c r="K3694" s="301"/>
      <c r="L3694" s="301"/>
      <c r="M3694" s="301"/>
      <c r="N3694" s="301"/>
      <c r="O3694" s="301"/>
      <c r="P3694" s="301"/>
      <c r="Q3694" s="301"/>
      <c r="R3694" s="301"/>
      <c r="S3694" s="301"/>
    </row>
    <row r="3695" spans="1:19" ht="10.9" customHeight="1" x14ac:dyDescent="0.2">
      <c r="A3695" s="322" t="s">
        <v>4022</v>
      </c>
      <c r="B3695" s="322"/>
      <c r="C3695" s="322"/>
      <c r="D3695" s="322"/>
      <c r="E3695" s="321" t="s">
        <v>4142</v>
      </c>
      <c r="F3695" s="321"/>
      <c r="G3695" s="321"/>
      <c r="H3695" s="321"/>
      <c r="I3695" s="321"/>
      <c r="J3695" s="321"/>
      <c r="K3695" s="321"/>
      <c r="L3695" s="321"/>
      <c r="M3695" s="321"/>
      <c r="N3695" s="321"/>
      <c r="O3695" s="321"/>
      <c r="P3695" s="322" t="s">
        <v>2904</v>
      </c>
      <c r="Q3695" s="322"/>
      <c r="R3695" s="321" t="s">
        <v>7</v>
      </c>
      <c r="S3695" s="321"/>
    </row>
    <row r="3696" spans="1:19" ht="10.9" customHeight="1" x14ac:dyDescent="0.2">
      <c r="A3696" s="157"/>
      <c r="B3696" s="324"/>
      <c r="C3696" s="324"/>
      <c r="D3696" s="324"/>
      <c r="E3696" s="324"/>
      <c r="F3696" s="324"/>
      <c r="G3696" s="325"/>
      <c r="H3696" s="325"/>
      <c r="I3696" s="325"/>
      <c r="J3696" s="325"/>
      <c r="K3696" s="156"/>
      <c r="L3696" s="326" t="s">
        <v>4020</v>
      </c>
      <c r="M3696" s="326"/>
      <c r="N3696" s="326"/>
      <c r="O3696" s="326"/>
      <c r="P3696" s="326"/>
      <c r="Q3696" s="326"/>
      <c r="R3696" s="326"/>
      <c r="S3696" s="156"/>
    </row>
    <row r="3697" spans="1:19" ht="65.650000000000006" customHeight="1" x14ac:dyDescent="0.2">
      <c r="A3697" s="155" t="s">
        <v>1247</v>
      </c>
      <c r="B3697" s="327" t="s">
        <v>0</v>
      </c>
      <c r="C3697" s="327"/>
      <c r="D3697" s="327" t="s">
        <v>1</v>
      </c>
      <c r="E3697" s="327"/>
      <c r="F3697" s="327"/>
      <c r="G3697" s="327" t="s">
        <v>2904</v>
      </c>
      <c r="H3697" s="327"/>
      <c r="I3697" s="328" t="s">
        <v>405</v>
      </c>
      <c r="J3697" s="328"/>
      <c r="K3697" s="154" t="s">
        <v>4</v>
      </c>
      <c r="L3697" s="322" t="s">
        <v>4019</v>
      </c>
      <c r="M3697" s="322"/>
      <c r="N3697" s="141" t="s">
        <v>4018</v>
      </c>
      <c r="O3697" s="322" t="s">
        <v>4017</v>
      </c>
      <c r="P3697" s="322"/>
      <c r="Q3697" s="322" t="s">
        <v>4016</v>
      </c>
      <c r="R3697" s="322"/>
      <c r="S3697" s="154" t="s">
        <v>5</v>
      </c>
    </row>
    <row r="3698" spans="1:19" ht="10.9" customHeight="1" x14ac:dyDescent="0.2">
      <c r="A3698" s="128" t="s">
        <v>4015</v>
      </c>
      <c r="B3698" s="339">
        <v>871</v>
      </c>
      <c r="C3698" s="321"/>
      <c r="D3698" s="321" t="s">
        <v>3337</v>
      </c>
      <c r="E3698" s="321"/>
      <c r="F3698" s="321"/>
      <c r="G3698" s="321" t="s">
        <v>629</v>
      </c>
      <c r="H3698" s="321"/>
      <c r="I3698" s="335">
        <v>0.02</v>
      </c>
      <c r="J3698" s="331"/>
      <c r="K3698" s="142">
        <v>31.5</v>
      </c>
      <c r="L3698" s="331"/>
      <c r="M3698" s="331"/>
      <c r="N3698" s="132">
        <v>0.63</v>
      </c>
      <c r="O3698" s="331"/>
      <c r="P3698" s="331"/>
      <c r="Q3698" s="331"/>
      <c r="R3698" s="331"/>
      <c r="S3698" s="132">
        <v>0.63</v>
      </c>
    </row>
    <row r="3699" spans="1:19" ht="10.9" customHeight="1" x14ac:dyDescent="0.2">
      <c r="A3699" s="128" t="s">
        <v>4015</v>
      </c>
      <c r="B3699" s="339">
        <v>914</v>
      </c>
      <c r="C3699" s="321"/>
      <c r="D3699" s="321" t="s">
        <v>3331</v>
      </c>
      <c r="E3699" s="321"/>
      <c r="F3699" s="321"/>
      <c r="G3699" s="321" t="s">
        <v>7</v>
      </c>
      <c r="H3699" s="321"/>
      <c r="I3699" s="335">
        <v>0.32</v>
      </c>
      <c r="J3699" s="331"/>
      <c r="K3699" s="142">
        <v>51.99</v>
      </c>
      <c r="L3699" s="331"/>
      <c r="M3699" s="331"/>
      <c r="N3699" s="142">
        <v>16.636800000000001</v>
      </c>
      <c r="O3699" s="331"/>
      <c r="P3699" s="331"/>
      <c r="Q3699" s="331"/>
      <c r="R3699" s="331"/>
      <c r="S3699" s="142">
        <v>16.636800000000001</v>
      </c>
    </row>
    <row r="3700" spans="1:19" ht="10.9" customHeight="1" x14ac:dyDescent="0.2">
      <c r="A3700" s="128" t="s">
        <v>4015</v>
      </c>
      <c r="B3700" s="339">
        <v>948</v>
      </c>
      <c r="C3700" s="321"/>
      <c r="D3700" s="321" t="s">
        <v>3327</v>
      </c>
      <c r="E3700" s="321"/>
      <c r="F3700" s="321"/>
      <c r="G3700" s="321" t="s">
        <v>7</v>
      </c>
      <c r="H3700" s="321"/>
      <c r="I3700" s="335">
        <v>0.32</v>
      </c>
      <c r="J3700" s="331"/>
      <c r="K3700" s="142">
        <v>17.07</v>
      </c>
      <c r="L3700" s="331"/>
      <c r="M3700" s="331"/>
      <c r="N3700" s="132">
        <v>5.4623999999999997</v>
      </c>
      <c r="O3700" s="331"/>
      <c r="P3700" s="331"/>
      <c r="Q3700" s="331"/>
      <c r="R3700" s="331"/>
      <c r="S3700" s="132">
        <v>5.4623999999999997</v>
      </c>
    </row>
    <row r="3701" spans="1:19" ht="21.75" customHeight="1" x14ac:dyDescent="0.2">
      <c r="A3701" s="128" t="s">
        <v>4015</v>
      </c>
      <c r="B3701" s="334">
        <v>8842</v>
      </c>
      <c r="C3701" s="321"/>
      <c r="D3701" s="321" t="s">
        <v>755</v>
      </c>
      <c r="E3701" s="321"/>
      <c r="F3701" s="321"/>
      <c r="G3701" s="321" t="s">
        <v>7</v>
      </c>
      <c r="H3701" s="321"/>
      <c r="I3701" s="335">
        <v>1</v>
      </c>
      <c r="J3701" s="331"/>
      <c r="K3701" s="129">
        <v>1200</v>
      </c>
      <c r="L3701" s="331"/>
      <c r="M3701" s="331"/>
      <c r="N3701" s="129">
        <v>1200</v>
      </c>
      <c r="O3701" s="331"/>
      <c r="P3701" s="331"/>
      <c r="Q3701" s="331"/>
      <c r="R3701" s="331"/>
      <c r="S3701" s="129">
        <v>1200</v>
      </c>
    </row>
    <row r="3702" spans="1:19" ht="10.9" customHeight="1" x14ac:dyDescent="0.2">
      <c r="A3702" s="322" t="s">
        <v>4014</v>
      </c>
      <c r="B3702" s="322"/>
      <c r="C3702" s="322"/>
      <c r="D3702" s="322"/>
      <c r="E3702" s="322"/>
      <c r="F3702" s="322"/>
      <c r="G3702" s="322"/>
      <c r="H3702" s="322"/>
      <c r="I3702" s="322"/>
      <c r="J3702" s="322"/>
      <c r="K3702" s="322"/>
      <c r="L3702" s="333">
        <v>0</v>
      </c>
      <c r="M3702" s="322"/>
      <c r="N3702" s="151">
        <v>1222.7292</v>
      </c>
      <c r="O3702" s="333">
        <v>0</v>
      </c>
      <c r="P3702" s="322"/>
      <c r="Q3702" s="333">
        <v>0</v>
      </c>
      <c r="R3702" s="322"/>
      <c r="S3702" s="151">
        <v>1222.7292</v>
      </c>
    </row>
    <row r="3703" spans="1:19" ht="10.9" customHeight="1" x14ac:dyDescent="0.2">
      <c r="A3703" s="322" t="s">
        <v>4013</v>
      </c>
      <c r="B3703" s="322"/>
      <c r="C3703" s="322"/>
      <c r="D3703" s="322"/>
      <c r="E3703" s="322"/>
      <c r="F3703" s="322"/>
      <c r="G3703" s="322"/>
      <c r="H3703" s="322"/>
      <c r="I3703" s="322"/>
      <c r="J3703" s="322"/>
      <c r="K3703" s="322"/>
      <c r="L3703" s="330">
        <v>0</v>
      </c>
      <c r="M3703" s="322"/>
      <c r="N3703" s="149">
        <v>1</v>
      </c>
      <c r="O3703" s="330">
        <v>0</v>
      </c>
      <c r="P3703" s="322"/>
      <c r="Q3703" s="330">
        <v>0</v>
      </c>
      <c r="R3703" s="322"/>
      <c r="S3703" s="149">
        <v>1</v>
      </c>
    </row>
    <row r="3704" spans="1:19" ht="10.9" customHeight="1" x14ac:dyDescent="0.2">
      <c r="A3704" s="301"/>
      <c r="B3704" s="301"/>
      <c r="C3704" s="301"/>
      <c r="D3704" s="301"/>
      <c r="E3704" s="301"/>
      <c r="F3704" s="301"/>
      <c r="G3704" s="301"/>
      <c r="H3704" s="301"/>
      <c r="I3704" s="301"/>
      <c r="J3704" s="301"/>
      <c r="K3704" s="301"/>
      <c r="L3704" s="301"/>
      <c r="M3704" s="301"/>
      <c r="N3704" s="301"/>
      <c r="O3704" s="301"/>
      <c r="P3704" s="301"/>
      <c r="Q3704" s="301"/>
      <c r="R3704" s="301"/>
      <c r="S3704" s="301"/>
    </row>
    <row r="3705" spans="1:19" ht="10.9" customHeight="1" x14ac:dyDescent="0.2">
      <c r="A3705" s="322" t="s">
        <v>4022</v>
      </c>
      <c r="B3705" s="322"/>
      <c r="C3705" s="322"/>
      <c r="D3705" s="322"/>
      <c r="E3705" s="321" t="s">
        <v>4141</v>
      </c>
      <c r="F3705" s="321"/>
      <c r="G3705" s="321"/>
      <c r="H3705" s="321"/>
      <c r="I3705" s="321"/>
      <c r="J3705" s="321"/>
      <c r="K3705" s="321"/>
      <c r="L3705" s="321"/>
      <c r="M3705" s="321"/>
      <c r="N3705" s="321"/>
      <c r="O3705" s="321"/>
      <c r="P3705" s="322" t="s">
        <v>2904</v>
      </c>
      <c r="Q3705" s="322"/>
      <c r="R3705" s="321" t="s">
        <v>7</v>
      </c>
      <c r="S3705" s="321"/>
    </row>
    <row r="3706" spans="1:19" ht="10.9" customHeight="1" x14ac:dyDescent="0.2">
      <c r="A3706" s="157"/>
      <c r="B3706" s="324"/>
      <c r="C3706" s="324"/>
      <c r="D3706" s="324"/>
      <c r="E3706" s="324"/>
      <c r="F3706" s="324"/>
      <c r="G3706" s="325"/>
      <c r="H3706" s="325"/>
      <c r="I3706" s="325"/>
      <c r="J3706" s="325"/>
      <c r="K3706" s="156"/>
      <c r="L3706" s="326" t="s">
        <v>4020</v>
      </c>
      <c r="M3706" s="326"/>
      <c r="N3706" s="326"/>
      <c r="O3706" s="326"/>
      <c r="P3706" s="326"/>
      <c r="Q3706" s="326"/>
      <c r="R3706" s="326"/>
      <c r="S3706" s="156"/>
    </row>
    <row r="3707" spans="1:19" ht="65.650000000000006" customHeight="1" x14ac:dyDescent="0.2">
      <c r="A3707" s="155" t="s">
        <v>1247</v>
      </c>
      <c r="B3707" s="327" t="s">
        <v>0</v>
      </c>
      <c r="C3707" s="327"/>
      <c r="D3707" s="327" t="s">
        <v>1</v>
      </c>
      <c r="E3707" s="327"/>
      <c r="F3707" s="327"/>
      <c r="G3707" s="327" t="s">
        <v>2904</v>
      </c>
      <c r="H3707" s="327"/>
      <c r="I3707" s="328" t="s">
        <v>405</v>
      </c>
      <c r="J3707" s="328"/>
      <c r="K3707" s="154" t="s">
        <v>4</v>
      </c>
      <c r="L3707" s="322" t="s">
        <v>4019</v>
      </c>
      <c r="M3707" s="322"/>
      <c r="N3707" s="141" t="s">
        <v>4018</v>
      </c>
      <c r="O3707" s="322" t="s">
        <v>4017</v>
      </c>
      <c r="P3707" s="322"/>
      <c r="Q3707" s="322" t="s">
        <v>4016</v>
      </c>
      <c r="R3707" s="322"/>
      <c r="S3707" s="154" t="s">
        <v>5</v>
      </c>
    </row>
    <row r="3708" spans="1:19" ht="10.9" customHeight="1" x14ac:dyDescent="0.2">
      <c r="A3708" s="128" t="s">
        <v>4015</v>
      </c>
      <c r="B3708" s="339">
        <v>871</v>
      </c>
      <c r="C3708" s="321"/>
      <c r="D3708" s="321" t="s">
        <v>3337</v>
      </c>
      <c r="E3708" s="321"/>
      <c r="F3708" s="321"/>
      <c r="G3708" s="321" t="s">
        <v>629</v>
      </c>
      <c r="H3708" s="321"/>
      <c r="I3708" s="335">
        <v>0.02</v>
      </c>
      <c r="J3708" s="331"/>
      <c r="K3708" s="142">
        <v>31.5</v>
      </c>
      <c r="L3708" s="331"/>
      <c r="M3708" s="331"/>
      <c r="N3708" s="132">
        <v>0.63</v>
      </c>
      <c r="O3708" s="331"/>
      <c r="P3708" s="331"/>
      <c r="Q3708" s="331"/>
      <c r="R3708" s="331"/>
      <c r="S3708" s="132">
        <v>0.63</v>
      </c>
    </row>
    <row r="3709" spans="1:19" ht="10.9" customHeight="1" x14ac:dyDescent="0.2">
      <c r="A3709" s="128" t="s">
        <v>4015</v>
      </c>
      <c r="B3709" s="339">
        <v>914</v>
      </c>
      <c r="C3709" s="321"/>
      <c r="D3709" s="321" t="s">
        <v>3331</v>
      </c>
      <c r="E3709" s="321"/>
      <c r="F3709" s="321"/>
      <c r="G3709" s="321" t="s">
        <v>7</v>
      </c>
      <c r="H3709" s="321"/>
      <c r="I3709" s="335">
        <v>0.32</v>
      </c>
      <c r="J3709" s="331"/>
      <c r="K3709" s="142">
        <v>51.99</v>
      </c>
      <c r="L3709" s="331"/>
      <c r="M3709" s="331"/>
      <c r="N3709" s="142">
        <v>16.636800000000001</v>
      </c>
      <c r="O3709" s="331"/>
      <c r="P3709" s="331"/>
      <c r="Q3709" s="331"/>
      <c r="R3709" s="331"/>
      <c r="S3709" s="142">
        <v>16.636800000000001</v>
      </c>
    </row>
    <row r="3710" spans="1:19" ht="10.9" customHeight="1" x14ac:dyDescent="0.2">
      <c r="A3710" s="128" t="s">
        <v>4015</v>
      </c>
      <c r="B3710" s="339">
        <v>948</v>
      </c>
      <c r="C3710" s="321"/>
      <c r="D3710" s="321" t="s">
        <v>3327</v>
      </c>
      <c r="E3710" s="321"/>
      <c r="F3710" s="321"/>
      <c r="G3710" s="321" t="s">
        <v>7</v>
      </c>
      <c r="H3710" s="321"/>
      <c r="I3710" s="335">
        <v>0.32</v>
      </c>
      <c r="J3710" s="331"/>
      <c r="K3710" s="142">
        <v>17.07</v>
      </c>
      <c r="L3710" s="331"/>
      <c r="M3710" s="331"/>
      <c r="N3710" s="132">
        <v>5.4623999999999997</v>
      </c>
      <c r="O3710" s="331"/>
      <c r="P3710" s="331"/>
      <c r="Q3710" s="331"/>
      <c r="R3710" s="331"/>
      <c r="S3710" s="132">
        <v>5.4623999999999997</v>
      </c>
    </row>
    <row r="3711" spans="1:19" ht="21.75" customHeight="1" x14ac:dyDescent="0.2">
      <c r="A3711" s="128" t="s">
        <v>4015</v>
      </c>
      <c r="B3711" s="334">
        <v>9271</v>
      </c>
      <c r="C3711" s="321"/>
      <c r="D3711" s="321" t="s">
        <v>771</v>
      </c>
      <c r="E3711" s="321"/>
      <c r="F3711" s="321"/>
      <c r="G3711" s="321" t="s">
        <v>7</v>
      </c>
      <c r="H3711" s="321"/>
      <c r="I3711" s="335">
        <v>1</v>
      </c>
      <c r="J3711" s="331"/>
      <c r="K3711" s="129">
        <v>1300</v>
      </c>
      <c r="L3711" s="331"/>
      <c r="M3711" s="331"/>
      <c r="N3711" s="129">
        <v>1300</v>
      </c>
      <c r="O3711" s="331"/>
      <c r="P3711" s="331"/>
      <c r="Q3711" s="331"/>
      <c r="R3711" s="331"/>
      <c r="S3711" s="129">
        <v>1300</v>
      </c>
    </row>
    <row r="3712" spans="1:19" ht="10.9" customHeight="1" x14ac:dyDescent="0.2">
      <c r="A3712" s="322" t="s">
        <v>4014</v>
      </c>
      <c r="B3712" s="322"/>
      <c r="C3712" s="322"/>
      <c r="D3712" s="322"/>
      <c r="E3712" s="322"/>
      <c r="F3712" s="322"/>
      <c r="G3712" s="322"/>
      <c r="H3712" s="322"/>
      <c r="I3712" s="322"/>
      <c r="J3712" s="322"/>
      <c r="K3712" s="322"/>
      <c r="L3712" s="333">
        <v>0</v>
      </c>
      <c r="M3712" s="322"/>
      <c r="N3712" s="151">
        <v>1322.7292</v>
      </c>
      <c r="O3712" s="333">
        <v>0</v>
      </c>
      <c r="P3712" s="322"/>
      <c r="Q3712" s="333">
        <v>0</v>
      </c>
      <c r="R3712" s="322"/>
      <c r="S3712" s="151">
        <v>1322.7292</v>
      </c>
    </row>
    <row r="3713" spans="1:19" ht="10.9" customHeight="1" x14ac:dyDescent="0.2">
      <c r="A3713" s="322" t="s">
        <v>4013</v>
      </c>
      <c r="B3713" s="322"/>
      <c r="C3713" s="322"/>
      <c r="D3713" s="322"/>
      <c r="E3713" s="322"/>
      <c r="F3713" s="322"/>
      <c r="G3713" s="322"/>
      <c r="H3713" s="322"/>
      <c r="I3713" s="322"/>
      <c r="J3713" s="322"/>
      <c r="K3713" s="322"/>
      <c r="L3713" s="330">
        <v>0</v>
      </c>
      <c r="M3713" s="322"/>
      <c r="N3713" s="149">
        <v>1</v>
      </c>
      <c r="O3713" s="330">
        <v>0</v>
      </c>
      <c r="P3713" s="322"/>
      <c r="Q3713" s="330">
        <v>0</v>
      </c>
      <c r="R3713" s="322"/>
      <c r="S3713" s="149">
        <v>1</v>
      </c>
    </row>
    <row r="3714" spans="1:19" ht="10.9" customHeight="1" x14ac:dyDescent="0.2">
      <c r="A3714" s="301"/>
      <c r="B3714" s="301"/>
      <c r="C3714" s="301"/>
      <c r="D3714" s="301"/>
      <c r="E3714" s="301"/>
      <c r="F3714" s="301"/>
      <c r="G3714" s="301"/>
      <c r="H3714" s="301"/>
      <c r="I3714" s="301"/>
      <c r="J3714" s="301"/>
      <c r="K3714" s="301"/>
      <c r="L3714" s="301"/>
      <c r="M3714" s="301"/>
      <c r="N3714" s="301"/>
      <c r="O3714" s="301"/>
      <c r="P3714" s="301"/>
      <c r="Q3714" s="301"/>
      <c r="R3714" s="301"/>
      <c r="S3714" s="301"/>
    </row>
    <row r="3715" spans="1:19" ht="10.9" customHeight="1" x14ac:dyDescent="0.2">
      <c r="A3715" s="322" t="s">
        <v>4031</v>
      </c>
      <c r="B3715" s="322"/>
      <c r="C3715" s="322"/>
      <c r="D3715" s="322"/>
      <c r="E3715" s="321" t="s">
        <v>4140</v>
      </c>
      <c r="F3715" s="321"/>
      <c r="G3715" s="321"/>
      <c r="H3715" s="321"/>
      <c r="I3715" s="321"/>
      <c r="J3715" s="321"/>
      <c r="K3715" s="321"/>
      <c r="L3715" s="321"/>
      <c r="M3715" s="321"/>
      <c r="N3715" s="321"/>
      <c r="O3715" s="321"/>
      <c r="P3715" s="321"/>
      <c r="Q3715" s="321"/>
      <c r="R3715" s="321"/>
      <c r="S3715" s="321"/>
    </row>
    <row r="3716" spans="1:19" ht="10.9" customHeight="1" x14ac:dyDescent="0.2">
      <c r="A3716" s="322" t="s">
        <v>4022</v>
      </c>
      <c r="B3716" s="322"/>
      <c r="C3716" s="322"/>
      <c r="D3716" s="322"/>
      <c r="E3716" s="321" t="s">
        <v>4139</v>
      </c>
      <c r="F3716" s="321"/>
      <c r="G3716" s="321"/>
      <c r="H3716" s="321"/>
      <c r="I3716" s="321"/>
      <c r="J3716" s="321"/>
      <c r="K3716" s="321"/>
      <c r="L3716" s="321"/>
      <c r="M3716" s="321"/>
      <c r="N3716" s="321"/>
      <c r="O3716" s="321"/>
      <c r="P3716" s="322" t="s">
        <v>2904</v>
      </c>
      <c r="Q3716" s="322"/>
      <c r="R3716" s="321" t="s">
        <v>7</v>
      </c>
      <c r="S3716" s="321"/>
    </row>
    <row r="3717" spans="1:19" ht="10.9" customHeight="1" x14ac:dyDescent="0.2">
      <c r="A3717" s="157"/>
      <c r="B3717" s="324"/>
      <c r="C3717" s="324"/>
      <c r="D3717" s="324"/>
      <c r="E3717" s="324"/>
      <c r="F3717" s="324"/>
      <c r="G3717" s="325"/>
      <c r="H3717" s="325"/>
      <c r="I3717" s="325"/>
      <c r="J3717" s="325"/>
      <c r="K3717" s="156"/>
      <c r="L3717" s="326" t="s">
        <v>4020</v>
      </c>
      <c r="M3717" s="326"/>
      <c r="N3717" s="326"/>
      <c r="O3717" s="326"/>
      <c r="P3717" s="326"/>
      <c r="Q3717" s="326"/>
      <c r="R3717" s="326"/>
      <c r="S3717" s="156"/>
    </row>
    <row r="3718" spans="1:19" ht="65.650000000000006" customHeight="1" x14ac:dyDescent="0.2">
      <c r="A3718" s="155" t="s">
        <v>1247</v>
      </c>
      <c r="B3718" s="327" t="s">
        <v>0</v>
      </c>
      <c r="C3718" s="327"/>
      <c r="D3718" s="327" t="s">
        <v>1</v>
      </c>
      <c r="E3718" s="327"/>
      <c r="F3718" s="327"/>
      <c r="G3718" s="327" t="s">
        <v>2904</v>
      </c>
      <c r="H3718" s="327"/>
      <c r="I3718" s="328" t="s">
        <v>405</v>
      </c>
      <c r="J3718" s="328"/>
      <c r="K3718" s="154" t="s">
        <v>4</v>
      </c>
      <c r="L3718" s="322" t="s">
        <v>4019</v>
      </c>
      <c r="M3718" s="322"/>
      <c r="N3718" s="141" t="s">
        <v>4018</v>
      </c>
      <c r="O3718" s="322" t="s">
        <v>4017</v>
      </c>
      <c r="P3718" s="322"/>
      <c r="Q3718" s="322" t="s">
        <v>4016</v>
      </c>
      <c r="R3718" s="322"/>
      <c r="S3718" s="154" t="s">
        <v>5</v>
      </c>
    </row>
    <row r="3719" spans="1:19" ht="10.9" customHeight="1" x14ac:dyDescent="0.2">
      <c r="A3719" s="128" t="s">
        <v>4015</v>
      </c>
      <c r="B3719" s="334">
        <v>1568</v>
      </c>
      <c r="C3719" s="321"/>
      <c r="D3719" s="321" t="s">
        <v>3873</v>
      </c>
      <c r="E3719" s="321"/>
      <c r="F3719" s="321"/>
      <c r="G3719" s="321" t="s">
        <v>7</v>
      </c>
      <c r="H3719" s="321"/>
      <c r="I3719" s="335">
        <v>3</v>
      </c>
      <c r="J3719" s="331"/>
      <c r="K3719" s="142">
        <v>16.666699999999999</v>
      </c>
      <c r="L3719" s="331"/>
      <c r="M3719" s="331"/>
      <c r="N3719" s="142">
        <v>50.000100000000003</v>
      </c>
      <c r="O3719" s="331"/>
      <c r="P3719" s="331"/>
      <c r="Q3719" s="331"/>
      <c r="R3719" s="331"/>
      <c r="S3719" s="142">
        <v>50.000100000000003</v>
      </c>
    </row>
    <row r="3720" spans="1:19" ht="10.9" customHeight="1" x14ac:dyDescent="0.2">
      <c r="A3720" s="128" t="s">
        <v>4015</v>
      </c>
      <c r="B3720" s="334">
        <v>1587</v>
      </c>
      <c r="C3720" s="321"/>
      <c r="D3720" s="321" t="s">
        <v>3872</v>
      </c>
      <c r="E3720" s="321"/>
      <c r="F3720" s="321"/>
      <c r="G3720" s="321" t="s">
        <v>7</v>
      </c>
      <c r="H3720" s="321"/>
      <c r="I3720" s="335">
        <v>1</v>
      </c>
      <c r="J3720" s="331"/>
      <c r="K3720" s="135">
        <v>100</v>
      </c>
      <c r="L3720" s="331"/>
      <c r="M3720" s="331"/>
      <c r="N3720" s="135">
        <v>100</v>
      </c>
      <c r="O3720" s="331"/>
      <c r="P3720" s="331"/>
      <c r="Q3720" s="331"/>
      <c r="R3720" s="331"/>
      <c r="S3720" s="135">
        <v>100</v>
      </c>
    </row>
    <row r="3721" spans="1:19" ht="10.9" customHeight="1" x14ac:dyDescent="0.2">
      <c r="A3721" s="322" t="s">
        <v>4014</v>
      </c>
      <c r="B3721" s="322"/>
      <c r="C3721" s="322"/>
      <c r="D3721" s="322"/>
      <c r="E3721" s="322"/>
      <c r="F3721" s="322"/>
      <c r="G3721" s="322"/>
      <c r="H3721" s="322"/>
      <c r="I3721" s="322"/>
      <c r="J3721" s="322"/>
      <c r="K3721" s="322"/>
      <c r="L3721" s="333">
        <v>0</v>
      </c>
      <c r="M3721" s="322"/>
      <c r="N3721" s="161">
        <v>150.0001</v>
      </c>
      <c r="O3721" s="333">
        <v>0</v>
      </c>
      <c r="P3721" s="322"/>
      <c r="Q3721" s="333">
        <v>0</v>
      </c>
      <c r="R3721" s="322"/>
      <c r="S3721" s="161">
        <v>150.0001</v>
      </c>
    </row>
    <row r="3722" spans="1:19" ht="10.9" customHeight="1" x14ac:dyDescent="0.2">
      <c r="A3722" s="322" t="s">
        <v>4013</v>
      </c>
      <c r="B3722" s="322"/>
      <c r="C3722" s="322"/>
      <c r="D3722" s="322"/>
      <c r="E3722" s="322"/>
      <c r="F3722" s="322"/>
      <c r="G3722" s="322"/>
      <c r="H3722" s="322"/>
      <c r="I3722" s="322"/>
      <c r="J3722" s="322"/>
      <c r="K3722" s="322"/>
      <c r="L3722" s="330">
        <v>0</v>
      </c>
      <c r="M3722" s="322"/>
      <c r="N3722" s="149">
        <v>1</v>
      </c>
      <c r="O3722" s="330">
        <v>0</v>
      </c>
      <c r="P3722" s="322"/>
      <c r="Q3722" s="330">
        <v>0</v>
      </c>
      <c r="R3722" s="322"/>
      <c r="S3722" s="149">
        <v>1</v>
      </c>
    </row>
    <row r="3723" spans="1:19" ht="10.9" customHeight="1" x14ac:dyDescent="0.2">
      <c r="A3723" s="301"/>
      <c r="B3723" s="301"/>
      <c r="C3723" s="301"/>
      <c r="D3723" s="301"/>
      <c r="E3723" s="301"/>
      <c r="F3723" s="301"/>
      <c r="G3723" s="301"/>
      <c r="H3723" s="301"/>
      <c r="I3723" s="301"/>
      <c r="J3723" s="301"/>
      <c r="K3723" s="301"/>
      <c r="L3723" s="301"/>
      <c r="M3723" s="301"/>
      <c r="N3723" s="301"/>
      <c r="O3723" s="301"/>
      <c r="P3723" s="301"/>
      <c r="Q3723" s="301"/>
      <c r="R3723" s="301"/>
      <c r="S3723" s="301"/>
    </row>
    <row r="3724" spans="1:19" ht="10.9" customHeight="1" x14ac:dyDescent="0.2">
      <c r="A3724" s="322" t="s">
        <v>4022</v>
      </c>
      <c r="B3724" s="322"/>
      <c r="C3724" s="322"/>
      <c r="D3724" s="322"/>
      <c r="E3724" s="321" t="s">
        <v>4138</v>
      </c>
      <c r="F3724" s="321"/>
      <c r="G3724" s="321"/>
      <c r="H3724" s="321"/>
      <c r="I3724" s="321"/>
      <c r="J3724" s="321"/>
      <c r="K3724" s="321"/>
      <c r="L3724" s="321"/>
      <c r="M3724" s="321"/>
      <c r="N3724" s="321"/>
      <c r="O3724" s="321"/>
      <c r="P3724" s="322" t="s">
        <v>2904</v>
      </c>
      <c r="Q3724" s="322"/>
      <c r="R3724" s="321" t="s">
        <v>7</v>
      </c>
      <c r="S3724" s="321"/>
    </row>
    <row r="3725" spans="1:19" ht="10.9" customHeight="1" x14ac:dyDescent="0.2">
      <c r="A3725" s="157"/>
      <c r="B3725" s="324"/>
      <c r="C3725" s="324"/>
      <c r="D3725" s="324"/>
      <c r="E3725" s="324"/>
      <c r="F3725" s="324"/>
      <c r="G3725" s="325"/>
      <c r="H3725" s="325"/>
      <c r="I3725" s="325"/>
      <c r="J3725" s="325"/>
      <c r="K3725" s="156"/>
      <c r="L3725" s="326" t="s">
        <v>4020</v>
      </c>
      <c r="M3725" s="326"/>
      <c r="N3725" s="326"/>
      <c r="O3725" s="326"/>
      <c r="P3725" s="326"/>
      <c r="Q3725" s="326"/>
      <c r="R3725" s="326"/>
      <c r="S3725" s="156"/>
    </row>
    <row r="3726" spans="1:19" ht="65.650000000000006" customHeight="1" x14ac:dyDescent="0.2">
      <c r="A3726" s="155" t="s">
        <v>1247</v>
      </c>
      <c r="B3726" s="327" t="s">
        <v>0</v>
      </c>
      <c r="C3726" s="327"/>
      <c r="D3726" s="327" t="s">
        <v>1</v>
      </c>
      <c r="E3726" s="327"/>
      <c r="F3726" s="327"/>
      <c r="G3726" s="327" t="s">
        <v>2904</v>
      </c>
      <c r="H3726" s="327"/>
      <c r="I3726" s="328" t="s">
        <v>405</v>
      </c>
      <c r="J3726" s="328"/>
      <c r="K3726" s="154" t="s">
        <v>4</v>
      </c>
      <c r="L3726" s="322" t="s">
        <v>4019</v>
      </c>
      <c r="M3726" s="322"/>
      <c r="N3726" s="141" t="s">
        <v>4018</v>
      </c>
      <c r="O3726" s="322" t="s">
        <v>4017</v>
      </c>
      <c r="P3726" s="322"/>
      <c r="Q3726" s="322" t="s">
        <v>4016</v>
      </c>
      <c r="R3726" s="322"/>
      <c r="S3726" s="154" t="s">
        <v>5</v>
      </c>
    </row>
    <row r="3727" spans="1:19" ht="10.9" customHeight="1" x14ac:dyDescent="0.2">
      <c r="A3727" s="128" t="s">
        <v>4015</v>
      </c>
      <c r="B3727" s="334">
        <v>1568</v>
      </c>
      <c r="C3727" s="321"/>
      <c r="D3727" s="321" t="s">
        <v>3873</v>
      </c>
      <c r="E3727" s="321"/>
      <c r="F3727" s="321"/>
      <c r="G3727" s="321" t="s">
        <v>7</v>
      </c>
      <c r="H3727" s="321"/>
      <c r="I3727" s="335">
        <v>3</v>
      </c>
      <c r="J3727" s="331"/>
      <c r="K3727" s="142">
        <v>16.666699999999999</v>
      </c>
      <c r="L3727" s="331"/>
      <c r="M3727" s="331"/>
      <c r="N3727" s="142">
        <v>50.000100000000003</v>
      </c>
      <c r="O3727" s="331"/>
      <c r="P3727" s="331"/>
      <c r="Q3727" s="331"/>
      <c r="R3727" s="331"/>
      <c r="S3727" s="142">
        <v>50.000100000000003</v>
      </c>
    </row>
    <row r="3728" spans="1:19" ht="10.9" customHeight="1" x14ac:dyDescent="0.2">
      <c r="A3728" s="128" t="s">
        <v>4015</v>
      </c>
      <c r="B3728" s="334">
        <v>1587</v>
      </c>
      <c r="C3728" s="321"/>
      <c r="D3728" s="321" t="s">
        <v>3872</v>
      </c>
      <c r="E3728" s="321"/>
      <c r="F3728" s="321"/>
      <c r="G3728" s="321" t="s">
        <v>7</v>
      </c>
      <c r="H3728" s="321"/>
      <c r="I3728" s="335">
        <v>1</v>
      </c>
      <c r="J3728" s="331"/>
      <c r="K3728" s="135">
        <v>100</v>
      </c>
      <c r="L3728" s="331"/>
      <c r="M3728" s="331"/>
      <c r="N3728" s="135">
        <v>100</v>
      </c>
      <c r="O3728" s="331"/>
      <c r="P3728" s="331"/>
      <c r="Q3728" s="331"/>
      <c r="R3728" s="331"/>
      <c r="S3728" s="135">
        <v>100</v>
      </c>
    </row>
    <row r="3729" spans="1:19" ht="10.9" customHeight="1" x14ac:dyDescent="0.2">
      <c r="A3729" s="322" t="s">
        <v>4014</v>
      </c>
      <c r="B3729" s="322"/>
      <c r="C3729" s="322"/>
      <c r="D3729" s="322"/>
      <c r="E3729" s="322"/>
      <c r="F3729" s="322"/>
      <c r="G3729" s="322"/>
      <c r="H3729" s="322"/>
      <c r="I3729" s="322"/>
      <c r="J3729" s="322"/>
      <c r="K3729" s="322"/>
      <c r="L3729" s="333">
        <v>0</v>
      </c>
      <c r="M3729" s="322"/>
      <c r="N3729" s="161">
        <v>150.0001</v>
      </c>
      <c r="O3729" s="333">
        <v>0</v>
      </c>
      <c r="P3729" s="322"/>
      <c r="Q3729" s="333">
        <v>0</v>
      </c>
      <c r="R3729" s="322"/>
      <c r="S3729" s="161">
        <v>150.0001</v>
      </c>
    </row>
    <row r="3730" spans="1:19" ht="10.9" customHeight="1" x14ac:dyDescent="0.2">
      <c r="A3730" s="322" t="s">
        <v>4013</v>
      </c>
      <c r="B3730" s="322"/>
      <c r="C3730" s="322"/>
      <c r="D3730" s="322"/>
      <c r="E3730" s="322"/>
      <c r="F3730" s="322"/>
      <c r="G3730" s="322"/>
      <c r="H3730" s="322"/>
      <c r="I3730" s="322"/>
      <c r="J3730" s="322"/>
      <c r="K3730" s="322"/>
      <c r="L3730" s="330">
        <v>0</v>
      </c>
      <c r="M3730" s="322"/>
      <c r="N3730" s="149">
        <v>1</v>
      </c>
      <c r="O3730" s="330">
        <v>0</v>
      </c>
      <c r="P3730" s="322"/>
      <c r="Q3730" s="330">
        <v>0</v>
      </c>
      <c r="R3730" s="322"/>
      <c r="S3730" s="149">
        <v>1</v>
      </c>
    </row>
    <row r="3731" spans="1:19" ht="10.9" customHeight="1" x14ac:dyDescent="0.2">
      <c r="A3731" s="301"/>
      <c r="B3731" s="301"/>
      <c r="C3731" s="301"/>
      <c r="D3731" s="301"/>
      <c r="E3731" s="301"/>
      <c r="F3731" s="301"/>
      <c r="G3731" s="301"/>
      <c r="H3731" s="301"/>
      <c r="I3731" s="301"/>
      <c r="J3731" s="301"/>
      <c r="K3731" s="301"/>
      <c r="L3731" s="301"/>
      <c r="M3731" s="301"/>
      <c r="N3731" s="301"/>
      <c r="O3731" s="301"/>
      <c r="P3731" s="301"/>
      <c r="Q3731" s="301"/>
      <c r="R3731" s="301"/>
      <c r="S3731" s="301"/>
    </row>
    <row r="3732" spans="1:19" ht="10.9" customHeight="1" x14ac:dyDescent="0.2">
      <c r="A3732" s="322" t="s">
        <v>4022</v>
      </c>
      <c r="B3732" s="322"/>
      <c r="C3732" s="322"/>
      <c r="D3732" s="322"/>
      <c r="E3732" s="321" t="s">
        <v>4137</v>
      </c>
      <c r="F3732" s="321"/>
      <c r="G3732" s="321"/>
      <c r="H3732" s="321"/>
      <c r="I3732" s="321"/>
      <c r="J3732" s="321"/>
      <c r="K3732" s="321"/>
      <c r="L3732" s="321"/>
      <c r="M3732" s="321"/>
      <c r="N3732" s="321"/>
      <c r="O3732" s="321"/>
      <c r="P3732" s="322" t="s">
        <v>2904</v>
      </c>
      <c r="Q3732" s="322"/>
      <c r="R3732" s="321" t="s">
        <v>7</v>
      </c>
      <c r="S3732" s="321"/>
    </row>
    <row r="3733" spans="1:19" ht="10.9" customHeight="1" x14ac:dyDescent="0.2">
      <c r="A3733" s="157"/>
      <c r="B3733" s="324"/>
      <c r="C3733" s="324"/>
      <c r="D3733" s="324"/>
      <c r="E3733" s="324"/>
      <c r="F3733" s="324"/>
      <c r="G3733" s="325"/>
      <c r="H3733" s="325"/>
      <c r="I3733" s="325"/>
      <c r="J3733" s="325"/>
      <c r="K3733" s="156"/>
      <c r="L3733" s="326" t="s">
        <v>4020</v>
      </c>
      <c r="M3733" s="326"/>
      <c r="N3733" s="326"/>
      <c r="O3733" s="326"/>
      <c r="P3733" s="326"/>
      <c r="Q3733" s="326"/>
      <c r="R3733" s="326"/>
      <c r="S3733" s="156"/>
    </row>
    <row r="3734" spans="1:19" ht="65.650000000000006" customHeight="1" x14ac:dyDescent="0.2">
      <c r="A3734" s="155" t="s">
        <v>1247</v>
      </c>
      <c r="B3734" s="327" t="s">
        <v>0</v>
      </c>
      <c r="C3734" s="327"/>
      <c r="D3734" s="327" t="s">
        <v>1</v>
      </c>
      <c r="E3734" s="327"/>
      <c r="F3734" s="327"/>
      <c r="G3734" s="327" t="s">
        <v>2904</v>
      </c>
      <c r="H3734" s="327"/>
      <c r="I3734" s="328" t="s">
        <v>405</v>
      </c>
      <c r="J3734" s="328"/>
      <c r="K3734" s="154" t="s">
        <v>4</v>
      </c>
      <c r="L3734" s="322" t="s">
        <v>4019</v>
      </c>
      <c r="M3734" s="322"/>
      <c r="N3734" s="141" t="s">
        <v>4018</v>
      </c>
      <c r="O3734" s="322" t="s">
        <v>4017</v>
      </c>
      <c r="P3734" s="322"/>
      <c r="Q3734" s="322" t="s">
        <v>4016</v>
      </c>
      <c r="R3734" s="322"/>
      <c r="S3734" s="154" t="s">
        <v>5</v>
      </c>
    </row>
    <row r="3735" spans="1:19" ht="10.9" customHeight="1" x14ac:dyDescent="0.2">
      <c r="A3735" s="128" t="s">
        <v>4015</v>
      </c>
      <c r="B3735" s="334">
        <v>1568</v>
      </c>
      <c r="C3735" s="321"/>
      <c r="D3735" s="321" t="s">
        <v>3873</v>
      </c>
      <c r="E3735" s="321"/>
      <c r="F3735" s="321"/>
      <c r="G3735" s="321" t="s">
        <v>7</v>
      </c>
      <c r="H3735" s="321"/>
      <c r="I3735" s="335">
        <v>3</v>
      </c>
      <c r="J3735" s="331"/>
      <c r="K3735" s="142">
        <v>16.666699999999999</v>
      </c>
      <c r="L3735" s="331"/>
      <c r="M3735" s="331"/>
      <c r="N3735" s="142">
        <v>50.000100000000003</v>
      </c>
      <c r="O3735" s="331"/>
      <c r="P3735" s="331"/>
      <c r="Q3735" s="331"/>
      <c r="R3735" s="331"/>
      <c r="S3735" s="142">
        <v>50.000100000000003</v>
      </c>
    </row>
    <row r="3736" spans="1:19" ht="10.9" customHeight="1" x14ac:dyDescent="0.2">
      <c r="A3736" s="128" t="s">
        <v>4015</v>
      </c>
      <c r="B3736" s="334">
        <v>1587</v>
      </c>
      <c r="C3736" s="321"/>
      <c r="D3736" s="321" t="s">
        <v>3872</v>
      </c>
      <c r="E3736" s="321"/>
      <c r="F3736" s="321"/>
      <c r="G3736" s="321" t="s">
        <v>7</v>
      </c>
      <c r="H3736" s="321"/>
      <c r="I3736" s="335">
        <v>1</v>
      </c>
      <c r="J3736" s="331"/>
      <c r="K3736" s="135">
        <v>100</v>
      </c>
      <c r="L3736" s="331"/>
      <c r="M3736" s="331"/>
      <c r="N3736" s="135">
        <v>100</v>
      </c>
      <c r="O3736" s="331"/>
      <c r="P3736" s="331"/>
      <c r="Q3736" s="331"/>
      <c r="R3736" s="331"/>
      <c r="S3736" s="135">
        <v>100</v>
      </c>
    </row>
    <row r="3737" spans="1:19" ht="10.9" customHeight="1" x14ac:dyDescent="0.2">
      <c r="A3737" s="322" t="s">
        <v>4014</v>
      </c>
      <c r="B3737" s="322"/>
      <c r="C3737" s="322"/>
      <c r="D3737" s="322"/>
      <c r="E3737" s="322"/>
      <c r="F3737" s="322"/>
      <c r="G3737" s="322"/>
      <c r="H3737" s="322"/>
      <c r="I3737" s="322"/>
      <c r="J3737" s="322"/>
      <c r="K3737" s="322"/>
      <c r="L3737" s="333">
        <v>0</v>
      </c>
      <c r="M3737" s="322"/>
      <c r="N3737" s="161">
        <v>150.0001</v>
      </c>
      <c r="O3737" s="333">
        <v>0</v>
      </c>
      <c r="P3737" s="322"/>
      <c r="Q3737" s="333">
        <v>0</v>
      </c>
      <c r="R3737" s="322"/>
      <c r="S3737" s="161">
        <v>150.0001</v>
      </c>
    </row>
    <row r="3738" spans="1:19" ht="10.9" customHeight="1" x14ac:dyDescent="0.2">
      <c r="A3738" s="322" t="s">
        <v>4013</v>
      </c>
      <c r="B3738" s="322"/>
      <c r="C3738" s="322"/>
      <c r="D3738" s="322"/>
      <c r="E3738" s="322"/>
      <c r="F3738" s="322"/>
      <c r="G3738" s="322"/>
      <c r="H3738" s="322"/>
      <c r="I3738" s="322"/>
      <c r="J3738" s="322"/>
      <c r="K3738" s="322"/>
      <c r="L3738" s="330">
        <v>0</v>
      </c>
      <c r="M3738" s="322"/>
      <c r="N3738" s="149">
        <v>1</v>
      </c>
      <c r="O3738" s="330">
        <v>0</v>
      </c>
      <c r="P3738" s="322"/>
      <c r="Q3738" s="330">
        <v>0</v>
      </c>
      <c r="R3738" s="322"/>
      <c r="S3738" s="149">
        <v>1</v>
      </c>
    </row>
    <row r="3739" spans="1:19" ht="10.9" customHeight="1" x14ac:dyDescent="0.2">
      <c r="A3739" s="301"/>
      <c r="B3739" s="301"/>
      <c r="C3739" s="301"/>
      <c r="D3739" s="301"/>
      <c r="E3739" s="301"/>
      <c r="F3739" s="301"/>
      <c r="G3739" s="301"/>
      <c r="H3739" s="301"/>
      <c r="I3739" s="301"/>
      <c r="J3739" s="301"/>
      <c r="K3739" s="301"/>
      <c r="L3739" s="301"/>
      <c r="M3739" s="301"/>
      <c r="N3739" s="301"/>
      <c r="O3739" s="301"/>
      <c r="P3739" s="301"/>
      <c r="Q3739" s="301"/>
      <c r="R3739" s="301"/>
      <c r="S3739" s="301"/>
    </row>
    <row r="3740" spans="1:19" ht="10.9" customHeight="1" x14ac:dyDescent="0.2">
      <c r="A3740" s="322" t="s">
        <v>4022</v>
      </c>
      <c r="B3740" s="322"/>
      <c r="C3740" s="322"/>
      <c r="D3740" s="322"/>
      <c r="E3740" s="321" t="s">
        <v>4136</v>
      </c>
      <c r="F3740" s="321"/>
      <c r="G3740" s="321"/>
      <c r="H3740" s="321"/>
      <c r="I3740" s="321"/>
      <c r="J3740" s="321"/>
      <c r="K3740" s="321"/>
      <c r="L3740" s="321"/>
      <c r="M3740" s="321"/>
      <c r="N3740" s="321"/>
      <c r="O3740" s="321"/>
      <c r="P3740" s="322" t="s">
        <v>2904</v>
      </c>
      <c r="Q3740" s="322"/>
      <c r="R3740" s="321" t="s">
        <v>7</v>
      </c>
      <c r="S3740" s="321"/>
    </row>
    <row r="3741" spans="1:19" ht="10.9" customHeight="1" x14ac:dyDescent="0.2">
      <c r="A3741" s="157"/>
      <c r="B3741" s="324"/>
      <c r="C3741" s="324"/>
      <c r="D3741" s="324"/>
      <c r="E3741" s="324"/>
      <c r="F3741" s="324"/>
      <c r="G3741" s="325"/>
      <c r="H3741" s="325"/>
      <c r="I3741" s="325"/>
      <c r="J3741" s="325"/>
      <c r="K3741" s="156"/>
      <c r="L3741" s="326" t="s">
        <v>4020</v>
      </c>
      <c r="M3741" s="326"/>
      <c r="N3741" s="326"/>
      <c r="O3741" s="326"/>
      <c r="P3741" s="326"/>
      <c r="Q3741" s="326"/>
      <c r="R3741" s="326"/>
      <c r="S3741" s="156"/>
    </row>
    <row r="3742" spans="1:19" ht="65.650000000000006" customHeight="1" x14ac:dyDescent="0.2">
      <c r="A3742" s="155" t="s">
        <v>1247</v>
      </c>
      <c r="B3742" s="327" t="s">
        <v>0</v>
      </c>
      <c r="C3742" s="327"/>
      <c r="D3742" s="327" t="s">
        <v>1</v>
      </c>
      <c r="E3742" s="327"/>
      <c r="F3742" s="327"/>
      <c r="G3742" s="327" t="s">
        <v>2904</v>
      </c>
      <c r="H3742" s="327"/>
      <c r="I3742" s="328" t="s">
        <v>405</v>
      </c>
      <c r="J3742" s="328"/>
      <c r="K3742" s="154" t="s">
        <v>4</v>
      </c>
      <c r="L3742" s="322" t="s">
        <v>4019</v>
      </c>
      <c r="M3742" s="322"/>
      <c r="N3742" s="141" t="s">
        <v>4018</v>
      </c>
      <c r="O3742" s="322" t="s">
        <v>4017</v>
      </c>
      <c r="P3742" s="322"/>
      <c r="Q3742" s="322" t="s">
        <v>4016</v>
      </c>
      <c r="R3742" s="322"/>
      <c r="S3742" s="154" t="s">
        <v>5</v>
      </c>
    </row>
    <row r="3743" spans="1:19" ht="10.9" customHeight="1" x14ac:dyDescent="0.2">
      <c r="A3743" s="128" t="s">
        <v>4015</v>
      </c>
      <c r="B3743" s="334">
        <v>1568</v>
      </c>
      <c r="C3743" s="321"/>
      <c r="D3743" s="321" t="s">
        <v>3873</v>
      </c>
      <c r="E3743" s="321"/>
      <c r="F3743" s="321"/>
      <c r="G3743" s="321" t="s">
        <v>7</v>
      </c>
      <c r="H3743" s="321"/>
      <c r="I3743" s="335">
        <v>3</v>
      </c>
      <c r="J3743" s="331"/>
      <c r="K3743" s="142">
        <v>16.666699999999999</v>
      </c>
      <c r="L3743" s="331"/>
      <c r="M3743" s="331"/>
      <c r="N3743" s="142">
        <v>50.000100000000003</v>
      </c>
      <c r="O3743" s="331"/>
      <c r="P3743" s="331"/>
      <c r="Q3743" s="331"/>
      <c r="R3743" s="331"/>
      <c r="S3743" s="142">
        <v>50.000100000000003</v>
      </c>
    </row>
    <row r="3744" spans="1:19" ht="10.9" customHeight="1" x14ac:dyDescent="0.2">
      <c r="A3744" s="128" t="s">
        <v>4015</v>
      </c>
      <c r="B3744" s="334">
        <v>1587</v>
      </c>
      <c r="C3744" s="321"/>
      <c r="D3744" s="321" t="s">
        <v>3872</v>
      </c>
      <c r="E3744" s="321"/>
      <c r="F3744" s="321"/>
      <c r="G3744" s="321" t="s">
        <v>7</v>
      </c>
      <c r="H3744" s="321"/>
      <c r="I3744" s="335">
        <v>1</v>
      </c>
      <c r="J3744" s="331"/>
      <c r="K3744" s="135">
        <v>100</v>
      </c>
      <c r="L3744" s="331"/>
      <c r="M3744" s="331"/>
      <c r="N3744" s="135">
        <v>100</v>
      </c>
      <c r="O3744" s="331"/>
      <c r="P3744" s="331"/>
      <c r="Q3744" s="331"/>
      <c r="R3744" s="331"/>
      <c r="S3744" s="135">
        <v>100</v>
      </c>
    </row>
    <row r="3745" spans="1:19" ht="10.9" customHeight="1" x14ac:dyDescent="0.2">
      <c r="A3745" s="322" t="s">
        <v>4014</v>
      </c>
      <c r="B3745" s="322"/>
      <c r="C3745" s="322"/>
      <c r="D3745" s="322"/>
      <c r="E3745" s="322"/>
      <c r="F3745" s="322"/>
      <c r="G3745" s="322"/>
      <c r="H3745" s="322"/>
      <c r="I3745" s="322"/>
      <c r="J3745" s="322"/>
      <c r="K3745" s="322"/>
      <c r="L3745" s="333">
        <v>0</v>
      </c>
      <c r="M3745" s="322"/>
      <c r="N3745" s="161">
        <v>150.0001</v>
      </c>
      <c r="O3745" s="333">
        <v>0</v>
      </c>
      <c r="P3745" s="322"/>
      <c r="Q3745" s="333">
        <v>0</v>
      </c>
      <c r="R3745" s="322"/>
      <c r="S3745" s="161">
        <v>150.0001</v>
      </c>
    </row>
    <row r="3746" spans="1:19" ht="10.9" customHeight="1" x14ac:dyDescent="0.2">
      <c r="A3746" s="322" t="s">
        <v>4013</v>
      </c>
      <c r="B3746" s="322"/>
      <c r="C3746" s="322"/>
      <c r="D3746" s="322"/>
      <c r="E3746" s="322"/>
      <c r="F3746" s="322"/>
      <c r="G3746" s="322"/>
      <c r="H3746" s="322"/>
      <c r="I3746" s="322"/>
      <c r="J3746" s="322"/>
      <c r="K3746" s="322"/>
      <c r="L3746" s="330">
        <v>0</v>
      </c>
      <c r="M3746" s="322"/>
      <c r="N3746" s="149">
        <v>1</v>
      </c>
      <c r="O3746" s="330">
        <v>0</v>
      </c>
      <c r="P3746" s="322"/>
      <c r="Q3746" s="330">
        <v>0</v>
      </c>
      <c r="R3746" s="322"/>
      <c r="S3746" s="149">
        <v>1</v>
      </c>
    </row>
    <row r="3747" spans="1:19" ht="10.9" customHeight="1" x14ac:dyDescent="0.2">
      <c r="A3747" s="301"/>
      <c r="B3747" s="301"/>
      <c r="C3747" s="301"/>
      <c r="D3747" s="301"/>
      <c r="E3747" s="301"/>
      <c r="F3747" s="301"/>
      <c r="G3747" s="301"/>
      <c r="H3747" s="301"/>
      <c r="I3747" s="301"/>
      <c r="J3747" s="301"/>
      <c r="K3747" s="301"/>
      <c r="L3747" s="301"/>
      <c r="M3747" s="301"/>
      <c r="N3747" s="301"/>
      <c r="O3747" s="301"/>
      <c r="P3747" s="301"/>
      <c r="Q3747" s="301"/>
      <c r="R3747" s="301"/>
      <c r="S3747" s="301"/>
    </row>
    <row r="3748" spans="1:19" ht="10.9" customHeight="1" x14ac:dyDescent="0.2">
      <c r="A3748" s="322" t="s">
        <v>4031</v>
      </c>
      <c r="B3748" s="322"/>
      <c r="C3748" s="322"/>
      <c r="D3748" s="322"/>
      <c r="E3748" s="321" t="s">
        <v>4135</v>
      </c>
      <c r="F3748" s="321"/>
      <c r="G3748" s="321"/>
      <c r="H3748" s="321"/>
      <c r="I3748" s="321"/>
      <c r="J3748" s="321"/>
      <c r="K3748" s="321"/>
      <c r="L3748" s="321"/>
      <c r="M3748" s="321"/>
      <c r="N3748" s="321"/>
      <c r="O3748" s="321"/>
      <c r="P3748" s="321"/>
      <c r="Q3748" s="321"/>
      <c r="R3748" s="321"/>
      <c r="S3748" s="321"/>
    </row>
    <row r="3749" spans="1:19" ht="10.9" customHeight="1" x14ac:dyDescent="0.2">
      <c r="A3749" s="322" t="s">
        <v>4022</v>
      </c>
      <c r="B3749" s="322"/>
      <c r="C3749" s="322"/>
      <c r="D3749" s="322"/>
      <c r="E3749" s="321" t="s">
        <v>4134</v>
      </c>
      <c r="F3749" s="321"/>
      <c r="G3749" s="321"/>
      <c r="H3749" s="321"/>
      <c r="I3749" s="321"/>
      <c r="J3749" s="321"/>
      <c r="K3749" s="321"/>
      <c r="L3749" s="321"/>
      <c r="M3749" s="321"/>
      <c r="N3749" s="321"/>
      <c r="O3749" s="321"/>
      <c r="P3749" s="322" t="s">
        <v>2904</v>
      </c>
      <c r="Q3749" s="322"/>
      <c r="R3749" s="321" t="s">
        <v>19</v>
      </c>
      <c r="S3749" s="321"/>
    </row>
    <row r="3750" spans="1:19" ht="10.9" customHeight="1" x14ac:dyDescent="0.2">
      <c r="A3750" s="157"/>
      <c r="B3750" s="324"/>
      <c r="C3750" s="324"/>
      <c r="D3750" s="324"/>
      <c r="E3750" s="324"/>
      <c r="F3750" s="324"/>
      <c r="G3750" s="325"/>
      <c r="H3750" s="325"/>
      <c r="I3750" s="325"/>
      <c r="J3750" s="325"/>
      <c r="K3750" s="156"/>
      <c r="L3750" s="326" t="s">
        <v>4020</v>
      </c>
      <c r="M3750" s="326"/>
      <c r="N3750" s="326"/>
      <c r="O3750" s="326"/>
      <c r="P3750" s="326"/>
      <c r="Q3750" s="326"/>
      <c r="R3750" s="326"/>
      <c r="S3750" s="156"/>
    </row>
    <row r="3751" spans="1:19" ht="65.650000000000006" customHeight="1" x14ac:dyDescent="0.2">
      <c r="A3751" s="155" t="s">
        <v>1247</v>
      </c>
      <c r="B3751" s="327" t="s">
        <v>0</v>
      </c>
      <c r="C3751" s="327"/>
      <c r="D3751" s="327" t="s">
        <v>1</v>
      </c>
      <c r="E3751" s="327"/>
      <c r="F3751" s="327"/>
      <c r="G3751" s="327" t="s">
        <v>2904</v>
      </c>
      <c r="H3751" s="327"/>
      <c r="I3751" s="328" t="s">
        <v>405</v>
      </c>
      <c r="J3751" s="328"/>
      <c r="K3751" s="154" t="s">
        <v>4</v>
      </c>
      <c r="L3751" s="322" t="s">
        <v>4019</v>
      </c>
      <c r="M3751" s="322"/>
      <c r="N3751" s="141" t="s">
        <v>4018</v>
      </c>
      <c r="O3751" s="322" t="s">
        <v>4017</v>
      </c>
      <c r="P3751" s="322"/>
      <c r="Q3751" s="322" t="s">
        <v>4016</v>
      </c>
      <c r="R3751" s="322"/>
      <c r="S3751" s="154" t="s">
        <v>5</v>
      </c>
    </row>
    <row r="3752" spans="1:19" ht="10.9" customHeight="1" x14ac:dyDescent="0.2">
      <c r="A3752" s="128" t="s">
        <v>4015</v>
      </c>
      <c r="B3752" s="339">
        <v>903</v>
      </c>
      <c r="C3752" s="321"/>
      <c r="D3752" s="321" t="s">
        <v>3335</v>
      </c>
      <c r="E3752" s="321"/>
      <c r="F3752" s="321"/>
      <c r="G3752" s="321" t="s">
        <v>629</v>
      </c>
      <c r="H3752" s="321"/>
      <c r="I3752" s="335">
        <v>0.44</v>
      </c>
      <c r="J3752" s="331"/>
      <c r="K3752" s="142">
        <v>31.8</v>
      </c>
      <c r="L3752" s="331"/>
      <c r="M3752" s="331"/>
      <c r="N3752" s="142">
        <v>13.992000000000001</v>
      </c>
      <c r="O3752" s="331"/>
      <c r="P3752" s="331"/>
      <c r="Q3752" s="331"/>
      <c r="R3752" s="331"/>
      <c r="S3752" s="142">
        <v>13.992000000000001</v>
      </c>
    </row>
    <row r="3753" spans="1:19" ht="10.9" customHeight="1" x14ac:dyDescent="0.2">
      <c r="A3753" s="128" t="s">
        <v>4015</v>
      </c>
      <c r="B3753" s="334">
        <v>6257</v>
      </c>
      <c r="C3753" s="321"/>
      <c r="D3753" s="321" t="s">
        <v>3876</v>
      </c>
      <c r="E3753" s="321"/>
      <c r="F3753" s="321"/>
      <c r="G3753" s="321" t="s">
        <v>19</v>
      </c>
      <c r="H3753" s="321"/>
      <c r="I3753" s="335">
        <v>1.34</v>
      </c>
      <c r="J3753" s="331"/>
      <c r="K3753" s="142">
        <v>18.47</v>
      </c>
      <c r="L3753" s="331"/>
      <c r="M3753" s="331"/>
      <c r="N3753" s="142">
        <v>24.7498</v>
      </c>
      <c r="O3753" s="331"/>
      <c r="P3753" s="331"/>
      <c r="Q3753" s="331"/>
      <c r="R3753" s="331"/>
      <c r="S3753" s="142">
        <v>24.7498</v>
      </c>
    </row>
    <row r="3754" spans="1:19" ht="10.9" customHeight="1" x14ac:dyDescent="0.2">
      <c r="A3754" s="322" t="s">
        <v>4014</v>
      </c>
      <c r="B3754" s="322"/>
      <c r="C3754" s="322"/>
      <c r="D3754" s="322"/>
      <c r="E3754" s="322"/>
      <c r="F3754" s="322"/>
      <c r="G3754" s="322"/>
      <c r="H3754" s="322"/>
      <c r="I3754" s="322"/>
      <c r="J3754" s="322"/>
      <c r="K3754" s="322"/>
      <c r="L3754" s="333">
        <v>0</v>
      </c>
      <c r="M3754" s="322"/>
      <c r="N3754" s="160">
        <v>38.741799999999998</v>
      </c>
      <c r="O3754" s="333">
        <v>0</v>
      </c>
      <c r="P3754" s="322"/>
      <c r="Q3754" s="333">
        <v>0</v>
      </c>
      <c r="R3754" s="322"/>
      <c r="S3754" s="160">
        <v>38.741799999999998</v>
      </c>
    </row>
    <row r="3755" spans="1:19" ht="10.9" customHeight="1" x14ac:dyDescent="0.2">
      <c r="A3755" s="322" t="s">
        <v>4013</v>
      </c>
      <c r="B3755" s="322"/>
      <c r="C3755" s="322"/>
      <c r="D3755" s="322"/>
      <c r="E3755" s="322"/>
      <c r="F3755" s="322"/>
      <c r="G3755" s="322"/>
      <c r="H3755" s="322"/>
      <c r="I3755" s="322"/>
      <c r="J3755" s="322"/>
      <c r="K3755" s="322"/>
      <c r="L3755" s="330">
        <v>0</v>
      </c>
      <c r="M3755" s="322"/>
      <c r="N3755" s="149">
        <v>1</v>
      </c>
      <c r="O3755" s="330">
        <v>0</v>
      </c>
      <c r="P3755" s="322"/>
      <c r="Q3755" s="330">
        <v>0</v>
      </c>
      <c r="R3755" s="322"/>
      <c r="S3755" s="149">
        <v>1</v>
      </c>
    </row>
    <row r="3756" spans="1:19" ht="10.9" customHeight="1" x14ac:dyDescent="0.2">
      <c r="A3756" s="301"/>
      <c r="B3756" s="301"/>
      <c r="C3756" s="301"/>
      <c r="D3756" s="301"/>
      <c r="E3756" s="301"/>
      <c r="F3756" s="301"/>
      <c r="G3756" s="301"/>
      <c r="H3756" s="301"/>
      <c r="I3756" s="301"/>
      <c r="J3756" s="301"/>
      <c r="K3756" s="301"/>
      <c r="L3756" s="301"/>
      <c r="M3756" s="301"/>
      <c r="N3756" s="301"/>
      <c r="O3756" s="301"/>
      <c r="P3756" s="301"/>
      <c r="Q3756" s="301"/>
      <c r="R3756" s="301"/>
      <c r="S3756" s="301"/>
    </row>
    <row r="3757" spans="1:19" ht="10.9" customHeight="1" x14ac:dyDescent="0.2">
      <c r="A3757" s="322" t="s">
        <v>4022</v>
      </c>
      <c r="B3757" s="322"/>
      <c r="C3757" s="322"/>
      <c r="D3757" s="322"/>
      <c r="E3757" s="321" t="s">
        <v>4133</v>
      </c>
      <c r="F3757" s="321"/>
      <c r="G3757" s="321"/>
      <c r="H3757" s="321"/>
      <c r="I3757" s="321"/>
      <c r="J3757" s="321"/>
      <c r="K3757" s="321"/>
      <c r="L3757" s="321"/>
      <c r="M3757" s="321"/>
      <c r="N3757" s="321"/>
      <c r="O3757" s="321"/>
      <c r="P3757" s="322" t="s">
        <v>2904</v>
      </c>
      <c r="Q3757" s="322"/>
      <c r="R3757" s="321" t="s">
        <v>19</v>
      </c>
      <c r="S3757" s="321"/>
    </row>
    <row r="3758" spans="1:19" ht="10.9" customHeight="1" x14ac:dyDescent="0.2">
      <c r="A3758" s="157"/>
      <c r="B3758" s="324"/>
      <c r="C3758" s="324"/>
      <c r="D3758" s="324"/>
      <c r="E3758" s="324"/>
      <c r="F3758" s="324"/>
      <c r="G3758" s="325"/>
      <c r="H3758" s="325"/>
      <c r="I3758" s="325"/>
      <c r="J3758" s="325"/>
      <c r="K3758" s="156"/>
      <c r="L3758" s="326" t="s">
        <v>4020</v>
      </c>
      <c r="M3758" s="326"/>
      <c r="N3758" s="326"/>
      <c r="O3758" s="326"/>
      <c r="P3758" s="326"/>
      <c r="Q3758" s="326"/>
      <c r="R3758" s="326"/>
      <c r="S3758" s="156"/>
    </row>
    <row r="3759" spans="1:19" ht="65.650000000000006" customHeight="1" x14ac:dyDescent="0.2">
      <c r="A3759" s="155" t="s">
        <v>1247</v>
      </c>
      <c r="B3759" s="327" t="s">
        <v>0</v>
      </c>
      <c r="C3759" s="327"/>
      <c r="D3759" s="327" t="s">
        <v>1</v>
      </c>
      <c r="E3759" s="327"/>
      <c r="F3759" s="327"/>
      <c r="G3759" s="327" t="s">
        <v>2904</v>
      </c>
      <c r="H3759" s="327"/>
      <c r="I3759" s="328" t="s">
        <v>405</v>
      </c>
      <c r="J3759" s="328"/>
      <c r="K3759" s="154" t="s">
        <v>4</v>
      </c>
      <c r="L3759" s="322" t="s">
        <v>4019</v>
      </c>
      <c r="M3759" s="322"/>
      <c r="N3759" s="141" t="s">
        <v>4018</v>
      </c>
      <c r="O3759" s="322" t="s">
        <v>4017</v>
      </c>
      <c r="P3759" s="322"/>
      <c r="Q3759" s="322" t="s">
        <v>4016</v>
      </c>
      <c r="R3759" s="322"/>
      <c r="S3759" s="154" t="s">
        <v>5</v>
      </c>
    </row>
    <row r="3760" spans="1:19" ht="21.75" customHeight="1" x14ac:dyDescent="0.2">
      <c r="A3760" s="128" t="s">
        <v>4034</v>
      </c>
      <c r="B3760" s="339">
        <v>300</v>
      </c>
      <c r="C3760" s="321"/>
      <c r="D3760" s="321" t="s">
        <v>3989</v>
      </c>
      <c r="E3760" s="321"/>
      <c r="F3760" s="321"/>
      <c r="G3760" s="321" t="s">
        <v>19</v>
      </c>
      <c r="H3760" s="321"/>
      <c r="I3760" s="335">
        <v>1</v>
      </c>
      <c r="J3760" s="331"/>
      <c r="K3760" s="142">
        <v>13</v>
      </c>
      <c r="L3760" s="348">
        <v>13</v>
      </c>
      <c r="M3760" s="331"/>
      <c r="N3760" s="153"/>
      <c r="O3760" s="331"/>
      <c r="P3760" s="331"/>
      <c r="Q3760" s="331"/>
      <c r="R3760" s="331"/>
      <c r="S3760" s="142">
        <v>13</v>
      </c>
    </row>
    <row r="3761" spans="1:19" ht="10.9" customHeight="1" x14ac:dyDescent="0.2">
      <c r="A3761" s="322" t="s">
        <v>4014</v>
      </c>
      <c r="B3761" s="322"/>
      <c r="C3761" s="322"/>
      <c r="D3761" s="322"/>
      <c r="E3761" s="322"/>
      <c r="F3761" s="322"/>
      <c r="G3761" s="322"/>
      <c r="H3761" s="322"/>
      <c r="I3761" s="322"/>
      <c r="J3761" s="322"/>
      <c r="K3761" s="322"/>
      <c r="L3761" s="349">
        <v>13</v>
      </c>
      <c r="M3761" s="322"/>
      <c r="N3761" s="152">
        <v>0</v>
      </c>
      <c r="O3761" s="333">
        <v>0</v>
      </c>
      <c r="P3761" s="322"/>
      <c r="Q3761" s="333">
        <v>0</v>
      </c>
      <c r="R3761" s="322"/>
      <c r="S3761" s="160">
        <v>13</v>
      </c>
    </row>
    <row r="3762" spans="1:19" ht="10.9" customHeight="1" x14ac:dyDescent="0.2">
      <c r="A3762" s="322" t="s">
        <v>4013</v>
      </c>
      <c r="B3762" s="322"/>
      <c r="C3762" s="322"/>
      <c r="D3762" s="322"/>
      <c r="E3762" s="322"/>
      <c r="F3762" s="322"/>
      <c r="G3762" s="322"/>
      <c r="H3762" s="322"/>
      <c r="I3762" s="322"/>
      <c r="J3762" s="322"/>
      <c r="K3762" s="322"/>
      <c r="L3762" s="329">
        <v>1</v>
      </c>
      <c r="M3762" s="322"/>
      <c r="N3762" s="150">
        <v>0</v>
      </c>
      <c r="O3762" s="330">
        <v>0</v>
      </c>
      <c r="P3762" s="322"/>
      <c r="Q3762" s="330">
        <v>0</v>
      </c>
      <c r="R3762" s="322"/>
      <c r="S3762" s="149">
        <v>1</v>
      </c>
    </row>
    <row r="3763" spans="1:19" ht="10.9" customHeight="1" x14ac:dyDescent="0.2">
      <c r="A3763" s="301"/>
      <c r="B3763" s="301"/>
      <c r="C3763" s="301"/>
      <c r="D3763" s="301"/>
      <c r="E3763" s="301"/>
      <c r="F3763" s="301"/>
      <c r="G3763" s="301"/>
      <c r="H3763" s="301"/>
      <c r="I3763" s="301"/>
      <c r="J3763" s="301"/>
      <c r="K3763" s="301"/>
      <c r="L3763" s="301"/>
      <c r="M3763" s="301"/>
      <c r="N3763" s="301"/>
      <c r="O3763" s="301"/>
      <c r="P3763" s="301"/>
      <c r="Q3763" s="301"/>
      <c r="R3763" s="301"/>
      <c r="S3763" s="301"/>
    </row>
    <row r="3764" spans="1:19" ht="10.9" customHeight="1" x14ac:dyDescent="0.2">
      <c r="A3764" s="322" t="s">
        <v>4031</v>
      </c>
      <c r="B3764" s="322"/>
      <c r="C3764" s="322"/>
      <c r="D3764" s="322"/>
      <c r="E3764" s="321" t="s">
        <v>4132</v>
      </c>
      <c r="F3764" s="321"/>
      <c r="G3764" s="321"/>
      <c r="H3764" s="321"/>
      <c r="I3764" s="321"/>
      <c r="J3764" s="321"/>
      <c r="K3764" s="321"/>
      <c r="L3764" s="321"/>
      <c r="M3764" s="321"/>
      <c r="N3764" s="321"/>
      <c r="O3764" s="321"/>
      <c r="P3764" s="321"/>
      <c r="Q3764" s="321"/>
      <c r="R3764" s="321"/>
      <c r="S3764" s="321"/>
    </row>
    <row r="3765" spans="1:19" ht="10.9" customHeight="1" x14ac:dyDescent="0.2">
      <c r="A3765" s="322" t="s">
        <v>4022</v>
      </c>
      <c r="B3765" s="322"/>
      <c r="C3765" s="322"/>
      <c r="D3765" s="322"/>
      <c r="E3765" s="321" t="s">
        <v>4131</v>
      </c>
      <c r="F3765" s="321"/>
      <c r="G3765" s="321"/>
      <c r="H3765" s="321"/>
      <c r="I3765" s="321"/>
      <c r="J3765" s="321"/>
      <c r="K3765" s="321"/>
      <c r="L3765" s="321"/>
      <c r="M3765" s="321"/>
      <c r="N3765" s="321"/>
      <c r="O3765" s="321"/>
      <c r="P3765" s="322" t="s">
        <v>2904</v>
      </c>
      <c r="Q3765" s="322"/>
      <c r="R3765" s="321" t="s">
        <v>19</v>
      </c>
      <c r="S3765" s="321"/>
    </row>
    <row r="3766" spans="1:19" ht="10.9" customHeight="1" x14ac:dyDescent="0.2">
      <c r="A3766" s="157"/>
      <c r="B3766" s="324"/>
      <c r="C3766" s="324"/>
      <c r="D3766" s="324"/>
      <c r="E3766" s="324"/>
      <c r="F3766" s="324"/>
      <c r="G3766" s="325"/>
      <c r="H3766" s="325"/>
      <c r="I3766" s="325"/>
      <c r="J3766" s="325"/>
      <c r="K3766" s="156"/>
      <c r="L3766" s="326" t="s">
        <v>4020</v>
      </c>
      <c r="M3766" s="326"/>
      <c r="N3766" s="326"/>
      <c r="O3766" s="326"/>
      <c r="P3766" s="326"/>
      <c r="Q3766" s="326"/>
      <c r="R3766" s="326"/>
      <c r="S3766" s="156"/>
    </row>
    <row r="3767" spans="1:19" ht="65.650000000000006" customHeight="1" x14ac:dyDescent="0.2">
      <c r="A3767" s="155" t="s">
        <v>1247</v>
      </c>
      <c r="B3767" s="327" t="s">
        <v>0</v>
      </c>
      <c r="C3767" s="327"/>
      <c r="D3767" s="327" t="s">
        <v>1</v>
      </c>
      <c r="E3767" s="327"/>
      <c r="F3767" s="327"/>
      <c r="G3767" s="327" t="s">
        <v>2904</v>
      </c>
      <c r="H3767" s="327"/>
      <c r="I3767" s="328" t="s">
        <v>405</v>
      </c>
      <c r="J3767" s="328"/>
      <c r="K3767" s="154" t="s">
        <v>4</v>
      </c>
      <c r="L3767" s="322" t="s">
        <v>4019</v>
      </c>
      <c r="M3767" s="322"/>
      <c r="N3767" s="141" t="s">
        <v>4018</v>
      </c>
      <c r="O3767" s="322" t="s">
        <v>4017</v>
      </c>
      <c r="P3767" s="322"/>
      <c r="Q3767" s="322" t="s">
        <v>4016</v>
      </c>
      <c r="R3767" s="322"/>
      <c r="S3767" s="154" t="s">
        <v>5</v>
      </c>
    </row>
    <row r="3768" spans="1:19" ht="10.9" customHeight="1" x14ac:dyDescent="0.2">
      <c r="A3768" s="128" t="s">
        <v>4015</v>
      </c>
      <c r="B3768" s="334">
        <v>1545</v>
      </c>
      <c r="C3768" s="321"/>
      <c r="D3768" s="321" t="s">
        <v>3212</v>
      </c>
      <c r="E3768" s="321"/>
      <c r="F3768" s="321"/>
      <c r="G3768" s="321" t="s">
        <v>19</v>
      </c>
      <c r="H3768" s="321"/>
      <c r="I3768" s="335">
        <v>1</v>
      </c>
      <c r="J3768" s="331"/>
      <c r="K3768" s="142">
        <v>60.5</v>
      </c>
      <c r="L3768" s="331"/>
      <c r="M3768" s="331"/>
      <c r="N3768" s="142">
        <v>60.5</v>
      </c>
      <c r="O3768" s="331"/>
      <c r="P3768" s="331"/>
      <c r="Q3768" s="331"/>
      <c r="R3768" s="331"/>
      <c r="S3768" s="142">
        <v>60.5</v>
      </c>
    </row>
    <row r="3769" spans="1:19" ht="10.9" customHeight="1" x14ac:dyDescent="0.2">
      <c r="A3769" s="128" t="s">
        <v>4015</v>
      </c>
      <c r="B3769" s="334">
        <v>1546</v>
      </c>
      <c r="C3769" s="321"/>
      <c r="D3769" s="321" t="s">
        <v>3211</v>
      </c>
      <c r="E3769" s="321"/>
      <c r="F3769" s="321"/>
      <c r="G3769" s="321" t="s">
        <v>7</v>
      </c>
      <c r="H3769" s="321"/>
      <c r="I3769" s="335">
        <v>1.42</v>
      </c>
      <c r="J3769" s="331"/>
      <c r="K3769" s="142">
        <v>17.18</v>
      </c>
      <c r="L3769" s="331"/>
      <c r="M3769" s="331"/>
      <c r="N3769" s="142">
        <v>24.395600000000002</v>
      </c>
      <c r="O3769" s="331"/>
      <c r="P3769" s="331"/>
      <c r="Q3769" s="331"/>
      <c r="R3769" s="331"/>
      <c r="S3769" s="142">
        <v>24.395600000000002</v>
      </c>
    </row>
    <row r="3770" spans="1:19" ht="10.9" customHeight="1" x14ac:dyDescent="0.2">
      <c r="A3770" s="128" t="s">
        <v>4015</v>
      </c>
      <c r="B3770" s="334">
        <v>6086</v>
      </c>
      <c r="C3770" s="321"/>
      <c r="D3770" s="321" t="s">
        <v>3280</v>
      </c>
      <c r="E3770" s="321"/>
      <c r="F3770" s="321"/>
      <c r="G3770" s="321" t="s">
        <v>7</v>
      </c>
      <c r="H3770" s="321"/>
      <c r="I3770" s="335">
        <v>2.82</v>
      </c>
      <c r="J3770" s="331"/>
      <c r="K3770" s="132">
        <v>3.5000000000000003E-2</v>
      </c>
      <c r="L3770" s="331"/>
      <c r="M3770" s="331"/>
      <c r="N3770" s="132">
        <v>9.8699999999999996E-2</v>
      </c>
      <c r="O3770" s="331"/>
      <c r="P3770" s="331"/>
      <c r="Q3770" s="331"/>
      <c r="R3770" s="331"/>
      <c r="S3770" s="132">
        <v>9.8699999999999996E-2</v>
      </c>
    </row>
    <row r="3771" spans="1:19" ht="10.9" customHeight="1" x14ac:dyDescent="0.2">
      <c r="A3771" s="128" t="s">
        <v>4015</v>
      </c>
      <c r="B3771" s="334">
        <v>6105</v>
      </c>
      <c r="C3771" s="321"/>
      <c r="D3771" s="321" t="s">
        <v>3275</v>
      </c>
      <c r="E3771" s="321"/>
      <c r="F3771" s="321"/>
      <c r="G3771" s="321" t="s">
        <v>7</v>
      </c>
      <c r="H3771" s="321"/>
      <c r="I3771" s="335">
        <v>2.21</v>
      </c>
      <c r="J3771" s="331"/>
      <c r="K3771" s="132">
        <v>0.34</v>
      </c>
      <c r="L3771" s="331"/>
      <c r="M3771" s="331"/>
      <c r="N3771" s="132">
        <v>0.75139999999999996</v>
      </c>
      <c r="O3771" s="331"/>
      <c r="P3771" s="331"/>
      <c r="Q3771" s="331"/>
      <c r="R3771" s="331"/>
      <c r="S3771" s="132">
        <v>0.75139999999999996</v>
      </c>
    </row>
    <row r="3772" spans="1:19" ht="10.9" customHeight="1" x14ac:dyDescent="0.2">
      <c r="A3772" s="128" t="s">
        <v>4015</v>
      </c>
      <c r="B3772" s="334">
        <v>6106</v>
      </c>
      <c r="C3772" s="321"/>
      <c r="D3772" s="321" t="s">
        <v>3274</v>
      </c>
      <c r="E3772" s="321"/>
      <c r="F3772" s="321"/>
      <c r="G3772" s="321" t="s">
        <v>7</v>
      </c>
      <c r="H3772" s="321"/>
      <c r="I3772" s="335">
        <v>2.82</v>
      </c>
      <c r="J3772" s="331"/>
      <c r="K3772" s="132">
        <v>0.32</v>
      </c>
      <c r="L3772" s="331"/>
      <c r="M3772" s="331"/>
      <c r="N3772" s="132">
        <v>0.90239999999999998</v>
      </c>
      <c r="O3772" s="331"/>
      <c r="P3772" s="331"/>
      <c r="Q3772" s="331"/>
      <c r="R3772" s="331"/>
      <c r="S3772" s="132">
        <v>0.90239999999999998</v>
      </c>
    </row>
    <row r="3773" spans="1:19" ht="10.9" customHeight="1" x14ac:dyDescent="0.2">
      <c r="A3773" s="322" t="s">
        <v>4014</v>
      </c>
      <c r="B3773" s="322"/>
      <c r="C3773" s="322"/>
      <c r="D3773" s="322"/>
      <c r="E3773" s="322"/>
      <c r="F3773" s="322"/>
      <c r="G3773" s="322"/>
      <c r="H3773" s="322"/>
      <c r="I3773" s="322"/>
      <c r="J3773" s="322"/>
      <c r="K3773" s="322"/>
      <c r="L3773" s="333">
        <v>0</v>
      </c>
      <c r="M3773" s="322"/>
      <c r="N3773" s="160">
        <v>86.648099999999999</v>
      </c>
      <c r="O3773" s="333">
        <v>0</v>
      </c>
      <c r="P3773" s="322"/>
      <c r="Q3773" s="333">
        <v>0</v>
      </c>
      <c r="R3773" s="322"/>
      <c r="S3773" s="160">
        <v>86.648099999999999</v>
      </c>
    </row>
    <row r="3774" spans="1:19" ht="10.9" customHeight="1" x14ac:dyDescent="0.2">
      <c r="A3774" s="322" t="s">
        <v>4013</v>
      </c>
      <c r="B3774" s="322"/>
      <c r="C3774" s="322"/>
      <c r="D3774" s="322"/>
      <c r="E3774" s="322"/>
      <c r="F3774" s="322"/>
      <c r="G3774" s="322"/>
      <c r="H3774" s="322"/>
      <c r="I3774" s="322"/>
      <c r="J3774" s="322"/>
      <c r="K3774" s="322"/>
      <c r="L3774" s="330">
        <v>0</v>
      </c>
      <c r="M3774" s="322"/>
      <c r="N3774" s="149">
        <v>1</v>
      </c>
      <c r="O3774" s="330">
        <v>0</v>
      </c>
      <c r="P3774" s="322"/>
      <c r="Q3774" s="330">
        <v>0</v>
      </c>
      <c r="R3774" s="322"/>
      <c r="S3774" s="149">
        <v>1</v>
      </c>
    </row>
    <row r="3775" spans="1:19" ht="10.9" customHeight="1" x14ac:dyDescent="0.2">
      <c r="A3775" s="301"/>
      <c r="B3775" s="301"/>
      <c r="C3775" s="301"/>
      <c r="D3775" s="301"/>
      <c r="E3775" s="301"/>
      <c r="F3775" s="301"/>
      <c r="G3775" s="301"/>
      <c r="H3775" s="301"/>
      <c r="I3775" s="301"/>
      <c r="J3775" s="301"/>
      <c r="K3775" s="301"/>
      <c r="L3775" s="301"/>
      <c r="M3775" s="301"/>
      <c r="N3775" s="301"/>
      <c r="O3775" s="301"/>
      <c r="P3775" s="301"/>
      <c r="Q3775" s="301"/>
      <c r="R3775" s="301"/>
      <c r="S3775" s="301"/>
    </row>
    <row r="3776" spans="1:19" ht="10.9" customHeight="1" x14ac:dyDescent="0.2">
      <c r="A3776" s="322" t="s">
        <v>4031</v>
      </c>
      <c r="B3776" s="322"/>
      <c r="C3776" s="322"/>
      <c r="D3776" s="322"/>
      <c r="E3776" s="321" t="s">
        <v>4130</v>
      </c>
      <c r="F3776" s="321"/>
      <c r="G3776" s="321"/>
      <c r="H3776" s="321"/>
      <c r="I3776" s="321"/>
      <c r="J3776" s="321"/>
      <c r="K3776" s="321"/>
      <c r="L3776" s="321"/>
      <c r="M3776" s="321"/>
      <c r="N3776" s="321"/>
      <c r="O3776" s="321"/>
      <c r="P3776" s="321"/>
      <c r="Q3776" s="321"/>
      <c r="R3776" s="321"/>
      <c r="S3776" s="321"/>
    </row>
    <row r="3777" spans="1:19" ht="10.9" customHeight="1" x14ac:dyDescent="0.2">
      <c r="A3777" s="322" t="s">
        <v>4022</v>
      </c>
      <c r="B3777" s="322"/>
      <c r="C3777" s="322"/>
      <c r="D3777" s="322"/>
      <c r="E3777" s="321" t="s">
        <v>4129</v>
      </c>
      <c r="F3777" s="321"/>
      <c r="G3777" s="321"/>
      <c r="H3777" s="321"/>
      <c r="I3777" s="321"/>
      <c r="J3777" s="321"/>
      <c r="K3777" s="321"/>
      <c r="L3777" s="321"/>
      <c r="M3777" s="321"/>
      <c r="N3777" s="321"/>
      <c r="O3777" s="321"/>
      <c r="P3777" s="322" t="s">
        <v>2904</v>
      </c>
      <c r="Q3777" s="322"/>
      <c r="R3777" s="321" t="s">
        <v>7</v>
      </c>
      <c r="S3777" s="321"/>
    </row>
    <row r="3778" spans="1:19" ht="10.9" customHeight="1" x14ac:dyDescent="0.2">
      <c r="A3778" s="157"/>
      <c r="B3778" s="324"/>
      <c r="C3778" s="324"/>
      <c r="D3778" s="324"/>
      <c r="E3778" s="324"/>
      <c r="F3778" s="324"/>
      <c r="G3778" s="325"/>
      <c r="H3778" s="325"/>
      <c r="I3778" s="325"/>
      <c r="J3778" s="325"/>
      <c r="K3778" s="156"/>
      <c r="L3778" s="326" t="s">
        <v>4020</v>
      </c>
      <c r="M3778" s="326"/>
      <c r="N3778" s="326"/>
      <c r="O3778" s="326"/>
      <c r="P3778" s="326"/>
      <c r="Q3778" s="326"/>
      <c r="R3778" s="326"/>
      <c r="S3778" s="156"/>
    </row>
    <row r="3779" spans="1:19" ht="65.650000000000006" customHeight="1" x14ac:dyDescent="0.2">
      <c r="A3779" s="155" t="s">
        <v>1247</v>
      </c>
      <c r="B3779" s="327" t="s">
        <v>0</v>
      </c>
      <c r="C3779" s="327"/>
      <c r="D3779" s="327" t="s">
        <v>1</v>
      </c>
      <c r="E3779" s="327"/>
      <c r="F3779" s="327"/>
      <c r="G3779" s="327" t="s">
        <v>2904</v>
      </c>
      <c r="H3779" s="327"/>
      <c r="I3779" s="328" t="s">
        <v>405</v>
      </c>
      <c r="J3779" s="328"/>
      <c r="K3779" s="154" t="s">
        <v>4</v>
      </c>
      <c r="L3779" s="322" t="s">
        <v>4019</v>
      </c>
      <c r="M3779" s="322"/>
      <c r="N3779" s="141" t="s">
        <v>4018</v>
      </c>
      <c r="O3779" s="322" t="s">
        <v>4017</v>
      </c>
      <c r="P3779" s="322"/>
      <c r="Q3779" s="322" t="s">
        <v>4016</v>
      </c>
      <c r="R3779" s="322"/>
      <c r="S3779" s="154" t="s">
        <v>5</v>
      </c>
    </row>
    <row r="3780" spans="1:19" ht="10.9" customHeight="1" x14ac:dyDescent="0.2">
      <c r="A3780" s="128" t="s">
        <v>4015</v>
      </c>
      <c r="B3780" s="334">
        <v>2536</v>
      </c>
      <c r="C3780" s="321"/>
      <c r="D3780" s="321" t="s">
        <v>1223</v>
      </c>
      <c r="E3780" s="321"/>
      <c r="F3780" s="321"/>
      <c r="G3780" s="321" t="s">
        <v>7</v>
      </c>
      <c r="H3780" s="321"/>
      <c r="I3780" s="335">
        <v>1</v>
      </c>
      <c r="J3780" s="331"/>
      <c r="K3780" s="135">
        <v>800</v>
      </c>
      <c r="L3780" s="331"/>
      <c r="M3780" s="331"/>
      <c r="N3780" s="135">
        <v>800</v>
      </c>
      <c r="O3780" s="331"/>
      <c r="P3780" s="331"/>
      <c r="Q3780" s="331"/>
      <c r="R3780" s="331"/>
      <c r="S3780" s="135">
        <v>800</v>
      </c>
    </row>
    <row r="3781" spans="1:19" ht="10.9" customHeight="1" x14ac:dyDescent="0.2">
      <c r="A3781" s="322" t="s">
        <v>4014</v>
      </c>
      <c r="B3781" s="322"/>
      <c r="C3781" s="322"/>
      <c r="D3781" s="322"/>
      <c r="E3781" s="322"/>
      <c r="F3781" s="322"/>
      <c r="G3781" s="322"/>
      <c r="H3781" s="322"/>
      <c r="I3781" s="322"/>
      <c r="J3781" s="322"/>
      <c r="K3781" s="322"/>
      <c r="L3781" s="333">
        <v>0</v>
      </c>
      <c r="M3781" s="322"/>
      <c r="N3781" s="161">
        <v>800</v>
      </c>
      <c r="O3781" s="333">
        <v>0</v>
      </c>
      <c r="P3781" s="322"/>
      <c r="Q3781" s="333">
        <v>0</v>
      </c>
      <c r="R3781" s="322"/>
      <c r="S3781" s="161">
        <v>800</v>
      </c>
    </row>
    <row r="3782" spans="1:19" ht="10.9" customHeight="1" x14ac:dyDescent="0.2">
      <c r="A3782" s="322" t="s">
        <v>4013</v>
      </c>
      <c r="B3782" s="322"/>
      <c r="C3782" s="322"/>
      <c r="D3782" s="322"/>
      <c r="E3782" s="322"/>
      <c r="F3782" s="322"/>
      <c r="G3782" s="322"/>
      <c r="H3782" s="322"/>
      <c r="I3782" s="322"/>
      <c r="J3782" s="322"/>
      <c r="K3782" s="322"/>
      <c r="L3782" s="330">
        <v>0</v>
      </c>
      <c r="M3782" s="322"/>
      <c r="N3782" s="149">
        <v>1</v>
      </c>
      <c r="O3782" s="330">
        <v>0</v>
      </c>
      <c r="P3782" s="322"/>
      <c r="Q3782" s="330">
        <v>0</v>
      </c>
      <c r="R3782" s="322"/>
      <c r="S3782" s="149">
        <v>1</v>
      </c>
    </row>
    <row r="3783" spans="1:19" ht="10.9" customHeight="1" x14ac:dyDescent="0.2">
      <c r="A3783" s="301"/>
      <c r="B3783" s="301"/>
      <c r="C3783" s="301"/>
      <c r="D3783" s="301"/>
      <c r="E3783" s="301"/>
      <c r="F3783" s="301"/>
      <c r="G3783" s="301"/>
      <c r="H3783" s="301"/>
      <c r="I3783" s="301"/>
      <c r="J3783" s="301"/>
      <c r="K3783" s="301"/>
      <c r="L3783" s="301"/>
      <c r="M3783" s="301"/>
      <c r="N3783" s="301"/>
      <c r="O3783" s="301"/>
      <c r="P3783" s="301"/>
      <c r="Q3783" s="301"/>
      <c r="R3783" s="301"/>
      <c r="S3783" s="301"/>
    </row>
    <row r="3784" spans="1:19" ht="10.9" customHeight="1" x14ac:dyDescent="0.2">
      <c r="A3784" s="322" t="s">
        <v>4022</v>
      </c>
      <c r="B3784" s="322"/>
      <c r="C3784" s="322"/>
      <c r="D3784" s="322"/>
      <c r="E3784" s="321" t="s">
        <v>4128</v>
      </c>
      <c r="F3784" s="321"/>
      <c r="G3784" s="321"/>
      <c r="H3784" s="321"/>
      <c r="I3784" s="321"/>
      <c r="J3784" s="321"/>
      <c r="K3784" s="321"/>
      <c r="L3784" s="321"/>
      <c r="M3784" s="321"/>
      <c r="N3784" s="321"/>
      <c r="O3784" s="321"/>
      <c r="P3784" s="322" t="s">
        <v>2904</v>
      </c>
      <c r="Q3784" s="322"/>
      <c r="R3784" s="321" t="s">
        <v>7</v>
      </c>
      <c r="S3784" s="321"/>
    </row>
    <row r="3785" spans="1:19" ht="10.9" customHeight="1" x14ac:dyDescent="0.2">
      <c r="A3785" s="157"/>
      <c r="B3785" s="324"/>
      <c r="C3785" s="324"/>
      <c r="D3785" s="324"/>
      <c r="E3785" s="324"/>
      <c r="F3785" s="324"/>
      <c r="G3785" s="325"/>
      <c r="H3785" s="325"/>
      <c r="I3785" s="325"/>
      <c r="J3785" s="325"/>
      <c r="K3785" s="156"/>
      <c r="L3785" s="326" t="s">
        <v>4020</v>
      </c>
      <c r="M3785" s="326"/>
      <c r="N3785" s="326"/>
      <c r="O3785" s="326"/>
      <c r="P3785" s="326"/>
      <c r="Q3785" s="326"/>
      <c r="R3785" s="326"/>
      <c r="S3785" s="156"/>
    </row>
    <row r="3786" spans="1:19" ht="65.650000000000006" customHeight="1" x14ac:dyDescent="0.2">
      <c r="A3786" s="155" t="s">
        <v>1247</v>
      </c>
      <c r="B3786" s="327" t="s">
        <v>0</v>
      </c>
      <c r="C3786" s="327"/>
      <c r="D3786" s="327" t="s">
        <v>1</v>
      </c>
      <c r="E3786" s="327"/>
      <c r="F3786" s="327"/>
      <c r="G3786" s="327" t="s">
        <v>2904</v>
      </c>
      <c r="H3786" s="327"/>
      <c r="I3786" s="328" t="s">
        <v>405</v>
      </c>
      <c r="J3786" s="328"/>
      <c r="K3786" s="154" t="s">
        <v>4</v>
      </c>
      <c r="L3786" s="322" t="s">
        <v>4019</v>
      </c>
      <c r="M3786" s="322"/>
      <c r="N3786" s="141" t="s">
        <v>4018</v>
      </c>
      <c r="O3786" s="322" t="s">
        <v>4017</v>
      </c>
      <c r="P3786" s="322"/>
      <c r="Q3786" s="322" t="s">
        <v>4016</v>
      </c>
      <c r="R3786" s="322"/>
      <c r="S3786" s="154" t="s">
        <v>5</v>
      </c>
    </row>
    <row r="3787" spans="1:19" ht="21.75" customHeight="1" x14ac:dyDescent="0.2">
      <c r="A3787" s="128" t="s">
        <v>4015</v>
      </c>
      <c r="B3787" s="334">
        <v>2537</v>
      </c>
      <c r="C3787" s="321"/>
      <c r="D3787" s="321" t="s">
        <v>4127</v>
      </c>
      <c r="E3787" s="321"/>
      <c r="F3787" s="321"/>
      <c r="G3787" s="321" t="s">
        <v>7</v>
      </c>
      <c r="H3787" s="321"/>
      <c r="I3787" s="335">
        <v>1</v>
      </c>
      <c r="J3787" s="331"/>
      <c r="K3787" s="135">
        <v>960</v>
      </c>
      <c r="L3787" s="331"/>
      <c r="M3787" s="331"/>
      <c r="N3787" s="135">
        <v>960</v>
      </c>
      <c r="O3787" s="331"/>
      <c r="P3787" s="331"/>
      <c r="Q3787" s="331"/>
      <c r="R3787" s="331"/>
      <c r="S3787" s="135">
        <v>960</v>
      </c>
    </row>
    <row r="3788" spans="1:19" ht="10.9" customHeight="1" x14ac:dyDescent="0.2">
      <c r="A3788" s="322" t="s">
        <v>4014</v>
      </c>
      <c r="B3788" s="322"/>
      <c r="C3788" s="322"/>
      <c r="D3788" s="322"/>
      <c r="E3788" s="322"/>
      <c r="F3788" s="322"/>
      <c r="G3788" s="322"/>
      <c r="H3788" s="322"/>
      <c r="I3788" s="322"/>
      <c r="J3788" s="322"/>
      <c r="K3788" s="322"/>
      <c r="L3788" s="333">
        <v>0</v>
      </c>
      <c r="M3788" s="322"/>
      <c r="N3788" s="161">
        <v>960</v>
      </c>
      <c r="O3788" s="333">
        <v>0</v>
      </c>
      <c r="P3788" s="322"/>
      <c r="Q3788" s="333">
        <v>0</v>
      </c>
      <c r="R3788" s="322"/>
      <c r="S3788" s="161">
        <v>960</v>
      </c>
    </row>
    <row r="3789" spans="1:19" ht="10.9" customHeight="1" x14ac:dyDescent="0.2">
      <c r="A3789" s="322" t="s">
        <v>4013</v>
      </c>
      <c r="B3789" s="322"/>
      <c r="C3789" s="322"/>
      <c r="D3789" s="322"/>
      <c r="E3789" s="322"/>
      <c r="F3789" s="322"/>
      <c r="G3789" s="322"/>
      <c r="H3789" s="322"/>
      <c r="I3789" s="322"/>
      <c r="J3789" s="322"/>
      <c r="K3789" s="322"/>
      <c r="L3789" s="330">
        <v>0</v>
      </c>
      <c r="M3789" s="322"/>
      <c r="N3789" s="149">
        <v>1</v>
      </c>
      <c r="O3789" s="330">
        <v>0</v>
      </c>
      <c r="P3789" s="322"/>
      <c r="Q3789" s="330">
        <v>0</v>
      </c>
      <c r="R3789" s="322"/>
      <c r="S3789" s="149">
        <v>1</v>
      </c>
    </row>
    <row r="3790" spans="1:19" ht="10.9" customHeight="1" x14ac:dyDescent="0.2">
      <c r="A3790" s="301"/>
      <c r="B3790" s="301"/>
      <c r="C3790" s="301"/>
      <c r="D3790" s="301"/>
      <c r="E3790" s="301"/>
      <c r="F3790" s="301"/>
      <c r="G3790" s="301"/>
      <c r="H3790" s="301"/>
      <c r="I3790" s="301"/>
      <c r="J3790" s="301"/>
      <c r="K3790" s="301"/>
      <c r="L3790" s="301"/>
      <c r="M3790" s="301"/>
      <c r="N3790" s="301"/>
      <c r="O3790" s="301"/>
      <c r="P3790" s="301"/>
      <c r="Q3790" s="301"/>
      <c r="R3790" s="301"/>
      <c r="S3790" s="301"/>
    </row>
    <row r="3791" spans="1:19" ht="10.9" customHeight="1" x14ac:dyDescent="0.2">
      <c r="A3791" s="322" t="s">
        <v>4022</v>
      </c>
      <c r="B3791" s="322"/>
      <c r="C3791" s="322"/>
      <c r="D3791" s="322"/>
      <c r="E3791" s="321" t="s">
        <v>4126</v>
      </c>
      <c r="F3791" s="321"/>
      <c r="G3791" s="321"/>
      <c r="H3791" s="321"/>
      <c r="I3791" s="321"/>
      <c r="J3791" s="321"/>
      <c r="K3791" s="321"/>
      <c r="L3791" s="321"/>
      <c r="M3791" s="321"/>
      <c r="N3791" s="321"/>
      <c r="O3791" s="321"/>
      <c r="P3791" s="322" t="s">
        <v>2904</v>
      </c>
      <c r="Q3791" s="322"/>
      <c r="R3791" s="321" t="s">
        <v>7</v>
      </c>
      <c r="S3791" s="321"/>
    </row>
    <row r="3792" spans="1:19" ht="10.9" customHeight="1" x14ac:dyDescent="0.2">
      <c r="A3792" s="157"/>
      <c r="B3792" s="324"/>
      <c r="C3792" s="324"/>
      <c r="D3792" s="324"/>
      <c r="E3792" s="324"/>
      <c r="F3792" s="324"/>
      <c r="G3792" s="325"/>
      <c r="H3792" s="325"/>
      <c r="I3792" s="325"/>
      <c r="J3792" s="325"/>
      <c r="K3792" s="156"/>
      <c r="L3792" s="326" t="s">
        <v>4020</v>
      </c>
      <c r="M3792" s="326"/>
      <c r="N3792" s="326"/>
      <c r="O3792" s="326"/>
      <c r="P3792" s="326"/>
      <c r="Q3792" s="326"/>
      <c r="R3792" s="326"/>
      <c r="S3792" s="156"/>
    </row>
    <row r="3793" spans="1:19" ht="65.650000000000006" customHeight="1" x14ac:dyDescent="0.2">
      <c r="A3793" s="155" t="s">
        <v>1247</v>
      </c>
      <c r="B3793" s="327" t="s">
        <v>0</v>
      </c>
      <c r="C3793" s="327"/>
      <c r="D3793" s="327" t="s">
        <v>1</v>
      </c>
      <c r="E3793" s="327"/>
      <c r="F3793" s="327"/>
      <c r="G3793" s="327" t="s">
        <v>2904</v>
      </c>
      <c r="H3793" s="327"/>
      <c r="I3793" s="328" t="s">
        <v>405</v>
      </c>
      <c r="J3793" s="328"/>
      <c r="K3793" s="154" t="s">
        <v>4</v>
      </c>
      <c r="L3793" s="322" t="s">
        <v>4019</v>
      </c>
      <c r="M3793" s="322"/>
      <c r="N3793" s="141" t="s">
        <v>4018</v>
      </c>
      <c r="O3793" s="322" t="s">
        <v>4017</v>
      </c>
      <c r="P3793" s="322"/>
      <c r="Q3793" s="322" t="s">
        <v>4016</v>
      </c>
      <c r="R3793" s="322"/>
      <c r="S3793" s="154" t="s">
        <v>5</v>
      </c>
    </row>
    <row r="3794" spans="1:19" ht="10.9" customHeight="1" x14ac:dyDescent="0.2">
      <c r="A3794" s="128" t="s">
        <v>4015</v>
      </c>
      <c r="B3794" s="334">
        <v>9276</v>
      </c>
      <c r="C3794" s="321"/>
      <c r="D3794" s="321" t="s">
        <v>1225</v>
      </c>
      <c r="E3794" s="321"/>
      <c r="F3794" s="321"/>
      <c r="G3794" s="321" t="s">
        <v>7</v>
      </c>
      <c r="H3794" s="321"/>
      <c r="I3794" s="335">
        <v>1</v>
      </c>
      <c r="J3794" s="331"/>
      <c r="K3794" s="135">
        <v>900</v>
      </c>
      <c r="L3794" s="331"/>
      <c r="M3794" s="331"/>
      <c r="N3794" s="135">
        <v>900</v>
      </c>
      <c r="O3794" s="331"/>
      <c r="P3794" s="331"/>
      <c r="Q3794" s="331"/>
      <c r="R3794" s="331"/>
      <c r="S3794" s="135">
        <v>900</v>
      </c>
    </row>
    <row r="3795" spans="1:19" ht="10.9" customHeight="1" x14ac:dyDescent="0.2">
      <c r="A3795" s="322" t="s">
        <v>4014</v>
      </c>
      <c r="B3795" s="322"/>
      <c r="C3795" s="322"/>
      <c r="D3795" s="322"/>
      <c r="E3795" s="322"/>
      <c r="F3795" s="322"/>
      <c r="G3795" s="322"/>
      <c r="H3795" s="322"/>
      <c r="I3795" s="322"/>
      <c r="J3795" s="322"/>
      <c r="K3795" s="322"/>
      <c r="L3795" s="333">
        <v>0</v>
      </c>
      <c r="M3795" s="322"/>
      <c r="N3795" s="161">
        <v>900</v>
      </c>
      <c r="O3795" s="333">
        <v>0</v>
      </c>
      <c r="P3795" s="322"/>
      <c r="Q3795" s="333">
        <v>0</v>
      </c>
      <c r="R3795" s="322"/>
      <c r="S3795" s="161">
        <v>900</v>
      </c>
    </row>
    <row r="3796" spans="1:19" ht="10.9" customHeight="1" x14ac:dyDescent="0.2">
      <c r="A3796" s="322" t="s">
        <v>4013</v>
      </c>
      <c r="B3796" s="322"/>
      <c r="C3796" s="322"/>
      <c r="D3796" s="322"/>
      <c r="E3796" s="322"/>
      <c r="F3796" s="322"/>
      <c r="G3796" s="322"/>
      <c r="H3796" s="322"/>
      <c r="I3796" s="322"/>
      <c r="J3796" s="322"/>
      <c r="K3796" s="322"/>
      <c r="L3796" s="330">
        <v>0</v>
      </c>
      <c r="M3796" s="322"/>
      <c r="N3796" s="149">
        <v>1</v>
      </c>
      <c r="O3796" s="330">
        <v>0</v>
      </c>
      <c r="P3796" s="322"/>
      <c r="Q3796" s="330">
        <v>0</v>
      </c>
      <c r="R3796" s="322"/>
      <c r="S3796" s="149">
        <v>1</v>
      </c>
    </row>
    <row r="3797" spans="1:19" ht="10.9" customHeight="1" x14ac:dyDescent="0.2">
      <c r="A3797" s="301"/>
      <c r="B3797" s="301"/>
      <c r="C3797" s="301"/>
      <c r="D3797" s="301"/>
      <c r="E3797" s="301"/>
      <c r="F3797" s="301"/>
      <c r="G3797" s="301"/>
      <c r="H3797" s="301"/>
      <c r="I3797" s="301"/>
      <c r="J3797" s="301"/>
      <c r="K3797" s="301"/>
      <c r="L3797" s="301"/>
      <c r="M3797" s="301"/>
      <c r="N3797" s="301"/>
      <c r="O3797" s="301"/>
      <c r="P3797" s="301"/>
      <c r="Q3797" s="301"/>
      <c r="R3797" s="301"/>
      <c r="S3797" s="301"/>
    </row>
    <row r="3798" spans="1:19" ht="10.9" customHeight="1" x14ac:dyDescent="0.2">
      <c r="A3798" s="322" t="s">
        <v>4033</v>
      </c>
      <c r="B3798" s="322"/>
      <c r="C3798" s="322"/>
      <c r="D3798" s="322"/>
      <c r="E3798" s="321" t="s">
        <v>4125</v>
      </c>
      <c r="F3798" s="321"/>
      <c r="G3798" s="321"/>
      <c r="H3798" s="321"/>
      <c r="I3798" s="321"/>
      <c r="J3798" s="321"/>
      <c r="K3798" s="321"/>
      <c r="L3798" s="321"/>
      <c r="M3798" s="321"/>
      <c r="N3798" s="321"/>
      <c r="O3798" s="321"/>
      <c r="P3798" s="321"/>
      <c r="Q3798" s="321"/>
      <c r="R3798" s="321"/>
      <c r="S3798" s="321"/>
    </row>
    <row r="3799" spans="1:19" ht="10.9" customHeight="1" x14ac:dyDescent="0.2">
      <c r="A3799" s="322" t="s">
        <v>4031</v>
      </c>
      <c r="B3799" s="322"/>
      <c r="C3799" s="322"/>
      <c r="D3799" s="322"/>
      <c r="E3799" s="321" t="s">
        <v>4124</v>
      </c>
      <c r="F3799" s="321"/>
      <c r="G3799" s="321"/>
      <c r="H3799" s="321"/>
      <c r="I3799" s="321"/>
      <c r="J3799" s="321"/>
      <c r="K3799" s="321"/>
      <c r="L3799" s="321"/>
      <c r="M3799" s="321"/>
      <c r="N3799" s="321"/>
      <c r="O3799" s="321"/>
      <c r="P3799" s="321"/>
      <c r="Q3799" s="321"/>
      <c r="R3799" s="321"/>
      <c r="S3799" s="321"/>
    </row>
    <row r="3800" spans="1:19" ht="10.9" customHeight="1" x14ac:dyDescent="0.2">
      <c r="A3800" s="322" t="s">
        <v>4022</v>
      </c>
      <c r="B3800" s="322"/>
      <c r="C3800" s="322"/>
      <c r="D3800" s="322"/>
      <c r="E3800" s="321" t="s">
        <v>4123</v>
      </c>
      <c r="F3800" s="321"/>
      <c r="G3800" s="321"/>
      <c r="H3800" s="321"/>
      <c r="I3800" s="321"/>
      <c r="J3800" s="321"/>
      <c r="K3800" s="321"/>
      <c r="L3800" s="321"/>
      <c r="M3800" s="321"/>
      <c r="N3800" s="321"/>
      <c r="O3800" s="321"/>
      <c r="P3800" s="322" t="s">
        <v>2904</v>
      </c>
      <c r="Q3800" s="322"/>
      <c r="R3800" s="321" t="s">
        <v>21</v>
      </c>
      <c r="S3800" s="321"/>
    </row>
    <row r="3801" spans="1:19" ht="10.9" customHeight="1" x14ac:dyDescent="0.2">
      <c r="A3801" s="157"/>
      <c r="B3801" s="324"/>
      <c r="C3801" s="324"/>
      <c r="D3801" s="324"/>
      <c r="E3801" s="324"/>
      <c r="F3801" s="324"/>
      <c r="G3801" s="325"/>
      <c r="H3801" s="325"/>
      <c r="I3801" s="325"/>
      <c r="J3801" s="325"/>
      <c r="K3801" s="156"/>
      <c r="L3801" s="326" t="s">
        <v>4020</v>
      </c>
      <c r="M3801" s="326"/>
      <c r="N3801" s="326"/>
      <c r="O3801" s="326"/>
      <c r="P3801" s="326"/>
      <c r="Q3801" s="326"/>
      <c r="R3801" s="326"/>
      <c r="S3801" s="156"/>
    </row>
    <row r="3802" spans="1:19" ht="65.650000000000006" customHeight="1" x14ac:dyDescent="0.2">
      <c r="A3802" s="155" t="s">
        <v>1247</v>
      </c>
      <c r="B3802" s="327" t="s">
        <v>0</v>
      </c>
      <c r="C3802" s="327"/>
      <c r="D3802" s="327" t="s">
        <v>1</v>
      </c>
      <c r="E3802" s="327"/>
      <c r="F3802" s="327"/>
      <c r="G3802" s="327" t="s">
        <v>2904</v>
      </c>
      <c r="H3802" s="327"/>
      <c r="I3802" s="328" t="s">
        <v>405</v>
      </c>
      <c r="J3802" s="328"/>
      <c r="K3802" s="154" t="s">
        <v>4</v>
      </c>
      <c r="L3802" s="322" t="s">
        <v>4019</v>
      </c>
      <c r="M3802" s="322"/>
      <c r="N3802" s="141" t="s">
        <v>4018</v>
      </c>
      <c r="O3802" s="322" t="s">
        <v>4017</v>
      </c>
      <c r="P3802" s="322"/>
      <c r="Q3802" s="322" t="s">
        <v>4016</v>
      </c>
      <c r="R3802" s="322"/>
      <c r="S3802" s="154" t="s">
        <v>5</v>
      </c>
    </row>
    <row r="3803" spans="1:19" ht="10.9" customHeight="1" x14ac:dyDescent="0.2">
      <c r="A3803" s="128" t="s">
        <v>4015</v>
      </c>
      <c r="B3803" s="334">
        <v>6245</v>
      </c>
      <c r="C3803" s="321"/>
      <c r="D3803" s="321" t="s">
        <v>2714</v>
      </c>
      <c r="E3803" s="321"/>
      <c r="F3803" s="321"/>
      <c r="G3803" s="321" t="s">
        <v>21</v>
      </c>
      <c r="H3803" s="321"/>
      <c r="I3803" s="335">
        <v>1</v>
      </c>
      <c r="J3803" s="331"/>
      <c r="K3803" s="135">
        <v>480</v>
      </c>
      <c r="L3803" s="331"/>
      <c r="M3803" s="331"/>
      <c r="N3803" s="135">
        <v>480</v>
      </c>
      <c r="O3803" s="331"/>
      <c r="P3803" s="331"/>
      <c r="Q3803" s="331"/>
      <c r="R3803" s="331"/>
      <c r="S3803" s="135">
        <v>480</v>
      </c>
    </row>
    <row r="3804" spans="1:19" ht="10.9" customHeight="1" x14ac:dyDescent="0.2">
      <c r="A3804" s="322" t="s">
        <v>4014</v>
      </c>
      <c r="B3804" s="322"/>
      <c r="C3804" s="322"/>
      <c r="D3804" s="322"/>
      <c r="E3804" s="322"/>
      <c r="F3804" s="322"/>
      <c r="G3804" s="322"/>
      <c r="H3804" s="322"/>
      <c r="I3804" s="322"/>
      <c r="J3804" s="322"/>
      <c r="K3804" s="322"/>
      <c r="L3804" s="333">
        <v>0</v>
      </c>
      <c r="M3804" s="322"/>
      <c r="N3804" s="161">
        <v>480</v>
      </c>
      <c r="O3804" s="333">
        <v>0</v>
      </c>
      <c r="P3804" s="322"/>
      <c r="Q3804" s="333">
        <v>0</v>
      </c>
      <c r="R3804" s="322"/>
      <c r="S3804" s="161">
        <v>480</v>
      </c>
    </row>
    <row r="3805" spans="1:19" ht="10.9" customHeight="1" x14ac:dyDescent="0.2">
      <c r="A3805" s="322" t="s">
        <v>4013</v>
      </c>
      <c r="B3805" s="322"/>
      <c r="C3805" s="322"/>
      <c r="D3805" s="322"/>
      <c r="E3805" s="322"/>
      <c r="F3805" s="322"/>
      <c r="G3805" s="322"/>
      <c r="H3805" s="322"/>
      <c r="I3805" s="322"/>
      <c r="J3805" s="322"/>
      <c r="K3805" s="322"/>
      <c r="L3805" s="330">
        <v>0</v>
      </c>
      <c r="M3805" s="322"/>
      <c r="N3805" s="149">
        <v>1</v>
      </c>
      <c r="O3805" s="330">
        <v>0</v>
      </c>
      <c r="P3805" s="322"/>
      <c r="Q3805" s="330">
        <v>0</v>
      </c>
      <c r="R3805" s="322"/>
      <c r="S3805" s="149">
        <v>1</v>
      </c>
    </row>
    <row r="3806" spans="1:19" ht="10.9" customHeight="1" x14ac:dyDescent="0.2">
      <c r="A3806" s="301"/>
      <c r="B3806" s="301"/>
      <c r="C3806" s="301"/>
      <c r="D3806" s="301"/>
      <c r="E3806" s="301"/>
      <c r="F3806" s="301"/>
      <c r="G3806" s="301"/>
      <c r="H3806" s="301"/>
      <c r="I3806" s="301"/>
      <c r="J3806" s="301"/>
      <c r="K3806" s="301"/>
      <c r="L3806" s="301"/>
      <c r="M3806" s="301"/>
      <c r="N3806" s="301"/>
      <c r="O3806" s="301"/>
      <c r="P3806" s="301"/>
      <c r="Q3806" s="301"/>
      <c r="R3806" s="301"/>
      <c r="S3806" s="301"/>
    </row>
    <row r="3807" spans="1:19" ht="10.9" customHeight="1" x14ac:dyDescent="0.2">
      <c r="A3807" s="322" t="s">
        <v>4031</v>
      </c>
      <c r="B3807" s="322"/>
      <c r="C3807" s="322"/>
      <c r="D3807" s="322"/>
      <c r="E3807" s="321" t="s">
        <v>4122</v>
      </c>
      <c r="F3807" s="321"/>
      <c r="G3807" s="321"/>
      <c r="H3807" s="321"/>
      <c r="I3807" s="321"/>
      <c r="J3807" s="321"/>
      <c r="K3807" s="321"/>
      <c r="L3807" s="321"/>
      <c r="M3807" s="321"/>
      <c r="N3807" s="321"/>
      <c r="O3807" s="321"/>
      <c r="P3807" s="321"/>
      <c r="Q3807" s="321"/>
      <c r="R3807" s="321"/>
      <c r="S3807" s="321"/>
    </row>
    <row r="3808" spans="1:19" ht="10.9" customHeight="1" x14ac:dyDescent="0.2">
      <c r="A3808" s="322" t="s">
        <v>4022</v>
      </c>
      <c r="B3808" s="322"/>
      <c r="C3808" s="322"/>
      <c r="D3808" s="322"/>
      <c r="E3808" s="321" t="s">
        <v>4121</v>
      </c>
      <c r="F3808" s="321"/>
      <c r="G3808" s="321"/>
      <c r="H3808" s="321"/>
      <c r="I3808" s="321"/>
      <c r="J3808" s="321"/>
      <c r="K3808" s="321"/>
      <c r="L3808" s="321"/>
      <c r="M3808" s="321"/>
      <c r="N3808" s="321"/>
      <c r="O3808" s="321"/>
      <c r="P3808" s="322" t="s">
        <v>2904</v>
      </c>
      <c r="Q3808" s="322"/>
      <c r="R3808" s="321" t="s">
        <v>21</v>
      </c>
      <c r="S3808" s="321"/>
    </row>
    <row r="3809" spans="1:19" ht="10.9" customHeight="1" x14ac:dyDescent="0.2">
      <c r="A3809" s="157"/>
      <c r="B3809" s="324"/>
      <c r="C3809" s="324"/>
      <c r="D3809" s="324"/>
      <c r="E3809" s="324"/>
      <c r="F3809" s="324"/>
      <c r="G3809" s="325"/>
      <c r="H3809" s="325"/>
      <c r="I3809" s="325"/>
      <c r="J3809" s="325"/>
      <c r="K3809" s="156"/>
      <c r="L3809" s="326" t="s">
        <v>4020</v>
      </c>
      <c r="M3809" s="326"/>
      <c r="N3809" s="326"/>
      <c r="O3809" s="326"/>
      <c r="P3809" s="326"/>
      <c r="Q3809" s="326"/>
      <c r="R3809" s="326"/>
      <c r="S3809" s="156"/>
    </row>
    <row r="3810" spans="1:19" ht="65.650000000000006" customHeight="1" x14ac:dyDescent="0.2">
      <c r="A3810" s="155" t="s">
        <v>1247</v>
      </c>
      <c r="B3810" s="327" t="s">
        <v>0</v>
      </c>
      <c r="C3810" s="327"/>
      <c r="D3810" s="327" t="s">
        <v>1</v>
      </c>
      <c r="E3810" s="327"/>
      <c r="F3810" s="327"/>
      <c r="G3810" s="327" t="s">
        <v>2904</v>
      </c>
      <c r="H3810" s="327"/>
      <c r="I3810" s="328" t="s">
        <v>405</v>
      </c>
      <c r="J3810" s="328"/>
      <c r="K3810" s="154" t="s">
        <v>4</v>
      </c>
      <c r="L3810" s="322" t="s">
        <v>4019</v>
      </c>
      <c r="M3810" s="322"/>
      <c r="N3810" s="141" t="s">
        <v>4018</v>
      </c>
      <c r="O3810" s="322" t="s">
        <v>4017</v>
      </c>
      <c r="P3810" s="322"/>
      <c r="Q3810" s="322" t="s">
        <v>4016</v>
      </c>
      <c r="R3810" s="322"/>
      <c r="S3810" s="154" t="s">
        <v>5</v>
      </c>
    </row>
    <row r="3811" spans="1:19" ht="10.9" customHeight="1" x14ac:dyDescent="0.2">
      <c r="A3811" s="128" t="s">
        <v>4015</v>
      </c>
      <c r="B3811" s="334">
        <v>6229</v>
      </c>
      <c r="C3811" s="321"/>
      <c r="D3811" s="321" t="s">
        <v>3218</v>
      </c>
      <c r="E3811" s="321"/>
      <c r="F3811" s="321"/>
      <c r="G3811" s="321" t="s">
        <v>7</v>
      </c>
      <c r="H3811" s="321"/>
      <c r="I3811" s="335">
        <v>4.7199999999999999E-2</v>
      </c>
      <c r="J3811" s="331"/>
      <c r="K3811" s="142">
        <v>25.12</v>
      </c>
      <c r="L3811" s="331"/>
      <c r="M3811" s="331"/>
      <c r="N3811" s="132">
        <v>1.1857</v>
      </c>
      <c r="O3811" s="331"/>
      <c r="P3811" s="331"/>
      <c r="Q3811" s="331"/>
      <c r="R3811" s="331"/>
      <c r="S3811" s="132">
        <v>1.1857</v>
      </c>
    </row>
    <row r="3812" spans="1:19" ht="10.9" customHeight="1" x14ac:dyDescent="0.2">
      <c r="A3812" s="128" t="s">
        <v>4015</v>
      </c>
      <c r="B3812" s="334">
        <v>6246</v>
      </c>
      <c r="C3812" s="321"/>
      <c r="D3812" s="321" t="s">
        <v>2675</v>
      </c>
      <c r="E3812" s="321"/>
      <c r="F3812" s="321"/>
      <c r="G3812" s="321" t="s">
        <v>21</v>
      </c>
      <c r="H3812" s="321"/>
      <c r="I3812" s="335">
        <v>1.1000000000000001</v>
      </c>
      <c r="J3812" s="331"/>
      <c r="K3812" s="142">
        <v>78</v>
      </c>
      <c r="L3812" s="331"/>
      <c r="M3812" s="331"/>
      <c r="N3812" s="142">
        <v>85.8</v>
      </c>
      <c r="O3812" s="331"/>
      <c r="P3812" s="331"/>
      <c r="Q3812" s="331"/>
      <c r="R3812" s="331"/>
      <c r="S3812" s="142">
        <v>85.8</v>
      </c>
    </row>
    <row r="3813" spans="1:19" ht="10.9" customHeight="1" x14ac:dyDescent="0.2">
      <c r="A3813" s="322" t="s">
        <v>4014</v>
      </c>
      <c r="B3813" s="322"/>
      <c r="C3813" s="322"/>
      <c r="D3813" s="322"/>
      <c r="E3813" s="322"/>
      <c r="F3813" s="322"/>
      <c r="G3813" s="322"/>
      <c r="H3813" s="322"/>
      <c r="I3813" s="322"/>
      <c r="J3813" s="322"/>
      <c r="K3813" s="322"/>
      <c r="L3813" s="333">
        <v>0</v>
      </c>
      <c r="M3813" s="322"/>
      <c r="N3813" s="160">
        <v>86.985699999999994</v>
      </c>
      <c r="O3813" s="333">
        <v>0</v>
      </c>
      <c r="P3813" s="322"/>
      <c r="Q3813" s="333">
        <v>0</v>
      </c>
      <c r="R3813" s="322"/>
      <c r="S3813" s="160">
        <v>86.985699999999994</v>
      </c>
    </row>
    <row r="3814" spans="1:19" ht="10.9" customHeight="1" x14ac:dyDescent="0.2">
      <c r="A3814" s="322" t="s">
        <v>4013</v>
      </c>
      <c r="B3814" s="322"/>
      <c r="C3814" s="322"/>
      <c r="D3814" s="322"/>
      <c r="E3814" s="322"/>
      <c r="F3814" s="322"/>
      <c r="G3814" s="322"/>
      <c r="H3814" s="322"/>
      <c r="I3814" s="322"/>
      <c r="J3814" s="322"/>
      <c r="K3814" s="322"/>
      <c r="L3814" s="330">
        <v>0</v>
      </c>
      <c r="M3814" s="322"/>
      <c r="N3814" s="149">
        <v>1</v>
      </c>
      <c r="O3814" s="330">
        <v>0</v>
      </c>
      <c r="P3814" s="322"/>
      <c r="Q3814" s="330">
        <v>0</v>
      </c>
      <c r="R3814" s="322"/>
      <c r="S3814" s="149">
        <v>1</v>
      </c>
    </row>
    <row r="3815" spans="1:19" ht="10.9" customHeight="1" x14ac:dyDescent="0.2">
      <c r="A3815" s="301"/>
      <c r="B3815" s="301"/>
      <c r="C3815" s="301"/>
      <c r="D3815" s="301"/>
      <c r="E3815" s="301"/>
      <c r="F3815" s="301"/>
      <c r="G3815" s="301"/>
      <c r="H3815" s="301"/>
      <c r="I3815" s="301"/>
      <c r="J3815" s="301"/>
      <c r="K3815" s="301"/>
      <c r="L3815" s="301"/>
      <c r="M3815" s="301"/>
      <c r="N3815" s="301"/>
      <c r="O3815" s="301"/>
      <c r="P3815" s="301"/>
      <c r="Q3815" s="301"/>
      <c r="R3815" s="301"/>
      <c r="S3815" s="301"/>
    </row>
    <row r="3816" spans="1:19" ht="10.9" customHeight="1" x14ac:dyDescent="0.2">
      <c r="A3816" s="322" t="s">
        <v>4022</v>
      </c>
      <c r="B3816" s="322"/>
      <c r="C3816" s="322"/>
      <c r="D3816" s="322"/>
      <c r="E3816" s="321" t="s">
        <v>4120</v>
      </c>
      <c r="F3816" s="321"/>
      <c r="G3816" s="321"/>
      <c r="H3816" s="321"/>
      <c r="I3816" s="321"/>
      <c r="J3816" s="321"/>
      <c r="K3816" s="321"/>
      <c r="L3816" s="321"/>
      <c r="M3816" s="321"/>
      <c r="N3816" s="321"/>
      <c r="O3816" s="321"/>
      <c r="P3816" s="322" t="s">
        <v>2904</v>
      </c>
      <c r="Q3816" s="322"/>
      <c r="R3816" s="321" t="s">
        <v>21</v>
      </c>
      <c r="S3816" s="321"/>
    </row>
    <row r="3817" spans="1:19" ht="10.9" customHeight="1" x14ac:dyDescent="0.2">
      <c r="A3817" s="157"/>
      <c r="B3817" s="324"/>
      <c r="C3817" s="324"/>
      <c r="D3817" s="324"/>
      <c r="E3817" s="324"/>
      <c r="F3817" s="324"/>
      <c r="G3817" s="325"/>
      <c r="H3817" s="325"/>
      <c r="I3817" s="325"/>
      <c r="J3817" s="325"/>
      <c r="K3817" s="156"/>
      <c r="L3817" s="326" t="s">
        <v>4020</v>
      </c>
      <c r="M3817" s="326"/>
      <c r="N3817" s="326"/>
      <c r="O3817" s="326"/>
      <c r="P3817" s="326"/>
      <c r="Q3817" s="326"/>
      <c r="R3817" s="326"/>
      <c r="S3817" s="156"/>
    </row>
    <row r="3818" spans="1:19" ht="65.650000000000006" customHeight="1" x14ac:dyDescent="0.2">
      <c r="A3818" s="155" t="s">
        <v>1247</v>
      </c>
      <c r="B3818" s="327" t="s">
        <v>0</v>
      </c>
      <c r="C3818" s="327"/>
      <c r="D3818" s="327" t="s">
        <v>1</v>
      </c>
      <c r="E3818" s="327"/>
      <c r="F3818" s="327"/>
      <c r="G3818" s="327" t="s">
        <v>2904</v>
      </c>
      <c r="H3818" s="327"/>
      <c r="I3818" s="328" t="s">
        <v>405</v>
      </c>
      <c r="J3818" s="328"/>
      <c r="K3818" s="154" t="s">
        <v>4</v>
      </c>
      <c r="L3818" s="322" t="s">
        <v>4019</v>
      </c>
      <c r="M3818" s="322"/>
      <c r="N3818" s="141" t="s">
        <v>4018</v>
      </c>
      <c r="O3818" s="322" t="s">
        <v>4017</v>
      </c>
      <c r="P3818" s="322"/>
      <c r="Q3818" s="322" t="s">
        <v>4016</v>
      </c>
      <c r="R3818" s="322"/>
      <c r="S3818" s="154" t="s">
        <v>5</v>
      </c>
    </row>
    <row r="3819" spans="1:19" ht="10.9" customHeight="1" x14ac:dyDescent="0.2">
      <c r="A3819" s="128" t="s">
        <v>4034</v>
      </c>
      <c r="B3819" s="339">
        <v>582</v>
      </c>
      <c r="C3819" s="321"/>
      <c r="D3819" s="321" t="s">
        <v>2774</v>
      </c>
      <c r="E3819" s="321"/>
      <c r="F3819" s="321"/>
      <c r="G3819" s="321" t="s">
        <v>21</v>
      </c>
      <c r="H3819" s="321"/>
      <c r="I3819" s="335">
        <v>1</v>
      </c>
      <c r="J3819" s="331"/>
      <c r="K3819" s="142">
        <v>41</v>
      </c>
      <c r="L3819" s="348">
        <v>41</v>
      </c>
      <c r="M3819" s="331"/>
      <c r="N3819" s="153"/>
      <c r="O3819" s="331"/>
      <c r="P3819" s="331"/>
      <c r="Q3819" s="331"/>
      <c r="R3819" s="331"/>
      <c r="S3819" s="142">
        <v>41</v>
      </c>
    </row>
    <row r="3820" spans="1:19" ht="10.9" customHeight="1" x14ac:dyDescent="0.2">
      <c r="A3820" s="322" t="s">
        <v>4014</v>
      </c>
      <c r="B3820" s="322"/>
      <c r="C3820" s="322"/>
      <c r="D3820" s="322"/>
      <c r="E3820" s="322"/>
      <c r="F3820" s="322"/>
      <c r="G3820" s="322"/>
      <c r="H3820" s="322"/>
      <c r="I3820" s="322"/>
      <c r="J3820" s="322"/>
      <c r="K3820" s="322"/>
      <c r="L3820" s="349">
        <v>41</v>
      </c>
      <c r="M3820" s="322"/>
      <c r="N3820" s="152">
        <v>0</v>
      </c>
      <c r="O3820" s="333">
        <v>0</v>
      </c>
      <c r="P3820" s="322"/>
      <c r="Q3820" s="333">
        <v>0</v>
      </c>
      <c r="R3820" s="322"/>
      <c r="S3820" s="160">
        <v>41</v>
      </c>
    </row>
    <row r="3821" spans="1:19" ht="10.9" customHeight="1" x14ac:dyDescent="0.2">
      <c r="A3821" s="322" t="s">
        <v>4013</v>
      </c>
      <c r="B3821" s="322"/>
      <c r="C3821" s="322"/>
      <c r="D3821" s="322"/>
      <c r="E3821" s="322"/>
      <c r="F3821" s="322"/>
      <c r="G3821" s="322"/>
      <c r="H3821" s="322"/>
      <c r="I3821" s="322"/>
      <c r="J3821" s="322"/>
      <c r="K3821" s="322"/>
      <c r="L3821" s="329">
        <v>1</v>
      </c>
      <c r="M3821" s="322"/>
      <c r="N3821" s="150">
        <v>0</v>
      </c>
      <c r="O3821" s="330">
        <v>0</v>
      </c>
      <c r="P3821" s="322"/>
      <c r="Q3821" s="330">
        <v>0</v>
      </c>
      <c r="R3821" s="322"/>
      <c r="S3821" s="149">
        <v>1</v>
      </c>
    </row>
    <row r="3822" spans="1:19" ht="10.9" customHeight="1" x14ac:dyDescent="0.2">
      <c r="A3822" s="301"/>
      <c r="B3822" s="301"/>
      <c r="C3822" s="301"/>
      <c r="D3822" s="301"/>
      <c r="E3822" s="301"/>
      <c r="F3822" s="301"/>
      <c r="G3822" s="301"/>
      <c r="H3822" s="301"/>
      <c r="I3822" s="301"/>
      <c r="J3822" s="301"/>
      <c r="K3822" s="301"/>
      <c r="L3822" s="301"/>
      <c r="M3822" s="301"/>
      <c r="N3822" s="301"/>
      <c r="O3822" s="301"/>
      <c r="P3822" s="301"/>
      <c r="Q3822" s="301"/>
      <c r="R3822" s="301"/>
      <c r="S3822" s="301"/>
    </row>
    <row r="3823" spans="1:19" ht="10.9" customHeight="1" x14ac:dyDescent="0.2">
      <c r="A3823" s="322" t="s">
        <v>4031</v>
      </c>
      <c r="B3823" s="322"/>
      <c r="C3823" s="322"/>
      <c r="D3823" s="322"/>
      <c r="E3823" s="321" t="s">
        <v>4119</v>
      </c>
      <c r="F3823" s="321"/>
      <c r="G3823" s="321"/>
      <c r="H3823" s="321"/>
      <c r="I3823" s="321"/>
      <c r="J3823" s="321"/>
      <c r="K3823" s="321"/>
      <c r="L3823" s="321"/>
      <c r="M3823" s="321"/>
      <c r="N3823" s="321"/>
      <c r="O3823" s="321"/>
      <c r="P3823" s="321"/>
      <c r="Q3823" s="321"/>
      <c r="R3823" s="321"/>
      <c r="S3823" s="321"/>
    </row>
    <row r="3824" spans="1:19" ht="10.9" customHeight="1" x14ac:dyDescent="0.2">
      <c r="A3824" s="322" t="s">
        <v>4022</v>
      </c>
      <c r="B3824" s="322"/>
      <c r="C3824" s="322"/>
      <c r="D3824" s="322"/>
      <c r="E3824" s="321" t="s">
        <v>4118</v>
      </c>
      <c r="F3824" s="321"/>
      <c r="G3824" s="321"/>
      <c r="H3824" s="321"/>
      <c r="I3824" s="321"/>
      <c r="J3824" s="321"/>
      <c r="K3824" s="321"/>
      <c r="L3824" s="321"/>
      <c r="M3824" s="321"/>
      <c r="N3824" s="321"/>
      <c r="O3824" s="321"/>
      <c r="P3824" s="322" t="s">
        <v>2904</v>
      </c>
      <c r="Q3824" s="322"/>
      <c r="R3824" s="321" t="s">
        <v>21</v>
      </c>
      <c r="S3824" s="321"/>
    </row>
    <row r="3825" spans="1:19" ht="10.9" customHeight="1" x14ac:dyDescent="0.2">
      <c r="A3825" s="157"/>
      <c r="B3825" s="324"/>
      <c r="C3825" s="324"/>
      <c r="D3825" s="324"/>
      <c r="E3825" s="324"/>
      <c r="F3825" s="324"/>
      <c r="G3825" s="325"/>
      <c r="H3825" s="325"/>
      <c r="I3825" s="325"/>
      <c r="J3825" s="325"/>
      <c r="K3825" s="156"/>
      <c r="L3825" s="326" t="s">
        <v>4020</v>
      </c>
      <c r="M3825" s="326"/>
      <c r="N3825" s="326"/>
      <c r="O3825" s="326"/>
      <c r="P3825" s="326"/>
      <c r="Q3825" s="326"/>
      <c r="R3825" s="326"/>
      <c r="S3825" s="156"/>
    </row>
    <row r="3826" spans="1:19" ht="65.650000000000006" customHeight="1" x14ac:dyDescent="0.2">
      <c r="A3826" s="155" t="s">
        <v>1247</v>
      </c>
      <c r="B3826" s="327" t="s">
        <v>0</v>
      </c>
      <c r="C3826" s="327"/>
      <c r="D3826" s="327" t="s">
        <v>1</v>
      </c>
      <c r="E3826" s="327"/>
      <c r="F3826" s="327"/>
      <c r="G3826" s="327" t="s">
        <v>2904</v>
      </c>
      <c r="H3826" s="327"/>
      <c r="I3826" s="328" t="s">
        <v>405</v>
      </c>
      <c r="J3826" s="328"/>
      <c r="K3826" s="154" t="s">
        <v>4</v>
      </c>
      <c r="L3826" s="322" t="s">
        <v>4019</v>
      </c>
      <c r="M3826" s="322"/>
      <c r="N3826" s="141" t="s">
        <v>4018</v>
      </c>
      <c r="O3826" s="322" t="s">
        <v>4017</v>
      </c>
      <c r="P3826" s="322"/>
      <c r="Q3826" s="322" t="s">
        <v>4016</v>
      </c>
      <c r="R3826" s="322"/>
      <c r="S3826" s="154" t="s">
        <v>5</v>
      </c>
    </row>
    <row r="3827" spans="1:19" ht="10.9" customHeight="1" x14ac:dyDescent="0.2">
      <c r="A3827" s="128" t="s">
        <v>4015</v>
      </c>
      <c r="B3827" s="334">
        <v>1007</v>
      </c>
      <c r="C3827" s="321"/>
      <c r="D3827" s="321" t="s">
        <v>4109</v>
      </c>
      <c r="E3827" s="321"/>
      <c r="F3827" s="321"/>
      <c r="G3827" s="321" t="s">
        <v>629</v>
      </c>
      <c r="H3827" s="321"/>
      <c r="I3827" s="335">
        <v>8.6</v>
      </c>
      <c r="J3827" s="331"/>
      <c r="K3827" s="132">
        <v>1.3</v>
      </c>
      <c r="L3827" s="331"/>
      <c r="M3827" s="331"/>
      <c r="N3827" s="142">
        <v>11.18</v>
      </c>
      <c r="O3827" s="331"/>
      <c r="P3827" s="331"/>
      <c r="Q3827" s="331"/>
      <c r="R3827" s="331"/>
      <c r="S3827" s="142">
        <v>11.18</v>
      </c>
    </row>
    <row r="3828" spans="1:19" ht="10.9" customHeight="1" x14ac:dyDescent="0.2">
      <c r="A3828" s="128" t="s">
        <v>4015</v>
      </c>
      <c r="B3828" s="334">
        <v>6027</v>
      </c>
      <c r="C3828" s="321"/>
      <c r="D3828" s="321" t="s">
        <v>3220</v>
      </c>
      <c r="E3828" s="321"/>
      <c r="F3828" s="321"/>
      <c r="G3828" s="321" t="s">
        <v>21</v>
      </c>
      <c r="H3828" s="321"/>
      <c r="I3828" s="335">
        <v>1.05</v>
      </c>
      <c r="J3828" s="331"/>
      <c r="K3828" s="135">
        <v>413.9</v>
      </c>
      <c r="L3828" s="331"/>
      <c r="M3828" s="331"/>
      <c r="N3828" s="135">
        <v>434.59500000000003</v>
      </c>
      <c r="O3828" s="331"/>
      <c r="P3828" s="331"/>
      <c r="Q3828" s="331"/>
      <c r="R3828" s="331"/>
      <c r="S3828" s="135">
        <v>434.59500000000003</v>
      </c>
    </row>
    <row r="3829" spans="1:19" ht="10.9" customHeight="1" x14ac:dyDescent="0.2">
      <c r="A3829" s="322" t="s">
        <v>4014</v>
      </c>
      <c r="B3829" s="322"/>
      <c r="C3829" s="322"/>
      <c r="D3829" s="322"/>
      <c r="E3829" s="322"/>
      <c r="F3829" s="322"/>
      <c r="G3829" s="322"/>
      <c r="H3829" s="322"/>
      <c r="I3829" s="322"/>
      <c r="J3829" s="322"/>
      <c r="K3829" s="322"/>
      <c r="L3829" s="333">
        <v>0</v>
      </c>
      <c r="M3829" s="322"/>
      <c r="N3829" s="161">
        <v>445.77499999999998</v>
      </c>
      <c r="O3829" s="333">
        <v>0</v>
      </c>
      <c r="P3829" s="322"/>
      <c r="Q3829" s="333">
        <v>0</v>
      </c>
      <c r="R3829" s="322"/>
      <c r="S3829" s="161">
        <v>445.77499999999998</v>
      </c>
    </row>
    <row r="3830" spans="1:19" ht="10.9" customHeight="1" x14ac:dyDescent="0.2">
      <c r="A3830" s="322" t="s">
        <v>4013</v>
      </c>
      <c r="B3830" s="322"/>
      <c r="C3830" s="322"/>
      <c r="D3830" s="322"/>
      <c r="E3830" s="322"/>
      <c r="F3830" s="322"/>
      <c r="G3830" s="322"/>
      <c r="H3830" s="322"/>
      <c r="I3830" s="322"/>
      <c r="J3830" s="322"/>
      <c r="K3830" s="322"/>
      <c r="L3830" s="330">
        <v>0</v>
      </c>
      <c r="M3830" s="322"/>
      <c r="N3830" s="149">
        <v>1</v>
      </c>
      <c r="O3830" s="330">
        <v>0</v>
      </c>
      <c r="P3830" s="322"/>
      <c r="Q3830" s="330">
        <v>0</v>
      </c>
      <c r="R3830" s="322"/>
      <c r="S3830" s="149">
        <v>1</v>
      </c>
    </row>
    <row r="3831" spans="1:19" ht="10.9" customHeight="1" x14ac:dyDescent="0.2">
      <c r="A3831" s="301"/>
      <c r="B3831" s="301"/>
      <c r="C3831" s="301"/>
      <c r="D3831" s="301"/>
      <c r="E3831" s="301"/>
      <c r="F3831" s="301"/>
      <c r="G3831" s="301"/>
      <c r="H3831" s="301"/>
      <c r="I3831" s="301"/>
      <c r="J3831" s="301"/>
      <c r="K3831" s="301"/>
      <c r="L3831" s="301"/>
      <c r="M3831" s="301"/>
      <c r="N3831" s="301"/>
      <c r="O3831" s="301"/>
      <c r="P3831" s="301"/>
      <c r="Q3831" s="301"/>
      <c r="R3831" s="301"/>
      <c r="S3831" s="301"/>
    </row>
    <row r="3832" spans="1:19" ht="10.9" customHeight="1" x14ac:dyDescent="0.2">
      <c r="A3832" s="322" t="s">
        <v>4022</v>
      </c>
      <c r="B3832" s="322"/>
      <c r="C3832" s="322"/>
      <c r="D3832" s="322"/>
      <c r="E3832" s="321" t="s">
        <v>4117</v>
      </c>
      <c r="F3832" s="321"/>
      <c r="G3832" s="321"/>
      <c r="H3832" s="321"/>
      <c r="I3832" s="321"/>
      <c r="J3832" s="321"/>
      <c r="K3832" s="321"/>
      <c r="L3832" s="321"/>
      <c r="M3832" s="321"/>
      <c r="N3832" s="321"/>
      <c r="O3832" s="321"/>
      <c r="P3832" s="322" t="s">
        <v>2904</v>
      </c>
      <c r="Q3832" s="322"/>
      <c r="R3832" s="321" t="s">
        <v>21</v>
      </c>
      <c r="S3832" s="321"/>
    </row>
    <row r="3833" spans="1:19" ht="10.9" customHeight="1" x14ac:dyDescent="0.2">
      <c r="A3833" s="157"/>
      <c r="B3833" s="324"/>
      <c r="C3833" s="324"/>
      <c r="D3833" s="324"/>
      <c r="E3833" s="324"/>
      <c r="F3833" s="324"/>
      <c r="G3833" s="325"/>
      <c r="H3833" s="325"/>
      <c r="I3833" s="325"/>
      <c r="J3833" s="325"/>
      <c r="K3833" s="156"/>
      <c r="L3833" s="326" t="s">
        <v>4020</v>
      </c>
      <c r="M3833" s="326"/>
      <c r="N3833" s="326"/>
      <c r="O3833" s="326"/>
      <c r="P3833" s="326"/>
      <c r="Q3833" s="326"/>
      <c r="R3833" s="326"/>
      <c r="S3833" s="156"/>
    </row>
    <row r="3834" spans="1:19" ht="65.650000000000006" customHeight="1" x14ac:dyDescent="0.2">
      <c r="A3834" s="155" t="s">
        <v>1247</v>
      </c>
      <c r="B3834" s="327" t="s">
        <v>0</v>
      </c>
      <c r="C3834" s="327"/>
      <c r="D3834" s="327" t="s">
        <v>1</v>
      </c>
      <c r="E3834" s="327"/>
      <c r="F3834" s="327"/>
      <c r="G3834" s="327" t="s">
        <v>2904</v>
      </c>
      <c r="H3834" s="327"/>
      <c r="I3834" s="328" t="s">
        <v>405</v>
      </c>
      <c r="J3834" s="328"/>
      <c r="K3834" s="154" t="s">
        <v>4</v>
      </c>
      <c r="L3834" s="322" t="s">
        <v>4019</v>
      </c>
      <c r="M3834" s="322"/>
      <c r="N3834" s="141" t="s">
        <v>4018</v>
      </c>
      <c r="O3834" s="322" t="s">
        <v>4017</v>
      </c>
      <c r="P3834" s="322"/>
      <c r="Q3834" s="322" t="s">
        <v>4016</v>
      </c>
      <c r="R3834" s="322"/>
      <c r="S3834" s="154" t="s">
        <v>5</v>
      </c>
    </row>
    <row r="3835" spans="1:19" ht="10.9" customHeight="1" x14ac:dyDescent="0.2">
      <c r="A3835" s="128" t="s">
        <v>4015</v>
      </c>
      <c r="B3835" s="334">
        <v>1007</v>
      </c>
      <c r="C3835" s="321"/>
      <c r="D3835" s="321" t="s">
        <v>4109</v>
      </c>
      <c r="E3835" s="321"/>
      <c r="F3835" s="321"/>
      <c r="G3835" s="321" t="s">
        <v>629</v>
      </c>
      <c r="H3835" s="321"/>
      <c r="I3835" s="335">
        <v>8.6</v>
      </c>
      <c r="J3835" s="331"/>
      <c r="K3835" s="132">
        <v>1.3</v>
      </c>
      <c r="L3835" s="331"/>
      <c r="M3835" s="331"/>
      <c r="N3835" s="142">
        <v>11.18</v>
      </c>
      <c r="O3835" s="331"/>
      <c r="P3835" s="331"/>
      <c r="Q3835" s="331"/>
      <c r="R3835" s="331"/>
      <c r="S3835" s="142">
        <v>11.18</v>
      </c>
    </row>
    <row r="3836" spans="1:19" ht="10.9" customHeight="1" x14ac:dyDescent="0.2">
      <c r="A3836" s="128" t="s">
        <v>4015</v>
      </c>
      <c r="B3836" s="334">
        <v>6027</v>
      </c>
      <c r="C3836" s="321"/>
      <c r="D3836" s="321" t="s">
        <v>3220</v>
      </c>
      <c r="E3836" s="321"/>
      <c r="F3836" s="321"/>
      <c r="G3836" s="321" t="s">
        <v>21</v>
      </c>
      <c r="H3836" s="321"/>
      <c r="I3836" s="335">
        <v>1.05</v>
      </c>
      <c r="J3836" s="331"/>
      <c r="K3836" s="135">
        <v>413.9</v>
      </c>
      <c r="L3836" s="331"/>
      <c r="M3836" s="331"/>
      <c r="N3836" s="135">
        <v>434.59500000000003</v>
      </c>
      <c r="O3836" s="331"/>
      <c r="P3836" s="331"/>
      <c r="Q3836" s="331"/>
      <c r="R3836" s="331"/>
      <c r="S3836" s="135">
        <v>434.59500000000003</v>
      </c>
    </row>
    <row r="3837" spans="1:19" ht="10.9" customHeight="1" x14ac:dyDescent="0.2">
      <c r="A3837" s="322" t="s">
        <v>4014</v>
      </c>
      <c r="B3837" s="322"/>
      <c r="C3837" s="322"/>
      <c r="D3837" s="322"/>
      <c r="E3837" s="322"/>
      <c r="F3837" s="322"/>
      <c r="G3837" s="322"/>
      <c r="H3837" s="322"/>
      <c r="I3837" s="322"/>
      <c r="J3837" s="322"/>
      <c r="K3837" s="322"/>
      <c r="L3837" s="333">
        <v>0</v>
      </c>
      <c r="M3837" s="322"/>
      <c r="N3837" s="161">
        <v>445.77499999999998</v>
      </c>
      <c r="O3837" s="333">
        <v>0</v>
      </c>
      <c r="P3837" s="322"/>
      <c r="Q3837" s="333">
        <v>0</v>
      </c>
      <c r="R3837" s="322"/>
      <c r="S3837" s="161">
        <v>445.77499999999998</v>
      </c>
    </row>
    <row r="3838" spans="1:19" ht="10.9" customHeight="1" x14ac:dyDescent="0.2">
      <c r="A3838" s="322" t="s">
        <v>4013</v>
      </c>
      <c r="B3838" s="322"/>
      <c r="C3838" s="322"/>
      <c r="D3838" s="322"/>
      <c r="E3838" s="322"/>
      <c r="F3838" s="322"/>
      <c r="G3838" s="322"/>
      <c r="H3838" s="322"/>
      <c r="I3838" s="322"/>
      <c r="J3838" s="322"/>
      <c r="K3838" s="322"/>
      <c r="L3838" s="330">
        <v>0</v>
      </c>
      <c r="M3838" s="322"/>
      <c r="N3838" s="149">
        <v>1</v>
      </c>
      <c r="O3838" s="330">
        <v>0</v>
      </c>
      <c r="P3838" s="322"/>
      <c r="Q3838" s="330">
        <v>0</v>
      </c>
      <c r="R3838" s="322"/>
      <c r="S3838" s="149">
        <v>1</v>
      </c>
    </row>
    <row r="3839" spans="1:19" ht="10.9" customHeight="1" x14ac:dyDescent="0.2">
      <c r="A3839" s="301"/>
      <c r="B3839" s="301"/>
      <c r="C3839" s="301"/>
      <c r="D3839" s="301"/>
      <c r="E3839" s="301"/>
      <c r="F3839" s="301"/>
      <c r="G3839" s="301"/>
      <c r="H3839" s="301"/>
      <c r="I3839" s="301"/>
      <c r="J3839" s="301"/>
      <c r="K3839" s="301"/>
      <c r="L3839" s="301"/>
      <c r="M3839" s="301"/>
      <c r="N3839" s="301"/>
      <c r="O3839" s="301"/>
      <c r="P3839" s="301"/>
      <c r="Q3839" s="301"/>
      <c r="R3839" s="301"/>
      <c r="S3839" s="301"/>
    </row>
    <row r="3840" spans="1:19" ht="10.9" customHeight="1" x14ac:dyDescent="0.2">
      <c r="A3840" s="322" t="s">
        <v>4022</v>
      </c>
      <c r="B3840" s="322"/>
      <c r="C3840" s="322"/>
      <c r="D3840" s="322"/>
      <c r="E3840" s="321" t="s">
        <v>4116</v>
      </c>
      <c r="F3840" s="321"/>
      <c r="G3840" s="321"/>
      <c r="H3840" s="321"/>
      <c r="I3840" s="321"/>
      <c r="J3840" s="321"/>
      <c r="K3840" s="321"/>
      <c r="L3840" s="321"/>
      <c r="M3840" s="321"/>
      <c r="N3840" s="321"/>
      <c r="O3840" s="321"/>
      <c r="P3840" s="322" t="s">
        <v>2904</v>
      </c>
      <c r="Q3840" s="322"/>
      <c r="R3840" s="321" t="s">
        <v>21</v>
      </c>
      <c r="S3840" s="321"/>
    </row>
    <row r="3841" spans="1:19" ht="10.9" customHeight="1" x14ac:dyDescent="0.2">
      <c r="A3841" s="157"/>
      <c r="B3841" s="324"/>
      <c r="C3841" s="324"/>
      <c r="D3841" s="324"/>
      <c r="E3841" s="324"/>
      <c r="F3841" s="324"/>
      <c r="G3841" s="325"/>
      <c r="H3841" s="325"/>
      <c r="I3841" s="325"/>
      <c r="J3841" s="325"/>
      <c r="K3841" s="156"/>
      <c r="L3841" s="326" t="s">
        <v>4020</v>
      </c>
      <c r="M3841" s="326"/>
      <c r="N3841" s="326"/>
      <c r="O3841" s="326"/>
      <c r="P3841" s="326"/>
      <c r="Q3841" s="326"/>
      <c r="R3841" s="326"/>
      <c r="S3841" s="156"/>
    </row>
    <row r="3842" spans="1:19" ht="65.650000000000006" customHeight="1" x14ac:dyDescent="0.2">
      <c r="A3842" s="155" t="s">
        <v>1247</v>
      </c>
      <c r="B3842" s="327" t="s">
        <v>0</v>
      </c>
      <c r="C3842" s="327"/>
      <c r="D3842" s="327" t="s">
        <v>1</v>
      </c>
      <c r="E3842" s="327"/>
      <c r="F3842" s="327"/>
      <c r="G3842" s="327" t="s">
        <v>2904</v>
      </c>
      <c r="H3842" s="327"/>
      <c r="I3842" s="328" t="s">
        <v>405</v>
      </c>
      <c r="J3842" s="328"/>
      <c r="K3842" s="154" t="s">
        <v>4</v>
      </c>
      <c r="L3842" s="322" t="s">
        <v>4019</v>
      </c>
      <c r="M3842" s="322"/>
      <c r="N3842" s="141" t="s">
        <v>4018</v>
      </c>
      <c r="O3842" s="322" t="s">
        <v>4017</v>
      </c>
      <c r="P3842" s="322"/>
      <c r="Q3842" s="322" t="s">
        <v>4016</v>
      </c>
      <c r="R3842" s="322"/>
      <c r="S3842" s="154" t="s">
        <v>5</v>
      </c>
    </row>
    <row r="3843" spans="1:19" ht="21.75" customHeight="1" x14ac:dyDescent="0.2">
      <c r="A3843" s="128" t="s">
        <v>4034</v>
      </c>
      <c r="B3843" s="339">
        <v>455</v>
      </c>
      <c r="C3843" s="321"/>
      <c r="D3843" s="321" t="s">
        <v>2760</v>
      </c>
      <c r="E3843" s="321"/>
      <c r="F3843" s="321"/>
      <c r="G3843" s="321" t="s">
        <v>21</v>
      </c>
      <c r="H3843" s="321"/>
      <c r="I3843" s="335">
        <v>1</v>
      </c>
      <c r="J3843" s="331"/>
      <c r="K3843" s="142">
        <v>32</v>
      </c>
      <c r="L3843" s="348">
        <v>32</v>
      </c>
      <c r="M3843" s="331"/>
      <c r="N3843" s="153"/>
      <c r="O3843" s="331"/>
      <c r="P3843" s="331"/>
      <c r="Q3843" s="331"/>
      <c r="R3843" s="331"/>
      <c r="S3843" s="142">
        <v>32</v>
      </c>
    </row>
    <row r="3844" spans="1:19" ht="10.9" customHeight="1" x14ac:dyDescent="0.2">
      <c r="A3844" s="322" t="s">
        <v>4014</v>
      </c>
      <c r="B3844" s="322"/>
      <c r="C3844" s="322"/>
      <c r="D3844" s="322"/>
      <c r="E3844" s="322"/>
      <c r="F3844" s="322"/>
      <c r="G3844" s="322"/>
      <c r="H3844" s="322"/>
      <c r="I3844" s="322"/>
      <c r="J3844" s="322"/>
      <c r="K3844" s="322"/>
      <c r="L3844" s="349">
        <v>32</v>
      </c>
      <c r="M3844" s="322"/>
      <c r="N3844" s="152">
        <v>0</v>
      </c>
      <c r="O3844" s="333">
        <v>0</v>
      </c>
      <c r="P3844" s="322"/>
      <c r="Q3844" s="333">
        <v>0</v>
      </c>
      <c r="R3844" s="322"/>
      <c r="S3844" s="160">
        <v>32</v>
      </c>
    </row>
    <row r="3845" spans="1:19" ht="10.9" customHeight="1" x14ac:dyDescent="0.2">
      <c r="A3845" s="322" t="s">
        <v>4013</v>
      </c>
      <c r="B3845" s="322"/>
      <c r="C3845" s="322"/>
      <c r="D3845" s="322"/>
      <c r="E3845" s="322"/>
      <c r="F3845" s="322"/>
      <c r="G3845" s="322"/>
      <c r="H3845" s="322"/>
      <c r="I3845" s="322"/>
      <c r="J3845" s="322"/>
      <c r="K3845" s="322"/>
      <c r="L3845" s="329">
        <v>1</v>
      </c>
      <c r="M3845" s="322"/>
      <c r="N3845" s="150">
        <v>0</v>
      </c>
      <c r="O3845" s="330">
        <v>0</v>
      </c>
      <c r="P3845" s="322"/>
      <c r="Q3845" s="330">
        <v>0</v>
      </c>
      <c r="R3845" s="322"/>
      <c r="S3845" s="149">
        <v>1</v>
      </c>
    </row>
    <row r="3846" spans="1:19" ht="10.9" customHeight="1" x14ac:dyDescent="0.2">
      <c r="A3846" s="301"/>
      <c r="B3846" s="301"/>
      <c r="C3846" s="301"/>
      <c r="D3846" s="301"/>
      <c r="E3846" s="301"/>
      <c r="F3846" s="301"/>
      <c r="G3846" s="301"/>
      <c r="H3846" s="301"/>
      <c r="I3846" s="301"/>
      <c r="J3846" s="301"/>
      <c r="K3846" s="301"/>
      <c r="L3846" s="301"/>
      <c r="M3846" s="301"/>
      <c r="N3846" s="301"/>
      <c r="O3846" s="301"/>
      <c r="P3846" s="301"/>
      <c r="Q3846" s="301"/>
      <c r="R3846" s="301"/>
      <c r="S3846" s="301"/>
    </row>
    <row r="3847" spans="1:19" ht="10.9" customHeight="1" x14ac:dyDescent="0.2">
      <c r="A3847" s="322" t="s">
        <v>4022</v>
      </c>
      <c r="B3847" s="322"/>
      <c r="C3847" s="322"/>
      <c r="D3847" s="322"/>
      <c r="E3847" s="321" t="s">
        <v>4115</v>
      </c>
      <c r="F3847" s="321"/>
      <c r="G3847" s="321"/>
      <c r="H3847" s="321"/>
      <c r="I3847" s="321"/>
      <c r="J3847" s="321"/>
      <c r="K3847" s="321"/>
      <c r="L3847" s="321"/>
      <c r="M3847" s="321"/>
      <c r="N3847" s="321"/>
      <c r="O3847" s="321"/>
      <c r="P3847" s="322" t="s">
        <v>2904</v>
      </c>
      <c r="Q3847" s="322"/>
      <c r="R3847" s="321" t="s">
        <v>21</v>
      </c>
      <c r="S3847" s="321"/>
    </row>
    <row r="3848" spans="1:19" ht="10.9" customHeight="1" x14ac:dyDescent="0.2">
      <c r="A3848" s="157"/>
      <c r="B3848" s="324"/>
      <c r="C3848" s="324"/>
      <c r="D3848" s="324"/>
      <c r="E3848" s="324"/>
      <c r="F3848" s="324"/>
      <c r="G3848" s="325"/>
      <c r="H3848" s="325"/>
      <c r="I3848" s="325"/>
      <c r="J3848" s="325"/>
      <c r="K3848" s="156"/>
      <c r="L3848" s="326" t="s">
        <v>4020</v>
      </c>
      <c r="M3848" s="326"/>
      <c r="N3848" s="326"/>
      <c r="O3848" s="326"/>
      <c r="P3848" s="326"/>
      <c r="Q3848" s="326"/>
      <c r="R3848" s="326"/>
      <c r="S3848" s="156"/>
    </row>
    <row r="3849" spans="1:19" ht="65.650000000000006" customHeight="1" x14ac:dyDescent="0.2">
      <c r="A3849" s="155" t="s">
        <v>1247</v>
      </c>
      <c r="B3849" s="327" t="s">
        <v>0</v>
      </c>
      <c r="C3849" s="327"/>
      <c r="D3849" s="327" t="s">
        <v>1</v>
      </c>
      <c r="E3849" s="327"/>
      <c r="F3849" s="327"/>
      <c r="G3849" s="327" t="s">
        <v>2904</v>
      </c>
      <c r="H3849" s="327"/>
      <c r="I3849" s="328" t="s">
        <v>405</v>
      </c>
      <c r="J3849" s="328"/>
      <c r="K3849" s="154" t="s">
        <v>4</v>
      </c>
      <c r="L3849" s="322" t="s">
        <v>4019</v>
      </c>
      <c r="M3849" s="322"/>
      <c r="N3849" s="141" t="s">
        <v>4018</v>
      </c>
      <c r="O3849" s="322" t="s">
        <v>4017</v>
      </c>
      <c r="P3849" s="322"/>
      <c r="Q3849" s="322" t="s">
        <v>4016</v>
      </c>
      <c r="R3849" s="322"/>
      <c r="S3849" s="154" t="s">
        <v>5</v>
      </c>
    </row>
    <row r="3850" spans="1:19" ht="21.75" customHeight="1" x14ac:dyDescent="0.2">
      <c r="A3850" s="128" t="s">
        <v>4034</v>
      </c>
      <c r="B3850" s="339">
        <v>453</v>
      </c>
      <c r="C3850" s="321"/>
      <c r="D3850" s="321" t="s">
        <v>2800</v>
      </c>
      <c r="E3850" s="321"/>
      <c r="F3850" s="321"/>
      <c r="G3850" s="321" t="s">
        <v>21</v>
      </c>
      <c r="H3850" s="321"/>
      <c r="I3850" s="335">
        <v>1</v>
      </c>
      <c r="J3850" s="331"/>
      <c r="K3850" s="142">
        <v>32</v>
      </c>
      <c r="L3850" s="348">
        <v>32</v>
      </c>
      <c r="M3850" s="331"/>
      <c r="N3850" s="153"/>
      <c r="O3850" s="331"/>
      <c r="P3850" s="331"/>
      <c r="Q3850" s="331"/>
      <c r="R3850" s="331"/>
      <c r="S3850" s="142">
        <v>32</v>
      </c>
    </row>
    <row r="3851" spans="1:19" ht="10.9" customHeight="1" x14ac:dyDescent="0.2">
      <c r="A3851" s="322" t="s">
        <v>4014</v>
      </c>
      <c r="B3851" s="322"/>
      <c r="C3851" s="322"/>
      <c r="D3851" s="322"/>
      <c r="E3851" s="322"/>
      <c r="F3851" s="322"/>
      <c r="G3851" s="322"/>
      <c r="H3851" s="322"/>
      <c r="I3851" s="322"/>
      <c r="J3851" s="322"/>
      <c r="K3851" s="322"/>
      <c r="L3851" s="349">
        <v>32</v>
      </c>
      <c r="M3851" s="322"/>
      <c r="N3851" s="152">
        <v>0</v>
      </c>
      <c r="O3851" s="333">
        <v>0</v>
      </c>
      <c r="P3851" s="322"/>
      <c r="Q3851" s="333">
        <v>0</v>
      </c>
      <c r="R3851" s="322"/>
      <c r="S3851" s="160">
        <v>32</v>
      </c>
    </row>
    <row r="3852" spans="1:19" ht="10.9" customHeight="1" x14ac:dyDescent="0.2">
      <c r="A3852" s="322" t="s">
        <v>4013</v>
      </c>
      <c r="B3852" s="322"/>
      <c r="C3852" s="322"/>
      <c r="D3852" s="322"/>
      <c r="E3852" s="322"/>
      <c r="F3852" s="322"/>
      <c r="G3852" s="322"/>
      <c r="H3852" s="322"/>
      <c r="I3852" s="322"/>
      <c r="J3852" s="322"/>
      <c r="K3852" s="322"/>
      <c r="L3852" s="329">
        <v>1</v>
      </c>
      <c r="M3852" s="322"/>
      <c r="N3852" s="150">
        <v>0</v>
      </c>
      <c r="O3852" s="330">
        <v>0</v>
      </c>
      <c r="P3852" s="322"/>
      <c r="Q3852" s="330">
        <v>0</v>
      </c>
      <c r="R3852" s="322"/>
      <c r="S3852" s="149">
        <v>1</v>
      </c>
    </row>
    <row r="3853" spans="1:19" ht="10.9" customHeight="1" x14ac:dyDescent="0.2">
      <c r="A3853" s="301"/>
      <c r="B3853" s="301"/>
      <c r="C3853" s="301"/>
      <c r="D3853" s="301"/>
      <c r="E3853" s="301"/>
      <c r="F3853" s="301"/>
      <c r="G3853" s="301"/>
      <c r="H3853" s="301"/>
      <c r="I3853" s="301"/>
      <c r="J3853" s="301"/>
      <c r="K3853" s="301"/>
      <c r="L3853" s="301"/>
      <c r="M3853" s="301"/>
      <c r="N3853" s="301"/>
      <c r="O3853" s="301"/>
      <c r="P3853" s="301"/>
      <c r="Q3853" s="301"/>
      <c r="R3853" s="301"/>
      <c r="S3853" s="301"/>
    </row>
    <row r="3854" spans="1:19" ht="10.9" customHeight="1" x14ac:dyDescent="0.2">
      <c r="A3854" s="322" t="s">
        <v>4022</v>
      </c>
      <c r="B3854" s="322"/>
      <c r="C3854" s="322"/>
      <c r="D3854" s="322"/>
      <c r="E3854" s="321" t="s">
        <v>4114</v>
      </c>
      <c r="F3854" s="321"/>
      <c r="G3854" s="321"/>
      <c r="H3854" s="321"/>
      <c r="I3854" s="321"/>
      <c r="J3854" s="321"/>
      <c r="K3854" s="321"/>
      <c r="L3854" s="321"/>
      <c r="M3854" s="321"/>
      <c r="N3854" s="321"/>
      <c r="O3854" s="321"/>
      <c r="P3854" s="322" t="s">
        <v>2904</v>
      </c>
      <c r="Q3854" s="322"/>
      <c r="R3854" s="321" t="s">
        <v>21</v>
      </c>
      <c r="S3854" s="321"/>
    </row>
    <row r="3855" spans="1:19" ht="10.9" customHeight="1" x14ac:dyDescent="0.2">
      <c r="A3855" s="157"/>
      <c r="B3855" s="324"/>
      <c r="C3855" s="324"/>
      <c r="D3855" s="324"/>
      <c r="E3855" s="324"/>
      <c r="F3855" s="324"/>
      <c r="G3855" s="325"/>
      <c r="H3855" s="325"/>
      <c r="I3855" s="325"/>
      <c r="J3855" s="325"/>
      <c r="K3855" s="156"/>
      <c r="L3855" s="326" t="s">
        <v>4020</v>
      </c>
      <c r="M3855" s="326"/>
      <c r="N3855" s="326"/>
      <c r="O3855" s="326"/>
      <c r="P3855" s="326"/>
      <c r="Q3855" s="326"/>
      <c r="R3855" s="326"/>
      <c r="S3855" s="156"/>
    </row>
    <row r="3856" spans="1:19" ht="65.650000000000006" customHeight="1" x14ac:dyDescent="0.2">
      <c r="A3856" s="155" t="s">
        <v>1247</v>
      </c>
      <c r="B3856" s="327" t="s">
        <v>0</v>
      </c>
      <c r="C3856" s="327"/>
      <c r="D3856" s="327" t="s">
        <v>1</v>
      </c>
      <c r="E3856" s="327"/>
      <c r="F3856" s="327"/>
      <c r="G3856" s="327" t="s">
        <v>2904</v>
      </c>
      <c r="H3856" s="327"/>
      <c r="I3856" s="328" t="s">
        <v>405</v>
      </c>
      <c r="J3856" s="328"/>
      <c r="K3856" s="154" t="s">
        <v>4</v>
      </c>
      <c r="L3856" s="322" t="s">
        <v>4019</v>
      </c>
      <c r="M3856" s="322"/>
      <c r="N3856" s="141" t="s">
        <v>4018</v>
      </c>
      <c r="O3856" s="322" t="s">
        <v>4017</v>
      </c>
      <c r="P3856" s="322"/>
      <c r="Q3856" s="322" t="s">
        <v>4016</v>
      </c>
      <c r="R3856" s="322"/>
      <c r="S3856" s="154" t="s">
        <v>5</v>
      </c>
    </row>
    <row r="3857" spans="1:19" ht="10.9" customHeight="1" x14ac:dyDescent="0.2">
      <c r="A3857" s="128" t="s">
        <v>4015</v>
      </c>
      <c r="B3857" s="334">
        <v>1007</v>
      </c>
      <c r="C3857" s="321"/>
      <c r="D3857" s="321" t="s">
        <v>4109</v>
      </c>
      <c r="E3857" s="321"/>
      <c r="F3857" s="321"/>
      <c r="G3857" s="321" t="s">
        <v>629</v>
      </c>
      <c r="H3857" s="321"/>
      <c r="I3857" s="335">
        <v>8.6</v>
      </c>
      <c r="J3857" s="331"/>
      <c r="K3857" s="132">
        <v>1.3</v>
      </c>
      <c r="L3857" s="331"/>
      <c r="M3857" s="331"/>
      <c r="N3857" s="142">
        <v>11.18</v>
      </c>
      <c r="O3857" s="331"/>
      <c r="P3857" s="331"/>
      <c r="Q3857" s="331"/>
      <c r="R3857" s="331"/>
      <c r="S3857" s="142">
        <v>11.18</v>
      </c>
    </row>
    <row r="3858" spans="1:19" ht="10.9" customHeight="1" x14ac:dyDescent="0.2">
      <c r="A3858" s="128" t="s">
        <v>4015</v>
      </c>
      <c r="B3858" s="334">
        <v>6027</v>
      </c>
      <c r="C3858" s="321"/>
      <c r="D3858" s="321" t="s">
        <v>3220</v>
      </c>
      <c r="E3858" s="321"/>
      <c r="F3858" s="321"/>
      <c r="G3858" s="321" t="s">
        <v>21</v>
      </c>
      <c r="H3858" s="321"/>
      <c r="I3858" s="335">
        <v>3.15</v>
      </c>
      <c r="J3858" s="331"/>
      <c r="K3858" s="135">
        <v>413.9</v>
      </c>
      <c r="L3858" s="331"/>
      <c r="M3858" s="331"/>
      <c r="N3858" s="129">
        <v>1303.7850000000001</v>
      </c>
      <c r="O3858" s="331"/>
      <c r="P3858" s="331"/>
      <c r="Q3858" s="331"/>
      <c r="R3858" s="331"/>
      <c r="S3858" s="129">
        <v>1303.7850000000001</v>
      </c>
    </row>
    <row r="3859" spans="1:19" ht="10.9" customHeight="1" x14ac:dyDescent="0.2">
      <c r="A3859" s="322" t="s">
        <v>4014</v>
      </c>
      <c r="B3859" s="322"/>
      <c r="C3859" s="322"/>
      <c r="D3859" s="322"/>
      <c r="E3859" s="322"/>
      <c r="F3859" s="322"/>
      <c r="G3859" s="322"/>
      <c r="H3859" s="322"/>
      <c r="I3859" s="322"/>
      <c r="J3859" s="322"/>
      <c r="K3859" s="322"/>
      <c r="L3859" s="333">
        <v>0</v>
      </c>
      <c r="M3859" s="322"/>
      <c r="N3859" s="151">
        <v>1314.9649999999999</v>
      </c>
      <c r="O3859" s="333">
        <v>0</v>
      </c>
      <c r="P3859" s="322"/>
      <c r="Q3859" s="333">
        <v>0</v>
      </c>
      <c r="R3859" s="322"/>
      <c r="S3859" s="151">
        <v>1314.9649999999999</v>
      </c>
    </row>
    <row r="3860" spans="1:19" ht="10.9" customHeight="1" x14ac:dyDescent="0.2">
      <c r="A3860" s="322" t="s">
        <v>4013</v>
      </c>
      <c r="B3860" s="322"/>
      <c r="C3860" s="322"/>
      <c r="D3860" s="322"/>
      <c r="E3860" s="322"/>
      <c r="F3860" s="322"/>
      <c r="G3860" s="322"/>
      <c r="H3860" s="322"/>
      <c r="I3860" s="322"/>
      <c r="J3860" s="322"/>
      <c r="K3860" s="322"/>
      <c r="L3860" s="330">
        <v>0</v>
      </c>
      <c r="M3860" s="322"/>
      <c r="N3860" s="149">
        <v>1</v>
      </c>
      <c r="O3860" s="330">
        <v>0</v>
      </c>
      <c r="P3860" s="322"/>
      <c r="Q3860" s="330">
        <v>0</v>
      </c>
      <c r="R3860" s="322"/>
      <c r="S3860" s="149">
        <v>1</v>
      </c>
    </row>
    <row r="3861" spans="1:19" ht="10.9" customHeight="1" x14ac:dyDescent="0.2">
      <c r="A3861" s="301"/>
      <c r="B3861" s="301"/>
      <c r="C3861" s="301"/>
      <c r="D3861" s="301"/>
      <c r="E3861" s="301"/>
      <c r="F3861" s="301"/>
      <c r="G3861" s="301"/>
      <c r="H3861" s="301"/>
      <c r="I3861" s="301"/>
      <c r="J3861" s="301"/>
      <c r="K3861" s="301"/>
      <c r="L3861" s="301"/>
      <c r="M3861" s="301"/>
      <c r="N3861" s="301"/>
      <c r="O3861" s="301"/>
      <c r="P3861" s="301"/>
      <c r="Q3861" s="301"/>
      <c r="R3861" s="301"/>
      <c r="S3861" s="301"/>
    </row>
    <row r="3862" spans="1:19" ht="10.9" customHeight="1" x14ac:dyDescent="0.2">
      <c r="A3862" s="322" t="s">
        <v>4022</v>
      </c>
      <c r="B3862" s="322"/>
      <c r="C3862" s="322"/>
      <c r="D3862" s="322"/>
      <c r="E3862" s="321" t="s">
        <v>4113</v>
      </c>
      <c r="F3862" s="321"/>
      <c r="G3862" s="321"/>
      <c r="H3862" s="321"/>
      <c r="I3862" s="321"/>
      <c r="J3862" s="321"/>
      <c r="K3862" s="321"/>
      <c r="L3862" s="321"/>
      <c r="M3862" s="321"/>
      <c r="N3862" s="321"/>
      <c r="O3862" s="321"/>
      <c r="P3862" s="322" t="s">
        <v>2904</v>
      </c>
      <c r="Q3862" s="322"/>
      <c r="R3862" s="321" t="s">
        <v>21</v>
      </c>
      <c r="S3862" s="321"/>
    </row>
    <row r="3863" spans="1:19" ht="10.9" customHeight="1" x14ac:dyDescent="0.2">
      <c r="A3863" s="157"/>
      <c r="B3863" s="324"/>
      <c r="C3863" s="324"/>
      <c r="D3863" s="324"/>
      <c r="E3863" s="324"/>
      <c r="F3863" s="324"/>
      <c r="G3863" s="325"/>
      <c r="H3863" s="325"/>
      <c r="I3863" s="325"/>
      <c r="J3863" s="325"/>
      <c r="K3863" s="156"/>
      <c r="L3863" s="326" t="s">
        <v>4020</v>
      </c>
      <c r="M3863" s="326"/>
      <c r="N3863" s="326"/>
      <c r="O3863" s="326"/>
      <c r="P3863" s="326"/>
      <c r="Q3863" s="326"/>
      <c r="R3863" s="326"/>
      <c r="S3863" s="156"/>
    </row>
    <row r="3864" spans="1:19" ht="65.650000000000006" customHeight="1" x14ac:dyDescent="0.2">
      <c r="A3864" s="155" t="s">
        <v>1247</v>
      </c>
      <c r="B3864" s="327" t="s">
        <v>0</v>
      </c>
      <c r="C3864" s="327"/>
      <c r="D3864" s="327" t="s">
        <v>1</v>
      </c>
      <c r="E3864" s="327"/>
      <c r="F3864" s="327"/>
      <c r="G3864" s="327" t="s">
        <v>2904</v>
      </c>
      <c r="H3864" s="327"/>
      <c r="I3864" s="328" t="s">
        <v>405</v>
      </c>
      <c r="J3864" s="328"/>
      <c r="K3864" s="154" t="s">
        <v>4</v>
      </c>
      <c r="L3864" s="322" t="s">
        <v>4019</v>
      </c>
      <c r="M3864" s="322"/>
      <c r="N3864" s="141" t="s">
        <v>4018</v>
      </c>
      <c r="O3864" s="322" t="s">
        <v>4017</v>
      </c>
      <c r="P3864" s="322"/>
      <c r="Q3864" s="322" t="s">
        <v>4016</v>
      </c>
      <c r="R3864" s="322"/>
      <c r="S3864" s="154" t="s">
        <v>5</v>
      </c>
    </row>
    <row r="3865" spans="1:19" ht="21.75" customHeight="1" x14ac:dyDescent="0.2">
      <c r="A3865" s="128" t="s">
        <v>4034</v>
      </c>
      <c r="B3865" s="339">
        <v>451</v>
      </c>
      <c r="C3865" s="321"/>
      <c r="D3865" s="321" t="s">
        <v>2762</v>
      </c>
      <c r="E3865" s="321"/>
      <c r="F3865" s="321"/>
      <c r="G3865" s="321" t="s">
        <v>21</v>
      </c>
      <c r="H3865" s="321"/>
      <c r="I3865" s="335">
        <v>3.15</v>
      </c>
      <c r="J3865" s="331"/>
      <c r="K3865" s="142">
        <v>32</v>
      </c>
      <c r="L3865" s="341">
        <v>100.8</v>
      </c>
      <c r="M3865" s="331"/>
      <c r="N3865" s="153"/>
      <c r="O3865" s="331"/>
      <c r="P3865" s="331"/>
      <c r="Q3865" s="331"/>
      <c r="R3865" s="331"/>
      <c r="S3865" s="135">
        <v>100.8</v>
      </c>
    </row>
    <row r="3866" spans="1:19" ht="10.9" customHeight="1" x14ac:dyDescent="0.2">
      <c r="A3866" s="322" t="s">
        <v>4014</v>
      </c>
      <c r="B3866" s="322"/>
      <c r="C3866" s="322"/>
      <c r="D3866" s="322"/>
      <c r="E3866" s="322"/>
      <c r="F3866" s="322"/>
      <c r="G3866" s="322"/>
      <c r="H3866" s="322"/>
      <c r="I3866" s="322"/>
      <c r="J3866" s="322"/>
      <c r="K3866" s="322"/>
      <c r="L3866" s="340">
        <v>100.8</v>
      </c>
      <c r="M3866" s="322"/>
      <c r="N3866" s="152">
        <v>0</v>
      </c>
      <c r="O3866" s="333">
        <v>0</v>
      </c>
      <c r="P3866" s="322"/>
      <c r="Q3866" s="333">
        <v>0</v>
      </c>
      <c r="R3866" s="322"/>
      <c r="S3866" s="161">
        <v>100.8</v>
      </c>
    </row>
    <row r="3867" spans="1:19" ht="10.9" customHeight="1" x14ac:dyDescent="0.2">
      <c r="A3867" s="322" t="s">
        <v>4013</v>
      </c>
      <c r="B3867" s="322"/>
      <c r="C3867" s="322"/>
      <c r="D3867" s="322"/>
      <c r="E3867" s="322"/>
      <c r="F3867" s="322"/>
      <c r="G3867" s="322"/>
      <c r="H3867" s="322"/>
      <c r="I3867" s="322"/>
      <c r="J3867" s="322"/>
      <c r="K3867" s="322"/>
      <c r="L3867" s="329">
        <v>1</v>
      </c>
      <c r="M3867" s="322"/>
      <c r="N3867" s="150">
        <v>0</v>
      </c>
      <c r="O3867" s="330">
        <v>0</v>
      </c>
      <c r="P3867" s="322"/>
      <c r="Q3867" s="330">
        <v>0</v>
      </c>
      <c r="R3867" s="322"/>
      <c r="S3867" s="149">
        <v>1</v>
      </c>
    </row>
    <row r="3868" spans="1:19" ht="10.9" customHeight="1" x14ac:dyDescent="0.2">
      <c r="A3868" s="301"/>
      <c r="B3868" s="301"/>
      <c r="C3868" s="301"/>
      <c r="D3868" s="301"/>
      <c r="E3868" s="301"/>
      <c r="F3868" s="301"/>
      <c r="G3868" s="301"/>
      <c r="H3868" s="301"/>
      <c r="I3868" s="301"/>
      <c r="J3868" s="301"/>
      <c r="K3868" s="301"/>
      <c r="L3868" s="301"/>
      <c r="M3868" s="301"/>
      <c r="N3868" s="301"/>
      <c r="O3868" s="301"/>
      <c r="P3868" s="301"/>
      <c r="Q3868" s="301"/>
      <c r="R3868" s="301"/>
      <c r="S3868" s="301"/>
    </row>
    <row r="3869" spans="1:19" ht="10.9" customHeight="1" x14ac:dyDescent="0.2">
      <c r="A3869" s="322" t="s">
        <v>4031</v>
      </c>
      <c r="B3869" s="322"/>
      <c r="C3869" s="322"/>
      <c r="D3869" s="322"/>
      <c r="E3869" s="321" t="s">
        <v>4112</v>
      </c>
      <c r="F3869" s="321"/>
      <c r="G3869" s="321"/>
      <c r="H3869" s="321"/>
      <c r="I3869" s="321"/>
      <c r="J3869" s="321"/>
      <c r="K3869" s="321"/>
      <c r="L3869" s="321"/>
      <c r="M3869" s="321"/>
      <c r="N3869" s="321"/>
      <c r="O3869" s="321"/>
      <c r="P3869" s="321"/>
      <c r="Q3869" s="321"/>
      <c r="R3869" s="321"/>
      <c r="S3869" s="321"/>
    </row>
    <row r="3870" spans="1:19" ht="10.9" customHeight="1" x14ac:dyDescent="0.2">
      <c r="A3870" s="322" t="s">
        <v>4022</v>
      </c>
      <c r="B3870" s="322"/>
      <c r="C3870" s="322"/>
      <c r="D3870" s="322"/>
      <c r="E3870" s="321" t="s">
        <v>4111</v>
      </c>
      <c r="F3870" s="321"/>
      <c r="G3870" s="321"/>
      <c r="H3870" s="321"/>
      <c r="I3870" s="321"/>
      <c r="J3870" s="321"/>
      <c r="K3870" s="321"/>
      <c r="L3870" s="321"/>
      <c r="M3870" s="321"/>
      <c r="N3870" s="321"/>
      <c r="O3870" s="321"/>
      <c r="P3870" s="322" t="s">
        <v>2904</v>
      </c>
      <c r="Q3870" s="322"/>
      <c r="R3870" s="321" t="s">
        <v>21</v>
      </c>
      <c r="S3870" s="321"/>
    </row>
    <row r="3871" spans="1:19" ht="10.9" customHeight="1" x14ac:dyDescent="0.2">
      <c r="A3871" s="157"/>
      <c r="B3871" s="324"/>
      <c r="C3871" s="324"/>
      <c r="D3871" s="324"/>
      <c r="E3871" s="324"/>
      <c r="F3871" s="324"/>
      <c r="G3871" s="325"/>
      <c r="H3871" s="325"/>
      <c r="I3871" s="325"/>
      <c r="J3871" s="325"/>
      <c r="K3871" s="156"/>
      <c r="L3871" s="326" t="s">
        <v>4020</v>
      </c>
      <c r="M3871" s="326"/>
      <c r="N3871" s="326"/>
      <c r="O3871" s="326"/>
      <c r="P3871" s="326"/>
      <c r="Q3871" s="326"/>
      <c r="R3871" s="326"/>
      <c r="S3871" s="156"/>
    </row>
    <row r="3872" spans="1:19" ht="65.650000000000006" customHeight="1" x14ac:dyDescent="0.2">
      <c r="A3872" s="155" t="s">
        <v>1247</v>
      </c>
      <c r="B3872" s="327" t="s">
        <v>0</v>
      </c>
      <c r="C3872" s="327"/>
      <c r="D3872" s="327" t="s">
        <v>1</v>
      </c>
      <c r="E3872" s="327"/>
      <c r="F3872" s="327"/>
      <c r="G3872" s="327" t="s">
        <v>2904</v>
      </c>
      <c r="H3872" s="327"/>
      <c r="I3872" s="328" t="s">
        <v>405</v>
      </c>
      <c r="J3872" s="328"/>
      <c r="K3872" s="154" t="s">
        <v>4</v>
      </c>
      <c r="L3872" s="322" t="s">
        <v>4019</v>
      </c>
      <c r="M3872" s="322"/>
      <c r="N3872" s="141" t="s">
        <v>4018</v>
      </c>
      <c r="O3872" s="322" t="s">
        <v>4017</v>
      </c>
      <c r="P3872" s="322"/>
      <c r="Q3872" s="322" t="s">
        <v>4016</v>
      </c>
      <c r="R3872" s="322"/>
      <c r="S3872" s="154" t="s">
        <v>5</v>
      </c>
    </row>
    <row r="3873" spans="1:19" ht="10.9" customHeight="1" x14ac:dyDescent="0.2">
      <c r="A3873" s="128" t="s">
        <v>4015</v>
      </c>
      <c r="B3873" s="334">
        <v>1007</v>
      </c>
      <c r="C3873" s="321"/>
      <c r="D3873" s="321" t="s">
        <v>4109</v>
      </c>
      <c r="E3873" s="321"/>
      <c r="F3873" s="321"/>
      <c r="G3873" s="321" t="s">
        <v>629</v>
      </c>
      <c r="H3873" s="321"/>
      <c r="I3873" s="335">
        <v>8.6</v>
      </c>
      <c r="J3873" s="331"/>
      <c r="K3873" s="132">
        <v>1.3</v>
      </c>
      <c r="L3873" s="331"/>
      <c r="M3873" s="331"/>
      <c r="N3873" s="142">
        <v>11.18</v>
      </c>
      <c r="O3873" s="331"/>
      <c r="P3873" s="331"/>
      <c r="Q3873" s="331"/>
      <c r="R3873" s="331"/>
      <c r="S3873" s="142">
        <v>11.18</v>
      </c>
    </row>
    <row r="3874" spans="1:19" ht="10.9" customHeight="1" x14ac:dyDescent="0.2">
      <c r="A3874" s="128" t="s">
        <v>4015</v>
      </c>
      <c r="B3874" s="334">
        <v>6027</v>
      </c>
      <c r="C3874" s="321"/>
      <c r="D3874" s="321" t="s">
        <v>3220</v>
      </c>
      <c r="E3874" s="321"/>
      <c r="F3874" s="321"/>
      <c r="G3874" s="321" t="s">
        <v>21</v>
      </c>
      <c r="H3874" s="321"/>
      <c r="I3874" s="335">
        <v>1.05</v>
      </c>
      <c r="J3874" s="331"/>
      <c r="K3874" s="135">
        <v>413.9</v>
      </c>
      <c r="L3874" s="331"/>
      <c r="M3874" s="331"/>
      <c r="N3874" s="135">
        <v>434.59500000000003</v>
      </c>
      <c r="O3874" s="331"/>
      <c r="P3874" s="331"/>
      <c r="Q3874" s="331"/>
      <c r="R3874" s="331"/>
      <c r="S3874" s="135">
        <v>434.59500000000003</v>
      </c>
    </row>
    <row r="3875" spans="1:19" ht="10.9" customHeight="1" x14ac:dyDescent="0.2">
      <c r="A3875" s="322" t="s">
        <v>4014</v>
      </c>
      <c r="B3875" s="322"/>
      <c r="C3875" s="322"/>
      <c r="D3875" s="322"/>
      <c r="E3875" s="322"/>
      <c r="F3875" s="322"/>
      <c r="G3875" s="322"/>
      <c r="H3875" s="322"/>
      <c r="I3875" s="322"/>
      <c r="J3875" s="322"/>
      <c r="K3875" s="322"/>
      <c r="L3875" s="333">
        <v>0</v>
      </c>
      <c r="M3875" s="322"/>
      <c r="N3875" s="161">
        <v>445.77499999999998</v>
      </c>
      <c r="O3875" s="333">
        <v>0</v>
      </c>
      <c r="P3875" s="322"/>
      <c r="Q3875" s="333">
        <v>0</v>
      </c>
      <c r="R3875" s="322"/>
      <c r="S3875" s="161">
        <v>445.77499999999998</v>
      </c>
    </row>
    <row r="3876" spans="1:19" ht="10.9" customHeight="1" x14ac:dyDescent="0.2">
      <c r="A3876" s="322" t="s">
        <v>4013</v>
      </c>
      <c r="B3876" s="322"/>
      <c r="C3876" s="322"/>
      <c r="D3876" s="322"/>
      <c r="E3876" s="322"/>
      <c r="F3876" s="322"/>
      <c r="G3876" s="322"/>
      <c r="H3876" s="322"/>
      <c r="I3876" s="322"/>
      <c r="J3876" s="322"/>
      <c r="K3876" s="322"/>
      <c r="L3876" s="330">
        <v>0</v>
      </c>
      <c r="M3876" s="322"/>
      <c r="N3876" s="149">
        <v>1</v>
      </c>
      <c r="O3876" s="330">
        <v>0</v>
      </c>
      <c r="P3876" s="322"/>
      <c r="Q3876" s="330">
        <v>0</v>
      </c>
      <c r="R3876" s="322"/>
      <c r="S3876" s="149">
        <v>1</v>
      </c>
    </row>
    <row r="3877" spans="1:19" ht="10.9" customHeight="1" x14ac:dyDescent="0.2">
      <c r="A3877" s="301"/>
      <c r="B3877" s="301"/>
      <c r="C3877" s="301"/>
      <c r="D3877" s="301"/>
      <c r="E3877" s="301"/>
      <c r="F3877" s="301"/>
      <c r="G3877" s="301"/>
      <c r="H3877" s="301"/>
      <c r="I3877" s="301"/>
      <c r="J3877" s="301"/>
      <c r="K3877" s="301"/>
      <c r="L3877" s="301"/>
      <c r="M3877" s="301"/>
      <c r="N3877" s="301"/>
      <c r="O3877" s="301"/>
      <c r="P3877" s="301"/>
      <c r="Q3877" s="301"/>
      <c r="R3877" s="301"/>
      <c r="S3877" s="301"/>
    </row>
    <row r="3878" spans="1:19" ht="10.9" customHeight="1" x14ac:dyDescent="0.2">
      <c r="A3878" s="322" t="s">
        <v>4022</v>
      </c>
      <c r="B3878" s="322"/>
      <c r="C3878" s="322"/>
      <c r="D3878" s="322"/>
      <c r="E3878" s="321" t="s">
        <v>4110</v>
      </c>
      <c r="F3878" s="321"/>
      <c r="G3878" s="321"/>
      <c r="H3878" s="321"/>
      <c r="I3878" s="321"/>
      <c r="J3878" s="321"/>
      <c r="K3878" s="321"/>
      <c r="L3878" s="321"/>
      <c r="M3878" s="321"/>
      <c r="N3878" s="321"/>
      <c r="O3878" s="321"/>
      <c r="P3878" s="322" t="s">
        <v>2904</v>
      </c>
      <c r="Q3878" s="322"/>
      <c r="R3878" s="321" t="s">
        <v>21</v>
      </c>
      <c r="S3878" s="321"/>
    </row>
    <row r="3879" spans="1:19" ht="10.9" customHeight="1" x14ac:dyDescent="0.2">
      <c r="A3879" s="157"/>
      <c r="B3879" s="324"/>
      <c r="C3879" s="324"/>
      <c r="D3879" s="324"/>
      <c r="E3879" s="324"/>
      <c r="F3879" s="324"/>
      <c r="G3879" s="325"/>
      <c r="H3879" s="325"/>
      <c r="I3879" s="325"/>
      <c r="J3879" s="325"/>
      <c r="K3879" s="156"/>
      <c r="L3879" s="326" t="s">
        <v>4020</v>
      </c>
      <c r="M3879" s="326"/>
      <c r="N3879" s="326"/>
      <c r="O3879" s="326"/>
      <c r="P3879" s="326"/>
      <c r="Q3879" s="326"/>
      <c r="R3879" s="326"/>
      <c r="S3879" s="156"/>
    </row>
    <row r="3880" spans="1:19" ht="65.650000000000006" customHeight="1" x14ac:dyDescent="0.2">
      <c r="A3880" s="155" t="s">
        <v>1247</v>
      </c>
      <c r="B3880" s="327" t="s">
        <v>0</v>
      </c>
      <c r="C3880" s="327"/>
      <c r="D3880" s="327" t="s">
        <v>1</v>
      </c>
      <c r="E3880" s="327"/>
      <c r="F3880" s="327"/>
      <c r="G3880" s="327" t="s">
        <v>2904</v>
      </c>
      <c r="H3880" s="327"/>
      <c r="I3880" s="328" t="s">
        <v>405</v>
      </c>
      <c r="J3880" s="328"/>
      <c r="K3880" s="154" t="s">
        <v>4</v>
      </c>
      <c r="L3880" s="322" t="s">
        <v>4019</v>
      </c>
      <c r="M3880" s="322"/>
      <c r="N3880" s="141" t="s">
        <v>4018</v>
      </c>
      <c r="O3880" s="322" t="s">
        <v>4017</v>
      </c>
      <c r="P3880" s="322"/>
      <c r="Q3880" s="322" t="s">
        <v>4016</v>
      </c>
      <c r="R3880" s="322"/>
      <c r="S3880" s="154" t="s">
        <v>5</v>
      </c>
    </row>
    <row r="3881" spans="1:19" ht="10.9" customHeight="1" x14ac:dyDescent="0.2">
      <c r="A3881" s="128" t="s">
        <v>4015</v>
      </c>
      <c r="B3881" s="334">
        <v>1007</v>
      </c>
      <c r="C3881" s="321"/>
      <c r="D3881" s="321" t="s">
        <v>4109</v>
      </c>
      <c r="E3881" s="321"/>
      <c r="F3881" s="321"/>
      <c r="G3881" s="321" t="s">
        <v>629</v>
      </c>
      <c r="H3881" s="321"/>
      <c r="I3881" s="335">
        <v>8.6</v>
      </c>
      <c r="J3881" s="331"/>
      <c r="K3881" s="132">
        <v>1.3</v>
      </c>
      <c r="L3881" s="331"/>
      <c r="M3881" s="331"/>
      <c r="N3881" s="142">
        <v>11.18</v>
      </c>
      <c r="O3881" s="331"/>
      <c r="P3881" s="331"/>
      <c r="Q3881" s="331"/>
      <c r="R3881" s="331"/>
      <c r="S3881" s="142">
        <v>11.18</v>
      </c>
    </row>
    <row r="3882" spans="1:19" ht="10.9" customHeight="1" x14ac:dyDescent="0.2">
      <c r="A3882" s="128" t="s">
        <v>4015</v>
      </c>
      <c r="B3882" s="334">
        <v>6027</v>
      </c>
      <c r="C3882" s="321"/>
      <c r="D3882" s="321" t="s">
        <v>3220</v>
      </c>
      <c r="E3882" s="321"/>
      <c r="F3882" s="321"/>
      <c r="G3882" s="321" t="s">
        <v>21</v>
      </c>
      <c r="H3882" s="321"/>
      <c r="I3882" s="335">
        <v>1.05</v>
      </c>
      <c r="J3882" s="331"/>
      <c r="K3882" s="135">
        <v>413.9</v>
      </c>
      <c r="L3882" s="331"/>
      <c r="M3882" s="331"/>
      <c r="N3882" s="135">
        <v>434.59500000000003</v>
      </c>
      <c r="O3882" s="331"/>
      <c r="P3882" s="331"/>
      <c r="Q3882" s="331"/>
      <c r="R3882" s="331"/>
      <c r="S3882" s="135">
        <v>434.59500000000003</v>
      </c>
    </row>
    <row r="3883" spans="1:19" ht="10.9" customHeight="1" x14ac:dyDescent="0.2">
      <c r="A3883" s="322" t="s">
        <v>4014</v>
      </c>
      <c r="B3883" s="322"/>
      <c r="C3883" s="322"/>
      <c r="D3883" s="322"/>
      <c r="E3883" s="322"/>
      <c r="F3883" s="322"/>
      <c r="G3883" s="322"/>
      <c r="H3883" s="322"/>
      <c r="I3883" s="322"/>
      <c r="J3883" s="322"/>
      <c r="K3883" s="322"/>
      <c r="L3883" s="333">
        <v>0</v>
      </c>
      <c r="M3883" s="322"/>
      <c r="N3883" s="161">
        <v>445.77499999999998</v>
      </c>
      <c r="O3883" s="333">
        <v>0</v>
      </c>
      <c r="P3883" s="322"/>
      <c r="Q3883" s="333">
        <v>0</v>
      </c>
      <c r="R3883" s="322"/>
      <c r="S3883" s="161">
        <v>445.77499999999998</v>
      </c>
    </row>
    <row r="3884" spans="1:19" ht="10.9" customHeight="1" x14ac:dyDescent="0.2">
      <c r="A3884" s="322" t="s">
        <v>4013</v>
      </c>
      <c r="B3884" s="322"/>
      <c r="C3884" s="322"/>
      <c r="D3884" s="322"/>
      <c r="E3884" s="322"/>
      <c r="F3884" s="322"/>
      <c r="G3884" s="322"/>
      <c r="H3884" s="322"/>
      <c r="I3884" s="322"/>
      <c r="J3884" s="322"/>
      <c r="K3884" s="322"/>
      <c r="L3884" s="330">
        <v>0</v>
      </c>
      <c r="M3884" s="322"/>
      <c r="N3884" s="149">
        <v>1</v>
      </c>
      <c r="O3884" s="330">
        <v>0</v>
      </c>
      <c r="P3884" s="322"/>
      <c r="Q3884" s="330">
        <v>0</v>
      </c>
      <c r="R3884" s="322"/>
      <c r="S3884" s="149">
        <v>1</v>
      </c>
    </row>
    <row r="3885" spans="1:19" ht="10.9" customHeight="1" x14ac:dyDescent="0.2">
      <c r="A3885" s="301"/>
      <c r="B3885" s="301"/>
      <c r="C3885" s="301"/>
      <c r="D3885" s="301"/>
      <c r="E3885" s="301"/>
      <c r="F3885" s="301"/>
      <c r="G3885" s="301"/>
      <c r="H3885" s="301"/>
      <c r="I3885" s="301"/>
      <c r="J3885" s="301"/>
      <c r="K3885" s="301"/>
      <c r="L3885" s="301"/>
      <c r="M3885" s="301"/>
      <c r="N3885" s="301"/>
      <c r="O3885" s="301"/>
      <c r="P3885" s="301"/>
      <c r="Q3885" s="301"/>
      <c r="R3885" s="301"/>
      <c r="S3885" s="301"/>
    </row>
    <row r="3886" spans="1:19" ht="10.9" customHeight="1" x14ac:dyDescent="0.2">
      <c r="A3886" s="322" t="s">
        <v>4022</v>
      </c>
      <c r="B3886" s="322"/>
      <c r="C3886" s="322"/>
      <c r="D3886" s="322"/>
      <c r="E3886" s="321" t="s">
        <v>4108</v>
      </c>
      <c r="F3886" s="321"/>
      <c r="G3886" s="321"/>
      <c r="H3886" s="321"/>
      <c r="I3886" s="321"/>
      <c r="J3886" s="321"/>
      <c r="K3886" s="321"/>
      <c r="L3886" s="321"/>
      <c r="M3886" s="321"/>
      <c r="N3886" s="321"/>
      <c r="O3886" s="321"/>
      <c r="P3886" s="322" t="s">
        <v>2904</v>
      </c>
      <c r="Q3886" s="322"/>
      <c r="R3886" s="321" t="s">
        <v>21</v>
      </c>
      <c r="S3886" s="321"/>
    </row>
    <row r="3887" spans="1:19" ht="10.9" customHeight="1" x14ac:dyDescent="0.2">
      <c r="A3887" s="157"/>
      <c r="B3887" s="324"/>
      <c r="C3887" s="324"/>
      <c r="D3887" s="324"/>
      <c r="E3887" s="324"/>
      <c r="F3887" s="324"/>
      <c r="G3887" s="325"/>
      <c r="H3887" s="325"/>
      <c r="I3887" s="325"/>
      <c r="J3887" s="325"/>
      <c r="K3887" s="156"/>
      <c r="L3887" s="326" t="s">
        <v>4020</v>
      </c>
      <c r="M3887" s="326"/>
      <c r="N3887" s="326"/>
      <c r="O3887" s="326"/>
      <c r="P3887" s="326"/>
      <c r="Q3887" s="326"/>
      <c r="R3887" s="326"/>
      <c r="S3887" s="156"/>
    </row>
    <row r="3888" spans="1:19" ht="65.650000000000006" customHeight="1" x14ac:dyDescent="0.2">
      <c r="A3888" s="155" t="s">
        <v>1247</v>
      </c>
      <c r="B3888" s="327" t="s">
        <v>0</v>
      </c>
      <c r="C3888" s="327"/>
      <c r="D3888" s="327" t="s">
        <v>1</v>
      </c>
      <c r="E3888" s="327"/>
      <c r="F3888" s="327"/>
      <c r="G3888" s="327" t="s">
        <v>2904</v>
      </c>
      <c r="H3888" s="327"/>
      <c r="I3888" s="328" t="s">
        <v>405</v>
      </c>
      <c r="J3888" s="328"/>
      <c r="K3888" s="154" t="s">
        <v>4</v>
      </c>
      <c r="L3888" s="322" t="s">
        <v>4019</v>
      </c>
      <c r="M3888" s="322"/>
      <c r="N3888" s="141" t="s">
        <v>4018</v>
      </c>
      <c r="O3888" s="322" t="s">
        <v>4017</v>
      </c>
      <c r="P3888" s="322"/>
      <c r="Q3888" s="322" t="s">
        <v>4016</v>
      </c>
      <c r="R3888" s="322"/>
      <c r="S3888" s="154" t="s">
        <v>5</v>
      </c>
    </row>
    <row r="3889" spans="1:19" ht="21.75" customHeight="1" x14ac:dyDescent="0.2">
      <c r="A3889" s="128" t="s">
        <v>4034</v>
      </c>
      <c r="B3889" s="339">
        <v>449</v>
      </c>
      <c r="C3889" s="321"/>
      <c r="D3889" s="321" t="s">
        <v>3984</v>
      </c>
      <c r="E3889" s="321"/>
      <c r="F3889" s="321"/>
      <c r="G3889" s="321" t="s">
        <v>21</v>
      </c>
      <c r="H3889" s="321"/>
      <c r="I3889" s="335">
        <v>1</v>
      </c>
      <c r="J3889" s="331"/>
      <c r="K3889" s="132">
        <v>7</v>
      </c>
      <c r="L3889" s="354">
        <v>7</v>
      </c>
      <c r="M3889" s="331"/>
      <c r="N3889" s="153"/>
      <c r="O3889" s="331"/>
      <c r="P3889" s="331"/>
      <c r="Q3889" s="331"/>
      <c r="R3889" s="331"/>
      <c r="S3889" s="132">
        <v>7</v>
      </c>
    </row>
    <row r="3890" spans="1:19" ht="10.9" customHeight="1" x14ac:dyDescent="0.2">
      <c r="A3890" s="322" t="s">
        <v>4014</v>
      </c>
      <c r="B3890" s="322"/>
      <c r="C3890" s="322"/>
      <c r="D3890" s="322"/>
      <c r="E3890" s="322"/>
      <c r="F3890" s="322"/>
      <c r="G3890" s="322"/>
      <c r="H3890" s="322"/>
      <c r="I3890" s="322"/>
      <c r="J3890" s="322"/>
      <c r="K3890" s="322"/>
      <c r="L3890" s="333">
        <v>7</v>
      </c>
      <c r="M3890" s="322"/>
      <c r="N3890" s="152">
        <v>0</v>
      </c>
      <c r="O3890" s="333">
        <v>0</v>
      </c>
      <c r="P3890" s="322"/>
      <c r="Q3890" s="333">
        <v>0</v>
      </c>
      <c r="R3890" s="322"/>
      <c r="S3890" s="152">
        <v>7</v>
      </c>
    </row>
    <row r="3891" spans="1:19" ht="10.9" customHeight="1" x14ac:dyDescent="0.2">
      <c r="A3891" s="322" t="s">
        <v>4013</v>
      </c>
      <c r="B3891" s="322"/>
      <c r="C3891" s="322"/>
      <c r="D3891" s="322"/>
      <c r="E3891" s="322"/>
      <c r="F3891" s="322"/>
      <c r="G3891" s="322"/>
      <c r="H3891" s="322"/>
      <c r="I3891" s="322"/>
      <c r="J3891" s="322"/>
      <c r="K3891" s="322"/>
      <c r="L3891" s="329">
        <v>1</v>
      </c>
      <c r="M3891" s="322"/>
      <c r="N3891" s="150">
        <v>0</v>
      </c>
      <c r="O3891" s="330">
        <v>0</v>
      </c>
      <c r="P3891" s="322"/>
      <c r="Q3891" s="330">
        <v>0</v>
      </c>
      <c r="R3891" s="322"/>
      <c r="S3891" s="149">
        <v>1</v>
      </c>
    </row>
    <row r="3892" spans="1:19" ht="10.9" customHeight="1" x14ac:dyDescent="0.2">
      <c r="A3892" s="301"/>
      <c r="B3892" s="301"/>
      <c r="C3892" s="301"/>
      <c r="D3892" s="301"/>
      <c r="E3892" s="301"/>
      <c r="F3892" s="301"/>
      <c r="G3892" s="301"/>
      <c r="H3892" s="301"/>
      <c r="I3892" s="301"/>
      <c r="J3892" s="301"/>
      <c r="K3892" s="301"/>
      <c r="L3892" s="301"/>
      <c r="M3892" s="301"/>
      <c r="N3892" s="301"/>
      <c r="O3892" s="301"/>
      <c r="P3892" s="301"/>
      <c r="Q3892" s="301"/>
      <c r="R3892" s="301"/>
      <c r="S3892" s="301"/>
    </row>
    <row r="3893" spans="1:19" ht="10.9" customHeight="1" x14ac:dyDescent="0.2">
      <c r="A3893" s="322" t="s">
        <v>4031</v>
      </c>
      <c r="B3893" s="322"/>
      <c r="C3893" s="322"/>
      <c r="D3893" s="322"/>
      <c r="E3893" s="321" t="s">
        <v>4107</v>
      </c>
      <c r="F3893" s="321"/>
      <c r="G3893" s="321"/>
      <c r="H3893" s="321"/>
      <c r="I3893" s="321"/>
      <c r="J3893" s="321"/>
      <c r="K3893" s="321"/>
      <c r="L3893" s="321"/>
      <c r="M3893" s="321"/>
      <c r="N3893" s="321"/>
      <c r="O3893" s="321"/>
      <c r="P3893" s="321"/>
      <c r="Q3893" s="321"/>
      <c r="R3893" s="321"/>
      <c r="S3893" s="321"/>
    </row>
    <row r="3894" spans="1:19" ht="10.9" customHeight="1" x14ac:dyDescent="0.2">
      <c r="A3894" s="322" t="s">
        <v>4022</v>
      </c>
      <c r="B3894" s="322"/>
      <c r="C3894" s="322"/>
      <c r="D3894" s="322"/>
      <c r="E3894" s="321" t="s">
        <v>4106</v>
      </c>
      <c r="F3894" s="321"/>
      <c r="G3894" s="321"/>
      <c r="H3894" s="321"/>
      <c r="I3894" s="321"/>
      <c r="J3894" s="321"/>
      <c r="K3894" s="321"/>
      <c r="L3894" s="321"/>
      <c r="M3894" s="321"/>
      <c r="N3894" s="321"/>
      <c r="O3894" s="321"/>
      <c r="P3894" s="322" t="s">
        <v>2904</v>
      </c>
      <c r="Q3894" s="322"/>
      <c r="R3894" s="321" t="s">
        <v>21</v>
      </c>
      <c r="S3894" s="321"/>
    </row>
    <row r="3895" spans="1:19" ht="10.9" customHeight="1" x14ac:dyDescent="0.2">
      <c r="A3895" s="157"/>
      <c r="B3895" s="324"/>
      <c r="C3895" s="324"/>
      <c r="D3895" s="324"/>
      <c r="E3895" s="324"/>
      <c r="F3895" s="324"/>
      <c r="G3895" s="325"/>
      <c r="H3895" s="325"/>
      <c r="I3895" s="325"/>
      <c r="J3895" s="325"/>
      <c r="K3895" s="156"/>
      <c r="L3895" s="326" t="s">
        <v>4020</v>
      </c>
      <c r="M3895" s="326"/>
      <c r="N3895" s="326"/>
      <c r="O3895" s="326"/>
      <c r="P3895" s="326"/>
      <c r="Q3895" s="326"/>
      <c r="R3895" s="326"/>
      <c r="S3895" s="156"/>
    </row>
    <row r="3896" spans="1:19" ht="65.650000000000006" customHeight="1" x14ac:dyDescent="0.2">
      <c r="A3896" s="155" t="s">
        <v>1247</v>
      </c>
      <c r="B3896" s="327" t="s">
        <v>0</v>
      </c>
      <c r="C3896" s="327"/>
      <c r="D3896" s="327" t="s">
        <v>1</v>
      </c>
      <c r="E3896" s="327"/>
      <c r="F3896" s="327"/>
      <c r="G3896" s="327" t="s">
        <v>2904</v>
      </c>
      <c r="H3896" s="327"/>
      <c r="I3896" s="328" t="s">
        <v>405</v>
      </c>
      <c r="J3896" s="328"/>
      <c r="K3896" s="154" t="s">
        <v>4</v>
      </c>
      <c r="L3896" s="322" t="s">
        <v>4019</v>
      </c>
      <c r="M3896" s="322"/>
      <c r="N3896" s="141" t="s">
        <v>4018</v>
      </c>
      <c r="O3896" s="322" t="s">
        <v>4017</v>
      </c>
      <c r="P3896" s="322"/>
      <c r="Q3896" s="322" t="s">
        <v>4016</v>
      </c>
      <c r="R3896" s="322"/>
      <c r="S3896" s="154" t="s">
        <v>5</v>
      </c>
    </row>
    <row r="3897" spans="1:19" ht="10.9" customHeight="1" x14ac:dyDescent="0.2">
      <c r="A3897" s="128" t="s">
        <v>4015</v>
      </c>
      <c r="B3897" s="339">
        <v>909</v>
      </c>
      <c r="C3897" s="321"/>
      <c r="D3897" s="321" t="s">
        <v>3334</v>
      </c>
      <c r="E3897" s="321"/>
      <c r="F3897" s="321"/>
      <c r="G3897" s="321" t="s">
        <v>3284</v>
      </c>
      <c r="H3897" s="321"/>
      <c r="I3897" s="335">
        <v>5.45E-2</v>
      </c>
      <c r="J3897" s="331"/>
      <c r="K3897" s="132">
        <v>7.87</v>
      </c>
      <c r="L3897" s="331"/>
      <c r="M3897" s="331"/>
      <c r="N3897" s="132">
        <v>0.4289</v>
      </c>
      <c r="O3897" s="331"/>
      <c r="P3897" s="331"/>
      <c r="Q3897" s="331"/>
      <c r="R3897" s="331"/>
      <c r="S3897" s="132">
        <v>0.4289</v>
      </c>
    </row>
    <row r="3898" spans="1:19" ht="10.9" customHeight="1" x14ac:dyDescent="0.2">
      <c r="A3898" s="128" t="s">
        <v>4015</v>
      </c>
      <c r="B3898" s="339">
        <v>941</v>
      </c>
      <c r="C3898" s="321"/>
      <c r="D3898" s="321" t="s">
        <v>3328</v>
      </c>
      <c r="E3898" s="321"/>
      <c r="F3898" s="321"/>
      <c r="G3898" s="321" t="s">
        <v>7</v>
      </c>
      <c r="H3898" s="321"/>
      <c r="I3898" s="335">
        <v>0.47599999999999998</v>
      </c>
      <c r="J3898" s="331"/>
      <c r="K3898" s="142">
        <v>25.8</v>
      </c>
      <c r="L3898" s="331"/>
      <c r="M3898" s="331"/>
      <c r="N3898" s="142">
        <v>12.280799999999999</v>
      </c>
      <c r="O3898" s="331"/>
      <c r="P3898" s="331"/>
      <c r="Q3898" s="331"/>
      <c r="R3898" s="331"/>
      <c r="S3898" s="142">
        <v>12.280799999999999</v>
      </c>
    </row>
    <row r="3899" spans="1:19" ht="10.9" customHeight="1" x14ac:dyDescent="0.2">
      <c r="A3899" s="128" t="s">
        <v>4015</v>
      </c>
      <c r="B3899" s="334">
        <v>1532</v>
      </c>
      <c r="C3899" s="321"/>
      <c r="D3899" s="321" t="s">
        <v>3927</v>
      </c>
      <c r="E3899" s="321"/>
      <c r="F3899" s="321"/>
      <c r="G3899" s="321" t="s">
        <v>621</v>
      </c>
      <c r="H3899" s="321"/>
      <c r="I3899" s="335">
        <v>7.2800000000000004E-2</v>
      </c>
      <c r="J3899" s="331"/>
      <c r="K3899" s="135">
        <v>480</v>
      </c>
      <c r="L3899" s="331"/>
      <c r="M3899" s="331"/>
      <c r="N3899" s="142">
        <v>34.944000000000003</v>
      </c>
      <c r="O3899" s="331"/>
      <c r="P3899" s="331"/>
      <c r="Q3899" s="331"/>
      <c r="R3899" s="331"/>
      <c r="S3899" s="142">
        <v>34.944000000000003</v>
      </c>
    </row>
    <row r="3900" spans="1:19" ht="10.9" customHeight="1" x14ac:dyDescent="0.2">
      <c r="A3900" s="128" t="s">
        <v>4015</v>
      </c>
      <c r="B3900" s="334">
        <v>5985</v>
      </c>
      <c r="C3900" s="321"/>
      <c r="D3900" s="321" t="s">
        <v>4105</v>
      </c>
      <c r="E3900" s="321"/>
      <c r="F3900" s="321"/>
      <c r="G3900" s="321" t="s">
        <v>621</v>
      </c>
      <c r="H3900" s="321"/>
      <c r="I3900" s="335">
        <v>8.0000000000000004E-4</v>
      </c>
      <c r="J3900" s="331"/>
      <c r="K3900" s="129">
        <v>1050</v>
      </c>
      <c r="L3900" s="331"/>
      <c r="M3900" s="331"/>
      <c r="N3900" s="132">
        <v>0.84</v>
      </c>
      <c r="O3900" s="331"/>
      <c r="P3900" s="331"/>
      <c r="Q3900" s="331"/>
      <c r="R3900" s="331"/>
      <c r="S3900" s="132">
        <v>0.84</v>
      </c>
    </row>
    <row r="3901" spans="1:19" ht="21.75" customHeight="1" x14ac:dyDescent="0.2">
      <c r="A3901" s="128" t="s">
        <v>4015</v>
      </c>
      <c r="B3901" s="334">
        <v>9600</v>
      </c>
      <c r="C3901" s="321"/>
      <c r="D3901" s="321" t="s">
        <v>3326</v>
      </c>
      <c r="E3901" s="321"/>
      <c r="F3901" s="321"/>
      <c r="G3901" s="321" t="s">
        <v>21</v>
      </c>
      <c r="H3901" s="321"/>
      <c r="I3901" s="335">
        <v>2.5000000000000001E-3</v>
      </c>
      <c r="J3901" s="331"/>
      <c r="K3901" s="142">
        <v>15</v>
      </c>
      <c r="L3901" s="331"/>
      <c r="M3901" s="331"/>
      <c r="N3901" s="132">
        <v>3.7499999999999999E-2</v>
      </c>
      <c r="O3901" s="331"/>
      <c r="P3901" s="331"/>
      <c r="Q3901" s="331"/>
      <c r="R3901" s="331"/>
      <c r="S3901" s="132">
        <v>3.7499999999999999E-2</v>
      </c>
    </row>
    <row r="3902" spans="1:19" ht="10.9" customHeight="1" x14ac:dyDescent="0.2">
      <c r="A3902" s="322" t="s">
        <v>4014</v>
      </c>
      <c r="B3902" s="322"/>
      <c r="C3902" s="322"/>
      <c r="D3902" s="322"/>
      <c r="E3902" s="322"/>
      <c r="F3902" s="322"/>
      <c r="G3902" s="322"/>
      <c r="H3902" s="322"/>
      <c r="I3902" s="322"/>
      <c r="J3902" s="322"/>
      <c r="K3902" s="322"/>
      <c r="L3902" s="333">
        <v>0</v>
      </c>
      <c r="M3902" s="322"/>
      <c r="N3902" s="160">
        <v>48.531199999999998</v>
      </c>
      <c r="O3902" s="333">
        <v>0</v>
      </c>
      <c r="P3902" s="322"/>
      <c r="Q3902" s="333">
        <v>0</v>
      </c>
      <c r="R3902" s="322"/>
      <c r="S3902" s="160">
        <v>48.531199999999998</v>
      </c>
    </row>
    <row r="3903" spans="1:19" ht="10.9" customHeight="1" x14ac:dyDescent="0.2">
      <c r="A3903" s="322" t="s">
        <v>4013</v>
      </c>
      <c r="B3903" s="322"/>
      <c r="C3903" s="322"/>
      <c r="D3903" s="322"/>
      <c r="E3903" s="322"/>
      <c r="F3903" s="322"/>
      <c r="G3903" s="322"/>
      <c r="H3903" s="322"/>
      <c r="I3903" s="322"/>
      <c r="J3903" s="322"/>
      <c r="K3903" s="322"/>
      <c r="L3903" s="330">
        <v>0</v>
      </c>
      <c r="M3903" s="322"/>
      <c r="N3903" s="149">
        <v>1</v>
      </c>
      <c r="O3903" s="330">
        <v>0</v>
      </c>
      <c r="P3903" s="322"/>
      <c r="Q3903" s="330">
        <v>0</v>
      </c>
      <c r="R3903" s="322"/>
      <c r="S3903" s="149">
        <v>1</v>
      </c>
    </row>
    <row r="3904" spans="1:19" ht="10.9" customHeight="1" x14ac:dyDescent="0.2">
      <c r="A3904" s="301"/>
      <c r="B3904" s="301"/>
      <c r="C3904" s="301"/>
      <c r="D3904" s="301"/>
      <c r="E3904" s="301"/>
      <c r="F3904" s="301"/>
      <c r="G3904" s="301"/>
      <c r="H3904" s="301"/>
      <c r="I3904" s="301"/>
      <c r="J3904" s="301"/>
      <c r="K3904" s="301"/>
      <c r="L3904" s="301"/>
      <c r="M3904" s="301"/>
      <c r="N3904" s="301"/>
      <c r="O3904" s="301"/>
      <c r="P3904" s="301"/>
      <c r="Q3904" s="301"/>
      <c r="R3904" s="301"/>
      <c r="S3904" s="301"/>
    </row>
    <row r="3905" spans="1:19" ht="10.9" customHeight="1" x14ac:dyDescent="0.2">
      <c r="A3905" s="322" t="s">
        <v>4033</v>
      </c>
      <c r="B3905" s="322"/>
      <c r="C3905" s="322"/>
      <c r="D3905" s="322"/>
      <c r="E3905" s="321" t="s">
        <v>4104</v>
      </c>
      <c r="F3905" s="321"/>
      <c r="G3905" s="321"/>
      <c r="H3905" s="321"/>
      <c r="I3905" s="321"/>
      <c r="J3905" s="321"/>
      <c r="K3905" s="321"/>
      <c r="L3905" s="321"/>
      <c r="M3905" s="321"/>
      <c r="N3905" s="321"/>
      <c r="O3905" s="321"/>
      <c r="P3905" s="321"/>
      <c r="Q3905" s="321"/>
      <c r="R3905" s="321"/>
      <c r="S3905" s="321"/>
    </row>
    <row r="3906" spans="1:19" ht="10.9" customHeight="1" x14ac:dyDescent="0.2">
      <c r="A3906" s="322" t="s">
        <v>4031</v>
      </c>
      <c r="B3906" s="322"/>
      <c r="C3906" s="322"/>
      <c r="D3906" s="322"/>
      <c r="E3906" s="321" t="s">
        <v>4103</v>
      </c>
      <c r="F3906" s="321"/>
      <c r="G3906" s="321"/>
      <c r="H3906" s="321"/>
      <c r="I3906" s="321"/>
      <c r="J3906" s="321"/>
      <c r="K3906" s="321"/>
      <c r="L3906" s="321"/>
      <c r="M3906" s="321"/>
      <c r="N3906" s="321"/>
      <c r="O3906" s="321"/>
      <c r="P3906" s="321"/>
      <c r="Q3906" s="321"/>
      <c r="R3906" s="321"/>
      <c r="S3906" s="321"/>
    </row>
    <row r="3907" spans="1:19" ht="10.9" customHeight="1" x14ac:dyDescent="0.2">
      <c r="A3907" s="322" t="s">
        <v>4022</v>
      </c>
      <c r="B3907" s="322"/>
      <c r="C3907" s="322"/>
      <c r="D3907" s="322"/>
      <c r="E3907" s="321" t="s">
        <v>4102</v>
      </c>
      <c r="F3907" s="321"/>
      <c r="G3907" s="321"/>
      <c r="H3907" s="321"/>
      <c r="I3907" s="321"/>
      <c r="J3907" s="321"/>
      <c r="K3907" s="321"/>
      <c r="L3907" s="321"/>
      <c r="M3907" s="321"/>
      <c r="N3907" s="321"/>
      <c r="O3907" s="321"/>
      <c r="P3907" s="322" t="s">
        <v>2904</v>
      </c>
      <c r="Q3907" s="322"/>
      <c r="R3907" s="321" t="s">
        <v>414</v>
      </c>
      <c r="S3907" s="321"/>
    </row>
    <row r="3908" spans="1:19" ht="10.9" customHeight="1" x14ac:dyDescent="0.2">
      <c r="A3908" s="157"/>
      <c r="B3908" s="324"/>
      <c r="C3908" s="324"/>
      <c r="D3908" s="324"/>
      <c r="E3908" s="324"/>
      <c r="F3908" s="324"/>
      <c r="G3908" s="325"/>
      <c r="H3908" s="325"/>
      <c r="I3908" s="325"/>
      <c r="J3908" s="325"/>
      <c r="K3908" s="156"/>
      <c r="L3908" s="326" t="s">
        <v>4020</v>
      </c>
      <c r="M3908" s="326"/>
      <c r="N3908" s="326"/>
      <c r="O3908" s="326"/>
      <c r="P3908" s="326"/>
      <c r="Q3908" s="326"/>
      <c r="R3908" s="326"/>
      <c r="S3908" s="156"/>
    </row>
    <row r="3909" spans="1:19" ht="65.650000000000006" customHeight="1" x14ac:dyDescent="0.2">
      <c r="A3909" s="155" t="s">
        <v>1247</v>
      </c>
      <c r="B3909" s="327" t="s">
        <v>0</v>
      </c>
      <c r="C3909" s="327"/>
      <c r="D3909" s="327" t="s">
        <v>1</v>
      </c>
      <c r="E3909" s="327"/>
      <c r="F3909" s="327"/>
      <c r="G3909" s="327" t="s">
        <v>2904</v>
      </c>
      <c r="H3909" s="327"/>
      <c r="I3909" s="328" t="s">
        <v>405</v>
      </c>
      <c r="J3909" s="328"/>
      <c r="K3909" s="154" t="s">
        <v>4</v>
      </c>
      <c r="L3909" s="322" t="s">
        <v>4019</v>
      </c>
      <c r="M3909" s="322"/>
      <c r="N3909" s="141" t="s">
        <v>4018</v>
      </c>
      <c r="O3909" s="322" t="s">
        <v>4017</v>
      </c>
      <c r="P3909" s="322"/>
      <c r="Q3909" s="322" t="s">
        <v>4016</v>
      </c>
      <c r="R3909" s="322"/>
      <c r="S3909" s="154" t="s">
        <v>5</v>
      </c>
    </row>
    <row r="3910" spans="1:19" ht="10.9" customHeight="1" x14ac:dyDescent="0.2">
      <c r="A3910" s="128" t="s">
        <v>4015</v>
      </c>
      <c r="B3910" s="334">
        <v>9498</v>
      </c>
      <c r="C3910" s="321"/>
      <c r="D3910" s="321" t="s">
        <v>3911</v>
      </c>
      <c r="E3910" s="321"/>
      <c r="F3910" s="321"/>
      <c r="G3910" s="321" t="s">
        <v>7</v>
      </c>
      <c r="H3910" s="321"/>
      <c r="I3910" s="352">
        <v>363</v>
      </c>
      <c r="J3910" s="331"/>
      <c r="K3910" s="142">
        <v>72</v>
      </c>
      <c r="L3910" s="331"/>
      <c r="M3910" s="331"/>
      <c r="N3910" s="131">
        <v>26136</v>
      </c>
      <c r="O3910" s="331"/>
      <c r="P3910" s="331"/>
      <c r="Q3910" s="331"/>
      <c r="R3910" s="331"/>
      <c r="S3910" s="131">
        <v>26136</v>
      </c>
    </row>
    <row r="3911" spans="1:19" ht="10.9" customHeight="1" x14ac:dyDescent="0.2">
      <c r="A3911" s="128" t="s">
        <v>4015</v>
      </c>
      <c r="B3911" s="334">
        <v>9499</v>
      </c>
      <c r="C3911" s="321"/>
      <c r="D3911" s="321" t="s">
        <v>3910</v>
      </c>
      <c r="E3911" s="321"/>
      <c r="F3911" s="321"/>
      <c r="G3911" s="321" t="s">
        <v>7</v>
      </c>
      <c r="H3911" s="321"/>
      <c r="I3911" s="335">
        <v>1</v>
      </c>
      <c r="J3911" s="331"/>
      <c r="K3911" s="135">
        <v>492</v>
      </c>
      <c r="L3911" s="331"/>
      <c r="M3911" s="331"/>
      <c r="N3911" s="135">
        <v>492</v>
      </c>
      <c r="O3911" s="331"/>
      <c r="P3911" s="331"/>
      <c r="Q3911" s="331"/>
      <c r="R3911" s="331"/>
      <c r="S3911" s="135">
        <v>492</v>
      </c>
    </row>
    <row r="3912" spans="1:19" ht="10.9" customHeight="1" x14ac:dyDescent="0.2">
      <c r="A3912" s="128" t="s">
        <v>4015</v>
      </c>
      <c r="B3912" s="334">
        <v>9500</v>
      </c>
      <c r="C3912" s="321"/>
      <c r="D3912" s="321" t="s">
        <v>3909</v>
      </c>
      <c r="E3912" s="321"/>
      <c r="F3912" s="321"/>
      <c r="G3912" s="321" t="s">
        <v>7</v>
      </c>
      <c r="H3912" s="321"/>
      <c r="I3912" s="347">
        <v>13</v>
      </c>
      <c r="J3912" s="331"/>
      <c r="K3912" s="129">
        <v>1310</v>
      </c>
      <c r="L3912" s="331"/>
      <c r="M3912" s="331"/>
      <c r="N3912" s="131">
        <v>17030</v>
      </c>
      <c r="O3912" s="331"/>
      <c r="P3912" s="331"/>
      <c r="Q3912" s="331"/>
      <c r="R3912" s="331"/>
      <c r="S3912" s="131">
        <v>17030</v>
      </c>
    </row>
    <row r="3913" spans="1:19" ht="10.9" customHeight="1" x14ac:dyDescent="0.2">
      <c r="A3913" s="128" t="s">
        <v>4015</v>
      </c>
      <c r="B3913" s="334">
        <v>9501</v>
      </c>
      <c r="C3913" s="321"/>
      <c r="D3913" s="321" t="s">
        <v>3908</v>
      </c>
      <c r="E3913" s="321"/>
      <c r="F3913" s="321"/>
      <c r="G3913" s="321" t="s">
        <v>7</v>
      </c>
      <c r="H3913" s="321"/>
      <c r="I3913" s="347">
        <v>13</v>
      </c>
      <c r="J3913" s="331"/>
      <c r="K3913" s="135">
        <v>169</v>
      </c>
      <c r="L3913" s="331"/>
      <c r="M3913" s="331"/>
      <c r="N3913" s="129">
        <v>2197</v>
      </c>
      <c r="O3913" s="331"/>
      <c r="P3913" s="331"/>
      <c r="Q3913" s="331"/>
      <c r="R3913" s="331"/>
      <c r="S3913" s="129">
        <v>2197</v>
      </c>
    </row>
    <row r="3914" spans="1:19" ht="10.9" customHeight="1" x14ac:dyDescent="0.2">
      <c r="A3914" s="128" t="s">
        <v>4015</v>
      </c>
      <c r="B3914" s="334">
        <v>9502</v>
      </c>
      <c r="C3914" s="321"/>
      <c r="D3914" s="321" t="s">
        <v>3907</v>
      </c>
      <c r="E3914" s="321"/>
      <c r="F3914" s="321"/>
      <c r="G3914" s="321" t="s">
        <v>7</v>
      </c>
      <c r="H3914" s="321"/>
      <c r="I3914" s="335">
        <v>1</v>
      </c>
      <c r="J3914" s="331"/>
      <c r="K3914" s="135">
        <v>179</v>
      </c>
      <c r="L3914" s="331"/>
      <c r="M3914" s="331"/>
      <c r="N3914" s="135">
        <v>179</v>
      </c>
      <c r="O3914" s="331"/>
      <c r="P3914" s="331"/>
      <c r="Q3914" s="331"/>
      <c r="R3914" s="331"/>
      <c r="S3914" s="135">
        <v>179</v>
      </c>
    </row>
    <row r="3915" spans="1:19" ht="10.9" customHeight="1" x14ac:dyDescent="0.2">
      <c r="A3915" s="128" t="s">
        <v>4015</v>
      </c>
      <c r="B3915" s="334">
        <v>9503</v>
      </c>
      <c r="C3915" s="321"/>
      <c r="D3915" s="321" t="s">
        <v>3906</v>
      </c>
      <c r="E3915" s="321"/>
      <c r="F3915" s="321"/>
      <c r="G3915" s="321" t="s">
        <v>7</v>
      </c>
      <c r="H3915" s="321"/>
      <c r="I3915" s="335">
        <v>1</v>
      </c>
      <c r="J3915" s="331"/>
      <c r="K3915" s="135">
        <v>188</v>
      </c>
      <c r="L3915" s="331"/>
      <c r="M3915" s="331"/>
      <c r="N3915" s="135">
        <v>188</v>
      </c>
      <c r="O3915" s="331"/>
      <c r="P3915" s="331"/>
      <c r="Q3915" s="331"/>
      <c r="R3915" s="331"/>
      <c r="S3915" s="135">
        <v>188</v>
      </c>
    </row>
    <row r="3916" spans="1:19" ht="10.9" customHeight="1" x14ac:dyDescent="0.2">
      <c r="A3916" s="128" t="s">
        <v>4015</v>
      </c>
      <c r="B3916" s="334">
        <v>9504</v>
      </c>
      <c r="C3916" s="321"/>
      <c r="D3916" s="321" t="s">
        <v>3905</v>
      </c>
      <c r="E3916" s="321"/>
      <c r="F3916" s="321"/>
      <c r="G3916" s="321" t="s">
        <v>7</v>
      </c>
      <c r="H3916" s="321"/>
      <c r="I3916" s="335">
        <v>1</v>
      </c>
      <c r="J3916" s="331"/>
      <c r="K3916" s="135">
        <v>520</v>
      </c>
      <c r="L3916" s="331"/>
      <c r="M3916" s="331"/>
      <c r="N3916" s="135">
        <v>520</v>
      </c>
      <c r="O3916" s="331"/>
      <c r="P3916" s="331"/>
      <c r="Q3916" s="331"/>
      <c r="R3916" s="331"/>
      <c r="S3916" s="135">
        <v>520</v>
      </c>
    </row>
    <row r="3917" spans="1:19" ht="10.9" customHeight="1" x14ac:dyDescent="0.2">
      <c r="A3917" s="128" t="s">
        <v>4015</v>
      </c>
      <c r="B3917" s="334">
        <v>9505</v>
      </c>
      <c r="C3917" s="321"/>
      <c r="D3917" s="321" t="s">
        <v>3904</v>
      </c>
      <c r="E3917" s="321"/>
      <c r="F3917" s="321"/>
      <c r="G3917" s="321" t="s">
        <v>7</v>
      </c>
      <c r="H3917" s="321"/>
      <c r="I3917" s="335">
        <v>1</v>
      </c>
      <c r="J3917" s="331"/>
      <c r="K3917" s="142">
        <v>95</v>
      </c>
      <c r="L3917" s="331"/>
      <c r="M3917" s="331"/>
      <c r="N3917" s="142">
        <v>95</v>
      </c>
      <c r="O3917" s="331"/>
      <c r="P3917" s="331"/>
      <c r="Q3917" s="331"/>
      <c r="R3917" s="331"/>
      <c r="S3917" s="142">
        <v>95</v>
      </c>
    </row>
    <row r="3918" spans="1:19" ht="10.9" customHeight="1" x14ac:dyDescent="0.2">
      <c r="A3918" s="128" t="s">
        <v>4015</v>
      </c>
      <c r="B3918" s="334">
        <v>9506</v>
      </c>
      <c r="C3918" s="321"/>
      <c r="D3918" s="321" t="s">
        <v>3903</v>
      </c>
      <c r="E3918" s="321"/>
      <c r="F3918" s="321"/>
      <c r="G3918" s="321" t="s">
        <v>7</v>
      </c>
      <c r="H3918" s="321"/>
      <c r="I3918" s="335">
        <v>9</v>
      </c>
      <c r="J3918" s="331"/>
      <c r="K3918" s="142">
        <v>65</v>
      </c>
      <c r="L3918" s="331"/>
      <c r="M3918" s="331"/>
      <c r="N3918" s="135">
        <v>585</v>
      </c>
      <c r="O3918" s="331"/>
      <c r="P3918" s="331"/>
      <c r="Q3918" s="331"/>
      <c r="R3918" s="331"/>
      <c r="S3918" s="135">
        <v>585</v>
      </c>
    </row>
    <row r="3919" spans="1:19" ht="10.9" customHeight="1" x14ac:dyDescent="0.2">
      <c r="A3919" s="128" t="s">
        <v>4015</v>
      </c>
      <c r="B3919" s="334">
        <v>9507</v>
      </c>
      <c r="C3919" s="321"/>
      <c r="D3919" s="321" t="s">
        <v>3902</v>
      </c>
      <c r="E3919" s="321"/>
      <c r="F3919" s="321"/>
      <c r="G3919" s="321" t="s">
        <v>7</v>
      </c>
      <c r="H3919" s="321"/>
      <c r="I3919" s="352">
        <v>156</v>
      </c>
      <c r="J3919" s="331"/>
      <c r="K3919" s="132">
        <v>2.2000000000000002</v>
      </c>
      <c r="L3919" s="331"/>
      <c r="M3919" s="331"/>
      <c r="N3919" s="135">
        <v>343.2</v>
      </c>
      <c r="O3919" s="331"/>
      <c r="P3919" s="331"/>
      <c r="Q3919" s="331"/>
      <c r="R3919" s="331"/>
      <c r="S3919" s="135">
        <v>343.2</v>
      </c>
    </row>
    <row r="3920" spans="1:19" ht="10.9" customHeight="1" x14ac:dyDescent="0.2">
      <c r="A3920" s="322" t="s">
        <v>4014</v>
      </c>
      <c r="B3920" s="322"/>
      <c r="C3920" s="322"/>
      <c r="D3920" s="322"/>
      <c r="E3920" s="322"/>
      <c r="F3920" s="322"/>
      <c r="G3920" s="322"/>
      <c r="H3920" s="322"/>
      <c r="I3920" s="322"/>
      <c r="J3920" s="322"/>
      <c r="K3920" s="322"/>
      <c r="L3920" s="333">
        <v>0</v>
      </c>
      <c r="M3920" s="322"/>
      <c r="N3920" s="159">
        <v>47765.2</v>
      </c>
      <c r="O3920" s="333">
        <v>0</v>
      </c>
      <c r="P3920" s="322"/>
      <c r="Q3920" s="333">
        <v>0</v>
      </c>
      <c r="R3920" s="322"/>
      <c r="S3920" s="159">
        <v>47765.2</v>
      </c>
    </row>
    <row r="3921" spans="1:19" ht="10.9" customHeight="1" x14ac:dyDescent="0.2">
      <c r="A3921" s="322" t="s">
        <v>4013</v>
      </c>
      <c r="B3921" s="322"/>
      <c r="C3921" s="322"/>
      <c r="D3921" s="322"/>
      <c r="E3921" s="322"/>
      <c r="F3921" s="322"/>
      <c r="G3921" s="322"/>
      <c r="H3921" s="322"/>
      <c r="I3921" s="322"/>
      <c r="J3921" s="322"/>
      <c r="K3921" s="322"/>
      <c r="L3921" s="330">
        <v>0</v>
      </c>
      <c r="M3921" s="322"/>
      <c r="N3921" s="149">
        <v>1</v>
      </c>
      <c r="O3921" s="330">
        <v>0</v>
      </c>
      <c r="P3921" s="322"/>
      <c r="Q3921" s="330">
        <v>0</v>
      </c>
      <c r="R3921" s="322"/>
      <c r="S3921" s="149">
        <v>1</v>
      </c>
    </row>
    <row r="3922" spans="1:19" ht="10.9" customHeight="1" x14ac:dyDescent="0.2">
      <c r="A3922" s="301"/>
      <c r="B3922" s="301"/>
      <c r="C3922" s="301"/>
      <c r="D3922" s="301"/>
      <c r="E3922" s="301"/>
      <c r="F3922" s="301"/>
      <c r="G3922" s="301"/>
      <c r="H3922" s="301"/>
      <c r="I3922" s="301"/>
      <c r="J3922" s="301"/>
      <c r="K3922" s="301"/>
      <c r="L3922" s="301"/>
      <c r="M3922" s="301"/>
      <c r="N3922" s="301"/>
      <c r="O3922" s="301"/>
      <c r="P3922" s="301"/>
      <c r="Q3922" s="301"/>
      <c r="R3922" s="301"/>
      <c r="S3922" s="301"/>
    </row>
    <row r="3923" spans="1:19" ht="10.9" customHeight="1" x14ac:dyDescent="0.2">
      <c r="A3923" s="322" t="s">
        <v>4033</v>
      </c>
      <c r="B3923" s="322"/>
      <c r="C3923" s="322"/>
      <c r="D3923" s="322"/>
      <c r="E3923" s="321" t="s">
        <v>4101</v>
      </c>
      <c r="F3923" s="321"/>
      <c r="G3923" s="321"/>
      <c r="H3923" s="321"/>
      <c r="I3923" s="321"/>
      <c r="J3923" s="321"/>
      <c r="K3923" s="321"/>
      <c r="L3923" s="321"/>
      <c r="M3923" s="321"/>
      <c r="N3923" s="321"/>
      <c r="O3923" s="321"/>
      <c r="P3923" s="321"/>
      <c r="Q3923" s="321"/>
      <c r="R3923" s="321"/>
      <c r="S3923" s="321"/>
    </row>
    <row r="3924" spans="1:19" ht="10.9" customHeight="1" x14ac:dyDescent="0.2">
      <c r="A3924" s="322" t="s">
        <v>4031</v>
      </c>
      <c r="B3924" s="322"/>
      <c r="C3924" s="322"/>
      <c r="D3924" s="322"/>
      <c r="E3924" s="321" t="s">
        <v>4100</v>
      </c>
      <c r="F3924" s="321"/>
      <c r="G3924" s="321"/>
      <c r="H3924" s="321"/>
      <c r="I3924" s="321"/>
      <c r="J3924" s="321"/>
      <c r="K3924" s="321"/>
      <c r="L3924" s="321"/>
      <c r="M3924" s="321"/>
      <c r="N3924" s="321"/>
      <c r="O3924" s="321"/>
      <c r="P3924" s="321"/>
      <c r="Q3924" s="321"/>
      <c r="R3924" s="321"/>
      <c r="S3924" s="321"/>
    </row>
    <row r="3925" spans="1:19" ht="10.9" customHeight="1" x14ac:dyDescent="0.2">
      <c r="A3925" s="322" t="s">
        <v>4022</v>
      </c>
      <c r="B3925" s="322"/>
      <c r="C3925" s="322"/>
      <c r="D3925" s="322"/>
      <c r="E3925" s="321" t="s">
        <v>4099</v>
      </c>
      <c r="F3925" s="321"/>
      <c r="G3925" s="321"/>
      <c r="H3925" s="321"/>
      <c r="I3925" s="321"/>
      <c r="J3925" s="321"/>
      <c r="K3925" s="321"/>
      <c r="L3925" s="321"/>
      <c r="M3925" s="321"/>
      <c r="N3925" s="321"/>
      <c r="O3925" s="321"/>
      <c r="P3925" s="322" t="s">
        <v>2904</v>
      </c>
      <c r="Q3925" s="322"/>
      <c r="R3925" s="321" t="s">
        <v>7</v>
      </c>
      <c r="S3925" s="321"/>
    </row>
    <row r="3926" spans="1:19" ht="10.9" customHeight="1" x14ac:dyDescent="0.2">
      <c r="A3926" s="157"/>
      <c r="B3926" s="324"/>
      <c r="C3926" s="324"/>
      <c r="D3926" s="324"/>
      <c r="E3926" s="324"/>
      <c r="F3926" s="324"/>
      <c r="G3926" s="325"/>
      <c r="H3926" s="325"/>
      <c r="I3926" s="325"/>
      <c r="J3926" s="325"/>
      <c r="K3926" s="156"/>
      <c r="L3926" s="326" t="s">
        <v>4020</v>
      </c>
      <c r="M3926" s="326"/>
      <c r="N3926" s="326"/>
      <c r="O3926" s="326"/>
      <c r="P3926" s="326"/>
      <c r="Q3926" s="326"/>
      <c r="R3926" s="326"/>
      <c r="S3926" s="156"/>
    </row>
    <row r="3927" spans="1:19" ht="65.650000000000006" customHeight="1" x14ac:dyDescent="0.2">
      <c r="A3927" s="155" t="s">
        <v>1247</v>
      </c>
      <c r="B3927" s="327" t="s">
        <v>0</v>
      </c>
      <c r="C3927" s="327"/>
      <c r="D3927" s="327" t="s">
        <v>1</v>
      </c>
      <c r="E3927" s="327"/>
      <c r="F3927" s="327"/>
      <c r="G3927" s="327" t="s">
        <v>2904</v>
      </c>
      <c r="H3927" s="327"/>
      <c r="I3927" s="328" t="s">
        <v>405</v>
      </c>
      <c r="J3927" s="328"/>
      <c r="K3927" s="154" t="s">
        <v>4</v>
      </c>
      <c r="L3927" s="322" t="s">
        <v>4019</v>
      </c>
      <c r="M3927" s="322"/>
      <c r="N3927" s="141" t="s">
        <v>4018</v>
      </c>
      <c r="O3927" s="322" t="s">
        <v>4017</v>
      </c>
      <c r="P3927" s="322"/>
      <c r="Q3927" s="322" t="s">
        <v>4016</v>
      </c>
      <c r="R3927" s="322"/>
      <c r="S3927" s="154" t="s">
        <v>5</v>
      </c>
    </row>
    <row r="3928" spans="1:19" ht="10.9" customHeight="1" x14ac:dyDescent="0.2">
      <c r="A3928" s="128" t="s">
        <v>4015</v>
      </c>
      <c r="B3928" s="334">
        <v>5612</v>
      </c>
      <c r="C3928" s="321"/>
      <c r="D3928" s="321" t="s">
        <v>3663</v>
      </c>
      <c r="E3928" s="321"/>
      <c r="F3928" s="321"/>
      <c r="G3928" s="321" t="s">
        <v>7</v>
      </c>
      <c r="H3928" s="321"/>
      <c r="I3928" s="335">
        <v>1</v>
      </c>
      <c r="J3928" s="331"/>
      <c r="K3928" s="132">
        <v>9.99</v>
      </c>
      <c r="L3928" s="331"/>
      <c r="M3928" s="331"/>
      <c r="N3928" s="132">
        <v>9.99</v>
      </c>
      <c r="O3928" s="331"/>
      <c r="P3928" s="331"/>
      <c r="Q3928" s="331"/>
      <c r="R3928" s="331"/>
      <c r="S3928" s="132">
        <v>9.99</v>
      </c>
    </row>
    <row r="3929" spans="1:19" ht="10.9" customHeight="1" x14ac:dyDescent="0.2">
      <c r="A3929" s="322" t="s">
        <v>4014</v>
      </c>
      <c r="B3929" s="322"/>
      <c r="C3929" s="322"/>
      <c r="D3929" s="322"/>
      <c r="E3929" s="322"/>
      <c r="F3929" s="322"/>
      <c r="G3929" s="322"/>
      <c r="H3929" s="322"/>
      <c r="I3929" s="322"/>
      <c r="J3929" s="322"/>
      <c r="K3929" s="322"/>
      <c r="L3929" s="333">
        <v>0</v>
      </c>
      <c r="M3929" s="322"/>
      <c r="N3929" s="152">
        <v>9.99</v>
      </c>
      <c r="O3929" s="333">
        <v>0</v>
      </c>
      <c r="P3929" s="322"/>
      <c r="Q3929" s="333">
        <v>0</v>
      </c>
      <c r="R3929" s="322"/>
      <c r="S3929" s="152">
        <v>9.99</v>
      </c>
    </row>
    <row r="3930" spans="1:19" ht="10.9" customHeight="1" x14ac:dyDescent="0.2">
      <c r="A3930" s="322" t="s">
        <v>4013</v>
      </c>
      <c r="B3930" s="322"/>
      <c r="C3930" s="322"/>
      <c r="D3930" s="322"/>
      <c r="E3930" s="322"/>
      <c r="F3930" s="322"/>
      <c r="G3930" s="322"/>
      <c r="H3930" s="322"/>
      <c r="I3930" s="322"/>
      <c r="J3930" s="322"/>
      <c r="K3930" s="322"/>
      <c r="L3930" s="330">
        <v>0</v>
      </c>
      <c r="M3930" s="322"/>
      <c r="N3930" s="149">
        <v>1</v>
      </c>
      <c r="O3930" s="330">
        <v>0</v>
      </c>
      <c r="P3930" s="322"/>
      <c r="Q3930" s="330">
        <v>0</v>
      </c>
      <c r="R3930" s="322"/>
      <c r="S3930" s="149">
        <v>1</v>
      </c>
    </row>
    <row r="3931" spans="1:19" ht="10.9" customHeight="1" x14ac:dyDescent="0.2">
      <c r="A3931" s="301"/>
      <c r="B3931" s="301"/>
      <c r="C3931" s="301"/>
      <c r="D3931" s="301"/>
      <c r="E3931" s="301"/>
      <c r="F3931" s="301"/>
      <c r="G3931" s="301"/>
      <c r="H3931" s="301"/>
      <c r="I3931" s="301"/>
      <c r="J3931" s="301"/>
      <c r="K3931" s="301"/>
      <c r="L3931" s="301"/>
      <c r="M3931" s="301"/>
      <c r="N3931" s="301"/>
      <c r="O3931" s="301"/>
      <c r="P3931" s="301"/>
      <c r="Q3931" s="301"/>
      <c r="R3931" s="301"/>
      <c r="S3931" s="301"/>
    </row>
    <row r="3932" spans="1:19" ht="10.9" customHeight="1" x14ac:dyDescent="0.2">
      <c r="A3932" s="322" t="s">
        <v>4022</v>
      </c>
      <c r="B3932" s="322"/>
      <c r="C3932" s="322"/>
      <c r="D3932" s="322"/>
      <c r="E3932" s="321" t="s">
        <v>4098</v>
      </c>
      <c r="F3932" s="321"/>
      <c r="G3932" s="321"/>
      <c r="H3932" s="321"/>
      <c r="I3932" s="321"/>
      <c r="J3932" s="321"/>
      <c r="K3932" s="321"/>
      <c r="L3932" s="321"/>
      <c r="M3932" s="321"/>
      <c r="N3932" s="321"/>
      <c r="O3932" s="321"/>
      <c r="P3932" s="322" t="s">
        <v>2904</v>
      </c>
      <c r="Q3932" s="322"/>
      <c r="R3932" s="321" t="s">
        <v>7</v>
      </c>
      <c r="S3932" s="321"/>
    </row>
    <row r="3933" spans="1:19" ht="10.9" customHeight="1" x14ac:dyDescent="0.2">
      <c r="A3933" s="157"/>
      <c r="B3933" s="324"/>
      <c r="C3933" s="324"/>
      <c r="D3933" s="324"/>
      <c r="E3933" s="324"/>
      <c r="F3933" s="324"/>
      <c r="G3933" s="325"/>
      <c r="H3933" s="325"/>
      <c r="I3933" s="325"/>
      <c r="J3933" s="325"/>
      <c r="K3933" s="156"/>
      <c r="L3933" s="326" t="s">
        <v>4020</v>
      </c>
      <c r="M3933" s="326"/>
      <c r="N3933" s="326"/>
      <c r="O3933" s="326"/>
      <c r="P3933" s="326"/>
      <c r="Q3933" s="326"/>
      <c r="R3933" s="326"/>
      <c r="S3933" s="156"/>
    </row>
    <row r="3934" spans="1:19" ht="65.650000000000006" customHeight="1" x14ac:dyDescent="0.2">
      <c r="A3934" s="155" t="s">
        <v>1247</v>
      </c>
      <c r="B3934" s="327" t="s">
        <v>0</v>
      </c>
      <c r="C3934" s="327"/>
      <c r="D3934" s="327" t="s">
        <v>1</v>
      </c>
      <c r="E3934" s="327"/>
      <c r="F3934" s="327"/>
      <c r="G3934" s="327" t="s">
        <v>2904</v>
      </c>
      <c r="H3934" s="327"/>
      <c r="I3934" s="328" t="s">
        <v>405</v>
      </c>
      <c r="J3934" s="328"/>
      <c r="K3934" s="154" t="s">
        <v>4</v>
      </c>
      <c r="L3934" s="322" t="s">
        <v>4019</v>
      </c>
      <c r="M3934" s="322"/>
      <c r="N3934" s="141" t="s">
        <v>4018</v>
      </c>
      <c r="O3934" s="322" t="s">
        <v>4017</v>
      </c>
      <c r="P3934" s="322"/>
      <c r="Q3934" s="322" t="s">
        <v>4016</v>
      </c>
      <c r="R3934" s="322"/>
      <c r="S3934" s="154" t="s">
        <v>5</v>
      </c>
    </row>
    <row r="3935" spans="1:19" ht="10.9" customHeight="1" x14ac:dyDescent="0.2">
      <c r="A3935" s="128" t="s">
        <v>4015</v>
      </c>
      <c r="B3935" s="334">
        <v>4390</v>
      </c>
      <c r="C3935" s="321"/>
      <c r="D3935" s="321" t="s">
        <v>3397</v>
      </c>
      <c r="E3935" s="321"/>
      <c r="F3935" s="321"/>
      <c r="G3935" s="321" t="s">
        <v>3396</v>
      </c>
      <c r="H3935" s="321"/>
      <c r="I3935" s="335">
        <v>1</v>
      </c>
      <c r="J3935" s="331"/>
      <c r="K3935" s="135">
        <v>175.9</v>
      </c>
      <c r="L3935" s="331"/>
      <c r="M3935" s="331"/>
      <c r="N3935" s="135">
        <v>175.9</v>
      </c>
      <c r="O3935" s="331"/>
      <c r="P3935" s="331"/>
      <c r="Q3935" s="331"/>
      <c r="R3935" s="331"/>
      <c r="S3935" s="135">
        <v>175.9</v>
      </c>
    </row>
    <row r="3936" spans="1:19" ht="10.9" customHeight="1" x14ac:dyDescent="0.2">
      <c r="A3936" s="322" t="s">
        <v>4014</v>
      </c>
      <c r="B3936" s="322"/>
      <c r="C3936" s="322"/>
      <c r="D3936" s="322"/>
      <c r="E3936" s="322"/>
      <c r="F3936" s="322"/>
      <c r="G3936" s="322"/>
      <c r="H3936" s="322"/>
      <c r="I3936" s="322"/>
      <c r="J3936" s="322"/>
      <c r="K3936" s="322"/>
      <c r="L3936" s="333">
        <v>0</v>
      </c>
      <c r="M3936" s="322"/>
      <c r="N3936" s="161">
        <v>175.9</v>
      </c>
      <c r="O3936" s="333">
        <v>0</v>
      </c>
      <c r="P3936" s="322"/>
      <c r="Q3936" s="333">
        <v>0</v>
      </c>
      <c r="R3936" s="322"/>
      <c r="S3936" s="161">
        <v>175.9</v>
      </c>
    </row>
    <row r="3937" spans="1:19" ht="10.9" customHeight="1" x14ac:dyDescent="0.2">
      <c r="A3937" s="322" t="s">
        <v>4013</v>
      </c>
      <c r="B3937" s="322"/>
      <c r="C3937" s="322"/>
      <c r="D3937" s="322"/>
      <c r="E3937" s="322"/>
      <c r="F3937" s="322"/>
      <c r="G3937" s="322"/>
      <c r="H3937" s="322"/>
      <c r="I3937" s="322"/>
      <c r="J3937" s="322"/>
      <c r="K3937" s="322"/>
      <c r="L3937" s="330">
        <v>0</v>
      </c>
      <c r="M3937" s="322"/>
      <c r="N3937" s="149">
        <v>1</v>
      </c>
      <c r="O3937" s="330">
        <v>0</v>
      </c>
      <c r="P3937" s="322"/>
      <c r="Q3937" s="330">
        <v>0</v>
      </c>
      <c r="R3937" s="322"/>
      <c r="S3937" s="149">
        <v>1</v>
      </c>
    </row>
    <row r="3938" spans="1:19" ht="10.9" customHeight="1" x14ac:dyDescent="0.2">
      <c r="A3938" s="301"/>
      <c r="B3938" s="301"/>
      <c r="C3938" s="301"/>
      <c r="D3938" s="301"/>
      <c r="E3938" s="301"/>
      <c r="F3938" s="301"/>
      <c r="G3938" s="301"/>
      <c r="H3938" s="301"/>
      <c r="I3938" s="301"/>
      <c r="J3938" s="301"/>
      <c r="K3938" s="301"/>
      <c r="L3938" s="301"/>
      <c r="M3938" s="301"/>
      <c r="N3938" s="301"/>
      <c r="O3938" s="301"/>
      <c r="P3938" s="301"/>
      <c r="Q3938" s="301"/>
      <c r="R3938" s="301"/>
      <c r="S3938" s="301"/>
    </row>
    <row r="3939" spans="1:19" ht="10.9" customHeight="1" x14ac:dyDescent="0.2">
      <c r="A3939" s="322" t="s">
        <v>4022</v>
      </c>
      <c r="B3939" s="322"/>
      <c r="C3939" s="322"/>
      <c r="D3939" s="322"/>
      <c r="E3939" s="321" t="s">
        <v>4097</v>
      </c>
      <c r="F3939" s="321"/>
      <c r="G3939" s="321"/>
      <c r="H3939" s="321"/>
      <c r="I3939" s="321"/>
      <c r="J3939" s="321"/>
      <c r="K3939" s="321"/>
      <c r="L3939" s="321"/>
      <c r="M3939" s="321"/>
      <c r="N3939" s="321"/>
      <c r="O3939" s="321"/>
      <c r="P3939" s="322" t="s">
        <v>2904</v>
      </c>
      <c r="Q3939" s="322"/>
      <c r="R3939" s="321" t="s">
        <v>7</v>
      </c>
      <c r="S3939" s="321"/>
    </row>
    <row r="3940" spans="1:19" ht="10.9" customHeight="1" x14ac:dyDescent="0.2">
      <c r="A3940" s="157"/>
      <c r="B3940" s="324"/>
      <c r="C3940" s="324"/>
      <c r="D3940" s="324"/>
      <c r="E3940" s="324"/>
      <c r="F3940" s="324"/>
      <c r="G3940" s="325"/>
      <c r="H3940" s="325"/>
      <c r="I3940" s="325"/>
      <c r="J3940" s="325"/>
      <c r="K3940" s="156"/>
      <c r="L3940" s="326" t="s">
        <v>4020</v>
      </c>
      <c r="M3940" s="326"/>
      <c r="N3940" s="326"/>
      <c r="O3940" s="326"/>
      <c r="P3940" s="326"/>
      <c r="Q3940" s="326"/>
      <c r="R3940" s="326"/>
      <c r="S3940" s="156"/>
    </row>
    <row r="3941" spans="1:19" ht="65.650000000000006" customHeight="1" x14ac:dyDescent="0.2">
      <c r="A3941" s="155" t="s">
        <v>1247</v>
      </c>
      <c r="B3941" s="327" t="s">
        <v>0</v>
      </c>
      <c r="C3941" s="327"/>
      <c r="D3941" s="327" t="s">
        <v>1</v>
      </c>
      <c r="E3941" s="327"/>
      <c r="F3941" s="327"/>
      <c r="G3941" s="327" t="s">
        <v>2904</v>
      </c>
      <c r="H3941" s="327"/>
      <c r="I3941" s="328" t="s">
        <v>405</v>
      </c>
      <c r="J3941" s="328"/>
      <c r="K3941" s="154" t="s">
        <v>4</v>
      </c>
      <c r="L3941" s="322" t="s">
        <v>4019</v>
      </c>
      <c r="M3941" s="322"/>
      <c r="N3941" s="141" t="s">
        <v>4018</v>
      </c>
      <c r="O3941" s="322" t="s">
        <v>4017</v>
      </c>
      <c r="P3941" s="322"/>
      <c r="Q3941" s="322" t="s">
        <v>4016</v>
      </c>
      <c r="R3941" s="322"/>
      <c r="S3941" s="154" t="s">
        <v>5</v>
      </c>
    </row>
    <row r="3942" spans="1:19" ht="10.9" customHeight="1" x14ac:dyDescent="0.2">
      <c r="A3942" s="128" t="s">
        <v>4015</v>
      </c>
      <c r="B3942" s="334">
        <v>5610</v>
      </c>
      <c r="C3942" s="321"/>
      <c r="D3942" s="321" t="s">
        <v>3665</v>
      </c>
      <c r="E3942" s="321"/>
      <c r="F3942" s="321"/>
      <c r="G3942" s="321" t="s">
        <v>7</v>
      </c>
      <c r="H3942" s="321"/>
      <c r="I3942" s="335">
        <v>1</v>
      </c>
      <c r="J3942" s="331"/>
      <c r="K3942" s="135">
        <v>198.08</v>
      </c>
      <c r="L3942" s="331"/>
      <c r="M3942" s="331"/>
      <c r="N3942" s="135">
        <v>198.08</v>
      </c>
      <c r="O3942" s="331"/>
      <c r="P3942" s="331"/>
      <c r="Q3942" s="331"/>
      <c r="R3942" s="331"/>
      <c r="S3942" s="135">
        <v>198.08</v>
      </c>
    </row>
    <row r="3943" spans="1:19" ht="10.9" customHeight="1" x14ac:dyDescent="0.2">
      <c r="A3943" s="322" t="s">
        <v>4014</v>
      </c>
      <c r="B3943" s="322"/>
      <c r="C3943" s="322"/>
      <c r="D3943" s="322"/>
      <c r="E3943" s="322"/>
      <c r="F3943" s="322"/>
      <c r="G3943" s="322"/>
      <c r="H3943" s="322"/>
      <c r="I3943" s="322"/>
      <c r="J3943" s="322"/>
      <c r="K3943" s="322"/>
      <c r="L3943" s="333">
        <v>0</v>
      </c>
      <c r="M3943" s="322"/>
      <c r="N3943" s="161">
        <v>198.08</v>
      </c>
      <c r="O3943" s="333">
        <v>0</v>
      </c>
      <c r="P3943" s="322"/>
      <c r="Q3943" s="333">
        <v>0</v>
      </c>
      <c r="R3943" s="322"/>
      <c r="S3943" s="161">
        <v>198.08</v>
      </c>
    </row>
    <row r="3944" spans="1:19" ht="10.9" customHeight="1" x14ac:dyDescent="0.2">
      <c r="A3944" s="322" t="s">
        <v>4013</v>
      </c>
      <c r="B3944" s="322"/>
      <c r="C3944" s="322"/>
      <c r="D3944" s="322"/>
      <c r="E3944" s="322"/>
      <c r="F3944" s="322"/>
      <c r="G3944" s="322"/>
      <c r="H3944" s="322"/>
      <c r="I3944" s="322"/>
      <c r="J3944" s="322"/>
      <c r="K3944" s="322"/>
      <c r="L3944" s="330">
        <v>0</v>
      </c>
      <c r="M3944" s="322"/>
      <c r="N3944" s="149">
        <v>1</v>
      </c>
      <c r="O3944" s="330">
        <v>0</v>
      </c>
      <c r="P3944" s="322"/>
      <c r="Q3944" s="330">
        <v>0</v>
      </c>
      <c r="R3944" s="322"/>
      <c r="S3944" s="149">
        <v>1</v>
      </c>
    </row>
    <row r="3945" spans="1:19" ht="10.9" customHeight="1" x14ac:dyDescent="0.2">
      <c r="A3945" s="301"/>
      <c r="B3945" s="301"/>
      <c r="C3945" s="301"/>
      <c r="D3945" s="301"/>
      <c r="E3945" s="301"/>
      <c r="F3945" s="301"/>
      <c r="G3945" s="301"/>
      <c r="H3945" s="301"/>
      <c r="I3945" s="301"/>
      <c r="J3945" s="301"/>
      <c r="K3945" s="301"/>
      <c r="L3945" s="301"/>
      <c r="M3945" s="301"/>
      <c r="N3945" s="301"/>
      <c r="O3945" s="301"/>
      <c r="P3945" s="301"/>
      <c r="Q3945" s="301"/>
      <c r="R3945" s="301"/>
      <c r="S3945" s="301"/>
    </row>
    <row r="3946" spans="1:19" ht="10.9" customHeight="1" x14ac:dyDescent="0.2">
      <c r="A3946" s="322" t="s">
        <v>4022</v>
      </c>
      <c r="B3946" s="322"/>
      <c r="C3946" s="322"/>
      <c r="D3946" s="322"/>
      <c r="E3946" s="321" t="s">
        <v>4096</v>
      </c>
      <c r="F3946" s="321"/>
      <c r="G3946" s="321"/>
      <c r="H3946" s="321"/>
      <c r="I3946" s="321"/>
      <c r="J3946" s="321"/>
      <c r="K3946" s="321"/>
      <c r="L3946" s="321"/>
      <c r="M3946" s="321"/>
      <c r="N3946" s="321"/>
      <c r="O3946" s="321"/>
      <c r="P3946" s="322" t="s">
        <v>2904</v>
      </c>
      <c r="Q3946" s="322"/>
      <c r="R3946" s="321" t="s">
        <v>7</v>
      </c>
      <c r="S3946" s="321"/>
    </row>
    <row r="3947" spans="1:19" ht="10.9" customHeight="1" x14ac:dyDescent="0.2">
      <c r="A3947" s="157"/>
      <c r="B3947" s="324"/>
      <c r="C3947" s="324"/>
      <c r="D3947" s="324"/>
      <c r="E3947" s="324"/>
      <c r="F3947" s="324"/>
      <c r="G3947" s="325"/>
      <c r="H3947" s="325"/>
      <c r="I3947" s="325"/>
      <c r="J3947" s="325"/>
      <c r="K3947" s="156"/>
      <c r="L3947" s="326" t="s">
        <v>4020</v>
      </c>
      <c r="M3947" s="326"/>
      <c r="N3947" s="326"/>
      <c r="O3947" s="326"/>
      <c r="P3947" s="326"/>
      <c r="Q3947" s="326"/>
      <c r="R3947" s="326"/>
      <c r="S3947" s="156"/>
    </row>
    <row r="3948" spans="1:19" ht="65.650000000000006" customHeight="1" x14ac:dyDescent="0.2">
      <c r="A3948" s="155" t="s">
        <v>1247</v>
      </c>
      <c r="B3948" s="327" t="s">
        <v>0</v>
      </c>
      <c r="C3948" s="327"/>
      <c r="D3948" s="327" t="s">
        <v>1</v>
      </c>
      <c r="E3948" s="327"/>
      <c r="F3948" s="327"/>
      <c r="G3948" s="327" t="s">
        <v>2904</v>
      </c>
      <c r="H3948" s="327"/>
      <c r="I3948" s="328" t="s">
        <v>405</v>
      </c>
      <c r="J3948" s="328"/>
      <c r="K3948" s="154" t="s">
        <v>4</v>
      </c>
      <c r="L3948" s="322" t="s">
        <v>4019</v>
      </c>
      <c r="M3948" s="322"/>
      <c r="N3948" s="141" t="s">
        <v>4018</v>
      </c>
      <c r="O3948" s="322" t="s">
        <v>4017</v>
      </c>
      <c r="P3948" s="322"/>
      <c r="Q3948" s="322" t="s">
        <v>4016</v>
      </c>
      <c r="R3948" s="322"/>
      <c r="S3948" s="154" t="s">
        <v>5</v>
      </c>
    </row>
    <row r="3949" spans="1:19" ht="10.9" customHeight="1" x14ac:dyDescent="0.2">
      <c r="A3949" s="128" t="s">
        <v>4015</v>
      </c>
      <c r="B3949" s="334">
        <v>5611</v>
      </c>
      <c r="C3949" s="321"/>
      <c r="D3949" s="321" t="s">
        <v>3664</v>
      </c>
      <c r="E3949" s="321"/>
      <c r="F3949" s="321"/>
      <c r="G3949" s="321" t="s">
        <v>7</v>
      </c>
      <c r="H3949" s="321"/>
      <c r="I3949" s="335">
        <v>1</v>
      </c>
      <c r="J3949" s="331"/>
      <c r="K3949" s="135">
        <v>215</v>
      </c>
      <c r="L3949" s="331"/>
      <c r="M3949" s="331"/>
      <c r="N3949" s="135">
        <v>215</v>
      </c>
      <c r="O3949" s="331"/>
      <c r="P3949" s="331"/>
      <c r="Q3949" s="331"/>
      <c r="R3949" s="331"/>
      <c r="S3949" s="135">
        <v>215</v>
      </c>
    </row>
    <row r="3950" spans="1:19" ht="10.9" customHeight="1" x14ac:dyDescent="0.2">
      <c r="A3950" s="322" t="s">
        <v>4014</v>
      </c>
      <c r="B3950" s="322"/>
      <c r="C3950" s="322"/>
      <c r="D3950" s="322"/>
      <c r="E3950" s="322"/>
      <c r="F3950" s="322"/>
      <c r="G3950" s="322"/>
      <c r="H3950" s="322"/>
      <c r="I3950" s="322"/>
      <c r="J3950" s="322"/>
      <c r="K3950" s="322"/>
      <c r="L3950" s="333">
        <v>0</v>
      </c>
      <c r="M3950" s="322"/>
      <c r="N3950" s="161">
        <v>215</v>
      </c>
      <c r="O3950" s="333">
        <v>0</v>
      </c>
      <c r="P3950" s="322"/>
      <c r="Q3950" s="333">
        <v>0</v>
      </c>
      <c r="R3950" s="322"/>
      <c r="S3950" s="161">
        <v>215</v>
      </c>
    </row>
    <row r="3951" spans="1:19" ht="10.9" customHeight="1" x14ac:dyDescent="0.2">
      <c r="A3951" s="322" t="s">
        <v>4013</v>
      </c>
      <c r="B3951" s="322"/>
      <c r="C3951" s="322"/>
      <c r="D3951" s="322"/>
      <c r="E3951" s="322"/>
      <c r="F3951" s="322"/>
      <c r="G3951" s="322"/>
      <c r="H3951" s="322"/>
      <c r="I3951" s="322"/>
      <c r="J3951" s="322"/>
      <c r="K3951" s="322"/>
      <c r="L3951" s="330">
        <v>0</v>
      </c>
      <c r="M3951" s="322"/>
      <c r="N3951" s="149">
        <v>1</v>
      </c>
      <c r="O3951" s="330">
        <v>0</v>
      </c>
      <c r="P3951" s="322"/>
      <c r="Q3951" s="330">
        <v>0</v>
      </c>
      <c r="R3951" s="322"/>
      <c r="S3951" s="149">
        <v>1</v>
      </c>
    </row>
    <row r="3952" spans="1:19" ht="10.9" customHeight="1" x14ac:dyDescent="0.2">
      <c r="A3952" s="301"/>
      <c r="B3952" s="301"/>
      <c r="C3952" s="301"/>
      <c r="D3952" s="301"/>
      <c r="E3952" s="301"/>
      <c r="F3952" s="301"/>
      <c r="G3952" s="301"/>
      <c r="H3952" s="301"/>
      <c r="I3952" s="301"/>
      <c r="J3952" s="301"/>
      <c r="K3952" s="301"/>
      <c r="L3952" s="301"/>
      <c r="M3952" s="301"/>
      <c r="N3952" s="301"/>
      <c r="O3952" s="301"/>
      <c r="P3952" s="301"/>
      <c r="Q3952" s="301"/>
      <c r="R3952" s="301"/>
      <c r="S3952" s="301"/>
    </row>
    <row r="3953" spans="1:19" ht="10.9" customHeight="1" x14ac:dyDescent="0.2">
      <c r="A3953" s="322" t="s">
        <v>4031</v>
      </c>
      <c r="B3953" s="322"/>
      <c r="C3953" s="322"/>
      <c r="D3953" s="322"/>
      <c r="E3953" s="321" t="s">
        <v>4095</v>
      </c>
      <c r="F3953" s="321"/>
      <c r="G3953" s="321"/>
      <c r="H3953" s="321"/>
      <c r="I3953" s="321"/>
      <c r="J3953" s="321"/>
      <c r="K3953" s="321"/>
      <c r="L3953" s="321"/>
      <c r="M3953" s="321"/>
      <c r="N3953" s="321"/>
      <c r="O3953" s="321"/>
      <c r="P3953" s="321"/>
      <c r="Q3953" s="321"/>
      <c r="R3953" s="321"/>
      <c r="S3953" s="321"/>
    </row>
    <row r="3954" spans="1:19" ht="10.9" customHeight="1" x14ac:dyDescent="0.2">
      <c r="A3954" s="322" t="s">
        <v>4022</v>
      </c>
      <c r="B3954" s="322"/>
      <c r="C3954" s="322"/>
      <c r="D3954" s="322"/>
      <c r="E3954" s="321" t="s">
        <v>4094</v>
      </c>
      <c r="F3954" s="321"/>
      <c r="G3954" s="321"/>
      <c r="H3954" s="321"/>
      <c r="I3954" s="321"/>
      <c r="J3954" s="321"/>
      <c r="K3954" s="321"/>
      <c r="L3954" s="321"/>
      <c r="M3954" s="321"/>
      <c r="N3954" s="321"/>
      <c r="O3954" s="321"/>
      <c r="P3954" s="322" t="s">
        <v>2904</v>
      </c>
      <c r="Q3954" s="322"/>
      <c r="R3954" s="321" t="s">
        <v>7</v>
      </c>
      <c r="S3954" s="321"/>
    </row>
    <row r="3955" spans="1:19" ht="10.9" customHeight="1" x14ac:dyDescent="0.2">
      <c r="A3955" s="157"/>
      <c r="B3955" s="324"/>
      <c r="C3955" s="324"/>
      <c r="D3955" s="324"/>
      <c r="E3955" s="324"/>
      <c r="F3955" s="324"/>
      <c r="G3955" s="325"/>
      <c r="H3955" s="325"/>
      <c r="I3955" s="325"/>
      <c r="J3955" s="325"/>
      <c r="K3955" s="156"/>
      <c r="L3955" s="326" t="s">
        <v>4020</v>
      </c>
      <c r="M3955" s="326"/>
      <c r="N3955" s="326"/>
      <c r="O3955" s="326"/>
      <c r="P3955" s="326"/>
      <c r="Q3955" s="326"/>
      <c r="R3955" s="326"/>
      <c r="S3955" s="156"/>
    </row>
    <row r="3956" spans="1:19" ht="65.650000000000006" customHeight="1" x14ac:dyDescent="0.2">
      <c r="A3956" s="155" t="s">
        <v>1247</v>
      </c>
      <c r="B3956" s="327" t="s">
        <v>0</v>
      </c>
      <c r="C3956" s="327"/>
      <c r="D3956" s="327" t="s">
        <v>1</v>
      </c>
      <c r="E3956" s="327"/>
      <c r="F3956" s="327"/>
      <c r="G3956" s="327" t="s">
        <v>2904</v>
      </c>
      <c r="H3956" s="327"/>
      <c r="I3956" s="328" t="s">
        <v>405</v>
      </c>
      <c r="J3956" s="328"/>
      <c r="K3956" s="154" t="s">
        <v>4</v>
      </c>
      <c r="L3956" s="322" t="s">
        <v>4019</v>
      </c>
      <c r="M3956" s="322"/>
      <c r="N3956" s="141" t="s">
        <v>4018</v>
      </c>
      <c r="O3956" s="322" t="s">
        <v>4017</v>
      </c>
      <c r="P3956" s="322"/>
      <c r="Q3956" s="322" t="s">
        <v>4016</v>
      </c>
      <c r="R3956" s="322"/>
      <c r="S3956" s="154" t="s">
        <v>5</v>
      </c>
    </row>
    <row r="3957" spans="1:19" ht="10.9" customHeight="1" x14ac:dyDescent="0.2">
      <c r="A3957" s="128" t="s">
        <v>4015</v>
      </c>
      <c r="B3957" s="339">
        <v>933</v>
      </c>
      <c r="C3957" s="321"/>
      <c r="D3957" s="321" t="s">
        <v>3330</v>
      </c>
      <c r="E3957" s="321"/>
      <c r="F3957" s="321"/>
      <c r="G3957" s="321" t="s">
        <v>629</v>
      </c>
      <c r="H3957" s="321"/>
      <c r="I3957" s="335">
        <v>8.8099999999999998E-2</v>
      </c>
      <c r="J3957" s="331"/>
      <c r="K3957" s="142">
        <v>47.1</v>
      </c>
      <c r="L3957" s="331"/>
      <c r="M3957" s="331"/>
      <c r="N3957" s="132">
        <v>4.1494999999999997</v>
      </c>
      <c r="O3957" s="331"/>
      <c r="P3957" s="331"/>
      <c r="Q3957" s="331"/>
      <c r="R3957" s="331"/>
      <c r="S3957" s="132">
        <v>4.1494999999999997</v>
      </c>
    </row>
    <row r="3958" spans="1:19" ht="21.75" customHeight="1" x14ac:dyDescent="0.2">
      <c r="A3958" s="128" t="s">
        <v>4015</v>
      </c>
      <c r="B3958" s="334">
        <v>4329</v>
      </c>
      <c r="C3958" s="321"/>
      <c r="D3958" s="321" t="s">
        <v>4093</v>
      </c>
      <c r="E3958" s="321"/>
      <c r="F3958" s="321"/>
      <c r="G3958" s="321" t="s">
        <v>7</v>
      </c>
      <c r="H3958" s="321"/>
      <c r="I3958" s="335">
        <v>1</v>
      </c>
      <c r="J3958" s="331"/>
      <c r="K3958" s="135">
        <v>829.9</v>
      </c>
      <c r="L3958" s="331"/>
      <c r="M3958" s="331"/>
      <c r="N3958" s="135">
        <v>829.9</v>
      </c>
      <c r="O3958" s="331"/>
      <c r="P3958" s="331"/>
      <c r="Q3958" s="331"/>
      <c r="R3958" s="331"/>
      <c r="S3958" s="135">
        <v>829.9</v>
      </c>
    </row>
    <row r="3959" spans="1:19" ht="21.75" customHeight="1" x14ac:dyDescent="0.2">
      <c r="A3959" s="128" t="s">
        <v>4015</v>
      </c>
      <c r="B3959" s="334">
        <v>4330</v>
      </c>
      <c r="C3959" s="321"/>
      <c r="D3959" s="321" t="s">
        <v>3323</v>
      </c>
      <c r="E3959" s="321"/>
      <c r="F3959" s="321"/>
      <c r="G3959" s="321" t="s">
        <v>7</v>
      </c>
      <c r="H3959" s="321"/>
      <c r="I3959" s="335">
        <v>1</v>
      </c>
      <c r="J3959" s="331"/>
      <c r="K3959" s="142">
        <v>66.2</v>
      </c>
      <c r="L3959" s="331"/>
      <c r="M3959" s="331"/>
      <c r="N3959" s="142">
        <v>66.2</v>
      </c>
      <c r="O3959" s="331"/>
      <c r="P3959" s="331"/>
      <c r="Q3959" s="331"/>
      <c r="R3959" s="331"/>
      <c r="S3959" s="142">
        <v>66.2</v>
      </c>
    </row>
    <row r="3960" spans="1:19" ht="10.9" customHeight="1" x14ac:dyDescent="0.2">
      <c r="A3960" s="128" t="s">
        <v>4015</v>
      </c>
      <c r="B3960" s="334">
        <v>6107</v>
      </c>
      <c r="C3960" s="321"/>
      <c r="D3960" s="321" t="s">
        <v>3273</v>
      </c>
      <c r="E3960" s="321"/>
      <c r="F3960" s="321"/>
      <c r="G3960" s="321" t="s">
        <v>7</v>
      </c>
      <c r="H3960" s="321"/>
      <c r="I3960" s="335">
        <v>2</v>
      </c>
      <c r="J3960" s="331"/>
      <c r="K3960" s="132">
        <v>7.94</v>
      </c>
      <c r="L3960" s="331"/>
      <c r="M3960" s="331"/>
      <c r="N3960" s="142">
        <v>15.88</v>
      </c>
      <c r="O3960" s="331"/>
      <c r="P3960" s="331"/>
      <c r="Q3960" s="331"/>
      <c r="R3960" s="331"/>
      <c r="S3960" s="142">
        <v>15.88</v>
      </c>
    </row>
    <row r="3961" spans="1:19" ht="10.9" customHeight="1" x14ac:dyDescent="0.2">
      <c r="A3961" s="322" t="s">
        <v>4014</v>
      </c>
      <c r="B3961" s="322"/>
      <c r="C3961" s="322"/>
      <c r="D3961" s="322"/>
      <c r="E3961" s="322"/>
      <c r="F3961" s="322"/>
      <c r="G3961" s="322"/>
      <c r="H3961" s="322"/>
      <c r="I3961" s="322"/>
      <c r="J3961" s="322"/>
      <c r="K3961" s="322"/>
      <c r="L3961" s="333">
        <v>0</v>
      </c>
      <c r="M3961" s="322"/>
      <c r="N3961" s="161">
        <v>916.12950000000001</v>
      </c>
      <c r="O3961" s="333">
        <v>0</v>
      </c>
      <c r="P3961" s="322"/>
      <c r="Q3961" s="333">
        <v>0</v>
      </c>
      <c r="R3961" s="322"/>
      <c r="S3961" s="161">
        <v>916.12950000000001</v>
      </c>
    </row>
    <row r="3962" spans="1:19" ht="10.9" customHeight="1" x14ac:dyDescent="0.2">
      <c r="A3962" s="322" t="s">
        <v>4013</v>
      </c>
      <c r="B3962" s="322"/>
      <c r="C3962" s="322"/>
      <c r="D3962" s="322"/>
      <c r="E3962" s="322"/>
      <c r="F3962" s="322"/>
      <c r="G3962" s="322"/>
      <c r="H3962" s="322"/>
      <c r="I3962" s="322"/>
      <c r="J3962" s="322"/>
      <c r="K3962" s="322"/>
      <c r="L3962" s="330">
        <v>0</v>
      </c>
      <c r="M3962" s="322"/>
      <c r="N3962" s="149">
        <v>1</v>
      </c>
      <c r="O3962" s="330">
        <v>0</v>
      </c>
      <c r="P3962" s="322"/>
      <c r="Q3962" s="330">
        <v>0</v>
      </c>
      <c r="R3962" s="322"/>
      <c r="S3962" s="149">
        <v>1</v>
      </c>
    </row>
    <row r="3963" spans="1:19" ht="10.9" customHeight="1" x14ac:dyDescent="0.2">
      <c r="A3963" s="301"/>
      <c r="B3963" s="301"/>
      <c r="C3963" s="301"/>
      <c r="D3963" s="301"/>
      <c r="E3963" s="301"/>
      <c r="F3963" s="301"/>
      <c r="G3963" s="301"/>
      <c r="H3963" s="301"/>
      <c r="I3963" s="301"/>
      <c r="J3963" s="301"/>
      <c r="K3963" s="301"/>
      <c r="L3963" s="301"/>
      <c r="M3963" s="301"/>
      <c r="N3963" s="301"/>
      <c r="O3963" s="301"/>
      <c r="P3963" s="301"/>
      <c r="Q3963" s="301"/>
      <c r="R3963" s="301"/>
      <c r="S3963" s="301"/>
    </row>
    <row r="3964" spans="1:19" ht="10.9" customHeight="1" x14ac:dyDescent="0.2">
      <c r="A3964" s="322" t="s">
        <v>4022</v>
      </c>
      <c r="B3964" s="322"/>
      <c r="C3964" s="322"/>
      <c r="D3964" s="322"/>
      <c r="E3964" s="321" t="s">
        <v>4092</v>
      </c>
      <c r="F3964" s="321"/>
      <c r="G3964" s="321"/>
      <c r="H3964" s="321"/>
      <c r="I3964" s="321"/>
      <c r="J3964" s="321"/>
      <c r="K3964" s="321"/>
      <c r="L3964" s="321"/>
      <c r="M3964" s="321"/>
      <c r="N3964" s="321"/>
      <c r="O3964" s="321"/>
      <c r="P3964" s="322" t="s">
        <v>2904</v>
      </c>
      <c r="Q3964" s="322"/>
      <c r="R3964" s="321" t="s">
        <v>7</v>
      </c>
      <c r="S3964" s="321"/>
    </row>
    <row r="3965" spans="1:19" ht="10.9" customHeight="1" x14ac:dyDescent="0.2">
      <c r="A3965" s="157"/>
      <c r="B3965" s="324"/>
      <c r="C3965" s="324"/>
      <c r="D3965" s="324"/>
      <c r="E3965" s="324"/>
      <c r="F3965" s="324"/>
      <c r="G3965" s="325"/>
      <c r="H3965" s="325"/>
      <c r="I3965" s="325"/>
      <c r="J3965" s="325"/>
      <c r="K3965" s="156"/>
      <c r="L3965" s="326" t="s">
        <v>4020</v>
      </c>
      <c r="M3965" s="326"/>
      <c r="N3965" s="326"/>
      <c r="O3965" s="326"/>
      <c r="P3965" s="326"/>
      <c r="Q3965" s="326"/>
      <c r="R3965" s="326"/>
      <c r="S3965" s="156"/>
    </row>
    <row r="3966" spans="1:19" ht="65.650000000000006" customHeight="1" x14ac:dyDescent="0.2">
      <c r="A3966" s="155" t="s">
        <v>1247</v>
      </c>
      <c r="B3966" s="327" t="s">
        <v>0</v>
      </c>
      <c r="C3966" s="327"/>
      <c r="D3966" s="327" t="s">
        <v>1</v>
      </c>
      <c r="E3966" s="327"/>
      <c r="F3966" s="327"/>
      <c r="G3966" s="327" t="s">
        <v>2904</v>
      </c>
      <c r="H3966" s="327"/>
      <c r="I3966" s="328" t="s">
        <v>405</v>
      </c>
      <c r="J3966" s="328"/>
      <c r="K3966" s="154" t="s">
        <v>4</v>
      </c>
      <c r="L3966" s="322" t="s">
        <v>4019</v>
      </c>
      <c r="M3966" s="322"/>
      <c r="N3966" s="141" t="s">
        <v>4018</v>
      </c>
      <c r="O3966" s="322" t="s">
        <v>4017</v>
      </c>
      <c r="P3966" s="322"/>
      <c r="Q3966" s="322" t="s">
        <v>4016</v>
      </c>
      <c r="R3966" s="322"/>
      <c r="S3966" s="154" t="s">
        <v>5</v>
      </c>
    </row>
    <row r="3967" spans="1:19" ht="10.9" customHeight="1" x14ac:dyDescent="0.2">
      <c r="A3967" s="128" t="s">
        <v>4015</v>
      </c>
      <c r="B3967" s="339">
        <v>933</v>
      </c>
      <c r="C3967" s="321"/>
      <c r="D3967" s="321" t="s">
        <v>3330</v>
      </c>
      <c r="E3967" s="321"/>
      <c r="F3967" s="321"/>
      <c r="G3967" s="321" t="s">
        <v>629</v>
      </c>
      <c r="H3967" s="321"/>
      <c r="I3967" s="335">
        <v>8.6599999999999996E-2</v>
      </c>
      <c r="J3967" s="331"/>
      <c r="K3967" s="142">
        <v>47.1</v>
      </c>
      <c r="L3967" s="331"/>
      <c r="M3967" s="331"/>
      <c r="N3967" s="132">
        <v>4.0789</v>
      </c>
      <c r="O3967" s="331"/>
      <c r="P3967" s="331"/>
      <c r="Q3967" s="331"/>
      <c r="R3967" s="331"/>
      <c r="S3967" s="132">
        <v>4.0789</v>
      </c>
    </row>
    <row r="3968" spans="1:19" ht="10.9" customHeight="1" x14ac:dyDescent="0.2">
      <c r="A3968" s="128" t="s">
        <v>4015</v>
      </c>
      <c r="B3968" s="334">
        <v>4355</v>
      </c>
      <c r="C3968" s="321"/>
      <c r="D3968" s="321" t="s">
        <v>3319</v>
      </c>
      <c r="E3968" s="321"/>
      <c r="F3968" s="321"/>
      <c r="G3968" s="321" t="s">
        <v>7</v>
      </c>
      <c r="H3968" s="321"/>
      <c r="I3968" s="335">
        <v>1</v>
      </c>
      <c r="J3968" s="331"/>
      <c r="K3968" s="135">
        <v>116.9</v>
      </c>
      <c r="L3968" s="331"/>
      <c r="M3968" s="331"/>
      <c r="N3968" s="135">
        <v>116.9</v>
      </c>
      <c r="O3968" s="331"/>
      <c r="P3968" s="331"/>
      <c r="Q3968" s="331"/>
      <c r="R3968" s="331"/>
      <c r="S3968" s="135">
        <v>116.9</v>
      </c>
    </row>
    <row r="3969" spans="1:19" ht="10.9" customHeight="1" x14ac:dyDescent="0.2">
      <c r="A3969" s="128" t="s">
        <v>4015</v>
      </c>
      <c r="B3969" s="334">
        <v>4372</v>
      </c>
      <c r="C3969" s="321"/>
      <c r="D3969" s="321" t="s">
        <v>3516</v>
      </c>
      <c r="E3969" s="321"/>
      <c r="F3969" s="321"/>
      <c r="G3969" s="321" t="s">
        <v>7</v>
      </c>
      <c r="H3969" s="321"/>
      <c r="I3969" s="335">
        <v>0.1022</v>
      </c>
      <c r="J3969" s="331"/>
      <c r="K3969" s="132">
        <v>4.0199999999999996</v>
      </c>
      <c r="L3969" s="331"/>
      <c r="M3969" s="331"/>
      <c r="N3969" s="132">
        <v>0.4108</v>
      </c>
      <c r="O3969" s="331"/>
      <c r="P3969" s="331"/>
      <c r="Q3969" s="331"/>
      <c r="R3969" s="331"/>
      <c r="S3969" s="132">
        <v>0.4108</v>
      </c>
    </row>
    <row r="3970" spans="1:19" ht="10.9" customHeight="1" x14ac:dyDescent="0.2">
      <c r="A3970" s="128" t="s">
        <v>4015</v>
      </c>
      <c r="B3970" s="334">
        <v>4418</v>
      </c>
      <c r="C3970" s="321"/>
      <c r="D3970" s="321" t="s">
        <v>3392</v>
      </c>
      <c r="E3970" s="321"/>
      <c r="F3970" s="321"/>
      <c r="G3970" s="321" t="s">
        <v>7</v>
      </c>
      <c r="H3970" s="321"/>
      <c r="I3970" s="335">
        <v>2</v>
      </c>
      <c r="J3970" s="331"/>
      <c r="K3970" s="142">
        <v>14.79</v>
      </c>
      <c r="L3970" s="331"/>
      <c r="M3970" s="331"/>
      <c r="N3970" s="142">
        <v>29.58</v>
      </c>
      <c r="O3970" s="331"/>
      <c r="P3970" s="331"/>
      <c r="Q3970" s="331"/>
      <c r="R3970" s="331"/>
      <c r="S3970" s="142">
        <v>29.58</v>
      </c>
    </row>
    <row r="3971" spans="1:19" ht="10.9" customHeight="1" x14ac:dyDescent="0.2">
      <c r="A3971" s="128" t="s">
        <v>4015</v>
      </c>
      <c r="B3971" s="334">
        <v>4454</v>
      </c>
      <c r="C3971" s="321"/>
      <c r="D3971" s="321" t="s">
        <v>3390</v>
      </c>
      <c r="E3971" s="321"/>
      <c r="F3971" s="321"/>
      <c r="G3971" s="321" t="s">
        <v>7</v>
      </c>
      <c r="H3971" s="321"/>
      <c r="I3971" s="335">
        <v>1</v>
      </c>
      <c r="J3971" s="331"/>
      <c r="K3971" s="135">
        <v>149.31</v>
      </c>
      <c r="L3971" s="331"/>
      <c r="M3971" s="331"/>
      <c r="N3971" s="135">
        <v>149.31</v>
      </c>
      <c r="O3971" s="331"/>
      <c r="P3971" s="331"/>
      <c r="Q3971" s="331"/>
      <c r="R3971" s="331"/>
      <c r="S3971" s="135">
        <v>149.31</v>
      </c>
    </row>
    <row r="3972" spans="1:19" ht="10.9" customHeight="1" x14ac:dyDescent="0.2">
      <c r="A3972" s="128" t="s">
        <v>4015</v>
      </c>
      <c r="B3972" s="334">
        <v>4478</v>
      </c>
      <c r="C3972" s="321"/>
      <c r="D3972" s="321" t="s">
        <v>3386</v>
      </c>
      <c r="E3972" s="321"/>
      <c r="F3972" s="321"/>
      <c r="G3972" s="321" t="s">
        <v>7</v>
      </c>
      <c r="H3972" s="321"/>
      <c r="I3972" s="335">
        <v>1</v>
      </c>
      <c r="J3972" s="331"/>
      <c r="K3972" s="135">
        <v>270.45999999999998</v>
      </c>
      <c r="L3972" s="331"/>
      <c r="M3972" s="331"/>
      <c r="N3972" s="135">
        <v>270.45999999999998</v>
      </c>
      <c r="O3972" s="331"/>
      <c r="P3972" s="331"/>
      <c r="Q3972" s="331"/>
      <c r="R3972" s="331"/>
      <c r="S3972" s="135">
        <v>270.45999999999998</v>
      </c>
    </row>
    <row r="3973" spans="1:19" ht="10.9" customHeight="1" x14ac:dyDescent="0.2">
      <c r="A3973" s="128" t="s">
        <v>4015</v>
      </c>
      <c r="B3973" s="334">
        <v>6107</v>
      </c>
      <c r="C3973" s="321"/>
      <c r="D3973" s="321" t="s">
        <v>3273</v>
      </c>
      <c r="E3973" s="321"/>
      <c r="F3973" s="321"/>
      <c r="G3973" s="321" t="s">
        <v>7</v>
      </c>
      <c r="H3973" s="321"/>
      <c r="I3973" s="335">
        <v>6</v>
      </c>
      <c r="J3973" s="331"/>
      <c r="K3973" s="132">
        <v>7.94</v>
      </c>
      <c r="L3973" s="331"/>
      <c r="M3973" s="331"/>
      <c r="N3973" s="142">
        <v>47.64</v>
      </c>
      <c r="O3973" s="331"/>
      <c r="P3973" s="331"/>
      <c r="Q3973" s="331"/>
      <c r="R3973" s="331"/>
      <c r="S3973" s="142">
        <v>47.64</v>
      </c>
    </row>
    <row r="3974" spans="1:19" ht="10.9" customHeight="1" x14ac:dyDescent="0.2">
      <c r="A3974" s="322" t="s">
        <v>4014</v>
      </c>
      <c r="B3974" s="322"/>
      <c r="C3974" s="322"/>
      <c r="D3974" s="322"/>
      <c r="E3974" s="322"/>
      <c r="F3974" s="322"/>
      <c r="G3974" s="322"/>
      <c r="H3974" s="322"/>
      <c r="I3974" s="322"/>
      <c r="J3974" s="322"/>
      <c r="K3974" s="322"/>
      <c r="L3974" s="333">
        <v>0</v>
      </c>
      <c r="M3974" s="322"/>
      <c r="N3974" s="161">
        <v>618.37969999999996</v>
      </c>
      <c r="O3974" s="333">
        <v>0</v>
      </c>
      <c r="P3974" s="322"/>
      <c r="Q3974" s="333">
        <v>0</v>
      </c>
      <c r="R3974" s="322"/>
      <c r="S3974" s="161">
        <v>618.37969999999996</v>
      </c>
    </row>
    <row r="3975" spans="1:19" ht="10.9" customHeight="1" x14ac:dyDescent="0.2">
      <c r="A3975" s="322" t="s">
        <v>4013</v>
      </c>
      <c r="B3975" s="322"/>
      <c r="C3975" s="322"/>
      <c r="D3975" s="322"/>
      <c r="E3975" s="322"/>
      <c r="F3975" s="322"/>
      <c r="G3975" s="322"/>
      <c r="H3975" s="322"/>
      <c r="I3975" s="322"/>
      <c r="J3975" s="322"/>
      <c r="K3975" s="322"/>
      <c r="L3975" s="330">
        <v>0</v>
      </c>
      <c r="M3975" s="322"/>
      <c r="N3975" s="149">
        <v>1</v>
      </c>
      <c r="O3975" s="330">
        <v>0</v>
      </c>
      <c r="P3975" s="322"/>
      <c r="Q3975" s="330">
        <v>0</v>
      </c>
      <c r="R3975" s="322"/>
      <c r="S3975" s="149">
        <v>1</v>
      </c>
    </row>
    <row r="3976" spans="1:19" ht="10.9" customHeight="1" x14ac:dyDescent="0.2">
      <c r="A3976" s="301"/>
      <c r="B3976" s="301"/>
      <c r="C3976" s="301"/>
      <c r="D3976" s="301"/>
      <c r="E3976" s="301"/>
      <c r="F3976" s="301"/>
      <c r="G3976" s="301"/>
      <c r="H3976" s="301"/>
      <c r="I3976" s="301"/>
      <c r="J3976" s="301"/>
      <c r="K3976" s="301"/>
      <c r="L3976" s="301"/>
      <c r="M3976" s="301"/>
      <c r="N3976" s="301"/>
      <c r="O3976" s="301"/>
      <c r="P3976" s="301"/>
      <c r="Q3976" s="301"/>
      <c r="R3976" s="301"/>
      <c r="S3976" s="301"/>
    </row>
    <row r="3977" spans="1:19" ht="10.9" customHeight="1" x14ac:dyDescent="0.2">
      <c r="A3977" s="322" t="s">
        <v>4022</v>
      </c>
      <c r="B3977" s="322"/>
      <c r="C3977" s="322"/>
      <c r="D3977" s="322"/>
      <c r="E3977" s="321" t="s">
        <v>4091</v>
      </c>
      <c r="F3977" s="321"/>
      <c r="G3977" s="321"/>
      <c r="H3977" s="321"/>
      <c r="I3977" s="321"/>
      <c r="J3977" s="321"/>
      <c r="K3977" s="321"/>
      <c r="L3977" s="321"/>
      <c r="M3977" s="321"/>
      <c r="N3977" s="321"/>
      <c r="O3977" s="321"/>
      <c r="P3977" s="322" t="s">
        <v>2904</v>
      </c>
      <c r="Q3977" s="322"/>
      <c r="R3977" s="321" t="s">
        <v>7</v>
      </c>
      <c r="S3977" s="321"/>
    </row>
    <row r="3978" spans="1:19" ht="10.9" customHeight="1" x14ac:dyDescent="0.2">
      <c r="A3978" s="157"/>
      <c r="B3978" s="324"/>
      <c r="C3978" s="324"/>
      <c r="D3978" s="324"/>
      <c r="E3978" s="324"/>
      <c r="F3978" s="324"/>
      <c r="G3978" s="325"/>
      <c r="H3978" s="325"/>
      <c r="I3978" s="325"/>
      <c r="J3978" s="325"/>
      <c r="K3978" s="156"/>
      <c r="L3978" s="326" t="s">
        <v>4020</v>
      </c>
      <c r="M3978" s="326"/>
      <c r="N3978" s="326"/>
      <c r="O3978" s="326"/>
      <c r="P3978" s="326"/>
      <c r="Q3978" s="326"/>
      <c r="R3978" s="326"/>
      <c r="S3978" s="156"/>
    </row>
    <row r="3979" spans="1:19" ht="65.650000000000006" customHeight="1" x14ac:dyDescent="0.2">
      <c r="A3979" s="155" t="s">
        <v>1247</v>
      </c>
      <c r="B3979" s="327" t="s">
        <v>0</v>
      </c>
      <c r="C3979" s="327"/>
      <c r="D3979" s="327" t="s">
        <v>1</v>
      </c>
      <c r="E3979" s="327"/>
      <c r="F3979" s="327"/>
      <c r="G3979" s="327" t="s">
        <v>2904</v>
      </c>
      <c r="H3979" s="327"/>
      <c r="I3979" s="328" t="s">
        <v>405</v>
      </c>
      <c r="J3979" s="328"/>
      <c r="K3979" s="154" t="s">
        <v>4</v>
      </c>
      <c r="L3979" s="322" t="s">
        <v>4019</v>
      </c>
      <c r="M3979" s="322"/>
      <c r="N3979" s="141" t="s">
        <v>4018</v>
      </c>
      <c r="O3979" s="322" t="s">
        <v>4017</v>
      </c>
      <c r="P3979" s="322"/>
      <c r="Q3979" s="322" t="s">
        <v>4016</v>
      </c>
      <c r="R3979" s="322"/>
      <c r="S3979" s="154" t="s">
        <v>5</v>
      </c>
    </row>
    <row r="3980" spans="1:19" ht="10.9" customHeight="1" x14ac:dyDescent="0.2">
      <c r="A3980" s="128" t="s">
        <v>4015</v>
      </c>
      <c r="B3980" s="334">
        <v>4348</v>
      </c>
      <c r="C3980" s="321"/>
      <c r="D3980" s="321" t="s">
        <v>3320</v>
      </c>
      <c r="E3980" s="321"/>
      <c r="F3980" s="321"/>
      <c r="G3980" s="321" t="s">
        <v>7</v>
      </c>
      <c r="H3980" s="321"/>
      <c r="I3980" s="335">
        <v>1</v>
      </c>
      <c r="J3980" s="331"/>
      <c r="K3980" s="135">
        <v>252.9</v>
      </c>
      <c r="L3980" s="331"/>
      <c r="M3980" s="331"/>
      <c r="N3980" s="135">
        <v>252.9</v>
      </c>
      <c r="O3980" s="331"/>
      <c r="P3980" s="331"/>
      <c r="Q3980" s="331"/>
      <c r="R3980" s="331"/>
      <c r="S3980" s="135">
        <v>252.9</v>
      </c>
    </row>
    <row r="3981" spans="1:19" ht="10.9" customHeight="1" x14ac:dyDescent="0.2">
      <c r="A3981" s="128" t="s">
        <v>4015</v>
      </c>
      <c r="B3981" s="334">
        <v>4372</v>
      </c>
      <c r="C3981" s="321"/>
      <c r="D3981" s="321" t="s">
        <v>3516</v>
      </c>
      <c r="E3981" s="321"/>
      <c r="F3981" s="321"/>
      <c r="G3981" s="321" t="s">
        <v>7</v>
      </c>
      <c r="H3981" s="321"/>
      <c r="I3981" s="335">
        <v>8.1199999999999994E-2</v>
      </c>
      <c r="J3981" s="331"/>
      <c r="K3981" s="132">
        <v>4.0199999999999996</v>
      </c>
      <c r="L3981" s="331"/>
      <c r="M3981" s="331"/>
      <c r="N3981" s="132">
        <v>0.32640000000000002</v>
      </c>
      <c r="O3981" s="331"/>
      <c r="P3981" s="331"/>
      <c r="Q3981" s="331"/>
      <c r="R3981" s="331"/>
      <c r="S3981" s="132">
        <v>0.32640000000000002</v>
      </c>
    </row>
    <row r="3982" spans="1:19" ht="10.9" customHeight="1" x14ac:dyDescent="0.2">
      <c r="A3982" s="128" t="s">
        <v>4015</v>
      </c>
      <c r="B3982" s="334">
        <v>4389</v>
      </c>
      <c r="C3982" s="321"/>
      <c r="D3982" s="321" t="s">
        <v>3511</v>
      </c>
      <c r="E3982" s="321"/>
      <c r="F3982" s="321"/>
      <c r="G3982" s="321" t="s">
        <v>629</v>
      </c>
      <c r="H3982" s="321"/>
      <c r="I3982" s="335">
        <v>0.3</v>
      </c>
      <c r="J3982" s="331"/>
      <c r="K3982" s="142">
        <v>93.72</v>
      </c>
      <c r="L3982" s="331"/>
      <c r="M3982" s="331"/>
      <c r="N3982" s="142">
        <v>28.116</v>
      </c>
      <c r="O3982" s="331"/>
      <c r="P3982" s="331"/>
      <c r="Q3982" s="331"/>
      <c r="R3982" s="331"/>
      <c r="S3982" s="142">
        <v>28.116</v>
      </c>
    </row>
    <row r="3983" spans="1:19" ht="10.9" customHeight="1" x14ac:dyDescent="0.2">
      <c r="A3983" s="128" t="s">
        <v>4015</v>
      </c>
      <c r="B3983" s="334">
        <v>4453</v>
      </c>
      <c r="C3983" s="321"/>
      <c r="D3983" s="321" t="s">
        <v>3391</v>
      </c>
      <c r="E3983" s="321"/>
      <c r="F3983" s="321"/>
      <c r="G3983" s="321" t="s">
        <v>7</v>
      </c>
      <c r="H3983" s="321"/>
      <c r="I3983" s="335">
        <v>1</v>
      </c>
      <c r="J3983" s="331"/>
      <c r="K3983" s="135">
        <v>322.05</v>
      </c>
      <c r="L3983" s="331"/>
      <c r="M3983" s="331"/>
      <c r="N3983" s="135">
        <v>322.05</v>
      </c>
      <c r="O3983" s="331"/>
      <c r="P3983" s="331"/>
      <c r="Q3983" s="331"/>
      <c r="R3983" s="331"/>
      <c r="S3983" s="135">
        <v>322.05</v>
      </c>
    </row>
    <row r="3984" spans="1:19" ht="10.9" customHeight="1" x14ac:dyDescent="0.2">
      <c r="A3984" s="128" t="s">
        <v>4015</v>
      </c>
      <c r="B3984" s="334">
        <v>4476</v>
      </c>
      <c r="C3984" s="321"/>
      <c r="D3984" s="321" t="s">
        <v>3387</v>
      </c>
      <c r="E3984" s="321"/>
      <c r="F3984" s="321"/>
      <c r="G3984" s="321" t="s">
        <v>7</v>
      </c>
      <c r="H3984" s="321"/>
      <c r="I3984" s="335">
        <v>1</v>
      </c>
      <c r="J3984" s="331"/>
      <c r="K3984" s="142">
        <v>63.56</v>
      </c>
      <c r="L3984" s="331"/>
      <c r="M3984" s="331"/>
      <c r="N3984" s="142">
        <v>63.56</v>
      </c>
      <c r="O3984" s="331"/>
      <c r="P3984" s="331"/>
      <c r="Q3984" s="331"/>
      <c r="R3984" s="331"/>
      <c r="S3984" s="142">
        <v>63.56</v>
      </c>
    </row>
    <row r="3985" spans="1:19" ht="10.9" customHeight="1" x14ac:dyDescent="0.2">
      <c r="A3985" s="322" t="s">
        <v>4014</v>
      </c>
      <c r="B3985" s="322"/>
      <c r="C3985" s="322"/>
      <c r="D3985" s="322"/>
      <c r="E3985" s="322"/>
      <c r="F3985" s="322"/>
      <c r="G3985" s="322"/>
      <c r="H3985" s="322"/>
      <c r="I3985" s="322"/>
      <c r="J3985" s="322"/>
      <c r="K3985" s="322"/>
      <c r="L3985" s="333">
        <v>0</v>
      </c>
      <c r="M3985" s="322"/>
      <c r="N3985" s="161">
        <v>666.95240000000001</v>
      </c>
      <c r="O3985" s="333">
        <v>0</v>
      </c>
      <c r="P3985" s="322"/>
      <c r="Q3985" s="333">
        <v>0</v>
      </c>
      <c r="R3985" s="322"/>
      <c r="S3985" s="161">
        <v>666.95240000000001</v>
      </c>
    </row>
    <row r="3986" spans="1:19" ht="10.9" customHeight="1" x14ac:dyDescent="0.2">
      <c r="A3986" s="322" t="s">
        <v>4013</v>
      </c>
      <c r="B3986" s="322"/>
      <c r="C3986" s="322"/>
      <c r="D3986" s="322"/>
      <c r="E3986" s="322"/>
      <c r="F3986" s="322"/>
      <c r="G3986" s="322"/>
      <c r="H3986" s="322"/>
      <c r="I3986" s="322"/>
      <c r="J3986" s="322"/>
      <c r="K3986" s="322"/>
      <c r="L3986" s="330">
        <v>0</v>
      </c>
      <c r="M3986" s="322"/>
      <c r="N3986" s="149">
        <v>1</v>
      </c>
      <c r="O3986" s="330">
        <v>0</v>
      </c>
      <c r="P3986" s="322"/>
      <c r="Q3986" s="330">
        <v>0</v>
      </c>
      <c r="R3986" s="322"/>
      <c r="S3986" s="149">
        <v>1</v>
      </c>
    </row>
    <row r="3987" spans="1:19" ht="10.9" customHeight="1" x14ac:dyDescent="0.2">
      <c r="A3987" s="301"/>
      <c r="B3987" s="301"/>
      <c r="C3987" s="301"/>
      <c r="D3987" s="301"/>
      <c r="E3987" s="301"/>
      <c r="F3987" s="301"/>
      <c r="G3987" s="301"/>
      <c r="H3987" s="301"/>
      <c r="I3987" s="301"/>
      <c r="J3987" s="301"/>
      <c r="K3987" s="301"/>
      <c r="L3987" s="301"/>
      <c r="M3987" s="301"/>
      <c r="N3987" s="301"/>
      <c r="O3987" s="301"/>
      <c r="P3987" s="301"/>
      <c r="Q3987" s="301"/>
      <c r="R3987" s="301"/>
      <c r="S3987" s="301"/>
    </row>
    <row r="3988" spans="1:19" ht="10.9" customHeight="1" x14ac:dyDescent="0.2">
      <c r="A3988" s="322" t="s">
        <v>4022</v>
      </c>
      <c r="B3988" s="322"/>
      <c r="C3988" s="322"/>
      <c r="D3988" s="322"/>
      <c r="E3988" s="321" t="s">
        <v>4090</v>
      </c>
      <c r="F3988" s="321"/>
      <c r="G3988" s="321"/>
      <c r="H3988" s="321"/>
      <c r="I3988" s="321"/>
      <c r="J3988" s="321"/>
      <c r="K3988" s="321"/>
      <c r="L3988" s="321"/>
      <c r="M3988" s="321"/>
      <c r="N3988" s="321"/>
      <c r="O3988" s="321"/>
      <c r="P3988" s="322" t="s">
        <v>2904</v>
      </c>
      <c r="Q3988" s="322"/>
      <c r="R3988" s="321" t="s">
        <v>7</v>
      </c>
      <c r="S3988" s="321"/>
    </row>
    <row r="3989" spans="1:19" ht="10.9" customHeight="1" x14ac:dyDescent="0.2">
      <c r="A3989" s="157"/>
      <c r="B3989" s="324"/>
      <c r="C3989" s="324"/>
      <c r="D3989" s="324"/>
      <c r="E3989" s="324"/>
      <c r="F3989" s="324"/>
      <c r="G3989" s="325"/>
      <c r="H3989" s="325"/>
      <c r="I3989" s="325"/>
      <c r="J3989" s="325"/>
      <c r="K3989" s="156"/>
      <c r="L3989" s="326" t="s">
        <v>4020</v>
      </c>
      <c r="M3989" s="326"/>
      <c r="N3989" s="326"/>
      <c r="O3989" s="326"/>
      <c r="P3989" s="326"/>
      <c r="Q3989" s="326"/>
      <c r="R3989" s="326"/>
      <c r="S3989" s="156"/>
    </row>
    <row r="3990" spans="1:19" ht="65.650000000000006" customHeight="1" x14ac:dyDescent="0.2">
      <c r="A3990" s="155" t="s">
        <v>1247</v>
      </c>
      <c r="B3990" s="327" t="s">
        <v>0</v>
      </c>
      <c r="C3990" s="327"/>
      <c r="D3990" s="327" t="s">
        <v>1</v>
      </c>
      <c r="E3990" s="327"/>
      <c r="F3990" s="327"/>
      <c r="G3990" s="327" t="s">
        <v>2904</v>
      </c>
      <c r="H3990" s="327"/>
      <c r="I3990" s="328" t="s">
        <v>405</v>
      </c>
      <c r="J3990" s="328"/>
      <c r="K3990" s="154" t="s">
        <v>4</v>
      </c>
      <c r="L3990" s="322" t="s">
        <v>4019</v>
      </c>
      <c r="M3990" s="322"/>
      <c r="N3990" s="141" t="s">
        <v>4018</v>
      </c>
      <c r="O3990" s="322" t="s">
        <v>4017</v>
      </c>
      <c r="P3990" s="322"/>
      <c r="Q3990" s="322" t="s">
        <v>4016</v>
      </c>
      <c r="R3990" s="322"/>
      <c r="S3990" s="154" t="s">
        <v>5</v>
      </c>
    </row>
    <row r="3991" spans="1:19" ht="10.9" customHeight="1" x14ac:dyDescent="0.2">
      <c r="A3991" s="128" t="s">
        <v>4015</v>
      </c>
      <c r="B3991" s="339">
        <v>933</v>
      </c>
      <c r="C3991" s="321"/>
      <c r="D3991" s="321" t="s">
        <v>3330</v>
      </c>
      <c r="E3991" s="321"/>
      <c r="F3991" s="321"/>
      <c r="G3991" s="321" t="s">
        <v>629</v>
      </c>
      <c r="H3991" s="321"/>
      <c r="I3991" s="335">
        <v>8.6599999999999996E-2</v>
      </c>
      <c r="J3991" s="331"/>
      <c r="K3991" s="142">
        <v>47.1</v>
      </c>
      <c r="L3991" s="331"/>
      <c r="M3991" s="331"/>
      <c r="N3991" s="132">
        <v>4.0789</v>
      </c>
      <c r="O3991" s="331"/>
      <c r="P3991" s="331"/>
      <c r="Q3991" s="331"/>
      <c r="R3991" s="331"/>
      <c r="S3991" s="132">
        <v>4.0789</v>
      </c>
    </row>
    <row r="3992" spans="1:19" ht="10.9" customHeight="1" x14ac:dyDescent="0.2">
      <c r="A3992" s="128" t="s">
        <v>4015</v>
      </c>
      <c r="B3992" s="334">
        <v>4356</v>
      </c>
      <c r="C3992" s="321"/>
      <c r="D3992" s="321" t="s">
        <v>3318</v>
      </c>
      <c r="E3992" s="321"/>
      <c r="F3992" s="321"/>
      <c r="G3992" s="321" t="s">
        <v>7</v>
      </c>
      <c r="H3992" s="321"/>
      <c r="I3992" s="335">
        <v>1</v>
      </c>
      <c r="J3992" s="331"/>
      <c r="K3992" s="135">
        <v>309.89999999999998</v>
      </c>
      <c r="L3992" s="331"/>
      <c r="M3992" s="331"/>
      <c r="N3992" s="135">
        <v>309.89999999999998</v>
      </c>
      <c r="O3992" s="331"/>
      <c r="P3992" s="331"/>
      <c r="Q3992" s="331"/>
      <c r="R3992" s="331"/>
      <c r="S3992" s="135">
        <v>309.89999999999998</v>
      </c>
    </row>
    <row r="3993" spans="1:19" ht="10.9" customHeight="1" x14ac:dyDescent="0.2">
      <c r="A3993" s="128" t="s">
        <v>4015</v>
      </c>
      <c r="B3993" s="334">
        <v>4359</v>
      </c>
      <c r="C3993" s="321"/>
      <c r="D3993" s="321" t="s">
        <v>3317</v>
      </c>
      <c r="E3993" s="321"/>
      <c r="F3993" s="321"/>
      <c r="G3993" s="321" t="s">
        <v>7</v>
      </c>
      <c r="H3993" s="321"/>
      <c r="I3993" s="335">
        <v>1</v>
      </c>
      <c r="J3993" s="331"/>
      <c r="K3993" s="142">
        <v>18.899999999999999</v>
      </c>
      <c r="L3993" s="331"/>
      <c r="M3993" s="331"/>
      <c r="N3993" s="142">
        <v>18.899999999999999</v>
      </c>
      <c r="O3993" s="331"/>
      <c r="P3993" s="331"/>
      <c r="Q3993" s="331"/>
      <c r="R3993" s="331"/>
      <c r="S3993" s="142">
        <v>18.899999999999999</v>
      </c>
    </row>
    <row r="3994" spans="1:19" ht="10.9" customHeight="1" x14ac:dyDescent="0.2">
      <c r="A3994" s="128" t="s">
        <v>4015</v>
      </c>
      <c r="B3994" s="334">
        <v>4372</v>
      </c>
      <c r="C3994" s="321"/>
      <c r="D3994" s="321" t="s">
        <v>3516</v>
      </c>
      <c r="E3994" s="321"/>
      <c r="F3994" s="321"/>
      <c r="G3994" s="321" t="s">
        <v>7</v>
      </c>
      <c r="H3994" s="321"/>
      <c r="I3994" s="335">
        <v>0.1022</v>
      </c>
      <c r="J3994" s="331"/>
      <c r="K3994" s="132">
        <v>4.0199999999999996</v>
      </c>
      <c r="L3994" s="331"/>
      <c r="M3994" s="331"/>
      <c r="N3994" s="132">
        <v>0.4108</v>
      </c>
      <c r="O3994" s="331"/>
      <c r="P3994" s="331"/>
      <c r="Q3994" s="331"/>
      <c r="R3994" s="331"/>
      <c r="S3994" s="132">
        <v>0.4108</v>
      </c>
    </row>
    <row r="3995" spans="1:19" ht="10.9" customHeight="1" x14ac:dyDescent="0.2">
      <c r="A3995" s="128" t="s">
        <v>4015</v>
      </c>
      <c r="B3995" s="334">
        <v>4479</v>
      </c>
      <c r="C3995" s="321"/>
      <c r="D3995" s="321" t="s">
        <v>3385</v>
      </c>
      <c r="E3995" s="321"/>
      <c r="F3995" s="321"/>
      <c r="G3995" s="321" t="s">
        <v>7</v>
      </c>
      <c r="H3995" s="321"/>
      <c r="I3995" s="335">
        <v>1</v>
      </c>
      <c r="J3995" s="331"/>
      <c r="K3995" s="142">
        <v>38.9</v>
      </c>
      <c r="L3995" s="331"/>
      <c r="M3995" s="331"/>
      <c r="N3995" s="142">
        <v>38.9</v>
      </c>
      <c r="O3995" s="331"/>
      <c r="P3995" s="331"/>
      <c r="Q3995" s="331"/>
      <c r="R3995" s="331"/>
      <c r="S3995" s="142">
        <v>38.9</v>
      </c>
    </row>
    <row r="3996" spans="1:19" ht="10.9" customHeight="1" x14ac:dyDescent="0.2">
      <c r="A3996" s="128" t="s">
        <v>4015</v>
      </c>
      <c r="B3996" s="334">
        <v>6107</v>
      </c>
      <c r="C3996" s="321"/>
      <c r="D3996" s="321" t="s">
        <v>3273</v>
      </c>
      <c r="E3996" s="321"/>
      <c r="F3996" s="321"/>
      <c r="G3996" s="321" t="s">
        <v>7</v>
      </c>
      <c r="H3996" s="321"/>
      <c r="I3996" s="335">
        <v>4</v>
      </c>
      <c r="J3996" s="331"/>
      <c r="K3996" s="132">
        <v>7.94</v>
      </c>
      <c r="L3996" s="331"/>
      <c r="M3996" s="331"/>
      <c r="N3996" s="142">
        <v>31.76</v>
      </c>
      <c r="O3996" s="331"/>
      <c r="P3996" s="331"/>
      <c r="Q3996" s="331"/>
      <c r="R3996" s="331"/>
      <c r="S3996" s="142">
        <v>31.76</v>
      </c>
    </row>
    <row r="3997" spans="1:19" ht="10.9" customHeight="1" x14ac:dyDescent="0.2">
      <c r="A3997" s="322" t="s">
        <v>4014</v>
      </c>
      <c r="B3997" s="322"/>
      <c r="C3997" s="322"/>
      <c r="D3997" s="322"/>
      <c r="E3997" s="322"/>
      <c r="F3997" s="322"/>
      <c r="G3997" s="322"/>
      <c r="H3997" s="322"/>
      <c r="I3997" s="322"/>
      <c r="J3997" s="322"/>
      <c r="K3997" s="322"/>
      <c r="L3997" s="333">
        <v>0</v>
      </c>
      <c r="M3997" s="322"/>
      <c r="N3997" s="161">
        <v>403.94970000000001</v>
      </c>
      <c r="O3997" s="333">
        <v>0</v>
      </c>
      <c r="P3997" s="322"/>
      <c r="Q3997" s="333">
        <v>0</v>
      </c>
      <c r="R3997" s="322"/>
      <c r="S3997" s="161">
        <v>403.94970000000001</v>
      </c>
    </row>
    <row r="3998" spans="1:19" ht="10.9" customHeight="1" x14ac:dyDescent="0.2">
      <c r="A3998" s="322" t="s">
        <v>4013</v>
      </c>
      <c r="B3998" s="322"/>
      <c r="C3998" s="322"/>
      <c r="D3998" s="322"/>
      <c r="E3998" s="322"/>
      <c r="F3998" s="322"/>
      <c r="G3998" s="322"/>
      <c r="H3998" s="322"/>
      <c r="I3998" s="322"/>
      <c r="J3998" s="322"/>
      <c r="K3998" s="322"/>
      <c r="L3998" s="330">
        <v>0</v>
      </c>
      <c r="M3998" s="322"/>
      <c r="N3998" s="149">
        <v>1</v>
      </c>
      <c r="O3998" s="330">
        <v>0</v>
      </c>
      <c r="P3998" s="322"/>
      <c r="Q3998" s="330">
        <v>0</v>
      </c>
      <c r="R3998" s="322"/>
      <c r="S3998" s="149">
        <v>1</v>
      </c>
    </row>
    <row r="3999" spans="1:19" ht="10.9" customHeight="1" x14ac:dyDescent="0.2">
      <c r="A3999" s="301"/>
      <c r="B3999" s="301"/>
      <c r="C3999" s="301"/>
      <c r="D3999" s="301"/>
      <c r="E3999" s="301"/>
      <c r="F3999" s="301"/>
      <c r="G3999" s="301"/>
      <c r="H3999" s="301"/>
      <c r="I3999" s="301"/>
      <c r="J3999" s="301"/>
      <c r="K3999" s="301"/>
      <c r="L3999" s="301"/>
      <c r="M3999" s="301"/>
      <c r="N3999" s="301"/>
      <c r="O3999" s="301"/>
      <c r="P3999" s="301"/>
      <c r="Q3999" s="301"/>
      <c r="R3999" s="301"/>
      <c r="S3999" s="301"/>
    </row>
    <row r="4000" spans="1:19" ht="10.9" customHeight="1" x14ac:dyDescent="0.2">
      <c r="A4000" s="322" t="s">
        <v>4031</v>
      </c>
      <c r="B4000" s="322"/>
      <c r="C4000" s="322"/>
      <c r="D4000" s="322"/>
      <c r="E4000" s="321" t="s">
        <v>4089</v>
      </c>
      <c r="F4000" s="321"/>
      <c r="G4000" s="321"/>
      <c r="H4000" s="321"/>
      <c r="I4000" s="321"/>
      <c r="J4000" s="321"/>
      <c r="K4000" s="321"/>
      <c r="L4000" s="321"/>
      <c r="M4000" s="321"/>
      <c r="N4000" s="321"/>
      <c r="O4000" s="321"/>
      <c r="P4000" s="321"/>
      <c r="Q4000" s="321"/>
      <c r="R4000" s="321"/>
      <c r="S4000" s="321"/>
    </row>
    <row r="4001" spans="1:19" ht="10.9" customHeight="1" x14ac:dyDescent="0.2">
      <c r="A4001" s="322" t="s">
        <v>4022</v>
      </c>
      <c r="B4001" s="322"/>
      <c r="C4001" s="322"/>
      <c r="D4001" s="322"/>
      <c r="E4001" s="321" t="s">
        <v>4088</v>
      </c>
      <c r="F4001" s="321"/>
      <c r="G4001" s="321"/>
      <c r="H4001" s="321"/>
      <c r="I4001" s="321"/>
      <c r="J4001" s="321"/>
      <c r="K4001" s="321"/>
      <c r="L4001" s="321"/>
      <c r="M4001" s="321"/>
      <c r="N4001" s="321"/>
      <c r="O4001" s="321"/>
      <c r="P4001" s="322" t="s">
        <v>2904</v>
      </c>
      <c r="Q4001" s="322"/>
      <c r="R4001" s="321" t="s">
        <v>7</v>
      </c>
      <c r="S4001" s="321"/>
    </row>
    <row r="4002" spans="1:19" ht="10.9" customHeight="1" x14ac:dyDescent="0.2">
      <c r="A4002" s="157"/>
      <c r="B4002" s="324"/>
      <c r="C4002" s="324"/>
      <c r="D4002" s="324"/>
      <c r="E4002" s="324"/>
      <c r="F4002" s="324"/>
      <c r="G4002" s="325"/>
      <c r="H4002" s="325"/>
      <c r="I4002" s="325"/>
      <c r="J4002" s="325"/>
      <c r="K4002" s="156"/>
      <c r="L4002" s="326" t="s">
        <v>4020</v>
      </c>
      <c r="M4002" s="326"/>
      <c r="N4002" s="326"/>
      <c r="O4002" s="326"/>
      <c r="P4002" s="326"/>
      <c r="Q4002" s="326"/>
      <c r="R4002" s="326"/>
      <c r="S4002" s="156"/>
    </row>
    <row r="4003" spans="1:19" ht="65.650000000000006" customHeight="1" x14ac:dyDescent="0.2">
      <c r="A4003" s="155" t="s">
        <v>1247</v>
      </c>
      <c r="B4003" s="327" t="s">
        <v>0</v>
      </c>
      <c r="C4003" s="327"/>
      <c r="D4003" s="327" t="s">
        <v>1</v>
      </c>
      <c r="E4003" s="327"/>
      <c r="F4003" s="327"/>
      <c r="G4003" s="327" t="s">
        <v>2904</v>
      </c>
      <c r="H4003" s="327"/>
      <c r="I4003" s="328" t="s">
        <v>405</v>
      </c>
      <c r="J4003" s="328"/>
      <c r="K4003" s="154" t="s">
        <v>4</v>
      </c>
      <c r="L4003" s="322" t="s">
        <v>4019</v>
      </c>
      <c r="M4003" s="322"/>
      <c r="N4003" s="141" t="s">
        <v>4018</v>
      </c>
      <c r="O4003" s="322" t="s">
        <v>4017</v>
      </c>
      <c r="P4003" s="322"/>
      <c r="Q4003" s="322" t="s">
        <v>4016</v>
      </c>
      <c r="R4003" s="322"/>
      <c r="S4003" s="154" t="s">
        <v>5</v>
      </c>
    </row>
    <row r="4004" spans="1:19" ht="10.9" customHeight="1" x14ac:dyDescent="0.2">
      <c r="A4004" s="128" t="s">
        <v>4015</v>
      </c>
      <c r="B4004" s="334">
        <v>4490</v>
      </c>
      <c r="C4004" s="321"/>
      <c r="D4004" s="321" t="s">
        <v>338</v>
      </c>
      <c r="E4004" s="321"/>
      <c r="F4004" s="321"/>
      <c r="G4004" s="321" t="s">
        <v>7</v>
      </c>
      <c r="H4004" s="321"/>
      <c r="I4004" s="335">
        <v>1</v>
      </c>
      <c r="J4004" s="331"/>
      <c r="K4004" s="135">
        <v>164.2</v>
      </c>
      <c r="L4004" s="331"/>
      <c r="M4004" s="331"/>
      <c r="N4004" s="135">
        <v>164.2</v>
      </c>
      <c r="O4004" s="331"/>
      <c r="P4004" s="331"/>
      <c r="Q4004" s="331"/>
      <c r="R4004" s="331"/>
      <c r="S4004" s="135">
        <v>164.2</v>
      </c>
    </row>
    <row r="4005" spans="1:19" ht="10.9" customHeight="1" x14ac:dyDescent="0.2">
      <c r="A4005" s="128" t="s">
        <v>4015</v>
      </c>
      <c r="B4005" s="334">
        <v>6107</v>
      </c>
      <c r="C4005" s="321"/>
      <c r="D4005" s="321" t="s">
        <v>3273</v>
      </c>
      <c r="E4005" s="321"/>
      <c r="F4005" s="321"/>
      <c r="G4005" s="321" t="s">
        <v>7</v>
      </c>
      <c r="H4005" s="321"/>
      <c r="I4005" s="335">
        <v>6</v>
      </c>
      <c r="J4005" s="331"/>
      <c r="K4005" s="132">
        <v>7.94</v>
      </c>
      <c r="L4005" s="331"/>
      <c r="M4005" s="331"/>
      <c r="N4005" s="142">
        <v>47.64</v>
      </c>
      <c r="O4005" s="331"/>
      <c r="P4005" s="331"/>
      <c r="Q4005" s="331"/>
      <c r="R4005" s="331"/>
      <c r="S4005" s="142">
        <v>47.64</v>
      </c>
    </row>
    <row r="4006" spans="1:19" ht="10.9" customHeight="1" x14ac:dyDescent="0.2">
      <c r="A4006" s="322" t="s">
        <v>4014</v>
      </c>
      <c r="B4006" s="322"/>
      <c r="C4006" s="322"/>
      <c r="D4006" s="322"/>
      <c r="E4006" s="322"/>
      <c r="F4006" s="322"/>
      <c r="G4006" s="322"/>
      <c r="H4006" s="322"/>
      <c r="I4006" s="322"/>
      <c r="J4006" s="322"/>
      <c r="K4006" s="322"/>
      <c r="L4006" s="333">
        <v>0</v>
      </c>
      <c r="M4006" s="322"/>
      <c r="N4006" s="161">
        <v>211.84</v>
      </c>
      <c r="O4006" s="333">
        <v>0</v>
      </c>
      <c r="P4006" s="322"/>
      <c r="Q4006" s="333">
        <v>0</v>
      </c>
      <c r="R4006" s="322"/>
      <c r="S4006" s="161">
        <v>211.84</v>
      </c>
    </row>
    <row r="4007" spans="1:19" ht="10.9" customHeight="1" x14ac:dyDescent="0.2">
      <c r="A4007" s="322" t="s">
        <v>4013</v>
      </c>
      <c r="B4007" s="322"/>
      <c r="C4007" s="322"/>
      <c r="D4007" s="322"/>
      <c r="E4007" s="322"/>
      <c r="F4007" s="322"/>
      <c r="G4007" s="322"/>
      <c r="H4007" s="322"/>
      <c r="I4007" s="322"/>
      <c r="J4007" s="322"/>
      <c r="K4007" s="322"/>
      <c r="L4007" s="330">
        <v>0</v>
      </c>
      <c r="M4007" s="322"/>
      <c r="N4007" s="149">
        <v>1</v>
      </c>
      <c r="O4007" s="330">
        <v>0</v>
      </c>
      <c r="P4007" s="322"/>
      <c r="Q4007" s="330">
        <v>0</v>
      </c>
      <c r="R4007" s="322"/>
      <c r="S4007" s="149">
        <v>1</v>
      </c>
    </row>
    <row r="4008" spans="1:19" ht="10.9" customHeight="1" x14ac:dyDescent="0.2">
      <c r="A4008" s="301"/>
      <c r="B4008" s="301"/>
      <c r="C4008" s="301"/>
      <c r="D4008" s="301"/>
      <c r="E4008" s="301"/>
      <c r="F4008" s="301"/>
      <c r="G4008" s="301"/>
      <c r="H4008" s="301"/>
      <c r="I4008" s="301"/>
      <c r="J4008" s="301"/>
      <c r="K4008" s="301"/>
      <c r="L4008" s="301"/>
      <c r="M4008" s="301"/>
      <c r="N4008" s="301"/>
      <c r="O4008" s="301"/>
      <c r="P4008" s="301"/>
      <c r="Q4008" s="301"/>
      <c r="R4008" s="301"/>
      <c r="S4008" s="301"/>
    </row>
    <row r="4009" spans="1:19" ht="10.9" customHeight="1" x14ac:dyDescent="0.2">
      <c r="A4009" s="322" t="s">
        <v>4022</v>
      </c>
      <c r="B4009" s="322"/>
      <c r="C4009" s="322"/>
      <c r="D4009" s="322"/>
      <c r="E4009" s="321" t="s">
        <v>4087</v>
      </c>
      <c r="F4009" s="321"/>
      <c r="G4009" s="321"/>
      <c r="H4009" s="321"/>
      <c r="I4009" s="321"/>
      <c r="J4009" s="321"/>
      <c r="K4009" s="321"/>
      <c r="L4009" s="321"/>
      <c r="M4009" s="321"/>
      <c r="N4009" s="321"/>
      <c r="O4009" s="321"/>
      <c r="P4009" s="322" t="s">
        <v>2904</v>
      </c>
      <c r="Q4009" s="322"/>
      <c r="R4009" s="321" t="s">
        <v>7</v>
      </c>
      <c r="S4009" s="321"/>
    </row>
    <row r="4010" spans="1:19" ht="10.9" customHeight="1" x14ac:dyDescent="0.2">
      <c r="A4010" s="157"/>
      <c r="B4010" s="324"/>
      <c r="C4010" s="324"/>
      <c r="D4010" s="324"/>
      <c r="E4010" s="324"/>
      <c r="F4010" s="324"/>
      <c r="G4010" s="325"/>
      <c r="H4010" s="325"/>
      <c r="I4010" s="325"/>
      <c r="J4010" s="325"/>
      <c r="K4010" s="156"/>
      <c r="L4010" s="326" t="s">
        <v>4020</v>
      </c>
      <c r="M4010" s="326"/>
      <c r="N4010" s="326"/>
      <c r="O4010" s="326"/>
      <c r="P4010" s="326"/>
      <c r="Q4010" s="326"/>
      <c r="R4010" s="326"/>
      <c r="S4010" s="156"/>
    </row>
    <row r="4011" spans="1:19" ht="65.650000000000006" customHeight="1" x14ac:dyDescent="0.2">
      <c r="A4011" s="155" t="s">
        <v>1247</v>
      </c>
      <c r="B4011" s="327" t="s">
        <v>0</v>
      </c>
      <c r="C4011" s="327"/>
      <c r="D4011" s="327" t="s">
        <v>1</v>
      </c>
      <c r="E4011" s="327"/>
      <c r="F4011" s="327"/>
      <c r="G4011" s="327" t="s">
        <v>2904</v>
      </c>
      <c r="H4011" s="327"/>
      <c r="I4011" s="328" t="s">
        <v>405</v>
      </c>
      <c r="J4011" s="328"/>
      <c r="K4011" s="154" t="s">
        <v>4</v>
      </c>
      <c r="L4011" s="322" t="s">
        <v>4019</v>
      </c>
      <c r="M4011" s="322"/>
      <c r="N4011" s="141" t="s">
        <v>4018</v>
      </c>
      <c r="O4011" s="322" t="s">
        <v>4017</v>
      </c>
      <c r="P4011" s="322"/>
      <c r="Q4011" s="322" t="s">
        <v>4016</v>
      </c>
      <c r="R4011" s="322"/>
      <c r="S4011" s="154" t="s">
        <v>5</v>
      </c>
    </row>
    <row r="4012" spans="1:19" ht="10.9" customHeight="1" x14ac:dyDescent="0.2">
      <c r="A4012" s="128" t="s">
        <v>4015</v>
      </c>
      <c r="B4012" s="334">
        <v>4395</v>
      </c>
      <c r="C4012" s="321"/>
      <c r="D4012" s="321" t="s">
        <v>3393</v>
      </c>
      <c r="E4012" s="321"/>
      <c r="F4012" s="321"/>
      <c r="G4012" s="321" t="s">
        <v>7</v>
      </c>
      <c r="H4012" s="321"/>
      <c r="I4012" s="335">
        <v>1</v>
      </c>
      <c r="J4012" s="331"/>
      <c r="K4012" s="142">
        <v>78</v>
      </c>
      <c r="L4012" s="331"/>
      <c r="M4012" s="331"/>
      <c r="N4012" s="142">
        <v>78</v>
      </c>
      <c r="O4012" s="331"/>
      <c r="P4012" s="331"/>
      <c r="Q4012" s="331"/>
      <c r="R4012" s="331"/>
      <c r="S4012" s="142">
        <v>78</v>
      </c>
    </row>
    <row r="4013" spans="1:19" ht="10.9" customHeight="1" x14ac:dyDescent="0.2">
      <c r="A4013" s="322" t="s">
        <v>4014</v>
      </c>
      <c r="B4013" s="322"/>
      <c r="C4013" s="322"/>
      <c r="D4013" s="322"/>
      <c r="E4013" s="322"/>
      <c r="F4013" s="322"/>
      <c r="G4013" s="322"/>
      <c r="H4013" s="322"/>
      <c r="I4013" s="322"/>
      <c r="J4013" s="322"/>
      <c r="K4013" s="322"/>
      <c r="L4013" s="333">
        <v>0</v>
      </c>
      <c r="M4013" s="322"/>
      <c r="N4013" s="160">
        <v>78</v>
      </c>
      <c r="O4013" s="333">
        <v>0</v>
      </c>
      <c r="P4013" s="322"/>
      <c r="Q4013" s="333">
        <v>0</v>
      </c>
      <c r="R4013" s="322"/>
      <c r="S4013" s="160">
        <v>78</v>
      </c>
    </row>
    <row r="4014" spans="1:19" ht="10.9" customHeight="1" x14ac:dyDescent="0.2">
      <c r="A4014" s="322" t="s">
        <v>4013</v>
      </c>
      <c r="B4014" s="322"/>
      <c r="C4014" s="322"/>
      <c r="D4014" s="322"/>
      <c r="E4014" s="322"/>
      <c r="F4014" s="322"/>
      <c r="G4014" s="322"/>
      <c r="H4014" s="322"/>
      <c r="I4014" s="322"/>
      <c r="J4014" s="322"/>
      <c r="K4014" s="322"/>
      <c r="L4014" s="330">
        <v>0</v>
      </c>
      <c r="M4014" s="322"/>
      <c r="N4014" s="149">
        <v>1</v>
      </c>
      <c r="O4014" s="330">
        <v>0</v>
      </c>
      <c r="P4014" s="322"/>
      <c r="Q4014" s="330">
        <v>0</v>
      </c>
      <c r="R4014" s="322"/>
      <c r="S4014" s="149">
        <v>1</v>
      </c>
    </row>
    <row r="4015" spans="1:19" ht="10.9" customHeight="1" x14ac:dyDescent="0.2">
      <c r="A4015" s="301"/>
      <c r="B4015" s="301"/>
      <c r="C4015" s="301"/>
      <c r="D4015" s="301"/>
      <c r="E4015" s="301"/>
      <c r="F4015" s="301"/>
      <c r="G4015" s="301"/>
      <c r="H4015" s="301"/>
      <c r="I4015" s="301"/>
      <c r="J4015" s="301"/>
      <c r="K4015" s="301"/>
      <c r="L4015" s="301"/>
      <c r="M4015" s="301"/>
      <c r="N4015" s="301"/>
      <c r="O4015" s="301"/>
      <c r="P4015" s="301"/>
      <c r="Q4015" s="301"/>
      <c r="R4015" s="301"/>
      <c r="S4015" s="301"/>
    </row>
    <row r="4016" spans="1:19" ht="10.9" customHeight="1" x14ac:dyDescent="0.2">
      <c r="A4016" s="322" t="s">
        <v>4022</v>
      </c>
      <c r="B4016" s="322"/>
      <c r="C4016" s="322"/>
      <c r="D4016" s="322"/>
      <c r="E4016" s="321" t="s">
        <v>4086</v>
      </c>
      <c r="F4016" s="321"/>
      <c r="G4016" s="321"/>
      <c r="H4016" s="321"/>
      <c r="I4016" s="321"/>
      <c r="J4016" s="321"/>
      <c r="K4016" s="321"/>
      <c r="L4016" s="321"/>
      <c r="M4016" s="321"/>
      <c r="N4016" s="321"/>
      <c r="O4016" s="321"/>
      <c r="P4016" s="322" t="s">
        <v>2904</v>
      </c>
      <c r="Q4016" s="322"/>
      <c r="R4016" s="321" t="s">
        <v>7</v>
      </c>
      <c r="S4016" s="321"/>
    </row>
    <row r="4017" spans="1:19" ht="10.9" customHeight="1" x14ac:dyDescent="0.2">
      <c r="A4017" s="157"/>
      <c r="B4017" s="324"/>
      <c r="C4017" s="324"/>
      <c r="D4017" s="324"/>
      <c r="E4017" s="324"/>
      <c r="F4017" s="324"/>
      <c r="G4017" s="325"/>
      <c r="H4017" s="325"/>
      <c r="I4017" s="325"/>
      <c r="J4017" s="325"/>
      <c r="K4017" s="156"/>
      <c r="L4017" s="326" t="s">
        <v>4020</v>
      </c>
      <c r="M4017" s="326"/>
      <c r="N4017" s="326"/>
      <c r="O4017" s="326"/>
      <c r="P4017" s="326"/>
      <c r="Q4017" s="326"/>
      <c r="R4017" s="326"/>
      <c r="S4017" s="156"/>
    </row>
    <row r="4018" spans="1:19" ht="65.650000000000006" customHeight="1" x14ac:dyDescent="0.2">
      <c r="A4018" s="155" t="s">
        <v>1247</v>
      </c>
      <c r="B4018" s="327" t="s">
        <v>0</v>
      </c>
      <c r="C4018" s="327"/>
      <c r="D4018" s="327" t="s">
        <v>1</v>
      </c>
      <c r="E4018" s="327"/>
      <c r="F4018" s="327"/>
      <c r="G4018" s="327" t="s">
        <v>2904</v>
      </c>
      <c r="H4018" s="327"/>
      <c r="I4018" s="328" t="s">
        <v>405</v>
      </c>
      <c r="J4018" s="328"/>
      <c r="K4018" s="154" t="s">
        <v>4</v>
      </c>
      <c r="L4018" s="322" t="s">
        <v>4019</v>
      </c>
      <c r="M4018" s="322"/>
      <c r="N4018" s="141" t="s">
        <v>4018</v>
      </c>
      <c r="O4018" s="322" t="s">
        <v>4017</v>
      </c>
      <c r="P4018" s="322"/>
      <c r="Q4018" s="322" t="s">
        <v>4016</v>
      </c>
      <c r="R4018" s="322"/>
      <c r="S4018" s="154" t="s">
        <v>5</v>
      </c>
    </row>
    <row r="4019" spans="1:19" ht="10.9" customHeight="1" x14ac:dyDescent="0.2">
      <c r="A4019" s="128" t="s">
        <v>4015</v>
      </c>
      <c r="B4019" s="334">
        <v>4394</v>
      </c>
      <c r="C4019" s="321"/>
      <c r="D4019" s="321" t="s">
        <v>3394</v>
      </c>
      <c r="E4019" s="321"/>
      <c r="F4019" s="321"/>
      <c r="G4019" s="321" t="s">
        <v>7</v>
      </c>
      <c r="H4019" s="321"/>
      <c r="I4019" s="335">
        <v>1</v>
      </c>
      <c r="J4019" s="331"/>
      <c r="K4019" s="142">
        <v>26.9</v>
      </c>
      <c r="L4019" s="331"/>
      <c r="M4019" s="331"/>
      <c r="N4019" s="142">
        <v>26.9</v>
      </c>
      <c r="O4019" s="331"/>
      <c r="P4019" s="331"/>
      <c r="Q4019" s="331"/>
      <c r="R4019" s="331"/>
      <c r="S4019" s="142">
        <v>26.9</v>
      </c>
    </row>
    <row r="4020" spans="1:19" ht="10.9" customHeight="1" x14ac:dyDescent="0.2">
      <c r="A4020" s="322" t="s">
        <v>4014</v>
      </c>
      <c r="B4020" s="322"/>
      <c r="C4020" s="322"/>
      <c r="D4020" s="322"/>
      <c r="E4020" s="322"/>
      <c r="F4020" s="322"/>
      <c r="G4020" s="322"/>
      <c r="H4020" s="322"/>
      <c r="I4020" s="322"/>
      <c r="J4020" s="322"/>
      <c r="K4020" s="322"/>
      <c r="L4020" s="333">
        <v>0</v>
      </c>
      <c r="M4020" s="322"/>
      <c r="N4020" s="160">
        <v>26.9</v>
      </c>
      <c r="O4020" s="333">
        <v>0</v>
      </c>
      <c r="P4020" s="322"/>
      <c r="Q4020" s="333">
        <v>0</v>
      </c>
      <c r="R4020" s="322"/>
      <c r="S4020" s="160">
        <v>26.9</v>
      </c>
    </row>
    <row r="4021" spans="1:19" ht="10.9" customHeight="1" x14ac:dyDescent="0.2">
      <c r="A4021" s="322" t="s">
        <v>4013</v>
      </c>
      <c r="B4021" s="322"/>
      <c r="C4021" s="322"/>
      <c r="D4021" s="322"/>
      <c r="E4021" s="322"/>
      <c r="F4021" s="322"/>
      <c r="G4021" s="322"/>
      <c r="H4021" s="322"/>
      <c r="I4021" s="322"/>
      <c r="J4021" s="322"/>
      <c r="K4021" s="322"/>
      <c r="L4021" s="330">
        <v>0</v>
      </c>
      <c r="M4021" s="322"/>
      <c r="N4021" s="149">
        <v>1</v>
      </c>
      <c r="O4021" s="330">
        <v>0</v>
      </c>
      <c r="P4021" s="322"/>
      <c r="Q4021" s="330">
        <v>0</v>
      </c>
      <c r="R4021" s="322"/>
      <c r="S4021" s="149">
        <v>1</v>
      </c>
    </row>
    <row r="4022" spans="1:19" ht="10.9" customHeight="1" x14ac:dyDescent="0.2">
      <c r="A4022" s="301"/>
      <c r="B4022" s="301"/>
      <c r="C4022" s="301"/>
      <c r="D4022" s="301"/>
      <c r="E4022" s="301"/>
      <c r="F4022" s="301"/>
      <c r="G4022" s="301"/>
      <c r="H4022" s="301"/>
      <c r="I4022" s="301"/>
      <c r="J4022" s="301"/>
      <c r="K4022" s="301"/>
      <c r="L4022" s="301"/>
      <c r="M4022" s="301"/>
      <c r="N4022" s="301"/>
      <c r="O4022" s="301"/>
      <c r="P4022" s="301"/>
      <c r="Q4022" s="301"/>
      <c r="R4022" s="301"/>
      <c r="S4022" s="301"/>
    </row>
    <row r="4023" spans="1:19" ht="10.9" customHeight="1" x14ac:dyDescent="0.2">
      <c r="A4023" s="322" t="s">
        <v>4022</v>
      </c>
      <c r="B4023" s="322"/>
      <c r="C4023" s="322"/>
      <c r="D4023" s="322"/>
      <c r="E4023" s="321" t="s">
        <v>4085</v>
      </c>
      <c r="F4023" s="321"/>
      <c r="G4023" s="321"/>
      <c r="H4023" s="321"/>
      <c r="I4023" s="321"/>
      <c r="J4023" s="321"/>
      <c r="K4023" s="321"/>
      <c r="L4023" s="321"/>
      <c r="M4023" s="321"/>
      <c r="N4023" s="321"/>
      <c r="O4023" s="321"/>
      <c r="P4023" s="322" t="s">
        <v>2904</v>
      </c>
      <c r="Q4023" s="322"/>
      <c r="R4023" s="321" t="s">
        <v>7</v>
      </c>
      <c r="S4023" s="321"/>
    </row>
    <row r="4024" spans="1:19" ht="10.9" customHeight="1" x14ac:dyDescent="0.2">
      <c r="A4024" s="157"/>
      <c r="B4024" s="324"/>
      <c r="C4024" s="324"/>
      <c r="D4024" s="324"/>
      <c r="E4024" s="324"/>
      <c r="F4024" s="324"/>
      <c r="G4024" s="325"/>
      <c r="H4024" s="325"/>
      <c r="I4024" s="325"/>
      <c r="J4024" s="325"/>
      <c r="K4024" s="156"/>
      <c r="L4024" s="326" t="s">
        <v>4020</v>
      </c>
      <c r="M4024" s="326"/>
      <c r="N4024" s="326"/>
      <c r="O4024" s="326"/>
      <c r="P4024" s="326"/>
      <c r="Q4024" s="326"/>
      <c r="R4024" s="326"/>
      <c r="S4024" s="156"/>
    </row>
    <row r="4025" spans="1:19" ht="65.650000000000006" customHeight="1" x14ac:dyDescent="0.2">
      <c r="A4025" s="155" t="s">
        <v>1247</v>
      </c>
      <c r="B4025" s="327" t="s">
        <v>0</v>
      </c>
      <c r="C4025" s="327"/>
      <c r="D4025" s="327" t="s">
        <v>1</v>
      </c>
      <c r="E4025" s="327"/>
      <c r="F4025" s="327"/>
      <c r="G4025" s="327" t="s">
        <v>2904</v>
      </c>
      <c r="H4025" s="327"/>
      <c r="I4025" s="328" t="s">
        <v>405</v>
      </c>
      <c r="J4025" s="328"/>
      <c r="K4025" s="154" t="s">
        <v>4</v>
      </c>
      <c r="L4025" s="322" t="s">
        <v>4019</v>
      </c>
      <c r="M4025" s="322"/>
      <c r="N4025" s="141" t="s">
        <v>4018</v>
      </c>
      <c r="O4025" s="322" t="s">
        <v>4017</v>
      </c>
      <c r="P4025" s="322"/>
      <c r="Q4025" s="322" t="s">
        <v>4016</v>
      </c>
      <c r="R4025" s="322"/>
      <c r="S4025" s="154" t="s">
        <v>5</v>
      </c>
    </row>
    <row r="4026" spans="1:19" ht="10.9" customHeight="1" x14ac:dyDescent="0.2">
      <c r="A4026" s="128" t="s">
        <v>4015</v>
      </c>
      <c r="B4026" s="334">
        <v>4372</v>
      </c>
      <c r="C4026" s="321"/>
      <c r="D4026" s="321" t="s">
        <v>3516</v>
      </c>
      <c r="E4026" s="321"/>
      <c r="F4026" s="321"/>
      <c r="G4026" s="321" t="s">
        <v>7</v>
      </c>
      <c r="H4026" s="321"/>
      <c r="I4026" s="335">
        <v>2.1000000000000001E-2</v>
      </c>
      <c r="J4026" s="331"/>
      <c r="K4026" s="132">
        <v>4.0199999999999996</v>
      </c>
      <c r="L4026" s="331"/>
      <c r="M4026" s="331"/>
      <c r="N4026" s="132">
        <v>8.4400000000000003E-2</v>
      </c>
      <c r="O4026" s="331"/>
      <c r="P4026" s="331"/>
      <c r="Q4026" s="331"/>
      <c r="R4026" s="331"/>
      <c r="S4026" s="132">
        <v>8.4400000000000003E-2</v>
      </c>
    </row>
    <row r="4027" spans="1:19" ht="10.9" customHeight="1" x14ac:dyDescent="0.2">
      <c r="A4027" s="128" t="s">
        <v>4015</v>
      </c>
      <c r="B4027" s="334">
        <v>4466</v>
      </c>
      <c r="C4027" s="321"/>
      <c r="D4027" s="321" t="s">
        <v>340</v>
      </c>
      <c r="E4027" s="321"/>
      <c r="F4027" s="321"/>
      <c r="G4027" s="321" t="s">
        <v>7</v>
      </c>
      <c r="H4027" s="321"/>
      <c r="I4027" s="335">
        <v>1</v>
      </c>
      <c r="J4027" s="331"/>
      <c r="K4027" s="135">
        <v>435.74</v>
      </c>
      <c r="L4027" s="331"/>
      <c r="M4027" s="331"/>
      <c r="N4027" s="135">
        <v>435.74</v>
      </c>
      <c r="O4027" s="331"/>
      <c r="P4027" s="331"/>
      <c r="Q4027" s="331"/>
      <c r="R4027" s="331"/>
      <c r="S4027" s="135">
        <v>435.74</v>
      </c>
    </row>
    <row r="4028" spans="1:19" ht="10.9" customHeight="1" x14ac:dyDescent="0.2">
      <c r="A4028" s="322" t="s">
        <v>4014</v>
      </c>
      <c r="B4028" s="322"/>
      <c r="C4028" s="322"/>
      <c r="D4028" s="322"/>
      <c r="E4028" s="322"/>
      <c r="F4028" s="322"/>
      <c r="G4028" s="322"/>
      <c r="H4028" s="322"/>
      <c r="I4028" s="322"/>
      <c r="J4028" s="322"/>
      <c r="K4028" s="322"/>
      <c r="L4028" s="333">
        <v>0</v>
      </c>
      <c r="M4028" s="322"/>
      <c r="N4028" s="161">
        <v>435.82440000000003</v>
      </c>
      <c r="O4028" s="333">
        <v>0</v>
      </c>
      <c r="P4028" s="322"/>
      <c r="Q4028" s="333">
        <v>0</v>
      </c>
      <c r="R4028" s="322"/>
      <c r="S4028" s="161">
        <v>435.82440000000003</v>
      </c>
    </row>
    <row r="4029" spans="1:19" ht="10.9" customHeight="1" x14ac:dyDescent="0.2">
      <c r="A4029" s="322" t="s">
        <v>4013</v>
      </c>
      <c r="B4029" s="322"/>
      <c r="C4029" s="322"/>
      <c r="D4029" s="322"/>
      <c r="E4029" s="322"/>
      <c r="F4029" s="322"/>
      <c r="G4029" s="322"/>
      <c r="H4029" s="322"/>
      <c r="I4029" s="322"/>
      <c r="J4029" s="322"/>
      <c r="K4029" s="322"/>
      <c r="L4029" s="330">
        <v>0</v>
      </c>
      <c r="M4029" s="322"/>
      <c r="N4029" s="149">
        <v>1</v>
      </c>
      <c r="O4029" s="330">
        <v>0</v>
      </c>
      <c r="P4029" s="322"/>
      <c r="Q4029" s="330">
        <v>0</v>
      </c>
      <c r="R4029" s="322"/>
      <c r="S4029" s="149">
        <v>1</v>
      </c>
    </row>
    <row r="4030" spans="1:19" ht="10.9" customHeight="1" x14ac:dyDescent="0.2">
      <c r="A4030" s="301"/>
      <c r="B4030" s="301"/>
      <c r="C4030" s="301"/>
      <c r="D4030" s="301"/>
      <c r="E4030" s="301"/>
      <c r="F4030" s="301"/>
      <c r="G4030" s="301"/>
      <c r="H4030" s="301"/>
      <c r="I4030" s="301"/>
      <c r="J4030" s="301"/>
      <c r="K4030" s="301"/>
      <c r="L4030" s="301"/>
      <c r="M4030" s="301"/>
      <c r="N4030" s="301"/>
      <c r="O4030" s="301"/>
      <c r="P4030" s="301"/>
      <c r="Q4030" s="301"/>
      <c r="R4030" s="301"/>
      <c r="S4030" s="301"/>
    </row>
    <row r="4031" spans="1:19" ht="10.9" customHeight="1" x14ac:dyDescent="0.2">
      <c r="A4031" s="322" t="s">
        <v>4022</v>
      </c>
      <c r="B4031" s="322"/>
      <c r="C4031" s="322"/>
      <c r="D4031" s="322"/>
      <c r="E4031" s="321" t="s">
        <v>4084</v>
      </c>
      <c r="F4031" s="321"/>
      <c r="G4031" s="321"/>
      <c r="H4031" s="321"/>
      <c r="I4031" s="321"/>
      <c r="J4031" s="321"/>
      <c r="K4031" s="321"/>
      <c r="L4031" s="321"/>
      <c r="M4031" s="321"/>
      <c r="N4031" s="321"/>
      <c r="O4031" s="321"/>
      <c r="P4031" s="322" t="s">
        <v>2904</v>
      </c>
      <c r="Q4031" s="322"/>
      <c r="R4031" s="321" t="s">
        <v>7</v>
      </c>
      <c r="S4031" s="321"/>
    </row>
    <row r="4032" spans="1:19" ht="10.9" customHeight="1" x14ac:dyDescent="0.2">
      <c r="A4032" s="157"/>
      <c r="B4032" s="324"/>
      <c r="C4032" s="324"/>
      <c r="D4032" s="324"/>
      <c r="E4032" s="324"/>
      <c r="F4032" s="324"/>
      <c r="G4032" s="325"/>
      <c r="H4032" s="325"/>
      <c r="I4032" s="325"/>
      <c r="J4032" s="325"/>
      <c r="K4032" s="156"/>
      <c r="L4032" s="326" t="s">
        <v>4020</v>
      </c>
      <c r="M4032" s="326"/>
      <c r="N4032" s="326"/>
      <c r="O4032" s="326"/>
      <c r="P4032" s="326"/>
      <c r="Q4032" s="326"/>
      <c r="R4032" s="326"/>
      <c r="S4032" s="156"/>
    </row>
    <row r="4033" spans="1:19" ht="65.650000000000006" customHeight="1" x14ac:dyDescent="0.2">
      <c r="A4033" s="155" t="s">
        <v>1247</v>
      </c>
      <c r="B4033" s="327" t="s">
        <v>0</v>
      </c>
      <c r="C4033" s="327"/>
      <c r="D4033" s="327" t="s">
        <v>1</v>
      </c>
      <c r="E4033" s="327"/>
      <c r="F4033" s="327"/>
      <c r="G4033" s="327" t="s">
        <v>2904</v>
      </c>
      <c r="H4033" s="327"/>
      <c r="I4033" s="328" t="s">
        <v>405</v>
      </c>
      <c r="J4033" s="328"/>
      <c r="K4033" s="154" t="s">
        <v>4</v>
      </c>
      <c r="L4033" s="322" t="s">
        <v>4019</v>
      </c>
      <c r="M4033" s="322"/>
      <c r="N4033" s="141" t="s">
        <v>4018</v>
      </c>
      <c r="O4033" s="322" t="s">
        <v>4017</v>
      </c>
      <c r="P4033" s="322"/>
      <c r="Q4033" s="322" t="s">
        <v>4016</v>
      </c>
      <c r="R4033" s="322"/>
      <c r="S4033" s="154" t="s">
        <v>5</v>
      </c>
    </row>
    <row r="4034" spans="1:19" ht="10.9" customHeight="1" x14ac:dyDescent="0.2">
      <c r="A4034" s="128" t="s">
        <v>4015</v>
      </c>
      <c r="B4034" s="334">
        <v>4372</v>
      </c>
      <c r="C4034" s="321"/>
      <c r="D4034" s="321" t="s">
        <v>3516</v>
      </c>
      <c r="E4034" s="321"/>
      <c r="F4034" s="321"/>
      <c r="G4034" s="321" t="s">
        <v>7</v>
      </c>
      <c r="H4034" s="321"/>
      <c r="I4034" s="335">
        <v>2.1000000000000001E-2</v>
      </c>
      <c r="J4034" s="331"/>
      <c r="K4034" s="132">
        <v>4.0199999999999996</v>
      </c>
      <c r="L4034" s="331"/>
      <c r="M4034" s="331"/>
      <c r="N4034" s="132">
        <v>8.4400000000000003E-2</v>
      </c>
      <c r="O4034" s="331"/>
      <c r="P4034" s="331"/>
      <c r="Q4034" s="331"/>
      <c r="R4034" s="331"/>
      <c r="S4034" s="132">
        <v>8.4400000000000003E-2</v>
      </c>
    </row>
    <row r="4035" spans="1:19" ht="10.9" customHeight="1" x14ac:dyDescent="0.2">
      <c r="A4035" s="128" t="s">
        <v>4015</v>
      </c>
      <c r="B4035" s="334">
        <v>4464</v>
      </c>
      <c r="C4035" s="321"/>
      <c r="D4035" s="321" t="s">
        <v>334</v>
      </c>
      <c r="E4035" s="321"/>
      <c r="F4035" s="321"/>
      <c r="G4035" s="321" t="s">
        <v>7</v>
      </c>
      <c r="H4035" s="321"/>
      <c r="I4035" s="335">
        <v>1</v>
      </c>
      <c r="J4035" s="331"/>
      <c r="K4035" s="142">
        <v>33.340000000000003</v>
      </c>
      <c r="L4035" s="331"/>
      <c r="M4035" s="331"/>
      <c r="N4035" s="142">
        <v>33.340000000000003</v>
      </c>
      <c r="O4035" s="331"/>
      <c r="P4035" s="331"/>
      <c r="Q4035" s="331"/>
      <c r="R4035" s="331"/>
      <c r="S4035" s="142">
        <v>33.340000000000003</v>
      </c>
    </row>
    <row r="4036" spans="1:19" ht="10.9" customHeight="1" x14ac:dyDescent="0.2">
      <c r="A4036" s="322" t="s">
        <v>4014</v>
      </c>
      <c r="B4036" s="322"/>
      <c r="C4036" s="322"/>
      <c r="D4036" s="322"/>
      <c r="E4036" s="322"/>
      <c r="F4036" s="322"/>
      <c r="G4036" s="322"/>
      <c r="H4036" s="322"/>
      <c r="I4036" s="322"/>
      <c r="J4036" s="322"/>
      <c r="K4036" s="322"/>
      <c r="L4036" s="333">
        <v>0</v>
      </c>
      <c r="M4036" s="322"/>
      <c r="N4036" s="160">
        <v>33.424399999999999</v>
      </c>
      <c r="O4036" s="333">
        <v>0</v>
      </c>
      <c r="P4036" s="322"/>
      <c r="Q4036" s="333">
        <v>0</v>
      </c>
      <c r="R4036" s="322"/>
      <c r="S4036" s="160">
        <v>33.424399999999999</v>
      </c>
    </row>
    <row r="4037" spans="1:19" ht="10.9" customHeight="1" x14ac:dyDescent="0.2">
      <c r="A4037" s="322" t="s">
        <v>4013</v>
      </c>
      <c r="B4037" s="322"/>
      <c r="C4037" s="322"/>
      <c r="D4037" s="322"/>
      <c r="E4037" s="322"/>
      <c r="F4037" s="322"/>
      <c r="G4037" s="322"/>
      <c r="H4037" s="322"/>
      <c r="I4037" s="322"/>
      <c r="J4037" s="322"/>
      <c r="K4037" s="322"/>
      <c r="L4037" s="330">
        <v>0</v>
      </c>
      <c r="M4037" s="322"/>
      <c r="N4037" s="149">
        <v>1</v>
      </c>
      <c r="O4037" s="330">
        <v>0</v>
      </c>
      <c r="P4037" s="322"/>
      <c r="Q4037" s="330">
        <v>0</v>
      </c>
      <c r="R4037" s="322"/>
      <c r="S4037" s="149">
        <v>1</v>
      </c>
    </row>
    <row r="4038" spans="1:19" ht="10.9" customHeight="1" x14ac:dyDescent="0.2">
      <c r="A4038" s="301"/>
      <c r="B4038" s="301"/>
      <c r="C4038" s="301"/>
      <c r="D4038" s="301"/>
      <c r="E4038" s="301"/>
      <c r="F4038" s="301"/>
      <c r="G4038" s="301"/>
      <c r="H4038" s="301"/>
      <c r="I4038" s="301"/>
      <c r="J4038" s="301"/>
      <c r="K4038" s="301"/>
      <c r="L4038" s="301"/>
      <c r="M4038" s="301"/>
      <c r="N4038" s="301"/>
      <c r="O4038" s="301"/>
      <c r="P4038" s="301"/>
      <c r="Q4038" s="301"/>
      <c r="R4038" s="301"/>
      <c r="S4038" s="301"/>
    </row>
    <row r="4039" spans="1:19" ht="10.9" customHeight="1" x14ac:dyDescent="0.2">
      <c r="A4039" s="322" t="s">
        <v>4022</v>
      </c>
      <c r="B4039" s="322"/>
      <c r="C4039" s="322"/>
      <c r="D4039" s="322"/>
      <c r="E4039" s="321" t="s">
        <v>4083</v>
      </c>
      <c r="F4039" s="321"/>
      <c r="G4039" s="321"/>
      <c r="H4039" s="321"/>
      <c r="I4039" s="321"/>
      <c r="J4039" s="321"/>
      <c r="K4039" s="321"/>
      <c r="L4039" s="321"/>
      <c r="M4039" s="321"/>
      <c r="N4039" s="321"/>
      <c r="O4039" s="321"/>
      <c r="P4039" s="322" t="s">
        <v>2904</v>
      </c>
      <c r="Q4039" s="322"/>
      <c r="R4039" s="321" t="s">
        <v>7</v>
      </c>
      <c r="S4039" s="321"/>
    </row>
    <row r="4040" spans="1:19" ht="10.9" customHeight="1" x14ac:dyDescent="0.2">
      <c r="A4040" s="157"/>
      <c r="B4040" s="324"/>
      <c r="C4040" s="324"/>
      <c r="D4040" s="324"/>
      <c r="E4040" s="324"/>
      <c r="F4040" s="324"/>
      <c r="G4040" s="325"/>
      <c r="H4040" s="325"/>
      <c r="I4040" s="325"/>
      <c r="J4040" s="325"/>
      <c r="K4040" s="156"/>
      <c r="L4040" s="326" t="s">
        <v>4020</v>
      </c>
      <c r="M4040" s="326"/>
      <c r="N4040" s="326"/>
      <c r="O4040" s="326"/>
      <c r="P4040" s="326"/>
      <c r="Q4040" s="326"/>
      <c r="R4040" s="326"/>
      <c r="S4040" s="156"/>
    </row>
    <row r="4041" spans="1:19" ht="65.650000000000006" customHeight="1" x14ac:dyDescent="0.2">
      <c r="A4041" s="155" t="s">
        <v>1247</v>
      </c>
      <c r="B4041" s="327" t="s">
        <v>0</v>
      </c>
      <c r="C4041" s="327"/>
      <c r="D4041" s="327" t="s">
        <v>1</v>
      </c>
      <c r="E4041" s="327"/>
      <c r="F4041" s="327"/>
      <c r="G4041" s="327" t="s">
        <v>2904</v>
      </c>
      <c r="H4041" s="327"/>
      <c r="I4041" s="328" t="s">
        <v>405</v>
      </c>
      <c r="J4041" s="328"/>
      <c r="K4041" s="154" t="s">
        <v>4</v>
      </c>
      <c r="L4041" s="322" t="s">
        <v>4019</v>
      </c>
      <c r="M4041" s="322"/>
      <c r="N4041" s="141" t="s">
        <v>4018</v>
      </c>
      <c r="O4041" s="322" t="s">
        <v>4017</v>
      </c>
      <c r="P4041" s="322"/>
      <c r="Q4041" s="322" t="s">
        <v>4016</v>
      </c>
      <c r="R4041" s="322"/>
      <c r="S4041" s="154" t="s">
        <v>5</v>
      </c>
    </row>
    <row r="4042" spans="1:19" ht="10.9" customHeight="1" x14ac:dyDescent="0.2">
      <c r="A4042" s="128" t="s">
        <v>4015</v>
      </c>
      <c r="B4042" s="334">
        <v>4372</v>
      </c>
      <c r="C4042" s="321"/>
      <c r="D4042" s="321" t="s">
        <v>3516</v>
      </c>
      <c r="E4042" s="321"/>
      <c r="F4042" s="321"/>
      <c r="G4042" s="321" t="s">
        <v>7</v>
      </c>
      <c r="H4042" s="321"/>
      <c r="I4042" s="335">
        <v>2.1000000000000001E-2</v>
      </c>
      <c r="J4042" s="331"/>
      <c r="K4042" s="132">
        <v>4.0199999999999996</v>
      </c>
      <c r="L4042" s="331"/>
      <c r="M4042" s="331"/>
      <c r="N4042" s="132">
        <v>8.4400000000000003E-2</v>
      </c>
      <c r="O4042" s="331"/>
      <c r="P4042" s="331"/>
      <c r="Q4042" s="331"/>
      <c r="R4042" s="331"/>
      <c r="S4042" s="132">
        <v>8.4400000000000003E-2</v>
      </c>
    </row>
    <row r="4043" spans="1:19" ht="10.9" customHeight="1" x14ac:dyDescent="0.2">
      <c r="A4043" s="128" t="s">
        <v>4015</v>
      </c>
      <c r="B4043" s="334">
        <v>4470</v>
      </c>
      <c r="C4043" s="321"/>
      <c r="D4043" s="321" t="s">
        <v>352</v>
      </c>
      <c r="E4043" s="321"/>
      <c r="F4043" s="321"/>
      <c r="G4043" s="321" t="s">
        <v>7</v>
      </c>
      <c r="H4043" s="321"/>
      <c r="I4043" s="335">
        <v>1</v>
      </c>
      <c r="J4043" s="331"/>
      <c r="K4043" s="142">
        <v>33.340000000000003</v>
      </c>
      <c r="L4043" s="331"/>
      <c r="M4043" s="331"/>
      <c r="N4043" s="142">
        <v>33.340000000000003</v>
      </c>
      <c r="O4043" s="331"/>
      <c r="P4043" s="331"/>
      <c r="Q4043" s="331"/>
      <c r="R4043" s="331"/>
      <c r="S4043" s="142">
        <v>33.340000000000003</v>
      </c>
    </row>
    <row r="4044" spans="1:19" ht="10.9" customHeight="1" x14ac:dyDescent="0.2">
      <c r="A4044" s="322" t="s">
        <v>4014</v>
      </c>
      <c r="B4044" s="322"/>
      <c r="C4044" s="322"/>
      <c r="D4044" s="322"/>
      <c r="E4044" s="322"/>
      <c r="F4044" s="322"/>
      <c r="G4044" s="322"/>
      <c r="H4044" s="322"/>
      <c r="I4044" s="322"/>
      <c r="J4044" s="322"/>
      <c r="K4044" s="322"/>
      <c r="L4044" s="333">
        <v>0</v>
      </c>
      <c r="M4044" s="322"/>
      <c r="N4044" s="160">
        <v>33.424399999999999</v>
      </c>
      <c r="O4044" s="333">
        <v>0</v>
      </c>
      <c r="P4044" s="322"/>
      <c r="Q4044" s="333">
        <v>0</v>
      </c>
      <c r="R4044" s="322"/>
      <c r="S4044" s="160">
        <v>33.424399999999999</v>
      </c>
    </row>
    <row r="4045" spans="1:19" ht="10.9" customHeight="1" x14ac:dyDescent="0.2">
      <c r="A4045" s="322" t="s">
        <v>4013</v>
      </c>
      <c r="B4045" s="322"/>
      <c r="C4045" s="322"/>
      <c r="D4045" s="322"/>
      <c r="E4045" s="322"/>
      <c r="F4045" s="322"/>
      <c r="G4045" s="322"/>
      <c r="H4045" s="322"/>
      <c r="I4045" s="322"/>
      <c r="J4045" s="322"/>
      <c r="K4045" s="322"/>
      <c r="L4045" s="330">
        <v>0</v>
      </c>
      <c r="M4045" s="322"/>
      <c r="N4045" s="149">
        <v>1</v>
      </c>
      <c r="O4045" s="330">
        <v>0</v>
      </c>
      <c r="P4045" s="322"/>
      <c r="Q4045" s="330">
        <v>0</v>
      </c>
      <c r="R4045" s="322"/>
      <c r="S4045" s="149">
        <v>1</v>
      </c>
    </row>
    <row r="4046" spans="1:19" ht="10.9" customHeight="1" x14ac:dyDescent="0.2">
      <c r="A4046" s="301"/>
      <c r="B4046" s="301"/>
      <c r="C4046" s="301"/>
      <c r="D4046" s="301"/>
      <c r="E4046" s="301"/>
      <c r="F4046" s="301"/>
      <c r="G4046" s="301"/>
      <c r="H4046" s="301"/>
      <c r="I4046" s="301"/>
      <c r="J4046" s="301"/>
      <c r="K4046" s="301"/>
      <c r="L4046" s="301"/>
      <c r="M4046" s="301"/>
      <c r="N4046" s="301"/>
      <c r="O4046" s="301"/>
      <c r="P4046" s="301"/>
      <c r="Q4046" s="301"/>
      <c r="R4046" s="301"/>
      <c r="S4046" s="301"/>
    </row>
    <row r="4047" spans="1:19" ht="10.9" customHeight="1" x14ac:dyDescent="0.2">
      <c r="A4047" s="322" t="s">
        <v>4022</v>
      </c>
      <c r="B4047" s="322"/>
      <c r="C4047" s="322"/>
      <c r="D4047" s="322"/>
      <c r="E4047" s="321" t="s">
        <v>4082</v>
      </c>
      <c r="F4047" s="321"/>
      <c r="G4047" s="321"/>
      <c r="H4047" s="321"/>
      <c r="I4047" s="321"/>
      <c r="J4047" s="321"/>
      <c r="K4047" s="321"/>
      <c r="L4047" s="321"/>
      <c r="M4047" s="321"/>
      <c r="N4047" s="321"/>
      <c r="O4047" s="321"/>
      <c r="P4047" s="322" t="s">
        <v>2904</v>
      </c>
      <c r="Q4047" s="322"/>
      <c r="R4047" s="321" t="s">
        <v>7</v>
      </c>
      <c r="S4047" s="321"/>
    </row>
    <row r="4048" spans="1:19" ht="10.9" customHeight="1" x14ac:dyDescent="0.2">
      <c r="A4048" s="157"/>
      <c r="B4048" s="324"/>
      <c r="C4048" s="324"/>
      <c r="D4048" s="324"/>
      <c r="E4048" s="324"/>
      <c r="F4048" s="324"/>
      <c r="G4048" s="325"/>
      <c r="H4048" s="325"/>
      <c r="I4048" s="325"/>
      <c r="J4048" s="325"/>
      <c r="K4048" s="156"/>
      <c r="L4048" s="326" t="s">
        <v>4020</v>
      </c>
      <c r="M4048" s="326"/>
      <c r="N4048" s="326"/>
      <c r="O4048" s="326"/>
      <c r="P4048" s="326"/>
      <c r="Q4048" s="326"/>
      <c r="R4048" s="326"/>
      <c r="S4048" s="156"/>
    </row>
    <row r="4049" spans="1:19" ht="65.650000000000006" customHeight="1" x14ac:dyDescent="0.2">
      <c r="A4049" s="155" t="s">
        <v>1247</v>
      </c>
      <c r="B4049" s="327" t="s">
        <v>0</v>
      </c>
      <c r="C4049" s="327"/>
      <c r="D4049" s="327" t="s">
        <v>1</v>
      </c>
      <c r="E4049" s="327"/>
      <c r="F4049" s="327"/>
      <c r="G4049" s="327" t="s">
        <v>2904</v>
      </c>
      <c r="H4049" s="327"/>
      <c r="I4049" s="328" t="s">
        <v>405</v>
      </c>
      <c r="J4049" s="328"/>
      <c r="K4049" s="154" t="s">
        <v>4</v>
      </c>
      <c r="L4049" s="322" t="s">
        <v>4019</v>
      </c>
      <c r="M4049" s="322"/>
      <c r="N4049" s="141" t="s">
        <v>4018</v>
      </c>
      <c r="O4049" s="322" t="s">
        <v>4017</v>
      </c>
      <c r="P4049" s="322"/>
      <c r="Q4049" s="322" t="s">
        <v>4016</v>
      </c>
      <c r="R4049" s="322"/>
      <c r="S4049" s="154" t="s">
        <v>5</v>
      </c>
    </row>
    <row r="4050" spans="1:19" ht="10.9" customHeight="1" x14ac:dyDescent="0.2">
      <c r="A4050" s="128" t="s">
        <v>4015</v>
      </c>
      <c r="B4050" s="334">
        <v>4372</v>
      </c>
      <c r="C4050" s="321"/>
      <c r="D4050" s="321" t="s">
        <v>3516</v>
      </c>
      <c r="E4050" s="321"/>
      <c r="F4050" s="321"/>
      <c r="G4050" s="321" t="s">
        <v>7</v>
      </c>
      <c r="H4050" s="321"/>
      <c r="I4050" s="335">
        <v>2.1000000000000001E-2</v>
      </c>
      <c r="J4050" s="331"/>
      <c r="K4050" s="132">
        <v>4.0199999999999996</v>
      </c>
      <c r="L4050" s="331"/>
      <c r="M4050" s="331"/>
      <c r="N4050" s="132">
        <v>8.4400000000000003E-2</v>
      </c>
      <c r="O4050" s="331"/>
      <c r="P4050" s="331"/>
      <c r="Q4050" s="331"/>
      <c r="R4050" s="331"/>
      <c r="S4050" s="132">
        <v>8.4400000000000003E-2</v>
      </c>
    </row>
    <row r="4051" spans="1:19" ht="10.9" customHeight="1" x14ac:dyDescent="0.2">
      <c r="A4051" s="128" t="s">
        <v>4015</v>
      </c>
      <c r="B4051" s="334">
        <v>4408</v>
      </c>
      <c r="C4051" s="321"/>
      <c r="D4051" s="321" t="s">
        <v>342</v>
      </c>
      <c r="E4051" s="321"/>
      <c r="F4051" s="321"/>
      <c r="G4051" s="321" t="s">
        <v>7</v>
      </c>
      <c r="H4051" s="321"/>
      <c r="I4051" s="335">
        <v>1</v>
      </c>
      <c r="J4051" s="331"/>
      <c r="K4051" s="135">
        <v>174.5</v>
      </c>
      <c r="L4051" s="331"/>
      <c r="M4051" s="331"/>
      <c r="N4051" s="135">
        <v>174.5</v>
      </c>
      <c r="O4051" s="331"/>
      <c r="P4051" s="331"/>
      <c r="Q4051" s="331"/>
      <c r="R4051" s="331"/>
      <c r="S4051" s="135">
        <v>174.5</v>
      </c>
    </row>
    <row r="4052" spans="1:19" ht="10.9" customHeight="1" x14ac:dyDescent="0.2">
      <c r="A4052" s="322" t="s">
        <v>4014</v>
      </c>
      <c r="B4052" s="322"/>
      <c r="C4052" s="322"/>
      <c r="D4052" s="322"/>
      <c r="E4052" s="322"/>
      <c r="F4052" s="322"/>
      <c r="G4052" s="322"/>
      <c r="H4052" s="322"/>
      <c r="I4052" s="322"/>
      <c r="J4052" s="322"/>
      <c r="K4052" s="322"/>
      <c r="L4052" s="333">
        <v>0</v>
      </c>
      <c r="M4052" s="322"/>
      <c r="N4052" s="161">
        <v>174.58439999999999</v>
      </c>
      <c r="O4052" s="333">
        <v>0</v>
      </c>
      <c r="P4052" s="322"/>
      <c r="Q4052" s="333">
        <v>0</v>
      </c>
      <c r="R4052" s="322"/>
      <c r="S4052" s="161">
        <v>174.58439999999999</v>
      </c>
    </row>
    <row r="4053" spans="1:19" ht="10.9" customHeight="1" x14ac:dyDescent="0.2">
      <c r="A4053" s="322" t="s">
        <v>4013</v>
      </c>
      <c r="B4053" s="322"/>
      <c r="C4053" s="322"/>
      <c r="D4053" s="322"/>
      <c r="E4053" s="322"/>
      <c r="F4053" s="322"/>
      <c r="G4053" s="322"/>
      <c r="H4053" s="322"/>
      <c r="I4053" s="322"/>
      <c r="J4053" s="322"/>
      <c r="K4053" s="322"/>
      <c r="L4053" s="330">
        <v>0</v>
      </c>
      <c r="M4053" s="322"/>
      <c r="N4053" s="149">
        <v>1</v>
      </c>
      <c r="O4053" s="330">
        <v>0</v>
      </c>
      <c r="P4053" s="322"/>
      <c r="Q4053" s="330">
        <v>0</v>
      </c>
      <c r="R4053" s="322"/>
      <c r="S4053" s="149">
        <v>1</v>
      </c>
    </row>
    <row r="4054" spans="1:19" ht="10.9" customHeight="1" x14ac:dyDescent="0.2">
      <c r="A4054" s="301"/>
      <c r="B4054" s="301"/>
      <c r="C4054" s="301"/>
      <c r="D4054" s="301"/>
      <c r="E4054" s="301"/>
      <c r="F4054" s="301"/>
      <c r="G4054" s="301"/>
      <c r="H4054" s="301"/>
      <c r="I4054" s="301"/>
      <c r="J4054" s="301"/>
      <c r="K4054" s="301"/>
      <c r="L4054" s="301"/>
      <c r="M4054" s="301"/>
      <c r="N4054" s="301"/>
      <c r="O4054" s="301"/>
      <c r="P4054" s="301"/>
      <c r="Q4054" s="301"/>
      <c r="R4054" s="301"/>
      <c r="S4054" s="301"/>
    </row>
    <row r="4055" spans="1:19" ht="10.9" customHeight="1" x14ac:dyDescent="0.2">
      <c r="A4055" s="322" t="s">
        <v>4033</v>
      </c>
      <c r="B4055" s="322"/>
      <c r="C4055" s="322"/>
      <c r="D4055" s="322"/>
      <c r="E4055" s="321" t="s">
        <v>4081</v>
      </c>
      <c r="F4055" s="321"/>
      <c r="G4055" s="321"/>
      <c r="H4055" s="321"/>
      <c r="I4055" s="321"/>
      <c r="J4055" s="321"/>
      <c r="K4055" s="321"/>
      <c r="L4055" s="321"/>
      <c r="M4055" s="321"/>
      <c r="N4055" s="321"/>
      <c r="O4055" s="321"/>
      <c r="P4055" s="321"/>
      <c r="Q4055" s="321"/>
      <c r="R4055" s="321"/>
      <c r="S4055" s="321"/>
    </row>
    <row r="4056" spans="1:19" ht="10.9" customHeight="1" x14ac:dyDescent="0.2">
      <c r="A4056" s="322" t="s">
        <v>4031</v>
      </c>
      <c r="B4056" s="322"/>
      <c r="C4056" s="322"/>
      <c r="D4056" s="322"/>
      <c r="E4056" s="321" t="s">
        <v>4080</v>
      </c>
      <c r="F4056" s="321"/>
      <c r="G4056" s="321"/>
      <c r="H4056" s="321"/>
      <c r="I4056" s="321"/>
      <c r="J4056" s="321"/>
      <c r="K4056" s="321"/>
      <c r="L4056" s="321"/>
      <c r="M4056" s="321"/>
      <c r="N4056" s="321"/>
      <c r="O4056" s="321"/>
      <c r="P4056" s="321"/>
      <c r="Q4056" s="321"/>
      <c r="R4056" s="321"/>
      <c r="S4056" s="321"/>
    </row>
    <row r="4057" spans="1:19" ht="10.9" customHeight="1" x14ac:dyDescent="0.2">
      <c r="A4057" s="322" t="s">
        <v>4022</v>
      </c>
      <c r="B4057" s="322"/>
      <c r="C4057" s="322"/>
      <c r="D4057" s="322"/>
      <c r="E4057" s="321" t="s">
        <v>4079</v>
      </c>
      <c r="F4057" s="321"/>
      <c r="G4057" s="321"/>
      <c r="H4057" s="321"/>
      <c r="I4057" s="321"/>
      <c r="J4057" s="321"/>
      <c r="K4057" s="321"/>
      <c r="L4057" s="321"/>
      <c r="M4057" s="321"/>
      <c r="N4057" s="321"/>
      <c r="O4057" s="321"/>
      <c r="P4057" s="322" t="s">
        <v>2904</v>
      </c>
      <c r="Q4057" s="322"/>
      <c r="R4057" s="321" t="s">
        <v>414</v>
      </c>
      <c r="S4057" s="321"/>
    </row>
    <row r="4058" spans="1:19" ht="10.9" customHeight="1" x14ac:dyDescent="0.2">
      <c r="A4058" s="157"/>
      <c r="B4058" s="324"/>
      <c r="C4058" s="324"/>
      <c r="D4058" s="324"/>
      <c r="E4058" s="324"/>
      <c r="F4058" s="324"/>
      <c r="G4058" s="325"/>
      <c r="H4058" s="325"/>
      <c r="I4058" s="325"/>
      <c r="J4058" s="325"/>
      <c r="K4058" s="156"/>
      <c r="L4058" s="326" t="s">
        <v>4020</v>
      </c>
      <c r="M4058" s="326"/>
      <c r="N4058" s="326"/>
      <c r="O4058" s="326"/>
      <c r="P4058" s="326"/>
      <c r="Q4058" s="326"/>
      <c r="R4058" s="326"/>
      <c r="S4058" s="156"/>
    </row>
    <row r="4059" spans="1:19" ht="65.650000000000006" customHeight="1" x14ac:dyDescent="0.2">
      <c r="A4059" s="155" t="s">
        <v>1247</v>
      </c>
      <c r="B4059" s="327" t="s">
        <v>0</v>
      </c>
      <c r="C4059" s="327"/>
      <c r="D4059" s="327" t="s">
        <v>1</v>
      </c>
      <c r="E4059" s="327"/>
      <c r="F4059" s="327"/>
      <c r="G4059" s="327" t="s">
        <v>2904</v>
      </c>
      <c r="H4059" s="327"/>
      <c r="I4059" s="328" t="s">
        <v>405</v>
      </c>
      <c r="J4059" s="328"/>
      <c r="K4059" s="154" t="s">
        <v>4</v>
      </c>
      <c r="L4059" s="322" t="s">
        <v>4019</v>
      </c>
      <c r="M4059" s="322"/>
      <c r="N4059" s="141" t="s">
        <v>4018</v>
      </c>
      <c r="O4059" s="322" t="s">
        <v>4017</v>
      </c>
      <c r="P4059" s="322"/>
      <c r="Q4059" s="322" t="s">
        <v>4016</v>
      </c>
      <c r="R4059" s="322"/>
      <c r="S4059" s="154" t="s">
        <v>5</v>
      </c>
    </row>
    <row r="4060" spans="1:19" ht="10.9" customHeight="1" x14ac:dyDescent="0.2">
      <c r="A4060" s="128" t="s">
        <v>4015</v>
      </c>
      <c r="B4060" s="334">
        <v>9519</v>
      </c>
      <c r="C4060" s="321"/>
      <c r="D4060" s="321" t="s">
        <v>1517</v>
      </c>
      <c r="E4060" s="321"/>
      <c r="F4060" s="321"/>
      <c r="G4060" s="321" t="s">
        <v>414</v>
      </c>
      <c r="H4060" s="321"/>
      <c r="I4060" s="335">
        <v>1</v>
      </c>
      <c r="J4060" s="331"/>
      <c r="K4060" s="134">
        <v>130264.35</v>
      </c>
      <c r="L4060" s="331"/>
      <c r="M4060" s="331"/>
      <c r="N4060" s="134">
        <v>130264.35</v>
      </c>
      <c r="O4060" s="331"/>
      <c r="P4060" s="331"/>
      <c r="Q4060" s="331"/>
      <c r="R4060" s="331"/>
      <c r="S4060" s="134">
        <v>130264.35</v>
      </c>
    </row>
    <row r="4061" spans="1:19" ht="10.9" customHeight="1" x14ac:dyDescent="0.2">
      <c r="A4061" s="322" t="s">
        <v>4014</v>
      </c>
      <c r="B4061" s="322"/>
      <c r="C4061" s="322"/>
      <c r="D4061" s="322"/>
      <c r="E4061" s="322"/>
      <c r="F4061" s="322"/>
      <c r="G4061" s="322"/>
      <c r="H4061" s="322"/>
      <c r="I4061" s="322"/>
      <c r="J4061" s="322"/>
      <c r="K4061" s="322"/>
      <c r="L4061" s="333">
        <v>0</v>
      </c>
      <c r="M4061" s="322"/>
      <c r="N4061" s="158">
        <v>130264.35</v>
      </c>
      <c r="O4061" s="333">
        <v>0</v>
      </c>
      <c r="P4061" s="322"/>
      <c r="Q4061" s="333">
        <v>0</v>
      </c>
      <c r="R4061" s="322"/>
      <c r="S4061" s="158">
        <v>130264.35</v>
      </c>
    </row>
    <row r="4062" spans="1:19" ht="10.9" customHeight="1" x14ac:dyDescent="0.2">
      <c r="A4062" s="322" t="s">
        <v>4013</v>
      </c>
      <c r="B4062" s="322"/>
      <c r="C4062" s="322"/>
      <c r="D4062" s="322"/>
      <c r="E4062" s="322"/>
      <c r="F4062" s="322"/>
      <c r="G4062" s="322"/>
      <c r="H4062" s="322"/>
      <c r="I4062" s="322"/>
      <c r="J4062" s="322"/>
      <c r="K4062" s="322"/>
      <c r="L4062" s="330">
        <v>0</v>
      </c>
      <c r="M4062" s="322"/>
      <c r="N4062" s="149">
        <v>1</v>
      </c>
      <c r="O4062" s="330">
        <v>0</v>
      </c>
      <c r="P4062" s="322"/>
      <c r="Q4062" s="330">
        <v>0</v>
      </c>
      <c r="R4062" s="322"/>
      <c r="S4062" s="149">
        <v>1</v>
      </c>
    </row>
    <row r="4063" spans="1:19" ht="10.9" customHeight="1" x14ac:dyDescent="0.2">
      <c r="A4063" s="301"/>
      <c r="B4063" s="301"/>
      <c r="C4063" s="301"/>
      <c r="D4063" s="301"/>
      <c r="E4063" s="301"/>
      <c r="F4063" s="301"/>
      <c r="G4063" s="301"/>
      <c r="H4063" s="301"/>
      <c r="I4063" s="301"/>
      <c r="J4063" s="301"/>
      <c r="K4063" s="301"/>
      <c r="L4063" s="301"/>
      <c r="M4063" s="301"/>
      <c r="N4063" s="301"/>
      <c r="O4063" s="301"/>
      <c r="P4063" s="301"/>
      <c r="Q4063" s="301"/>
      <c r="R4063" s="301"/>
      <c r="S4063" s="301"/>
    </row>
    <row r="4064" spans="1:19" ht="10.9" customHeight="1" x14ac:dyDescent="0.2">
      <c r="A4064" s="322" t="s">
        <v>4022</v>
      </c>
      <c r="B4064" s="322"/>
      <c r="C4064" s="322"/>
      <c r="D4064" s="322"/>
      <c r="E4064" s="321" t="s">
        <v>4078</v>
      </c>
      <c r="F4064" s="321"/>
      <c r="G4064" s="321"/>
      <c r="H4064" s="321"/>
      <c r="I4064" s="321"/>
      <c r="J4064" s="321"/>
      <c r="K4064" s="321"/>
      <c r="L4064" s="321"/>
      <c r="M4064" s="321"/>
      <c r="N4064" s="321"/>
      <c r="O4064" s="321"/>
      <c r="P4064" s="322" t="s">
        <v>2904</v>
      </c>
      <c r="Q4064" s="322"/>
      <c r="R4064" s="321" t="s">
        <v>414</v>
      </c>
      <c r="S4064" s="321"/>
    </row>
    <row r="4065" spans="1:19" ht="10.9" customHeight="1" x14ac:dyDescent="0.2">
      <c r="A4065" s="157"/>
      <c r="B4065" s="324"/>
      <c r="C4065" s="324"/>
      <c r="D4065" s="324"/>
      <c r="E4065" s="324"/>
      <c r="F4065" s="324"/>
      <c r="G4065" s="325"/>
      <c r="H4065" s="325"/>
      <c r="I4065" s="325"/>
      <c r="J4065" s="325"/>
      <c r="K4065" s="156"/>
      <c r="L4065" s="326" t="s">
        <v>4020</v>
      </c>
      <c r="M4065" s="326"/>
      <c r="N4065" s="326"/>
      <c r="O4065" s="326"/>
      <c r="P4065" s="326"/>
      <c r="Q4065" s="326"/>
      <c r="R4065" s="326"/>
      <c r="S4065" s="156"/>
    </row>
    <row r="4066" spans="1:19" ht="65.650000000000006" customHeight="1" x14ac:dyDescent="0.2">
      <c r="A4066" s="155" t="s">
        <v>1247</v>
      </c>
      <c r="B4066" s="327" t="s">
        <v>0</v>
      </c>
      <c r="C4066" s="327"/>
      <c r="D4066" s="327" t="s">
        <v>1</v>
      </c>
      <c r="E4066" s="327"/>
      <c r="F4066" s="327"/>
      <c r="G4066" s="327" t="s">
        <v>2904</v>
      </c>
      <c r="H4066" s="327"/>
      <c r="I4066" s="328" t="s">
        <v>405</v>
      </c>
      <c r="J4066" s="328"/>
      <c r="K4066" s="154" t="s">
        <v>4</v>
      </c>
      <c r="L4066" s="322" t="s">
        <v>4019</v>
      </c>
      <c r="M4066" s="322"/>
      <c r="N4066" s="141" t="s">
        <v>4018</v>
      </c>
      <c r="O4066" s="322" t="s">
        <v>4017</v>
      </c>
      <c r="P4066" s="322"/>
      <c r="Q4066" s="322" t="s">
        <v>4016</v>
      </c>
      <c r="R4066" s="322"/>
      <c r="S4066" s="154" t="s">
        <v>5</v>
      </c>
    </row>
    <row r="4067" spans="1:19" ht="10.9" customHeight="1" x14ac:dyDescent="0.2">
      <c r="A4067" s="128" t="s">
        <v>4015</v>
      </c>
      <c r="B4067" s="334">
        <v>9168</v>
      </c>
      <c r="C4067" s="321"/>
      <c r="D4067" s="321" t="s">
        <v>2969</v>
      </c>
      <c r="E4067" s="321"/>
      <c r="F4067" s="321"/>
      <c r="G4067" s="321" t="s">
        <v>7</v>
      </c>
      <c r="H4067" s="321"/>
      <c r="I4067" s="335">
        <v>1</v>
      </c>
      <c r="J4067" s="331"/>
      <c r="K4067" s="131">
        <v>49191.13</v>
      </c>
      <c r="L4067" s="331"/>
      <c r="M4067" s="331"/>
      <c r="N4067" s="131">
        <v>49191.13</v>
      </c>
      <c r="O4067" s="331"/>
      <c r="P4067" s="331"/>
      <c r="Q4067" s="331"/>
      <c r="R4067" s="331"/>
      <c r="S4067" s="131">
        <v>49191.13</v>
      </c>
    </row>
    <row r="4068" spans="1:19" ht="10.9" customHeight="1" x14ac:dyDescent="0.2">
      <c r="A4068" s="322" t="s">
        <v>4014</v>
      </c>
      <c r="B4068" s="322"/>
      <c r="C4068" s="322"/>
      <c r="D4068" s="322"/>
      <c r="E4068" s="322"/>
      <c r="F4068" s="322"/>
      <c r="G4068" s="322"/>
      <c r="H4068" s="322"/>
      <c r="I4068" s="322"/>
      <c r="J4068" s="322"/>
      <c r="K4068" s="322"/>
      <c r="L4068" s="333">
        <v>0</v>
      </c>
      <c r="M4068" s="322"/>
      <c r="N4068" s="159">
        <v>49191.13</v>
      </c>
      <c r="O4068" s="333">
        <v>0</v>
      </c>
      <c r="P4068" s="322"/>
      <c r="Q4068" s="333">
        <v>0</v>
      </c>
      <c r="R4068" s="322"/>
      <c r="S4068" s="159">
        <v>49191.13</v>
      </c>
    </row>
    <row r="4069" spans="1:19" ht="10.9" customHeight="1" x14ac:dyDescent="0.2">
      <c r="A4069" s="322" t="s">
        <v>4013</v>
      </c>
      <c r="B4069" s="322"/>
      <c r="C4069" s="322"/>
      <c r="D4069" s="322"/>
      <c r="E4069" s="322"/>
      <c r="F4069" s="322"/>
      <c r="G4069" s="322"/>
      <c r="H4069" s="322"/>
      <c r="I4069" s="322"/>
      <c r="J4069" s="322"/>
      <c r="K4069" s="322"/>
      <c r="L4069" s="330">
        <v>0</v>
      </c>
      <c r="M4069" s="322"/>
      <c r="N4069" s="149">
        <v>1</v>
      </c>
      <c r="O4069" s="330">
        <v>0</v>
      </c>
      <c r="P4069" s="322"/>
      <c r="Q4069" s="330">
        <v>0</v>
      </c>
      <c r="R4069" s="322"/>
      <c r="S4069" s="149">
        <v>1</v>
      </c>
    </row>
    <row r="4070" spans="1:19" ht="10.9" customHeight="1" x14ac:dyDescent="0.2">
      <c r="A4070" s="301"/>
      <c r="B4070" s="301"/>
      <c r="C4070" s="301"/>
      <c r="D4070" s="301"/>
      <c r="E4070" s="301"/>
      <c r="F4070" s="301"/>
      <c r="G4070" s="301"/>
      <c r="H4070" s="301"/>
      <c r="I4070" s="301"/>
      <c r="J4070" s="301"/>
      <c r="K4070" s="301"/>
      <c r="L4070" s="301"/>
      <c r="M4070" s="301"/>
      <c r="N4070" s="301"/>
      <c r="O4070" s="301"/>
      <c r="P4070" s="301"/>
      <c r="Q4070" s="301"/>
      <c r="R4070" s="301"/>
      <c r="S4070" s="301"/>
    </row>
    <row r="4071" spans="1:19" ht="10.9" customHeight="1" x14ac:dyDescent="0.2">
      <c r="A4071" s="322" t="s">
        <v>4022</v>
      </c>
      <c r="B4071" s="322"/>
      <c r="C4071" s="322"/>
      <c r="D4071" s="322"/>
      <c r="E4071" s="321" t="s">
        <v>4077</v>
      </c>
      <c r="F4071" s="321"/>
      <c r="G4071" s="321"/>
      <c r="H4071" s="321"/>
      <c r="I4071" s="321"/>
      <c r="J4071" s="321"/>
      <c r="K4071" s="321"/>
      <c r="L4071" s="321"/>
      <c r="M4071" s="321"/>
      <c r="N4071" s="321"/>
      <c r="O4071" s="321"/>
      <c r="P4071" s="322" t="s">
        <v>2904</v>
      </c>
      <c r="Q4071" s="322"/>
      <c r="R4071" s="321" t="s">
        <v>414</v>
      </c>
      <c r="S4071" s="321"/>
    </row>
    <row r="4072" spans="1:19" ht="10.9" customHeight="1" x14ac:dyDescent="0.2">
      <c r="A4072" s="157"/>
      <c r="B4072" s="324"/>
      <c r="C4072" s="324"/>
      <c r="D4072" s="324"/>
      <c r="E4072" s="324"/>
      <c r="F4072" s="324"/>
      <c r="G4072" s="325"/>
      <c r="H4072" s="325"/>
      <c r="I4072" s="325"/>
      <c r="J4072" s="325"/>
      <c r="K4072" s="156"/>
      <c r="L4072" s="326" t="s">
        <v>4020</v>
      </c>
      <c r="M4072" s="326"/>
      <c r="N4072" s="326"/>
      <c r="O4072" s="326"/>
      <c r="P4072" s="326"/>
      <c r="Q4072" s="326"/>
      <c r="R4072" s="326"/>
      <c r="S4072" s="156"/>
    </row>
    <row r="4073" spans="1:19" ht="65.650000000000006" customHeight="1" x14ac:dyDescent="0.2">
      <c r="A4073" s="155" t="s">
        <v>1247</v>
      </c>
      <c r="B4073" s="327" t="s">
        <v>0</v>
      </c>
      <c r="C4073" s="327"/>
      <c r="D4073" s="327" t="s">
        <v>1</v>
      </c>
      <c r="E4073" s="327"/>
      <c r="F4073" s="327"/>
      <c r="G4073" s="327" t="s">
        <v>2904</v>
      </c>
      <c r="H4073" s="327"/>
      <c r="I4073" s="328" t="s">
        <v>405</v>
      </c>
      <c r="J4073" s="328"/>
      <c r="K4073" s="154" t="s">
        <v>4</v>
      </c>
      <c r="L4073" s="322" t="s">
        <v>4019</v>
      </c>
      <c r="M4073" s="322"/>
      <c r="N4073" s="141" t="s">
        <v>4018</v>
      </c>
      <c r="O4073" s="322" t="s">
        <v>4017</v>
      </c>
      <c r="P4073" s="322"/>
      <c r="Q4073" s="322" t="s">
        <v>4016</v>
      </c>
      <c r="R4073" s="322"/>
      <c r="S4073" s="154" t="s">
        <v>5</v>
      </c>
    </row>
    <row r="4074" spans="1:19" ht="10.9" customHeight="1" x14ac:dyDescent="0.2">
      <c r="A4074" s="128" t="s">
        <v>4015</v>
      </c>
      <c r="B4074" s="334">
        <v>9169</v>
      </c>
      <c r="C4074" s="321"/>
      <c r="D4074" s="321" t="s">
        <v>2968</v>
      </c>
      <c r="E4074" s="321"/>
      <c r="F4074" s="321"/>
      <c r="G4074" s="321" t="s">
        <v>7</v>
      </c>
      <c r="H4074" s="321"/>
      <c r="I4074" s="335">
        <v>1</v>
      </c>
      <c r="J4074" s="331"/>
      <c r="K4074" s="129">
        <v>3355</v>
      </c>
      <c r="L4074" s="331"/>
      <c r="M4074" s="331"/>
      <c r="N4074" s="129">
        <v>3355</v>
      </c>
      <c r="O4074" s="331"/>
      <c r="P4074" s="331"/>
      <c r="Q4074" s="331"/>
      <c r="R4074" s="331"/>
      <c r="S4074" s="129">
        <v>3355</v>
      </c>
    </row>
    <row r="4075" spans="1:19" ht="10.9" customHeight="1" x14ac:dyDescent="0.2">
      <c r="A4075" s="322" t="s">
        <v>4014</v>
      </c>
      <c r="B4075" s="322"/>
      <c r="C4075" s="322"/>
      <c r="D4075" s="322"/>
      <c r="E4075" s="322"/>
      <c r="F4075" s="322"/>
      <c r="G4075" s="322"/>
      <c r="H4075" s="322"/>
      <c r="I4075" s="322"/>
      <c r="J4075" s="322"/>
      <c r="K4075" s="322"/>
      <c r="L4075" s="333">
        <v>0</v>
      </c>
      <c r="M4075" s="322"/>
      <c r="N4075" s="151">
        <v>3355</v>
      </c>
      <c r="O4075" s="333">
        <v>0</v>
      </c>
      <c r="P4075" s="322"/>
      <c r="Q4075" s="333">
        <v>0</v>
      </c>
      <c r="R4075" s="322"/>
      <c r="S4075" s="151">
        <v>3355</v>
      </c>
    </row>
    <row r="4076" spans="1:19" ht="10.9" customHeight="1" x14ac:dyDescent="0.2">
      <c r="A4076" s="322" t="s">
        <v>4013</v>
      </c>
      <c r="B4076" s="322"/>
      <c r="C4076" s="322"/>
      <c r="D4076" s="322"/>
      <c r="E4076" s="322"/>
      <c r="F4076" s="322"/>
      <c r="G4076" s="322"/>
      <c r="H4076" s="322"/>
      <c r="I4076" s="322"/>
      <c r="J4076" s="322"/>
      <c r="K4076" s="322"/>
      <c r="L4076" s="330">
        <v>0</v>
      </c>
      <c r="M4076" s="322"/>
      <c r="N4076" s="149">
        <v>1</v>
      </c>
      <c r="O4076" s="330">
        <v>0</v>
      </c>
      <c r="P4076" s="322"/>
      <c r="Q4076" s="330">
        <v>0</v>
      </c>
      <c r="R4076" s="322"/>
      <c r="S4076" s="149">
        <v>1</v>
      </c>
    </row>
    <row r="4077" spans="1:19" ht="10.9" customHeight="1" x14ac:dyDescent="0.2">
      <c r="A4077" s="301"/>
      <c r="B4077" s="301"/>
      <c r="C4077" s="301"/>
      <c r="D4077" s="301"/>
      <c r="E4077" s="301"/>
      <c r="F4077" s="301"/>
      <c r="G4077" s="301"/>
      <c r="H4077" s="301"/>
      <c r="I4077" s="301"/>
      <c r="J4077" s="301"/>
      <c r="K4077" s="301"/>
      <c r="L4077" s="301"/>
      <c r="M4077" s="301"/>
      <c r="N4077" s="301"/>
      <c r="O4077" s="301"/>
      <c r="P4077" s="301"/>
      <c r="Q4077" s="301"/>
      <c r="R4077" s="301"/>
      <c r="S4077" s="301"/>
    </row>
    <row r="4078" spans="1:19" ht="10.9" customHeight="1" x14ac:dyDescent="0.2">
      <c r="A4078" s="322" t="s">
        <v>4022</v>
      </c>
      <c r="B4078" s="322"/>
      <c r="C4078" s="322"/>
      <c r="D4078" s="322"/>
      <c r="E4078" s="321" t="s">
        <v>4076</v>
      </c>
      <c r="F4078" s="321"/>
      <c r="G4078" s="321"/>
      <c r="H4078" s="321"/>
      <c r="I4078" s="321"/>
      <c r="J4078" s="321"/>
      <c r="K4078" s="321"/>
      <c r="L4078" s="321"/>
      <c r="M4078" s="321"/>
      <c r="N4078" s="321"/>
      <c r="O4078" s="321"/>
      <c r="P4078" s="322" t="s">
        <v>2904</v>
      </c>
      <c r="Q4078" s="322"/>
      <c r="R4078" s="321" t="s">
        <v>414</v>
      </c>
      <c r="S4078" s="321"/>
    </row>
    <row r="4079" spans="1:19" ht="10.9" customHeight="1" x14ac:dyDescent="0.2">
      <c r="A4079" s="157"/>
      <c r="B4079" s="324"/>
      <c r="C4079" s="324"/>
      <c r="D4079" s="324"/>
      <c r="E4079" s="324"/>
      <c r="F4079" s="324"/>
      <c r="G4079" s="325"/>
      <c r="H4079" s="325"/>
      <c r="I4079" s="325"/>
      <c r="J4079" s="325"/>
      <c r="K4079" s="156"/>
      <c r="L4079" s="326" t="s">
        <v>4020</v>
      </c>
      <c r="M4079" s="326"/>
      <c r="N4079" s="326"/>
      <c r="O4079" s="326"/>
      <c r="P4079" s="326"/>
      <c r="Q4079" s="326"/>
      <c r="R4079" s="326"/>
      <c r="S4079" s="156"/>
    </row>
    <row r="4080" spans="1:19" ht="65.650000000000006" customHeight="1" x14ac:dyDescent="0.2">
      <c r="A4080" s="155" t="s">
        <v>1247</v>
      </c>
      <c r="B4080" s="327" t="s">
        <v>0</v>
      </c>
      <c r="C4080" s="327"/>
      <c r="D4080" s="327" t="s">
        <v>1</v>
      </c>
      <c r="E4080" s="327"/>
      <c r="F4080" s="327"/>
      <c r="G4080" s="327" t="s">
        <v>2904</v>
      </c>
      <c r="H4080" s="327"/>
      <c r="I4080" s="328" t="s">
        <v>405</v>
      </c>
      <c r="J4080" s="328"/>
      <c r="K4080" s="154" t="s">
        <v>4</v>
      </c>
      <c r="L4080" s="322" t="s">
        <v>4019</v>
      </c>
      <c r="M4080" s="322"/>
      <c r="N4080" s="141" t="s">
        <v>4018</v>
      </c>
      <c r="O4080" s="322" t="s">
        <v>4017</v>
      </c>
      <c r="P4080" s="322"/>
      <c r="Q4080" s="322" t="s">
        <v>4016</v>
      </c>
      <c r="R4080" s="322"/>
      <c r="S4080" s="154" t="s">
        <v>5</v>
      </c>
    </row>
    <row r="4081" spans="1:19" ht="10.9" customHeight="1" x14ac:dyDescent="0.2">
      <c r="A4081" s="128" t="s">
        <v>4015</v>
      </c>
      <c r="B4081" s="334">
        <v>9170</v>
      </c>
      <c r="C4081" s="321"/>
      <c r="D4081" s="321" t="s">
        <v>2967</v>
      </c>
      <c r="E4081" s="321"/>
      <c r="F4081" s="321"/>
      <c r="G4081" s="321" t="s">
        <v>414</v>
      </c>
      <c r="H4081" s="321"/>
      <c r="I4081" s="335">
        <v>1</v>
      </c>
      <c r="J4081" s="331"/>
      <c r="K4081" s="131">
        <v>41479.56</v>
      </c>
      <c r="L4081" s="331"/>
      <c r="M4081" s="331"/>
      <c r="N4081" s="131">
        <v>41479.56</v>
      </c>
      <c r="O4081" s="331"/>
      <c r="P4081" s="331"/>
      <c r="Q4081" s="331"/>
      <c r="R4081" s="331"/>
      <c r="S4081" s="131">
        <v>41479.56</v>
      </c>
    </row>
    <row r="4082" spans="1:19" ht="10.9" customHeight="1" x14ac:dyDescent="0.2">
      <c r="A4082" s="322" t="s">
        <v>4014</v>
      </c>
      <c r="B4082" s="322"/>
      <c r="C4082" s="322"/>
      <c r="D4082" s="322"/>
      <c r="E4082" s="322"/>
      <c r="F4082" s="322"/>
      <c r="G4082" s="322"/>
      <c r="H4082" s="322"/>
      <c r="I4082" s="322"/>
      <c r="J4082" s="322"/>
      <c r="K4082" s="322"/>
      <c r="L4082" s="333">
        <v>0</v>
      </c>
      <c r="M4082" s="322"/>
      <c r="N4082" s="159">
        <v>41479.56</v>
      </c>
      <c r="O4082" s="333">
        <v>0</v>
      </c>
      <c r="P4082" s="322"/>
      <c r="Q4082" s="333">
        <v>0</v>
      </c>
      <c r="R4082" s="322"/>
      <c r="S4082" s="159">
        <v>41479.56</v>
      </c>
    </row>
    <row r="4083" spans="1:19" ht="10.9" customHeight="1" x14ac:dyDescent="0.2">
      <c r="A4083" s="322" t="s">
        <v>4013</v>
      </c>
      <c r="B4083" s="322"/>
      <c r="C4083" s="322"/>
      <c r="D4083" s="322"/>
      <c r="E4083" s="322"/>
      <c r="F4083" s="322"/>
      <c r="G4083" s="322"/>
      <c r="H4083" s="322"/>
      <c r="I4083" s="322"/>
      <c r="J4083" s="322"/>
      <c r="K4083" s="322"/>
      <c r="L4083" s="330">
        <v>0</v>
      </c>
      <c r="M4083" s="322"/>
      <c r="N4083" s="149">
        <v>1</v>
      </c>
      <c r="O4083" s="330">
        <v>0</v>
      </c>
      <c r="P4083" s="322"/>
      <c r="Q4083" s="330">
        <v>0</v>
      </c>
      <c r="R4083" s="322"/>
      <c r="S4083" s="149">
        <v>1</v>
      </c>
    </row>
    <row r="4084" spans="1:19" ht="10.9" customHeight="1" x14ac:dyDescent="0.2">
      <c r="A4084" s="301"/>
      <c r="B4084" s="301"/>
      <c r="C4084" s="301"/>
      <c r="D4084" s="301"/>
      <c r="E4084" s="301"/>
      <c r="F4084" s="301"/>
      <c r="G4084" s="301"/>
      <c r="H4084" s="301"/>
      <c r="I4084" s="301"/>
      <c r="J4084" s="301"/>
      <c r="K4084" s="301"/>
      <c r="L4084" s="301"/>
      <c r="M4084" s="301"/>
      <c r="N4084" s="301"/>
      <c r="O4084" s="301"/>
      <c r="P4084" s="301"/>
      <c r="Q4084" s="301"/>
      <c r="R4084" s="301"/>
      <c r="S4084" s="301"/>
    </row>
    <row r="4085" spans="1:19" ht="10.9" customHeight="1" x14ac:dyDescent="0.2">
      <c r="A4085" s="322" t="s">
        <v>4031</v>
      </c>
      <c r="B4085" s="322"/>
      <c r="C4085" s="322"/>
      <c r="D4085" s="322"/>
      <c r="E4085" s="321" t="s">
        <v>4075</v>
      </c>
      <c r="F4085" s="321"/>
      <c r="G4085" s="321"/>
      <c r="H4085" s="321"/>
      <c r="I4085" s="321"/>
      <c r="J4085" s="321"/>
      <c r="K4085" s="321"/>
      <c r="L4085" s="321"/>
      <c r="M4085" s="321"/>
      <c r="N4085" s="321"/>
      <c r="O4085" s="321"/>
      <c r="P4085" s="321"/>
      <c r="Q4085" s="321"/>
      <c r="R4085" s="321"/>
      <c r="S4085" s="321"/>
    </row>
    <row r="4086" spans="1:19" ht="10.9" customHeight="1" x14ac:dyDescent="0.2">
      <c r="A4086" s="322" t="s">
        <v>4022</v>
      </c>
      <c r="B4086" s="322"/>
      <c r="C4086" s="322"/>
      <c r="D4086" s="322"/>
      <c r="E4086" s="321" t="s">
        <v>4074</v>
      </c>
      <c r="F4086" s="321"/>
      <c r="G4086" s="321"/>
      <c r="H4086" s="321"/>
      <c r="I4086" s="321"/>
      <c r="J4086" s="321"/>
      <c r="K4086" s="321"/>
      <c r="L4086" s="321"/>
      <c r="M4086" s="321"/>
      <c r="N4086" s="321"/>
      <c r="O4086" s="321"/>
      <c r="P4086" s="322" t="s">
        <v>2904</v>
      </c>
      <c r="Q4086" s="322"/>
      <c r="R4086" s="321" t="s">
        <v>414</v>
      </c>
      <c r="S4086" s="321"/>
    </row>
    <row r="4087" spans="1:19" ht="10.9" customHeight="1" x14ac:dyDescent="0.2">
      <c r="A4087" s="157"/>
      <c r="B4087" s="324"/>
      <c r="C4087" s="324"/>
      <c r="D4087" s="324"/>
      <c r="E4087" s="324"/>
      <c r="F4087" s="324"/>
      <c r="G4087" s="325"/>
      <c r="H4087" s="325"/>
      <c r="I4087" s="325"/>
      <c r="J4087" s="325"/>
      <c r="K4087" s="156"/>
      <c r="L4087" s="326" t="s">
        <v>4020</v>
      </c>
      <c r="M4087" s="326"/>
      <c r="N4087" s="326"/>
      <c r="O4087" s="326"/>
      <c r="P4087" s="326"/>
      <c r="Q4087" s="326"/>
      <c r="R4087" s="326"/>
      <c r="S4087" s="156"/>
    </row>
    <row r="4088" spans="1:19" ht="65.650000000000006" customHeight="1" x14ac:dyDescent="0.2">
      <c r="A4088" s="155" t="s">
        <v>1247</v>
      </c>
      <c r="B4088" s="327" t="s">
        <v>0</v>
      </c>
      <c r="C4088" s="327"/>
      <c r="D4088" s="327" t="s">
        <v>1</v>
      </c>
      <c r="E4088" s="327"/>
      <c r="F4088" s="327"/>
      <c r="G4088" s="327" t="s">
        <v>2904</v>
      </c>
      <c r="H4088" s="327"/>
      <c r="I4088" s="328" t="s">
        <v>405</v>
      </c>
      <c r="J4088" s="328"/>
      <c r="K4088" s="154" t="s">
        <v>4</v>
      </c>
      <c r="L4088" s="322" t="s">
        <v>4019</v>
      </c>
      <c r="M4088" s="322"/>
      <c r="N4088" s="141" t="s">
        <v>4018</v>
      </c>
      <c r="O4088" s="322" t="s">
        <v>4017</v>
      </c>
      <c r="P4088" s="322"/>
      <c r="Q4088" s="322" t="s">
        <v>4016</v>
      </c>
      <c r="R4088" s="322"/>
      <c r="S4088" s="154" t="s">
        <v>5</v>
      </c>
    </row>
    <row r="4089" spans="1:19" ht="10.9" customHeight="1" x14ac:dyDescent="0.2">
      <c r="A4089" s="128" t="s">
        <v>4015</v>
      </c>
      <c r="B4089" s="334">
        <v>9149</v>
      </c>
      <c r="C4089" s="321"/>
      <c r="D4089" s="321" t="s">
        <v>1515</v>
      </c>
      <c r="E4089" s="321"/>
      <c r="F4089" s="321"/>
      <c r="G4089" s="321" t="s">
        <v>7</v>
      </c>
      <c r="H4089" s="321"/>
      <c r="I4089" s="335">
        <v>1</v>
      </c>
      <c r="J4089" s="331"/>
      <c r="K4089" s="131">
        <v>71496.88</v>
      </c>
      <c r="L4089" s="331"/>
      <c r="M4089" s="331"/>
      <c r="N4089" s="131">
        <v>71496.88</v>
      </c>
      <c r="O4089" s="331"/>
      <c r="P4089" s="331"/>
      <c r="Q4089" s="331"/>
      <c r="R4089" s="331"/>
      <c r="S4089" s="131">
        <v>71496.88</v>
      </c>
    </row>
    <row r="4090" spans="1:19" ht="10.9" customHeight="1" x14ac:dyDescent="0.2">
      <c r="A4090" s="322" t="s">
        <v>4014</v>
      </c>
      <c r="B4090" s="322"/>
      <c r="C4090" s="322"/>
      <c r="D4090" s="322"/>
      <c r="E4090" s="322"/>
      <c r="F4090" s="322"/>
      <c r="G4090" s="322"/>
      <c r="H4090" s="322"/>
      <c r="I4090" s="322"/>
      <c r="J4090" s="322"/>
      <c r="K4090" s="322"/>
      <c r="L4090" s="333">
        <v>0</v>
      </c>
      <c r="M4090" s="322"/>
      <c r="N4090" s="159">
        <v>71496.88</v>
      </c>
      <c r="O4090" s="333">
        <v>0</v>
      </c>
      <c r="P4090" s="322"/>
      <c r="Q4090" s="333">
        <v>0</v>
      </c>
      <c r="R4090" s="322"/>
      <c r="S4090" s="159">
        <v>71496.88</v>
      </c>
    </row>
    <row r="4091" spans="1:19" ht="10.9" customHeight="1" x14ac:dyDescent="0.2">
      <c r="A4091" s="322" t="s">
        <v>4013</v>
      </c>
      <c r="B4091" s="322"/>
      <c r="C4091" s="322"/>
      <c r="D4091" s="322"/>
      <c r="E4091" s="322"/>
      <c r="F4091" s="322"/>
      <c r="G4091" s="322"/>
      <c r="H4091" s="322"/>
      <c r="I4091" s="322"/>
      <c r="J4091" s="322"/>
      <c r="K4091" s="322"/>
      <c r="L4091" s="330">
        <v>0</v>
      </c>
      <c r="M4091" s="322"/>
      <c r="N4091" s="149">
        <v>1</v>
      </c>
      <c r="O4091" s="330">
        <v>0</v>
      </c>
      <c r="P4091" s="322"/>
      <c r="Q4091" s="330">
        <v>0</v>
      </c>
      <c r="R4091" s="322"/>
      <c r="S4091" s="149">
        <v>1</v>
      </c>
    </row>
    <row r="4092" spans="1:19" ht="10.9" customHeight="1" x14ac:dyDescent="0.2">
      <c r="A4092" s="301"/>
      <c r="B4092" s="301"/>
      <c r="C4092" s="301"/>
      <c r="D4092" s="301"/>
      <c r="E4092" s="301"/>
      <c r="F4092" s="301"/>
      <c r="G4092" s="301"/>
      <c r="H4092" s="301"/>
      <c r="I4092" s="301"/>
      <c r="J4092" s="301"/>
      <c r="K4092" s="301"/>
      <c r="L4092" s="301"/>
      <c r="M4092" s="301"/>
      <c r="N4092" s="301"/>
      <c r="O4092" s="301"/>
      <c r="P4092" s="301"/>
      <c r="Q4092" s="301"/>
      <c r="R4092" s="301"/>
      <c r="S4092" s="301"/>
    </row>
    <row r="4093" spans="1:19" ht="10.9" customHeight="1" x14ac:dyDescent="0.2">
      <c r="A4093" s="322" t="s">
        <v>4022</v>
      </c>
      <c r="B4093" s="322"/>
      <c r="C4093" s="322"/>
      <c r="D4093" s="322"/>
      <c r="E4093" s="321" t="s">
        <v>4073</v>
      </c>
      <c r="F4093" s="321"/>
      <c r="G4093" s="321"/>
      <c r="H4093" s="321"/>
      <c r="I4093" s="321"/>
      <c r="J4093" s="321"/>
      <c r="K4093" s="321"/>
      <c r="L4093" s="321"/>
      <c r="M4093" s="321"/>
      <c r="N4093" s="321"/>
      <c r="O4093" s="321"/>
      <c r="P4093" s="322" t="s">
        <v>2904</v>
      </c>
      <c r="Q4093" s="322"/>
      <c r="R4093" s="321" t="s">
        <v>414</v>
      </c>
      <c r="S4093" s="321"/>
    </row>
    <row r="4094" spans="1:19" ht="10.9" customHeight="1" x14ac:dyDescent="0.2">
      <c r="A4094" s="157"/>
      <c r="B4094" s="324"/>
      <c r="C4094" s="324"/>
      <c r="D4094" s="324"/>
      <c r="E4094" s="324"/>
      <c r="F4094" s="324"/>
      <c r="G4094" s="325"/>
      <c r="H4094" s="325"/>
      <c r="I4094" s="325"/>
      <c r="J4094" s="325"/>
      <c r="K4094" s="156"/>
      <c r="L4094" s="326" t="s">
        <v>4020</v>
      </c>
      <c r="M4094" s="326"/>
      <c r="N4094" s="326"/>
      <c r="O4094" s="326"/>
      <c r="P4094" s="326"/>
      <c r="Q4094" s="326"/>
      <c r="R4094" s="326"/>
      <c r="S4094" s="156"/>
    </row>
    <row r="4095" spans="1:19" ht="65.650000000000006" customHeight="1" x14ac:dyDescent="0.2">
      <c r="A4095" s="155" t="s">
        <v>1247</v>
      </c>
      <c r="B4095" s="327" t="s">
        <v>0</v>
      </c>
      <c r="C4095" s="327"/>
      <c r="D4095" s="327" t="s">
        <v>1</v>
      </c>
      <c r="E4095" s="327"/>
      <c r="F4095" s="327"/>
      <c r="G4095" s="327" t="s">
        <v>2904</v>
      </c>
      <c r="H4095" s="327"/>
      <c r="I4095" s="328" t="s">
        <v>405</v>
      </c>
      <c r="J4095" s="328"/>
      <c r="K4095" s="154" t="s">
        <v>4</v>
      </c>
      <c r="L4095" s="322" t="s">
        <v>4019</v>
      </c>
      <c r="M4095" s="322"/>
      <c r="N4095" s="141" t="s">
        <v>4018</v>
      </c>
      <c r="O4095" s="322" t="s">
        <v>4017</v>
      </c>
      <c r="P4095" s="322"/>
      <c r="Q4095" s="322" t="s">
        <v>4016</v>
      </c>
      <c r="R4095" s="322"/>
      <c r="S4095" s="154" t="s">
        <v>5</v>
      </c>
    </row>
    <row r="4096" spans="1:19" ht="10.9" customHeight="1" x14ac:dyDescent="0.2">
      <c r="A4096" s="128" t="s">
        <v>4015</v>
      </c>
      <c r="B4096" s="334">
        <v>9150</v>
      </c>
      <c r="C4096" s="321"/>
      <c r="D4096" s="321" t="s">
        <v>2970</v>
      </c>
      <c r="E4096" s="321"/>
      <c r="F4096" s="321"/>
      <c r="G4096" s="321" t="s">
        <v>7</v>
      </c>
      <c r="H4096" s="321"/>
      <c r="I4096" s="335">
        <v>1</v>
      </c>
      <c r="J4096" s="331"/>
      <c r="K4096" s="131">
        <v>82706.100000000006</v>
      </c>
      <c r="L4096" s="331"/>
      <c r="M4096" s="331"/>
      <c r="N4096" s="131">
        <v>82706.100000000006</v>
      </c>
      <c r="O4096" s="331"/>
      <c r="P4096" s="331"/>
      <c r="Q4096" s="331"/>
      <c r="R4096" s="331"/>
      <c r="S4096" s="131">
        <v>82706.100000000006</v>
      </c>
    </row>
    <row r="4097" spans="1:19" ht="10.9" customHeight="1" x14ac:dyDescent="0.2">
      <c r="A4097" s="322" t="s">
        <v>4014</v>
      </c>
      <c r="B4097" s="322"/>
      <c r="C4097" s="322"/>
      <c r="D4097" s="322"/>
      <c r="E4097" s="322"/>
      <c r="F4097" s="322"/>
      <c r="G4097" s="322"/>
      <c r="H4097" s="322"/>
      <c r="I4097" s="322"/>
      <c r="J4097" s="322"/>
      <c r="K4097" s="322"/>
      <c r="L4097" s="333">
        <v>0</v>
      </c>
      <c r="M4097" s="322"/>
      <c r="N4097" s="159">
        <v>82706.100000000006</v>
      </c>
      <c r="O4097" s="333">
        <v>0</v>
      </c>
      <c r="P4097" s="322"/>
      <c r="Q4097" s="333">
        <v>0</v>
      </c>
      <c r="R4097" s="322"/>
      <c r="S4097" s="159">
        <v>82706.100000000006</v>
      </c>
    </row>
    <row r="4098" spans="1:19" ht="10.9" customHeight="1" x14ac:dyDescent="0.2">
      <c r="A4098" s="322" t="s">
        <v>4013</v>
      </c>
      <c r="B4098" s="322"/>
      <c r="C4098" s="322"/>
      <c r="D4098" s="322"/>
      <c r="E4098" s="322"/>
      <c r="F4098" s="322"/>
      <c r="G4098" s="322"/>
      <c r="H4098" s="322"/>
      <c r="I4098" s="322"/>
      <c r="J4098" s="322"/>
      <c r="K4098" s="322"/>
      <c r="L4098" s="330">
        <v>0</v>
      </c>
      <c r="M4098" s="322"/>
      <c r="N4098" s="149">
        <v>1</v>
      </c>
      <c r="O4098" s="330">
        <v>0</v>
      </c>
      <c r="P4098" s="322"/>
      <c r="Q4098" s="330">
        <v>0</v>
      </c>
      <c r="R4098" s="322"/>
      <c r="S4098" s="149">
        <v>1</v>
      </c>
    </row>
    <row r="4099" spans="1:19" ht="10.9" customHeight="1" x14ac:dyDescent="0.2">
      <c r="A4099" s="301"/>
      <c r="B4099" s="301"/>
      <c r="C4099" s="301"/>
      <c r="D4099" s="301"/>
      <c r="E4099" s="301"/>
      <c r="F4099" s="301"/>
      <c r="G4099" s="301"/>
      <c r="H4099" s="301"/>
      <c r="I4099" s="301"/>
      <c r="J4099" s="301"/>
      <c r="K4099" s="301"/>
      <c r="L4099" s="301"/>
      <c r="M4099" s="301"/>
      <c r="N4099" s="301"/>
      <c r="O4099" s="301"/>
      <c r="P4099" s="301"/>
      <c r="Q4099" s="301"/>
      <c r="R4099" s="301"/>
      <c r="S4099" s="301"/>
    </row>
    <row r="4100" spans="1:19" ht="10.9" customHeight="1" x14ac:dyDescent="0.2">
      <c r="A4100" s="322" t="s">
        <v>4022</v>
      </c>
      <c r="B4100" s="322"/>
      <c r="C4100" s="322"/>
      <c r="D4100" s="322"/>
      <c r="E4100" s="321" t="s">
        <v>4072</v>
      </c>
      <c r="F4100" s="321"/>
      <c r="G4100" s="321"/>
      <c r="H4100" s="321"/>
      <c r="I4100" s="321"/>
      <c r="J4100" s="321"/>
      <c r="K4100" s="321"/>
      <c r="L4100" s="321"/>
      <c r="M4100" s="321"/>
      <c r="N4100" s="321"/>
      <c r="O4100" s="321"/>
      <c r="P4100" s="322" t="s">
        <v>2904</v>
      </c>
      <c r="Q4100" s="322"/>
      <c r="R4100" s="321" t="s">
        <v>414</v>
      </c>
      <c r="S4100" s="321"/>
    </row>
    <row r="4101" spans="1:19" ht="10.9" customHeight="1" x14ac:dyDescent="0.2">
      <c r="A4101" s="157"/>
      <c r="B4101" s="324"/>
      <c r="C4101" s="324"/>
      <c r="D4101" s="324"/>
      <c r="E4101" s="324"/>
      <c r="F4101" s="324"/>
      <c r="G4101" s="325"/>
      <c r="H4101" s="325"/>
      <c r="I4101" s="325"/>
      <c r="J4101" s="325"/>
      <c r="K4101" s="156"/>
      <c r="L4101" s="326" t="s">
        <v>4020</v>
      </c>
      <c r="M4101" s="326"/>
      <c r="N4101" s="326"/>
      <c r="O4101" s="326"/>
      <c r="P4101" s="326"/>
      <c r="Q4101" s="326"/>
      <c r="R4101" s="326"/>
      <c r="S4101" s="156"/>
    </row>
    <row r="4102" spans="1:19" ht="65.650000000000006" customHeight="1" x14ac:dyDescent="0.2">
      <c r="A4102" s="155" t="s">
        <v>1247</v>
      </c>
      <c r="B4102" s="327" t="s">
        <v>0</v>
      </c>
      <c r="C4102" s="327"/>
      <c r="D4102" s="327" t="s">
        <v>1</v>
      </c>
      <c r="E4102" s="327"/>
      <c r="F4102" s="327"/>
      <c r="G4102" s="327" t="s">
        <v>2904</v>
      </c>
      <c r="H4102" s="327"/>
      <c r="I4102" s="328" t="s">
        <v>405</v>
      </c>
      <c r="J4102" s="328"/>
      <c r="K4102" s="154" t="s">
        <v>4</v>
      </c>
      <c r="L4102" s="322" t="s">
        <v>4019</v>
      </c>
      <c r="M4102" s="322"/>
      <c r="N4102" s="141" t="s">
        <v>4018</v>
      </c>
      <c r="O4102" s="322" t="s">
        <v>4017</v>
      </c>
      <c r="P4102" s="322"/>
      <c r="Q4102" s="322" t="s">
        <v>4016</v>
      </c>
      <c r="R4102" s="322"/>
      <c r="S4102" s="154" t="s">
        <v>5</v>
      </c>
    </row>
    <row r="4103" spans="1:19" ht="10.9" customHeight="1" x14ac:dyDescent="0.2">
      <c r="A4103" s="128" t="s">
        <v>4015</v>
      </c>
      <c r="B4103" s="334">
        <v>9516</v>
      </c>
      <c r="C4103" s="321"/>
      <c r="D4103" s="321" t="s">
        <v>1528</v>
      </c>
      <c r="E4103" s="321"/>
      <c r="F4103" s="321"/>
      <c r="G4103" s="321" t="s">
        <v>414</v>
      </c>
      <c r="H4103" s="321"/>
      <c r="I4103" s="335">
        <v>1</v>
      </c>
      <c r="J4103" s="331"/>
      <c r="K4103" s="129">
        <v>2500</v>
      </c>
      <c r="L4103" s="331"/>
      <c r="M4103" s="331"/>
      <c r="N4103" s="129">
        <v>2500</v>
      </c>
      <c r="O4103" s="331"/>
      <c r="P4103" s="331"/>
      <c r="Q4103" s="331"/>
      <c r="R4103" s="331"/>
      <c r="S4103" s="129">
        <v>2500</v>
      </c>
    </row>
    <row r="4104" spans="1:19" ht="10.9" customHeight="1" x14ac:dyDescent="0.2">
      <c r="A4104" s="322" t="s">
        <v>4014</v>
      </c>
      <c r="B4104" s="322"/>
      <c r="C4104" s="322"/>
      <c r="D4104" s="322"/>
      <c r="E4104" s="322"/>
      <c r="F4104" s="322"/>
      <c r="G4104" s="322"/>
      <c r="H4104" s="322"/>
      <c r="I4104" s="322"/>
      <c r="J4104" s="322"/>
      <c r="K4104" s="322"/>
      <c r="L4104" s="333">
        <v>0</v>
      </c>
      <c r="M4104" s="322"/>
      <c r="N4104" s="151">
        <v>2500</v>
      </c>
      <c r="O4104" s="333">
        <v>0</v>
      </c>
      <c r="P4104" s="322"/>
      <c r="Q4104" s="333">
        <v>0</v>
      </c>
      <c r="R4104" s="322"/>
      <c r="S4104" s="151">
        <v>2500</v>
      </c>
    </row>
    <row r="4105" spans="1:19" ht="10.9" customHeight="1" x14ac:dyDescent="0.2">
      <c r="A4105" s="322" t="s">
        <v>4013</v>
      </c>
      <c r="B4105" s="322"/>
      <c r="C4105" s="322"/>
      <c r="D4105" s="322"/>
      <c r="E4105" s="322"/>
      <c r="F4105" s="322"/>
      <c r="G4105" s="322"/>
      <c r="H4105" s="322"/>
      <c r="I4105" s="322"/>
      <c r="J4105" s="322"/>
      <c r="K4105" s="322"/>
      <c r="L4105" s="330">
        <v>0</v>
      </c>
      <c r="M4105" s="322"/>
      <c r="N4105" s="149">
        <v>1</v>
      </c>
      <c r="O4105" s="330">
        <v>0</v>
      </c>
      <c r="P4105" s="322"/>
      <c r="Q4105" s="330">
        <v>0</v>
      </c>
      <c r="R4105" s="322"/>
      <c r="S4105" s="149">
        <v>1</v>
      </c>
    </row>
    <row r="4106" spans="1:19" ht="10.9" customHeight="1" x14ac:dyDescent="0.2">
      <c r="A4106" s="301"/>
      <c r="B4106" s="301"/>
      <c r="C4106" s="301"/>
      <c r="D4106" s="301"/>
      <c r="E4106" s="301"/>
      <c r="F4106" s="301"/>
      <c r="G4106" s="301"/>
      <c r="H4106" s="301"/>
      <c r="I4106" s="301"/>
      <c r="J4106" s="301"/>
      <c r="K4106" s="301"/>
      <c r="L4106" s="301"/>
      <c r="M4106" s="301"/>
      <c r="N4106" s="301"/>
      <c r="O4106" s="301"/>
      <c r="P4106" s="301"/>
      <c r="Q4106" s="301"/>
      <c r="R4106" s="301"/>
      <c r="S4106" s="301"/>
    </row>
    <row r="4107" spans="1:19" ht="10.9" customHeight="1" x14ac:dyDescent="0.2">
      <c r="A4107" s="322" t="s">
        <v>4022</v>
      </c>
      <c r="B4107" s="322"/>
      <c r="C4107" s="322"/>
      <c r="D4107" s="322"/>
      <c r="E4107" s="321" t="s">
        <v>4071</v>
      </c>
      <c r="F4107" s="321"/>
      <c r="G4107" s="321"/>
      <c r="H4107" s="321"/>
      <c r="I4107" s="321"/>
      <c r="J4107" s="321"/>
      <c r="K4107" s="321"/>
      <c r="L4107" s="321"/>
      <c r="M4107" s="321"/>
      <c r="N4107" s="321"/>
      <c r="O4107" s="321"/>
      <c r="P4107" s="322" t="s">
        <v>2904</v>
      </c>
      <c r="Q4107" s="322"/>
      <c r="R4107" s="321" t="s">
        <v>414</v>
      </c>
      <c r="S4107" s="321"/>
    </row>
    <row r="4108" spans="1:19" ht="10.9" customHeight="1" x14ac:dyDescent="0.2">
      <c r="A4108" s="157"/>
      <c r="B4108" s="324"/>
      <c r="C4108" s="324"/>
      <c r="D4108" s="324"/>
      <c r="E4108" s="324"/>
      <c r="F4108" s="324"/>
      <c r="G4108" s="325"/>
      <c r="H4108" s="325"/>
      <c r="I4108" s="325"/>
      <c r="J4108" s="325"/>
      <c r="K4108" s="156"/>
      <c r="L4108" s="326" t="s">
        <v>4020</v>
      </c>
      <c r="M4108" s="326"/>
      <c r="N4108" s="326"/>
      <c r="O4108" s="326"/>
      <c r="P4108" s="326"/>
      <c r="Q4108" s="326"/>
      <c r="R4108" s="326"/>
      <c r="S4108" s="156"/>
    </row>
    <row r="4109" spans="1:19" ht="65.650000000000006" customHeight="1" x14ac:dyDescent="0.2">
      <c r="A4109" s="155" t="s">
        <v>1247</v>
      </c>
      <c r="B4109" s="327" t="s">
        <v>0</v>
      </c>
      <c r="C4109" s="327"/>
      <c r="D4109" s="327" t="s">
        <v>1</v>
      </c>
      <c r="E4109" s="327"/>
      <c r="F4109" s="327"/>
      <c r="G4109" s="327" t="s">
        <v>2904</v>
      </c>
      <c r="H4109" s="327"/>
      <c r="I4109" s="328" t="s">
        <v>405</v>
      </c>
      <c r="J4109" s="328"/>
      <c r="K4109" s="154" t="s">
        <v>4</v>
      </c>
      <c r="L4109" s="322" t="s">
        <v>4019</v>
      </c>
      <c r="M4109" s="322"/>
      <c r="N4109" s="141" t="s">
        <v>4018</v>
      </c>
      <c r="O4109" s="322" t="s">
        <v>4017</v>
      </c>
      <c r="P4109" s="322"/>
      <c r="Q4109" s="322" t="s">
        <v>4016</v>
      </c>
      <c r="R4109" s="322"/>
      <c r="S4109" s="154" t="s">
        <v>5</v>
      </c>
    </row>
    <row r="4110" spans="1:19" ht="10.9" customHeight="1" x14ac:dyDescent="0.2">
      <c r="A4110" s="128" t="s">
        <v>4015</v>
      </c>
      <c r="B4110" s="334">
        <v>9517</v>
      </c>
      <c r="C4110" s="321"/>
      <c r="D4110" s="321" t="s">
        <v>1529</v>
      </c>
      <c r="E4110" s="321"/>
      <c r="F4110" s="321"/>
      <c r="G4110" s="321" t="s">
        <v>414</v>
      </c>
      <c r="H4110" s="321"/>
      <c r="I4110" s="335">
        <v>1</v>
      </c>
      <c r="J4110" s="331"/>
      <c r="K4110" s="131">
        <v>35634.879999999997</v>
      </c>
      <c r="L4110" s="331"/>
      <c r="M4110" s="331"/>
      <c r="N4110" s="131">
        <v>35634.879999999997</v>
      </c>
      <c r="O4110" s="331"/>
      <c r="P4110" s="331"/>
      <c r="Q4110" s="331"/>
      <c r="R4110" s="331"/>
      <c r="S4110" s="131">
        <v>35634.879999999997</v>
      </c>
    </row>
    <row r="4111" spans="1:19" ht="10.9" customHeight="1" x14ac:dyDescent="0.2">
      <c r="A4111" s="322" t="s">
        <v>4014</v>
      </c>
      <c r="B4111" s="322"/>
      <c r="C4111" s="322"/>
      <c r="D4111" s="322"/>
      <c r="E4111" s="322"/>
      <c r="F4111" s="322"/>
      <c r="G4111" s="322"/>
      <c r="H4111" s="322"/>
      <c r="I4111" s="322"/>
      <c r="J4111" s="322"/>
      <c r="K4111" s="322"/>
      <c r="L4111" s="333">
        <v>0</v>
      </c>
      <c r="M4111" s="322"/>
      <c r="N4111" s="159">
        <v>35634.879999999997</v>
      </c>
      <c r="O4111" s="333">
        <v>0</v>
      </c>
      <c r="P4111" s="322"/>
      <c r="Q4111" s="333">
        <v>0</v>
      </c>
      <c r="R4111" s="322"/>
      <c r="S4111" s="159">
        <v>35634.879999999997</v>
      </c>
    </row>
    <row r="4112" spans="1:19" ht="10.9" customHeight="1" x14ac:dyDescent="0.2">
      <c r="A4112" s="322" t="s">
        <v>4013</v>
      </c>
      <c r="B4112" s="322"/>
      <c r="C4112" s="322"/>
      <c r="D4112" s="322"/>
      <c r="E4112" s="322"/>
      <c r="F4112" s="322"/>
      <c r="G4112" s="322"/>
      <c r="H4112" s="322"/>
      <c r="I4112" s="322"/>
      <c r="J4112" s="322"/>
      <c r="K4112" s="322"/>
      <c r="L4112" s="330">
        <v>0</v>
      </c>
      <c r="M4112" s="322"/>
      <c r="N4112" s="149">
        <v>1</v>
      </c>
      <c r="O4112" s="330">
        <v>0</v>
      </c>
      <c r="P4112" s="322"/>
      <c r="Q4112" s="330">
        <v>0</v>
      </c>
      <c r="R4112" s="322"/>
      <c r="S4112" s="149">
        <v>1</v>
      </c>
    </row>
    <row r="4113" spans="1:19" ht="10.9" customHeight="1" x14ac:dyDescent="0.2">
      <c r="A4113" s="301"/>
      <c r="B4113" s="301"/>
      <c r="C4113" s="301"/>
      <c r="D4113" s="301"/>
      <c r="E4113" s="301"/>
      <c r="F4113" s="301"/>
      <c r="G4113" s="301"/>
      <c r="H4113" s="301"/>
      <c r="I4113" s="301"/>
      <c r="J4113" s="301"/>
      <c r="K4113" s="301"/>
      <c r="L4113" s="301"/>
      <c r="M4113" s="301"/>
      <c r="N4113" s="301"/>
      <c r="O4113" s="301"/>
      <c r="P4113" s="301"/>
      <c r="Q4113" s="301"/>
      <c r="R4113" s="301"/>
      <c r="S4113" s="301"/>
    </row>
    <row r="4114" spans="1:19" ht="10.9" customHeight="1" x14ac:dyDescent="0.2">
      <c r="A4114" s="322" t="s">
        <v>4022</v>
      </c>
      <c r="B4114" s="322"/>
      <c r="C4114" s="322"/>
      <c r="D4114" s="322"/>
      <c r="E4114" s="321" t="s">
        <v>4070</v>
      </c>
      <c r="F4114" s="321"/>
      <c r="G4114" s="321"/>
      <c r="H4114" s="321"/>
      <c r="I4114" s="321"/>
      <c r="J4114" s="321"/>
      <c r="K4114" s="321"/>
      <c r="L4114" s="321"/>
      <c r="M4114" s="321"/>
      <c r="N4114" s="321"/>
      <c r="O4114" s="321"/>
      <c r="P4114" s="322" t="s">
        <v>2904</v>
      </c>
      <c r="Q4114" s="322"/>
      <c r="R4114" s="321" t="s">
        <v>414</v>
      </c>
      <c r="S4114" s="321"/>
    </row>
    <row r="4115" spans="1:19" ht="10.9" customHeight="1" x14ac:dyDescent="0.2">
      <c r="A4115" s="157"/>
      <c r="B4115" s="324"/>
      <c r="C4115" s="324"/>
      <c r="D4115" s="324"/>
      <c r="E4115" s="324"/>
      <c r="F4115" s="324"/>
      <c r="G4115" s="325"/>
      <c r="H4115" s="325"/>
      <c r="I4115" s="325"/>
      <c r="J4115" s="325"/>
      <c r="K4115" s="156"/>
      <c r="L4115" s="326" t="s">
        <v>4020</v>
      </c>
      <c r="M4115" s="326"/>
      <c r="N4115" s="326"/>
      <c r="O4115" s="326"/>
      <c r="P4115" s="326"/>
      <c r="Q4115" s="326"/>
      <c r="R4115" s="326"/>
      <c r="S4115" s="156"/>
    </row>
    <row r="4116" spans="1:19" ht="65.650000000000006" customHeight="1" x14ac:dyDescent="0.2">
      <c r="A4116" s="155" t="s">
        <v>1247</v>
      </c>
      <c r="B4116" s="327" t="s">
        <v>0</v>
      </c>
      <c r="C4116" s="327"/>
      <c r="D4116" s="327" t="s">
        <v>1</v>
      </c>
      <c r="E4116" s="327"/>
      <c r="F4116" s="327"/>
      <c r="G4116" s="327" t="s">
        <v>2904</v>
      </c>
      <c r="H4116" s="327"/>
      <c r="I4116" s="328" t="s">
        <v>405</v>
      </c>
      <c r="J4116" s="328"/>
      <c r="K4116" s="154" t="s">
        <v>4</v>
      </c>
      <c r="L4116" s="322" t="s">
        <v>4019</v>
      </c>
      <c r="M4116" s="322"/>
      <c r="N4116" s="141" t="s">
        <v>4018</v>
      </c>
      <c r="O4116" s="322" t="s">
        <v>4017</v>
      </c>
      <c r="P4116" s="322"/>
      <c r="Q4116" s="322" t="s">
        <v>4016</v>
      </c>
      <c r="R4116" s="322"/>
      <c r="S4116" s="154" t="s">
        <v>5</v>
      </c>
    </row>
    <row r="4117" spans="1:19" ht="10.9" customHeight="1" x14ac:dyDescent="0.2">
      <c r="A4117" s="128" t="s">
        <v>4015</v>
      </c>
      <c r="B4117" s="334">
        <v>9518</v>
      </c>
      <c r="C4117" s="321"/>
      <c r="D4117" s="321" t="s">
        <v>1530</v>
      </c>
      <c r="E4117" s="321"/>
      <c r="F4117" s="321"/>
      <c r="G4117" s="321" t="s">
        <v>414</v>
      </c>
      <c r="H4117" s="321"/>
      <c r="I4117" s="335">
        <v>1</v>
      </c>
      <c r="J4117" s="331"/>
      <c r="K4117" s="131">
        <v>47116.25</v>
      </c>
      <c r="L4117" s="331"/>
      <c r="M4117" s="331"/>
      <c r="N4117" s="131">
        <v>47116.25</v>
      </c>
      <c r="O4117" s="331"/>
      <c r="P4117" s="331"/>
      <c r="Q4117" s="331"/>
      <c r="R4117" s="331"/>
      <c r="S4117" s="131">
        <v>47116.25</v>
      </c>
    </row>
    <row r="4118" spans="1:19" ht="10.9" customHeight="1" x14ac:dyDescent="0.2">
      <c r="A4118" s="322" t="s">
        <v>4014</v>
      </c>
      <c r="B4118" s="322"/>
      <c r="C4118" s="322"/>
      <c r="D4118" s="322"/>
      <c r="E4118" s="322"/>
      <c r="F4118" s="322"/>
      <c r="G4118" s="322"/>
      <c r="H4118" s="322"/>
      <c r="I4118" s="322"/>
      <c r="J4118" s="322"/>
      <c r="K4118" s="322"/>
      <c r="L4118" s="333">
        <v>0</v>
      </c>
      <c r="M4118" s="322"/>
      <c r="N4118" s="159">
        <v>47116.25</v>
      </c>
      <c r="O4118" s="333">
        <v>0</v>
      </c>
      <c r="P4118" s="322"/>
      <c r="Q4118" s="333">
        <v>0</v>
      </c>
      <c r="R4118" s="322"/>
      <c r="S4118" s="159">
        <v>47116.25</v>
      </c>
    </row>
    <row r="4119" spans="1:19" ht="10.9" customHeight="1" x14ac:dyDescent="0.2">
      <c r="A4119" s="322" t="s">
        <v>4013</v>
      </c>
      <c r="B4119" s="322"/>
      <c r="C4119" s="322"/>
      <c r="D4119" s="322"/>
      <c r="E4119" s="322"/>
      <c r="F4119" s="322"/>
      <c r="G4119" s="322"/>
      <c r="H4119" s="322"/>
      <c r="I4119" s="322"/>
      <c r="J4119" s="322"/>
      <c r="K4119" s="322"/>
      <c r="L4119" s="330">
        <v>0</v>
      </c>
      <c r="M4119" s="322"/>
      <c r="N4119" s="149">
        <v>1</v>
      </c>
      <c r="O4119" s="330">
        <v>0</v>
      </c>
      <c r="P4119" s="322"/>
      <c r="Q4119" s="330">
        <v>0</v>
      </c>
      <c r="R4119" s="322"/>
      <c r="S4119" s="149">
        <v>1</v>
      </c>
    </row>
    <row r="4120" spans="1:19" ht="10.9" customHeight="1" x14ac:dyDescent="0.2">
      <c r="A4120" s="301"/>
      <c r="B4120" s="301"/>
      <c r="C4120" s="301"/>
      <c r="D4120" s="301"/>
      <c r="E4120" s="301"/>
      <c r="F4120" s="301"/>
      <c r="G4120" s="301"/>
      <c r="H4120" s="301"/>
      <c r="I4120" s="301"/>
      <c r="J4120" s="301"/>
      <c r="K4120" s="301"/>
      <c r="L4120" s="301"/>
      <c r="M4120" s="301"/>
      <c r="N4120" s="301"/>
      <c r="O4120" s="301"/>
      <c r="P4120" s="301"/>
      <c r="Q4120" s="301"/>
      <c r="R4120" s="301"/>
      <c r="S4120" s="301"/>
    </row>
    <row r="4121" spans="1:19" ht="10.9" customHeight="1" x14ac:dyDescent="0.2">
      <c r="A4121" s="322" t="s">
        <v>4022</v>
      </c>
      <c r="B4121" s="322"/>
      <c r="C4121" s="322"/>
      <c r="D4121" s="322"/>
      <c r="E4121" s="321" t="s">
        <v>4069</v>
      </c>
      <c r="F4121" s="321"/>
      <c r="G4121" s="321"/>
      <c r="H4121" s="321"/>
      <c r="I4121" s="321"/>
      <c r="J4121" s="321"/>
      <c r="K4121" s="321"/>
      <c r="L4121" s="321"/>
      <c r="M4121" s="321"/>
      <c r="N4121" s="321"/>
      <c r="O4121" s="321"/>
      <c r="P4121" s="322" t="s">
        <v>2904</v>
      </c>
      <c r="Q4121" s="322"/>
      <c r="R4121" s="321" t="s">
        <v>414</v>
      </c>
      <c r="S4121" s="321"/>
    </row>
    <row r="4122" spans="1:19" ht="10.9" customHeight="1" x14ac:dyDescent="0.2">
      <c r="A4122" s="157"/>
      <c r="B4122" s="324"/>
      <c r="C4122" s="324"/>
      <c r="D4122" s="324"/>
      <c r="E4122" s="324"/>
      <c r="F4122" s="324"/>
      <c r="G4122" s="325"/>
      <c r="H4122" s="325"/>
      <c r="I4122" s="325"/>
      <c r="J4122" s="325"/>
      <c r="K4122" s="156"/>
      <c r="L4122" s="326" t="s">
        <v>4020</v>
      </c>
      <c r="M4122" s="326"/>
      <c r="N4122" s="326"/>
      <c r="O4122" s="326"/>
      <c r="P4122" s="326"/>
      <c r="Q4122" s="326"/>
      <c r="R4122" s="326"/>
      <c r="S4122" s="156"/>
    </row>
    <row r="4123" spans="1:19" ht="65.650000000000006" customHeight="1" x14ac:dyDescent="0.2">
      <c r="A4123" s="155" t="s">
        <v>1247</v>
      </c>
      <c r="B4123" s="327" t="s">
        <v>0</v>
      </c>
      <c r="C4123" s="327"/>
      <c r="D4123" s="327" t="s">
        <v>1</v>
      </c>
      <c r="E4123" s="327"/>
      <c r="F4123" s="327"/>
      <c r="G4123" s="327" t="s">
        <v>2904</v>
      </c>
      <c r="H4123" s="327"/>
      <c r="I4123" s="328" t="s">
        <v>405</v>
      </c>
      <c r="J4123" s="328"/>
      <c r="K4123" s="154" t="s">
        <v>4</v>
      </c>
      <c r="L4123" s="322" t="s">
        <v>4019</v>
      </c>
      <c r="M4123" s="322"/>
      <c r="N4123" s="141" t="s">
        <v>4018</v>
      </c>
      <c r="O4123" s="322" t="s">
        <v>4017</v>
      </c>
      <c r="P4123" s="322"/>
      <c r="Q4123" s="322" t="s">
        <v>4016</v>
      </c>
      <c r="R4123" s="322"/>
      <c r="S4123" s="154" t="s">
        <v>5</v>
      </c>
    </row>
    <row r="4124" spans="1:19" ht="10.9" customHeight="1" x14ac:dyDescent="0.2">
      <c r="A4124" s="128" t="s">
        <v>4015</v>
      </c>
      <c r="B4124" s="334">
        <v>9520</v>
      </c>
      <c r="C4124" s="321"/>
      <c r="D4124" s="321" t="s">
        <v>2965</v>
      </c>
      <c r="E4124" s="321"/>
      <c r="F4124" s="321"/>
      <c r="G4124" s="321" t="s">
        <v>414</v>
      </c>
      <c r="H4124" s="321"/>
      <c r="I4124" s="335">
        <v>1</v>
      </c>
      <c r="J4124" s="331"/>
      <c r="K4124" s="131">
        <v>68429.289999999994</v>
      </c>
      <c r="L4124" s="331"/>
      <c r="M4124" s="331"/>
      <c r="N4124" s="131">
        <v>68429.289999999994</v>
      </c>
      <c r="O4124" s="331"/>
      <c r="P4124" s="331"/>
      <c r="Q4124" s="331"/>
      <c r="R4124" s="331"/>
      <c r="S4124" s="131">
        <v>68429.289999999994</v>
      </c>
    </row>
    <row r="4125" spans="1:19" ht="10.9" customHeight="1" x14ac:dyDescent="0.2">
      <c r="A4125" s="322" t="s">
        <v>4014</v>
      </c>
      <c r="B4125" s="322"/>
      <c r="C4125" s="322"/>
      <c r="D4125" s="322"/>
      <c r="E4125" s="322"/>
      <c r="F4125" s="322"/>
      <c r="G4125" s="322"/>
      <c r="H4125" s="322"/>
      <c r="I4125" s="322"/>
      <c r="J4125" s="322"/>
      <c r="K4125" s="322"/>
      <c r="L4125" s="333">
        <v>0</v>
      </c>
      <c r="M4125" s="322"/>
      <c r="N4125" s="159">
        <v>68429.289999999994</v>
      </c>
      <c r="O4125" s="333">
        <v>0</v>
      </c>
      <c r="P4125" s="322"/>
      <c r="Q4125" s="333">
        <v>0</v>
      </c>
      <c r="R4125" s="322"/>
      <c r="S4125" s="159">
        <v>68429.289999999994</v>
      </c>
    </row>
    <row r="4126" spans="1:19" ht="10.9" customHeight="1" x14ac:dyDescent="0.2">
      <c r="A4126" s="322" t="s">
        <v>4013</v>
      </c>
      <c r="B4126" s="322"/>
      <c r="C4126" s="322"/>
      <c r="D4126" s="322"/>
      <c r="E4126" s="322"/>
      <c r="F4126" s="322"/>
      <c r="G4126" s="322"/>
      <c r="H4126" s="322"/>
      <c r="I4126" s="322"/>
      <c r="J4126" s="322"/>
      <c r="K4126" s="322"/>
      <c r="L4126" s="330">
        <v>0</v>
      </c>
      <c r="M4126" s="322"/>
      <c r="N4126" s="149">
        <v>1</v>
      </c>
      <c r="O4126" s="330">
        <v>0</v>
      </c>
      <c r="P4126" s="322"/>
      <c r="Q4126" s="330">
        <v>0</v>
      </c>
      <c r="R4126" s="322"/>
      <c r="S4126" s="149">
        <v>1</v>
      </c>
    </row>
    <row r="4127" spans="1:19" ht="10.9" customHeight="1" x14ac:dyDescent="0.2">
      <c r="A4127" s="301"/>
      <c r="B4127" s="301"/>
      <c r="C4127" s="301"/>
      <c r="D4127" s="301"/>
      <c r="E4127" s="301"/>
      <c r="F4127" s="301"/>
      <c r="G4127" s="301"/>
      <c r="H4127" s="301"/>
      <c r="I4127" s="301"/>
      <c r="J4127" s="301"/>
      <c r="K4127" s="301"/>
      <c r="L4127" s="301"/>
      <c r="M4127" s="301"/>
      <c r="N4127" s="301"/>
      <c r="O4127" s="301"/>
      <c r="P4127" s="301"/>
      <c r="Q4127" s="301"/>
      <c r="R4127" s="301"/>
      <c r="S4127" s="301"/>
    </row>
    <row r="4128" spans="1:19" ht="10.9" customHeight="1" x14ac:dyDescent="0.2">
      <c r="A4128" s="322" t="s">
        <v>4022</v>
      </c>
      <c r="B4128" s="322"/>
      <c r="C4128" s="322"/>
      <c r="D4128" s="322"/>
      <c r="E4128" s="321" t="s">
        <v>4068</v>
      </c>
      <c r="F4128" s="321"/>
      <c r="G4128" s="321"/>
      <c r="H4128" s="321"/>
      <c r="I4128" s="321"/>
      <c r="J4128" s="321"/>
      <c r="K4128" s="321"/>
      <c r="L4128" s="321"/>
      <c r="M4128" s="321"/>
      <c r="N4128" s="321"/>
      <c r="O4128" s="321"/>
      <c r="P4128" s="322" t="s">
        <v>2904</v>
      </c>
      <c r="Q4128" s="322"/>
      <c r="R4128" s="321" t="s">
        <v>414</v>
      </c>
      <c r="S4128" s="321"/>
    </row>
    <row r="4129" spans="1:19" ht="10.9" customHeight="1" x14ac:dyDescent="0.2">
      <c r="A4129" s="157"/>
      <c r="B4129" s="324"/>
      <c r="C4129" s="324"/>
      <c r="D4129" s="324"/>
      <c r="E4129" s="324"/>
      <c r="F4129" s="324"/>
      <c r="G4129" s="325"/>
      <c r="H4129" s="325"/>
      <c r="I4129" s="325"/>
      <c r="J4129" s="325"/>
      <c r="K4129" s="156"/>
      <c r="L4129" s="326" t="s">
        <v>4020</v>
      </c>
      <c r="M4129" s="326"/>
      <c r="N4129" s="326"/>
      <c r="O4129" s="326"/>
      <c r="P4129" s="326"/>
      <c r="Q4129" s="326"/>
      <c r="R4129" s="326"/>
      <c r="S4129" s="156"/>
    </row>
    <row r="4130" spans="1:19" ht="65.650000000000006" customHeight="1" x14ac:dyDescent="0.2">
      <c r="A4130" s="155" t="s">
        <v>1247</v>
      </c>
      <c r="B4130" s="327" t="s">
        <v>0</v>
      </c>
      <c r="C4130" s="327"/>
      <c r="D4130" s="327" t="s">
        <v>1</v>
      </c>
      <c r="E4130" s="327"/>
      <c r="F4130" s="327"/>
      <c r="G4130" s="327" t="s">
        <v>2904</v>
      </c>
      <c r="H4130" s="327"/>
      <c r="I4130" s="328" t="s">
        <v>405</v>
      </c>
      <c r="J4130" s="328"/>
      <c r="K4130" s="154" t="s">
        <v>4</v>
      </c>
      <c r="L4130" s="322" t="s">
        <v>4019</v>
      </c>
      <c r="M4130" s="322"/>
      <c r="N4130" s="141" t="s">
        <v>4018</v>
      </c>
      <c r="O4130" s="322" t="s">
        <v>4017</v>
      </c>
      <c r="P4130" s="322"/>
      <c r="Q4130" s="322" t="s">
        <v>4016</v>
      </c>
      <c r="R4130" s="322"/>
      <c r="S4130" s="154" t="s">
        <v>5</v>
      </c>
    </row>
    <row r="4131" spans="1:19" ht="10.9" customHeight="1" x14ac:dyDescent="0.2">
      <c r="A4131" s="128" t="s">
        <v>4015</v>
      </c>
      <c r="B4131" s="334">
        <v>9523</v>
      </c>
      <c r="C4131" s="321"/>
      <c r="D4131" s="321" t="s">
        <v>1672</v>
      </c>
      <c r="E4131" s="321"/>
      <c r="F4131" s="321"/>
      <c r="G4131" s="321" t="s">
        <v>414</v>
      </c>
      <c r="H4131" s="321"/>
      <c r="I4131" s="335">
        <v>1</v>
      </c>
      <c r="J4131" s="331"/>
      <c r="K4131" s="134">
        <v>171897.14</v>
      </c>
      <c r="L4131" s="331"/>
      <c r="M4131" s="331"/>
      <c r="N4131" s="134">
        <v>171897.14</v>
      </c>
      <c r="O4131" s="331"/>
      <c r="P4131" s="331"/>
      <c r="Q4131" s="331"/>
      <c r="R4131" s="331"/>
      <c r="S4131" s="134">
        <v>171897.14</v>
      </c>
    </row>
    <row r="4132" spans="1:19" ht="10.9" customHeight="1" x14ac:dyDescent="0.2">
      <c r="A4132" s="322" t="s">
        <v>4014</v>
      </c>
      <c r="B4132" s="322"/>
      <c r="C4132" s="322"/>
      <c r="D4132" s="322"/>
      <c r="E4132" s="322"/>
      <c r="F4132" s="322"/>
      <c r="G4132" s="322"/>
      <c r="H4132" s="322"/>
      <c r="I4132" s="322"/>
      <c r="J4132" s="322"/>
      <c r="K4132" s="322"/>
      <c r="L4132" s="333">
        <v>0</v>
      </c>
      <c r="M4132" s="322"/>
      <c r="N4132" s="158">
        <v>171897.14</v>
      </c>
      <c r="O4132" s="333">
        <v>0</v>
      </c>
      <c r="P4132" s="322"/>
      <c r="Q4132" s="333">
        <v>0</v>
      </c>
      <c r="R4132" s="322"/>
      <c r="S4132" s="158">
        <v>171897.14</v>
      </c>
    </row>
    <row r="4133" spans="1:19" ht="10.9" customHeight="1" x14ac:dyDescent="0.2">
      <c r="A4133" s="322" t="s">
        <v>4013</v>
      </c>
      <c r="B4133" s="322"/>
      <c r="C4133" s="322"/>
      <c r="D4133" s="322"/>
      <c r="E4133" s="322"/>
      <c r="F4133" s="322"/>
      <c r="G4133" s="322"/>
      <c r="H4133" s="322"/>
      <c r="I4133" s="322"/>
      <c r="J4133" s="322"/>
      <c r="K4133" s="322"/>
      <c r="L4133" s="330">
        <v>0</v>
      </c>
      <c r="M4133" s="322"/>
      <c r="N4133" s="149">
        <v>1</v>
      </c>
      <c r="O4133" s="330">
        <v>0</v>
      </c>
      <c r="P4133" s="322"/>
      <c r="Q4133" s="330">
        <v>0</v>
      </c>
      <c r="R4133" s="322"/>
      <c r="S4133" s="149">
        <v>1</v>
      </c>
    </row>
    <row r="4134" spans="1:19" ht="10.9" customHeight="1" x14ac:dyDescent="0.2">
      <c r="A4134" s="301"/>
      <c r="B4134" s="301"/>
      <c r="C4134" s="301"/>
      <c r="D4134" s="301"/>
      <c r="E4134" s="301"/>
      <c r="F4134" s="301"/>
      <c r="G4134" s="301"/>
      <c r="H4134" s="301"/>
      <c r="I4134" s="301"/>
      <c r="J4134" s="301"/>
      <c r="K4134" s="301"/>
      <c r="L4134" s="301"/>
      <c r="M4134" s="301"/>
      <c r="N4134" s="301"/>
      <c r="O4134" s="301"/>
      <c r="P4134" s="301"/>
      <c r="Q4134" s="301"/>
      <c r="R4134" s="301"/>
      <c r="S4134" s="301"/>
    </row>
    <row r="4135" spans="1:19" ht="10.9" customHeight="1" x14ac:dyDescent="0.2">
      <c r="A4135" s="322" t="s">
        <v>4033</v>
      </c>
      <c r="B4135" s="322"/>
      <c r="C4135" s="322"/>
      <c r="D4135" s="322"/>
      <c r="E4135" s="321" t="s">
        <v>4067</v>
      </c>
      <c r="F4135" s="321"/>
      <c r="G4135" s="321"/>
      <c r="H4135" s="321"/>
      <c r="I4135" s="321"/>
      <c r="J4135" s="321"/>
      <c r="K4135" s="321"/>
      <c r="L4135" s="321"/>
      <c r="M4135" s="321"/>
      <c r="N4135" s="321"/>
      <c r="O4135" s="321"/>
      <c r="P4135" s="321"/>
      <c r="Q4135" s="321"/>
      <c r="R4135" s="321"/>
      <c r="S4135" s="321"/>
    </row>
    <row r="4136" spans="1:19" ht="10.9" customHeight="1" x14ac:dyDescent="0.2">
      <c r="A4136" s="322" t="s">
        <v>4031</v>
      </c>
      <c r="B4136" s="322"/>
      <c r="C4136" s="322"/>
      <c r="D4136" s="322"/>
      <c r="E4136" s="321" t="s">
        <v>4066</v>
      </c>
      <c r="F4136" s="321"/>
      <c r="G4136" s="321"/>
      <c r="H4136" s="321"/>
      <c r="I4136" s="321"/>
      <c r="J4136" s="321"/>
      <c r="K4136" s="321"/>
      <c r="L4136" s="321"/>
      <c r="M4136" s="321"/>
      <c r="N4136" s="321"/>
      <c r="O4136" s="321"/>
      <c r="P4136" s="321"/>
      <c r="Q4136" s="321"/>
      <c r="R4136" s="321"/>
      <c r="S4136" s="321"/>
    </row>
    <row r="4137" spans="1:19" ht="10.9" customHeight="1" x14ac:dyDescent="0.2">
      <c r="A4137" s="322" t="s">
        <v>4022</v>
      </c>
      <c r="B4137" s="322"/>
      <c r="C4137" s="322"/>
      <c r="D4137" s="322"/>
      <c r="E4137" s="321" t="s">
        <v>4065</v>
      </c>
      <c r="F4137" s="321"/>
      <c r="G4137" s="321"/>
      <c r="H4137" s="321"/>
      <c r="I4137" s="321"/>
      <c r="J4137" s="321"/>
      <c r="K4137" s="321"/>
      <c r="L4137" s="321"/>
      <c r="M4137" s="321"/>
      <c r="N4137" s="321"/>
      <c r="O4137" s="321"/>
      <c r="P4137" s="322" t="s">
        <v>2904</v>
      </c>
      <c r="Q4137" s="322"/>
      <c r="R4137" s="321" t="s">
        <v>21</v>
      </c>
      <c r="S4137" s="321"/>
    </row>
    <row r="4138" spans="1:19" ht="10.9" customHeight="1" x14ac:dyDescent="0.2">
      <c r="A4138" s="157"/>
      <c r="B4138" s="324"/>
      <c r="C4138" s="324"/>
      <c r="D4138" s="324"/>
      <c r="E4138" s="324"/>
      <c r="F4138" s="324"/>
      <c r="G4138" s="325"/>
      <c r="H4138" s="325"/>
      <c r="I4138" s="325"/>
      <c r="J4138" s="325"/>
      <c r="K4138" s="156"/>
      <c r="L4138" s="326" t="s">
        <v>4020</v>
      </c>
      <c r="M4138" s="326"/>
      <c r="N4138" s="326"/>
      <c r="O4138" s="326"/>
      <c r="P4138" s="326"/>
      <c r="Q4138" s="326"/>
      <c r="R4138" s="326"/>
      <c r="S4138" s="156"/>
    </row>
    <row r="4139" spans="1:19" ht="65.650000000000006" customHeight="1" x14ac:dyDescent="0.2">
      <c r="A4139" s="155" t="s">
        <v>1247</v>
      </c>
      <c r="B4139" s="327" t="s">
        <v>0</v>
      </c>
      <c r="C4139" s="327"/>
      <c r="D4139" s="327" t="s">
        <v>1</v>
      </c>
      <c r="E4139" s="327"/>
      <c r="F4139" s="327"/>
      <c r="G4139" s="327" t="s">
        <v>2904</v>
      </c>
      <c r="H4139" s="327"/>
      <c r="I4139" s="328" t="s">
        <v>405</v>
      </c>
      <c r="J4139" s="328"/>
      <c r="K4139" s="154" t="s">
        <v>4</v>
      </c>
      <c r="L4139" s="322" t="s">
        <v>4019</v>
      </c>
      <c r="M4139" s="322"/>
      <c r="N4139" s="141" t="s">
        <v>4018</v>
      </c>
      <c r="O4139" s="322" t="s">
        <v>4017</v>
      </c>
      <c r="P4139" s="322"/>
      <c r="Q4139" s="322" t="s">
        <v>4016</v>
      </c>
      <c r="R4139" s="322"/>
      <c r="S4139" s="154" t="s">
        <v>5</v>
      </c>
    </row>
    <row r="4140" spans="1:19" ht="10.9" customHeight="1" x14ac:dyDescent="0.2">
      <c r="A4140" s="128" t="s">
        <v>4015</v>
      </c>
      <c r="B4140" s="334">
        <v>5892</v>
      </c>
      <c r="C4140" s="321"/>
      <c r="D4140" s="321" t="s">
        <v>877</v>
      </c>
      <c r="E4140" s="321"/>
      <c r="F4140" s="321"/>
      <c r="G4140" s="321" t="s">
        <v>21</v>
      </c>
      <c r="H4140" s="321"/>
      <c r="I4140" s="335">
        <v>1</v>
      </c>
      <c r="J4140" s="331"/>
      <c r="K4140" s="142">
        <v>15</v>
      </c>
      <c r="L4140" s="331"/>
      <c r="M4140" s="331"/>
      <c r="N4140" s="142">
        <v>15</v>
      </c>
      <c r="O4140" s="331"/>
      <c r="P4140" s="331"/>
      <c r="Q4140" s="331"/>
      <c r="R4140" s="331"/>
      <c r="S4140" s="142">
        <v>15</v>
      </c>
    </row>
    <row r="4141" spans="1:19" ht="10.9" customHeight="1" x14ac:dyDescent="0.2">
      <c r="A4141" s="322" t="s">
        <v>4014</v>
      </c>
      <c r="B4141" s="322"/>
      <c r="C4141" s="322"/>
      <c r="D4141" s="322"/>
      <c r="E4141" s="322"/>
      <c r="F4141" s="322"/>
      <c r="G4141" s="322"/>
      <c r="H4141" s="322"/>
      <c r="I4141" s="322"/>
      <c r="J4141" s="322"/>
      <c r="K4141" s="322"/>
      <c r="L4141" s="333">
        <v>0</v>
      </c>
      <c r="M4141" s="322"/>
      <c r="N4141" s="160">
        <v>15</v>
      </c>
      <c r="O4141" s="333">
        <v>0</v>
      </c>
      <c r="P4141" s="322"/>
      <c r="Q4141" s="333">
        <v>0</v>
      </c>
      <c r="R4141" s="322"/>
      <c r="S4141" s="160">
        <v>15</v>
      </c>
    </row>
    <row r="4142" spans="1:19" ht="10.9" customHeight="1" x14ac:dyDescent="0.2">
      <c r="A4142" s="322" t="s">
        <v>4013</v>
      </c>
      <c r="B4142" s="322"/>
      <c r="C4142" s="322"/>
      <c r="D4142" s="322"/>
      <c r="E4142" s="322"/>
      <c r="F4142" s="322"/>
      <c r="G4142" s="322"/>
      <c r="H4142" s="322"/>
      <c r="I4142" s="322"/>
      <c r="J4142" s="322"/>
      <c r="K4142" s="322"/>
      <c r="L4142" s="330">
        <v>0</v>
      </c>
      <c r="M4142" s="322"/>
      <c r="N4142" s="149">
        <v>1</v>
      </c>
      <c r="O4142" s="330">
        <v>0</v>
      </c>
      <c r="P4142" s="322"/>
      <c r="Q4142" s="330">
        <v>0</v>
      </c>
      <c r="R4142" s="322"/>
      <c r="S4142" s="149">
        <v>1</v>
      </c>
    </row>
    <row r="4143" spans="1:19" ht="10.9" customHeight="1" x14ac:dyDescent="0.2">
      <c r="A4143" s="301"/>
      <c r="B4143" s="301"/>
      <c r="C4143" s="301"/>
      <c r="D4143" s="301"/>
      <c r="E4143" s="301"/>
      <c r="F4143" s="301"/>
      <c r="G4143" s="301"/>
      <c r="H4143" s="301"/>
      <c r="I4143" s="301"/>
      <c r="J4143" s="301"/>
      <c r="K4143" s="301"/>
      <c r="L4143" s="301"/>
      <c r="M4143" s="301"/>
      <c r="N4143" s="301"/>
      <c r="O4143" s="301"/>
      <c r="P4143" s="301"/>
      <c r="Q4143" s="301"/>
      <c r="R4143" s="301"/>
      <c r="S4143" s="301"/>
    </row>
    <row r="4144" spans="1:19" ht="10.9" customHeight="1" x14ac:dyDescent="0.2">
      <c r="A4144" s="322" t="s">
        <v>4033</v>
      </c>
      <c r="B4144" s="322"/>
      <c r="C4144" s="322"/>
      <c r="D4144" s="322"/>
      <c r="E4144" s="321" t="s">
        <v>4064</v>
      </c>
      <c r="F4144" s="321"/>
      <c r="G4144" s="321"/>
      <c r="H4144" s="321"/>
      <c r="I4144" s="321"/>
      <c r="J4144" s="321"/>
      <c r="K4144" s="321"/>
      <c r="L4144" s="321"/>
      <c r="M4144" s="321"/>
      <c r="N4144" s="321"/>
      <c r="O4144" s="321"/>
      <c r="P4144" s="321"/>
      <c r="Q4144" s="321"/>
      <c r="R4144" s="321"/>
      <c r="S4144" s="321"/>
    </row>
    <row r="4145" spans="1:19" ht="10.9" customHeight="1" x14ac:dyDescent="0.2">
      <c r="A4145" s="322" t="s">
        <v>4031</v>
      </c>
      <c r="B4145" s="322"/>
      <c r="C4145" s="322"/>
      <c r="D4145" s="322"/>
      <c r="E4145" s="321" t="s">
        <v>4063</v>
      </c>
      <c r="F4145" s="321"/>
      <c r="G4145" s="321"/>
      <c r="H4145" s="321"/>
      <c r="I4145" s="321"/>
      <c r="J4145" s="321"/>
      <c r="K4145" s="321"/>
      <c r="L4145" s="321"/>
      <c r="M4145" s="321"/>
      <c r="N4145" s="321"/>
      <c r="O4145" s="321"/>
      <c r="P4145" s="321"/>
      <c r="Q4145" s="321"/>
      <c r="R4145" s="321"/>
      <c r="S4145" s="321"/>
    </row>
    <row r="4146" spans="1:19" ht="10.9" customHeight="1" x14ac:dyDescent="0.2">
      <c r="A4146" s="322" t="s">
        <v>4022</v>
      </c>
      <c r="B4146" s="322"/>
      <c r="C4146" s="322"/>
      <c r="D4146" s="322"/>
      <c r="E4146" s="321" t="s">
        <v>4062</v>
      </c>
      <c r="F4146" s="321"/>
      <c r="G4146" s="321"/>
      <c r="H4146" s="321"/>
      <c r="I4146" s="321"/>
      <c r="J4146" s="321"/>
      <c r="K4146" s="321"/>
      <c r="L4146" s="321"/>
      <c r="M4146" s="321"/>
      <c r="N4146" s="321"/>
      <c r="O4146" s="321"/>
      <c r="P4146" s="322" t="s">
        <v>2904</v>
      </c>
      <c r="Q4146" s="322"/>
      <c r="R4146" s="321" t="s">
        <v>414</v>
      </c>
      <c r="S4146" s="321"/>
    </row>
    <row r="4147" spans="1:19" ht="10.9" customHeight="1" x14ac:dyDescent="0.2">
      <c r="A4147" s="157"/>
      <c r="B4147" s="324"/>
      <c r="C4147" s="324"/>
      <c r="D4147" s="324"/>
      <c r="E4147" s="324"/>
      <c r="F4147" s="324"/>
      <c r="G4147" s="325"/>
      <c r="H4147" s="325"/>
      <c r="I4147" s="325"/>
      <c r="J4147" s="325"/>
      <c r="K4147" s="156"/>
      <c r="L4147" s="326" t="s">
        <v>4020</v>
      </c>
      <c r="M4147" s="326"/>
      <c r="N4147" s="326"/>
      <c r="O4147" s="326"/>
      <c r="P4147" s="326"/>
      <c r="Q4147" s="326"/>
      <c r="R4147" s="326"/>
      <c r="S4147" s="156"/>
    </row>
    <row r="4148" spans="1:19" ht="65.650000000000006" customHeight="1" x14ac:dyDescent="0.2">
      <c r="A4148" s="155" t="s">
        <v>1247</v>
      </c>
      <c r="B4148" s="327" t="s">
        <v>0</v>
      </c>
      <c r="C4148" s="327"/>
      <c r="D4148" s="327" t="s">
        <v>1</v>
      </c>
      <c r="E4148" s="327"/>
      <c r="F4148" s="327"/>
      <c r="G4148" s="327" t="s">
        <v>2904</v>
      </c>
      <c r="H4148" s="327"/>
      <c r="I4148" s="328" t="s">
        <v>405</v>
      </c>
      <c r="J4148" s="328"/>
      <c r="K4148" s="154" t="s">
        <v>4</v>
      </c>
      <c r="L4148" s="322" t="s">
        <v>4019</v>
      </c>
      <c r="M4148" s="322"/>
      <c r="N4148" s="141" t="s">
        <v>4018</v>
      </c>
      <c r="O4148" s="322" t="s">
        <v>4017</v>
      </c>
      <c r="P4148" s="322"/>
      <c r="Q4148" s="322" t="s">
        <v>4016</v>
      </c>
      <c r="R4148" s="322"/>
      <c r="S4148" s="154" t="s">
        <v>5</v>
      </c>
    </row>
    <row r="4149" spans="1:19" ht="10.9" customHeight="1" x14ac:dyDescent="0.2">
      <c r="A4149" s="128" t="s">
        <v>4015</v>
      </c>
      <c r="B4149" s="334">
        <v>4709</v>
      </c>
      <c r="C4149" s="321"/>
      <c r="D4149" s="321" t="s">
        <v>3819</v>
      </c>
      <c r="E4149" s="321"/>
      <c r="F4149" s="321"/>
      <c r="G4149" s="321" t="s">
        <v>19</v>
      </c>
      <c r="H4149" s="321"/>
      <c r="I4149" s="347">
        <v>22.85</v>
      </c>
      <c r="J4149" s="331"/>
      <c r="K4149" s="142">
        <v>10.45</v>
      </c>
      <c r="L4149" s="331"/>
      <c r="M4149" s="331"/>
      <c r="N4149" s="135">
        <v>238.7825</v>
      </c>
      <c r="O4149" s="331"/>
      <c r="P4149" s="331"/>
      <c r="Q4149" s="331"/>
      <c r="R4149" s="331"/>
      <c r="S4149" s="135">
        <v>238.7825</v>
      </c>
    </row>
    <row r="4150" spans="1:19" ht="10.9" customHeight="1" x14ac:dyDescent="0.2">
      <c r="A4150" s="128" t="s">
        <v>4015</v>
      </c>
      <c r="B4150" s="334">
        <v>4719</v>
      </c>
      <c r="C4150" s="321"/>
      <c r="D4150" s="321" t="s">
        <v>3813</v>
      </c>
      <c r="E4150" s="321"/>
      <c r="F4150" s="321"/>
      <c r="G4150" s="321" t="s">
        <v>19</v>
      </c>
      <c r="H4150" s="321"/>
      <c r="I4150" s="347">
        <v>10.76</v>
      </c>
      <c r="J4150" s="331"/>
      <c r="K4150" s="135">
        <v>107.98</v>
      </c>
      <c r="L4150" s="331"/>
      <c r="M4150" s="331"/>
      <c r="N4150" s="129">
        <v>1161.8648000000001</v>
      </c>
      <c r="O4150" s="331"/>
      <c r="P4150" s="331"/>
      <c r="Q4150" s="331"/>
      <c r="R4150" s="331"/>
      <c r="S4150" s="129">
        <v>1161.8648000000001</v>
      </c>
    </row>
    <row r="4151" spans="1:19" ht="10.9" customHeight="1" x14ac:dyDescent="0.2">
      <c r="A4151" s="128" t="s">
        <v>4015</v>
      </c>
      <c r="B4151" s="334">
        <v>4767</v>
      </c>
      <c r="C4151" s="321"/>
      <c r="D4151" s="321" t="s">
        <v>3811</v>
      </c>
      <c r="E4151" s="321"/>
      <c r="F4151" s="321"/>
      <c r="G4151" s="321" t="s">
        <v>19</v>
      </c>
      <c r="H4151" s="321"/>
      <c r="I4151" s="347">
        <v>11.97</v>
      </c>
      <c r="J4151" s="331"/>
      <c r="K4151" s="132">
        <v>0.7</v>
      </c>
      <c r="L4151" s="331"/>
      <c r="M4151" s="331"/>
      <c r="N4151" s="132">
        <v>8.3789999999999996</v>
      </c>
      <c r="O4151" s="331"/>
      <c r="P4151" s="331"/>
      <c r="Q4151" s="331"/>
      <c r="R4151" s="331"/>
      <c r="S4151" s="132">
        <v>8.3789999999999996</v>
      </c>
    </row>
    <row r="4152" spans="1:19" ht="10.9" customHeight="1" x14ac:dyDescent="0.2">
      <c r="A4152" s="128" t="s">
        <v>4015</v>
      </c>
      <c r="B4152" s="334">
        <v>4774</v>
      </c>
      <c r="C4152" s="321"/>
      <c r="D4152" s="321" t="s">
        <v>3805</v>
      </c>
      <c r="E4152" s="321"/>
      <c r="F4152" s="321"/>
      <c r="G4152" s="321" t="s">
        <v>19</v>
      </c>
      <c r="H4152" s="321"/>
      <c r="I4152" s="347">
        <v>79.38</v>
      </c>
      <c r="J4152" s="331"/>
      <c r="K4152" s="132">
        <v>2.5499999999999998</v>
      </c>
      <c r="L4152" s="331"/>
      <c r="M4152" s="331"/>
      <c r="N4152" s="135">
        <v>202.41900000000001</v>
      </c>
      <c r="O4152" s="331"/>
      <c r="P4152" s="331"/>
      <c r="Q4152" s="331"/>
      <c r="R4152" s="331"/>
      <c r="S4152" s="135">
        <v>202.41900000000001</v>
      </c>
    </row>
    <row r="4153" spans="1:19" ht="10.9" customHeight="1" x14ac:dyDescent="0.2">
      <c r="A4153" s="128" t="s">
        <v>4015</v>
      </c>
      <c r="B4153" s="334">
        <v>4775</v>
      </c>
      <c r="C4153" s="321"/>
      <c r="D4153" s="321" t="s">
        <v>3804</v>
      </c>
      <c r="E4153" s="321"/>
      <c r="F4153" s="321"/>
      <c r="G4153" s="321" t="s">
        <v>19</v>
      </c>
      <c r="H4153" s="321"/>
      <c r="I4153" s="347">
        <v>66.7</v>
      </c>
      <c r="J4153" s="331"/>
      <c r="K4153" s="132">
        <v>6.32</v>
      </c>
      <c r="L4153" s="331"/>
      <c r="M4153" s="331"/>
      <c r="N4153" s="135">
        <v>421.54399999999998</v>
      </c>
      <c r="O4153" s="331"/>
      <c r="P4153" s="331"/>
      <c r="Q4153" s="331"/>
      <c r="R4153" s="331"/>
      <c r="S4153" s="135">
        <v>421.54399999999998</v>
      </c>
    </row>
    <row r="4154" spans="1:19" ht="10.9" customHeight="1" x14ac:dyDescent="0.2">
      <c r="A4154" s="128" t="s">
        <v>4015</v>
      </c>
      <c r="B4154" s="334">
        <v>4776</v>
      </c>
      <c r="C4154" s="321"/>
      <c r="D4154" s="321" t="s">
        <v>3803</v>
      </c>
      <c r="E4154" s="321"/>
      <c r="F4154" s="321"/>
      <c r="G4154" s="321" t="s">
        <v>19</v>
      </c>
      <c r="H4154" s="321"/>
      <c r="I4154" s="347">
        <v>35.24</v>
      </c>
      <c r="J4154" s="331"/>
      <c r="K4154" s="142">
        <v>14.25</v>
      </c>
      <c r="L4154" s="331"/>
      <c r="M4154" s="331"/>
      <c r="N4154" s="135">
        <v>502.17</v>
      </c>
      <c r="O4154" s="331"/>
      <c r="P4154" s="331"/>
      <c r="Q4154" s="331"/>
      <c r="R4154" s="331"/>
      <c r="S4154" s="135">
        <v>502.17</v>
      </c>
    </row>
    <row r="4155" spans="1:19" ht="10.9" customHeight="1" x14ac:dyDescent="0.2">
      <c r="A4155" s="128" t="s">
        <v>4015</v>
      </c>
      <c r="B4155" s="334">
        <v>4777</v>
      </c>
      <c r="C4155" s="321"/>
      <c r="D4155" s="321" t="s">
        <v>3802</v>
      </c>
      <c r="E4155" s="321"/>
      <c r="F4155" s="321"/>
      <c r="G4155" s="321" t="s">
        <v>19</v>
      </c>
      <c r="H4155" s="321"/>
      <c r="I4155" s="335">
        <v>3.27</v>
      </c>
      <c r="J4155" s="331"/>
      <c r="K4155" s="132">
        <v>1.03</v>
      </c>
      <c r="L4155" s="331"/>
      <c r="M4155" s="331"/>
      <c r="N4155" s="132">
        <v>3.3681000000000001</v>
      </c>
      <c r="O4155" s="331"/>
      <c r="P4155" s="331"/>
      <c r="Q4155" s="331"/>
      <c r="R4155" s="331"/>
      <c r="S4155" s="132">
        <v>3.3681000000000001</v>
      </c>
    </row>
    <row r="4156" spans="1:19" ht="10.9" customHeight="1" x14ac:dyDescent="0.2">
      <c r="A4156" s="128" t="s">
        <v>4015</v>
      </c>
      <c r="B4156" s="334">
        <v>4779</v>
      </c>
      <c r="C4156" s="321"/>
      <c r="D4156" s="321" t="s">
        <v>3801</v>
      </c>
      <c r="E4156" s="321"/>
      <c r="F4156" s="321"/>
      <c r="G4156" s="321" t="s">
        <v>19</v>
      </c>
      <c r="H4156" s="321"/>
      <c r="I4156" s="347">
        <v>35.729999999999997</v>
      </c>
      <c r="J4156" s="331"/>
      <c r="K4156" s="132">
        <v>1.75</v>
      </c>
      <c r="L4156" s="331"/>
      <c r="M4156" s="331"/>
      <c r="N4156" s="142">
        <v>62.527500000000003</v>
      </c>
      <c r="O4156" s="331"/>
      <c r="P4156" s="331"/>
      <c r="Q4156" s="331"/>
      <c r="R4156" s="331"/>
      <c r="S4156" s="142">
        <v>62.527500000000003</v>
      </c>
    </row>
    <row r="4157" spans="1:19" ht="10.9" customHeight="1" x14ac:dyDescent="0.2">
      <c r="A4157" s="128" t="s">
        <v>4015</v>
      </c>
      <c r="B4157" s="334">
        <v>4780</v>
      </c>
      <c r="C4157" s="321"/>
      <c r="D4157" s="321" t="s">
        <v>3800</v>
      </c>
      <c r="E4157" s="321"/>
      <c r="F4157" s="321"/>
      <c r="G4157" s="321" t="s">
        <v>19</v>
      </c>
      <c r="H4157" s="321"/>
      <c r="I4157" s="347">
        <v>41.21</v>
      </c>
      <c r="J4157" s="331"/>
      <c r="K4157" s="132">
        <v>2.58</v>
      </c>
      <c r="L4157" s="331"/>
      <c r="M4157" s="331"/>
      <c r="N4157" s="135">
        <v>106.3218</v>
      </c>
      <c r="O4157" s="331"/>
      <c r="P4157" s="331"/>
      <c r="Q4157" s="331"/>
      <c r="R4157" s="331"/>
      <c r="S4157" s="135">
        <v>106.3218</v>
      </c>
    </row>
    <row r="4158" spans="1:19" ht="10.9" customHeight="1" x14ac:dyDescent="0.2">
      <c r="A4158" s="128" t="s">
        <v>4015</v>
      </c>
      <c r="B4158" s="334">
        <v>4781</v>
      </c>
      <c r="C4158" s="321"/>
      <c r="D4158" s="321" t="s">
        <v>3799</v>
      </c>
      <c r="E4158" s="321"/>
      <c r="F4158" s="321"/>
      <c r="G4158" s="321" t="s">
        <v>19</v>
      </c>
      <c r="H4158" s="321"/>
      <c r="I4158" s="352">
        <v>295.06</v>
      </c>
      <c r="J4158" s="331"/>
      <c r="K4158" s="142">
        <v>28.48</v>
      </c>
      <c r="L4158" s="331"/>
      <c r="M4158" s="331"/>
      <c r="N4158" s="129">
        <v>8403.3088000000007</v>
      </c>
      <c r="O4158" s="331"/>
      <c r="P4158" s="331"/>
      <c r="Q4158" s="331"/>
      <c r="R4158" s="331"/>
      <c r="S4158" s="129">
        <v>8403.3088000000007</v>
      </c>
    </row>
    <row r="4159" spans="1:19" ht="10.9" customHeight="1" x14ac:dyDescent="0.2">
      <c r="A4159" s="128" t="s">
        <v>4015</v>
      </c>
      <c r="B4159" s="334">
        <v>4782</v>
      </c>
      <c r="C4159" s="321"/>
      <c r="D4159" s="321" t="s">
        <v>3798</v>
      </c>
      <c r="E4159" s="321"/>
      <c r="F4159" s="321"/>
      <c r="G4159" s="321" t="s">
        <v>19</v>
      </c>
      <c r="H4159" s="321"/>
      <c r="I4159" s="352">
        <v>194.13</v>
      </c>
      <c r="J4159" s="331"/>
      <c r="K4159" s="142">
        <v>53.82</v>
      </c>
      <c r="L4159" s="331"/>
      <c r="M4159" s="331"/>
      <c r="N4159" s="131">
        <v>10448.0766</v>
      </c>
      <c r="O4159" s="331"/>
      <c r="P4159" s="331"/>
      <c r="Q4159" s="331"/>
      <c r="R4159" s="331"/>
      <c r="S4159" s="131">
        <v>10448.0766</v>
      </c>
    </row>
    <row r="4160" spans="1:19" ht="10.9" customHeight="1" x14ac:dyDescent="0.2">
      <c r="A4160" s="128" t="s">
        <v>4015</v>
      </c>
      <c r="B4160" s="334">
        <v>4783</v>
      </c>
      <c r="C4160" s="321"/>
      <c r="D4160" s="321" t="s">
        <v>3797</v>
      </c>
      <c r="E4160" s="321"/>
      <c r="F4160" s="321"/>
      <c r="G4160" s="321" t="s">
        <v>19</v>
      </c>
      <c r="H4160" s="321"/>
      <c r="I4160" s="335">
        <v>5.28</v>
      </c>
      <c r="J4160" s="331"/>
      <c r="K4160" s="132">
        <v>8.59</v>
      </c>
      <c r="L4160" s="331"/>
      <c r="M4160" s="331"/>
      <c r="N4160" s="142">
        <v>45.355200000000004</v>
      </c>
      <c r="O4160" s="331"/>
      <c r="P4160" s="331"/>
      <c r="Q4160" s="331"/>
      <c r="R4160" s="331"/>
      <c r="S4160" s="142">
        <v>45.355200000000004</v>
      </c>
    </row>
    <row r="4161" spans="1:19" ht="10.9" customHeight="1" x14ac:dyDescent="0.2">
      <c r="A4161" s="128" t="s">
        <v>4015</v>
      </c>
      <c r="B4161" s="334">
        <v>4784</v>
      </c>
      <c r="C4161" s="321"/>
      <c r="D4161" s="321" t="s">
        <v>3796</v>
      </c>
      <c r="E4161" s="321"/>
      <c r="F4161" s="321"/>
      <c r="G4161" s="321" t="s">
        <v>19</v>
      </c>
      <c r="H4161" s="321"/>
      <c r="I4161" s="347">
        <v>28.82</v>
      </c>
      <c r="J4161" s="331"/>
      <c r="K4161" s="142">
        <v>10.86</v>
      </c>
      <c r="L4161" s="331"/>
      <c r="M4161" s="331"/>
      <c r="N4161" s="135">
        <v>312.98520000000002</v>
      </c>
      <c r="O4161" s="331"/>
      <c r="P4161" s="331"/>
      <c r="Q4161" s="331"/>
      <c r="R4161" s="331"/>
      <c r="S4161" s="135">
        <v>312.98520000000002</v>
      </c>
    </row>
    <row r="4162" spans="1:19" ht="10.9" customHeight="1" x14ac:dyDescent="0.2">
      <c r="A4162" s="128" t="s">
        <v>4015</v>
      </c>
      <c r="B4162" s="334">
        <v>4785</v>
      </c>
      <c r="C4162" s="321"/>
      <c r="D4162" s="321" t="s">
        <v>3795</v>
      </c>
      <c r="E4162" s="321"/>
      <c r="F4162" s="321"/>
      <c r="G4162" s="321" t="s">
        <v>19</v>
      </c>
      <c r="H4162" s="321"/>
      <c r="I4162" s="347">
        <v>17.93</v>
      </c>
      <c r="J4162" s="331"/>
      <c r="K4162" s="142">
        <v>19.920000000000002</v>
      </c>
      <c r="L4162" s="331"/>
      <c r="M4162" s="331"/>
      <c r="N4162" s="135">
        <v>357.16559999999998</v>
      </c>
      <c r="O4162" s="331"/>
      <c r="P4162" s="331"/>
      <c r="Q4162" s="331"/>
      <c r="R4162" s="331"/>
      <c r="S4162" s="135">
        <v>357.16559999999998</v>
      </c>
    </row>
    <row r="4163" spans="1:19" ht="10.9" customHeight="1" x14ac:dyDescent="0.2">
      <c r="A4163" s="322" t="s">
        <v>4014</v>
      </c>
      <c r="B4163" s="322"/>
      <c r="C4163" s="322"/>
      <c r="D4163" s="322"/>
      <c r="E4163" s="322"/>
      <c r="F4163" s="322"/>
      <c r="G4163" s="322"/>
      <c r="H4163" s="322"/>
      <c r="I4163" s="322"/>
      <c r="J4163" s="322"/>
      <c r="K4163" s="322"/>
      <c r="L4163" s="333">
        <v>0</v>
      </c>
      <c r="M4163" s="322"/>
      <c r="N4163" s="159">
        <v>22274.268100000001</v>
      </c>
      <c r="O4163" s="333">
        <v>0</v>
      </c>
      <c r="P4163" s="322"/>
      <c r="Q4163" s="333">
        <v>0</v>
      </c>
      <c r="R4163" s="322"/>
      <c r="S4163" s="159">
        <v>22274.268100000001</v>
      </c>
    </row>
    <row r="4164" spans="1:19" ht="10.9" customHeight="1" x14ac:dyDescent="0.2">
      <c r="A4164" s="322" t="s">
        <v>4013</v>
      </c>
      <c r="B4164" s="322"/>
      <c r="C4164" s="322"/>
      <c r="D4164" s="322"/>
      <c r="E4164" s="322"/>
      <c r="F4164" s="322"/>
      <c r="G4164" s="322"/>
      <c r="H4164" s="322"/>
      <c r="I4164" s="322"/>
      <c r="J4164" s="322"/>
      <c r="K4164" s="322"/>
      <c r="L4164" s="330">
        <v>0</v>
      </c>
      <c r="M4164" s="322"/>
      <c r="N4164" s="149">
        <v>1</v>
      </c>
      <c r="O4164" s="330">
        <v>0</v>
      </c>
      <c r="P4164" s="322"/>
      <c r="Q4164" s="330">
        <v>0</v>
      </c>
      <c r="R4164" s="322"/>
      <c r="S4164" s="149">
        <v>1</v>
      </c>
    </row>
    <row r="4165" spans="1:19" ht="10.9" customHeight="1" x14ac:dyDescent="0.2">
      <c r="A4165" s="301"/>
      <c r="B4165" s="301"/>
      <c r="C4165" s="301"/>
      <c r="D4165" s="301"/>
      <c r="E4165" s="301"/>
      <c r="F4165" s="301"/>
      <c r="G4165" s="301"/>
      <c r="H4165" s="301"/>
      <c r="I4165" s="301"/>
      <c r="J4165" s="301"/>
      <c r="K4165" s="301"/>
      <c r="L4165" s="301"/>
      <c r="M4165" s="301"/>
      <c r="N4165" s="301"/>
      <c r="O4165" s="301"/>
      <c r="P4165" s="301"/>
      <c r="Q4165" s="301"/>
      <c r="R4165" s="301"/>
      <c r="S4165" s="301"/>
    </row>
    <row r="4166" spans="1:19" ht="10.9" customHeight="1" x14ac:dyDescent="0.2">
      <c r="A4166" s="322" t="s">
        <v>4022</v>
      </c>
      <c r="B4166" s="322"/>
      <c r="C4166" s="322"/>
      <c r="D4166" s="322"/>
      <c r="E4166" s="321" t="s">
        <v>4061</v>
      </c>
      <c r="F4166" s="321"/>
      <c r="G4166" s="321"/>
      <c r="H4166" s="321"/>
      <c r="I4166" s="321"/>
      <c r="J4166" s="321"/>
      <c r="K4166" s="321"/>
      <c r="L4166" s="321"/>
      <c r="M4166" s="321"/>
      <c r="N4166" s="321"/>
      <c r="O4166" s="321"/>
      <c r="P4166" s="322" t="s">
        <v>2904</v>
      </c>
      <c r="Q4166" s="322"/>
      <c r="R4166" s="321" t="s">
        <v>414</v>
      </c>
      <c r="S4166" s="321"/>
    </row>
    <row r="4167" spans="1:19" ht="10.9" customHeight="1" x14ac:dyDescent="0.2">
      <c r="A4167" s="157"/>
      <c r="B4167" s="324"/>
      <c r="C4167" s="324"/>
      <c r="D4167" s="324"/>
      <c r="E4167" s="324"/>
      <c r="F4167" s="324"/>
      <c r="G4167" s="325"/>
      <c r="H4167" s="325"/>
      <c r="I4167" s="325"/>
      <c r="J4167" s="325"/>
      <c r="K4167" s="156"/>
      <c r="L4167" s="326" t="s">
        <v>4020</v>
      </c>
      <c r="M4167" s="326"/>
      <c r="N4167" s="326"/>
      <c r="O4167" s="326"/>
      <c r="P4167" s="326"/>
      <c r="Q4167" s="326"/>
      <c r="R4167" s="326"/>
      <c r="S4167" s="156"/>
    </row>
    <row r="4168" spans="1:19" ht="65.650000000000006" customHeight="1" x14ac:dyDescent="0.2">
      <c r="A4168" s="155" t="s">
        <v>1247</v>
      </c>
      <c r="B4168" s="327" t="s">
        <v>0</v>
      </c>
      <c r="C4168" s="327"/>
      <c r="D4168" s="327" t="s">
        <v>1</v>
      </c>
      <c r="E4168" s="327"/>
      <c r="F4168" s="327"/>
      <c r="G4168" s="327" t="s">
        <v>2904</v>
      </c>
      <c r="H4168" s="327"/>
      <c r="I4168" s="328" t="s">
        <v>405</v>
      </c>
      <c r="J4168" s="328"/>
      <c r="K4168" s="154" t="s">
        <v>4</v>
      </c>
      <c r="L4168" s="322" t="s">
        <v>4019</v>
      </c>
      <c r="M4168" s="322"/>
      <c r="N4168" s="141" t="s">
        <v>4018</v>
      </c>
      <c r="O4168" s="322" t="s">
        <v>4017</v>
      </c>
      <c r="P4168" s="322"/>
      <c r="Q4168" s="322" t="s">
        <v>4016</v>
      </c>
      <c r="R4168" s="322"/>
      <c r="S4168" s="154" t="s">
        <v>5</v>
      </c>
    </row>
    <row r="4169" spans="1:19" ht="10.9" customHeight="1" x14ac:dyDescent="0.2">
      <c r="A4169" s="128" t="s">
        <v>4015</v>
      </c>
      <c r="B4169" s="334">
        <v>4709</v>
      </c>
      <c r="C4169" s="321"/>
      <c r="D4169" s="321" t="s">
        <v>3819</v>
      </c>
      <c r="E4169" s="321"/>
      <c r="F4169" s="321"/>
      <c r="G4169" s="321" t="s">
        <v>19</v>
      </c>
      <c r="H4169" s="321"/>
      <c r="I4169" s="347">
        <v>36.51</v>
      </c>
      <c r="J4169" s="331"/>
      <c r="K4169" s="142">
        <v>10.45</v>
      </c>
      <c r="L4169" s="331"/>
      <c r="M4169" s="331"/>
      <c r="N4169" s="135">
        <v>381.52949999999998</v>
      </c>
      <c r="O4169" s="331"/>
      <c r="P4169" s="331"/>
      <c r="Q4169" s="331"/>
      <c r="R4169" s="331"/>
      <c r="S4169" s="135">
        <v>381.52949999999998</v>
      </c>
    </row>
    <row r="4170" spans="1:19" ht="10.9" customHeight="1" x14ac:dyDescent="0.2">
      <c r="A4170" s="128" t="s">
        <v>4015</v>
      </c>
      <c r="B4170" s="334">
        <v>4719</v>
      </c>
      <c r="C4170" s="321"/>
      <c r="D4170" s="321" t="s">
        <v>3813</v>
      </c>
      <c r="E4170" s="321"/>
      <c r="F4170" s="321"/>
      <c r="G4170" s="321" t="s">
        <v>19</v>
      </c>
      <c r="H4170" s="321"/>
      <c r="I4170" s="347">
        <v>23.54</v>
      </c>
      <c r="J4170" s="331"/>
      <c r="K4170" s="135">
        <v>107.98</v>
      </c>
      <c r="L4170" s="331"/>
      <c r="M4170" s="331"/>
      <c r="N4170" s="129">
        <v>2541.8492000000001</v>
      </c>
      <c r="O4170" s="331"/>
      <c r="P4170" s="331"/>
      <c r="Q4170" s="331"/>
      <c r="R4170" s="331"/>
      <c r="S4170" s="129">
        <v>2541.8492000000001</v>
      </c>
    </row>
    <row r="4171" spans="1:19" ht="10.9" customHeight="1" x14ac:dyDescent="0.2">
      <c r="A4171" s="128" t="s">
        <v>4015</v>
      </c>
      <c r="B4171" s="334">
        <v>4767</v>
      </c>
      <c r="C4171" s="321"/>
      <c r="D4171" s="321" t="s">
        <v>3811</v>
      </c>
      <c r="E4171" s="321"/>
      <c r="F4171" s="321"/>
      <c r="G4171" s="321" t="s">
        <v>19</v>
      </c>
      <c r="H4171" s="321"/>
      <c r="I4171" s="347">
        <v>16.190000000000001</v>
      </c>
      <c r="J4171" s="331"/>
      <c r="K4171" s="132">
        <v>0.7</v>
      </c>
      <c r="L4171" s="331"/>
      <c r="M4171" s="331"/>
      <c r="N4171" s="142">
        <v>11.333</v>
      </c>
      <c r="O4171" s="331"/>
      <c r="P4171" s="331"/>
      <c r="Q4171" s="331"/>
      <c r="R4171" s="331"/>
      <c r="S4171" s="142">
        <v>11.333</v>
      </c>
    </row>
    <row r="4172" spans="1:19" ht="10.9" customHeight="1" x14ac:dyDescent="0.2">
      <c r="A4172" s="128" t="s">
        <v>4015</v>
      </c>
      <c r="B4172" s="334">
        <v>4774</v>
      </c>
      <c r="C4172" s="321"/>
      <c r="D4172" s="321" t="s">
        <v>3805</v>
      </c>
      <c r="E4172" s="321"/>
      <c r="F4172" s="321"/>
      <c r="G4172" s="321" t="s">
        <v>19</v>
      </c>
      <c r="H4172" s="321"/>
      <c r="I4172" s="352">
        <v>233.44</v>
      </c>
      <c r="J4172" s="331"/>
      <c r="K4172" s="132">
        <v>2.5499999999999998</v>
      </c>
      <c r="L4172" s="331"/>
      <c r="M4172" s="331"/>
      <c r="N4172" s="135">
        <v>595.27200000000005</v>
      </c>
      <c r="O4172" s="331"/>
      <c r="P4172" s="331"/>
      <c r="Q4172" s="331"/>
      <c r="R4172" s="331"/>
      <c r="S4172" s="135">
        <v>595.27200000000005</v>
      </c>
    </row>
    <row r="4173" spans="1:19" ht="10.9" customHeight="1" x14ac:dyDescent="0.2">
      <c r="A4173" s="128" t="s">
        <v>4015</v>
      </c>
      <c r="B4173" s="334">
        <v>4775</v>
      </c>
      <c r="C4173" s="321"/>
      <c r="D4173" s="321" t="s">
        <v>3804</v>
      </c>
      <c r="E4173" s="321"/>
      <c r="F4173" s="321"/>
      <c r="G4173" s="321" t="s">
        <v>19</v>
      </c>
      <c r="H4173" s="321"/>
      <c r="I4173" s="352">
        <v>128.34</v>
      </c>
      <c r="J4173" s="331"/>
      <c r="K4173" s="132">
        <v>6.32</v>
      </c>
      <c r="L4173" s="331"/>
      <c r="M4173" s="331"/>
      <c r="N4173" s="135">
        <v>811.10879999999997</v>
      </c>
      <c r="O4173" s="331"/>
      <c r="P4173" s="331"/>
      <c r="Q4173" s="331"/>
      <c r="R4173" s="331"/>
      <c r="S4173" s="135">
        <v>811.10879999999997</v>
      </c>
    </row>
    <row r="4174" spans="1:19" ht="10.9" customHeight="1" x14ac:dyDescent="0.2">
      <c r="A4174" s="128" t="s">
        <v>4015</v>
      </c>
      <c r="B4174" s="334">
        <v>4777</v>
      </c>
      <c r="C4174" s="321"/>
      <c r="D4174" s="321" t="s">
        <v>3802</v>
      </c>
      <c r="E4174" s="321"/>
      <c r="F4174" s="321"/>
      <c r="G4174" s="321" t="s">
        <v>19</v>
      </c>
      <c r="H4174" s="321"/>
      <c r="I4174" s="335">
        <v>5.52</v>
      </c>
      <c r="J4174" s="331"/>
      <c r="K4174" s="132">
        <v>1.03</v>
      </c>
      <c r="L4174" s="331"/>
      <c r="M4174" s="331"/>
      <c r="N4174" s="132">
        <v>5.6856</v>
      </c>
      <c r="O4174" s="331"/>
      <c r="P4174" s="331"/>
      <c r="Q4174" s="331"/>
      <c r="R4174" s="331"/>
      <c r="S4174" s="132">
        <v>5.6856</v>
      </c>
    </row>
    <row r="4175" spans="1:19" ht="10.9" customHeight="1" x14ac:dyDescent="0.2">
      <c r="A4175" s="128" t="s">
        <v>4015</v>
      </c>
      <c r="B4175" s="334">
        <v>4779</v>
      </c>
      <c r="C4175" s="321"/>
      <c r="D4175" s="321" t="s">
        <v>3801</v>
      </c>
      <c r="E4175" s="321"/>
      <c r="F4175" s="321"/>
      <c r="G4175" s="321" t="s">
        <v>19</v>
      </c>
      <c r="H4175" s="321"/>
      <c r="I4175" s="347">
        <v>75.72</v>
      </c>
      <c r="J4175" s="331"/>
      <c r="K4175" s="132">
        <v>1.75</v>
      </c>
      <c r="L4175" s="331"/>
      <c r="M4175" s="331"/>
      <c r="N4175" s="135">
        <v>132.51</v>
      </c>
      <c r="O4175" s="331"/>
      <c r="P4175" s="331"/>
      <c r="Q4175" s="331"/>
      <c r="R4175" s="331"/>
      <c r="S4175" s="135">
        <v>132.51</v>
      </c>
    </row>
    <row r="4176" spans="1:19" ht="10.9" customHeight="1" x14ac:dyDescent="0.2">
      <c r="A4176" s="128" t="s">
        <v>4015</v>
      </c>
      <c r="B4176" s="334">
        <v>4780</v>
      </c>
      <c r="C4176" s="321"/>
      <c r="D4176" s="321" t="s">
        <v>3800</v>
      </c>
      <c r="E4176" s="321"/>
      <c r="F4176" s="321"/>
      <c r="G4176" s="321" t="s">
        <v>19</v>
      </c>
      <c r="H4176" s="321"/>
      <c r="I4176" s="352">
        <v>107.28</v>
      </c>
      <c r="J4176" s="331"/>
      <c r="K4176" s="132">
        <v>2.58</v>
      </c>
      <c r="L4176" s="331"/>
      <c r="M4176" s="331"/>
      <c r="N4176" s="135">
        <v>276.7824</v>
      </c>
      <c r="O4176" s="331"/>
      <c r="P4176" s="331"/>
      <c r="Q4176" s="331"/>
      <c r="R4176" s="331"/>
      <c r="S4176" s="135">
        <v>276.7824</v>
      </c>
    </row>
    <row r="4177" spans="1:19" ht="10.9" customHeight="1" x14ac:dyDescent="0.2">
      <c r="A4177" s="128" t="s">
        <v>4015</v>
      </c>
      <c r="B4177" s="334">
        <v>4781</v>
      </c>
      <c r="C4177" s="321"/>
      <c r="D4177" s="321" t="s">
        <v>3799</v>
      </c>
      <c r="E4177" s="321"/>
      <c r="F4177" s="321"/>
      <c r="G4177" s="321" t="s">
        <v>19</v>
      </c>
      <c r="H4177" s="321"/>
      <c r="I4177" s="352">
        <v>233.42</v>
      </c>
      <c r="J4177" s="331"/>
      <c r="K4177" s="142">
        <v>28.48</v>
      </c>
      <c r="L4177" s="331"/>
      <c r="M4177" s="331"/>
      <c r="N4177" s="129">
        <v>6647.8015999999998</v>
      </c>
      <c r="O4177" s="331"/>
      <c r="P4177" s="331"/>
      <c r="Q4177" s="331"/>
      <c r="R4177" s="331"/>
      <c r="S4177" s="129">
        <v>6647.8015999999998</v>
      </c>
    </row>
    <row r="4178" spans="1:19" ht="10.9" customHeight="1" x14ac:dyDescent="0.2">
      <c r="A4178" s="128" t="s">
        <v>4015</v>
      </c>
      <c r="B4178" s="334">
        <v>4782</v>
      </c>
      <c r="C4178" s="321"/>
      <c r="D4178" s="321" t="s">
        <v>3798</v>
      </c>
      <c r="E4178" s="321"/>
      <c r="F4178" s="321"/>
      <c r="G4178" s="321" t="s">
        <v>19</v>
      </c>
      <c r="H4178" s="321"/>
      <c r="I4178" s="352">
        <v>140.84</v>
      </c>
      <c r="J4178" s="331"/>
      <c r="K4178" s="142">
        <v>53.82</v>
      </c>
      <c r="L4178" s="331"/>
      <c r="M4178" s="331"/>
      <c r="N4178" s="129">
        <v>7580.0087999999996</v>
      </c>
      <c r="O4178" s="331"/>
      <c r="P4178" s="331"/>
      <c r="Q4178" s="331"/>
      <c r="R4178" s="331"/>
      <c r="S4178" s="129">
        <v>7580.0087999999996</v>
      </c>
    </row>
    <row r="4179" spans="1:19" ht="10.9" customHeight="1" x14ac:dyDescent="0.2">
      <c r="A4179" s="128" t="s">
        <v>4015</v>
      </c>
      <c r="B4179" s="334">
        <v>4784</v>
      </c>
      <c r="C4179" s="321"/>
      <c r="D4179" s="321" t="s">
        <v>3796</v>
      </c>
      <c r="E4179" s="321"/>
      <c r="F4179" s="321"/>
      <c r="G4179" s="321" t="s">
        <v>19</v>
      </c>
      <c r="H4179" s="321"/>
      <c r="I4179" s="347">
        <v>15.13</v>
      </c>
      <c r="J4179" s="331"/>
      <c r="K4179" s="142">
        <v>10.86</v>
      </c>
      <c r="L4179" s="331"/>
      <c r="M4179" s="331"/>
      <c r="N4179" s="135">
        <v>164.31180000000001</v>
      </c>
      <c r="O4179" s="331"/>
      <c r="P4179" s="331"/>
      <c r="Q4179" s="331"/>
      <c r="R4179" s="331"/>
      <c r="S4179" s="135">
        <v>164.31180000000001</v>
      </c>
    </row>
    <row r="4180" spans="1:19" ht="10.9" customHeight="1" x14ac:dyDescent="0.2">
      <c r="A4180" s="128" t="s">
        <v>4015</v>
      </c>
      <c r="B4180" s="334">
        <v>9542</v>
      </c>
      <c r="C4180" s="321"/>
      <c r="D4180" s="321" t="s">
        <v>3563</v>
      </c>
      <c r="E4180" s="321"/>
      <c r="F4180" s="321"/>
      <c r="G4180" s="321" t="s">
        <v>19</v>
      </c>
      <c r="H4180" s="321"/>
      <c r="I4180" s="335">
        <v>7.38</v>
      </c>
      <c r="J4180" s="331"/>
      <c r="K4180" s="142">
        <v>37.61</v>
      </c>
      <c r="L4180" s="331"/>
      <c r="M4180" s="331"/>
      <c r="N4180" s="135">
        <v>277.56180000000001</v>
      </c>
      <c r="O4180" s="331"/>
      <c r="P4180" s="331"/>
      <c r="Q4180" s="331"/>
      <c r="R4180" s="331"/>
      <c r="S4180" s="135">
        <v>277.56180000000001</v>
      </c>
    </row>
    <row r="4181" spans="1:19" ht="10.9" customHeight="1" x14ac:dyDescent="0.2">
      <c r="A4181" s="322" t="s">
        <v>4014</v>
      </c>
      <c r="B4181" s="322"/>
      <c r="C4181" s="322"/>
      <c r="D4181" s="322"/>
      <c r="E4181" s="322"/>
      <c r="F4181" s="322"/>
      <c r="G4181" s="322"/>
      <c r="H4181" s="322"/>
      <c r="I4181" s="322"/>
      <c r="J4181" s="322"/>
      <c r="K4181" s="322"/>
      <c r="L4181" s="333">
        <v>0</v>
      </c>
      <c r="M4181" s="322"/>
      <c r="N4181" s="159">
        <v>19425.754499999999</v>
      </c>
      <c r="O4181" s="333">
        <v>0</v>
      </c>
      <c r="P4181" s="322"/>
      <c r="Q4181" s="333">
        <v>0</v>
      </c>
      <c r="R4181" s="322"/>
      <c r="S4181" s="159">
        <v>19425.754499999999</v>
      </c>
    </row>
    <row r="4182" spans="1:19" ht="10.9" customHeight="1" x14ac:dyDescent="0.2">
      <c r="A4182" s="322" t="s">
        <v>4013</v>
      </c>
      <c r="B4182" s="322"/>
      <c r="C4182" s="322"/>
      <c r="D4182" s="322"/>
      <c r="E4182" s="322"/>
      <c r="F4182" s="322"/>
      <c r="G4182" s="322"/>
      <c r="H4182" s="322"/>
      <c r="I4182" s="322"/>
      <c r="J4182" s="322"/>
      <c r="K4182" s="322"/>
      <c r="L4182" s="330">
        <v>0</v>
      </c>
      <c r="M4182" s="322"/>
      <c r="N4182" s="149">
        <v>1</v>
      </c>
      <c r="O4182" s="330">
        <v>0</v>
      </c>
      <c r="P4182" s="322"/>
      <c r="Q4182" s="330">
        <v>0</v>
      </c>
      <c r="R4182" s="322"/>
      <c r="S4182" s="149">
        <v>1</v>
      </c>
    </row>
    <row r="4183" spans="1:19" ht="10.9" customHeight="1" x14ac:dyDescent="0.2">
      <c r="A4183" s="301"/>
      <c r="B4183" s="301"/>
      <c r="C4183" s="301"/>
      <c r="D4183" s="301"/>
      <c r="E4183" s="301"/>
      <c r="F4183" s="301"/>
      <c r="G4183" s="301"/>
      <c r="H4183" s="301"/>
      <c r="I4183" s="301"/>
      <c r="J4183" s="301"/>
      <c r="K4183" s="301"/>
      <c r="L4183" s="301"/>
      <c r="M4183" s="301"/>
      <c r="N4183" s="301"/>
      <c r="O4183" s="301"/>
      <c r="P4183" s="301"/>
      <c r="Q4183" s="301"/>
      <c r="R4183" s="301"/>
      <c r="S4183" s="301"/>
    </row>
    <row r="4184" spans="1:19" ht="10.9" customHeight="1" x14ac:dyDescent="0.2">
      <c r="A4184" s="322" t="s">
        <v>4022</v>
      </c>
      <c r="B4184" s="322"/>
      <c r="C4184" s="322"/>
      <c r="D4184" s="322"/>
      <c r="E4184" s="321" t="s">
        <v>4060</v>
      </c>
      <c r="F4184" s="321"/>
      <c r="G4184" s="321"/>
      <c r="H4184" s="321"/>
      <c r="I4184" s="321"/>
      <c r="J4184" s="321"/>
      <c r="K4184" s="321"/>
      <c r="L4184" s="321"/>
      <c r="M4184" s="321"/>
      <c r="N4184" s="321"/>
      <c r="O4184" s="321"/>
      <c r="P4184" s="322" t="s">
        <v>2904</v>
      </c>
      <c r="Q4184" s="322"/>
      <c r="R4184" s="321" t="s">
        <v>414</v>
      </c>
      <c r="S4184" s="321"/>
    </row>
    <row r="4185" spans="1:19" ht="10.9" customHeight="1" x14ac:dyDescent="0.2">
      <c r="A4185" s="157"/>
      <c r="B4185" s="324"/>
      <c r="C4185" s="324"/>
      <c r="D4185" s="324"/>
      <c r="E4185" s="324"/>
      <c r="F4185" s="324"/>
      <c r="G4185" s="325"/>
      <c r="H4185" s="325"/>
      <c r="I4185" s="325"/>
      <c r="J4185" s="325"/>
      <c r="K4185" s="156"/>
      <c r="L4185" s="326" t="s">
        <v>4020</v>
      </c>
      <c r="M4185" s="326"/>
      <c r="N4185" s="326"/>
      <c r="O4185" s="326"/>
      <c r="P4185" s="326"/>
      <c r="Q4185" s="326"/>
      <c r="R4185" s="326"/>
      <c r="S4185" s="156"/>
    </row>
    <row r="4186" spans="1:19" ht="65.650000000000006" customHeight="1" x14ac:dyDescent="0.2">
      <c r="A4186" s="155" t="s">
        <v>1247</v>
      </c>
      <c r="B4186" s="327" t="s">
        <v>0</v>
      </c>
      <c r="C4186" s="327"/>
      <c r="D4186" s="327" t="s">
        <v>1</v>
      </c>
      <c r="E4186" s="327"/>
      <c r="F4186" s="327"/>
      <c r="G4186" s="327" t="s">
        <v>2904</v>
      </c>
      <c r="H4186" s="327"/>
      <c r="I4186" s="328" t="s">
        <v>405</v>
      </c>
      <c r="J4186" s="328"/>
      <c r="K4186" s="154" t="s">
        <v>4</v>
      </c>
      <c r="L4186" s="322" t="s">
        <v>4019</v>
      </c>
      <c r="M4186" s="322"/>
      <c r="N4186" s="141" t="s">
        <v>4018</v>
      </c>
      <c r="O4186" s="322" t="s">
        <v>4017</v>
      </c>
      <c r="P4186" s="322"/>
      <c r="Q4186" s="322" t="s">
        <v>4016</v>
      </c>
      <c r="R4186" s="322"/>
      <c r="S4186" s="154" t="s">
        <v>5</v>
      </c>
    </row>
    <row r="4187" spans="1:19" ht="10.9" customHeight="1" x14ac:dyDescent="0.2">
      <c r="A4187" s="128" t="s">
        <v>4015</v>
      </c>
      <c r="B4187" s="334">
        <v>4709</v>
      </c>
      <c r="C4187" s="321"/>
      <c r="D4187" s="321" t="s">
        <v>3819</v>
      </c>
      <c r="E4187" s="321"/>
      <c r="F4187" s="321"/>
      <c r="G4187" s="321" t="s">
        <v>19</v>
      </c>
      <c r="H4187" s="321"/>
      <c r="I4187" s="335">
        <v>8.5299999999999994</v>
      </c>
      <c r="J4187" s="331"/>
      <c r="K4187" s="142">
        <v>10.45</v>
      </c>
      <c r="L4187" s="331"/>
      <c r="M4187" s="331"/>
      <c r="N4187" s="142">
        <v>89.138499999999993</v>
      </c>
      <c r="O4187" s="331"/>
      <c r="P4187" s="331"/>
      <c r="Q4187" s="331"/>
      <c r="R4187" s="331"/>
      <c r="S4187" s="142">
        <v>89.138499999999993</v>
      </c>
    </row>
    <row r="4188" spans="1:19" ht="10.9" customHeight="1" x14ac:dyDescent="0.2">
      <c r="A4188" s="128" t="s">
        <v>4015</v>
      </c>
      <c r="B4188" s="334">
        <v>4719</v>
      </c>
      <c r="C4188" s="321"/>
      <c r="D4188" s="321" t="s">
        <v>3813</v>
      </c>
      <c r="E4188" s="321"/>
      <c r="F4188" s="321"/>
      <c r="G4188" s="321" t="s">
        <v>19</v>
      </c>
      <c r="H4188" s="321"/>
      <c r="I4188" s="335">
        <v>4.3</v>
      </c>
      <c r="J4188" s="331"/>
      <c r="K4188" s="135">
        <v>107.98</v>
      </c>
      <c r="L4188" s="331"/>
      <c r="M4188" s="331"/>
      <c r="N4188" s="135">
        <v>464.31400000000002</v>
      </c>
      <c r="O4188" s="331"/>
      <c r="P4188" s="331"/>
      <c r="Q4188" s="331"/>
      <c r="R4188" s="331"/>
      <c r="S4188" s="135">
        <v>464.31400000000002</v>
      </c>
    </row>
    <row r="4189" spans="1:19" ht="10.9" customHeight="1" x14ac:dyDescent="0.2">
      <c r="A4189" s="128" t="s">
        <v>4015</v>
      </c>
      <c r="B4189" s="334">
        <v>4767</v>
      </c>
      <c r="C4189" s="321"/>
      <c r="D4189" s="321" t="s">
        <v>3811</v>
      </c>
      <c r="E4189" s="321"/>
      <c r="F4189" s="321"/>
      <c r="G4189" s="321" t="s">
        <v>19</v>
      </c>
      <c r="H4189" s="321"/>
      <c r="I4189" s="347">
        <v>45.88</v>
      </c>
      <c r="J4189" s="331"/>
      <c r="K4189" s="132">
        <v>0.7</v>
      </c>
      <c r="L4189" s="331"/>
      <c r="M4189" s="331"/>
      <c r="N4189" s="142">
        <v>32.116</v>
      </c>
      <c r="O4189" s="331"/>
      <c r="P4189" s="331"/>
      <c r="Q4189" s="331"/>
      <c r="R4189" s="331"/>
      <c r="S4189" s="142">
        <v>32.116</v>
      </c>
    </row>
    <row r="4190" spans="1:19" ht="10.9" customHeight="1" x14ac:dyDescent="0.2">
      <c r="A4190" s="128" t="s">
        <v>4015</v>
      </c>
      <c r="B4190" s="334">
        <v>4774</v>
      </c>
      <c r="C4190" s="321"/>
      <c r="D4190" s="321" t="s">
        <v>3805</v>
      </c>
      <c r="E4190" s="321"/>
      <c r="F4190" s="321"/>
      <c r="G4190" s="321" t="s">
        <v>19</v>
      </c>
      <c r="H4190" s="321"/>
      <c r="I4190" s="352">
        <v>160.30000000000001</v>
      </c>
      <c r="J4190" s="331"/>
      <c r="K4190" s="132">
        <v>2.5499999999999998</v>
      </c>
      <c r="L4190" s="331"/>
      <c r="M4190" s="331"/>
      <c r="N4190" s="135">
        <v>408.76499999999999</v>
      </c>
      <c r="O4190" s="331"/>
      <c r="P4190" s="331"/>
      <c r="Q4190" s="331"/>
      <c r="R4190" s="331"/>
      <c r="S4190" s="135">
        <v>408.76499999999999</v>
      </c>
    </row>
    <row r="4191" spans="1:19" ht="10.9" customHeight="1" x14ac:dyDescent="0.2">
      <c r="A4191" s="128" t="s">
        <v>4015</v>
      </c>
      <c r="B4191" s="334">
        <v>4777</v>
      </c>
      <c r="C4191" s="321"/>
      <c r="D4191" s="321" t="s">
        <v>3802</v>
      </c>
      <c r="E4191" s="321"/>
      <c r="F4191" s="321"/>
      <c r="G4191" s="321" t="s">
        <v>19</v>
      </c>
      <c r="H4191" s="321"/>
      <c r="I4191" s="347">
        <v>22.06</v>
      </c>
      <c r="J4191" s="331"/>
      <c r="K4191" s="132">
        <v>1.03</v>
      </c>
      <c r="L4191" s="331"/>
      <c r="M4191" s="331"/>
      <c r="N4191" s="142">
        <v>22.721800000000002</v>
      </c>
      <c r="O4191" s="331"/>
      <c r="P4191" s="331"/>
      <c r="Q4191" s="331"/>
      <c r="R4191" s="331"/>
      <c r="S4191" s="142">
        <v>22.721800000000002</v>
      </c>
    </row>
    <row r="4192" spans="1:19" ht="10.9" customHeight="1" x14ac:dyDescent="0.2">
      <c r="A4192" s="128" t="s">
        <v>4015</v>
      </c>
      <c r="B4192" s="334">
        <v>4779</v>
      </c>
      <c r="C4192" s="321"/>
      <c r="D4192" s="321" t="s">
        <v>3801</v>
      </c>
      <c r="E4192" s="321"/>
      <c r="F4192" s="321"/>
      <c r="G4192" s="321" t="s">
        <v>19</v>
      </c>
      <c r="H4192" s="321"/>
      <c r="I4192" s="347">
        <v>80.91</v>
      </c>
      <c r="J4192" s="331"/>
      <c r="K4192" s="132">
        <v>1.75</v>
      </c>
      <c r="L4192" s="331"/>
      <c r="M4192" s="331"/>
      <c r="N4192" s="135">
        <v>141.5925</v>
      </c>
      <c r="O4192" s="331"/>
      <c r="P4192" s="331"/>
      <c r="Q4192" s="331"/>
      <c r="R4192" s="331"/>
      <c r="S4192" s="135">
        <v>141.5925</v>
      </c>
    </row>
    <row r="4193" spans="1:19" ht="10.9" customHeight="1" x14ac:dyDescent="0.2">
      <c r="A4193" s="128" t="s">
        <v>4015</v>
      </c>
      <c r="B4193" s="334">
        <v>4780</v>
      </c>
      <c r="C4193" s="321"/>
      <c r="D4193" s="321" t="s">
        <v>3800</v>
      </c>
      <c r="E4193" s="321"/>
      <c r="F4193" s="321"/>
      <c r="G4193" s="321" t="s">
        <v>19</v>
      </c>
      <c r="H4193" s="321"/>
      <c r="I4193" s="347">
        <v>30.22</v>
      </c>
      <c r="J4193" s="331"/>
      <c r="K4193" s="132">
        <v>2.58</v>
      </c>
      <c r="L4193" s="331"/>
      <c r="M4193" s="331"/>
      <c r="N4193" s="142">
        <v>77.967600000000004</v>
      </c>
      <c r="O4193" s="331"/>
      <c r="P4193" s="331"/>
      <c r="Q4193" s="331"/>
      <c r="R4193" s="331"/>
      <c r="S4193" s="142">
        <v>77.967600000000004</v>
      </c>
    </row>
    <row r="4194" spans="1:19" ht="10.9" customHeight="1" x14ac:dyDescent="0.2">
      <c r="A4194" s="128" t="s">
        <v>4015</v>
      </c>
      <c r="B4194" s="334">
        <v>4781</v>
      </c>
      <c r="C4194" s="321"/>
      <c r="D4194" s="321" t="s">
        <v>3799</v>
      </c>
      <c r="E4194" s="321"/>
      <c r="F4194" s="321"/>
      <c r="G4194" s="321" t="s">
        <v>19</v>
      </c>
      <c r="H4194" s="321"/>
      <c r="I4194" s="352">
        <v>147.26</v>
      </c>
      <c r="J4194" s="331"/>
      <c r="K4194" s="142">
        <v>28.48</v>
      </c>
      <c r="L4194" s="331"/>
      <c r="M4194" s="331"/>
      <c r="N4194" s="129">
        <v>4193.9647999999997</v>
      </c>
      <c r="O4194" s="331"/>
      <c r="P4194" s="331"/>
      <c r="Q4194" s="331"/>
      <c r="R4194" s="331"/>
      <c r="S4194" s="129">
        <v>4193.9647999999997</v>
      </c>
    </row>
    <row r="4195" spans="1:19" ht="10.9" customHeight="1" x14ac:dyDescent="0.2">
      <c r="A4195" s="128" t="s">
        <v>4015</v>
      </c>
      <c r="B4195" s="334">
        <v>4784</v>
      </c>
      <c r="C4195" s="321"/>
      <c r="D4195" s="321" t="s">
        <v>3796</v>
      </c>
      <c r="E4195" s="321"/>
      <c r="F4195" s="321"/>
      <c r="G4195" s="321" t="s">
        <v>19</v>
      </c>
      <c r="H4195" s="321"/>
      <c r="I4195" s="347">
        <v>36.97</v>
      </c>
      <c r="J4195" s="331"/>
      <c r="K4195" s="142">
        <v>10.86</v>
      </c>
      <c r="L4195" s="331"/>
      <c r="M4195" s="331"/>
      <c r="N4195" s="135">
        <v>401.49419999999998</v>
      </c>
      <c r="O4195" s="331"/>
      <c r="P4195" s="331"/>
      <c r="Q4195" s="331"/>
      <c r="R4195" s="331"/>
      <c r="S4195" s="135">
        <v>401.49419999999998</v>
      </c>
    </row>
    <row r="4196" spans="1:19" ht="10.9" customHeight="1" x14ac:dyDescent="0.2">
      <c r="A4196" s="128" t="s">
        <v>4015</v>
      </c>
      <c r="B4196" s="334">
        <v>9542</v>
      </c>
      <c r="C4196" s="321"/>
      <c r="D4196" s="321" t="s">
        <v>3563</v>
      </c>
      <c r="E4196" s="321"/>
      <c r="F4196" s="321"/>
      <c r="G4196" s="321" t="s">
        <v>19</v>
      </c>
      <c r="H4196" s="321"/>
      <c r="I4196" s="352">
        <v>118.32</v>
      </c>
      <c r="J4196" s="331"/>
      <c r="K4196" s="142">
        <v>37.61</v>
      </c>
      <c r="L4196" s="331"/>
      <c r="M4196" s="331"/>
      <c r="N4196" s="129">
        <v>4450.0151999999998</v>
      </c>
      <c r="O4196" s="331"/>
      <c r="P4196" s="331"/>
      <c r="Q4196" s="331"/>
      <c r="R4196" s="331"/>
      <c r="S4196" s="129">
        <v>4450.0151999999998</v>
      </c>
    </row>
    <row r="4197" spans="1:19" ht="10.9" customHeight="1" x14ac:dyDescent="0.2">
      <c r="A4197" s="128" t="s">
        <v>4015</v>
      </c>
      <c r="B4197" s="334">
        <v>9543</v>
      </c>
      <c r="C4197" s="321"/>
      <c r="D4197" s="321" t="s">
        <v>3561</v>
      </c>
      <c r="E4197" s="321"/>
      <c r="F4197" s="321"/>
      <c r="G4197" s="321" t="s">
        <v>19</v>
      </c>
      <c r="H4197" s="321"/>
      <c r="I4197" s="335">
        <v>9.5</v>
      </c>
      <c r="J4197" s="331"/>
      <c r="K4197" s="142">
        <v>14.56</v>
      </c>
      <c r="L4197" s="331"/>
      <c r="M4197" s="331"/>
      <c r="N4197" s="135">
        <v>138.32</v>
      </c>
      <c r="O4197" s="331"/>
      <c r="P4197" s="331"/>
      <c r="Q4197" s="331"/>
      <c r="R4197" s="331"/>
      <c r="S4197" s="135">
        <v>138.32</v>
      </c>
    </row>
    <row r="4198" spans="1:19" ht="10.9" customHeight="1" x14ac:dyDescent="0.2">
      <c r="A4198" s="128" t="s">
        <v>4015</v>
      </c>
      <c r="B4198" s="334">
        <v>9544</v>
      </c>
      <c r="C4198" s="321"/>
      <c r="D4198" s="321" t="s">
        <v>3560</v>
      </c>
      <c r="E4198" s="321"/>
      <c r="F4198" s="321"/>
      <c r="G4198" s="321" t="s">
        <v>19</v>
      </c>
      <c r="H4198" s="321"/>
      <c r="I4198" s="347">
        <v>39.44</v>
      </c>
      <c r="J4198" s="331"/>
      <c r="K4198" s="142">
        <v>20.83</v>
      </c>
      <c r="L4198" s="331"/>
      <c r="M4198" s="331"/>
      <c r="N4198" s="135">
        <v>821.53520000000003</v>
      </c>
      <c r="O4198" s="331"/>
      <c r="P4198" s="331"/>
      <c r="Q4198" s="331"/>
      <c r="R4198" s="331"/>
      <c r="S4198" s="135">
        <v>821.53520000000003</v>
      </c>
    </row>
    <row r="4199" spans="1:19" ht="10.9" customHeight="1" x14ac:dyDescent="0.2">
      <c r="A4199" s="322" t="s">
        <v>4014</v>
      </c>
      <c r="B4199" s="322"/>
      <c r="C4199" s="322"/>
      <c r="D4199" s="322"/>
      <c r="E4199" s="322"/>
      <c r="F4199" s="322"/>
      <c r="G4199" s="322"/>
      <c r="H4199" s="322"/>
      <c r="I4199" s="322"/>
      <c r="J4199" s="322"/>
      <c r="K4199" s="322"/>
      <c r="L4199" s="333">
        <v>0</v>
      </c>
      <c r="M4199" s="322"/>
      <c r="N4199" s="159">
        <v>11241.944799999999</v>
      </c>
      <c r="O4199" s="333">
        <v>0</v>
      </c>
      <c r="P4199" s="322"/>
      <c r="Q4199" s="333">
        <v>0</v>
      </c>
      <c r="R4199" s="322"/>
      <c r="S4199" s="159">
        <v>11241.944799999999</v>
      </c>
    </row>
    <row r="4200" spans="1:19" ht="10.9" customHeight="1" x14ac:dyDescent="0.2">
      <c r="A4200" s="322" t="s">
        <v>4013</v>
      </c>
      <c r="B4200" s="322"/>
      <c r="C4200" s="322"/>
      <c r="D4200" s="322"/>
      <c r="E4200" s="322"/>
      <c r="F4200" s="322"/>
      <c r="G4200" s="322"/>
      <c r="H4200" s="322"/>
      <c r="I4200" s="322"/>
      <c r="J4200" s="322"/>
      <c r="K4200" s="322"/>
      <c r="L4200" s="330">
        <v>0</v>
      </c>
      <c r="M4200" s="322"/>
      <c r="N4200" s="149">
        <v>1</v>
      </c>
      <c r="O4200" s="330">
        <v>0</v>
      </c>
      <c r="P4200" s="322"/>
      <c r="Q4200" s="330">
        <v>0</v>
      </c>
      <c r="R4200" s="322"/>
      <c r="S4200" s="149">
        <v>1</v>
      </c>
    </row>
    <row r="4201" spans="1:19" ht="10.9" customHeight="1" x14ac:dyDescent="0.2">
      <c r="A4201" s="301"/>
      <c r="B4201" s="301"/>
      <c r="C4201" s="301"/>
      <c r="D4201" s="301"/>
      <c r="E4201" s="301"/>
      <c r="F4201" s="301"/>
      <c r="G4201" s="301"/>
      <c r="H4201" s="301"/>
      <c r="I4201" s="301"/>
      <c r="J4201" s="301"/>
      <c r="K4201" s="301"/>
      <c r="L4201" s="301"/>
      <c r="M4201" s="301"/>
      <c r="N4201" s="301"/>
      <c r="O4201" s="301"/>
      <c r="P4201" s="301"/>
      <c r="Q4201" s="301"/>
      <c r="R4201" s="301"/>
      <c r="S4201" s="301"/>
    </row>
    <row r="4202" spans="1:19" ht="10.9" customHeight="1" x14ac:dyDescent="0.2">
      <c r="A4202" s="322" t="s">
        <v>4022</v>
      </c>
      <c r="B4202" s="322"/>
      <c r="C4202" s="322"/>
      <c r="D4202" s="322"/>
      <c r="E4202" s="321" t="s">
        <v>4059</v>
      </c>
      <c r="F4202" s="321"/>
      <c r="G4202" s="321"/>
      <c r="H4202" s="321"/>
      <c r="I4202" s="321"/>
      <c r="J4202" s="321"/>
      <c r="K4202" s="321"/>
      <c r="L4202" s="321"/>
      <c r="M4202" s="321"/>
      <c r="N4202" s="321"/>
      <c r="O4202" s="321"/>
      <c r="P4202" s="322" t="s">
        <v>2904</v>
      </c>
      <c r="Q4202" s="322"/>
      <c r="R4202" s="321" t="s">
        <v>414</v>
      </c>
      <c r="S4202" s="321"/>
    </row>
    <row r="4203" spans="1:19" ht="10.9" customHeight="1" x14ac:dyDescent="0.2">
      <c r="A4203" s="157"/>
      <c r="B4203" s="324"/>
      <c r="C4203" s="324"/>
      <c r="D4203" s="324"/>
      <c r="E4203" s="324"/>
      <c r="F4203" s="324"/>
      <c r="G4203" s="325"/>
      <c r="H4203" s="325"/>
      <c r="I4203" s="325"/>
      <c r="J4203" s="325"/>
      <c r="K4203" s="156"/>
      <c r="L4203" s="326" t="s">
        <v>4020</v>
      </c>
      <c r="M4203" s="326"/>
      <c r="N4203" s="326"/>
      <c r="O4203" s="326"/>
      <c r="P4203" s="326"/>
      <c r="Q4203" s="326"/>
      <c r="R4203" s="326"/>
      <c r="S4203" s="156"/>
    </row>
    <row r="4204" spans="1:19" ht="65.650000000000006" customHeight="1" x14ac:dyDescent="0.2">
      <c r="A4204" s="155" t="s">
        <v>1247</v>
      </c>
      <c r="B4204" s="327" t="s">
        <v>0</v>
      </c>
      <c r="C4204" s="327"/>
      <c r="D4204" s="327" t="s">
        <v>1</v>
      </c>
      <c r="E4204" s="327"/>
      <c r="F4204" s="327"/>
      <c r="G4204" s="327" t="s">
        <v>2904</v>
      </c>
      <c r="H4204" s="327"/>
      <c r="I4204" s="328" t="s">
        <v>405</v>
      </c>
      <c r="J4204" s="328"/>
      <c r="K4204" s="154" t="s">
        <v>4</v>
      </c>
      <c r="L4204" s="322" t="s">
        <v>4019</v>
      </c>
      <c r="M4204" s="322"/>
      <c r="N4204" s="141" t="s">
        <v>4018</v>
      </c>
      <c r="O4204" s="322" t="s">
        <v>4017</v>
      </c>
      <c r="P4204" s="322"/>
      <c r="Q4204" s="322" t="s">
        <v>4016</v>
      </c>
      <c r="R4204" s="322"/>
      <c r="S4204" s="154" t="s">
        <v>5</v>
      </c>
    </row>
    <row r="4205" spans="1:19" ht="10.9" customHeight="1" x14ac:dyDescent="0.2">
      <c r="A4205" s="128" t="s">
        <v>4015</v>
      </c>
      <c r="B4205" s="334">
        <v>4709</v>
      </c>
      <c r="C4205" s="321"/>
      <c r="D4205" s="321" t="s">
        <v>3819</v>
      </c>
      <c r="E4205" s="321"/>
      <c r="F4205" s="321"/>
      <c r="G4205" s="321" t="s">
        <v>19</v>
      </c>
      <c r="H4205" s="321"/>
      <c r="I4205" s="335">
        <v>2.09</v>
      </c>
      <c r="J4205" s="331"/>
      <c r="K4205" s="142">
        <v>10.45</v>
      </c>
      <c r="L4205" s="331"/>
      <c r="M4205" s="331"/>
      <c r="N4205" s="142">
        <v>21.840499999999999</v>
      </c>
      <c r="O4205" s="331"/>
      <c r="P4205" s="331"/>
      <c r="Q4205" s="331"/>
      <c r="R4205" s="331"/>
      <c r="S4205" s="142">
        <v>21.840499999999999</v>
      </c>
    </row>
    <row r="4206" spans="1:19" ht="10.9" customHeight="1" x14ac:dyDescent="0.2">
      <c r="A4206" s="128" t="s">
        <v>4015</v>
      </c>
      <c r="B4206" s="334">
        <v>4719</v>
      </c>
      <c r="C4206" s="321"/>
      <c r="D4206" s="321" t="s">
        <v>3813</v>
      </c>
      <c r="E4206" s="321"/>
      <c r="F4206" s="321"/>
      <c r="G4206" s="321" t="s">
        <v>19</v>
      </c>
      <c r="H4206" s="321"/>
      <c r="I4206" s="335">
        <v>3.57</v>
      </c>
      <c r="J4206" s="331"/>
      <c r="K4206" s="135">
        <v>107.98</v>
      </c>
      <c r="L4206" s="331"/>
      <c r="M4206" s="331"/>
      <c r="N4206" s="135">
        <v>385.48860000000002</v>
      </c>
      <c r="O4206" s="331"/>
      <c r="P4206" s="331"/>
      <c r="Q4206" s="331"/>
      <c r="R4206" s="331"/>
      <c r="S4206" s="135">
        <v>385.48860000000002</v>
      </c>
    </row>
    <row r="4207" spans="1:19" ht="10.9" customHeight="1" x14ac:dyDescent="0.2">
      <c r="A4207" s="128" t="s">
        <v>4015</v>
      </c>
      <c r="B4207" s="334">
        <v>4767</v>
      </c>
      <c r="C4207" s="321"/>
      <c r="D4207" s="321" t="s">
        <v>3811</v>
      </c>
      <c r="E4207" s="321"/>
      <c r="F4207" s="321"/>
      <c r="G4207" s="321" t="s">
        <v>19</v>
      </c>
      <c r="H4207" s="321"/>
      <c r="I4207" s="347">
        <v>74.16</v>
      </c>
      <c r="J4207" s="331"/>
      <c r="K4207" s="132">
        <v>0.7</v>
      </c>
      <c r="L4207" s="331"/>
      <c r="M4207" s="331"/>
      <c r="N4207" s="142">
        <v>51.911999999999999</v>
      </c>
      <c r="O4207" s="331"/>
      <c r="P4207" s="331"/>
      <c r="Q4207" s="331"/>
      <c r="R4207" s="331"/>
      <c r="S4207" s="142">
        <v>51.911999999999999</v>
      </c>
    </row>
    <row r="4208" spans="1:19" ht="10.9" customHeight="1" x14ac:dyDescent="0.2">
      <c r="A4208" s="128" t="s">
        <v>4015</v>
      </c>
      <c r="B4208" s="334">
        <v>4774</v>
      </c>
      <c r="C4208" s="321"/>
      <c r="D4208" s="321" t="s">
        <v>3805</v>
      </c>
      <c r="E4208" s="321"/>
      <c r="F4208" s="321"/>
      <c r="G4208" s="321" t="s">
        <v>19</v>
      </c>
      <c r="H4208" s="321"/>
      <c r="I4208" s="352">
        <v>289.13</v>
      </c>
      <c r="J4208" s="331"/>
      <c r="K4208" s="132">
        <v>2.5499999999999998</v>
      </c>
      <c r="L4208" s="331"/>
      <c r="M4208" s="331"/>
      <c r="N4208" s="135">
        <v>737.28150000000005</v>
      </c>
      <c r="O4208" s="331"/>
      <c r="P4208" s="331"/>
      <c r="Q4208" s="331"/>
      <c r="R4208" s="331"/>
      <c r="S4208" s="135">
        <v>737.28150000000005</v>
      </c>
    </row>
    <row r="4209" spans="1:19" ht="10.9" customHeight="1" x14ac:dyDescent="0.2">
      <c r="A4209" s="128" t="s">
        <v>4015</v>
      </c>
      <c r="B4209" s="334">
        <v>4777</v>
      </c>
      <c r="C4209" s="321"/>
      <c r="D4209" s="321" t="s">
        <v>3802</v>
      </c>
      <c r="E4209" s="321"/>
      <c r="F4209" s="321"/>
      <c r="G4209" s="321" t="s">
        <v>19</v>
      </c>
      <c r="H4209" s="321"/>
      <c r="I4209" s="347">
        <v>35.4</v>
      </c>
      <c r="J4209" s="331"/>
      <c r="K4209" s="132">
        <v>1.03</v>
      </c>
      <c r="L4209" s="331"/>
      <c r="M4209" s="331"/>
      <c r="N4209" s="142">
        <v>36.462000000000003</v>
      </c>
      <c r="O4209" s="331"/>
      <c r="P4209" s="331"/>
      <c r="Q4209" s="331"/>
      <c r="R4209" s="331"/>
      <c r="S4209" s="142">
        <v>36.462000000000003</v>
      </c>
    </row>
    <row r="4210" spans="1:19" ht="10.9" customHeight="1" x14ac:dyDescent="0.2">
      <c r="A4210" s="128" t="s">
        <v>4015</v>
      </c>
      <c r="B4210" s="334">
        <v>4779</v>
      </c>
      <c r="C4210" s="321"/>
      <c r="D4210" s="321" t="s">
        <v>3801</v>
      </c>
      <c r="E4210" s="321"/>
      <c r="F4210" s="321"/>
      <c r="G4210" s="321" t="s">
        <v>19</v>
      </c>
      <c r="H4210" s="321"/>
      <c r="I4210" s="352">
        <v>102.82</v>
      </c>
      <c r="J4210" s="331"/>
      <c r="K4210" s="132">
        <v>1.75</v>
      </c>
      <c r="L4210" s="331"/>
      <c r="M4210" s="331"/>
      <c r="N4210" s="135">
        <v>179.935</v>
      </c>
      <c r="O4210" s="331"/>
      <c r="P4210" s="331"/>
      <c r="Q4210" s="331"/>
      <c r="R4210" s="331"/>
      <c r="S4210" s="135">
        <v>179.935</v>
      </c>
    </row>
    <row r="4211" spans="1:19" ht="10.9" customHeight="1" x14ac:dyDescent="0.2">
      <c r="A4211" s="128" t="s">
        <v>4015</v>
      </c>
      <c r="B4211" s="334">
        <v>4780</v>
      </c>
      <c r="C4211" s="321"/>
      <c r="D4211" s="321" t="s">
        <v>3800</v>
      </c>
      <c r="E4211" s="321"/>
      <c r="F4211" s="321"/>
      <c r="G4211" s="321" t="s">
        <v>19</v>
      </c>
      <c r="H4211" s="321"/>
      <c r="I4211" s="347">
        <v>15.16</v>
      </c>
      <c r="J4211" s="331"/>
      <c r="K4211" s="132">
        <v>2.58</v>
      </c>
      <c r="L4211" s="331"/>
      <c r="M4211" s="331"/>
      <c r="N4211" s="142">
        <v>39.1128</v>
      </c>
      <c r="O4211" s="331"/>
      <c r="P4211" s="331"/>
      <c r="Q4211" s="331"/>
      <c r="R4211" s="331"/>
      <c r="S4211" s="142">
        <v>39.1128</v>
      </c>
    </row>
    <row r="4212" spans="1:19" ht="10.9" customHeight="1" x14ac:dyDescent="0.2">
      <c r="A4212" s="128" t="s">
        <v>4015</v>
      </c>
      <c r="B4212" s="334">
        <v>4781</v>
      </c>
      <c r="C4212" s="321"/>
      <c r="D4212" s="321" t="s">
        <v>3799</v>
      </c>
      <c r="E4212" s="321"/>
      <c r="F4212" s="321"/>
      <c r="G4212" s="321" t="s">
        <v>19</v>
      </c>
      <c r="H4212" s="321"/>
      <c r="I4212" s="347">
        <v>23.38</v>
      </c>
      <c r="J4212" s="331"/>
      <c r="K4212" s="142">
        <v>28.48</v>
      </c>
      <c r="L4212" s="331"/>
      <c r="M4212" s="331"/>
      <c r="N4212" s="135">
        <v>665.86239999999998</v>
      </c>
      <c r="O4212" s="331"/>
      <c r="P4212" s="331"/>
      <c r="Q4212" s="331"/>
      <c r="R4212" s="331"/>
      <c r="S4212" s="135">
        <v>665.86239999999998</v>
      </c>
    </row>
    <row r="4213" spans="1:19" ht="10.9" customHeight="1" x14ac:dyDescent="0.2">
      <c r="A4213" s="128" t="s">
        <v>4015</v>
      </c>
      <c r="B4213" s="334">
        <v>4784</v>
      </c>
      <c r="C4213" s="321"/>
      <c r="D4213" s="321" t="s">
        <v>3796</v>
      </c>
      <c r="E4213" s="321"/>
      <c r="F4213" s="321"/>
      <c r="G4213" s="321" t="s">
        <v>19</v>
      </c>
      <c r="H4213" s="321"/>
      <c r="I4213" s="347">
        <v>30.78</v>
      </c>
      <c r="J4213" s="331"/>
      <c r="K4213" s="142">
        <v>10.86</v>
      </c>
      <c r="L4213" s="331"/>
      <c r="M4213" s="331"/>
      <c r="N4213" s="135">
        <v>334.27080000000001</v>
      </c>
      <c r="O4213" s="331"/>
      <c r="P4213" s="331"/>
      <c r="Q4213" s="331"/>
      <c r="R4213" s="331"/>
      <c r="S4213" s="135">
        <v>334.27080000000001</v>
      </c>
    </row>
    <row r="4214" spans="1:19" ht="10.9" customHeight="1" x14ac:dyDescent="0.2">
      <c r="A4214" s="128" t="s">
        <v>4015</v>
      </c>
      <c r="B4214" s="334">
        <v>9543</v>
      </c>
      <c r="C4214" s="321"/>
      <c r="D4214" s="321" t="s">
        <v>3561</v>
      </c>
      <c r="E4214" s="321"/>
      <c r="F4214" s="321"/>
      <c r="G4214" s="321" t="s">
        <v>19</v>
      </c>
      <c r="H4214" s="321"/>
      <c r="I4214" s="335">
        <v>3.13</v>
      </c>
      <c r="J4214" s="331"/>
      <c r="K4214" s="142">
        <v>14.56</v>
      </c>
      <c r="L4214" s="331"/>
      <c r="M4214" s="331"/>
      <c r="N4214" s="142">
        <v>45.572800000000001</v>
      </c>
      <c r="O4214" s="331"/>
      <c r="P4214" s="331"/>
      <c r="Q4214" s="331"/>
      <c r="R4214" s="331"/>
      <c r="S4214" s="142">
        <v>45.572800000000001</v>
      </c>
    </row>
    <row r="4215" spans="1:19" ht="10.9" customHeight="1" x14ac:dyDescent="0.2">
      <c r="A4215" s="322" t="s">
        <v>4014</v>
      </c>
      <c r="B4215" s="322"/>
      <c r="C4215" s="322"/>
      <c r="D4215" s="322"/>
      <c r="E4215" s="322"/>
      <c r="F4215" s="322"/>
      <c r="G4215" s="322"/>
      <c r="H4215" s="322"/>
      <c r="I4215" s="322"/>
      <c r="J4215" s="322"/>
      <c r="K4215" s="322"/>
      <c r="L4215" s="333">
        <v>0</v>
      </c>
      <c r="M4215" s="322"/>
      <c r="N4215" s="151">
        <v>2497.7384000000002</v>
      </c>
      <c r="O4215" s="333">
        <v>0</v>
      </c>
      <c r="P4215" s="322"/>
      <c r="Q4215" s="333">
        <v>0</v>
      </c>
      <c r="R4215" s="322"/>
      <c r="S4215" s="151">
        <v>2497.7384000000002</v>
      </c>
    </row>
    <row r="4216" spans="1:19" ht="10.9" customHeight="1" x14ac:dyDescent="0.2">
      <c r="A4216" s="322" t="s">
        <v>4013</v>
      </c>
      <c r="B4216" s="322"/>
      <c r="C4216" s="322"/>
      <c r="D4216" s="322"/>
      <c r="E4216" s="322"/>
      <c r="F4216" s="322"/>
      <c r="G4216" s="322"/>
      <c r="H4216" s="322"/>
      <c r="I4216" s="322"/>
      <c r="J4216" s="322"/>
      <c r="K4216" s="322"/>
      <c r="L4216" s="330">
        <v>0</v>
      </c>
      <c r="M4216" s="322"/>
      <c r="N4216" s="149">
        <v>1</v>
      </c>
      <c r="O4216" s="330">
        <v>0</v>
      </c>
      <c r="P4216" s="322"/>
      <c r="Q4216" s="330">
        <v>0</v>
      </c>
      <c r="R4216" s="322"/>
      <c r="S4216" s="149">
        <v>1</v>
      </c>
    </row>
    <row r="4217" spans="1:19" ht="10.9" customHeight="1" x14ac:dyDescent="0.2">
      <c r="A4217" s="301"/>
      <c r="B4217" s="301"/>
      <c r="C4217" s="301"/>
      <c r="D4217" s="301"/>
      <c r="E4217" s="301"/>
      <c r="F4217" s="301"/>
      <c r="G4217" s="301"/>
      <c r="H4217" s="301"/>
      <c r="I4217" s="301"/>
      <c r="J4217" s="301"/>
      <c r="K4217" s="301"/>
      <c r="L4217" s="301"/>
      <c r="M4217" s="301"/>
      <c r="N4217" s="301"/>
      <c r="O4217" s="301"/>
      <c r="P4217" s="301"/>
      <c r="Q4217" s="301"/>
      <c r="R4217" s="301"/>
      <c r="S4217" s="301"/>
    </row>
    <row r="4218" spans="1:19" ht="10.9" customHeight="1" x14ac:dyDescent="0.2">
      <c r="A4218" s="322" t="s">
        <v>4022</v>
      </c>
      <c r="B4218" s="322"/>
      <c r="C4218" s="322"/>
      <c r="D4218" s="322"/>
      <c r="E4218" s="321" t="s">
        <v>4058</v>
      </c>
      <c r="F4218" s="321"/>
      <c r="G4218" s="321"/>
      <c r="H4218" s="321"/>
      <c r="I4218" s="321"/>
      <c r="J4218" s="321"/>
      <c r="K4218" s="321"/>
      <c r="L4218" s="321"/>
      <c r="M4218" s="321"/>
      <c r="N4218" s="321"/>
      <c r="O4218" s="321"/>
      <c r="P4218" s="322" t="s">
        <v>2904</v>
      </c>
      <c r="Q4218" s="322"/>
      <c r="R4218" s="321" t="s">
        <v>414</v>
      </c>
      <c r="S4218" s="321"/>
    </row>
    <row r="4219" spans="1:19" ht="10.9" customHeight="1" x14ac:dyDescent="0.2">
      <c r="A4219" s="157"/>
      <c r="B4219" s="324"/>
      <c r="C4219" s="324"/>
      <c r="D4219" s="324"/>
      <c r="E4219" s="324"/>
      <c r="F4219" s="324"/>
      <c r="G4219" s="325"/>
      <c r="H4219" s="325"/>
      <c r="I4219" s="325"/>
      <c r="J4219" s="325"/>
      <c r="K4219" s="156"/>
      <c r="L4219" s="326" t="s">
        <v>4020</v>
      </c>
      <c r="M4219" s="326"/>
      <c r="N4219" s="326"/>
      <c r="O4219" s="326"/>
      <c r="P4219" s="326"/>
      <c r="Q4219" s="326"/>
      <c r="R4219" s="326"/>
      <c r="S4219" s="156"/>
    </row>
    <row r="4220" spans="1:19" ht="65.650000000000006" customHeight="1" x14ac:dyDescent="0.2">
      <c r="A4220" s="155" t="s">
        <v>1247</v>
      </c>
      <c r="B4220" s="327" t="s">
        <v>0</v>
      </c>
      <c r="C4220" s="327"/>
      <c r="D4220" s="327" t="s">
        <v>1</v>
      </c>
      <c r="E4220" s="327"/>
      <c r="F4220" s="327"/>
      <c r="G4220" s="327" t="s">
        <v>2904</v>
      </c>
      <c r="H4220" s="327"/>
      <c r="I4220" s="328" t="s">
        <v>405</v>
      </c>
      <c r="J4220" s="328"/>
      <c r="K4220" s="154" t="s">
        <v>4</v>
      </c>
      <c r="L4220" s="322" t="s">
        <v>4019</v>
      </c>
      <c r="M4220" s="322"/>
      <c r="N4220" s="141" t="s">
        <v>4018</v>
      </c>
      <c r="O4220" s="322" t="s">
        <v>4017</v>
      </c>
      <c r="P4220" s="322"/>
      <c r="Q4220" s="322" t="s">
        <v>4016</v>
      </c>
      <c r="R4220" s="322"/>
      <c r="S4220" s="154" t="s">
        <v>5</v>
      </c>
    </row>
    <row r="4221" spans="1:19" ht="10.9" customHeight="1" x14ac:dyDescent="0.2">
      <c r="A4221" s="128" t="s">
        <v>4015</v>
      </c>
      <c r="B4221" s="334">
        <v>4709</v>
      </c>
      <c r="C4221" s="321"/>
      <c r="D4221" s="321" t="s">
        <v>3819</v>
      </c>
      <c r="E4221" s="321"/>
      <c r="F4221" s="321"/>
      <c r="G4221" s="321" t="s">
        <v>19</v>
      </c>
      <c r="H4221" s="321"/>
      <c r="I4221" s="352">
        <v>166.47</v>
      </c>
      <c r="J4221" s="331"/>
      <c r="K4221" s="142">
        <v>10.45</v>
      </c>
      <c r="L4221" s="331"/>
      <c r="M4221" s="331"/>
      <c r="N4221" s="129">
        <v>1739.6115</v>
      </c>
      <c r="O4221" s="331"/>
      <c r="P4221" s="331"/>
      <c r="Q4221" s="331"/>
      <c r="R4221" s="331"/>
      <c r="S4221" s="129">
        <v>1739.6115</v>
      </c>
    </row>
    <row r="4222" spans="1:19" ht="10.9" customHeight="1" x14ac:dyDescent="0.2">
      <c r="A4222" s="128" t="s">
        <v>4015</v>
      </c>
      <c r="B4222" s="334">
        <v>4719</v>
      </c>
      <c r="C4222" s="321"/>
      <c r="D4222" s="321" t="s">
        <v>3813</v>
      </c>
      <c r="E4222" s="321"/>
      <c r="F4222" s="321"/>
      <c r="G4222" s="321" t="s">
        <v>19</v>
      </c>
      <c r="H4222" s="321"/>
      <c r="I4222" s="335">
        <v>9.15</v>
      </c>
      <c r="J4222" s="331"/>
      <c r="K4222" s="135">
        <v>107.98</v>
      </c>
      <c r="L4222" s="331"/>
      <c r="M4222" s="331"/>
      <c r="N4222" s="135">
        <v>988.01700000000005</v>
      </c>
      <c r="O4222" s="331"/>
      <c r="P4222" s="331"/>
      <c r="Q4222" s="331"/>
      <c r="R4222" s="331"/>
      <c r="S4222" s="135">
        <v>988.01700000000005</v>
      </c>
    </row>
    <row r="4223" spans="1:19" ht="10.9" customHeight="1" x14ac:dyDescent="0.2">
      <c r="A4223" s="128" t="s">
        <v>4015</v>
      </c>
      <c r="B4223" s="334">
        <v>4767</v>
      </c>
      <c r="C4223" s="321"/>
      <c r="D4223" s="321" t="s">
        <v>3811</v>
      </c>
      <c r="E4223" s="321"/>
      <c r="F4223" s="321"/>
      <c r="G4223" s="321" t="s">
        <v>19</v>
      </c>
      <c r="H4223" s="321"/>
      <c r="I4223" s="352">
        <v>240.21</v>
      </c>
      <c r="J4223" s="331"/>
      <c r="K4223" s="132">
        <v>0.7</v>
      </c>
      <c r="L4223" s="331"/>
      <c r="M4223" s="331"/>
      <c r="N4223" s="135">
        <v>168.14699999999999</v>
      </c>
      <c r="O4223" s="331"/>
      <c r="P4223" s="331"/>
      <c r="Q4223" s="331"/>
      <c r="R4223" s="331"/>
      <c r="S4223" s="135">
        <v>168.14699999999999</v>
      </c>
    </row>
    <row r="4224" spans="1:19" ht="10.9" customHeight="1" x14ac:dyDescent="0.2">
      <c r="A4224" s="128" t="s">
        <v>4015</v>
      </c>
      <c r="B4224" s="334">
        <v>4774</v>
      </c>
      <c r="C4224" s="321"/>
      <c r="D4224" s="321" t="s">
        <v>3805</v>
      </c>
      <c r="E4224" s="321"/>
      <c r="F4224" s="321"/>
      <c r="G4224" s="321" t="s">
        <v>19</v>
      </c>
      <c r="H4224" s="321"/>
      <c r="I4224" s="352">
        <v>723.75</v>
      </c>
      <c r="J4224" s="331"/>
      <c r="K4224" s="132">
        <v>2.5499999999999998</v>
      </c>
      <c r="L4224" s="331"/>
      <c r="M4224" s="331"/>
      <c r="N4224" s="129">
        <v>1845.5625</v>
      </c>
      <c r="O4224" s="331"/>
      <c r="P4224" s="331"/>
      <c r="Q4224" s="331"/>
      <c r="R4224" s="331"/>
      <c r="S4224" s="129">
        <v>1845.5625</v>
      </c>
    </row>
    <row r="4225" spans="1:19" ht="10.9" customHeight="1" x14ac:dyDescent="0.2">
      <c r="A4225" s="128" t="s">
        <v>4015</v>
      </c>
      <c r="B4225" s="334">
        <v>4777</v>
      </c>
      <c r="C4225" s="321"/>
      <c r="D4225" s="321" t="s">
        <v>3802</v>
      </c>
      <c r="E4225" s="321"/>
      <c r="F4225" s="321"/>
      <c r="G4225" s="321" t="s">
        <v>19</v>
      </c>
      <c r="H4225" s="321"/>
      <c r="I4225" s="352">
        <v>114.03</v>
      </c>
      <c r="J4225" s="331"/>
      <c r="K4225" s="132">
        <v>1.03</v>
      </c>
      <c r="L4225" s="331"/>
      <c r="M4225" s="331"/>
      <c r="N4225" s="135">
        <v>117.4509</v>
      </c>
      <c r="O4225" s="331"/>
      <c r="P4225" s="331"/>
      <c r="Q4225" s="331"/>
      <c r="R4225" s="331"/>
      <c r="S4225" s="135">
        <v>117.4509</v>
      </c>
    </row>
    <row r="4226" spans="1:19" ht="10.9" customHeight="1" x14ac:dyDescent="0.2">
      <c r="A4226" s="128" t="s">
        <v>4015</v>
      </c>
      <c r="B4226" s="334">
        <v>4779</v>
      </c>
      <c r="C4226" s="321"/>
      <c r="D4226" s="321" t="s">
        <v>3801</v>
      </c>
      <c r="E4226" s="321"/>
      <c r="F4226" s="321"/>
      <c r="G4226" s="321" t="s">
        <v>19</v>
      </c>
      <c r="H4226" s="321"/>
      <c r="I4226" s="352">
        <v>334.65</v>
      </c>
      <c r="J4226" s="331"/>
      <c r="K4226" s="132">
        <v>1.75</v>
      </c>
      <c r="L4226" s="331"/>
      <c r="M4226" s="331"/>
      <c r="N4226" s="135">
        <v>585.63750000000005</v>
      </c>
      <c r="O4226" s="331"/>
      <c r="P4226" s="331"/>
      <c r="Q4226" s="331"/>
      <c r="R4226" s="331"/>
      <c r="S4226" s="135">
        <v>585.63750000000005</v>
      </c>
    </row>
    <row r="4227" spans="1:19" ht="10.9" customHeight="1" x14ac:dyDescent="0.2">
      <c r="A4227" s="128" t="s">
        <v>4015</v>
      </c>
      <c r="B4227" s="334">
        <v>4780</v>
      </c>
      <c r="C4227" s="321"/>
      <c r="D4227" s="321" t="s">
        <v>3800</v>
      </c>
      <c r="E4227" s="321"/>
      <c r="F4227" s="321"/>
      <c r="G4227" s="321" t="s">
        <v>19</v>
      </c>
      <c r="H4227" s="321"/>
      <c r="I4227" s="347">
        <v>38.17</v>
      </c>
      <c r="J4227" s="331"/>
      <c r="K4227" s="132">
        <v>2.58</v>
      </c>
      <c r="L4227" s="331"/>
      <c r="M4227" s="331"/>
      <c r="N4227" s="142">
        <v>98.4786</v>
      </c>
      <c r="O4227" s="331"/>
      <c r="P4227" s="331"/>
      <c r="Q4227" s="331"/>
      <c r="R4227" s="331"/>
      <c r="S4227" s="142">
        <v>98.4786</v>
      </c>
    </row>
    <row r="4228" spans="1:19" ht="10.9" customHeight="1" x14ac:dyDescent="0.2">
      <c r="A4228" s="128" t="s">
        <v>4015</v>
      </c>
      <c r="B4228" s="334">
        <v>4781</v>
      </c>
      <c r="C4228" s="321"/>
      <c r="D4228" s="321" t="s">
        <v>3799</v>
      </c>
      <c r="E4228" s="321"/>
      <c r="F4228" s="321"/>
      <c r="G4228" s="321" t="s">
        <v>19</v>
      </c>
      <c r="H4228" s="321"/>
      <c r="I4228" s="347">
        <v>64.98</v>
      </c>
      <c r="J4228" s="331"/>
      <c r="K4228" s="142">
        <v>28.48</v>
      </c>
      <c r="L4228" s="331"/>
      <c r="M4228" s="331"/>
      <c r="N4228" s="129">
        <v>1850.6304</v>
      </c>
      <c r="O4228" s="331"/>
      <c r="P4228" s="331"/>
      <c r="Q4228" s="331"/>
      <c r="R4228" s="331"/>
      <c r="S4228" s="129">
        <v>1850.6304</v>
      </c>
    </row>
    <row r="4229" spans="1:19" ht="10.9" customHeight="1" x14ac:dyDescent="0.2">
      <c r="A4229" s="128" t="s">
        <v>4015</v>
      </c>
      <c r="B4229" s="334">
        <v>4784</v>
      </c>
      <c r="C4229" s="321"/>
      <c r="D4229" s="321" t="s">
        <v>3796</v>
      </c>
      <c r="E4229" s="321"/>
      <c r="F4229" s="321"/>
      <c r="G4229" s="321" t="s">
        <v>19</v>
      </c>
      <c r="H4229" s="321"/>
      <c r="I4229" s="347">
        <v>70.31</v>
      </c>
      <c r="J4229" s="331"/>
      <c r="K4229" s="142">
        <v>10.86</v>
      </c>
      <c r="L4229" s="331"/>
      <c r="M4229" s="331"/>
      <c r="N4229" s="135">
        <v>763.56659999999999</v>
      </c>
      <c r="O4229" s="331"/>
      <c r="P4229" s="331"/>
      <c r="Q4229" s="331"/>
      <c r="R4229" s="331"/>
      <c r="S4229" s="135">
        <v>763.56659999999999</v>
      </c>
    </row>
    <row r="4230" spans="1:19" ht="10.9" customHeight="1" x14ac:dyDescent="0.2">
      <c r="A4230" s="128" t="s">
        <v>4015</v>
      </c>
      <c r="B4230" s="334">
        <v>9542</v>
      </c>
      <c r="C4230" s="321"/>
      <c r="D4230" s="321" t="s">
        <v>3563</v>
      </c>
      <c r="E4230" s="321"/>
      <c r="F4230" s="321"/>
      <c r="G4230" s="321" t="s">
        <v>19</v>
      </c>
      <c r="H4230" s="321"/>
      <c r="I4230" s="335">
        <v>3.48</v>
      </c>
      <c r="J4230" s="331"/>
      <c r="K4230" s="142">
        <v>37.61</v>
      </c>
      <c r="L4230" s="331"/>
      <c r="M4230" s="331"/>
      <c r="N4230" s="135">
        <v>130.8828</v>
      </c>
      <c r="O4230" s="331"/>
      <c r="P4230" s="331"/>
      <c r="Q4230" s="331"/>
      <c r="R4230" s="331"/>
      <c r="S4230" s="135">
        <v>130.8828</v>
      </c>
    </row>
    <row r="4231" spans="1:19" ht="10.9" customHeight="1" x14ac:dyDescent="0.2">
      <c r="A4231" s="322" t="s">
        <v>4014</v>
      </c>
      <c r="B4231" s="322"/>
      <c r="C4231" s="322"/>
      <c r="D4231" s="322"/>
      <c r="E4231" s="322"/>
      <c r="F4231" s="322"/>
      <c r="G4231" s="322"/>
      <c r="H4231" s="322"/>
      <c r="I4231" s="322"/>
      <c r="J4231" s="322"/>
      <c r="K4231" s="322"/>
      <c r="L4231" s="333">
        <v>0</v>
      </c>
      <c r="M4231" s="322"/>
      <c r="N4231" s="151">
        <v>8287.9848000000002</v>
      </c>
      <c r="O4231" s="333">
        <v>0</v>
      </c>
      <c r="P4231" s="322"/>
      <c r="Q4231" s="333">
        <v>0</v>
      </c>
      <c r="R4231" s="322"/>
      <c r="S4231" s="151">
        <v>8287.9848000000002</v>
      </c>
    </row>
    <row r="4232" spans="1:19" ht="10.9" customHeight="1" x14ac:dyDescent="0.2">
      <c r="A4232" s="322" t="s">
        <v>4013</v>
      </c>
      <c r="B4232" s="322"/>
      <c r="C4232" s="322"/>
      <c r="D4232" s="322"/>
      <c r="E4232" s="322"/>
      <c r="F4232" s="322"/>
      <c r="G4232" s="322"/>
      <c r="H4232" s="322"/>
      <c r="I4232" s="322"/>
      <c r="J4232" s="322"/>
      <c r="K4232" s="322"/>
      <c r="L4232" s="330">
        <v>0</v>
      </c>
      <c r="M4232" s="322"/>
      <c r="N4232" s="149">
        <v>1</v>
      </c>
      <c r="O4232" s="330">
        <v>0</v>
      </c>
      <c r="P4232" s="322"/>
      <c r="Q4232" s="330">
        <v>0</v>
      </c>
      <c r="R4232" s="322"/>
      <c r="S4232" s="149">
        <v>1</v>
      </c>
    </row>
    <row r="4233" spans="1:19" ht="10.9" customHeight="1" x14ac:dyDescent="0.2">
      <c r="A4233" s="301"/>
      <c r="B4233" s="301"/>
      <c r="C4233" s="301"/>
      <c r="D4233" s="301"/>
      <c r="E4233" s="301"/>
      <c r="F4233" s="301"/>
      <c r="G4233" s="301"/>
      <c r="H4233" s="301"/>
      <c r="I4233" s="301"/>
      <c r="J4233" s="301"/>
      <c r="K4233" s="301"/>
      <c r="L4233" s="301"/>
      <c r="M4233" s="301"/>
      <c r="N4233" s="301"/>
      <c r="O4233" s="301"/>
      <c r="P4233" s="301"/>
      <c r="Q4233" s="301"/>
      <c r="R4233" s="301"/>
      <c r="S4233" s="301"/>
    </row>
    <row r="4234" spans="1:19" ht="10.9" customHeight="1" x14ac:dyDescent="0.2">
      <c r="A4234" s="322" t="s">
        <v>4022</v>
      </c>
      <c r="B4234" s="322"/>
      <c r="C4234" s="322"/>
      <c r="D4234" s="322"/>
      <c r="E4234" s="321" t="s">
        <v>4057</v>
      </c>
      <c r="F4234" s="321"/>
      <c r="G4234" s="321"/>
      <c r="H4234" s="321"/>
      <c r="I4234" s="321"/>
      <c r="J4234" s="321"/>
      <c r="K4234" s="321"/>
      <c r="L4234" s="321"/>
      <c r="M4234" s="321"/>
      <c r="N4234" s="321"/>
      <c r="O4234" s="321"/>
      <c r="P4234" s="322" t="s">
        <v>2904</v>
      </c>
      <c r="Q4234" s="322"/>
      <c r="R4234" s="321" t="s">
        <v>414</v>
      </c>
      <c r="S4234" s="321"/>
    </row>
    <row r="4235" spans="1:19" ht="10.9" customHeight="1" x14ac:dyDescent="0.2">
      <c r="A4235" s="157"/>
      <c r="B4235" s="324"/>
      <c r="C4235" s="324"/>
      <c r="D4235" s="324"/>
      <c r="E4235" s="324"/>
      <c r="F4235" s="324"/>
      <c r="G4235" s="325"/>
      <c r="H4235" s="325"/>
      <c r="I4235" s="325"/>
      <c r="J4235" s="325"/>
      <c r="K4235" s="156"/>
      <c r="L4235" s="326" t="s">
        <v>4020</v>
      </c>
      <c r="M4235" s="326"/>
      <c r="N4235" s="326"/>
      <c r="O4235" s="326"/>
      <c r="P4235" s="326"/>
      <c r="Q4235" s="326"/>
      <c r="R4235" s="326"/>
      <c r="S4235" s="156"/>
    </row>
    <row r="4236" spans="1:19" ht="65.650000000000006" customHeight="1" x14ac:dyDescent="0.2">
      <c r="A4236" s="155" t="s">
        <v>1247</v>
      </c>
      <c r="B4236" s="327" t="s">
        <v>0</v>
      </c>
      <c r="C4236" s="327"/>
      <c r="D4236" s="327" t="s">
        <v>1</v>
      </c>
      <c r="E4236" s="327"/>
      <c r="F4236" s="327"/>
      <c r="G4236" s="327" t="s">
        <v>2904</v>
      </c>
      <c r="H4236" s="327"/>
      <c r="I4236" s="328" t="s">
        <v>405</v>
      </c>
      <c r="J4236" s="328"/>
      <c r="K4236" s="154" t="s">
        <v>4</v>
      </c>
      <c r="L4236" s="322" t="s">
        <v>4019</v>
      </c>
      <c r="M4236" s="322"/>
      <c r="N4236" s="141" t="s">
        <v>4018</v>
      </c>
      <c r="O4236" s="322" t="s">
        <v>4017</v>
      </c>
      <c r="P4236" s="322"/>
      <c r="Q4236" s="322" t="s">
        <v>4016</v>
      </c>
      <c r="R4236" s="322"/>
      <c r="S4236" s="154" t="s">
        <v>5</v>
      </c>
    </row>
    <row r="4237" spans="1:19" ht="10.9" customHeight="1" x14ac:dyDescent="0.2">
      <c r="A4237" s="128" t="s">
        <v>4015</v>
      </c>
      <c r="B4237" s="334">
        <v>4719</v>
      </c>
      <c r="C4237" s="321"/>
      <c r="D4237" s="321" t="s">
        <v>3813</v>
      </c>
      <c r="E4237" s="321"/>
      <c r="F4237" s="321"/>
      <c r="G4237" s="321" t="s">
        <v>19</v>
      </c>
      <c r="H4237" s="321"/>
      <c r="I4237" s="335">
        <v>9.15</v>
      </c>
      <c r="J4237" s="331"/>
      <c r="K4237" s="135">
        <v>107.98</v>
      </c>
      <c r="L4237" s="331"/>
      <c r="M4237" s="331"/>
      <c r="N4237" s="135">
        <v>988.01700000000005</v>
      </c>
      <c r="O4237" s="331"/>
      <c r="P4237" s="331"/>
      <c r="Q4237" s="331"/>
      <c r="R4237" s="331"/>
      <c r="S4237" s="135">
        <v>988.01700000000005</v>
      </c>
    </row>
    <row r="4238" spans="1:19" ht="10.9" customHeight="1" x14ac:dyDescent="0.2">
      <c r="A4238" s="128" t="s">
        <v>4015</v>
      </c>
      <c r="B4238" s="334">
        <v>4767</v>
      </c>
      <c r="C4238" s="321"/>
      <c r="D4238" s="321" t="s">
        <v>3811</v>
      </c>
      <c r="E4238" s="321"/>
      <c r="F4238" s="321"/>
      <c r="G4238" s="321" t="s">
        <v>19</v>
      </c>
      <c r="H4238" s="321"/>
      <c r="I4238" s="352">
        <v>238.68</v>
      </c>
      <c r="J4238" s="331"/>
      <c r="K4238" s="132">
        <v>0.7</v>
      </c>
      <c r="L4238" s="331"/>
      <c r="M4238" s="331"/>
      <c r="N4238" s="135">
        <v>167.07599999999999</v>
      </c>
      <c r="O4238" s="331"/>
      <c r="P4238" s="331"/>
      <c r="Q4238" s="331"/>
      <c r="R4238" s="331"/>
      <c r="S4238" s="135">
        <v>167.07599999999999</v>
      </c>
    </row>
    <row r="4239" spans="1:19" ht="10.9" customHeight="1" x14ac:dyDescent="0.2">
      <c r="A4239" s="128" t="s">
        <v>4015</v>
      </c>
      <c r="B4239" s="334">
        <v>4774</v>
      </c>
      <c r="C4239" s="321"/>
      <c r="D4239" s="321" t="s">
        <v>3805</v>
      </c>
      <c r="E4239" s="321"/>
      <c r="F4239" s="321"/>
      <c r="G4239" s="321" t="s">
        <v>19</v>
      </c>
      <c r="H4239" s="321"/>
      <c r="I4239" s="352">
        <v>682.44</v>
      </c>
      <c r="J4239" s="331"/>
      <c r="K4239" s="132">
        <v>2.5499999999999998</v>
      </c>
      <c r="L4239" s="331"/>
      <c r="M4239" s="331"/>
      <c r="N4239" s="129">
        <v>1740.222</v>
      </c>
      <c r="O4239" s="331"/>
      <c r="P4239" s="331"/>
      <c r="Q4239" s="331"/>
      <c r="R4239" s="331"/>
      <c r="S4239" s="129">
        <v>1740.222</v>
      </c>
    </row>
    <row r="4240" spans="1:19" ht="10.9" customHeight="1" x14ac:dyDescent="0.2">
      <c r="A4240" s="128" t="s">
        <v>4015</v>
      </c>
      <c r="B4240" s="334">
        <v>4777</v>
      </c>
      <c r="C4240" s="321"/>
      <c r="D4240" s="321" t="s">
        <v>3802</v>
      </c>
      <c r="E4240" s="321"/>
      <c r="F4240" s="321"/>
      <c r="G4240" s="321" t="s">
        <v>19</v>
      </c>
      <c r="H4240" s="321"/>
      <c r="I4240" s="352">
        <v>112.77</v>
      </c>
      <c r="J4240" s="331"/>
      <c r="K4240" s="132">
        <v>1.03</v>
      </c>
      <c r="L4240" s="331"/>
      <c r="M4240" s="331"/>
      <c r="N4240" s="135">
        <v>116.15309999999999</v>
      </c>
      <c r="O4240" s="331"/>
      <c r="P4240" s="331"/>
      <c r="Q4240" s="331"/>
      <c r="R4240" s="331"/>
      <c r="S4240" s="135">
        <v>116.15309999999999</v>
      </c>
    </row>
    <row r="4241" spans="1:19" ht="10.9" customHeight="1" x14ac:dyDescent="0.2">
      <c r="A4241" s="128" t="s">
        <v>4015</v>
      </c>
      <c r="B4241" s="334">
        <v>4779</v>
      </c>
      <c r="C4241" s="321"/>
      <c r="D4241" s="321" t="s">
        <v>3801</v>
      </c>
      <c r="E4241" s="321"/>
      <c r="F4241" s="321"/>
      <c r="G4241" s="321" t="s">
        <v>19</v>
      </c>
      <c r="H4241" s="321"/>
      <c r="I4241" s="352">
        <v>334.59</v>
      </c>
      <c r="J4241" s="331"/>
      <c r="K4241" s="132">
        <v>1.75</v>
      </c>
      <c r="L4241" s="331"/>
      <c r="M4241" s="331"/>
      <c r="N4241" s="135">
        <v>585.53250000000003</v>
      </c>
      <c r="O4241" s="331"/>
      <c r="P4241" s="331"/>
      <c r="Q4241" s="331"/>
      <c r="R4241" s="331"/>
      <c r="S4241" s="135">
        <v>585.53250000000003</v>
      </c>
    </row>
    <row r="4242" spans="1:19" ht="10.9" customHeight="1" x14ac:dyDescent="0.2">
      <c r="A4242" s="128" t="s">
        <v>4015</v>
      </c>
      <c r="B4242" s="334">
        <v>4780</v>
      </c>
      <c r="C4242" s="321"/>
      <c r="D4242" s="321" t="s">
        <v>3800</v>
      </c>
      <c r="E4242" s="321"/>
      <c r="F4242" s="321"/>
      <c r="G4242" s="321" t="s">
        <v>19</v>
      </c>
      <c r="H4242" s="321"/>
      <c r="I4242" s="347">
        <v>36.72</v>
      </c>
      <c r="J4242" s="331"/>
      <c r="K4242" s="132">
        <v>2.58</v>
      </c>
      <c r="L4242" s="331"/>
      <c r="M4242" s="331"/>
      <c r="N4242" s="142">
        <v>94.7376</v>
      </c>
      <c r="O4242" s="331"/>
      <c r="P4242" s="331"/>
      <c r="Q4242" s="331"/>
      <c r="R4242" s="331"/>
      <c r="S4242" s="142">
        <v>94.7376</v>
      </c>
    </row>
    <row r="4243" spans="1:19" ht="10.9" customHeight="1" x14ac:dyDescent="0.2">
      <c r="A4243" s="128" t="s">
        <v>4015</v>
      </c>
      <c r="B4243" s="334">
        <v>4781</v>
      </c>
      <c r="C4243" s="321"/>
      <c r="D4243" s="321" t="s">
        <v>3799</v>
      </c>
      <c r="E4243" s="321"/>
      <c r="F4243" s="321"/>
      <c r="G4243" s="321" t="s">
        <v>19</v>
      </c>
      <c r="H4243" s="321"/>
      <c r="I4243" s="347">
        <v>63.36</v>
      </c>
      <c r="J4243" s="331"/>
      <c r="K4243" s="142">
        <v>28.48</v>
      </c>
      <c r="L4243" s="331"/>
      <c r="M4243" s="331"/>
      <c r="N4243" s="129">
        <v>1804.4928</v>
      </c>
      <c r="O4243" s="331"/>
      <c r="P4243" s="331"/>
      <c r="Q4243" s="331"/>
      <c r="R4243" s="331"/>
      <c r="S4243" s="129">
        <v>1804.4928</v>
      </c>
    </row>
    <row r="4244" spans="1:19" ht="10.9" customHeight="1" x14ac:dyDescent="0.2">
      <c r="A4244" s="128" t="s">
        <v>4015</v>
      </c>
      <c r="B4244" s="334">
        <v>4784</v>
      </c>
      <c r="C4244" s="321"/>
      <c r="D4244" s="321" t="s">
        <v>3796</v>
      </c>
      <c r="E4244" s="321"/>
      <c r="F4244" s="321"/>
      <c r="G4244" s="321" t="s">
        <v>19</v>
      </c>
      <c r="H4244" s="321"/>
      <c r="I4244" s="347">
        <v>75.36</v>
      </c>
      <c r="J4244" s="331"/>
      <c r="K4244" s="142">
        <v>10.86</v>
      </c>
      <c r="L4244" s="331"/>
      <c r="M4244" s="331"/>
      <c r="N4244" s="135">
        <v>818.40959999999995</v>
      </c>
      <c r="O4244" s="331"/>
      <c r="P4244" s="331"/>
      <c r="Q4244" s="331"/>
      <c r="R4244" s="331"/>
      <c r="S4244" s="135">
        <v>818.40959999999995</v>
      </c>
    </row>
    <row r="4245" spans="1:19" ht="10.9" customHeight="1" x14ac:dyDescent="0.2">
      <c r="A4245" s="322" t="s">
        <v>4014</v>
      </c>
      <c r="B4245" s="322"/>
      <c r="C4245" s="322"/>
      <c r="D4245" s="322"/>
      <c r="E4245" s="322"/>
      <c r="F4245" s="322"/>
      <c r="G4245" s="322"/>
      <c r="H4245" s="322"/>
      <c r="I4245" s="322"/>
      <c r="J4245" s="322"/>
      <c r="K4245" s="322"/>
      <c r="L4245" s="333">
        <v>0</v>
      </c>
      <c r="M4245" s="322"/>
      <c r="N4245" s="151">
        <v>6314.6405999999997</v>
      </c>
      <c r="O4245" s="333">
        <v>0</v>
      </c>
      <c r="P4245" s="322"/>
      <c r="Q4245" s="333">
        <v>0</v>
      </c>
      <c r="R4245" s="322"/>
      <c r="S4245" s="151">
        <v>6314.6405999999997</v>
      </c>
    </row>
    <row r="4246" spans="1:19" ht="10.9" customHeight="1" x14ac:dyDescent="0.2">
      <c r="A4246" s="322" t="s">
        <v>4013</v>
      </c>
      <c r="B4246" s="322"/>
      <c r="C4246" s="322"/>
      <c r="D4246" s="322"/>
      <c r="E4246" s="322"/>
      <c r="F4246" s="322"/>
      <c r="G4246" s="322"/>
      <c r="H4246" s="322"/>
      <c r="I4246" s="322"/>
      <c r="J4246" s="322"/>
      <c r="K4246" s="322"/>
      <c r="L4246" s="330">
        <v>0</v>
      </c>
      <c r="M4246" s="322"/>
      <c r="N4246" s="149">
        <v>1</v>
      </c>
      <c r="O4246" s="330">
        <v>0</v>
      </c>
      <c r="P4246" s="322"/>
      <c r="Q4246" s="330">
        <v>0</v>
      </c>
      <c r="R4246" s="322"/>
      <c r="S4246" s="149">
        <v>1</v>
      </c>
    </row>
    <row r="4247" spans="1:19" ht="10.9" customHeight="1" x14ac:dyDescent="0.2">
      <c r="A4247" s="301"/>
      <c r="B4247" s="301"/>
      <c r="C4247" s="301"/>
      <c r="D4247" s="301"/>
      <c r="E4247" s="301"/>
      <c r="F4247" s="301"/>
      <c r="G4247" s="301"/>
      <c r="H4247" s="301"/>
      <c r="I4247" s="301"/>
      <c r="J4247" s="301"/>
      <c r="K4247" s="301"/>
      <c r="L4247" s="301"/>
      <c r="M4247" s="301"/>
      <c r="N4247" s="301"/>
      <c r="O4247" s="301"/>
      <c r="P4247" s="301"/>
      <c r="Q4247" s="301"/>
      <c r="R4247" s="301"/>
      <c r="S4247" s="301"/>
    </row>
    <row r="4248" spans="1:19" ht="10.9" customHeight="1" x14ac:dyDescent="0.2">
      <c r="A4248" s="322" t="s">
        <v>4022</v>
      </c>
      <c r="B4248" s="322"/>
      <c r="C4248" s="322"/>
      <c r="D4248" s="322"/>
      <c r="E4248" s="321" t="s">
        <v>4056</v>
      </c>
      <c r="F4248" s="321"/>
      <c r="G4248" s="321"/>
      <c r="H4248" s="321"/>
      <c r="I4248" s="321"/>
      <c r="J4248" s="321"/>
      <c r="K4248" s="321"/>
      <c r="L4248" s="321"/>
      <c r="M4248" s="321"/>
      <c r="N4248" s="321"/>
      <c r="O4248" s="321"/>
      <c r="P4248" s="322" t="s">
        <v>2904</v>
      </c>
      <c r="Q4248" s="322"/>
      <c r="R4248" s="321" t="s">
        <v>414</v>
      </c>
      <c r="S4248" s="321"/>
    </row>
    <row r="4249" spans="1:19" ht="10.9" customHeight="1" x14ac:dyDescent="0.2">
      <c r="A4249" s="157"/>
      <c r="B4249" s="324"/>
      <c r="C4249" s="324"/>
      <c r="D4249" s="324"/>
      <c r="E4249" s="324"/>
      <c r="F4249" s="324"/>
      <c r="G4249" s="325"/>
      <c r="H4249" s="325"/>
      <c r="I4249" s="325"/>
      <c r="J4249" s="325"/>
      <c r="K4249" s="156"/>
      <c r="L4249" s="326" t="s">
        <v>4020</v>
      </c>
      <c r="M4249" s="326"/>
      <c r="N4249" s="326"/>
      <c r="O4249" s="326"/>
      <c r="P4249" s="326"/>
      <c r="Q4249" s="326"/>
      <c r="R4249" s="326"/>
      <c r="S4249" s="156"/>
    </row>
    <row r="4250" spans="1:19" ht="65.650000000000006" customHeight="1" x14ac:dyDescent="0.2">
      <c r="A4250" s="155" t="s">
        <v>1247</v>
      </c>
      <c r="B4250" s="327" t="s">
        <v>0</v>
      </c>
      <c r="C4250" s="327"/>
      <c r="D4250" s="327" t="s">
        <v>1</v>
      </c>
      <c r="E4250" s="327"/>
      <c r="F4250" s="327"/>
      <c r="G4250" s="327" t="s">
        <v>2904</v>
      </c>
      <c r="H4250" s="327"/>
      <c r="I4250" s="328" t="s">
        <v>405</v>
      </c>
      <c r="J4250" s="328"/>
      <c r="K4250" s="154" t="s">
        <v>4</v>
      </c>
      <c r="L4250" s="322" t="s">
        <v>4019</v>
      </c>
      <c r="M4250" s="322"/>
      <c r="N4250" s="141" t="s">
        <v>4018</v>
      </c>
      <c r="O4250" s="322" t="s">
        <v>4017</v>
      </c>
      <c r="P4250" s="322"/>
      <c r="Q4250" s="322" t="s">
        <v>4016</v>
      </c>
      <c r="R4250" s="322"/>
      <c r="S4250" s="154" t="s">
        <v>5</v>
      </c>
    </row>
    <row r="4251" spans="1:19" ht="10.9" customHeight="1" x14ac:dyDescent="0.2">
      <c r="A4251" s="128" t="s">
        <v>4015</v>
      </c>
      <c r="B4251" s="334">
        <v>4719</v>
      </c>
      <c r="C4251" s="321"/>
      <c r="D4251" s="321" t="s">
        <v>3813</v>
      </c>
      <c r="E4251" s="321"/>
      <c r="F4251" s="321"/>
      <c r="G4251" s="321" t="s">
        <v>19</v>
      </c>
      <c r="H4251" s="321"/>
      <c r="I4251" s="347">
        <v>17.47</v>
      </c>
      <c r="J4251" s="331"/>
      <c r="K4251" s="135">
        <v>107.98</v>
      </c>
      <c r="L4251" s="331"/>
      <c r="M4251" s="331"/>
      <c r="N4251" s="129">
        <v>1886.4105999999999</v>
      </c>
      <c r="O4251" s="331"/>
      <c r="P4251" s="331"/>
      <c r="Q4251" s="331"/>
      <c r="R4251" s="331"/>
      <c r="S4251" s="129">
        <v>1886.4105999999999</v>
      </c>
    </row>
    <row r="4252" spans="1:19" ht="10.9" customHeight="1" x14ac:dyDescent="0.2">
      <c r="A4252" s="128" t="s">
        <v>4015</v>
      </c>
      <c r="B4252" s="334">
        <v>4767</v>
      </c>
      <c r="C4252" s="321"/>
      <c r="D4252" s="321" t="s">
        <v>3811</v>
      </c>
      <c r="E4252" s="321"/>
      <c r="F4252" s="321"/>
      <c r="G4252" s="321" t="s">
        <v>19</v>
      </c>
      <c r="H4252" s="321"/>
      <c r="I4252" s="352">
        <v>428.87</v>
      </c>
      <c r="J4252" s="331"/>
      <c r="K4252" s="132">
        <v>0.7</v>
      </c>
      <c r="L4252" s="331"/>
      <c r="M4252" s="331"/>
      <c r="N4252" s="135">
        <v>300.209</v>
      </c>
      <c r="O4252" s="331"/>
      <c r="P4252" s="331"/>
      <c r="Q4252" s="331"/>
      <c r="R4252" s="331"/>
      <c r="S4252" s="135">
        <v>300.209</v>
      </c>
    </row>
    <row r="4253" spans="1:19" ht="10.9" customHeight="1" x14ac:dyDescent="0.2">
      <c r="A4253" s="128" t="s">
        <v>4015</v>
      </c>
      <c r="B4253" s="334">
        <v>4774</v>
      </c>
      <c r="C4253" s="321"/>
      <c r="D4253" s="321" t="s">
        <v>3805</v>
      </c>
      <c r="E4253" s="321"/>
      <c r="F4253" s="321"/>
      <c r="G4253" s="321" t="s">
        <v>19</v>
      </c>
      <c r="H4253" s="321"/>
      <c r="I4253" s="351">
        <v>1320.54</v>
      </c>
      <c r="J4253" s="331"/>
      <c r="K4253" s="132">
        <v>2.5499999999999998</v>
      </c>
      <c r="L4253" s="331"/>
      <c r="M4253" s="331"/>
      <c r="N4253" s="129">
        <v>3367.377</v>
      </c>
      <c r="O4253" s="331"/>
      <c r="P4253" s="331"/>
      <c r="Q4253" s="331"/>
      <c r="R4253" s="331"/>
      <c r="S4253" s="129">
        <v>3367.377</v>
      </c>
    </row>
    <row r="4254" spans="1:19" ht="10.9" customHeight="1" x14ac:dyDescent="0.2">
      <c r="A4254" s="128" t="s">
        <v>4015</v>
      </c>
      <c r="B4254" s="334">
        <v>4777</v>
      </c>
      <c r="C4254" s="321"/>
      <c r="D4254" s="321" t="s">
        <v>3802</v>
      </c>
      <c r="E4254" s="321"/>
      <c r="F4254" s="321"/>
      <c r="G4254" s="321" t="s">
        <v>19</v>
      </c>
      <c r="H4254" s="321"/>
      <c r="I4254" s="352">
        <v>196.45</v>
      </c>
      <c r="J4254" s="331"/>
      <c r="K4254" s="132">
        <v>1.03</v>
      </c>
      <c r="L4254" s="331"/>
      <c r="M4254" s="331"/>
      <c r="N4254" s="135">
        <v>202.34350000000001</v>
      </c>
      <c r="O4254" s="331"/>
      <c r="P4254" s="331"/>
      <c r="Q4254" s="331"/>
      <c r="R4254" s="331"/>
      <c r="S4254" s="135">
        <v>202.34350000000001</v>
      </c>
    </row>
    <row r="4255" spans="1:19" ht="10.9" customHeight="1" x14ac:dyDescent="0.2">
      <c r="A4255" s="128" t="s">
        <v>4015</v>
      </c>
      <c r="B4255" s="334">
        <v>4779</v>
      </c>
      <c r="C4255" s="321"/>
      <c r="D4255" s="321" t="s">
        <v>3801</v>
      </c>
      <c r="E4255" s="321"/>
      <c r="F4255" s="321"/>
      <c r="G4255" s="321" t="s">
        <v>19</v>
      </c>
      <c r="H4255" s="321"/>
      <c r="I4255" s="352">
        <v>602.87</v>
      </c>
      <c r="J4255" s="331"/>
      <c r="K4255" s="132">
        <v>1.75</v>
      </c>
      <c r="L4255" s="331"/>
      <c r="M4255" s="331"/>
      <c r="N4255" s="129">
        <v>1055.0225</v>
      </c>
      <c r="O4255" s="331"/>
      <c r="P4255" s="331"/>
      <c r="Q4255" s="331"/>
      <c r="R4255" s="331"/>
      <c r="S4255" s="129">
        <v>1055.0225</v>
      </c>
    </row>
    <row r="4256" spans="1:19" ht="10.9" customHeight="1" x14ac:dyDescent="0.2">
      <c r="A4256" s="128" t="s">
        <v>4015</v>
      </c>
      <c r="B4256" s="334">
        <v>4780</v>
      </c>
      <c r="C4256" s="321"/>
      <c r="D4256" s="321" t="s">
        <v>3800</v>
      </c>
      <c r="E4256" s="321"/>
      <c r="F4256" s="321"/>
      <c r="G4256" s="321" t="s">
        <v>19</v>
      </c>
      <c r="H4256" s="321"/>
      <c r="I4256" s="347">
        <v>61.61</v>
      </c>
      <c r="J4256" s="331"/>
      <c r="K4256" s="132">
        <v>2.58</v>
      </c>
      <c r="L4256" s="331"/>
      <c r="M4256" s="331"/>
      <c r="N4256" s="135">
        <v>158.9538</v>
      </c>
      <c r="O4256" s="331"/>
      <c r="P4256" s="331"/>
      <c r="Q4256" s="331"/>
      <c r="R4256" s="331"/>
      <c r="S4256" s="135">
        <v>158.9538</v>
      </c>
    </row>
    <row r="4257" spans="1:19" ht="10.9" customHeight="1" x14ac:dyDescent="0.2">
      <c r="A4257" s="128" t="s">
        <v>4015</v>
      </c>
      <c r="B4257" s="334">
        <v>4781</v>
      </c>
      <c r="C4257" s="321"/>
      <c r="D4257" s="321" t="s">
        <v>3799</v>
      </c>
      <c r="E4257" s="321"/>
      <c r="F4257" s="321"/>
      <c r="G4257" s="321" t="s">
        <v>19</v>
      </c>
      <c r="H4257" s="321"/>
      <c r="I4257" s="352">
        <v>128.03</v>
      </c>
      <c r="J4257" s="331"/>
      <c r="K4257" s="142">
        <v>28.48</v>
      </c>
      <c r="L4257" s="331"/>
      <c r="M4257" s="331"/>
      <c r="N4257" s="129">
        <v>3646.2944000000002</v>
      </c>
      <c r="O4257" s="331"/>
      <c r="P4257" s="331"/>
      <c r="Q4257" s="331"/>
      <c r="R4257" s="331"/>
      <c r="S4257" s="129">
        <v>3646.2944000000002</v>
      </c>
    </row>
    <row r="4258" spans="1:19" ht="10.9" customHeight="1" x14ac:dyDescent="0.2">
      <c r="A4258" s="128" t="s">
        <v>4015</v>
      </c>
      <c r="B4258" s="334">
        <v>4784</v>
      </c>
      <c r="C4258" s="321"/>
      <c r="D4258" s="321" t="s">
        <v>3796</v>
      </c>
      <c r="E4258" s="321"/>
      <c r="F4258" s="321"/>
      <c r="G4258" s="321" t="s">
        <v>19</v>
      </c>
      <c r="H4258" s="321"/>
      <c r="I4258" s="352">
        <v>146.57</v>
      </c>
      <c r="J4258" s="331"/>
      <c r="K4258" s="142">
        <v>10.86</v>
      </c>
      <c r="L4258" s="331"/>
      <c r="M4258" s="331"/>
      <c r="N4258" s="129">
        <v>1591.7501999999999</v>
      </c>
      <c r="O4258" s="331"/>
      <c r="P4258" s="331"/>
      <c r="Q4258" s="331"/>
      <c r="R4258" s="331"/>
      <c r="S4258" s="129">
        <v>1591.7501999999999</v>
      </c>
    </row>
    <row r="4259" spans="1:19" ht="10.9" customHeight="1" x14ac:dyDescent="0.2">
      <c r="A4259" s="128" t="s">
        <v>4015</v>
      </c>
      <c r="B4259" s="334">
        <v>4785</v>
      </c>
      <c r="C4259" s="321"/>
      <c r="D4259" s="321" t="s">
        <v>3795</v>
      </c>
      <c r="E4259" s="321"/>
      <c r="F4259" s="321"/>
      <c r="G4259" s="321" t="s">
        <v>19</v>
      </c>
      <c r="H4259" s="321"/>
      <c r="I4259" s="335">
        <v>3.15</v>
      </c>
      <c r="J4259" s="331"/>
      <c r="K4259" s="142">
        <v>19.920000000000002</v>
      </c>
      <c r="L4259" s="331"/>
      <c r="M4259" s="331"/>
      <c r="N4259" s="142">
        <v>62.747999999999998</v>
      </c>
      <c r="O4259" s="331"/>
      <c r="P4259" s="331"/>
      <c r="Q4259" s="331"/>
      <c r="R4259" s="331"/>
      <c r="S4259" s="142">
        <v>62.747999999999998</v>
      </c>
    </row>
    <row r="4260" spans="1:19" ht="10.9" customHeight="1" x14ac:dyDescent="0.2">
      <c r="A4260" s="128" t="s">
        <v>4015</v>
      </c>
      <c r="B4260" s="334">
        <v>9542</v>
      </c>
      <c r="C4260" s="321"/>
      <c r="D4260" s="321" t="s">
        <v>3563</v>
      </c>
      <c r="E4260" s="321"/>
      <c r="F4260" s="321"/>
      <c r="G4260" s="321" t="s">
        <v>19</v>
      </c>
      <c r="H4260" s="321"/>
      <c r="I4260" s="347">
        <v>74.23</v>
      </c>
      <c r="J4260" s="331"/>
      <c r="K4260" s="142">
        <v>37.61</v>
      </c>
      <c r="L4260" s="331"/>
      <c r="M4260" s="331"/>
      <c r="N4260" s="129">
        <v>2791.7903000000001</v>
      </c>
      <c r="O4260" s="331"/>
      <c r="P4260" s="331"/>
      <c r="Q4260" s="331"/>
      <c r="R4260" s="331"/>
      <c r="S4260" s="129">
        <v>2791.7903000000001</v>
      </c>
    </row>
    <row r="4261" spans="1:19" ht="10.9" customHeight="1" x14ac:dyDescent="0.2">
      <c r="A4261" s="128" t="s">
        <v>4015</v>
      </c>
      <c r="B4261" s="334">
        <v>9543</v>
      </c>
      <c r="C4261" s="321"/>
      <c r="D4261" s="321" t="s">
        <v>3561</v>
      </c>
      <c r="E4261" s="321"/>
      <c r="F4261" s="321"/>
      <c r="G4261" s="321" t="s">
        <v>19</v>
      </c>
      <c r="H4261" s="321"/>
      <c r="I4261" s="335">
        <v>4.87</v>
      </c>
      <c r="J4261" s="331"/>
      <c r="K4261" s="142">
        <v>14.56</v>
      </c>
      <c r="L4261" s="331"/>
      <c r="M4261" s="331"/>
      <c r="N4261" s="142">
        <v>70.907200000000003</v>
      </c>
      <c r="O4261" s="331"/>
      <c r="P4261" s="331"/>
      <c r="Q4261" s="331"/>
      <c r="R4261" s="331"/>
      <c r="S4261" s="142">
        <v>70.907200000000003</v>
      </c>
    </row>
    <row r="4262" spans="1:19" ht="10.9" customHeight="1" x14ac:dyDescent="0.2">
      <c r="A4262" s="128" t="s">
        <v>4015</v>
      </c>
      <c r="B4262" s="334">
        <v>9544</v>
      </c>
      <c r="C4262" s="321"/>
      <c r="D4262" s="321" t="s">
        <v>3560</v>
      </c>
      <c r="E4262" s="321"/>
      <c r="F4262" s="321"/>
      <c r="G4262" s="321" t="s">
        <v>19</v>
      </c>
      <c r="H4262" s="321"/>
      <c r="I4262" s="335">
        <v>0.33</v>
      </c>
      <c r="J4262" s="331"/>
      <c r="K4262" s="142">
        <v>20.83</v>
      </c>
      <c r="L4262" s="331"/>
      <c r="M4262" s="331"/>
      <c r="N4262" s="132">
        <v>6.8738999999999999</v>
      </c>
      <c r="O4262" s="331"/>
      <c r="P4262" s="331"/>
      <c r="Q4262" s="331"/>
      <c r="R4262" s="331"/>
      <c r="S4262" s="132">
        <v>6.8738999999999999</v>
      </c>
    </row>
    <row r="4263" spans="1:19" ht="10.9" customHeight="1" x14ac:dyDescent="0.2">
      <c r="A4263" s="128" t="s">
        <v>4015</v>
      </c>
      <c r="B4263" s="334">
        <v>9571</v>
      </c>
      <c r="C4263" s="321"/>
      <c r="D4263" s="321" t="s">
        <v>3533</v>
      </c>
      <c r="E4263" s="321"/>
      <c r="F4263" s="321"/>
      <c r="G4263" s="321" t="s">
        <v>19</v>
      </c>
      <c r="H4263" s="321"/>
      <c r="I4263" s="335">
        <v>2.42</v>
      </c>
      <c r="J4263" s="331"/>
      <c r="K4263" s="142">
        <v>51.79</v>
      </c>
      <c r="L4263" s="331"/>
      <c r="M4263" s="331"/>
      <c r="N4263" s="135">
        <v>125.3318</v>
      </c>
      <c r="O4263" s="331"/>
      <c r="P4263" s="331"/>
      <c r="Q4263" s="331"/>
      <c r="R4263" s="331"/>
      <c r="S4263" s="135">
        <v>125.3318</v>
      </c>
    </row>
    <row r="4264" spans="1:19" ht="10.9" customHeight="1" x14ac:dyDescent="0.2">
      <c r="A4264" s="128" t="s">
        <v>4015</v>
      </c>
      <c r="B4264" s="334">
        <v>9572</v>
      </c>
      <c r="C4264" s="321"/>
      <c r="D4264" s="321" t="s">
        <v>3532</v>
      </c>
      <c r="E4264" s="321"/>
      <c r="F4264" s="321"/>
      <c r="G4264" s="321" t="s">
        <v>19</v>
      </c>
      <c r="H4264" s="321"/>
      <c r="I4264" s="335">
        <v>2.31</v>
      </c>
      <c r="J4264" s="331"/>
      <c r="K4264" s="142">
        <v>26.34</v>
      </c>
      <c r="L4264" s="331"/>
      <c r="M4264" s="331"/>
      <c r="N4264" s="142">
        <v>60.845399999999998</v>
      </c>
      <c r="O4264" s="331"/>
      <c r="P4264" s="331"/>
      <c r="Q4264" s="331"/>
      <c r="R4264" s="331"/>
      <c r="S4264" s="142">
        <v>60.845399999999998</v>
      </c>
    </row>
    <row r="4265" spans="1:19" ht="10.9" customHeight="1" x14ac:dyDescent="0.2">
      <c r="A4265" s="322" t="s">
        <v>4014</v>
      </c>
      <c r="B4265" s="322"/>
      <c r="C4265" s="322"/>
      <c r="D4265" s="322"/>
      <c r="E4265" s="322"/>
      <c r="F4265" s="322"/>
      <c r="G4265" s="322"/>
      <c r="H4265" s="322"/>
      <c r="I4265" s="322"/>
      <c r="J4265" s="322"/>
      <c r="K4265" s="322"/>
      <c r="L4265" s="333">
        <v>0</v>
      </c>
      <c r="M4265" s="322"/>
      <c r="N4265" s="159">
        <v>15326.857599999999</v>
      </c>
      <c r="O4265" s="333">
        <v>0</v>
      </c>
      <c r="P4265" s="322"/>
      <c r="Q4265" s="333">
        <v>0</v>
      </c>
      <c r="R4265" s="322"/>
      <c r="S4265" s="159">
        <v>15326.857599999999</v>
      </c>
    </row>
    <row r="4266" spans="1:19" ht="10.9" customHeight="1" x14ac:dyDescent="0.2">
      <c r="A4266" s="322" t="s">
        <v>4013</v>
      </c>
      <c r="B4266" s="322"/>
      <c r="C4266" s="322"/>
      <c r="D4266" s="322"/>
      <c r="E4266" s="322"/>
      <c r="F4266" s="322"/>
      <c r="G4266" s="322"/>
      <c r="H4266" s="322"/>
      <c r="I4266" s="322"/>
      <c r="J4266" s="322"/>
      <c r="K4266" s="322"/>
      <c r="L4266" s="330">
        <v>0</v>
      </c>
      <c r="M4266" s="322"/>
      <c r="N4266" s="149">
        <v>1</v>
      </c>
      <c r="O4266" s="330">
        <v>0</v>
      </c>
      <c r="P4266" s="322"/>
      <c r="Q4266" s="330">
        <v>0</v>
      </c>
      <c r="R4266" s="322"/>
      <c r="S4266" s="149">
        <v>1</v>
      </c>
    </row>
    <row r="4267" spans="1:19" ht="10.9" customHeight="1" x14ac:dyDescent="0.2">
      <c r="A4267" s="301"/>
      <c r="B4267" s="301"/>
      <c r="C4267" s="301"/>
      <c r="D4267" s="301"/>
      <c r="E4267" s="301"/>
      <c r="F4267" s="301"/>
      <c r="G4267" s="301"/>
      <c r="H4267" s="301"/>
      <c r="I4267" s="301"/>
      <c r="J4267" s="301"/>
      <c r="K4267" s="301"/>
      <c r="L4267" s="301"/>
      <c r="M4267" s="301"/>
      <c r="N4267" s="301"/>
      <c r="O4267" s="301"/>
      <c r="P4267" s="301"/>
      <c r="Q4267" s="301"/>
      <c r="R4267" s="301"/>
      <c r="S4267" s="301"/>
    </row>
    <row r="4268" spans="1:19" ht="10.9" customHeight="1" x14ac:dyDescent="0.2">
      <c r="A4268" s="322" t="s">
        <v>4022</v>
      </c>
      <c r="B4268" s="322"/>
      <c r="C4268" s="322"/>
      <c r="D4268" s="322"/>
      <c r="E4268" s="321" t="s">
        <v>4055</v>
      </c>
      <c r="F4268" s="321"/>
      <c r="G4268" s="321"/>
      <c r="H4268" s="321"/>
      <c r="I4268" s="321"/>
      <c r="J4268" s="321"/>
      <c r="K4268" s="321"/>
      <c r="L4268" s="321"/>
      <c r="M4268" s="321"/>
      <c r="N4268" s="321"/>
      <c r="O4268" s="321"/>
      <c r="P4268" s="322" t="s">
        <v>2904</v>
      </c>
      <c r="Q4268" s="322"/>
      <c r="R4268" s="321" t="s">
        <v>414</v>
      </c>
      <c r="S4268" s="321"/>
    </row>
    <row r="4269" spans="1:19" ht="10.9" customHeight="1" x14ac:dyDescent="0.2">
      <c r="A4269" s="157"/>
      <c r="B4269" s="324"/>
      <c r="C4269" s="324"/>
      <c r="D4269" s="324"/>
      <c r="E4269" s="324"/>
      <c r="F4269" s="324"/>
      <c r="G4269" s="325"/>
      <c r="H4269" s="325"/>
      <c r="I4269" s="325"/>
      <c r="J4269" s="325"/>
      <c r="K4269" s="156"/>
      <c r="L4269" s="326" t="s">
        <v>4020</v>
      </c>
      <c r="M4269" s="326"/>
      <c r="N4269" s="326"/>
      <c r="O4269" s="326"/>
      <c r="P4269" s="326"/>
      <c r="Q4269" s="326"/>
      <c r="R4269" s="326"/>
      <c r="S4269" s="156"/>
    </row>
    <row r="4270" spans="1:19" ht="65.650000000000006" customHeight="1" x14ac:dyDescent="0.2">
      <c r="A4270" s="155" t="s">
        <v>1247</v>
      </c>
      <c r="B4270" s="327" t="s">
        <v>0</v>
      </c>
      <c r="C4270" s="327"/>
      <c r="D4270" s="327" t="s">
        <v>1</v>
      </c>
      <c r="E4270" s="327"/>
      <c r="F4270" s="327"/>
      <c r="G4270" s="327" t="s">
        <v>2904</v>
      </c>
      <c r="H4270" s="327"/>
      <c r="I4270" s="328" t="s">
        <v>405</v>
      </c>
      <c r="J4270" s="328"/>
      <c r="K4270" s="154" t="s">
        <v>4</v>
      </c>
      <c r="L4270" s="322" t="s">
        <v>4019</v>
      </c>
      <c r="M4270" s="322"/>
      <c r="N4270" s="141" t="s">
        <v>4018</v>
      </c>
      <c r="O4270" s="322" t="s">
        <v>4017</v>
      </c>
      <c r="P4270" s="322"/>
      <c r="Q4270" s="322" t="s">
        <v>4016</v>
      </c>
      <c r="R4270" s="322"/>
      <c r="S4270" s="154" t="s">
        <v>5</v>
      </c>
    </row>
    <row r="4271" spans="1:19" ht="10.9" customHeight="1" x14ac:dyDescent="0.2">
      <c r="A4271" s="128" t="s">
        <v>4015</v>
      </c>
      <c r="B4271" s="334">
        <v>4666</v>
      </c>
      <c r="C4271" s="321"/>
      <c r="D4271" s="321" t="s">
        <v>3836</v>
      </c>
      <c r="E4271" s="321"/>
      <c r="F4271" s="321"/>
      <c r="G4271" s="321" t="s">
        <v>7</v>
      </c>
      <c r="H4271" s="321"/>
      <c r="I4271" s="335">
        <v>2</v>
      </c>
      <c r="J4271" s="331"/>
      <c r="K4271" s="142">
        <v>11.92</v>
      </c>
      <c r="L4271" s="331"/>
      <c r="M4271" s="331"/>
      <c r="N4271" s="142">
        <v>23.84</v>
      </c>
      <c r="O4271" s="331"/>
      <c r="P4271" s="331"/>
      <c r="Q4271" s="331"/>
      <c r="R4271" s="331"/>
      <c r="S4271" s="142">
        <v>23.84</v>
      </c>
    </row>
    <row r="4272" spans="1:19" ht="10.9" customHeight="1" x14ac:dyDescent="0.2">
      <c r="A4272" s="128" t="s">
        <v>4015</v>
      </c>
      <c r="B4272" s="334">
        <v>4668</v>
      </c>
      <c r="C4272" s="321"/>
      <c r="D4272" s="321" t="s">
        <v>3834</v>
      </c>
      <c r="E4272" s="321"/>
      <c r="F4272" s="321"/>
      <c r="G4272" s="321" t="s">
        <v>7</v>
      </c>
      <c r="H4272" s="321"/>
      <c r="I4272" s="335">
        <v>8</v>
      </c>
      <c r="J4272" s="331"/>
      <c r="K4272" s="142">
        <v>13.74</v>
      </c>
      <c r="L4272" s="331"/>
      <c r="M4272" s="331"/>
      <c r="N4272" s="135">
        <v>109.92</v>
      </c>
      <c r="O4272" s="331"/>
      <c r="P4272" s="331"/>
      <c r="Q4272" s="331"/>
      <c r="R4272" s="331"/>
      <c r="S4272" s="135">
        <v>109.92</v>
      </c>
    </row>
    <row r="4273" spans="1:19" ht="10.9" customHeight="1" x14ac:dyDescent="0.2">
      <c r="A4273" s="128" t="s">
        <v>4015</v>
      </c>
      <c r="B4273" s="334">
        <v>4669</v>
      </c>
      <c r="C4273" s="321"/>
      <c r="D4273" s="321" t="s">
        <v>3833</v>
      </c>
      <c r="E4273" s="321"/>
      <c r="F4273" s="321"/>
      <c r="G4273" s="321" t="s">
        <v>7</v>
      </c>
      <c r="H4273" s="321"/>
      <c r="I4273" s="335">
        <v>1</v>
      </c>
      <c r="J4273" s="331"/>
      <c r="K4273" s="142">
        <v>33.76</v>
      </c>
      <c r="L4273" s="331"/>
      <c r="M4273" s="331"/>
      <c r="N4273" s="142">
        <v>33.76</v>
      </c>
      <c r="O4273" s="331"/>
      <c r="P4273" s="331"/>
      <c r="Q4273" s="331"/>
      <c r="R4273" s="331"/>
      <c r="S4273" s="142">
        <v>33.76</v>
      </c>
    </row>
    <row r="4274" spans="1:19" ht="10.9" customHeight="1" x14ac:dyDescent="0.2">
      <c r="A4274" s="128" t="s">
        <v>4015</v>
      </c>
      <c r="B4274" s="334">
        <v>4676</v>
      </c>
      <c r="C4274" s="321"/>
      <c r="D4274" s="321" t="s">
        <v>3830</v>
      </c>
      <c r="E4274" s="321"/>
      <c r="F4274" s="321"/>
      <c r="G4274" s="321" t="s">
        <v>7</v>
      </c>
      <c r="H4274" s="321"/>
      <c r="I4274" s="335">
        <v>1</v>
      </c>
      <c r="J4274" s="331"/>
      <c r="K4274" s="132">
        <v>5.68</v>
      </c>
      <c r="L4274" s="331"/>
      <c r="M4274" s="331"/>
      <c r="N4274" s="132">
        <v>5.68</v>
      </c>
      <c r="O4274" s="331"/>
      <c r="P4274" s="331"/>
      <c r="Q4274" s="331"/>
      <c r="R4274" s="331"/>
      <c r="S4274" s="132">
        <v>5.68</v>
      </c>
    </row>
    <row r="4275" spans="1:19" ht="10.9" customHeight="1" x14ac:dyDescent="0.2">
      <c r="A4275" s="128" t="s">
        <v>4015</v>
      </c>
      <c r="B4275" s="334">
        <v>4677</v>
      </c>
      <c r="C4275" s="321"/>
      <c r="D4275" s="321" t="s">
        <v>3829</v>
      </c>
      <c r="E4275" s="321"/>
      <c r="F4275" s="321"/>
      <c r="G4275" s="321" t="s">
        <v>7</v>
      </c>
      <c r="H4275" s="321"/>
      <c r="I4275" s="335">
        <v>2</v>
      </c>
      <c r="J4275" s="331"/>
      <c r="K4275" s="132">
        <v>6.02</v>
      </c>
      <c r="L4275" s="331"/>
      <c r="M4275" s="331"/>
      <c r="N4275" s="142">
        <v>12.04</v>
      </c>
      <c r="O4275" s="331"/>
      <c r="P4275" s="331"/>
      <c r="Q4275" s="331"/>
      <c r="R4275" s="331"/>
      <c r="S4275" s="142">
        <v>12.04</v>
      </c>
    </row>
    <row r="4276" spans="1:19" ht="10.9" customHeight="1" x14ac:dyDescent="0.2">
      <c r="A4276" s="128" t="s">
        <v>4015</v>
      </c>
      <c r="B4276" s="334">
        <v>4679</v>
      </c>
      <c r="C4276" s="321"/>
      <c r="D4276" s="321" t="s">
        <v>3828</v>
      </c>
      <c r="E4276" s="321"/>
      <c r="F4276" s="321"/>
      <c r="G4276" s="321" t="s">
        <v>7</v>
      </c>
      <c r="H4276" s="321"/>
      <c r="I4276" s="335">
        <v>1</v>
      </c>
      <c r="J4276" s="331"/>
      <c r="K4276" s="142">
        <v>41.14</v>
      </c>
      <c r="L4276" s="331"/>
      <c r="M4276" s="331"/>
      <c r="N4276" s="142">
        <v>41.14</v>
      </c>
      <c r="O4276" s="331"/>
      <c r="P4276" s="331"/>
      <c r="Q4276" s="331"/>
      <c r="R4276" s="331"/>
      <c r="S4276" s="142">
        <v>41.14</v>
      </c>
    </row>
    <row r="4277" spans="1:19" ht="10.9" customHeight="1" x14ac:dyDescent="0.2">
      <c r="A4277" s="128" t="s">
        <v>4015</v>
      </c>
      <c r="B4277" s="334">
        <v>4681</v>
      </c>
      <c r="C4277" s="321"/>
      <c r="D4277" s="321" t="s">
        <v>3826</v>
      </c>
      <c r="E4277" s="321"/>
      <c r="F4277" s="321"/>
      <c r="G4277" s="321" t="s">
        <v>7</v>
      </c>
      <c r="H4277" s="321"/>
      <c r="I4277" s="335">
        <v>1</v>
      </c>
      <c r="J4277" s="331"/>
      <c r="K4277" s="142">
        <v>34.75</v>
      </c>
      <c r="L4277" s="331"/>
      <c r="M4277" s="331"/>
      <c r="N4277" s="142">
        <v>34.75</v>
      </c>
      <c r="O4277" s="331"/>
      <c r="P4277" s="331"/>
      <c r="Q4277" s="331"/>
      <c r="R4277" s="331"/>
      <c r="S4277" s="142">
        <v>34.75</v>
      </c>
    </row>
    <row r="4278" spans="1:19" ht="10.9" customHeight="1" x14ac:dyDescent="0.2">
      <c r="A4278" s="128" t="s">
        <v>4015</v>
      </c>
      <c r="B4278" s="334">
        <v>4682</v>
      </c>
      <c r="C4278" s="321"/>
      <c r="D4278" s="321" t="s">
        <v>3825</v>
      </c>
      <c r="E4278" s="321"/>
      <c r="F4278" s="321"/>
      <c r="G4278" s="321" t="s">
        <v>7</v>
      </c>
      <c r="H4278" s="321"/>
      <c r="I4278" s="335">
        <v>1</v>
      </c>
      <c r="J4278" s="331"/>
      <c r="K4278" s="142">
        <v>55.81</v>
      </c>
      <c r="L4278" s="331"/>
      <c r="M4278" s="331"/>
      <c r="N4278" s="142">
        <v>55.81</v>
      </c>
      <c r="O4278" s="331"/>
      <c r="P4278" s="331"/>
      <c r="Q4278" s="331"/>
      <c r="R4278" s="331"/>
      <c r="S4278" s="142">
        <v>55.81</v>
      </c>
    </row>
    <row r="4279" spans="1:19" ht="10.9" customHeight="1" x14ac:dyDescent="0.2">
      <c r="A4279" s="128" t="s">
        <v>4015</v>
      </c>
      <c r="B4279" s="334">
        <v>4686</v>
      </c>
      <c r="C4279" s="321"/>
      <c r="D4279" s="321" t="s">
        <v>3823</v>
      </c>
      <c r="E4279" s="321"/>
      <c r="F4279" s="321"/>
      <c r="G4279" s="321" t="s">
        <v>7</v>
      </c>
      <c r="H4279" s="321"/>
      <c r="I4279" s="335">
        <v>7</v>
      </c>
      <c r="J4279" s="331"/>
      <c r="K4279" s="142">
        <v>11.67</v>
      </c>
      <c r="L4279" s="331"/>
      <c r="M4279" s="331"/>
      <c r="N4279" s="142">
        <v>81.69</v>
      </c>
      <c r="O4279" s="331"/>
      <c r="P4279" s="331"/>
      <c r="Q4279" s="331"/>
      <c r="R4279" s="331"/>
      <c r="S4279" s="142">
        <v>81.69</v>
      </c>
    </row>
    <row r="4280" spans="1:19" ht="10.9" customHeight="1" x14ac:dyDescent="0.2">
      <c r="A4280" s="128" t="s">
        <v>4015</v>
      </c>
      <c r="B4280" s="334">
        <v>4882</v>
      </c>
      <c r="C4280" s="321"/>
      <c r="D4280" s="321" t="s">
        <v>3789</v>
      </c>
      <c r="E4280" s="321"/>
      <c r="F4280" s="321"/>
      <c r="G4280" s="321" t="s">
        <v>7</v>
      </c>
      <c r="H4280" s="321"/>
      <c r="I4280" s="335">
        <v>2</v>
      </c>
      <c r="J4280" s="331"/>
      <c r="K4280" s="132">
        <v>5</v>
      </c>
      <c r="L4280" s="331"/>
      <c r="M4280" s="331"/>
      <c r="N4280" s="142">
        <v>10</v>
      </c>
      <c r="O4280" s="331"/>
      <c r="P4280" s="331"/>
      <c r="Q4280" s="331"/>
      <c r="R4280" s="331"/>
      <c r="S4280" s="142">
        <v>10</v>
      </c>
    </row>
    <row r="4281" spans="1:19" ht="21.75" customHeight="1" x14ac:dyDescent="0.2">
      <c r="A4281" s="128" t="s">
        <v>4015</v>
      </c>
      <c r="B4281" s="334">
        <v>4883</v>
      </c>
      <c r="C4281" s="321"/>
      <c r="D4281" s="321" t="s">
        <v>3788</v>
      </c>
      <c r="E4281" s="321"/>
      <c r="F4281" s="321"/>
      <c r="G4281" s="321" t="s">
        <v>7</v>
      </c>
      <c r="H4281" s="321"/>
      <c r="I4281" s="335">
        <v>1</v>
      </c>
      <c r="J4281" s="331"/>
      <c r="K4281" s="132">
        <v>7.2</v>
      </c>
      <c r="L4281" s="331"/>
      <c r="M4281" s="331"/>
      <c r="N4281" s="132">
        <v>7.2</v>
      </c>
      <c r="O4281" s="331"/>
      <c r="P4281" s="331"/>
      <c r="Q4281" s="331"/>
      <c r="R4281" s="331"/>
      <c r="S4281" s="132">
        <v>7.2</v>
      </c>
    </row>
    <row r="4282" spans="1:19" ht="10.9" customHeight="1" x14ac:dyDescent="0.2">
      <c r="A4282" s="128" t="s">
        <v>4015</v>
      </c>
      <c r="B4282" s="334">
        <v>4930</v>
      </c>
      <c r="C4282" s="321"/>
      <c r="D4282" s="321" t="s">
        <v>3786</v>
      </c>
      <c r="E4282" s="321"/>
      <c r="F4282" s="321"/>
      <c r="G4282" s="321" t="s">
        <v>7</v>
      </c>
      <c r="H4282" s="321"/>
      <c r="I4282" s="335">
        <v>4</v>
      </c>
      <c r="J4282" s="331"/>
      <c r="K4282" s="132">
        <v>7</v>
      </c>
      <c r="L4282" s="331"/>
      <c r="M4282" s="331"/>
      <c r="N4282" s="142">
        <v>28</v>
      </c>
      <c r="O4282" s="331"/>
      <c r="P4282" s="331"/>
      <c r="Q4282" s="331"/>
      <c r="R4282" s="331"/>
      <c r="S4282" s="142">
        <v>28</v>
      </c>
    </row>
    <row r="4283" spans="1:19" ht="10.9" customHeight="1" x14ac:dyDescent="0.2">
      <c r="A4283" s="128" t="s">
        <v>4015</v>
      </c>
      <c r="B4283" s="334">
        <v>4940</v>
      </c>
      <c r="C4283" s="321"/>
      <c r="D4283" s="321" t="s">
        <v>3784</v>
      </c>
      <c r="E4283" s="321"/>
      <c r="F4283" s="321"/>
      <c r="G4283" s="321" t="s">
        <v>7</v>
      </c>
      <c r="H4283" s="321"/>
      <c r="I4283" s="335">
        <v>6</v>
      </c>
      <c r="J4283" s="331"/>
      <c r="K4283" s="142">
        <v>85.99</v>
      </c>
      <c r="L4283" s="331"/>
      <c r="M4283" s="331"/>
      <c r="N4283" s="135">
        <v>515.94000000000005</v>
      </c>
      <c r="O4283" s="331"/>
      <c r="P4283" s="331"/>
      <c r="Q4283" s="331"/>
      <c r="R4283" s="331"/>
      <c r="S4283" s="135">
        <v>515.94000000000005</v>
      </c>
    </row>
    <row r="4284" spans="1:19" ht="10.9" customHeight="1" x14ac:dyDescent="0.2">
      <c r="A4284" s="128" t="s">
        <v>4015</v>
      </c>
      <c r="B4284" s="334">
        <v>4943</v>
      </c>
      <c r="C4284" s="321"/>
      <c r="D4284" s="321" t="s">
        <v>3783</v>
      </c>
      <c r="E4284" s="321"/>
      <c r="F4284" s="321"/>
      <c r="G4284" s="321" t="s">
        <v>7</v>
      </c>
      <c r="H4284" s="321"/>
      <c r="I4284" s="347">
        <v>15</v>
      </c>
      <c r="J4284" s="331"/>
      <c r="K4284" s="142">
        <v>84.99</v>
      </c>
      <c r="L4284" s="331"/>
      <c r="M4284" s="331"/>
      <c r="N4284" s="129">
        <v>1274.8499999999999</v>
      </c>
      <c r="O4284" s="331"/>
      <c r="P4284" s="331"/>
      <c r="Q4284" s="331"/>
      <c r="R4284" s="331"/>
      <c r="S4284" s="129">
        <v>1274.8499999999999</v>
      </c>
    </row>
    <row r="4285" spans="1:19" ht="10.9" customHeight="1" x14ac:dyDescent="0.2">
      <c r="A4285" s="128" t="s">
        <v>4015</v>
      </c>
      <c r="B4285" s="334">
        <v>4990</v>
      </c>
      <c r="C4285" s="321"/>
      <c r="D4285" s="321" t="s">
        <v>3776</v>
      </c>
      <c r="E4285" s="321"/>
      <c r="F4285" s="321"/>
      <c r="G4285" s="321" t="s">
        <v>7</v>
      </c>
      <c r="H4285" s="321"/>
      <c r="I4285" s="335">
        <v>7</v>
      </c>
      <c r="J4285" s="331"/>
      <c r="K4285" s="132">
        <v>9.85</v>
      </c>
      <c r="L4285" s="331"/>
      <c r="M4285" s="331"/>
      <c r="N4285" s="142">
        <v>68.95</v>
      </c>
      <c r="O4285" s="331"/>
      <c r="P4285" s="331"/>
      <c r="Q4285" s="331"/>
      <c r="R4285" s="331"/>
      <c r="S4285" s="142">
        <v>68.95</v>
      </c>
    </row>
    <row r="4286" spans="1:19" ht="10.9" customHeight="1" x14ac:dyDescent="0.2">
      <c r="A4286" s="128" t="s">
        <v>4015</v>
      </c>
      <c r="B4286" s="334">
        <v>4996</v>
      </c>
      <c r="C4286" s="321"/>
      <c r="D4286" s="321" t="s">
        <v>3772</v>
      </c>
      <c r="E4286" s="321"/>
      <c r="F4286" s="321"/>
      <c r="G4286" s="321" t="s">
        <v>7</v>
      </c>
      <c r="H4286" s="321"/>
      <c r="I4286" s="335">
        <v>3</v>
      </c>
      <c r="J4286" s="331"/>
      <c r="K4286" s="142">
        <v>10.98</v>
      </c>
      <c r="L4286" s="331"/>
      <c r="M4286" s="331"/>
      <c r="N4286" s="142">
        <v>32.94</v>
      </c>
      <c r="O4286" s="331"/>
      <c r="P4286" s="331"/>
      <c r="Q4286" s="331"/>
      <c r="R4286" s="331"/>
      <c r="S4286" s="142">
        <v>32.94</v>
      </c>
    </row>
    <row r="4287" spans="1:19" ht="10.9" customHeight="1" x14ac:dyDescent="0.2">
      <c r="A4287" s="128" t="s">
        <v>4015</v>
      </c>
      <c r="B4287" s="334">
        <v>4999</v>
      </c>
      <c r="C4287" s="321"/>
      <c r="D4287" s="321" t="s">
        <v>3770</v>
      </c>
      <c r="E4287" s="321"/>
      <c r="F4287" s="321"/>
      <c r="G4287" s="321" t="s">
        <v>7</v>
      </c>
      <c r="H4287" s="321"/>
      <c r="I4287" s="335">
        <v>1</v>
      </c>
      <c r="J4287" s="331"/>
      <c r="K4287" s="132">
        <v>3.19</v>
      </c>
      <c r="L4287" s="331"/>
      <c r="M4287" s="331"/>
      <c r="N4287" s="132">
        <v>3.19</v>
      </c>
      <c r="O4287" s="331"/>
      <c r="P4287" s="331"/>
      <c r="Q4287" s="331"/>
      <c r="R4287" s="331"/>
      <c r="S4287" s="132">
        <v>3.19</v>
      </c>
    </row>
    <row r="4288" spans="1:19" ht="10.9" customHeight="1" x14ac:dyDescent="0.2">
      <c r="A4288" s="128" t="s">
        <v>4015</v>
      </c>
      <c r="B4288" s="334">
        <v>5161</v>
      </c>
      <c r="C4288" s="321"/>
      <c r="D4288" s="321" t="s">
        <v>3757</v>
      </c>
      <c r="E4288" s="321"/>
      <c r="F4288" s="321"/>
      <c r="G4288" s="321" t="s">
        <v>7</v>
      </c>
      <c r="H4288" s="321"/>
      <c r="I4288" s="335">
        <v>2</v>
      </c>
      <c r="J4288" s="331"/>
      <c r="K4288" s="142">
        <v>76.989999999999995</v>
      </c>
      <c r="L4288" s="331"/>
      <c r="M4288" s="331"/>
      <c r="N4288" s="135">
        <v>153.97999999999999</v>
      </c>
      <c r="O4288" s="331"/>
      <c r="P4288" s="331"/>
      <c r="Q4288" s="331"/>
      <c r="R4288" s="331"/>
      <c r="S4288" s="135">
        <v>153.97999999999999</v>
      </c>
    </row>
    <row r="4289" spans="1:19" ht="10.9" customHeight="1" x14ac:dyDescent="0.2">
      <c r="A4289" s="128" t="s">
        <v>4015</v>
      </c>
      <c r="B4289" s="334">
        <v>5209</v>
      </c>
      <c r="C4289" s="321"/>
      <c r="D4289" s="321" t="s">
        <v>3750</v>
      </c>
      <c r="E4289" s="321"/>
      <c r="F4289" s="321"/>
      <c r="G4289" s="321" t="s">
        <v>7</v>
      </c>
      <c r="H4289" s="321"/>
      <c r="I4289" s="335">
        <v>4</v>
      </c>
      <c r="J4289" s="331"/>
      <c r="K4289" s="142">
        <v>79.900000000000006</v>
      </c>
      <c r="L4289" s="331"/>
      <c r="M4289" s="331"/>
      <c r="N4289" s="135">
        <v>319.60000000000002</v>
      </c>
      <c r="O4289" s="331"/>
      <c r="P4289" s="331"/>
      <c r="Q4289" s="331"/>
      <c r="R4289" s="331"/>
      <c r="S4289" s="135">
        <v>319.60000000000002</v>
      </c>
    </row>
    <row r="4290" spans="1:19" ht="10.9" customHeight="1" x14ac:dyDescent="0.2">
      <c r="A4290" s="128" t="s">
        <v>4015</v>
      </c>
      <c r="B4290" s="334">
        <v>5245</v>
      </c>
      <c r="C4290" s="321"/>
      <c r="D4290" s="321" t="s">
        <v>3748</v>
      </c>
      <c r="E4290" s="321"/>
      <c r="F4290" s="321"/>
      <c r="G4290" s="321" t="s">
        <v>7</v>
      </c>
      <c r="H4290" s="321"/>
      <c r="I4290" s="335">
        <v>1</v>
      </c>
      <c r="J4290" s="331"/>
      <c r="K4290" s="132">
        <v>3</v>
      </c>
      <c r="L4290" s="331"/>
      <c r="M4290" s="331"/>
      <c r="N4290" s="132">
        <v>3</v>
      </c>
      <c r="O4290" s="331"/>
      <c r="P4290" s="331"/>
      <c r="Q4290" s="331"/>
      <c r="R4290" s="331"/>
      <c r="S4290" s="132">
        <v>3</v>
      </c>
    </row>
    <row r="4291" spans="1:19" ht="10.9" customHeight="1" x14ac:dyDescent="0.2">
      <c r="A4291" s="128" t="s">
        <v>4015</v>
      </c>
      <c r="B4291" s="334">
        <v>5252</v>
      </c>
      <c r="C4291" s="321"/>
      <c r="D4291" s="321" t="s">
        <v>3743</v>
      </c>
      <c r="E4291" s="321"/>
      <c r="F4291" s="321"/>
      <c r="G4291" s="321" t="s">
        <v>7</v>
      </c>
      <c r="H4291" s="321"/>
      <c r="I4291" s="347">
        <v>13</v>
      </c>
      <c r="J4291" s="331"/>
      <c r="K4291" s="142">
        <v>12.99</v>
      </c>
      <c r="L4291" s="331"/>
      <c r="M4291" s="331"/>
      <c r="N4291" s="135">
        <v>168.87</v>
      </c>
      <c r="O4291" s="331"/>
      <c r="P4291" s="331"/>
      <c r="Q4291" s="331"/>
      <c r="R4291" s="331"/>
      <c r="S4291" s="135">
        <v>168.87</v>
      </c>
    </row>
    <row r="4292" spans="1:19" ht="10.9" customHeight="1" x14ac:dyDescent="0.2">
      <c r="A4292" s="128" t="s">
        <v>4015</v>
      </c>
      <c r="B4292" s="334">
        <v>5253</v>
      </c>
      <c r="C4292" s="321"/>
      <c r="D4292" s="321" t="s">
        <v>3742</v>
      </c>
      <c r="E4292" s="321"/>
      <c r="F4292" s="321"/>
      <c r="G4292" s="321" t="s">
        <v>7</v>
      </c>
      <c r="H4292" s="321"/>
      <c r="I4292" s="335">
        <v>9</v>
      </c>
      <c r="J4292" s="331"/>
      <c r="K4292" s="142">
        <v>42.3</v>
      </c>
      <c r="L4292" s="331"/>
      <c r="M4292" s="331"/>
      <c r="N4292" s="135">
        <v>380.7</v>
      </c>
      <c r="O4292" s="331"/>
      <c r="P4292" s="331"/>
      <c r="Q4292" s="331"/>
      <c r="R4292" s="331"/>
      <c r="S4292" s="135">
        <v>380.7</v>
      </c>
    </row>
    <row r="4293" spans="1:19" ht="10.9" customHeight="1" x14ac:dyDescent="0.2">
      <c r="A4293" s="128" t="s">
        <v>4015</v>
      </c>
      <c r="B4293" s="334">
        <v>5255</v>
      </c>
      <c r="C4293" s="321"/>
      <c r="D4293" s="321" t="s">
        <v>3741</v>
      </c>
      <c r="E4293" s="321"/>
      <c r="F4293" s="321"/>
      <c r="G4293" s="321" t="s">
        <v>7</v>
      </c>
      <c r="H4293" s="321"/>
      <c r="I4293" s="335">
        <v>3</v>
      </c>
      <c r="J4293" s="331"/>
      <c r="K4293" s="132">
        <v>4</v>
      </c>
      <c r="L4293" s="331"/>
      <c r="M4293" s="331"/>
      <c r="N4293" s="142">
        <v>12</v>
      </c>
      <c r="O4293" s="331"/>
      <c r="P4293" s="331"/>
      <c r="Q4293" s="331"/>
      <c r="R4293" s="331"/>
      <c r="S4293" s="142">
        <v>12</v>
      </c>
    </row>
    <row r="4294" spans="1:19" ht="10.9" customHeight="1" x14ac:dyDescent="0.2">
      <c r="A4294" s="128" t="s">
        <v>4015</v>
      </c>
      <c r="B4294" s="334">
        <v>5256</v>
      </c>
      <c r="C4294" s="321"/>
      <c r="D4294" s="321" t="s">
        <v>3740</v>
      </c>
      <c r="E4294" s="321"/>
      <c r="F4294" s="321"/>
      <c r="G4294" s="321" t="s">
        <v>7</v>
      </c>
      <c r="H4294" s="321"/>
      <c r="I4294" s="335">
        <v>4</v>
      </c>
      <c r="J4294" s="331"/>
      <c r="K4294" s="132">
        <v>3.79</v>
      </c>
      <c r="L4294" s="331"/>
      <c r="M4294" s="331"/>
      <c r="N4294" s="142">
        <v>15.16</v>
      </c>
      <c r="O4294" s="331"/>
      <c r="P4294" s="331"/>
      <c r="Q4294" s="331"/>
      <c r="R4294" s="331"/>
      <c r="S4294" s="142">
        <v>15.16</v>
      </c>
    </row>
    <row r="4295" spans="1:19" ht="10.9" customHeight="1" x14ac:dyDescent="0.2">
      <c r="A4295" s="128" t="s">
        <v>4015</v>
      </c>
      <c r="B4295" s="334">
        <v>5257</v>
      </c>
      <c r="C4295" s="321"/>
      <c r="D4295" s="321" t="s">
        <v>3739</v>
      </c>
      <c r="E4295" s="321"/>
      <c r="F4295" s="321"/>
      <c r="G4295" s="321" t="s">
        <v>7</v>
      </c>
      <c r="H4295" s="321"/>
      <c r="I4295" s="347">
        <v>10</v>
      </c>
      <c r="J4295" s="331"/>
      <c r="K4295" s="132">
        <v>7.69</v>
      </c>
      <c r="L4295" s="331"/>
      <c r="M4295" s="331"/>
      <c r="N4295" s="142">
        <v>76.900000000000006</v>
      </c>
      <c r="O4295" s="331"/>
      <c r="P4295" s="331"/>
      <c r="Q4295" s="331"/>
      <c r="R4295" s="331"/>
      <c r="S4295" s="142">
        <v>76.900000000000006</v>
      </c>
    </row>
    <row r="4296" spans="1:19" ht="10.9" customHeight="1" x14ac:dyDescent="0.2">
      <c r="A4296" s="128" t="s">
        <v>4015</v>
      </c>
      <c r="B4296" s="334">
        <v>5258</v>
      </c>
      <c r="C4296" s="321"/>
      <c r="D4296" s="321" t="s">
        <v>3738</v>
      </c>
      <c r="E4296" s="321"/>
      <c r="F4296" s="321"/>
      <c r="G4296" s="321" t="s">
        <v>7</v>
      </c>
      <c r="H4296" s="321"/>
      <c r="I4296" s="347">
        <v>87</v>
      </c>
      <c r="J4296" s="331"/>
      <c r="K4296" s="142">
        <v>29.9</v>
      </c>
      <c r="L4296" s="331"/>
      <c r="M4296" s="331"/>
      <c r="N4296" s="129">
        <v>2601.3000000000002</v>
      </c>
      <c r="O4296" s="331"/>
      <c r="P4296" s="331"/>
      <c r="Q4296" s="331"/>
      <c r="R4296" s="331"/>
      <c r="S4296" s="129">
        <v>2601.3000000000002</v>
      </c>
    </row>
    <row r="4297" spans="1:19" ht="10.9" customHeight="1" x14ac:dyDescent="0.2">
      <c r="A4297" s="128" t="s">
        <v>4015</v>
      </c>
      <c r="B4297" s="334">
        <v>5259</v>
      </c>
      <c r="C4297" s="321"/>
      <c r="D4297" s="321" t="s">
        <v>3737</v>
      </c>
      <c r="E4297" s="321"/>
      <c r="F4297" s="321"/>
      <c r="G4297" s="321" t="s">
        <v>7</v>
      </c>
      <c r="H4297" s="321"/>
      <c r="I4297" s="347">
        <v>55</v>
      </c>
      <c r="J4297" s="331"/>
      <c r="K4297" s="142">
        <v>51.28</v>
      </c>
      <c r="L4297" s="331"/>
      <c r="M4297" s="331"/>
      <c r="N4297" s="129">
        <v>2820.4</v>
      </c>
      <c r="O4297" s="331"/>
      <c r="P4297" s="331"/>
      <c r="Q4297" s="331"/>
      <c r="R4297" s="331"/>
      <c r="S4297" s="129">
        <v>2820.4</v>
      </c>
    </row>
    <row r="4298" spans="1:19" ht="10.9" customHeight="1" x14ac:dyDescent="0.2">
      <c r="A4298" s="128" t="s">
        <v>4015</v>
      </c>
      <c r="B4298" s="334">
        <v>5260</v>
      </c>
      <c r="C4298" s="321"/>
      <c r="D4298" s="321" t="s">
        <v>3736</v>
      </c>
      <c r="E4298" s="321"/>
      <c r="F4298" s="321"/>
      <c r="G4298" s="321" t="s">
        <v>7</v>
      </c>
      <c r="H4298" s="321"/>
      <c r="I4298" s="335">
        <v>9</v>
      </c>
      <c r="J4298" s="331"/>
      <c r="K4298" s="132">
        <v>5.3</v>
      </c>
      <c r="L4298" s="331"/>
      <c r="M4298" s="331"/>
      <c r="N4298" s="142">
        <v>47.7</v>
      </c>
      <c r="O4298" s="331"/>
      <c r="P4298" s="331"/>
      <c r="Q4298" s="331"/>
      <c r="R4298" s="331"/>
      <c r="S4298" s="142">
        <v>47.7</v>
      </c>
    </row>
    <row r="4299" spans="1:19" ht="10.9" customHeight="1" x14ac:dyDescent="0.2">
      <c r="A4299" s="128" t="s">
        <v>4015</v>
      </c>
      <c r="B4299" s="334">
        <v>5261</v>
      </c>
      <c r="C4299" s="321"/>
      <c r="D4299" s="321" t="s">
        <v>3735</v>
      </c>
      <c r="E4299" s="321"/>
      <c r="F4299" s="321"/>
      <c r="G4299" s="321" t="s">
        <v>7</v>
      </c>
      <c r="H4299" s="321"/>
      <c r="I4299" s="335">
        <v>5</v>
      </c>
      <c r="J4299" s="331"/>
      <c r="K4299" s="132">
        <v>9.81</v>
      </c>
      <c r="L4299" s="331"/>
      <c r="M4299" s="331"/>
      <c r="N4299" s="142">
        <v>49.05</v>
      </c>
      <c r="O4299" s="331"/>
      <c r="P4299" s="331"/>
      <c r="Q4299" s="331"/>
      <c r="R4299" s="331"/>
      <c r="S4299" s="142">
        <v>49.05</v>
      </c>
    </row>
    <row r="4300" spans="1:19" ht="10.9" customHeight="1" x14ac:dyDescent="0.2">
      <c r="A4300" s="128" t="s">
        <v>4015</v>
      </c>
      <c r="B4300" s="334">
        <v>5262</v>
      </c>
      <c r="C4300" s="321"/>
      <c r="D4300" s="321" t="s">
        <v>3734</v>
      </c>
      <c r="E4300" s="321"/>
      <c r="F4300" s="321"/>
      <c r="G4300" s="321" t="s">
        <v>7</v>
      </c>
      <c r="H4300" s="321"/>
      <c r="I4300" s="335">
        <v>8</v>
      </c>
      <c r="J4300" s="331"/>
      <c r="K4300" s="142">
        <v>25.28</v>
      </c>
      <c r="L4300" s="331"/>
      <c r="M4300" s="331"/>
      <c r="N4300" s="135">
        <v>202.24</v>
      </c>
      <c r="O4300" s="331"/>
      <c r="P4300" s="331"/>
      <c r="Q4300" s="331"/>
      <c r="R4300" s="331"/>
      <c r="S4300" s="135">
        <v>202.24</v>
      </c>
    </row>
    <row r="4301" spans="1:19" ht="10.9" customHeight="1" x14ac:dyDescent="0.2">
      <c r="A4301" s="128" t="s">
        <v>4015</v>
      </c>
      <c r="B4301" s="334">
        <v>5266</v>
      </c>
      <c r="C4301" s="321"/>
      <c r="D4301" s="321" t="s">
        <v>3733</v>
      </c>
      <c r="E4301" s="321"/>
      <c r="F4301" s="321"/>
      <c r="G4301" s="321" t="s">
        <v>7</v>
      </c>
      <c r="H4301" s="321"/>
      <c r="I4301" s="335">
        <v>3</v>
      </c>
      <c r="J4301" s="331"/>
      <c r="K4301" s="132">
        <v>6.66</v>
      </c>
      <c r="L4301" s="331"/>
      <c r="M4301" s="331"/>
      <c r="N4301" s="142">
        <v>19.98</v>
      </c>
      <c r="O4301" s="331"/>
      <c r="P4301" s="331"/>
      <c r="Q4301" s="331"/>
      <c r="R4301" s="331"/>
      <c r="S4301" s="142">
        <v>19.98</v>
      </c>
    </row>
    <row r="4302" spans="1:19" ht="10.9" customHeight="1" x14ac:dyDescent="0.2">
      <c r="A4302" s="128" t="s">
        <v>4015</v>
      </c>
      <c r="B4302" s="334">
        <v>5294</v>
      </c>
      <c r="C4302" s="321"/>
      <c r="D4302" s="321" t="s">
        <v>3727</v>
      </c>
      <c r="E4302" s="321"/>
      <c r="F4302" s="321"/>
      <c r="G4302" s="321" t="s">
        <v>7</v>
      </c>
      <c r="H4302" s="321"/>
      <c r="I4302" s="335">
        <v>1</v>
      </c>
      <c r="J4302" s="331"/>
      <c r="K4302" s="135">
        <v>123.71</v>
      </c>
      <c r="L4302" s="331"/>
      <c r="M4302" s="331"/>
      <c r="N4302" s="135">
        <v>123.71</v>
      </c>
      <c r="O4302" s="331"/>
      <c r="P4302" s="331"/>
      <c r="Q4302" s="331"/>
      <c r="R4302" s="331"/>
      <c r="S4302" s="135">
        <v>123.71</v>
      </c>
    </row>
    <row r="4303" spans="1:19" ht="10.9" customHeight="1" x14ac:dyDescent="0.2">
      <c r="A4303" s="128" t="s">
        <v>4015</v>
      </c>
      <c r="B4303" s="334">
        <v>5334</v>
      </c>
      <c r="C4303" s="321"/>
      <c r="D4303" s="321" t="s">
        <v>3725</v>
      </c>
      <c r="E4303" s="321"/>
      <c r="F4303" s="321"/>
      <c r="G4303" s="321" t="s">
        <v>7</v>
      </c>
      <c r="H4303" s="321"/>
      <c r="I4303" s="347">
        <v>20</v>
      </c>
      <c r="J4303" s="331"/>
      <c r="K4303" s="132">
        <v>0.84</v>
      </c>
      <c r="L4303" s="331"/>
      <c r="M4303" s="331"/>
      <c r="N4303" s="142">
        <v>16.8</v>
      </c>
      <c r="O4303" s="331"/>
      <c r="P4303" s="331"/>
      <c r="Q4303" s="331"/>
      <c r="R4303" s="331"/>
      <c r="S4303" s="142">
        <v>16.8</v>
      </c>
    </row>
    <row r="4304" spans="1:19" ht="10.9" customHeight="1" x14ac:dyDescent="0.2">
      <c r="A4304" s="128" t="s">
        <v>4015</v>
      </c>
      <c r="B4304" s="334">
        <v>5349</v>
      </c>
      <c r="C4304" s="321"/>
      <c r="D4304" s="321" t="s">
        <v>3718</v>
      </c>
      <c r="E4304" s="321"/>
      <c r="F4304" s="321"/>
      <c r="G4304" s="321" t="s">
        <v>7</v>
      </c>
      <c r="H4304" s="321"/>
      <c r="I4304" s="335">
        <v>1</v>
      </c>
      <c r="J4304" s="331"/>
      <c r="K4304" s="132">
        <v>6.9</v>
      </c>
      <c r="L4304" s="331"/>
      <c r="M4304" s="331"/>
      <c r="N4304" s="132">
        <v>6.9</v>
      </c>
      <c r="O4304" s="331"/>
      <c r="P4304" s="331"/>
      <c r="Q4304" s="331"/>
      <c r="R4304" s="331"/>
      <c r="S4304" s="132">
        <v>6.9</v>
      </c>
    </row>
    <row r="4305" spans="1:19" ht="10.9" customHeight="1" x14ac:dyDescent="0.2">
      <c r="A4305" s="128" t="s">
        <v>4015</v>
      </c>
      <c r="B4305" s="334">
        <v>5350</v>
      </c>
      <c r="C4305" s="321"/>
      <c r="D4305" s="321" t="s">
        <v>3717</v>
      </c>
      <c r="E4305" s="321"/>
      <c r="F4305" s="321"/>
      <c r="G4305" s="321" t="s">
        <v>7</v>
      </c>
      <c r="H4305" s="321"/>
      <c r="I4305" s="335">
        <v>3</v>
      </c>
      <c r="J4305" s="331"/>
      <c r="K4305" s="142">
        <v>76.989999999999995</v>
      </c>
      <c r="L4305" s="331"/>
      <c r="M4305" s="331"/>
      <c r="N4305" s="135">
        <v>230.97</v>
      </c>
      <c r="O4305" s="331"/>
      <c r="P4305" s="331"/>
      <c r="Q4305" s="331"/>
      <c r="R4305" s="331"/>
      <c r="S4305" s="135">
        <v>230.97</v>
      </c>
    </row>
    <row r="4306" spans="1:19" ht="10.9" customHeight="1" x14ac:dyDescent="0.2">
      <c r="A4306" s="128" t="s">
        <v>4015</v>
      </c>
      <c r="B4306" s="334">
        <v>5352</v>
      </c>
      <c r="C4306" s="321"/>
      <c r="D4306" s="321" t="s">
        <v>3716</v>
      </c>
      <c r="E4306" s="321"/>
      <c r="F4306" s="321"/>
      <c r="G4306" s="321" t="s">
        <v>7</v>
      </c>
      <c r="H4306" s="321"/>
      <c r="I4306" s="335">
        <v>1</v>
      </c>
      <c r="J4306" s="331"/>
      <c r="K4306" s="132">
        <v>5.65</v>
      </c>
      <c r="L4306" s="331"/>
      <c r="M4306" s="331"/>
      <c r="N4306" s="132">
        <v>5.65</v>
      </c>
      <c r="O4306" s="331"/>
      <c r="P4306" s="331"/>
      <c r="Q4306" s="331"/>
      <c r="R4306" s="331"/>
      <c r="S4306" s="132">
        <v>5.65</v>
      </c>
    </row>
    <row r="4307" spans="1:19" ht="10.9" customHeight="1" x14ac:dyDescent="0.2">
      <c r="A4307" s="128" t="s">
        <v>4015</v>
      </c>
      <c r="B4307" s="334">
        <v>5353</v>
      </c>
      <c r="C4307" s="321"/>
      <c r="D4307" s="321" t="s">
        <v>3715</v>
      </c>
      <c r="E4307" s="321"/>
      <c r="F4307" s="321"/>
      <c r="G4307" s="321" t="s">
        <v>7</v>
      </c>
      <c r="H4307" s="321"/>
      <c r="I4307" s="347">
        <v>15</v>
      </c>
      <c r="J4307" s="331"/>
      <c r="K4307" s="132">
        <v>3.23</v>
      </c>
      <c r="L4307" s="331"/>
      <c r="M4307" s="331"/>
      <c r="N4307" s="142">
        <v>48.45</v>
      </c>
      <c r="O4307" s="331"/>
      <c r="P4307" s="331"/>
      <c r="Q4307" s="331"/>
      <c r="R4307" s="331"/>
      <c r="S4307" s="142">
        <v>48.45</v>
      </c>
    </row>
    <row r="4308" spans="1:19" ht="10.9" customHeight="1" x14ac:dyDescent="0.2">
      <c r="A4308" s="128" t="s">
        <v>4015</v>
      </c>
      <c r="B4308" s="334">
        <v>5354</v>
      </c>
      <c r="C4308" s="321"/>
      <c r="D4308" s="321" t="s">
        <v>3714</v>
      </c>
      <c r="E4308" s="321"/>
      <c r="F4308" s="321"/>
      <c r="G4308" s="321" t="s">
        <v>7</v>
      </c>
      <c r="H4308" s="321"/>
      <c r="I4308" s="335">
        <v>8</v>
      </c>
      <c r="J4308" s="331"/>
      <c r="K4308" s="132">
        <v>6.89</v>
      </c>
      <c r="L4308" s="331"/>
      <c r="M4308" s="331"/>
      <c r="N4308" s="142">
        <v>55.12</v>
      </c>
      <c r="O4308" s="331"/>
      <c r="P4308" s="331"/>
      <c r="Q4308" s="331"/>
      <c r="R4308" s="331"/>
      <c r="S4308" s="142">
        <v>55.12</v>
      </c>
    </row>
    <row r="4309" spans="1:19" ht="10.9" customHeight="1" x14ac:dyDescent="0.2">
      <c r="A4309" s="128" t="s">
        <v>4015</v>
      </c>
      <c r="B4309" s="334">
        <v>5355</v>
      </c>
      <c r="C4309" s="321"/>
      <c r="D4309" s="321" t="s">
        <v>3713</v>
      </c>
      <c r="E4309" s="321"/>
      <c r="F4309" s="321"/>
      <c r="G4309" s="321" t="s">
        <v>7</v>
      </c>
      <c r="H4309" s="321"/>
      <c r="I4309" s="347">
        <v>41</v>
      </c>
      <c r="J4309" s="331"/>
      <c r="K4309" s="142">
        <v>20.9</v>
      </c>
      <c r="L4309" s="331"/>
      <c r="M4309" s="331"/>
      <c r="N4309" s="135">
        <v>856.9</v>
      </c>
      <c r="O4309" s="331"/>
      <c r="P4309" s="331"/>
      <c r="Q4309" s="331"/>
      <c r="R4309" s="331"/>
      <c r="S4309" s="135">
        <v>856.9</v>
      </c>
    </row>
    <row r="4310" spans="1:19" ht="10.9" customHeight="1" x14ac:dyDescent="0.2">
      <c r="A4310" s="128" t="s">
        <v>4015</v>
      </c>
      <c r="B4310" s="334">
        <v>5356</v>
      </c>
      <c r="C4310" s="321"/>
      <c r="D4310" s="321" t="s">
        <v>3712</v>
      </c>
      <c r="E4310" s="321"/>
      <c r="F4310" s="321"/>
      <c r="G4310" s="321" t="s">
        <v>7</v>
      </c>
      <c r="H4310" s="321"/>
      <c r="I4310" s="347">
        <v>20</v>
      </c>
      <c r="J4310" s="331"/>
      <c r="K4310" s="142">
        <v>92.85</v>
      </c>
      <c r="L4310" s="331"/>
      <c r="M4310" s="331"/>
      <c r="N4310" s="129">
        <v>1857</v>
      </c>
      <c r="O4310" s="331"/>
      <c r="P4310" s="331"/>
      <c r="Q4310" s="331"/>
      <c r="R4310" s="331"/>
      <c r="S4310" s="129">
        <v>1857</v>
      </c>
    </row>
    <row r="4311" spans="1:19" ht="10.9" customHeight="1" x14ac:dyDescent="0.2">
      <c r="A4311" s="128" t="s">
        <v>4015</v>
      </c>
      <c r="B4311" s="334">
        <v>5357</v>
      </c>
      <c r="C4311" s="321"/>
      <c r="D4311" s="321" t="s">
        <v>3711</v>
      </c>
      <c r="E4311" s="321"/>
      <c r="F4311" s="321"/>
      <c r="G4311" s="321" t="s">
        <v>7</v>
      </c>
      <c r="H4311" s="321"/>
      <c r="I4311" s="335">
        <v>5</v>
      </c>
      <c r="J4311" s="331"/>
      <c r="K4311" s="132">
        <v>6.8</v>
      </c>
      <c r="L4311" s="331"/>
      <c r="M4311" s="331"/>
      <c r="N4311" s="142">
        <v>34</v>
      </c>
      <c r="O4311" s="331"/>
      <c r="P4311" s="331"/>
      <c r="Q4311" s="331"/>
      <c r="R4311" s="331"/>
      <c r="S4311" s="142">
        <v>34</v>
      </c>
    </row>
    <row r="4312" spans="1:19" ht="10.9" customHeight="1" x14ac:dyDescent="0.2">
      <c r="A4312" s="128" t="s">
        <v>4015</v>
      </c>
      <c r="B4312" s="334">
        <v>5358</v>
      </c>
      <c r="C4312" s="321"/>
      <c r="D4312" s="321" t="s">
        <v>3710</v>
      </c>
      <c r="E4312" s="321"/>
      <c r="F4312" s="321"/>
      <c r="G4312" s="321" t="s">
        <v>7</v>
      </c>
      <c r="H4312" s="321"/>
      <c r="I4312" s="335">
        <v>2</v>
      </c>
      <c r="J4312" s="331"/>
      <c r="K4312" s="132">
        <v>9.1999999999999993</v>
      </c>
      <c r="L4312" s="331"/>
      <c r="M4312" s="331"/>
      <c r="N4312" s="142">
        <v>18.399999999999999</v>
      </c>
      <c r="O4312" s="331"/>
      <c r="P4312" s="331"/>
      <c r="Q4312" s="331"/>
      <c r="R4312" s="331"/>
      <c r="S4312" s="142">
        <v>18.399999999999999</v>
      </c>
    </row>
    <row r="4313" spans="1:19" ht="10.9" customHeight="1" x14ac:dyDescent="0.2">
      <c r="A4313" s="128" t="s">
        <v>4015</v>
      </c>
      <c r="B4313" s="334">
        <v>5359</v>
      </c>
      <c r="C4313" s="321"/>
      <c r="D4313" s="321" t="s">
        <v>3709</v>
      </c>
      <c r="E4313" s="321"/>
      <c r="F4313" s="321"/>
      <c r="G4313" s="321" t="s">
        <v>7</v>
      </c>
      <c r="H4313" s="321"/>
      <c r="I4313" s="335">
        <v>2</v>
      </c>
      <c r="J4313" s="331"/>
      <c r="K4313" s="142">
        <v>17.97</v>
      </c>
      <c r="L4313" s="331"/>
      <c r="M4313" s="331"/>
      <c r="N4313" s="142">
        <v>35.94</v>
      </c>
      <c r="O4313" s="331"/>
      <c r="P4313" s="331"/>
      <c r="Q4313" s="331"/>
      <c r="R4313" s="331"/>
      <c r="S4313" s="142">
        <v>35.94</v>
      </c>
    </row>
    <row r="4314" spans="1:19" ht="10.9" customHeight="1" x14ac:dyDescent="0.2">
      <c r="A4314" s="128" t="s">
        <v>4015</v>
      </c>
      <c r="B4314" s="334">
        <v>5410</v>
      </c>
      <c r="C4314" s="321"/>
      <c r="D4314" s="321" t="s">
        <v>3706</v>
      </c>
      <c r="E4314" s="321"/>
      <c r="F4314" s="321"/>
      <c r="G4314" s="321" t="s">
        <v>7</v>
      </c>
      <c r="H4314" s="321"/>
      <c r="I4314" s="335">
        <v>3</v>
      </c>
      <c r="J4314" s="331"/>
      <c r="K4314" s="142">
        <v>25.99</v>
      </c>
      <c r="L4314" s="331"/>
      <c r="M4314" s="331"/>
      <c r="N4314" s="142">
        <v>77.97</v>
      </c>
      <c r="O4314" s="331"/>
      <c r="P4314" s="331"/>
      <c r="Q4314" s="331"/>
      <c r="R4314" s="331"/>
      <c r="S4314" s="142">
        <v>77.97</v>
      </c>
    </row>
    <row r="4315" spans="1:19" ht="10.9" customHeight="1" x14ac:dyDescent="0.2">
      <c r="A4315" s="128" t="s">
        <v>4015</v>
      </c>
      <c r="B4315" s="334">
        <v>5412</v>
      </c>
      <c r="C4315" s="321"/>
      <c r="D4315" s="321" t="s">
        <v>3704</v>
      </c>
      <c r="E4315" s="321"/>
      <c r="F4315" s="321"/>
      <c r="G4315" s="321" t="s">
        <v>7</v>
      </c>
      <c r="H4315" s="321"/>
      <c r="I4315" s="335">
        <v>3</v>
      </c>
      <c r="J4315" s="331"/>
      <c r="K4315" s="142">
        <v>20</v>
      </c>
      <c r="L4315" s="331"/>
      <c r="M4315" s="331"/>
      <c r="N4315" s="142">
        <v>60</v>
      </c>
      <c r="O4315" s="331"/>
      <c r="P4315" s="331"/>
      <c r="Q4315" s="331"/>
      <c r="R4315" s="331"/>
      <c r="S4315" s="142">
        <v>60</v>
      </c>
    </row>
    <row r="4316" spans="1:19" ht="10.9" customHeight="1" x14ac:dyDescent="0.2">
      <c r="A4316" s="128" t="s">
        <v>4015</v>
      </c>
      <c r="B4316" s="334">
        <v>5413</v>
      </c>
      <c r="C4316" s="321"/>
      <c r="D4316" s="321" t="s">
        <v>3703</v>
      </c>
      <c r="E4316" s="321"/>
      <c r="F4316" s="321"/>
      <c r="G4316" s="321" t="s">
        <v>7</v>
      </c>
      <c r="H4316" s="321"/>
      <c r="I4316" s="335">
        <v>1</v>
      </c>
      <c r="J4316" s="331"/>
      <c r="K4316" s="142">
        <v>45.25</v>
      </c>
      <c r="L4316" s="331"/>
      <c r="M4316" s="331"/>
      <c r="N4316" s="142">
        <v>45.25</v>
      </c>
      <c r="O4316" s="331"/>
      <c r="P4316" s="331"/>
      <c r="Q4316" s="331"/>
      <c r="R4316" s="331"/>
      <c r="S4316" s="142">
        <v>45.25</v>
      </c>
    </row>
    <row r="4317" spans="1:19" ht="10.9" customHeight="1" x14ac:dyDescent="0.2">
      <c r="A4317" s="128" t="s">
        <v>4015</v>
      </c>
      <c r="B4317" s="334">
        <v>5420</v>
      </c>
      <c r="C4317" s="321"/>
      <c r="D4317" s="321" t="s">
        <v>3697</v>
      </c>
      <c r="E4317" s="321"/>
      <c r="F4317" s="321"/>
      <c r="G4317" s="321" t="s">
        <v>7</v>
      </c>
      <c r="H4317" s="321"/>
      <c r="I4317" s="335">
        <v>4</v>
      </c>
      <c r="J4317" s="331"/>
      <c r="K4317" s="142">
        <v>49.84</v>
      </c>
      <c r="L4317" s="331"/>
      <c r="M4317" s="331"/>
      <c r="N4317" s="135">
        <v>199.36</v>
      </c>
      <c r="O4317" s="331"/>
      <c r="P4317" s="331"/>
      <c r="Q4317" s="331"/>
      <c r="R4317" s="331"/>
      <c r="S4317" s="135">
        <v>199.36</v>
      </c>
    </row>
    <row r="4318" spans="1:19" ht="10.9" customHeight="1" x14ac:dyDescent="0.2">
      <c r="A4318" s="128" t="s">
        <v>4015</v>
      </c>
      <c r="B4318" s="334">
        <v>5421</v>
      </c>
      <c r="C4318" s="321"/>
      <c r="D4318" s="321" t="s">
        <v>3696</v>
      </c>
      <c r="E4318" s="321"/>
      <c r="F4318" s="321"/>
      <c r="G4318" s="321" t="s">
        <v>7</v>
      </c>
      <c r="H4318" s="321"/>
      <c r="I4318" s="335">
        <v>5</v>
      </c>
      <c r="J4318" s="331"/>
      <c r="K4318" s="142">
        <v>57.28</v>
      </c>
      <c r="L4318" s="331"/>
      <c r="M4318" s="331"/>
      <c r="N4318" s="135">
        <v>286.39999999999998</v>
      </c>
      <c r="O4318" s="331"/>
      <c r="P4318" s="331"/>
      <c r="Q4318" s="331"/>
      <c r="R4318" s="331"/>
      <c r="S4318" s="135">
        <v>286.39999999999998</v>
      </c>
    </row>
    <row r="4319" spans="1:19" ht="10.9" customHeight="1" x14ac:dyDescent="0.2">
      <c r="A4319" s="128" t="s">
        <v>4015</v>
      </c>
      <c r="B4319" s="334">
        <v>5422</v>
      </c>
      <c r="C4319" s="321"/>
      <c r="D4319" s="321" t="s">
        <v>3695</v>
      </c>
      <c r="E4319" s="321"/>
      <c r="F4319" s="321"/>
      <c r="G4319" s="321" t="s">
        <v>7</v>
      </c>
      <c r="H4319" s="321"/>
      <c r="I4319" s="335">
        <v>2</v>
      </c>
      <c r="J4319" s="331"/>
      <c r="K4319" s="142">
        <v>41.5</v>
      </c>
      <c r="L4319" s="331"/>
      <c r="M4319" s="331"/>
      <c r="N4319" s="142">
        <v>83</v>
      </c>
      <c r="O4319" s="331"/>
      <c r="P4319" s="331"/>
      <c r="Q4319" s="331"/>
      <c r="R4319" s="331"/>
      <c r="S4319" s="142">
        <v>83</v>
      </c>
    </row>
    <row r="4320" spans="1:19" ht="10.9" customHeight="1" x14ac:dyDescent="0.2">
      <c r="A4320" s="128" t="s">
        <v>4015</v>
      </c>
      <c r="B4320" s="334">
        <v>5423</v>
      </c>
      <c r="C4320" s="321"/>
      <c r="D4320" s="321" t="s">
        <v>3694</v>
      </c>
      <c r="E4320" s="321"/>
      <c r="F4320" s="321"/>
      <c r="G4320" s="321" t="s">
        <v>7</v>
      </c>
      <c r="H4320" s="321"/>
      <c r="I4320" s="335">
        <v>1</v>
      </c>
      <c r="J4320" s="331"/>
      <c r="K4320" s="135">
        <v>109.89</v>
      </c>
      <c r="L4320" s="331"/>
      <c r="M4320" s="331"/>
      <c r="N4320" s="135">
        <v>109.89</v>
      </c>
      <c r="O4320" s="331"/>
      <c r="P4320" s="331"/>
      <c r="Q4320" s="331"/>
      <c r="R4320" s="331"/>
      <c r="S4320" s="135">
        <v>109.89</v>
      </c>
    </row>
    <row r="4321" spans="1:19" ht="10.9" customHeight="1" x14ac:dyDescent="0.2">
      <c r="A4321" s="128" t="s">
        <v>4015</v>
      </c>
      <c r="B4321" s="334">
        <v>5424</v>
      </c>
      <c r="C4321" s="321"/>
      <c r="D4321" s="321" t="s">
        <v>3693</v>
      </c>
      <c r="E4321" s="321"/>
      <c r="F4321" s="321"/>
      <c r="G4321" s="321" t="s">
        <v>7</v>
      </c>
      <c r="H4321" s="321"/>
      <c r="I4321" s="335">
        <v>1</v>
      </c>
      <c r="J4321" s="331"/>
      <c r="K4321" s="135">
        <v>133.62</v>
      </c>
      <c r="L4321" s="331"/>
      <c r="M4321" s="331"/>
      <c r="N4321" s="135">
        <v>133.62</v>
      </c>
      <c r="O4321" s="331"/>
      <c r="P4321" s="331"/>
      <c r="Q4321" s="331"/>
      <c r="R4321" s="331"/>
      <c r="S4321" s="135">
        <v>133.62</v>
      </c>
    </row>
    <row r="4322" spans="1:19" ht="10.9" customHeight="1" x14ac:dyDescent="0.2">
      <c r="A4322" s="128" t="s">
        <v>4015</v>
      </c>
      <c r="B4322" s="334">
        <v>5548</v>
      </c>
      <c r="C4322" s="321"/>
      <c r="D4322" s="321" t="s">
        <v>3682</v>
      </c>
      <c r="E4322" s="321"/>
      <c r="F4322" s="321"/>
      <c r="G4322" s="321" t="s">
        <v>7</v>
      </c>
      <c r="H4322" s="321"/>
      <c r="I4322" s="335">
        <v>3</v>
      </c>
      <c r="J4322" s="331"/>
      <c r="K4322" s="132">
        <v>6.24</v>
      </c>
      <c r="L4322" s="331"/>
      <c r="M4322" s="331"/>
      <c r="N4322" s="142">
        <v>18.72</v>
      </c>
      <c r="O4322" s="331"/>
      <c r="P4322" s="331"/>
      <c r="Q4322" s="331"/>
      <c r="R4322" s="331"/>
      <c r="S4322" s="142">
        <v>18.72</v>
      </c>
    </row>
    <row r="4323" spans="1:19" ht="10.9" customHeight="1" x14ac:dyDescent="0.2">
      <c r="A4323" s="128" t="s">
        <v>4015</v>
      </c>
      <c r="B4323" s="334">
        <v>5559</v>
      </c>
      <c r="C4323" s="321"/>
      <c r="D4323" s="321" t="s">
        <v>3679</v>
      </c>
      <c r="E4323" s="321"/>
      <c r="F4323" s="321"/>
      <c r="G4323" s="321" t="s">
        <v>7</v>
      </c>
      <c r="H4323" s="321"/>
      <c r="I4323" s="347">
        <v>37</v>
      </c>
      <c r="J4323" s="331"/>
      <c r="K4323" s="132">
        <v>4.83</v>
      </c>
      <c r="L4323" s="331"/>
      <c r="M4323" s="331"/>
      <c r="N4323" s="135">
        <v>178.71</v>
      </c>
      <c r="O4323" s="331"/>
      <c r="P4323" s="331"/>
      <c r="Q4323" s="331"/>
      <c r="R4323" s="331"/>
      <c r="S4323" s="135">
        <v>178.71</v>
      </c>
    </row>
    <row r="4324" spans="1:19" ht="10.9" customHeight="1" x14ac:dyDescent="0.2">
      <c r="A4324" s="128" t="s">
        <v>4015</v>
      </c>
      <c r="B4324" s="334">
        <v>5560</v>
      </c>
      <c r="C4324" s="321"/>
      <c r="D4324" s="321" t="s">
        <v>3678</v>
      </c>
      <c r="E4324" s="321"/>
      <c r="F4324" s="321"/>
      <c r="G4324" s="321" t="s">
        <v>7</v>
      </c>
      <c r="H4324" s="321"/>
      <c r="I4324" s="347">
        <v>22</v>
      </c>
      <c r="J4324" s="331"/>
      <c r="K4324" s="142">
        <v>21.43</v>
      </c>
      <c r="L4324" s="331"/>
      <c r="M4324" s="331"/>
      <c r="N4324" s="135">
        <v>471.46</v>
      </c>
      <c r="O4324" s="331"/>
      <c r="P4324" s="331"/>
      <c r="Q4324" s="331"/>
      <c r="R4324" s="331"/>
      <c r="S4324" s="135">
        <v>471.46</v>
      </c>
    </row>
    <row r="4325" spans="1:19" ht="10.9" customHeight="1" x14ac:dyDescent="0.2">
      <c r="A4325" s="128" t="s">
        <v>4015</v>
      </c>
      <c r="B4325" s="334">
        <v>5563</v>
      </c>
      <c r="C4325" s="321"/>
      <c r="D4325" s="321" t="s">
        <v>3677</v>
      </c>
      <c r="E4325" s="321"/>
      <c r="F4325" s="321"/>
      <c r="G4325" s="321" t="s">
        <v>7</v>
      </c>
      <c r="H4325" s="321"/>
      <c r="I4325" s="347">
        <v>18</v>
      </c>
      <c r="J4325" s="331"/>
      <c r="K4325" s="132">
        <v>2.4</v>
      </c>
      <c r="L4325" s="331"/>
      <c r="M4325" s="331"/>
      <c r="N4325" s="142">
        <v>43.2</v>
      </c>
      <c r="O4325" s="331"/>
      <c r="P4325" s="331"/>
      <c r="Q4325" s="331"/>
      <c r="R4325" s="331"/>
      <c r="S4325" s="142">
        <v>43.2</v>
      </c>
    </row>
    <row r="4326" spans="1:19" ht="10.9" customHeight="1" x14ac:dyDescent="0.2">
      <c r="A4326" s="128" t="s">
        <v>4015</v>
      </c>
      <c r="B4326" s="334">
        <v>5564</v>
      </c>
      <c r="C4326" s="321"/>
      <c r="D4326" s="321" t="s">
        <v>3676</v>
      </c>
      <c r="E4326" s="321"/>
      <c r="F4326" s="321"/>
      <c r="G4326" s="321" t="s">
        <v>7</v>
      </c>
      <c r="H4326" s="321"/>
      <c r="I4326" s="347">
        <v>21</v>
      </c>
      <c r="J4326" s="331"/>
      <c r="K4326" s="132">
        <v>4.8600000000000003</v>
      </c>
      <c r="L4326" s="331"/>
      <c r="M4326" s="331"/>
      <c r="N4326" s="135">
        <v>102.06</v>
      </c>
      <c r="O4326" s="331"/>
      <c r="P4326" s="331"/>
      <c r="Q4326" s="331"/>
      <c r="R4326" s="331"/>
      <c r="S4326" s="135">
        <v>102.06</v>
      </c>
    </row>
    <row r="4327" spans="1:19" ht="10.9" customHeight="1" x14ac:dyDescent="0.2">
      <c r="A4327" s="128" t="s">
        <v>4015</v>
      </c>
      <c r="B4327" s="334">
        <v>5565</v>
      </c>
      <c r="C4327" s="321"/>
      <c r="D4327" s="321" t="s">
        <v>3675</v>
      </c>
      <c r="E4327" s="321"/>
      <c r="F4327" s="321"/>
      <c r="G4327" s="321" t="s">
        <v>7</v>
      </c>
      <c r="H4327" s="321"/>
      <c r="I4327" s="352">
        <v>150</v>
      </c>
      <c r="J4327" s="331"/>
      <c r="K4327" s="142">
        <v>12.33</v>
      </c>
      <c r="L4327" s="331"/>
      <c r="M4327" s="331"/>
      <c r="N4327" s="129">
        <v>1849.5</v>
      </c>
      <c r="O4327" s="331"/>
      <c r="P4327" s="331"/>
      <c r="Q4327" s="331"/>
      <c r="R4327" s="331"/>
      <c r="S4327" s="129">
        <v>1849.5</v>
      </c>
    </row>
    <row r="4328" spans="1:19" ht="10.9" customHeight="1" x14ac:dyDescent="0.2">
      <c r="A4328" s="128" t="s">
        <v>4015</v>
      </c>
      <c r="B4328" s="334">
        <v>5566</v>
      </c>
      <c r="C4328" s="321"/>
      <c r="D4328" s="321" t="s">
        <v>3674</v>
      </c>
      <c r="E4328" s="321"/>
      <c r="F4328" s="321"/>
      <c r="G4328" s="321" t="s">
        <v>7</v>
      </c>
      <c r="H4328" s="321"/>
      <c r="I4328" s="347">
        <v>93</v>
      </c>
      <c r="J4328" s="331"/>
      <c r="K4328" s="142">
        <v>35.53</v>
      </c>
      <c r="L4328" s="331"/>
      <c r="M4328" s="331"/>
      <c r="N4328" s="129">
        <v>3304.29</v>
      </c>
      <c r="O4328" s="331"/>
      <c r="P4328" s="331"/>
      <c r="Q4328" s="331"/>
      <c r="R4328" s="331"/>
      <c r="S4328" s="129">
        <v>3304.29</v>
      </c>
    </row>
    <row r="4329" spans="1:19" ht="10.9" customHeight="1" x14ac:dyDescent="0.2">
      <c r="A4329" s="128" t="s">
        <v>4015</v>
      </c>
      <c r="B4329" s="334">
        <v>5568</v>
      </c>
      <c r="C4329" s="321"/>
      <c r="D4329" s="321" t="s">
        <v>3673</v>
      </c>
      <c r="E4329" s="321"/>
      <c r="F4329" s="321"/>
      <c r="G4329" s="321" t="s">
        <v>7</v>
      </c>
      <c r="H4329" s="321"/>
      <c r="I4329" s="347">
        <v>11</v>
      </c>
      <c r="J4329" s="331"/>
      <c r="K4329" s="132">
        <v>8.6999999999999993</v>
      </c>
      <c r="L4329" s="331"/>
      <c r="M4329" s="331"/>
      <c r="N4329" s="142">
        <v>95.7</v>
      </c>
      <c r="O4329" s="331"/>
      <c r="P4329" s="331"/>
      <c r="Q4329" s="331"/>
      <c r="R4329" s="331"/>
      <c r="S4329" s="142">
        <v>95.7</v>
      </c>
    </row>
    <row r="4330" spans="1:19" ht="10.9" customHeight="1" x14ac:dyDescent="0.2">
      <c r="A4330" s="128" t="s">
        <v>4015</v>
      </c>
      <c r="B4330" s="334">
        <v>5569</v>
      </c>
      <c r="C4330" s="321"/>
      <c r="D4330" s="321" t="s">
        <v>3672</v>
      </c>
      <c r="E4330" s="321"/>
      <c r="F4330" s="321"/>
      <c r="G4330" s="321" t="s">
        <v>7</v>
      </c>
      <c r="H4330" s="321"/>
      <c r="I4330" s="335">
        <v>9</v>
      </c>
      <c r="J4330" s="331"/>
      <c r="K4330" s="142">
        <v>10.130000000000001</v>
      </c>
      <c r="L4330" s="331"/>
      <c r="M4330" s="331"/>
      <c r="N4330" s="142">
        <v>91.17</v>
      </c>
      <c r="O4330" s="331"/>
      <c r="P4330" s="331"/>
      <c r="Q4330" s="331"/>
      <c r="R4330" s="331"/>
      <c r="S4330" s="142">
        <v>91.17</v>
      </c>
    </row>
    <row r="4331" spans="1:19" ht="10.9" customHeight="1" x14ac:dyDescent="0.2">
      <c r="A4331" s="128" t="s">
        <v>4015</v>
      </c>
      <c r="B4331" s="334">
        <v>5599</v>
      </c>
      <c r="C4331" s="321"/>
      <c r="D4331" s="321" t="s">
        <v>3667</v>
      </c>
      <c r="E4331" s="321"/>
      <c r="F4331" s="321"/>
      <c r="G4331" s="321" t="s">
        <v>7</v>
      </c>
      <c r="H4331" s="321"/>
      <c r="I4331" s="335">
        <v>9</v>
      </c>
      <c r="J4331" s="331"/>
      <c r="K4331" s="132">
        <v>2.15</v>
      </c>
      <c r="L4331" s="331"/>
      <c r="M4331" s="331"/>
      <c r="N4331" s="142">
        <v>19.350000000000001</v>
      </c>
      <c r="O4331" s="331"/>
      <c r="P4331" s="331"/>
      <c r="Q4331" s="331"/>
      <c r="R4331" s="331"/>
      <c r="S4331" s="142">
        <v>19.350000000000001</v>
      </c>
    </row>
    <row r="4332" spans="1:19" ht="10.9" customHeight="1" x14ac:dyDescent="0.2">
      <c r="A4332" s="128" t="s">
        <v>4015</v>
      </c>
      <c r="B4332" s="334">
        <v>5603</v>
      </c>
      <c r="C4332" s="321"/>
      <c r="D4332" s="321" t="s">
        <v>3666</v>
      </c>
      <c r="E4332" s="321"/>
      <c r="F4332" s="321"/>
      <c r="G4332" s="321" t="s">
        <v>7</v>
      </c>
      <c r="H4332" s="321"/>
      <c r="I4332" s="347">
        <v>15</v>
      </c>
      <c r="J4332" s="331"/>
      <c r="K4332" s="132">
        <v>9.34</v>
      </c>
      <c r="L4332" s="331"/>
      <c r="M4332" s="331"/>
      <c r="N4332" s="135">
        <v>140.1</v>
      </c>
      <c r="O4332" s="331"/>
      <c r="P4332" s="331"/>
      <c r="Q4332" s="331"/>
      <c r="R4332" s="331"/>
      <c r="S4332" s="135">
        <v>140.1</v>
      </c>
    </row>
    <row r="4333" spans="1:19" ht="10.9" customHeight="1" x14ac:dyDescent="0.2">
      <c r="A4333" s="128" t="s">
        <v>4015</v>
      </c>
      <c r="B4333" s="334">
        <v>5612</v>
      </c>
      <c r="C4333" s="321"/>
      <c r="D4333" s="321" t="s">
        <v>3663</v>
      </c>
      <c r="E4333" s="321"/>
      <c r="F4333" s="321"/>
      <c r="G4333" s="321" t="s">
        <v>7</v>
      </c>
      <c r="H4333" s="321"/>
      <c r="I4333" s="335">
        <v>3</v>
      </c>
      <c r="J4333" s="331"/>
      <c r="K4333" s="132">
        <v>9.99</v>
      </c>
      <c r="L4333" s="331"/>
      <c r="M4333" s="331"/>
      <c r="N4333" s="142">
        <v>29.97</v>
      </c>
      <c r="O4333" s="331"/>
      <c r="P4333" s="331"/>
      <c r="Q4333" s="331"/>
      <c r="R4333" s="331"/>
      <c r="S4333" s="142">
        <v>29.97</v>
      </c>
    </row>
    <row r="4334" spans="1:19" ht="10.9" customHeight="1" x14ac:dyDescent="0.2">
      <c r="A4334" s="128" t="s">
        <v>4015</v>
      </c>
      <c r="B4334" s="334">
        <v>5613</v>
      </c>
      <c r="C4334" s="321"/>
      <c r="D4334" s="321" t="s">
        <v>3662</v>
      </c>
      <c r="E4334" s="321"/>
      <c r="F4334" s="321"/>
      <c r="G4334" s="321" t="s">
        <v>7</v>
      </c>
      <c r="H4334" s="321"/>
      <c r="I4334" s="335">
        <v>2</v>
      </c>
      <c r="J4334" s="331"/>
      <c r="K4334" s="132">
        <v>9.06</v>
      </c>
      <c r="L4334" s="331"/>
      <c r="M4334" s="331"/>
      <c r="N4334" s="142">
        <v>18.12</v>
      </c>
      <c r="O4334" s="331"/>
      <c r="P4334" s="331"/>
      <c r="Q4334" s="331"/>
      <c r="R4334" s="331"/>
      <c r="S4334" s="142">
        <v>18.12</v>
      </c>
    </row>
    <row r="4335" spans="1:19" ht="10.9" customHeight="1" x14ac:dyDescent="0.2">
      <c r="A4335" s="128" t="s">
        <v>4015</v>
      </c>
      <c r="B4335" s="334">
        <v>5614</v>
      </c>
      <c r="C4335" s="321"/>
      <c r="D4335" s="321" t="s">
        <v>3661</v>
      </c>
      <c r="E4335" s="321"/>
      <c r="F4335" s="321"/>
      <c r="G4335" s="321" t="s">
        <v>7</v>
      </c>
      <c r="H4335" s="321"/>
      <c r="I4335" s="335">
        <v>1</v>
      </c>
      <c r="J4335" s="331"/>
      <c r="K4335" s="142">
        <v>10.55</v>
      </c>
      <c r="L4335" s="331"/>
      <c r="M4335" s="331"/>
      <c r="N4335" s="142">
        <v>10.55</v>
      </c>
      <c r="O4335" s="331"/>
      <c r="P4335" s="331"/>
      <c r="Q4335" s="331"/>
      <c r="R4335" s="331"/>
      <c r="S4335" s="142">
        <v>10.55</v>
      </c>
    </row>
    <row r="4336" spans="1:19" ht="10.9" customHeight="1" x14ac:dyDescent="0.2">
      <c r="A4336" s="128" t="s">
        <v>4015</v>
      </c>
      <c r="B4336" s="334">
        <v>5697</v>
      </c>
      <c r="C4336" s="321"/>
      <c r="D4336" s="321" t="s">
        <v>3648</v>
      </c>
      <c r="E4336" s="321"/>
      <c r="F4336" s="321"/>
      <c r="G4336" s="321" t="s">
        <v>7</v>
      </c>
      <c r="H4336" s="321"/>
      <c r="I4336" s="347">
        <v>10</v>
      </c>
      <c r="J4336" s="331"/>
      <c r="K4336" s="142">
        <v>34.93</v>
      </c>
      <c r="L4336" s="331"/>
      <c r="M4336" s="331"/>
      <c r="N4336" s="135">
        <v>349.3</v>
      </c>
      <c r="O4336" s="331"/>
      <c r="P4336" s="331"/>
      <c r="Q4336" s="331"/>
      <c r="R4336" s="331"/>
      <c r="S4336" s="135">
        <v>349.3</v>
      </c>
    </row>
    <row r="4337" spans="1:19" ht="10.9" customHeight="1" x14ac:dyDescent="0.2">
      <c r="A4337" s="128" t="s">
        <v>4015</v>
      </c>
      <c r="B4337" s="334">
        <v>5698</v>
      </c>
      <c r="C4337" s="321"/>
      <c r="D4337" s="321" t="s">
        <v>3647</v>
      </c>
      <c r="E4337" s="321"/>
      <c r="F4337" s="321"/>
      <c r="G4337" s="321" t="s">
        <v>7</v>
      </c>
      <c r="H4337" s="321"/>
      <c r="I4337" s="347">
        <v>12</v>
      </c>
      <c r="J4337" s="331"/>
      <c r="K4337" s="135">
        <v>153.04</v>
      </c>
      <c r="L4337" s="331"/>
      <c r="M4337" s="331"/>
      <c r="N4337" s="129">
        <v>1836.48</v>
      </c>
      <c r="O4337" s="331"/>
      <c r="P4337" s="331"/>
      <c r="Q4337" s="331"/>
      <c r="R4337" s="331"/>
      <c r="S4337" s="129">
        <v>1836.48</v>
      </c>
    </row>
    <row r="4338" spans="1:19" ht="10.9" customHeight="1" x14ac:dyDescent="0.2">
      <c r="A4338" s="128" t="s">
        <v>4015</v>
      </c>
      <c r="B4338" s="334">
        <v>9569</v>
      </c>
      <c r="C4338" s="321"/>
      <c r="D4338" s="321" t="s">
        <v>3535</v>
      </c>
      <c r="E4338" s="321"/>
      <c r="F4338" s="321"/>
      <c r="G4338" s="321" t="s">
        <v>7</v>
      </c>
      <c r="H4338" s="321"/>
      <c r="I4338" s="335">
        <v>3</v>
      </c>
      <c r="J4338" s="331"/>
      <c r="K4338" s="135">
        <v>153.9</v>
      </c>
      <c r="L4338" s="331"/>
      <c r="M4338" s="331"/>
      <c r="N4338" s="135">
        <v>461.7</v>
      </c>
      <c r="O4338" s="331"/>
      <c r="P4338" s="331"/>
      <c r="Q4338" s="331"/>
      <c r="R4338" s="331"/>
      <c r="S4338" s="135">
        <v>461.7</v>
      </c>
    </row>
    <row r="4339" spans="1:19" ht="10.9" customHeight="1" x14ac:dyDescent="0.2">
      <c r="A4339" s="128" t="s">
        <v>4015</v>
      </c>
      <c r="B4339" s="334">
        <v>9573</v>
      </c>
      <c r="C4339" s="321"/>
      <c r="D4339" s="321" t="s">
        <v>3530</v>
      </c>
      <c r="E4339" s="321"/>
      <c r="F4339" s="321"/>
      <c r="G4339" s="321" t="s">
        <v>7</v>
      </c>
      <c r="H4339" s="321"/>
      <c r="I4339" s="335">
        <v>1</v>
      </c>
      <c r="J4339" s="331"/>
      <c r="K4339" s="135">
        <v>237.86</v>
      </c>
      <c r="L4339" s="331"/>
      <c r="M4339" s="331"/>
      <c r="N4339" s="135">
        <v>237.86</v>
      </c>
      <c r="O4339" s="331"/>
      <c r="P4339" s="331"/>
      <c r="Q4339" s="331"/>
      <c r="R4339" s="331"/>
      <c r="S4339" s="135">
        <v>237.86</v>
      </c>
    </row>
    <row r="4340" spans="1:19" ht="10.9" customHeight="1" x14ac:dyDescent="0.2">
      <c r="A4340" s="128" t="s">
        <v>4015</v>
      </c>
      <c r="B4340" s="334">
        <v>9575</v>
      </c>
      <c r="C4340" s="321"/>
      <c r="D4340" s="321" t="s">
        <v>3528</v>
      </c>
      <c r="E4340" s="321"/>
      <c r="F4340" s="321"/>
      <c r="G4340" s="321" t="s">
        <v>7</v>
      </c>
      <c r="H4340" s="321"/>
      <c r="I4340" s="335">
        <v>2</v>
      </c>
      <c r="J4340" s="331"/>
      <c r="K4340" s="135">
        <v>250</v>
      </c>
      <c r="L4340" s="331"/>
      <c r="M4340" s="331"/>
      <c r="N4340" s="135">
        <v>500</v>
      </c>
      <c r="O4340" s="331"/>
      <c r="P4340" s="331"/>
      <c r="Q4340" s="331"/>
      <c r="R4340" s="331"/>
      <c r="S4340" s="135">
        <v>500</v>
      </c>
    </row>
    <row r="4341" spans="1:19" ht="10.9" customHeight="1" x14ac:dyDescent="0.2">
      <c r="A4341" s="322" t="s">
        <v>4014</v>
      </c>
      <c r="B4341" s="322"/>
      <c r="C4341" s="322"/>
      <c r="D4341" s="322"/>
      <c r="E4341" s="322"/>
      <c r="F4341" s="322"/>
      <c r="G4341" s="322"/>
      <c r="H4341" s="322"/>
      <c r="I4341" s="322"/>
      <c r="J4341" s="322"/>
      <c r="K4341" s="322"/>
      <c r="L4341" s="333">
        <v>0</v>
      </c>
      <c r="M4341" s="322"/>
      <c r="N4341" s="159">
        <v>23254.15</v>
      </c>
      <c r="O4341" s="333">
        <v>0</v>
      </c>
      <c r="P4341" s="322"/>
      <c r="Q4341" s="333">
        <v>0</v>
      </c>
      <c r="R4341" s="322"/>
      <c r="S4341" s="159">
        <v>23254.15</v>
      </c>
    </row>
    <row r="4342" spans="1:19" ht="10.9" customHeight="1" x14ac:dyDescent="0.2">
      <c r="A4342" s="322" t="s">
        <v>4013</v>
      </c>
      <c r="B4342" s="322"/>
      <c r="C4342" s="322"/>
      <c r="D4342" s="322"/>
      <c r="E4342" s="322"/>
      <c r="F4342" s="322"/>
      <c r="G4342" s="322"/>
      <c r="H4342" s="322"/>
      <c r="I4342" s="322"/>
      <c r="J4342" s="322"/>
      <c r="K4342" s="322"/>
      <c r="L4342" s="330">
        <v>0</v>
      </c>
      <c r="M4342" s="322"/>
      <c r="N4342" s="149">
        <v>1</v>
      </c>
      <c r="O4342" s="330">
        <v>0</v>
      </c>
      <c r="P4342" s="322"/>
      <c r="Q4342" s="330">
        <v>0</v>
      </c>
      <c r="R4342" s="322"/>
      <c r="S4342" s="149">
        <v>1</v>
      </c>
    </row>
    <row r="4343" spans="1:19" ht="10.9" customHeight="1" x14ac:dyDescent="0.2">
      <c r="A4343" s="301"/>
      <c r="B4343" s="301"/>
      <c r="C4343" s="301"/>
      <c r="D4343" s="301"/>
      <c r="E4343" s="301"/>
      <c r="F4343" s="301"/>
      <c r="G4343" s="301"/>
      <c r="H4343" s="301"/>
      <c r="I4343" s="301"/>
      <c r="J4343" s="301"/>
      <c r="K4343" s="301"/>
      <c r="L4343" s="301"/>
      <c r="M4343" s="301"/>
      <c r="N4343" s="301"/>
      <c r="O4343" s="301"/>
      <c r="P4343" s="301"/>
      <c r="Q4343" s="301"/>
      <c r="R4343" s="301"/>
      <c r="S4343" s="301"/>
    </row>
    <row r="4344" spans="1:19" ht="10.9" customHeight="1" x14ac:dyDescent="0.2">
      <c r="A4344" s="322" t="s">
        <v>4022</v>
      </c>
      <c r="B4344" s="322"/>
      <c r="C4344" s="322"/>
      <c r="D4344" s="322"/>
      <c r="E4344" s="321" t="s">
        <v>4054</v>
      </c>
      <c r="F4344" s="321"/>
      <c r="G4344" s="321"/>
      <c r="H4344" s="321"/>
      <c r="I4344" s="321"/>
      <c r="J4344" s="321"/>
      <c r="K4344" s="321"/>
      <c r="L4344" s="321"/>
      <c r="M4344" s="321"/>
      <c r="N4344" s="321"/>
      <c r="O4344" s="321"/>
      <c r="P4344" s="322" t="s">
        <v>2904</v>
      </c>
      <c r="Q4344" s="322"/>
      <c r="R4344" s="321" t="s">
        <v>414</v>
      </c>
      <c r="S4344" s="321"/>
    </row>
    <row r="4345" spans="1:19" ht="10.9" customHeight="1" x14ac:dyDescent="0.2">
      <c r="A4345" s="157"/>
      <c r="B4345" s="324"/>
      <c r="C4345" s="324"/>
      <c r="D4345" s="324"/>
      <c r="E4345" s="324"/>
      <c r="F4345" s="324"/>
      <c r="G4345" s="325"/>
      <c r="H4345" s="325"/>
      <c r="I4345" s="325"/>
      <c r="J4345" s="325"/>
      <c r="K4345" s="156"/>
      <c r="L4345" s="326" t="s">
        <v>4020</v>
      </c>
      <c r="M4345" s="326"/>
      <c r="N4345" s="326"/>
      <c r="O4345" s="326"/>
      <c r="P4345" s="326"/>
      <c r="Q4345" s="326"/>
      <c r="R4345" s="326"/>
      <c r="S4345" s="156"/>
    </row>
    <row r="4346" spans="1:19" ht="65.650000000000006" customHeight="1" x14ac:dyDescent="0.2">
      <c r="A4346" s="155" t="s">
        <v>1247</v>
      </c>
      <c r="B4346" s="327" t="s">
        <v>0</v>
      </c>
      <c r="C4346" s="327"/>
      <c r="D4346" s="327" t="s">
        <v>1</v>
      </c>
      <c r="E4346" s="327"/>
      <c r="F4346" s="327"/>
      <c r="G4346" s="327" t="s">
        <v>2904</v>
      </c>
      <c r="H4346" s="327"/>
      <c r="I4346" s="328" t="s">
        <v>405</v>
      </c>
      <c r="J4346" s="328"/>
      <c r="K4346" s="154" t="s">
        <v>4</v>
      </c>
      <c r="L4346" s="322" t="s">
        <v>4019</v>
      </c>
      <c r="M4346" s="322"/>
      <c r="N4346" s="141" t="s">
        <v>4018</v>
      </c>
      <c r="O4346" s="322" t="s">
        <v>4017</v>
      </c>
      <c r="P4346" s="322"/>
      <c r="Q4346" s="322" t="s">
        <v>4016</v>
      </c>
      <c r="R4346" s="322"/>
      <c r="S4346" s="154" t="s">
        <v>5</v>
      </c>
    </row>
    <row r="4347" spans="1:19" ht="10.9" customHeight="1" x14ac:dyDescent="0.2">
      <c r="A4347" s="128" t="s">
        <v>4015</v>
      </c>
      <c r="B4347" s="334">
        <v>4603</v>
      </c>
      <c r="C4347" s="321"/>
      <c r="D4347" s="321" t="s">
        <v>3849</v>
      </c>
      <c r="E4347" s="321"/>
      <c r="F4347" s="321"/>
      <c r="G4347" s="321" t="s">
        <v>7</v>
      </c>
      <c r="H4347" s="321"/>
      <c r="I4347" s="335">
        <v>4</v>
      </c>
      <c r="J4347" s="331"/>
      <c r="K4347" s="142">
        <v>10.17</v>
      </c>
      <c r="L4347" s="331"/>
      <c r="M4347" s="331"/>
      <c r="N4347" s="142">
        <v>40.68</v>
      </c>
      <c r="O4347" s="331"/>
      <c r="P4347" s="331"/>
      <c r="Q4347" s="331"/>
      <c r="R4347" s="331"/>
      <c r="S4347" s="142">
        <v>40.68</v>
      </c>
    </row>
    <row r="4348" spans="1:19" ht="10.9" customHeight="1" x14ac:dyDescent="0.2">
      <c r="A4348" s="128" t="s">
        <v>4015</v>
      </c>
      <c r="B4348" s="334">
        <v>4666</v>
      </c>
      <c r="C4348" s="321"/>
      <c r="D4348" s="321" t="s">
        <v>3836</v>
      </c>
      <c r="E4348" s="321"/>
      <c r="F4348" s="321"/>
      <c r="G4348" s="321" t="s">
        <v>7</v>
      </c>
      <c r="H4348" s="321"/>
      <c r="I4348" s="335">
        <v>5</v>
      </c>
      <c r="J4348" s="331"/>
      <c r="K4348" s="142">
        <v>11.92</v>
      </c>
      <c r="L4348" s="331"/>
      <c r="M4348" s="331"/>
      <c r="N4348" s="142">
        <v>59.6</v>
      </c>
      <c r="O4348" s="331"/>
      <c r="P4348" s="331"/>
      <c r="Q4348" s="331"/>
      <c r="R4348" s="331"/>
      <c r="S4348" s="142">
        <v>59.6</v>
      </c>
    </row>
    <row r="4349" spans="1:19" ht="10.9" customHeight="1" x14ac:dyDescent="0.2">
      <c r="A4349" s="128" t="s">
        <v>4015</v>
      </c>
      <c r="B4349" s="334">
        <v>4667</v>
      </c>
      <c r="C4349" s="321"/>
      <c r="D4349" s="321" t="s">
        <v>3835</v>
      </c>
      <c r="E4349" s="321"/>
      <c r="F4349" s="321"/>
      <c r="G4349" s="321" t="s">
        <v>7</v>
      </c>
      <c r="H4349" s="321"/>
      <c r="I4349" s="335">
        <v>2</v>
      </c>
      <c r="J4349" s="331"/>
      <c r="K4349" s="142">
        <v>11.49</v>
      </c>
      <c r="L4349" s="331"/>
      <c r="M4349" s="331"/>
      <c r="N4349" s="142">
        <v>22.98</v>
      </c>
      <c r="O4349" s="331"/>
      <c r="P4349" s="331"/>
      <c r="Q4349" s="331"/>
      <c r="R4349" s="331"/>
      <c r="S4349" s="142">
        <v>22.98</v>
      </c>
    </row>
    <row r="4350" spans="1:19" ht="10.9" customHeight="1" x14ac:dyDescent="0.2">
      <c r="A4350" s="128" t="s">
        <v>4015</v>
      </c>
      <c r="B4350" s="334">
        <v>4668</v>
      </c>
      <c r="C4350" s="321"/>
      <c r="D4350" s="321" t="s">
        <v>3834</v>
      </c>
      <c r="E4350" s="321"/>
      <c r="F4350" s="321"/>
      <c r="G4350" s="321" t="s">
        <v>7</v>
      </c>
      <c r="H4350" s="321"/>
      <c r="I4350" s="335">
        <v>8</v>
      </c>
      <c r="J4350" s="331"/>
      <c r="K4350" s="142">
        <v>13.74</v>
      </c>
      <c r="L4350" s="331"/>
      <c r="M4350" s="331"/>
      <c r="N4350" s="135">
        <v>109.92</v>
      </c>
      <c r="O4350" s="331"/>
      <c r="P4350" s="331"/>
      <c r="Q4350" s="331"/>
      <c r="R4350" s="331"/>
      <c r="S4350" s="135">
        <v>109.92</v>
      </c>
    </row>
    <row r="4351" spans="1:19" ht="10.9" customHeight="1" x14ac:dyDescent="0.2">
      <c r="A4351" s="128" t="s">
        <v>4015</v>
      </c>
      <c r="B4351" s="334">
        <v>4669</v>
      </c>
      <c r="C4351" s="321"/>
      <c r="D4351" s="321" t="s">
        <v>3833</v>
      </c>
      <c r="E4351" s="321"/>
      <c r="F4351" s="321"/>
      <c r="G4351" s="321" t="s">
        <v>7</v>
      </c>
      <c r="H4351" s="321"/>
      <c r="I4351" s="335">
        <v>1</v>
      </c>
      <c r="J4351" s="331"/>
      <c r="K4351" s="142">
        <v>33.76</v>
      </c>
      <c r="L4351" s="331"/>
      <c r="M4351" s="331"/>
      <c r="N4351" s="142">
        <v>33.76</v>
      </c>
      <c r="O4351" s="331"/>
      <c r="P4351" s="331"/>
      <c r="Q4351" s="331"/>
      <c r="R4351" s="331"/>
      <c r="S4351" s="142">
        <v>33.76</v>
      </c>
    </row>
    <row r="4352" spans="1:19" ht="10.9" customHeight="1" x14ac:dyDescent="0.2">
      <c r="A4352" s="128" t="s">
        <v>4015</v>
      </c>
      <c r="B4352" s="334">
        <v>4670</v>
      </c>
      <c r="C4352" s="321"/>
      <c r="D4352" s="321" t="s">
        <v>3832</v>
      </c>
      <c r="E4352" s="321"/>
      <c r="F4352" s="321"/>
      <c r="G4352" s="321" t="s">
        <v>7</v>
      </c>
      <c r="H4352" s="321"/>
      <c r="I4352" s="335">
        <v>2</v>
      </c>
      <c r="J4352" s="331"/>
      <c r="K4352" s="142">
        <v>60.45</v>
      </c>
      <c r="L4352" s="331"/>
      <c r="M4352" s="331"/>
      <c r="N4352" s="135">
        <v>120.9</v>
      </c>
      <c r="O4352" s="331"/>
      <c r="P4352" s="331"/>
      <c r="Q4352" s="331"/>
      <c r="R4352" s="331"/>
      <c r="S4352" s="135">
        <v>120.9</v>
      </c>
    </row>
    <row r="4353" spans="1:19" ht="10.9" customHeight="1" x14ac:dyDescent="0.2">
      <c r="A4353" s="128" t="s">
        <v>4015</v>
      </c>
      <c r="B4353" s="334">
        <v>4676</v>
      </c>
      <c r="C4353" s="321"/>
      <c r="D4353" s="321" t="s">
        <v>3830</v>
      </c>
      <c r="E4353" s="321"/>
      <c r="F4353" s="321"/>
      <c r="G4353" s="321" t="s">
        <v>7</v>
      </c>
      <c r="H4353" s="321"/>
      <c r="I4353" s="347">
        <v>10</v>
      </c>
      <c r="J4353" s="331"/>
      <c r="K4353" s="132">
        <v>5.68</v>
      </c>
      <c r="L4353" s="331"/>
      <c r="M4353" s="331"/>
      <c r="N4353" s="142">
        <v>56.8</v>
      </c>
      <c r="O4353" s="331"/>
      <c r="P4353" s="331"/>
      <c r="Q4353" s="331"/>
      <c r="R4353" s="331"/>
      <c r="S4353" s="142">
        <v>56.8</v>
      </c>
    </row>
    <row r="4354" spans="1:19" ht="10.9" customHeight="1" x14ac:dyDescent="0.2">
      <c r="A4354" s="128" t="s">
        <v>4015</v>
      </c>
      <c r="B4354" s="334">
        <v>4677</v>
      </c>
      <c r="C4354" s="321"/>
      <c r="D4354" s="321" t="s">
        <v>3829</v>
      </c>
      <c r="E4354" s="321"/>
      <c r="F4354" s="321"/>
      <c r="G4354" s="321" t="s">
        <v>7</v>
      </c>
      <c r="H4354" s="321"/>
      <c r="I4354" s="335">
        <v>3</v>
      </c>
      <c r="J4354" s="331"/>
      <c r="K4354" s="132">
        <v>6.02</v>
      </c>
      <c r="L4354" s="331"/>
      <c r="M4354" s="331"/>
      <c r="N4354" s="142">
        <v>18.059999999999999</v>
      </c>
      <c r="O4354" s="331"/>
      <c r="P4354" s="331"/>
      <c r="Q4354" s="331"/>
      <c r="R4354" s="331"/>
      <c r="S4354" s="142">
        <v>18.059999999999999</v>
      </c>
    </row>
    <row r="4355" spans="1:19" ht="10.9" customHeight="1" x14ac:dyDescent="0.2">
      <c r="A4355" s="128" t="s">
        <v>4015</v>
      </c>
      <c r="B4355" s="334">
        <v>4679</v>
      </c>
      <c r="C4355" s="321"/>
      <c r="D4355" s="321" t="s">
        <v>3828</v>
      </c>
      <c r="E4355" s="321"/>
      <c r="F4355" s="321"/>
      <c r="G4355" s="321" t="s">
        <v>7</v>
      </c>
      <c r="H4355" s="321"/>
      <c r="I4355" s="347">
        <v>11</v>
      </c>
      <c r="J4355" s="331"/>
      <c r="K4355" s="142">
        <v>41.14</v>
      </c>
      <c r="L4355" s="331"/>
      <c r="M4355" s="331"/>
      <c r="N4355" s="135">
        <v>452.54</v>
      </c>
      <c r="O4355" s="331"/>
      <c r="P4355" s="331"/>
      <c r="Q4355" s="331"/>
      <c r="R4355" s="331"/>
      <c r="S4355" s="135">
        <v>452.54</v>
      </c>
    </row>
    <row r="4356" spans="1:19" ht="10.9" customHeight="1" x14ac:dyDescent="0.2">
      <c r="A4356" s="128" t="s">
        <v>4015</v>
      </c>
      <c r="B4356" s="334">
        <v>4680</v>
      </c>
      <c r="C4356" s="321"/>
      <c r="D4356" s="321" t="s">
        <v>3827</v>
      </c>
      <c r="E4356" s="321"/>
      <c r="F4356" s="321"/>
      <c r="G4356" s="321" t="s">
        <v>7</v>
      </c>
      <c r="H4356" s="321"/>
      <c r="I4356" s="335">
        <v>6</v>
      </c>
      <c r="J4356" s="331"/>
      <c r="K4356" s="142">
        <v>28.91</v>
      </c>
      <c r="L4356" s="331"/>
      <c r="M4356" s="331"/>
      <c r="N4356" s="135">
        <v>173.46</v>
      </c>
      <c r="O4356" s="331"/>
      <c r="P4356" s="331"/>
      <c r="Q4356" s="331"/>
      <c r="R4356" s="331"/>
      <c r="S4356" s="135">
        <v>173.46</v>
      </c>
    </row>
    <row r="4357" spans="1:19" ht="10.9" customHeight="1" x14ac:dyDescent="0.2">
      <c r="A4357" s="128" t="s">
        <v>4015</v>
      </c>
      <c r="B4357" s="334">
        <v>4682</v>
      </c>
      <c r="C4357" s="321"/>
      <c r="D4357" s="321" t="s">
        <v>3825</v>
      </c>
      <c r="E4357" s="321"/>
      <c r="F4357" s="321"/>
      <c r="G4357" s="321" t="s">
        <v>7</v>
      </c>
      <c r="H4357" s="321"/>
      <c r="I4357" s="347">
        <v>40</v>
      </c>
      <c r="J4357" s="331"/>
      <c r="K4357" s="142">
        <v>55.81</v>
      </c>
      <c r="L4357" s="331"/>
      <c r="M4357" s="331"/>
      <c r="N4357" s="129">
        <v>2232.4</v>
      </c>
      <c r="O4357" s="331"/>
      <c r="P4357" s="331"/>
      <c r="Q4357" s="331"/>
      <c r="R4357" s="331"/>
      <c r="S4357" s="129">
        <v>2232.4</v>
      </c>
    </row>
    <row r="4358" spans="1:19" ht="10.9" customHeight="1" x14ac:dyDescent="0.2">
      <c r="A4358" s="128" t="s">
        <v>4015</v>
      </c>
      <c r="B4358" s="334">
        <v>4684</v>
      </c>
      <c r="C4358" s="321"/>
      <c r="D4358" s="321" t="s">
        <v>3824</v>
      </c>
      <c r="E4358" s="321"/>
      <c r="F4358" s="321"/>
      <c r="G4358" s="321" t="s">
        <v>7</v>
      </c>
      <c r="H4358" s="321"/>
      <c r="I4358" s="335">
        <v>1</v>
      </c>
      <c r="J4358" s="331"/>
      <c r="K4358" s="142">
        <v>60.45</v>
      </c>
      <c r="L4358" s="331"/>
      <c r="M4358" s="331"/>
      <c r="N4358" s="142">
        <v>60.45</v>
      </c>
      <c r="O4358" s="331"/>
      <c r="P4358" s="331"/>
      <c r="Q4358" s="331"/>
      <c r="R4358" s="331"/>
      <c r="S4358" s="142">
        <v>60.45</v>
      </c>
    </row>
    <row r="4359" spans="1:19" ht="10.9" customHeight="1" x14ac:dyDescent="0.2">
      <c r="A4359" s="128" t="s">
        <v>4015</v>
      </c>
      <c r="B4359" s="334">
        <v>4686</v>
      </c>
      <c r="C4359" s="321"/>
      <c r="D4359" s="321" t="s">
        <v>3823</v>
      </c>
      <c r="E4359" s="321"/>
      <c r="F4359" s="321"/>
      <c r="G4359" s="321" t="s">
        <v>7</v>
      </c>
      <c r="H4359" s="321"/>
      <c r="I4359" s="335">
        <v>1</v>
      </c>
      <c r="J4359" s="331"/>
      <c r="K4359" s="142">
        <v>11.67</v>
      </c>
      <c r="L4359" s="331"/>
      <c r="M4359" s="331"/>
      <c r="N4359" s="142">
        <v>11.67</v>
      </c>
      <c r="O4359" s="331"/>
      <c r="P4359" s="331"/>
      <c r="Q4359" s="331"/>
      <c r="R4359" s="331"/>
      <c r="S4359" s="142">
        <v>11.67</v>
      </c>
    </row>
    <row r="4360" spans="1:19" ht="10.9" customHeight="1" x14ac:dyDescent="0.2">
      <c r="A4360" s="128" t="s">
        <v>4015</v>
      </c>
      <c r="B4360" s="334">
        <v>4882</v>
      </c>
      <c r="C4360" s="321"/>
      <c r="D4360" s="321" t="s">
        <v>3789</v>
      </c>
      <c r="E4360" s="321"/>
      <c r="F4360" s="321"/>
      <c r="G4360" s="321" t="s">
        <v>7</v>
      </c>
      <c r="H4360" s="321"/>
      <c r="I4360" s="335">
        <v>3</v>
      </c>
      <c r="J4360" s="331"/>
      <c r="K4360" s="132">
        <v>5</v>
      </c>
      <c r="L4360" s="331"/>
      <c r="M4360" s="331"/>
      <c r="N4360" s="142">
        <v>15</v>
      </c>
      <c r="O4360" s="331"/>
      <c r="P4360" s="331"/>
      <c r="Q4360" s="331"/>
      <c r="R4360" s="331"/>
      <c r="S4360" s="142">
        <v>15</v>
      </c>
    </row>
    <row r="4361" spans="1:19" ht="10.9" customHeight="1" x14ac:dyDescent="0.2">
      <c r="A4361" s="128" t="s">
        <v>4015</v>
      </c>
      <c r="B4361" s="334">
        <v>4930</v>
      </c>
      <c r="C4361" s="321"/>
      <c r="D4361" s="321" t="s">
        <v>3786</v>
      </c>
      <c r="E4361" s="321"/>
      <c r="F4361" s="321"/>
      <c r="G4361" s="321" t="s">
        <v>7</v>
      </c>
      <c r="H4361" s="321"/>
      <c r="I4361" s="335">
        <v>5</v>
      </c>
      <c r="J4361" s="331"/>
      <c r="K4361" s="132">
        <v>7</v>
      </c>
      <c r="L4361" s="331"/>
      <c r="M4361" s="331"/>
      <c r="N4361" s="142">
        <v>35</v>
      </c>
      <c r="O4361" s="331"/>
      <c r="P4361" s="331"/>
      <c r="Q4361" s="331"/>
      <c r="R4361" s="331"/>
      <c r="S4361" s="142">
        <v>35</v>
      </c>
    </row>
    <row r="4362" spans="1:19" ht="10.9" customHeight="1" x14ac:dyDescent="0.2">
      <c r="A4362" s="128" t="s">
        <v>4015</v>
      </c>
      <c r="B4362" s="334">
        <v>4940</v>
      </c>
      <c r="C4362" s="321"/>
      <c r="D4362" s="321" t="s">
        <v>3784</v>
      </c>
      <c r="E4362" s="321"/>
      <c r="F4362" s="321"/>
      <c r="G4362" s="321" t="s">
        <v>7</v>
      </c>
      <c r="H4362" s="321"/>
      <c r="I4362" s="335">
        <v>4</v>
      </c>
      <c r="J4362" s="331"/>
      <c r="K4362" s="142">
        <v>85.99</v>
      </c>
      <c r="L4362" s="331"/>
      <c r="M4362" s="331"/>
      <c r="N4362" s="135">
        <v>343.96</v>
      </c>
      <c r="O4362" s="331"/>
      <c r="P4362" s="331"/>
      <c r="Q4362" s="331"/>
      <c r="R4362" s="331"/>
      <c r="S4362" s="135">
        <v>343.96</v>
      </c>
    </row>
    <row r="4363" spans="1:19" ht="10.9" customHeight="1" x14ac:dyDescent="0.2">
      <c r="A4363" s="128" t="s">
        <v>4015</v>
      </c>
      <c r="B4363" s="334">
        <v>4943</v>
      </c>
      <c r="C4363" s="321"/>
      <c r="D4363" s="321" t="s">
        <v>3783</v>
      </c>
      <c r="E4363" s="321"/>
      <c r="F4363" s="321"/>
      <c r="G4363" s="321" t="s">
        <v>7</v>
      </c>
      <c r="H4363" s="321"/>
      <c r="I4363" s="347">
        <v>32</v>
      </c>
      <c r="J4363" s="331"/>
      <c r="K4363" s="142">
        <v>84.99</v>
      </c>
      <c r="L4363" s="331"/>
      <c r="M4363" s="331"/>
      <c r="N4363" s="129">
        <v>2719.68</v>
      </c>
      <c r="O4363" s="331"/>
      <c r="P4363" s="331"/>
      <c r="Q4363" s="331"/>
      <c r="R4363" s="331"/>
      <c r="S4363" s="129">
        <v>2719.68</v>
      </c>
    </row>
    <row r="4364" spans="1:19" ht="10.9" customHeight="1" x14ac:dyDescent="0.2">
      <c r="A4364" s="128" t="s">
        <v>4015</v>
      </c>
      <c r="B4364" s="334">
        <v>4990</v>
      </c>
      <c r="C4364" s="321"/>
      <c r="D4364" s="321" t="s">
        <v>3776</v>
      </c>
      <c r="E4364" s="321"/>
      <c r="F4364" s="321"/>
      <c r="G4364" s="321" t="s">
        <v>7</v>
      </c>
      <c r="H4364" s="321"/>
      <c r="I4364" s="347">
        <v>26</v>
      </c>
      <c r="J4364" s="331"/>
      <c r="K4364" s="132">
        <v>9.85</v>
      </c>
      <c r="L4364" s="331"/>
      <c r="M4364" s="331"/>
      <c r="N4364" s="135">
        <v>256.10000000000002</v>
      </c>
      <c r="O4364" s="331"/>
      <c r="P4364" s="331"/>
      <c r="Q4364" s="331"/>
      <c r="R4364" s="331"/>
      <c r="S4364" s="135">
        <v>256.10000000000002</v>
      </c>
    </row>
    <row r="4365" spans="1:19" ht="10.9" customHeight="1" x14ac:dyDescent="0.2">
      <c r="A4365" s="128" t="s">
        <v>4015</v>
      </c>
      <c r="B4365" s="334">
        <v>4991</v>
      </c>
      <c r="C4365" s="321"/>
      <c r="D4365" s="321" t="s">
        <v>3775</v>
      </c>
      <c r="E4365" s="321"/>
      <c r="F4365" s="321"/>
      <c r="G4365" s="321" t="s">
        <v>7</v>
      </c>
      <c r="H4365" s="321"/>
      <c r="I4365" s="335">
        <v>3</v>
      </c>
      <c r="J4365" s="331"/>
      <c r="K4365" s="142">
        <v>52.72</v>
      </c>
      <c r="L4365" s="331"/>
      <c r="M4365" s="331"/>
      <c r="N4365" s="135">
        <v>158.16</v>
      </c>
      <c r="O4365" s="331"/>
      <c r="P4365" s="331"/>
      <c r="Q4365" s="331"/>
      <c r="R4365" s="331"/>
      <c r="S4365" s="135">
        <v>158.16</v>
      </c>
    </row>
    <row r="4366" spans="1:19" ht="10.9" customHeight="1" x14ac:dyDescent="0.2">
      <c r="A4366" s="128" t="s">
        <v>4015</v>
      </c>
      <c r="B4366" s="334">
        <v>4994</v>
      </c>
      <c r="C4366" s="321"/>
      <c r="D4366" s="321" t="s">
        <v>3774</v>
      </c>
      <c r="E4366" s="321"/>
      <c r="F4366" s="321"/>
      <c r="G4366" s="321" t="s">
        <v>7</v>
      </c>
      <c r="H4366" s="321"/>
      <c r="I4366" s="335">
        <v>4</v>
      </c>
      <c r="J4366" s="331"/>
      <c r="K4366" s="132">
        <v>5.09</v>
      </c>
      <c r="L4366" s="331"/>
      <c r="M4366" s="331"/>
      <c r="N4366" s="142">
        <v>20.36</v>
      </c>
      <c r="O4366" s="331"/>
      <c r="P4366" s="331"/>
      <c r="Q4366" s="331"/>
      <c r="R4366" s="331"/>
      <c r="S4366" s="142">
        <v>20.36</v>
      </c>
    </row>
    <row r="4367" spans="1:19" ht="10.9" customHeight="1" x14ac:dyDescent="0.2">
      <c r="A4367" s="128" t="s">
        <v>4015</v>
      </c>
      <c r="B4367" s="334">
        <v>4995</v>
      </c>
      <c r="C4367" s="321"/>
      <c r="D4367" s="321" t="s">
        <v>3773</v>
      </c>
      <c r="E4367" s="321"/>
      <c r="F4367" s="321"/>
      <c r="G4367" s="321" t="s">
        <v>7</v>
      </c>
      <c r="H4367" s="321"/>
      <c r="I4367" s="335">
        <v>2</v>
      </c>
      <c r="J4367" s="331"/>
      <c r="K4367" s="132">
        <v>7.39</v>
      </c>
      <c r="L4367" s="331"/>
      <c r="M4367" s="331"/>
      <c r="N4367" s="142">
        <v>14.78</v>
      </c>
      <c r="O4367" s="331"/>
      <c r="P4367" s="331"/>
      <c r="Q4367" s="331"/>
      <c r="R4367" s="331"/>
      <c r="S4367" s="142">
        <v>14.78</v>
      </c>
    </row>
    <row r="4368" spans="1:19" ht="10.9" customHeight="1" x14ac:dyDescent="0.2">
      <c r="A4368" s="128" t="s">
        <v>4015</v>
      </c>
      <c r="B4368" s="334">
        <v>4996</v>
      </c>
      <c r="C4368" s="321"/>
      <c r="D4368" s="321" t="s">
        <v>3772</v>
      </c>
      <c r="E4368" s="321"/>
      <c r="F4368" s="321"/>
      <c r="G4368" s="321" t="s">
        <v>7</v>
      </c>
      <c r="H4368" s="321"/>
      <c r="I4368" s="335">
        <v>9</v>
      </c>
      <c r="J4368" s="331"/>
      <c r="K4368" s="142">
        <v>10.98</v>
      </c>
      <c r="L4368" s="331"/>
      <c r="M4368" s="331"/>
      <c r="N4368" s="142">
        <v>98.82</v>
      </c>
      <c r="O4368" s="331"/>
      <c r="P4368" s="331"/>
      <c r="Q4368" s="331"/>
      <c r="R4368" s="331"/>
      <c r="S4368" s="142">
        <v>98.82</v>
      </c>
    </row>
    <row r="4369" spans="1:19" ht="10.9" customHeight="1" x14ac:dyDescent="0.2">
      <c r="A4369" s="128" t="s">
        <v>4015</v>
      </c>
      <c r="B4369" s="334">
        <v>4997</v>
      </c>
      <c r="C4369" s="321"/>
      <c r="D4369" s="321" t="s">
        <v>3771</v>
      </c>
      <c r="E4369" s="321"/>
      <c r="F4369" s="321"/>
      <c r="G4369" s="321" t="s">
        <v>7</v>
      </c>
      <c r="H4369" s="321"/>
      <c r="I4369" s="335">
        <v>9</v>
      </c>
      <c r="J4369" s="331"/>
      <c r="K4369" s="142">
        <v>67.930000000000007</v>
      </c>
      <c r="L4369" s="331"/>
      <c r="M4369" s="331"/>
      <c r="N4369" s="135">
        <v>611.37</v>
      </c>
      <c r="O4369" s="331"/>
      <c r="P4369" s="331"/>
      <c r="Q4369" s="331"/>
      <c r="R4369" s="331"/>
      <c r="S4369" s="135">
        <v>611.37</v>
      </c>
    </row>
    <row r="4370" spans="1:19" ht="10.9" customHeight="1" x14ac:dyDescent="0.2">
      <c r="A4370" s="128" t="s">
        <v>4015</v>
      </c>
      <c r="B4370" s="334">
        <v>5209</v>
      </c>
      <c r="C4370" s="321"/>
      <c r="D4370" s="321" t="s">
        <v>3750</v>
      </c>
      <c r="E4370" s="321"/>
      <c r="F4370" s="321"/>
      <c r="G4370" s="321" t="s">
        <v>7</v>
      </c>
      <c r="H4370" s="321"/>
      <c r="I4370" s="335">
        <v>4</v>
      </c>
      <c r="J4370" s="331"/>
      <c r="K4370" s="142">
        <v>79.900000000000006</v>
      </c>
      <c r="L4370" s="331"/>
      <c r="M4370" s="331"/>
      <c r="N4370" s="135">
        <v>319.60000000000002</v>
      </c>
      <c r="O4370" s="331"/>
      <c r="P4370" s="331"/>
      <c r="Q4370" s="331"/>
      <c r="R4370" s="331"/>
      <c r="S4370" s="135">
        <v>319.60000000000002</v>
      </c>
    </row>
    <row r="4371" spans="1:19" ht="10.9" customHeight="1" x14ac:dyDescent="0.2">
      <c r="A4371" s="128" t="s">
        <v>4015</v>
      </c>
      <c r="B4371" s="334">
        <v>5245</v>
      </c>
      <c r="C4371" s="321"/>
      <c r="D4371" s="321" t="s">
        <v>3748</v>
      </c>
      <c r="E4371" s="321"/>
      <c r="F4371" s="321"/>
      <c r="G4371" s="321" t="s">
        <v>7</v>
      </c>
      <c r="H4371" s="321"/>
      <c r="I4371" s="335">
        <v>6</v>
      </c>
      <c r="J4371" s="331"/>
      <c r="K4371" s="132">
        <v>3</v>
      </c>
      <c r="L4371" s="331"/>
      <c r="M4371" s="331"/>
      <c r="N4371" s="142">
        <v>18</v>
      </c>
      <c r="O4371" s="331"/>
      <c r="P4371" s="331"/>
      <c r="Q4371" s="331"/>
      <c r="R4371" s="331"/>
      <c r="S4371" s="142">
        <v>18</v>
      </c>
    </row>
    <row r="4372" spans="1:19" ht="10.9" customHeight="1" x14ac:dyDescent="0.2">
      <c r="A4372" s="128" t="s">
        <v>4015</v>
      </c>
      <c r="B4372" s="334">
        <v>5252</v>
      </c>
      <c r="C4372" s="321"/>
      <c r="D4372" s="321" t="s">
        <v>3743</v>
      </c>
      <c r="E4372" s="321"/>
      <c r="F4372" s="321"/>
      <c r="G4372" s="321" t="s">
        <v>7</v>
      </c>
      <c r="H4372" s="321"/>
      <c r="I4372" s="347">
        <v>70</v>
      </c>
      <c r="J4372" s="331"/>
      <c r="K4372" s="142">
        <v>12.99</v>
      </c>
      <c r="L4372" s="331"/>
      <c r="M4372" s="331"/>
      <c r="N4372" s="135">
        <v>909.3</v>
      </c>
      <c r="O4372" s="331"/>
      <c r="P4372" s="331"/>
      <c r="Q4372" s="331"/>
      <c r="R4372" s="331"/>
      <c r="S4372" s="135">
        <v>909.3</v>
      </c>
    </row>
    <row r="4373" spans="1:19" ht="10.9" customHeight="1" x14ac:dyDescent="0.2">
      <c r="A4373" s="128" t="s">
        <v>4015</v>
      </c>
      <c r="B4373" s="334">
        <v>5253</v>
      </c>
      <c r="C4373" s="321"/>
      <c r="D4373" s="321" t="s">
        <v>3742</v>
      </c>
      <c r="E4373" s="321"/>
      <c r="F4373" s="321"/>
      <c r="G4373" s="321" t="s">
        <v>7</v>
      </c>
      <c r="H4373" s="321"/>
      <c r="I4373" s="347">
        <v>25</v>
      </c>
      <c r="J4373" s="331"/>
      <c r="K4373" s="142">
        <v>42.3</v>
      </c>
      <c r="L4373" s="331"/>
      <c r="M4373" s="331"/>
      <c r="N4373" s="129">
        <v>1057.5</v>
      </c>
      <c r="O4373" s="331"/>
      <c r="P4373" s="331"/>
      <c r="Q4373" s="331"/>
      <c r="R4373" s="331"/>
      <c r="S4373" s="129">
        <v>1057.5</v>
      </c>
    </row>
    <row r="4374" spans="1:19" ht="10.9" customHeight="1" x14ac:dyDescent="0.2">
      <c r="A4374" s="128" t="s">
        <v>4015</v>
      </c>
      <c r="B4374" s="334">
        <v>5255</v>
      </c>
      <c r="C4374" s="321"/>
      <c r="D4374" s="321" t="s">
        <v>3741</v>
      </c>
      <c r="E4374" s="321"/>
      <c r="F4374" s="321"/>
      <c r="G4374" s="321" t="s">
        <v>7</v>
      </c>
      <c r="H4374" s="321"/>
      <c r="I4374" s="335">
        <v>4</v>
      </c>
      <c r="J4374" s="331"/>
      <c r="K4374" s="132">
        <v>4</v>
      </c>
      <c r="L4374" s="331"/>
      <c r="M4374" s="331"/>
      <c r="N4374" s="142">
        <v>16</v>
      </c>
      <c r="O4374" s="331"/>
      <c r="P4374" s="331"/>
      <c r="Q4374" s="331"/>
      <c r="R4374" s="331"/>
      <c r="S4374" s="142">
        <v>16</v>
      </c>
    </row>
    <row r="4375" spans="1:19" ht="10.9" customHeight="1" x14ac:dyDescent="0.2">
      <c r="A4375" s="128" t="s">
        <v>4015</v>
      </c>
      <c r="B4375" s="334">
        <v>5256</v>
      </c>
      <c r="C4375" s="321"/>
      <c r="D4375" s="321" t="s">
        <v>3740</v>
      </c>
      <c r="E4375" s="321"/>
      <c r="F4375" s="321"/>
      <c r="G4375" s="321" t="s">
        <v>7</v>
      </c>
      <c r="H4375" s="321"/>
      <c r="I4375" s="347">
        <v>23</v>
      </c>
      <c r="J4375" s="331"/>
      <c r="K4375" s="132">
        <v>3.79</v>
      </c>
      <c r="L4375" s="331"/>
      <c r="M4375" s="331"/>
      <c r="N4375" s="142">
        <v>87.17</v>
      </c>
      <c r="O4375" s="331"/>
      <c r="P4375" s="331"/>
      <c r="Q4375" s="331"/>
      <c r="R4375" s="331"/>
      <c r="S4375" s="142">
        <v>87.17</v>
      </c>
    </row>
    <row r="4376" spans="1:19" ht="10.9" customHeight="1" x14ac:dyDescent="0.2">
      <c r="A4376" s="128" t="s">
        <v>4015</v>
      </c>
      <c r="B4376" s="334">
        <v>5257</v>
      </c>
      <c r="C4376" s="321"/>
      <c r="D4376" s="321" t="s">
        <v>3739</v>
      </c>
      <c r="E4376" s="321"/>
      <c r="F4376" s="321"/>
      <c r="G4376" s="321" t="s">
        <v>7</v>
      </c>
      <c r="H4376" s="321"/>
      <c r="I4376" s="347">
        <v>43</v>
      </c>
      <c r="J4376" s="331"/>
      <c r="K4376" s="132">
        <v>7.69</v>
      </c>
      <c r="L4376" s="331"/>
      <c r="M4376" s="331"/>
      <c r="N4376" s="135">
        <v>330.67</v>
      </c>
      <c r="O4376" s="331"/>
      <c r="P4376" s="331"/>
      <c r="Q4376" s="331"/>
      <c r="R4376" s="331"/>
      <c r="S4376" s="135">
        <v>330.67</v>
      </c>
    </row>
    <row r="4377" spans="1:19" ht="10.9" customHeight="1" x14ac:dyDescent="0.2">
      <c r="A4377" s="128" t="s">
        <v>4015</v>
      </c>
      <c r="B4377" s="334">
        <v>5258</v>
      </c>
      <c r="C4377" s="321"/>
      <c r="D4377" s="321" t="s">
        <v>3738</v>
      </c>
      <c r="E4377" s="321"/>
      <c r="F4377" s="321"/>
      <c r="G4377" s="321" t="s">
        <v>7</v>
      </c>
      <c r="H4377" s="321"/>
      <c r="I4377" s="347">
        <v>91</v>
      </c>
      <c r="J4377" s="331"/>
      <c r="K4377" s="142">
        <v>29.9</v>
      </c>
      <c r="L4377" s="331"/>
      <c r="M4377" s="331"/>
      <c r="N4377" s="129">
        <v>2720.9</v>
      </c>
      <c r="O4377" s="331"/>
      <c r="P4377" s="331"/>
      <c r="Q4377" s="331"/>
      <c r="R4377" s="331"/>
      <c r="S4377" s="129">
        <v>2720.9</v>
      </c>
    </row>
    <row r="4378" spans="1:19" ht="10.9" customHeight="1" x14ac:dyDescent="0.2">
      <c r="A4378" s="128" t="s">
        <v>4015</v>
      </c>
      <c r="B4378" s="334">
        <v>5259</v>
      </c>
      <c r="C4378" s="321"/>
      <c r="D4378" s="321" t="s">
        <v>3737</v>
      </c>
      <c r="E4378" s="321"/>
      <c r="F4378" s="321"/>
      <c r="G4378" s="321" t="s">
        <v>7</v>
      </c>
      <c r="H4378" s="321"/>
      <c r="I4378" s="347">
        <v>59</v>
      </c>
      <c r="J4378" s="331"/>
      <c r="K4378" s="142">
        <v>51.28</v>
      </c>
      <c r="L4378" s="331"/>
      <c r="M4378" s="331"/>
      <c r="N4378" s="129">
        <v>3025.52</v>
      </c>
      <c r="O4378" s="331"/>
      <c r="P4378" s="331"/>
      <c r="Q4378" s="331"/>
      <c r="R4378" s="331"/>
      <c r="S4378" s="129">
        <v>3025.52</v>
      </c>
    </row>
    <row r="4379" spans="1:19" ht="10.9" customHeight="1" x14ac:dyDescent="0.2">
      <c r="A4379" s="128" t="s">
        <v>4015</v>
      </c>
      <c r="B4379" s="334">
        <v>5261</v>
      </c>
      <c r="C4379" s="321"/>
      <c r="D4379" s="321" t="s">
        <v>3735</v>
      </c>
      <c r="E4379" s="321"/>
      <c r="F4379" s="321"/>
      <c r="G4379" s="321" t="s">
        <v>7</v>
      </c>
      <c r="H4379" s="321"/>
      <c r="I4379" s="347">
        <v>20</v>
      </c>
      <c r="J4379" s="331"/>
      <c r="K4379" s="132">
        <v>9.81</v>
      </c>
      <c r="L4379" s="331"/>
      <c r="M4379" s="331"/>
      <c r="N4379" s="135">
        <v>196.2</v>
      </c>
      <c r="O4379" s="331"/>
      <c r="P4379" s="331"/>
      <c r="Q4379" s="331"/>
      <c r="R4379" s="331"/>
      <c r="S4379" s="135">
        <v>196.2</v>
      </c>
    </row>
    <row r="4380" spans="1:19" ht="10.9" customHeight="1" x14ac:dyDescent="0.2">
      <c r="A4380" s="128" t="s">
        <v>4015</v>
      </c>
      <c r="B4380" s="334">
        <v>5294</v>
      </c>
      <c r="C4380" s="321"/>
      <c r="D4380" s="321" t="s">
        <v>3727</v>
      </c>
      <c r="E4380" s="321"/>
      <c r="F4380" s="321"/>
      <c r="G4380" s="321" t="s">
        <v>7</v>
      </c>
      <c r="H4380" s="321"/>
      <c r="I4380" s="335">
        <v>7</v>
      </c>
      <c r="J4380" s="331"/>
      <c r="K4380" s="135">
        <v>123.71</v>
      </c>
      <c r="L4380" s="331"/>
      <c r="M4380" s="331"/>
      <c r="N4380" s="135">
        <v>865.97</v>
      </c>
      <c r="O4380" s="331"/>
      <c r="P4380" s="331"/>
      <c r="Q4380" s="331"/>
      <c r="R4380" s="331"/>
      <c r="S4380" s="135">
        <v>865.97</v>
      </c>
    </row>
    <row r="4381" spans="1:19" ht="10.9" customHeight="1" x14ac:dyDescent="0.2">
      <c r="A4381" s="128" t="s">
        <v>4015</v>
      </c>
      <c r="B4381" s="334">
        <v>5334</v>
      </c>
      <c r="C4381" s="321"/>
      <c r="D4381" s="321" t="s">
        <v>3725</v>
      </c>
      <c r="E4381" s="321"/>
      <c r="F4381" s="321"/>
      <c r="G4381" s="321" t="s">
        <v>7</v>
      </c>
      <c r="H4381" s="321"/>
      <c r="I4381" s="347">
        <v>27</v>
      </c>
      <c r="J4381" s="331"/>
      <c r="K4381" s="132">
        <v>0.84</v>
      </c>
      <c r="L4381" s="331"/>
      <c r="M4381" s="331"/>
      <c r="N4381" s="142">
        <v>22.68</v>
      </c>
      <c r="O4381" s="331"/>
      <c r="P4381" s="331"/>
      <c r="Q4381" s="331"/>
      <c r="R4381" s="331"/>
      <c r="S4381" s="142">
        <v>22.68</v>
      </c>
    </row>
    <row r="4382" spans="1:19" ht="10.9" customHeight="1" x14ac:dyDescent="0.2">
      <c r="A4382" s="128" t="s">
        <v>4015</v>
      </c>
      <c r="B4382" s="334">
        <v>5349</v>
      </c>
      <c r="C4382" s="321"/>
      <c r="D4382" s="321" t="s">
        <v>3718</v>
      </c>
      <c r="E4382" s="321"/>
      <c r="F4382" s="321"/>
      <c r="G4382" s="321" t="s">
        <v>7</v>
      </c>
      <c r="H4382" s="321"/>
      <c r="I4382" s="347">
        <v>37</v>
      </c>
      <c r="J4382" s="331"/>
      <c r="K4382" s="132">
        <v>6.9</v>
      </c>
      <c r="L4382" s="331"/>
      <c r="M4382" s="331"/>
      <c r="N4382" s="135">
        <v>255.3</v>
      </c>
      <c r="O4382" s="331"/>
      <c r="P4382" s="331"/>
      <c r="Q4382" s="331"/>
      <c r="R4382" s="331"/>
      <c r="S4382" s="135">
        <v>255.3</v>
      </c>
    </row>
    <row r="4383" spans="1:19" ht="10.9" customHeight="1" x14ac:dyDescent="0.2">
      <c r="A4383" s="128" t="s">
        <v>4015</v>
      </c>
      <c r="B4383" s="334">
        <v>5350</v>
      </c>
      <c r="C4383" s="321"/>
      <c r="D4383" s="321" t="s">
        <v>3717</v>
      </c>
      <c r="E4383" s="321"/>
      <c r="F4383" s="321"/>
      <c r="G4383" s="321" t="s">
        <v>7</v>
      </c>
      <c r="H4383" s="321"/>
      <c r="I4383" s="347">
        <v>13</v>
      </c>
      <c r="J4383" s="331"/>
      <c r="K4383" s="142">
        <v>76.989999999999995</v>
      </c>
      <c r="L4383" s="331"/>
      <c r="M4383" s="331"/>
      <c r="N4383" s="129">
        <v>1000.87</v>
      </c>
      <c r="O4383" s="331"/>
      <c r="P4383" s="331"/>
      <c r="Q4383" s="331"/>
      <c r="R4383" s="331"/>
      <c r="S4383" s="129">
        <v>1000.87</v>
      </c>
    </row>
    <row r="4384" spans="1:19" ht="10.9" customHeight="1" x14ac:dyDescent="0.2">
      <c r="A4384" s="128" t="s">
        <v>4015</v>
      </c>
      <c r="B4384" s="334">
        <v>5352</v>
      </c>
      <c r="C4384" s="321"/>
      <c r="D4384" s="321" t="s">
        <v>3716</v>
      </c>
      <c r="E4384" s="321"/>
      <c r="F4384" s="321"/>
      <c r="G4384" s="321" t="s">
        <v>7</v>
      </c>
      <c r="H4384" s="321"/>
      <c r="I4384" s="335">
        <v>5</v>
      </c>
      <c r="J4384" s="331"/>
      <c r="K4384" s="132">
        <v>5.65</v>
      </c>
      <c r="L4384" s="331"/>
      <c r="M4384" s="331"/>
      <c r="N4384" s="142">
        <v>28.25</v>
      </c>
      <c r="O4384" s="331"/>
      <c r="P4384" s="331"/>
      <c r="Q4384" s="331"/>
      <c r="R4384" s="331"/>
      <c r="S4384" s="142">
        <v>28.25</v>
      </c>
    </row>
    <row r="4385" spans="1:19" ht="10.9" customHeight="1" x14ac:dyDescent="0.2">
      <c r="A4385" s="128" t="s">
        <v>4015</v>
      </c>
      <c r="B4385" s="334">
        <v>5353</v>
      </c>
      <c r="C4385" s="321"/>
      <c r="D4385" s="321" t="s">
        <v>3715</v>
      </c>
      <c r="E4385" s="321"/>
      <c r="F4385" s="321"/>
      <c r="G4385" s="321" t="s">
        <v>7</v>
      </c>
      <c r="H4385" s="321"/>
      <c r="I4385" s="347">
        <v>17</v>
      </c>
      <c r="J4385" s="331"/>
      <c r="K4385" s="132">
        <v>3.23</v>
      </c>
      <c r="L4385" s="331"/>
      <c r="M4385" s="331"/>
      <c r="N4385" s="142">
        <v>54.91</v>
      </c>
      <c r="O4385" s="331"/>
      <c r="P4385" s="331"/>
      <c r="Q4385" s="331"/>
      <c r="R4385" s="331"/>
      <c r="S4385" s="142">
        <v>54.91</v>
      </c>
    </row>
    <row r="4386" spans="1:19" ht="10.9" customHeight="1" x14ac:dyDescent="0.2">
      <c r="A4386" s="128" t="s">
        <v>4015</v>
      </c>
      <c r="B4386" s="334">
        <v>5354</v>
      </c>
      <c r="C4386" s="321"/>
      <c r="D4386" s="321" t="s">
        <v>3714</v>
      </c>
      <c r="E4386" s="321"/>
      <c r="F4386" s="321"/>
      <c r="G4386" s="321" t="s">
        <v>7</v>
      </c>
      <c r="H4386" s="321"/>
      <c r="I4386" s="335">
        <v>7</v>
      </c>
      <c r="J4386" s="331"/>
      <c r="K4386" s="132">
        <v>6.89</v>
      </c>
      <c r="L4386" s="331"/>
      <c r="M4386" s="331"/>
      <c r="N4386" s="142">
        <v>48.23</v>
      </c>
      <c r="O4386" s="331"/>
      <c r="P4386" s="331"/>
      <c r="Q4386" s="331"/>
      <c r="R4386" s="331"/>
      <c r="S4386" s="142">
        <v>48.23</v>
      </c>
    </row>
    <row r="4387" spans="1:19" ht="10.9" customHeight="1" x14ac:dyDescent="0.2">
      <c r="A4387" s="128" t="s">
        <v>4015</v>
      </c>
      <c r="B4387" s="334">
        <v>5355</v>
      </c>
      <c r="C4387" s="321"/>
      <c r="D4387" s="321" t="s">
        <v>3713</v>
      </c>
      <c r="E4387" s="321"/>
      <c r="F4387" s="321"/>
      <c r="G4387" s="321" t="s">
        <v>7</v>
      </c>
      <c r="H4387" s="321"/>
      <c r="I4387" s="347">
        <v>54</v>
      </c>
      <c r="J4387" s="331"/>
      <c r="K4387" s="142">
        <v>20.9</v>
      </c>
      <c r="L4387" s="331"/>
      <c r="M4387" s="331"/>
      <c r="N4387" s="129">
        <v>1128.5999999999999</v>
      </c>
      <c r="O4387" s="331"/>
      <c r="P4387" s="331"/>
      <c r="Q4387" s="331"/>
      <c r="R4387" s="331"/>
      <c r="S4387" s="129">
        <v>1128.5999999999999</v>
      </c>
    </row>
    <row r="4388" spans="1:19" ht="10.9" customHeight="1" x14ac:dyDescent="0.2">
      <c r="A4388" s="128" t="s">
        <v>4015</v>
      </c>
      <c r="B4388" s="334">
        <v>5356</v>
      </c>
      <c r="C4388" s="321"/>
      <c r="D4388" s="321" t="s">
        <v>3712</v>
      </c>
      <c r="E4388" s="321"/>
      <c r="F4388" s="321"/>
      <c r="G4388" s="321" t="s">
        <v>7</v>
      </c>
      <c r="H4388" s="321"/>
      <c r="I4388" s="347">
        <v>10</v>
      </c>
      <c r="J4388" s="331"/>
      <c r="K4388" s="142">
        <v>92.85</v>
      </c>
      <c r="L4388" s="331"/>
      <c r="M4388" s="331"/>
      <c r="N4388" s="135">
        <v>928.5</v>
      </c>
      <c r="O4388" s="331"/>
      <c r="P4388" s="331"/>
      <c r="Q4388" s="331"/>
      <c r="R4388" s="331"/>
      <c r="S4388" s="135">
        <v>928.5</v>
      </c>
    </row>
    <row r="4389" spans="1:19" ht="10.9" customHeight="1" x14ac:dyDescent="0.2">
      <c r="A4389" s="128" t="s">
        <v>4015</v>
      </c>
      <c r="B4389" s="334">
        <v>5358</v>
      </c>
      <c r="C4389" s="321"/>
      <c r="D4389" s="321" t="s">
        <v>3710</v>
      </c>
      <c r="E4389" s="321"/>
      <c r="F4389" s="321"/>
      <c r="G4389" s="321" t="s">
        <v>7</v>
      </c>
      <c r="H4389" s="321"/>
      <c r="I4389" s="347">
        <v>18</v>
      </c>
      <c r="J4389" s="331"/>
      <c r="K4389" s="132">
        <v>9.1999999999999993</v>
      </c>
      <c r="L4389" s="331"/>
      <c r="M4389" s="331"/>
      <c r="N4389" s="135">
        <v>165.6</v>
      </c>
      <c r="O4389" s="331"/>
      <c r="P4389" s="331"/>
      <c r="Q4389" s="331"/>
      <c r="R4389" s="331"/>
      <c r="S4389" s="135">
        <v>165.6</v>
      </c>
    </row>
    <row r="4390" spans="1:19" ht="10.9" customHeight="1" x14ac:dyDescent="0.2">
      <c r="A4390" s="128" t="s">
        <v>4015</v>
      </c>
      <c r="B4390" s="334">
        <v>5410</v>
      </c>
      <c r="C4390" s="321"/>
      <c r="D4390" s="321" t="s">
        <v>3706</v>
      </c>
      <c r="E4390" s="321"/>
      <c r="F4390" s="321"/>
      <c r="G4390" s="321" t="s">
        <v>7</v>
      </c>
      <c r="H4390" s="321"/>
      <c r="I4390" s="347">
        <v>12</v>
      </c>
      <c r="J4390" s="331"/>
      <c r="K4390" s="142">
        <v>25.99</v>
      </c>
      <c r="L4390" s="331"/>
      <c r="M4390" s="331"/>
      <c r="N4390" s="135">
        <v>311.88</v>
      </c>
      <c r="O4390" s="331"/>
      <c r="P4390" s="331"/>
      <c r="Q4390" s="331"/>
      <c r="R4390" s="331"/>
      <c r="S4390" s="135">
        <v>311.88</v>
      </c>
    </row>
    <row r="4391" spans="1:19" ht="10.9" customHeight="1" x14ac:dyDescent="0.2">
      <c r="A4391" s="128" t="s">
        <v>4015</v>
      </c>
      <c r="B4391" s="334">
        <v>5411</v>
      </c>
      <c r="C4391" s="321"/>
      <c r="D4391" s="321" t="s">
        <v>3705</v>
      </c>
      <c r="E4391" s="321"/>
      <c r="F4391" s="321"/>
      <c r="G4391" s="321" t="s">
        <v>7</v>
      </c>
      <c r="H4391" s="321"/>
      <c r="I4391" s="335">
        <v>3</v>
      </c>
      <c r="J4391" s="331"/>
      <c r="K4391" s="142">
        <v>21.99</v>
      </c>
      <c r="L4391" s="331"/>
      <c r="M4391" s="331"/>
      <c r="N4391" s="142">
        <v>65.97</v>
      </c>
      <c r="O4391" s="331"/>
      <c r="P4391" s="331"/>
      <c r="Q4391" s="331"/>
      <c r="R4391" s="331"/>
      <c r="S4391" s="142">
        <v>65.97</v>
      </c>
    </row>
    <row r="4392" spans="1:19" ht="10.9" customHeight="1" x14ac:dyDescent="0.2">
      <c r="A4392" s="128" t="s">
        <v>4015</v>
      </c>
      <c r="B4392" s="334">
        <v>5412</v>
      </c>
      <c r="C4392" s="321"/>
      <c r="D4392" s="321" t="s">
        <v>3704</v>
      </c>
      <c r="E4392" s="321"/>
      <c r="F4392" s="321"/>
      <c r="G4392" s="321" t="s">
        <v>7</v>
      </c>
      <c r="H4392" s="321"/>
      <c r="I4392" s="347">
        <v>23</v>
      </c>
      <c r="J4392" s="331"/>
      <c r="K4392" s="142">
        <v>20</v>
      </c>
      <c r="L4392" s="331"/>
      <c r="M4392" s="331"/>
      <c r="N4392" s="135">
        <v>460</v>
      </c>
      <c r="O4392" s="331"/>
      <c r="P4392" s="331"/>
      <c r="Q4392" s="331"/>
      <c r="R4392" s="331"/>
      <c r="S4392" s="135">
        <v>460</v>
      </c>
    </row>
    <row r="4393" spans="1:19" ht="10.9" customHeight="1" x14ac:dyDescent="0.2">
      <c r="A4393" s="128" t="s">
        <v>4015</v>
      </c>
      <c r="B4393" s="334">
        <v>5413</v>
      </c>
      <c r="C4393" s="321"/>
      <c r="D4393" s="321" t="s">
        <v>3703</v>
      </c>
      <c r="E4393" s="321"/>
      <c r="F4393" s="321"/>
      <c r="G4393" s="321" t="s">
        <v>7</v>
      </c>
      <c r="H4393" s="321"/>
      <c r="I4393" s="347">
        <v>16</v>
      </c>
      <c r="J4393" s="331"/>
      <c r="K4393" s="142">
        <v>45.25</v>
      </c>
      <c r="L4393" s="331"/>
      <c r="M4393" s="331"/>
      <c r="N4393" s="135">
        <v>724</v>
      </c>
      <c r="O4393" s="331"/>
      <c r="P4393" s="331"/>
      <c r="Q4393" s="331"/>
      <c r="R4393" s="331"/>
      <c r="S4393" s="135">
        <v>724</v>
      </c>
    </row>
    <row r="4394" spans="1:19" ht="10.9" customHeight="1" x14ac:dyDescent="0.2">
      <c r="A4394" s="128" t="s">
        <v>4015</v>
      </c>
      <c r="B4394" s="334">
        <v>5414</v>
      </c>
      <c r="C4394" s="321"/>
      <c r="D4394" s="321" t="s">
        <v>3702</v>
      </c>
      <c r="E4394" s="321"/>
      <c r="F4394" s="321"/>
      <c r="G4394" s="321" t="s">
        <v>7</v>
      </c>
      <c r="H4394" s="321"/>
      <c r="I4394" s="335">
        <v>7</v>
      </c>
      <c r="J4394" s="331"/>
      <c r="K4394" s="135">
        <v>104.99</v>
      </c>
      <c r="L4394" s="331"/>
      <c r="M4394" s="331"/>
      <c r="N4394" s="135">
        <v>734.93</v>
      </c>
      <c r="O4394" s="331"/>
      <c r="P4394" s="331"/>
      <c r="Q4394" s="331"/>
      <c r="R4394" s="331"/>
      <c r="S4394" s="135">
        <v>734.93</v>
      </c>
    </row>
    <row r="4395" spans="1:19" ht="10.9" customHeight="1" x14ac:dyDescent="0.2">
      <c r="A4395" s="128" t="s">
        <v>4015</v>
      </c>
      <c r="B4395" s="334">
        <v>5417</v>
      </c>
      <c r="C4395" s="321"/>
      <c r="D4395" s="321" t="s">
        <v>3700</v>
      </c>
      <c r="E4395" s="321"/>
      <c r="F4395" s="321"/>
      <c r="G4395" s="321" t="s">
        <v>7</v>
      </c>
      <c r="H4395" s="321"/>
      <c r="I4395" s="335">
        <v>2</v>
      </c>
      <c r="J4395" s="331"/>
      <c r="K4395" s="142">
        <v>16.989999999999998</v>
      </c>
      <c r="L4395" s="331"/>
      <c r="M4395" s="331"/>
      <c r="N4395" s="142">
        <v>33.979999999999997</v>
      </c>
      <c r="O4395" s="331"/>
      <c r="P4395" s="331"/>
      <c r="Q4395" s="331"/>
      <c r="R4395" s="331"/>
      <c r="S4395" s="142">
        <v>33.979999999999997</v>
      </c>
    </row>
    <row r="4396" spans="1:19" ht="10.9" customHeight="1" x14ac:dyDescent="0.2">
      <c r="A4396" s="128" t="s">
        <v>4015</v>
      </c>
      <c r="B4396" s="334">
        <v>5418</v>
      </c>
      <c r="C4396" s="321"/>
      <c r="D4396" s="321" t="s">
        <v>3699</v>
      </c>
      <c r="E4396" s="321"/>
      <c r="F4396" s="321"/>
      <c r="G4396" s="321" t="s">
        <v>7</v>
      </c>
      <c r="H4396" s="321"/>
      <c r="I4396" s="335">
        <v>3</v>
      </c>
      <c r="J4396" s="331"/>
      <c r="K4396" s="142">
        <v>13.82</v>
      </c>
      <c r="L4396" s="331"/>
      <c r="M4396" s="331"/>
      <c r="N4396" s="142">
        <v>41.46</v>
      </c>
      <c r="O4396" s="331"/>
      <c r="P4396" s="331"/>
      <c r="Q4396" s="331"/>
      <c r="R4396" s="331"/>
      <c r="S4396" s="142">
        <v>41.46</v>
      </c>
    </row>
    <row r="4397" spans="1:19" ht="10.9" customHeight="1" x14ac:dyDescent="0.2">
      <c r="A4397" s="128" t="s">
        <v>4015</v>
      </c>
      <c r="B4397" s="334">
        <v>5419</v>
      </c>
      <c r="C4397" s="321"/>
      <c r="D4397" s="321" t="s">
        <v>3698</v>
      </c>
      <c r="E4397" s="321"/>
      <c r="F4397" s="321"/>
      <c r="G4397" s="321" t="s">
        <v>7</v>
      </c>
      <c r="H4397" s="321"/>
      <c r="I4397" s="335">
        <v>1</v>
      </c>
      <c r="J4397" s="331"/>
      <c r="K4397" s="142">
        <v>28.3</v>
      </c>
      <c r="L4397" s="331"/>
      <c r="M4397" s="331"/>
      <c r="N4397" s="142">
        <v>28.3</v>
      </c>
      <c r="O4397" s="331"/>
      <c r="P4397" s="331"/>
      <c r="Q4397" s="331"/>
      <c r="R4397" s="331"/>
      <c r="S4397" s="142">
        <v>28.3</v>
      </c>
    </row>
    <row r="4398" spans="1:19" ht="10.9" customHeight="1" x14ac:dyDescent="0.2">
      <c r="A4398" s="128" t="s">
        <v>4015</v>
      </c>
      <c r="B4398" s="334">
        <v>5420</v>
      </c>
      <c r="C4398" s="321"/>
      <c r="D4398" s="321" t="s">
        <v>3697</v>
      </c>
      <c r="E4398" s="321"/>
      <c r="F4398" s="321"/>
      <c r="G4398" s="321" t="s">
        <v>7</v>
      </c>
      <c r="H4398" s="321"/>
      <c r="I4398" s="335">
        <v>6</v>
      </c>
      <c r="J4398" s="331"/>
      <c r="K4398" s="142">
        <v>49.84</v>
      </c>
      <c r="L4398" s="331"/>
      <c r="M4398" s="331"/>
      <c r="N4398" s="135">
        <v>299.04000000000002</v>
      </c>
      <c r="O4398" s="331"/>
      <c r="P4398" s="331"/>
      <c r="Q4398" s="331"/>
      <c r="R4398" s="331"/>
      <c r="S4398" s="135">
        <v>299.04000000000002</v>
      </c>
    </row>
    <row r="4399" spans="1:19" ht="10.9" customHeight="1" x14ac:dyDescent="0.2">
      <c r="A4399" s="128" t="s">
        <v>4015</v>
      </c>
      <c r="B4399" s="334">
        <v>5421</v>
      </c>
      <c r="C4399" s="321"/>
      <c r="D4399" s="321" t="s">
        <v>3696</v>
      </c>
      <c r="E4399" s="321"/>
      <c r="F4399" s="321"/>
      <c r="G4399" s="321" t="s">
        <v>7</v>
      </c>
      <c r="H4399" s="321"/>
      <c r="I4399" s="335">
        <v>4</v>
      </c>
      <c r="J4399" s="331"/>
      <c r="K4399" s="142">
        <v>57.28</v>
      </c>
      <c r="L4399" s="331"/>
      <c r="M4399" s="331"/>
      <c r="N4399" s="135">
        <v>229.12</v>
      </c>
      <c r="O4399" s="331"/>
      <c r="P4399" s="331"/>
      <c r="Q4399" s="331"/>
      <c r="R4399" s="331"/>
      <c r="S4399" s="135">
        <v>229.12</v>
      </c>
    </row>
    <row r="4400" spans="1:19" ht="10.9" customHeight="1" x14ac:dyDescent="0.2">
      <c r="A4400" s="128" t="s">
        <v>4015</v>
      </c>
      <c r="B4400" s="334">
        <v>5423</v>
      </c>
      <c r="C4400" s="321"/>
      <c r="D4400" s="321" t="s">
        <v>3694</v>
      </c>
      <c r="E4400" s="321"/>
      <c r="F4400" s="321"/>
      <c r="G4400" s="321" t="s">
        <v>7</v>
      </c>
      <c r="H4400" s="321"/>
      <c r="I4400" s="335">
        <v>1</v>
      </c>
      <c r="J4400" s="331"/>
      <c r="K4400" s="135">
        <v>109.89</v>
      </c>
      <c r="L4400" s="331"/>
      <c r="M4400" s="331"/>
      <c r="N4400" s="135">
        <v>109.89</v>
      </c>
      <c r="O4400" s="331"/>
      <c r="P4400" s="331"/>
      <c r="Q4400" s="331"/>
      <c r="R4400" s="331"/>
      <c r="S4400" s="135">
        <v>109.89</v>
      </c>
    </row>
    <row r="4401" spans="1:19" ht="10.9" customHeight="1" x14ac:dyDescent="0.2">
      <c r="A4401" s="128" t="s">
        <v>4015</v>
      </c>
      <c r="B4401" s="334">
        <v>5440</v>
      </c>
      <c r="C4401" s="321"/>
      <c r="D4401" s="321" t="s">
        <v>3689</v>
      </c>
      <c r="E4401" s="321"/>
      <c r="F4401" s="321"/>
      <c r="G4401" s="321" t="s">
        <v>7</v>
      </c>
      <c r="H4401" s="321"/>
      <c r="I4401" s="335">
        <v>3</v>
      </c>
      <c r="J4401" s="331"/>
      <c r="K4401" s="142">
        <v>86.43</v>
      </c>
      <c r="L4401" s="331"/>
      <c r="M4401" s="331"/>
      <c r="N4401" s="135">
        <v>259.29000000000002</v>
      </c>
      <c r="O4401" s="331"/>
      <c r="P4401" s="331"/>
      <c r="Q4401" s="331"/>
      <c r="R4401" s="331"/>
      <c r="S4401" s="135">
        <v>259.29000000000002</v>
      </c>
    </row>
    <row r="4402" spans="1:19" ht="10.9" customHeight="1" x14ac:dyDescent="0.2">
      <c r="A4402" s="128" t="s">
        <v>4015</v>
      </c>
      <c r="B4402" s="334">
        <v>5466</v>
      </c>
      <c r="C4402" s="321"/>
      <c r="D4402" s="321" t="s">
        <v>3687</v>
      </c>
      <c r="E4402" s="321"/>
      <c r="F4402" s="321"/>
      <c r="G4402" s="321" t="s">
        <v>7</v>
      </c>
      <c r="H4402" s="321"/>
      <c r="I4402" s="335">
        <v>3</v>
      </c>
      <c r="J4402" s="331"/>
      <c r="K4402" s="132">
        <v>4.83</v>
      </c>
      <c r="L4402" s="331"/>
      <c r="M4402" s="331"/>
      <c r="N4402" s="142">
        <v>14.49</v>
      </c>
      <c r="O4402" s="331"/>
      <c r="P4402" s="331"/>
      <c r="Q4402" s="331"/>
      <c r="R4402" s="331"/>
      <c r="S4402" s="142">
        <v>14.49</v>
      </c>
    </row>
    <row r="4403" spans="1:19" ht="10.9" customHeight="1" x14ac:dyDescent="0.2">
      <c r="A4403" s="128" t="s">
        <v>4015</v>
      </c>
      <c r="B4403" s="334">
        <v>5559</v>
      </c>
      <c r="C4403" s="321"/>
      <c r="D4403" s="321" t="s">
        <v>3679</v>
      </c>
      <c r="E4403" s="321"/>
      <c r="F4403" s="321"/>
      <c r="G4403" s="321" t="s">
        <v>7</v>
      </c>
      <c r="H4403" s="321"/>
      <c r="I4403" s="347">
        <v>81</v>
      </c>
      <c r="J4403" s="331"/>
      <c r="K4403" s="132">
        <v>4.83</v>
      </c>
      <c r="L4403" s="331"/>
      <c r="M4403" s="331"/>
      <c r="N4403" s="135">
        <v>391.23</v>
      </c>
      <c r="O4403" s="331"/>
      <c r="P4403" s="331"/>
      <c r="Q4403" s="331"/>
      <c r="R4403" s="331"/>
      <c r="S4403" s="135">
        <v>391.23</v>
      </c>
    </row>
    <row r="4404" spans="1:19" ht="10.9" customHeight="1" x14ac:dyDescent="0.2">
      <c r="A4404" s="128" t="s">
        <v>4015</v>
      </c>
      <c r="B4404" s="334">
        <v>5560</v>
      </c>
      <c r="C4404" s="321"/>
      <c r="D4404" s="321" t="s">
        <v>3678</v>
      </c>
      <c r="E4404" s="321"/>
      <c r="F4404" s="321"/>
      <c r="G4404" s="321" t="s">
        <v>7</v>
      </c>
      <c r="H4404" s="321"/>
      <c r="I4404" s="347">
        <v>36</v>
      </c>
      <c r="J4404" s="331"/>
      <c r="K4404" s="142">
        <v>21.43</v>
      </c>
      <c r="L4404" s="331"/>
      <c r="M4404" s="331"/>
      <c r="N4404" s="135">
        <v>771.48</v>
      </c>
      <c r="O4404" s="331"/>
      <c r="P4404" s="331"/>
      <c r="Q4404" s="331"/>
      <c r="R4404" s="331"/>
      <c r="S4404" s="135">
        <v>771.48</v>
      </c>
    </row>
    <row r="4405" spans="1:19" ht="10.9" customHeight="1" x14ac:dyDescent="0.2">
      <c r="A4405" s="128" t="s">
        <v>4015</v>
      </c>
      <c r="B4405" s="334">
        <v>5563</v>
      </c>
      <c r="C4405" s="321"/>
      <c r="D4405" s="321" t="s">
        <v>3677</v>
      </c>
      <c r="E4405" s="321"/>
      <c r="F4405" s="321"/>
      <c r="G4405" s="321" t="s">
        <v>7</v>
      </c>
      <c r="H4405" s="321"/>
      <c r="I4405" s="347">
        <v>48</v>
      </c>
      <c r="J4405" s="331"/>
      <c r="K4405" s="132">
        <v>2.4</v>
      </c>
      <c r="L4405" s="331"/>
      <c r="M4405" s="331"/>
      <c r="N4405" s="135">
        <v>115.2</v>
      </c>
      <c r="O4405" s="331"/>
      <c r="P4405" s="331"/>
      <c r="Q4405" s="331"/>
      <c r="R4405" s="331"/>
      <c r="S4405" s="135">
        <v>115.2</v>
      </c>
    </row>
    <row r="4406" spans="1:19" ht="10.9" customHeight="1" x14ac:dyDescent="0.2">
      <c r="A4406" s="128" t="s">
        <v>4015</v>
      </c>
      <c r="B4406" s="334">
        <v>5564</v>
      </c>
      <c r="C4406" s="321"/>
      <c r="D4406" s="321" t="s">
        <v>3676</v>
      </c>
      <c r="E4406" s="321"/>
      <c r="F4406" s="321"/>
      <c r="G4406" s="321" t="s">
        <v>7</v>
      </c>
      <c r="H4406" s="321"/>
      <c r="I4406" s="347">
        <v>54</v>
      </c>
      <c r="J4406" s="331"/>
      <c r="K4406" s="132">
        <v>4.8600000000000003</v>
      </c>
      <c r="L4406" s="331"/>
      <c r="M4406" s="331"/>
      <c r="N4406" s="135">
        <v>262.44</v>
      </c>
      <c r="O4406" s="331"/>
      <c r="P4406" s="331"/>
      <c r="Q4406" s="331"/>
      <c r="R4406" s="331"/>
      <c r="S4406" s="135">
        <v>262.44</v>
      </c>
    </row>
    <row r="4407" spans="1:19" ht="10.9" customHeight="1" x14ac:dyDescent="0.2">
      <c r="A4407" s="128" t="s">
        <v>4015</v>
      </c>
      <c r="B4407" s="334">
        <v>5565</v>
      </c>
      <c r="C4407" s="321"/>
      <c r="D4407" s="321" t="s">
        <v>3675</v>
      </c>
      <c r="E4407" s="321"/>
      <c r="F4407" s="321"/>
      <c r="G4407" s="321" t="s">
        <v>7</v>
      </c>
      <c r="H4407" s="321"/>
      <c r="I4407" s="352">
        <v>206</v>
      </c>
      <c r="J4407" s="331"/>
      <c r="K4407" s="142">
        <v>12.33</v>
      </c>
      <c r="L4407" s="331"/>
      <c r="M4407" s="331"/>
      <c r="N4407" s="129">
        <v>2539.98</v>
      </c>
      <c r="O4407" s="331"/>
      <c r="P4407" s="331"/>
      <c r="Q4407" s="331"/>
      <c r="R4407" s="331"/>
      <c r="S4407" s="129">
        <v>2539.98</v>
      </c>
    </row>
    <row r="4408" spans="1:19" ht="10.9" customHeight="1" x14ac:dyDescent="0.2">
      <c r="A4408" s="128" t="s">
        <v>4015</v>
      </c>
      <c r="B4408" s="334">
        <v>5566</v>
      </c>
      <c r="C4408" s="321"/>
      <c r="D4408" s="321" t="s">
        <v>3674</v>
      </c>
      <c r="E4408" s="321"/>
      <c r="F4408" s="321"/>
      <c r="G4408" s="321" t="s">
        <v>7</v>
      </c>
      <c r="H4408" s="321"/>
      <c r="I4408" s="352">
        <v>121</v>
      </c>
      <c r="J4408" s="331"/>
      <c r="K4408" s="142">
        <v>35.53</v>
      </c>
      <c r="L4408" s="331"/>
      <c r="M4408" s="331"/>
      <c r="N4408" s="129">
        <v>4299.13</v>
      </c>
      <c r="O4408" s="331"/>
      <c r="P4408" s="331"/>
      <c r="Q4408" s="331"/>
      <c r="R4408" s="331"/>
      <c r="S4408" s="129">
        <v>4299.13</v>
      </c>
    </row>
    <row r="4409" spans="1:19" ht="10.9" customHeight="1" x14ac:dyDescent="0.2">
      <c r="A4409" s="128" t="s">
        <v>4015</v>
      </c>
      <c r="B4409" s="334">
        <v>5568</v>
      </c>
      <c r="C4409" s="321"/>
      <c r="D4409" s="321" t="s">
        <v>3673</v>
      </c>
      <c r="E4409" s="321"/>
      <c r="F4409" s="321"/>
      <c r="G4409" s="321" t="s">
        <v>7</v>
      </c>
      <c r="H4409" s="321"/>
      <c r="I4409" s="347">
        <v>37</v>
      </c>
      <c r="J4409" s="331"/>
      <c r="K4409" s="132">
        <v>8.6999999999999993</v>
      </c>
      <c r="L4409" s="331"/>
      <c r="M4409" s="331"/>
      <c r="N4409" s="135">
        <v>321.89999999999998</v>
      </c>
      <c r="O4409" s="331"/>
      <c r="P4409" s="331"/>
      <c r="Q4409" s="331"/>
      <c r="R4409" s="331"/>
      <c r="S4409" s="135">
        <v>321.89999999999998</v>
      </c>
    </row>
    <row r="4410" spans="1:19" ht="10.9" customHeight="1" x14ac:dyDescent="0.2">
      <c r="A4410" s="128" t="s">
        <v>4015</v>
      </c>
      <c r="B4410" s="334">
        <v>5599</v>
      </c>
      <c r="C4410" s="321"/>
      <c r="D4410" s="321" t="s">
        <v>3667</v>
      </c>
      <c r="E4410" s="321"/>
      <c r="F4410" s="321"/>
      <c r="G4410" s="321" t="s">
        <v>7</v>
      </c>
      <c r="H4410" s="321"/>
      <c r="I4410" s="335">
        <v>7</v>
      </c>
      <c r="J4410" s="331"/>
      <c r="K4410" s="132">
        <v>2.15</v>
      </c>
      <c r="L4410" s="331"/>
      <c r="M4410" s="331"/>
      <c r="N4410" s="142">
        <v>15.05</v>
      </c>
      <c r="O4410" s="331"/>
      <c r="P4410" s="331"/>
      <c r="Q4410" s="331"/>
      <c r="R4410" s="331"/>
      <c r="S4410" s="142">
        <v>15.05</v>
      </c>
    </row>
    <row r="4411" spans="1:19" ht="10.9" customHeight="1" x14ac:dyDescent="0.2">
      <c r="A4411" s="128" t="s">
        <v>4015</v>
      </c>
      <c r="B4411" s="334">
        <v>5603</v>
      </c>
      <c r="C4411" s="321"/>
      <c r="D4411" s="321" t="s">
        <v>3666</v>
      </c>
      <c r="E4411" s="321"/>
      <c r="F4411" s="321"/>
      <c r="G4411" s="321" t="s">
        <v>7</v>
      </c>
      <c r="H4411" s="321"/>
      <c r="I4411" s="347">
        <v>32</v>
      </c>
      <c r="J4411" s="331"/>
      <c r="K4411" s="132">
        <v>9.34</v>
      </c>
      <c r="L4411" s="331"/>
      <c r="M4411" s="331"/>
      <c r="N4411" s="135">
        <v>298.88</v>
      </c>
      <c r="O4411" s="331"/>
      <c r="P4411" s="331"/>
      <c r="Q4411" s="331"/>
      <c r="R4411" s="331"/>
      <c r="S4411" s="135">
        <v>298.88</v>
      </c>
    </row>
    <row r="4412" spans="1:19" ht="10.9" customHeight="1" x14ac:dyDescent="0.2">
      <c r="A4412" s="128" t="s">
        <v>4015</v>
      </c>
      <c r="B4412" s="334">
        <v>5612</v>
      </c>
      <c r="C4412" s="321"/>
      <c r="D4412" s="321" t="s">
        <v>3663</v>
      </c>
      <c r="E4412" s="321"/>
      <c r="F4412" s="321"/>
      <c r="G4412" s="321" t="s">
        <v>7</v>
      </c>
      <c r="H4412" s="321"/>
      <c r="I4412" s="335">
        <v>3</v>
      </c>
      <c r="J4412" s="331"/>
      <c r="K4412" s="132">
        <v>9.99</v>
      </c>
      <c r="L4412" s="331"/>
      <c r="M4412" s="331"/>
      <c r="N4412" s="142">
        <v>29.97</v>
      </c>
      <c r="O4412" s="331"/>
      <c r="P4412" s="331"/>
      <c r="Q4412" s="331"/>
      <c r="R4412" s="331"/>
      <c r="S4412" s="142">
        <v>29.97</v>
      </c>
    </row>
    <row r="4413" spans="1:19" ht="10.9" customHeight="1" x14ac:dyDescent="0.2">
      <c r="A4413" s="128" t="s">
        <v>4015</v>
      </c>
      <c r="B4413" s="334">
        <v>5613</v>
      </c>
      <c r="C4413" s="321"/>
      <c r="D4413" s="321" t="s">
        <v>3662</v>
      </c>
      <c r="E4413" s="321"/>
      <c r="F4413" s="321"/>
      <c r="G4413" s="321" t="s">
        <v>7</v>
      </c>
      <c r="H4413" s="321"/>
      <c r="I4413" s="335">
        <v>2</v>
      </c>
      <c r="J4413" s="331"/>
      <c r="K4413" s="132">
        <v>9.06</v>
      </c>
      <c r="L4413" s="331"/>
      <c r="M4413" s="331"/>
      <c r="N4413" s="142">
        <v>18.12</v>
      </c>
      <c r="O4413" s="331"/>
      <c r="P4413" s="331"/>
      <c r="Q4413" s="331"/>
      <c r="R4413" s="331"/>
      <c r="S4413" s="142">
        <v>18.12</v>
      </c>
    </row>
    <row r="4414" spans="1:19" ht="10.9" customHeight="1" x14ac:dyDescent="0.2">
      <c r="A4414" s="128" t="s">
        <v>4015</v>
      </c>
      <c r="B4414" s="334">
        <v>5614</v>
      </c>
      <c r="C4414" s="321"/>
      <c r="D4414" s="321" t="s">
        <v>3661</v>
      </c>
      <c r="E4414" s="321"/>
      <c r="F4414" s="321"/>
      <c r="G4414" s="321" t="s">
        <v>7</v>
      </c>
      <c r="H4414" s="321"/>
      <c r="I4414" s="335">
        <v>4</v>
      </c>
      <c r="J4414" s="331"/>
      <c r="K4414" s="142">
        <v>10.55</v>
      </c>
      <c r="L4414" s="331"/>
      <c r="M4414" s="331"/>
      <c r="N4414" s="142">
        <v>42.2</v>
      </c>
      <c r="O4414" s="331"/>
      <c r="P4414" s="331"/>
      <c r="Q4414" s="331"/>
      <c r="R4414" s="331"/>
      <c r="S4414" s="142">
        <v>42.2</v>
      </c>
    </row>
    <row r="4415" spans="1:19" ht="10.9" customHeight="1" x14ac:dyDescent="0.2">
      <c r="A4415" s="128" t="s">
        <v>4015</v>
      </c>
      <c r="B4415" s="334">
        <v>5615</v>
      </c>
      <c r="C4415" s="321"/>
      <c r="D4415" s="321" t="s">
        <v>3660</v>
      </c>
      <c r="E4415" s="321"/>
      <c r="F4415" s="321"/>
      <c r="G4415" s="321" t="s">
        <v>7</v>
      </c>
      <c r="H4415" s="321"/>
      <c r="I4415" s="335">
        <v>1</v>
      </c>
      <c r="J4415" s="331"/>
      <c r="K4415" s="142">
        <v>24.25</v>
      </c>
      <c r="L4415" s="331"/>
      <c r="M4415" s="331"/>
      <c r="N4415" s="142">
        <v>24.25</v>
      </c>
      <c r="O4415" s="331"/>
      <c r="P4415" s="331"/>
      <c r="Q4415" s="331"/>
      <c r="R4415" s="331"/>
      <c r="S4415" s="142">
        <v>24.25</v>
      </c>
    </row>
    <row r="4416" spans="1:19" ht="10.9" customHeight="1" x14ac:dyDescent="0.2">
      <c r="A4416" s="128" t="s">
        <v>4015</v>
      </c>
      <c r="B4416" s="334">
        <v>5619</v>
      </c>
      <c r="C4416" s="321"/>
      <c r="D4416" s="321" t="s">
        <v>3658</v>
      </c>
      <c r="E4416" s="321"/>
      <c r="F4416" s="321"/>
      <c r="G4416" s="321" t="s">
        <v>7</v>
      </c>
      <c r="H4416" s="321"/>
      <c r="I4416" s="335">
        <v>1</v>
      </c>
      <c r="J4416" s="331"/>
      <c r="K4416" s="142">
        <v>24.25</v>
      </c>
      <c r="L4416" s="331"/>
      <c r="M4416" s="331"/>
      <c r="N4416" s="142">
        <v>24.25</v>
      </c>
      <c r="O4416" s="331"/>
      <c r="P4416" s="331"/>
      <c r="Q4416" s="331"/>
      <c r="R4416" s="331"/>
      <c r="S4416" s="142">
        <v>24.25</v>
      </c>
    </row>
    <row r="4417" spans="1:19" ht="10.9" customHeight="1" x14ac:dyDescent="0.2">
      <c r="A4417" s="128" t="s">
        <v>4015</v>
      </c>
      <c r="B4417" s="334">
        <v>5696</v>
      </c>
      <c r="C4417" s="321"/>
      <c r="D4417" s="321" t="s">
        <v>3649</v>
      </c>
      <c r="E4417" s="321"/>
      <c r="F4417" s="321"/>
      <c r="G4417" s="321" t="s">
        <v>7</v>
      </c>
      <c r="H4417" s="321"/>
      <c r="I4417" s="335">
        <v>4</v>
      </c>
      <c r="J4417" s="331"/>
      <c r="K4417" s="142">
        <v>32.44</v>
      </c>
      <c r="L4417" s="331"/>
      <c r="M4417" s="331"/>
      <c r="N4417" s="135">
        <v>129.76</v>
      </c>
      <c r="O4417" s="331"/>
      <c r="P4417" s="331"/>
      <c r="Q4417" s="331"/>
      <c r="R4417" s="331"/>
      <c r="S4417" s="135">
        <v>129.76</v>
      </c>
    </row>
    <row r="4418" spans="1:19" ht="10.9" customHeight="1" x14ac:dyDescent="0.2">
      <c r="A4418" s="128" t="s">
        <v>4015</v>
      </c>
      <c r="B4418" s="334">
        <v>5697</v>
      </c>
      <c r="C4418" s="321"/>
      <c r="D4418" s="321" t="s">
        <v>3648</v>
      </c>
      <c r="E4418" s="321"/>
      <c r="F4418" s="321"/>
      <c r="G4418" s="321" t="s">
        <v>7</v>
      </c>
      <c r="H4418" s="321"/>
      <c r="I4418" s="347">
        <v>15</v>
      </c>
      <c r="J4418" s="331"/>
      <c r="K4418" s="142">
        <v>34.93</v>
      </c>
      <c r="L4418" s="331"/>
      <c r="M4418" s="331"/>
      <c r="N4418" s="135">
        <v>523.95000000000005</v>
      </c>
      <c r="O4418" s="331"/>
      <c r="P4418" s="331"/>
      <c r="Q4418" s="331"/>
      <c r="R4418" s="331"/>
      <c r="S4418" s="135">
        <v>523.95000000000005</v>
      </c>
    </row>
    <row r="4419" spans="1:19" ht="10.9" customHeight="1" x14ac:dyDescent="0.2">
      <c r="A4419" s="128" t="s">
        <v>4015</v>
      </c>
      <c r="B4419" s="334">
        <v>5698</v>
      </c>
      <c r="C4419" s="321"/>
      <c r="D4419" s="321" t="s">
        <v>3647</v>
      </c>
      <c r="E4419" s="321"/>
      <c r="F4419" s="321"/>
      <c r="G4419" s="321" t="s">
        <v>7</v>
      </c>
      <c r="H4419" s="321"/>
      <c r="I4419" s="347">
        <v>14</v>
      </c>
      <c r="J4419" s="331"/>
      <c r="K4419" s="135">
        <v>153.04</v>
      </c>
      <c r="L4419" s="331"/>
      <c r="M4419" s="331"/>
      <c r="N4419" s="129">
        <v>2142.56</v>
      </c>
      <c r="O4419" s="331"/>
      <c r="P4419" s="331"/>
      <c r="Q4419" s="331"/>
      <c r="R4419" s="331"/>
      <c r="S4419" s="129">
        <v>2142.56</v>
      </c>
    </row>
    <row r="4420" spans="1:19" ht="10.9" customHeight="1" x14ac:dyDescent="0.2">
      <c r="A4420" s="128" t="s">
        <v>4015</v>
      </c>
      <c r="B4420" s="334">
        <v>9569</v>
      </c>
      <c r="C4420" s="321"/>
      <c r="D4420" s="321" t="s">
        <v>3535</v>
      </c>
      <c r="E4420" s="321"/>
      <c r="F4420" s="321"/>
      <c r="G4420" s="321" t="s">
        <v>7</v>
      </c>
      <c r="H4420" s="321"/>
      <c r="I4420" s="335">
        <v>3</v>
      </c>
      <c r="J4420" s="331"/>
      <c r="K4420" s="135">
        <v>153.9</v>
      </c>
      <c r="L4420" s="331"/>
      <c r="M4420" s="331"/>
      <c r="N4420" s="135">
        <v>461.7</v>
      </c>
      <c r="O4420" s="331"/>
      <c r="P4420" s="331"/>
      <c r="Q4420" s="331"/>
      <c r="R4420" s="331"/>
      <c r="S4420" s="135">
        <v>461.7</v>
      </c>
    </row>
    <row r="4421" spans="1:19" ht="10.9" customHeight="1" x14ac:dyDescent="0.2">
      <c r="A4421" s="128" t="s">
        <v>4015</v>
      </c>
      <c r="B4421" s="334">
        <v>9570</v>
      </c>
      <c r="C4421" s="321"/>
      <c r="D4421" s="321" t="s">
        <v>3534</v>
      </c>
      <c r="E4421" s="321"/>
      <c r="F4421" s="321"/>
      <c r="G4421" s="321" t="s">
        <v>7</v>
      </c>
      <c r="H4421" s="321"/>
      <c r="I4421" s="347">
        <v>50</v>
      </c>
      <c r="J4421" s="331"/>
      <c r="K4421" s="142">
        <v>76.989999999999995</v>
      </c>
      <c r="L4421" s="331"/>
      <c r="M4421" s="331"/>
      <c r="N4421" s="129">
        <v>3849.5</v>
      </c>
      <c r="O4421" s="331"/>
      <c r="P4421" s="331"/>
      <c r="Q4421" s="331"/>
      <c r="R4421" s="331"/>
      <c r="S4421" s="129">
        <v>3849.5</v>
      </c>
    </row>
    <row r="4422" spans="1:19" ht="10.9" customHeight="1" x14ac:dyDescent="0.2">
      <c r="A4422" s="128" t="s">
        <v>4015</v>
      </c>
      <c r="B4422" s="334">
        <v>9575</v>
      </c>
      <c r="C4422" s="321"/>
      <c r="D4422" s="321" t="s">
        <v>3528</v>
      </c>
      <c r="E4422" s="321"/>
      <c r="F4422" s="321"/>
      <c r="G4422" s="321" t="s">
        <v>7</v>
      </c>
      <c r="H4422" s="321"/>
      <c r="I4422" s="335">
        <v>2</v>
      </c>
      <c r="J4422" s="331"/>
      <c r="K4422" s="135">
        <v>250</v>
      </c>
      <c r="L4422" s="331"/>
      <c r="M4422" s="331"/>
      <c r="N4422" s="135">
        <v>500</v>
      </c>
      <c r="O4422" s="331"/>
      <c r="P4422" s="331"/>
      <c r="Q4422" s="331"/>
      <c r="R4422" s="331"/>
      <c r="S4422" s="135">
        <v>500</v>
      </c>
    </row>
    <row r="4423" spans="1:19" ht="10.9" customHeight="1" x14ac:dyDescent="0.2">
      <c r="A4423" s="128" t="s">
        <v>4015</v>
      </c>
      <c r="B4423" s="334">
        <v>9576</v>
      </c>
      <c r="C4423" s="321"/>
      <c r="D4423" s="321" t="s">
        <v>3527</v>
      </c>
      <c r="E4423" s="321"/>
      <c r="F4423" s="321"/>
      <c r="G4423" s="321" t="s">
        <v>7</v>
      </c>
      <c r="H4423" s="321"/>
      <c r="I4423" s="335">
        <v>4</v>
      </c>
      <c r="J4423" s="331"/>
      <c r="K4423" s="135">
        <v>475.12</v>
      </c>
      <c r="L4423" s="331"/>
      <c r="M4423" s="331"/>
      <c r="N4423" s="129">
        <v>1900.48</v>
      </c>
      <c r="O4423" s="331"/>
      <c r="P4423" s="331"/>
      <c r="Q4423" s="331"/>
      <c r="R4423" s="331"/>
      <c r="S4423" s="129">
        <v>1900.48</v>
      </c>
    </row>
    <row r="4424" spans="1:19" ht="10.9" customHeight="1" x14ac:dyDescent="0.2">
      <c r="A4424" s="322" t="s">
        <v>4014</v>
      </c>
      <c r="B4424" s="322"/>
      <c r="C4424" s="322"/>
      <c r="D4424" s="322"/>
      <c r="E4424" s="322"/>
      <c r="F4424" s="322"/>
      <c r="G4424" s="322"/>
      <c r="H4424" s="322"/>
      <c r="I4424" s="322"/>
      <c r="J4424" s="322"/>
      <c r="K4424" s="322"/>
      <c r="L4424" s="333">
        <v>0</v>
      </c>
      <c r="M4424" s="322"/>
      <c r="N4424" s="159">
        <v>42820.6</v>
      </c>
      <c r="O4424" s="333">
        <v>0</v>
      </c>
      <c r="P4424" s="322"/>
      <c r="Q4424" s="333">
        <v>0</v>
      </c>
      <c r="R4424" s="322"/>
      <c r="S4424" s="159">
        <v>42820.6</v>
      </c>
    </row>
    <row r="4425" spans="1:19" ht="10.9" customHeight="1" x14ac:dyDescent="0.2">
      <c r="A4425" s="322" t="s">
        <v>4013</v>
      </c>
      <c r="B4425" s="322"/>
      <c r="C4425" s="322"/>
      <c r="D4425" s="322"/>
      <c r="E4425" s="322"/>
      <c r="F4425" s="322"/>
      <c r="G4425" s="322"/>
      <c r="H4425" s="322"/>
      <c r="I4425" s="322"/>
      <c r="J4425" s="322"/>
      <c r="K4425" s="322"/>
      <c r="L4425" s="330">
        <v>0</v>
      </c>
      <c r="M4425" s="322"/>
      <c r="N4425" s="149">
        <v>1</v>
      </c>
      <c r="O4425" s="330">
        <v>0</v>
      </c>
      <c r="P4425" s="322"/>
      <c r="Q4425" s="330">
        <v>0</v>
      </c>
      <c r="R4425" s="322"/>
      <c r="S4425" s="149">
        <v>1</v>
      </c>
    </row>
    <row r="4426" spans="1:19" ht="10.9" customHeight="1" x14ac:dyDescent="0.2">
      <c r="A4426" s="301"/>
      <c r="B4426" s="301"/>
      <c r="C4426" s="301"/>
      <c r="D4426" s="301"/>
      <c r="E4426" s="301"/>
      <c r="F4426" s="301"/>
      <c r="G4426" s="301"/>
      <c r="H4426" s="301"/>
      <c r="I4426" s="301"/>
      <c r="J4426" s="301"/>
      <c r="K4426" s="301"/>
      <c r="L4426" s="301"/>
      <c r="M4426" s="301"/>
      <c r="N4426" s="301"/>
      <c r="O4426" s="301"/>
      <c r="P4426" s="301"/>
      <c r="Q4426" s="301"/>
      <c r="R4426" s="301"/>
      <c r="S4426" s="301"/>
    </row>
    <row r="4427" spans="1:19" ht="10.9" customHeight="1" x14ac:dyDescent="0.2">
      <c r="A4427" s="322" t="s">
        <v>4022</v>
      </c>
      <c r="B4427" s="322"/>
      <c r="C4427" s="322"/>
      <c r="D4427" s="322"/>
      <c r="E4427" s="321" t="s">
        <v>4053</v>
      </c>
      <c r="F4427" s="321"/>
      <c r="G4427" s="321"/>
      <c r="H4427" s="321"/>
      <c r="I4427" s="321"/>
      <c r="J4427" s="321"/>
      <c r="K4427" s="321"/>
      <c r="L4427" s="321"/>
      <c r="M4427" s="321"/>
      <c r="N4427" s="321"/>
      <c r="O4427" s="321"/>
      <c r="P4427" s="322" t="s">
        <v>2904</v>
      </c>
      <c r="Q4427" s="322"/>
      <c r="R4427" s="321" t="s">
        <v>414</v>
      </c>
      <c r="S4427" s="321"/>
    </row>
    <row r="4428" spans="1:19" ht="10.9" customHeight="1" x14ac:dyDescent="0.2">
      <c r="A4428" s="157"/>
      <c r="B4428" s="324"/>
      <c r="C4428" s="324"/>
      <c r="D4428" s="324"/>
      <c r="E4428" s="324"/>
      <c r="F4428" s="324"/>
      <c r="G4428" s="325"/>
      <c r="H4428" s="325"/>
      <c r="I4428" s="325"/>
      <c r="J4428" s="325"/>
      <c r="K4428" s="156"/>
      <c r="L4428" s="326" t="s">
        <v>4020</v>
      </c>
      <c r="M4428" s="326"/>
      <c r="N4428" s="326"/>
      <c r="O4428" s="326"/>
      <c r="P4428" s="326"/>
      <c r="Q4428" s="326"/>
      <c r="R4428" s="326"/>
      <c r="S4428" s="156"/>
    </row>
    <row r="4429" spans="1:19" ht="65.650000000000006" customHeight="1" x14ac:dyDescent="0.2">
      <c r="A4429" s="155" t="s">
        <v>1247</v>
      </c>
      <c r="B4429" s="327" t="s">
        <v>0</v>
      </c>
      <c r="C4429" s="327"/>
      <c r="D4429" s="327" t="s">
        <v>1</v>
      </c>
      <c r="E4429" s="327"/>
      <c r="F4429" s="327"/>
      <c r="G4429" s="327" t="s">
        <v>2904</v>
      </c>
      <c r="H4429" s="327"/>
      <c r="I4429" s="328" t="s">
        <v>405</v>
      </c>
      <c r="J4429" s="328"/>
      <c r="K4429" s="154" t="s">
        <v>4</v>
      </c>
      <c r="L4429" s="322" t="s">
        <v>4019</v>
      </c>
      <c r="M4429" s="322"/>
      <c r="N4429" s="141" t="s">
        <v>4018</v>
      </c>
      <c r="O4429" s="322" t="s">
        <v>4017</v>
      </c>
      <c r="P4429" s="322"/>
      <c r="Q4429" s="322" t="s">
        <v>4016</v>
      </c>
      <c r="R4429" s="322"/>
      <c r="S4429" s="154" t="s">
        <v>5</v>
      </c>
    </row>
    <row r="4430" spans="1:19" ht="10.9" customHeight="1" x14ac:dyDescent="0.2">
      <c r="A4430" s="128" t="s">
        <v>4015</v>
      </c>
      <c r="B4430" s="334">
        <v>4603</v>
      </c>
      <c r="C4430" s="321"/>
      <c r="D4430" s="321" t="s">
        <v>3849</v>
      </c>
      <c r="E4430" s="321"/>
      <c r="F4430" s="321"/>
      <c r="G4430" s="321" t="s">
        <v>7</v>
      </c>
      <c r="H4430" s="321"/>
      <c r="I4430" s="335">
        <v>3</v>
      </c>
      <c r="J4430" s="331"/>
      <c r="K4430" s="142">
        <v>10.17</v>
      </c>
      <c r="L4430" s="331"/>
      <c r="M4430" s="331"/>
      <c r="N4430" s="142">
        <v>30.51</v>
      </c>
      <c r="O4430" s="331"/>
      <c r="P4430" s="331"/>
      <c r="Q4430" s="331"/>
      <c r="R4430" s="331"/>
      <c r="S4430" s="142">
        <v>30.51</v>
      </c>
    </row>
    <row r="4431" spans="1:19" ht="10.9" customHeight="1" x14ac:dyDescent="0.2">
      <c r="A4431" s="128" t="s">
        <v>4015</v>
      </c>
      <c r="B4431" s="334">
        <v>4649</v>
      </c>
      <c r="C4431" s="321"/>
      <c r="D4431" s="321" t="s">
        <v>3845</v>
      </c>
      <c r="E4431" s="321"/>
      <c r="F4431" s="321"/>
      <c r="G4431" s="321" t="s">
        <v>7</v>
      </c>
      <c r="H4431" s="321"/>
      <c r="I4431" s="335">
        <v>2</v>
      </c>
      <c r="J4431" s="331"/>
      <c r="K4431" s="132">
        <v>4.22</v>
      </c>
      <c r="L4431" s="331"/>
      <c r="M4431" s="331"/>
      <c r="N4431" s="132">
        <v>8.44</v>
      </c>
      <c r="O4431" s="331"/>
      <c r="P4431" s="331"/>
      <c r="Q4431" s="331"/>
      <c r="R4431" s="331"/>
      <c r="S4431" s="132">
        <v>8.44</v>
      </c>
    </row>
    <row r="4432" spans="1:19" ht="10.9" customHeight="1" x14ac:dyDescent="0.2">
      <c r="A4432" s="128" t="s">
        <v>4015</v>
      </c>
      <c r="B4432" s="334">
        <v>4666</v>
      </c>
      <c r="C4432" s="321"/>
      <c r="D4432" s="321" t="s">
        <v>3836</v>
      </c>
      <c r="E4432" s="321"/>
      <c r="F4432" s="321"/>
      <c r="G4432" s="321" t="s">
        <v>7</v>
      </c>
      <c r="H4432" s="321"/>
      <c r="I4432" s="335">
        <v>8</v>
      </c>
      <c r="J4432" s="331"/>
      <c r="K4432" s="142">
        <v>11.92</v>
      </c>
      <c r="L4432" s="331"/>
      <c r="M4432" s="331"/>
      <c r="N4432" s="142">
        <v>95.36</v>
      </c>
      <c r="O4432" s="331"/>
      <c r="P4432" s="331"/>
      <c r="Q4432" s="331"/>
      <c r="R4432" s="331"/>
      <c r="S4432" s="142">
        <v>95.36</v>
      </c>
    </row>
    <row r="4433" spans="1:19" ht="10.9" customHeight="1" x14ac:dyDescent="0.2">
      <c r="A4433" s="128" t="s">
        <v>4015</v>
      </c>
      <c r="B4433" s="334">
        <v>4667</v>
      </c>
      <c r="C4433" s="321"/>
      <c r="D4433" s="321" t="s">
        <v>3835</v>
      </c>
      <c r="E4433" s="321"/>
      <c r="F4433" s="321"/>
      <c r="G4433" s="321" t="s">
        <v>7</v>
      </c>
      <c r="H4433" s="321"/>
      <c r="I4433" s="335">
        <v>5</v>
      </c>
      <c r="J4433" s="331"/>
      <c r="K4433" s="142">
        <v>11.49</v>
      </c>
      <c r="L4433" s="331"/>
      <c r="M4433" s="331"/>
      <c r="N4433" s="142">
        <v>57.45</v>
      </c>
      <c r="O4433" s="331"/>
      <c r="P4433" s="331"/>
      <c r="Q4433" s="331"/>
      <c r="R4433" s="331"/>
      <c r="S4433" s="142">
        <v>57.45</v>
      </c>
    </row>
    <row r="4434" spans="1:19" ht="10.9" customHeight="1" x14ac:dyDescent="0.2">
      <c r="A4434" s="128" t="s">
        <v>4015</v>
      </c>
      <c r="B4434" s="334">
        <v>4668</v>
      </c>
      <c r="C4434" s="321"/>
      <c r="D4434" s="321" t="s">
        <v>3834</v>
      </c>
      <c r="E4434" s="321"/>
      <c r="F4434" s="321"/>
      <c r="G4434" s="321" t="s">
        <v>7</v>
      </c>
      <c r="H4434" s="321"/>
      <c r="I4434" s="335">
        <v>1</v>
      </c>
      <c r="J4434" s="331"/>
      <c r="K4434" s="142">
        <v>13.74</v>
      </c>
      <c r="L4434" s="331"/>
      <c r="M4434" s="331"/>
      <c r="N4434" s="142">
        <v>13.74</v>
      </c>
      <c r="O4434" s="331"/>
      <c r="P4434" s="331"/>
      <c r="Q4434" s="331"/>
      <c r="R4434" s="331"/>
      <c r="S4434" s="142">
        <v>13.74</v>
      </c>
    </row>
    <row r="4435" spans="1:19" ht="10.9" customHeight="1" x14ac:dyDescent="0.2">
      <c r="A4435" s="128" t="s">
        <v>4015</v>
      </c>
      <c r="B4435" s="334">
        <v>4676</v>
      </c>
      <c r="C4435" s="321"/>
      <c r="D4435" s="321" t="s">
        <v>3830</v>
      </c>
      <c r="E4435" s="321"/>
      <c r="F4435" s="321"/>
      <c r="G4435" s="321" t="s">
        <v>7</v>
      </c>
      <c r="H4435" s="321"/>
      <c r="I4435" s="347">
        <v>15</v>
      </c>
      <c r="J4435" s="331"/>
      <c r="K4435" s="132">
        <v>5.68</v>
      </c>
      <c r="L4435" s="331"/>
      <c r="M4435" s="331"/>
      <c r="N4435" s="142">
        <v>85.2</v>
      </c>
      <c r="O4435" s="331"/>
      <c r="P4435" s="331"/>
      <c r="Q4435" s="331"/>
      <c r="R4435" s="331"/>
      <c r="S4435" s="142">
        <v>85.2</v>
      </c>
    </row>
    <row r="4436" spans="1:19" ht="10.9" customHeight="1" x14ac:dyDescent="0.2">
      <c r="A4436" s="128" t="s">
        <v>4015</v>
      </c>
      <c r="B4436" s="334">
        <v>4677</v>
      </c>
      <c r="C4436" s="321"/>
      <c r="D4436" s="321" t="s">
        <v>3829</v>
      </c>
      <c r="E4436" s="321"/>
      <c r="F4436" s="321"/>
      <c r="G4436" s="321" t="s">
        <v>7</v>
      </c>
      <c r="H4436" s="321"/>
      <c r="I4436" s="335">
        <v>3</v>
      </c>
      <c r="J4436" s="331"/>
      <c r="K4436" s="132">
        <v>6.02</v>
      </c>
      <c r="L4436" s="331"/>
      <c r="M4436" s="331"/>
      <c r="N4436" s="142">
        <v>18.059999999999999</v>
      </c>
      <c r="O4436" s="331"/>
      <c r="P4436" s="331"/>
      <c r="Q4436" s="331"/>
      <c r="R4436" s="331"/>
      <c r="S4436" s="142">
        <v>18.059999999999999</v>
      </c>
    </row>
    <row r="4437" spans="1:19" ht="10.9" customHeight="1" x14ac:dyDescent="0.2">
      <c r="A4437" s="128" t="s">
        <v>4015</v>
      </c>
      <c r="B4437" s="334">
        <v>4679</v>
      </c>
      <c r="C4437" s="321"/>
      <c r="D4437" s="321" t="s">
        <v>3828</v>
      </c>
      <c r="E4437" s="321"/>
      <c r="F4437" s="321"/>
      <c r="G4437" s="321" t="s">
        <v>7</v>
      </c>
      <c r="H4437" s="321"/>
      <c r="I4437" s="347">
        <v>30</v>
      </c>
      <c r="J4437" s="331"/>
      <c r="K4437" s="142">
        <v>41.14</v>
      </c>
      <c r="L4437" s="331"/>
      <c r="M4437" s="331"/>
      <c r="N4437" s="129">
        <v>1234.2</v>
      </c>
      <c r="O4437" s="331"/>
      <c r="P4437" s="331"/>
      <c r="Q4437" s="331"/>
      <c r="R4437" s="331"/>
      <c r="S4437" s="129">
        <v>1234.2</v>
      </c>
    </row>
    <row r="4438" spans="1:19" ht="10.9" customHeight="1" x14ac:dyDescent="0.2">
      <c r="A4438" s="128" t="s">
        <v>4015</v>
      </c>
      <c r="B4438" s="334">
        <v>4680</v>
      </c>
      <c r="C4438" s="321"/>
      <c r="D4438" s="321" t="s">
        <v>3827</v>
      </c>
      <c r="E4438" s="321"/>
      <c r="F4438" s="321"/>
      <c r="G4438" s="321" t="s">
        <v>7</v>
      </c>
      <c r="H4438" s="321"/>
      <c r="I4438" s="335">
        <v>9</v>
      </c>
      <c r="J4438" s="331"/>
      <c r="K4438" s="142">
        <v>28.91</v>
      </c>
      <c r="L4438" s="331"/>
      <c r="M4438" s="331"/>
      <c r="N4438" s="135">
        <v>260.19</v>
      </c>
      <c r="O4438" s="331"/>
      <c r="P4438" s="331"/>
      <c r="Q4438" s="331"/>
      <c r="R4438" s="331"/>
      <c r="S4438" s="135">
        <v>260.19</v>
      </c>
    </row>
    <row r="4439" spans="1:19" ht="10.9" customHeight="1" x14ac:dyDescent="0.2">
      <c r="A4439" s="128" t="s">
        <v>4015</v>
      </c>
      <c r="B4439" s="334">
        <v>4686</v>
      </c>
      <c r="C4439" s="321"/>
      <c r="D4439" s="321" t="s">
        <v>3823</v>
      </c>
      <c r="E4439" s="321"/>
      <c r="F4439" s="321"/>
      <c r="G4439" s="321" t="s">
        <v>7</v>
      </c>
      <c r="H4439" s="321"/>
      <c r="I4439" s="335">
        <v>3</v>
      </c>
      <c r="J4439" s="331"/>
      <c r="K4439" s="142">
        <v>11.67</v>
      </c>
      <c r="L4439" s="331"/>
      <c r="M4439" s="331"/>
      <c r="N4439" s="142">
        <v>35.01</v>
      </c>
      <c r="O4439" s="331"/>
      <c r="P4439" s="331"/>
      <c r="Q4439" s="331"/>
      <c r="R4439" s="331"/>
      <c r="S4439" s="142">
        <v>35.01</v>
      </c>
    </row>
    <row r="4440" spans="1:19" ht="10.9" customHeight="1" x14ac:dyDescent="0.2">
      <c r="A4440" s="128" t="s">
        <v>4015</v>
      </c>
      <c r="B4440" s="334">
        <v>4882</v>
      </c>
      <c r="C4440" s="321"/>
      <c r="D4440" s="321" t="s">
        <v>3789</v>
      </c>
      <c r="E4440" s="321"/>
      <c r="F4440" s="321"/>
      <c r="G4440" s="321" t="s">
        <v>7</v>
      </c>
      <c r="H4440" s="321"/>
      <c r="I4440" s="335">
        <v>1</v>
      </c>
      <c r="J4440" s="331"/>
      <c r="K4440" s="132">
        <v>5</v>
      </c>
      <c r="L4440" s="331"/>
      <c r="M4440" s="331"/>
      <c r="N4440" s="132">
        <v>5</v>
      </c>
      <c r="O4440" s="331"/>
      <c r="P4440" s="331"/>
      <c r="Q4440" s="331"/>
      <c r="R4440" s="331"/>
      <c r="S4440" s="132">
        <v>5</v>
      </c>
    </row>
    <row r="4441" spans="1:19" ht="10.9" customHeight="1" x14ac:dyDescent="0.2">
      <c r="A4441" s="128" t="s">
        <v>4015</v>
      </c>
      <c r="B4441" s="334">
        <v>4930</v>
      </c>
      <c r="C4441" s="321"/>
      <c r="D4441" s="321" t="s">
        <v>3786</v>
      </c>
      <c r="E4441" s="321"/>
      <c r="F4441" s="321"/>
      <c r="G4441" s="321" t="s">
        <v>7</v>
      </c>
      <c r="H4441" s="321"/>
      <c r="I4441" s="347">
        <v>11</v>
      </c>
      <c r="J4441" s="331"/>
      <c r="K4441" s="132">
        <v>7</v>
      </c>
      <c r="L4441" s="331"/>
      <c r="M4441" s="331"/>
      <c r="N4441" s="142">
        <v>77</v>
      </c>
      <c r="O4441" s="331"/>
      <c r="P4441" s="331"/>
      <c r="Q4441" s="331"/>
      <c r="R4441" s="331"/>
      <c r="S4441" s="142">
        <v>77</v>
      </c>
    </row>
    <row r="4442" spans="1:19" ht="10.9" customHeight="1" x14ac:dyDescent="0.2">
      <c r="A4442" s="128" t="s">
        <v>4015</v>
      </c>
      <c r="B4442" s="334">
        <v>4940</v>
      </c>
      <c r="C4442" s="321"/>
      <c r="D4442" s="321" t="s">
        <v>3784</v>
      </c>
      <c r="E4442" s="321"/>
      <c r="F4442" s="321"/>
      <c r="G4442" s="321" t="s">
        <v>7</v>
      </c>
      <c r="H4442" s="321"/>
      <c r="I4442" s="347">
        <v>13</v>
      </c>
      <c r="J4442" s="331"/>
      <c r="K4442" s="142">
        <v>85.99</v>
      </c>
      <c r="L4442" s="331"/>
      <c r="M4442" s="331"/>
      <c r="N4442" s="129">
        <v>1117.8699999999999</v>
      </c>
      <c r="O4442" s="331"/>
      <c r="P4442" s="331"/>
      <c r="Q4442" s="331"/>
      <c r="R4442" s="331"/>
      <c r="S4442" s="129">
        <v>1117.8699999999999</v>
      </c>
    </row>
    <row r="4443" spans="1:19" ht="10.9" customHeight="1" x14ac:dyDescent="0.2">
      <c r="A4443" s="128" t="s">
        <v>4015</v>
      </c>
      <c r="B4443" s="334">
        <v>4943</v>
      </c>
      <c r="C4443" s="321"/>
      <c r="D4443" s="321" t="s">
        <v>3783</v>
      </c>
      <c r="E4443" s="321"/>
      <c r="F4443" s="321"/>
      <c r="G4443" s="321" t="s">
        <v>7</v>
      </c>
      <c r="H4443" s="321"/>
      <c r="I4443" s="335">
        <v>1</v>
      </c>
      <c r="J4443" s="331"/>
      <c r="K4443" s="142">
        <v>84.99</v>
      </c>
      <c r="L4443" s="331"/>
      <c r="M4443" s="331"/>
      <c r="N4443" s="142">
        <v>84.99</v>
      </c>
      <c r="O4443" s="331"/>
      <c r="P4443" s="331"/>
      <c r="Q4443" s="331"/>
      <c r="R4443" s="331"/>
      <c r="S4443" s="142">
        <v>84.99</v>
      </c>
    </row>
    <row r="4444" spans="1:19" ht="10.9" customHeight="1" x14ac:dyDescent="0.2">
      <c r="A4444" s="128" t="s">
        <v>4015</v>
      </c>
      <c r="B4444" s="334">
        <v>4990</v>
      </c>
      <c r="C4444" s="321"/>
      <c r="D4444" s="321" t="s">
        <v>3776</v>
      </c>
      <c r="E4444" s="321"/>
      <c r="F4444" s="321"/>
      <c r="G4444" s="321" t="s">
        <v>7</v>
      </c>
      <c r="H4444" s="321"/>
      <c r="I4444" s="347">
        <v>13</v>
      </c>
      <c r="J4444" s="331"/>
      <c r="K4444" s="132">
        <v>9.85</v>
      </c>
      <c r="L4444" s="331"/>
      <c r="M4444" s="331"/>
      <c r="N4444" s="135">
        <v>128.05000000000001</v>
      </c>
      <c r="O4444" s="331"/>
      <c r="P4444" s="331"/>
      <c r="Q4444" s="331"/>
      <c r="R4444" s="331"/>
      <c r="S4444" s="135">
        <v>128.05000000000001</v>
      </c>
    </row>
    <row r="4445" spans="1:19" ht="10.9" customHeight="1" x14ac:dyDescent="0.2">
      <c r="A4445" s="128" t="s">
        <v>4015</v>
      </c>
      <c r="B4445" s="334">
        <v>4994</v>
      </c>
      <c r="C4445" s="321"/>
      <c r="D4445" s="321" t="s">
        <v>3774</v>
      </c>
      <c r="E4445" s="321"/>
      <c r="F4445" s="321"/>
      <c r="G4445" s="321" t="s">
        <v>7</v>
      </c>
      <c r="H4445" s="321"/>
      <c r="I4445" s="335">
        <v>7</v>
      </c>
      <c r="J4445" s="331"/>
      <c r="K4445" s="132">
        <v>5.09</v>
      </c>
      <c r="L4445" s="331"/>
      <c r="M4445" s="331"/>
      <c r="N4445" s="142">
        <v>35.630000000000003</v>
      </c>
      <c r="O4445" s="331"/>
      <c r="P4445" s="331"/>
      <c r="Q4445" s="331"/>
      <c r="R4445" s="331"/>
      <c r="S4445" s="142">
        <v>35.630000000000003</v>
      </c>
    </row>
    <row r="4446" spans="1:19" ht="10.9" customHeight="1" x14ac:dyDescent="0.2">
      <c r="A4446" s="128" t="s">
        <v>4015</v>
      </c>
      <c r="B4446" s="334">
        <v>4996</v>
      </c>
      <c r="C4446" s="321"/>
      <c r="D4446" s="321" t="s">
        <v>3772</v>
      </c>
      <c r="E4446" s="321"/>
      <c r="F4446" s="321"/>
      <c r="G4446" s="321" t="s">
        <v>7</v>
      </c>
      <c r="H4446" s="321"/>
      <c r="I4446" s="347">
        <v>34</v>
      </c>
      <c r="J4446" s="331"/>
      <c r="K4446" s="142">
        <v>10.98</v>
      </c>
      <c r="L4446" s="331"/>
      <c r="M4446" s="331"/>
      <c r="N4446" s="135">
        <v>373.32</v>
      </c>
      <c r="O4446" s="331"/>
      <c r="P4446" s="331"/>
      <c r="Q4446" s="331"/>
      <c r="R4446" s="331"/>
      <c r="S4446" s="135">
        <v>373.32</v>
      </c>
    </row>
    <row r="4447" spans="1:19" ht="10.9" customHeight="1" x14ac:dyDescent="0.2">
      <c r="A4447" s="128" t="s">
        <v>4015</v>
      </c>
      <c r="B4447" s="334">
        <v>4999</v>
      </c>
      <c r="C4447" s="321"/>
      <c r="D4447" s="321" t="s">
        <v>3770</v>
      </c>
      <c r="E4447" s="321"/>
      <c r="F4447" s="321"/>
      <c r="G4447" s="321" t="s">
        <v>7</v>
      </c>
      <c r="H4447" s="321"/>
      <c r="I4447" s="335">
        <v>3</v>
      </c>
      <c r="J4447" s="331"/>
      <c r="K4447" s="132">
        <v>3.19</v>
      </c>
      <c r="L4447" s="331"/>
      <c r="M4447" s="331"/>
      <c r="N4447" s="132">
        <v>9.57</v>
      </c>
      <c r="O4447" s="331"/>
      <c r="P4447" s="331"/>
      <c r="Q4447" s="331"/>
      <c r="R4447" s="331"/>
      <c r="S4447" s="132">
        <v>9.57</v>
      </c>
    </row>
    <row r="4448" spans="1:19" ht="10.9" customHeight="1" x14ac:dyDescent="0.2">
      <c r="A4448" s="128" t="s">
        <v>4015</v>
      </c>
      <c r="B4448" s="334">
        <v>5112</v>
      </c>
      <c r="C4448" s="321"/>
      <c r="D4448" s="321" t="s">
        <v>3761</v>
      </c>
      <c r="E4448" s="321"/>
      <c r="F4448" s="321"/>
      <c r="G4448" s="321" t="s">
        <v>7</v>
      </c>
      <c r="H4448" s="321"/>
      <c r="I4448" s="335">
        <v>2</v>
      </c>
      <c r="J4448" s="331"/>
      <c r="K4448" s="142">
        <v>28</v>
      </c>
      <c r="L4448" s="331"/>
      <c r="M4448" s="331"/>
      <c r="N4448" s="142">
        <v>56</v>
      </c>
      <c r="O4448" s="331"/>
      <c r="P4448" s="331"/>
      <c r="Q4448" s="331"/>
      <c r="R4448" s="331"/>
      <c r="S4448" s="142">
        <v>56</v>
      </c>
    </row>
    <row r="4449" spans="1:19" ht="10.9" customHeight="1" x14ac:dyDescent="0.2">
      <c r="A4449" s="128" t="s">
        <v>4015</v>
      </c>
      <c r="B4449" s="334">
        <v>5209</v>
      </c>
      <c r="C4449" s="321"/>
      <c r="D4449" s="321" t="s">
        <v>3750</v>
      </c>
      <c r="E4449" s="321"/>
      <c r="F4449" s="321"/>
      <c r="G4449" s="321" t="s">
        <v>7</v>
      </c>
      <c r="H4449" s="321"/>
      <c r="I4449" s="335">
        <v>1</v>
      </c>
      <c r="J4449" s="331"/>
      <c r="K4449" s="142">
        <v>79.900000000000006</v>
      </c>
      <c r="L4449" s="331"/>
      <c r="M4449" s="331"/>
      <c r="N4449" s="142">
        <v>79.900000000000006</v>
      </c>
      <c r="O4449" s="331"/>
      <c r="P4449" s="331"/>
      <c r="Q4449" s="331"/>
      <c r="R4449" s="331"/>
      <c r="S4449" s="142">
        <v>79.900000000000006</v>
      </c>
    </row>
    <row r="4450" spans="1:19" ht="10.9" customHeight="1" x14ac:dyDescent="0.2">
      <c r="A4450" s="128" t="s">
        <v>4015</v>
      </c>
      <c r="B4450" s="334">
        <v>5245</v>
      </c>
      <c r="C4450" s="321"/>
      <c r="D4450" s="321" t="s">
        <v>3748</v>
      </c>
      <c r="E4450" s="321"/>
      <c r="F4450" s="321"/>
      <c r="G4450" s="321" t="s">
        <v>7</v>
      </c>
      <c r="H4450" s="321"/>
      <c r="I4450" s="335">
        <v>1</v>
      </c>
      <c r="J4450" s="331"/>
      <c r="K4450" s="132">
        <v>3</v>
      </c>
      <c r="L4450" s="331"/>
      <c r="M4450" s="331"/>
      <c r="N4450" s="132">
        <v>3</v>
      </c>
      <c r="O4450" s="331"/>
      <c r="P4450" s="331"/>
      <c r="Q4450" s="331"/>
      <c r="R4450" s="331"/>
      <c r="S4450" s="132">
        <v>3</v>
      </c>
    </row>
    <row r="4451" spans="1:19" ht="10.9" customHeight="1" x14ac:dyDescent="0.2">
      <c r="A4451" s="128" t="s">
        <v>4015</v>
      </c>
      <c r="B4451" s="334">
        <v>5252</v>
      </c>
      <c r="C4451" s="321"/>
      <c r="D4451" s="321" t="s">
        <v>3743</v>
      </c>
      <c r="E4451" s="321"/>
      <c r="F4451" s="321"/>
      <c r="G4451" s="321" t="s">
        <v>7</v>
      </c>
      <c r="H4451" s="321"/>
      <c r="I4451" s="347">
        <v>24</v>
      </c>
      <c r="J4451" s="331"/>
      <c r="K4451" s="142">
        <v>12.99</v>
      </c>
      <c r="L4451" s="331"/>
      <c r="M4451" s="331"/>
      <c r="N4451" s="135">
        <v>311.76</v>
      </c>
      <c r="O4451" s="331"/>
      <c r="P4451" s="331"/>
      <c r="Q4451" s="331"/>
      <c r="R4451" s="331"/>
      <c r="S4451" s="135">
        <v>311.76</v>
      </c>
    </row>
    <row r="4452" spans="1:19" ht="10.9" customHeight="1" x14ac:dyDescent="0.2">
      <c r="A4452" s="128" t="s">
        <v>4015</v>
      </c>
      <c r="B4452" s="334">
        <v>5255</v>
      </c>
      <c r="C4452" s="321"/>
      <c r="D4452" s="321" t="s">
        <v>3741</v>
      </c>
      <c r="E4452" s="321"/>
      <c r="F4452" s="321"/>
      <c r="G4452" s="321" t="s">
        <v>7</v>
      </c>
      <c r="H4452" s="321"/>
      <c r="I4452" s="347">
        <v>25</v>
      </c>
      <c r="J4452" s="331"/>
      <c r="K4452" s="132">
        <v>4</v>
      </c>
      <c r="L4452" s="331"/>
      <c r="M4452" s="331"/>
      <c r="N4452" s="135">
        <v>100</v>
      </c>
      <c r="O4452" s="331"/>
      <c r="P4452" s="331"/>
      <c r="Q4452" s="331"/>
      <c r="R4452" s="331"/>
      <c r="S4452" s="135">
        <v>100</v>
      </c>
    </row>
    <row r="4453" spans="1:19" ht="10.9" customHeight="1" x14ac:dyDescent="0.2">
      <c r="A4453" s="128" t="s">
        <v>4015</v>
      </c>
      <c r="B4453" s="334">
        <v>5256</v>
      </c>
      <c r="C4453" s="321"/>
      <c r="D4453" s="321" t="s">
        <v>3740</v>
      </c>
      <c r="E4453" s="321"/>
      <c r="F4453" s="321"/>
      <c r="G4453" s="321" t="s">
        <v>7</v>
      </c>
      <c r="H4453" s="321"/>
      <c r="I4453" s="347">
        <v>36</v>
      </c>
      <c r="J4453" s="331"/>
      <c r="K4453" s="132">
        <v>3.79</v>
      </c>
      <c r="L4453" s="331"/>
      <c r="M4453" s="331"/>
      <c r="N4453" s="135">
        <v>136.44</v>
      </c>
      <c r="O4453" s="331"/>
      <c r="P4453" s="331"/>
      <c r="Q4453" s="331"/>
      <c r="R4453" s="331"/>
      <c r="S4453" s="135">
        <v>136.44</v>
      </c>
    </row>
    <row r="4454" spans="1:19" ht="10.9" customHeight="1" x14ac:dyDescent="0.2">
      <c r="A4454" s="128" t="s">
        <v>4015</v>
      </c>
      <c r="B4454" s="334">
        <v>5257</v>
      </c>
      <c r="C4454" s="321"/>
      <c r="D4454" s="321" t="s">
        <v>3739</v>
      </c>
      <c r="E4454" s="321"/>
      <c r="F4454" s="321"/>
      <c r="G4454" s="321" t="s">
        <v>7</v>
      </c>
      <c r="H4454" s="321"/>
      <c r="I4454" s="335">
        <v>7</v>
      </c>
      <c r="J4454" s="331"/>
      <c r="K4454" s="132">
        <v>7.69</v>
      </c>
      <c r="L4454" s="331"/>
      <c r="M4454" s="331"/>
      <c r="N4454" s="142">
        <v>53.83</v>
      </c>
      <c r="O4454" s="331"/>
      <c r="P4454" s="331"/>
      <c r="Q4454" s="331"/>
      <c r="R4454" s="331"/>
      <c r="S4454" s="142">
        <v>53.83</v>
      </c>
    </row>
    <row r="4455" spans="1:19" ht="10.9" customHeight="1" x14ac:dyDescent="0.2">
      <c r="A4455" s="128" t="s">
        <v>4015</v>
      </c>
      <c r="B4455" s="334">
        <v>5258</v>
      </c>
      <c r="C4455" s="321"/>
      <c r="D4455" s="321" t="s">
        <v>3738</v>
      </c>
      <c r="E4455" s="321"/>
      <c r="F4455" s="321"/>
      <c r="G4455" s="321" t="s">
        <v>7</v>
      </c>
      <c r="H4455" s="321"/>
      <c r="I4455" s="347">
        <v>68</v>
      </c>
      <c r="J4455" s="331"/>
      <c r="K4455" s="142">
        <v>29.9</v>
      </c>
      <c r="L4455" s="331"/>
      <c r="M4455" s="331"/>
      <c r="N4455" s="129">
        <v>2033.2</v>
      </c>
      <c r="O4455" s="331"/>
      <c r="P4455" s="331"/>
      <c r="Q4455" s="331"/>
      <c r="R4455" s="331"/>
      <c r="S4455" s="129">
        <v>2033.2</v>
      </c>
    </row>
    <row r="4456" spans="1:19" ht="10.9" customHeight="1" x14ac:dyDescent="0.2">
      <c r="A4456" s="128" t="s">
        <v>4015</v>
      </c>
      <c r="B4456" s="334">
        <v>5261</v>
      </c>
      <c r="C4456" s="321"/>
      <c r="D4456" s="321" t="s">
        <v>3735</v>
      </c>
      <c r="E4456" s="321"/>
      <c r="F4456" s="321"/>
      <c r="G4456" s="321" t="s">
        <v>7</v>
      </c>
      <c r="H4456" s="321"/>
      <c r="I4456" s="347">
        <v>32</v>
      </c>
      <c r="J4456" s="331"/>
      <c r="K4456" s="132">
        <v>9.81</v>
      </c>
      <c r="L4456" s="331"/>
      <c r="M4456" s="331"/>
      <c r="N4456" s="135">
        <v>313.92</v>
      </c>
      <c r="O4456" s="331"/>
      <c r="P4456" s="331"/>
      <c r="Q4456" s="331"/>
      <c r="R4456" s="331"/>
      <c r="S4456" s="135">
        <v>313.92</v>
      </c>
    </row>
    <row r="4457" spans="1:19" ht="10.9" customHeight="1" x14ac:dyDescent="0.2">
      <c r="A4457" s="128" t="s">
        <v>4015</v>
      </c>
      <c r="B4457" s="334">
        <v>5266</v>
      </c>
      <c r="C4457" s="321"/>
      <c r="D4457" s="321" t="s">
        <v>3733</v>
      </c>
      <c r="E4457" s="321"/>
      <c r="F4457" s="321"/>
      <c r="G4457" s="321" t="s">
        <v>7</v>
      </c>
      <c r="H4457" s="321"/>
      <c r="I4457" s="335">
        <v>3</v>
      </c>
      <c r="J4457" s="331"/>
      <c r="K4457" s="132">
        <v>6.66</v>
      </c>
      <c r="L4457" s="331"/>
      <c r="M4457" s="331"/>
      <c r="N4457" s="142">
        <v>19.98</v>
      </c>
      <c r="O4457" s="331"/>
      <c r="P4457" s="331"/>
      <c r="Q4457" s="331"/>
      <c r="R4457" s="331"/>
      <c r="S4457" s="142">
        <v>19.98</v>
      </c>
    </row>
    <row r="4458" spans="1:19" ht="10.9" customHeight="1" x14ac:dyDescent="0.2">
      <c r="A4458" s="128" t="s">
        <v>4015</v>
      </c>
      <c r="B4458" s="334">
        <v>5294</v>
      </c>
      <c r="C4458" s="321"/>
      <c r="D4458" s="321" t="s">
        <v>3727</v>
      </c>
      <c r="E4458" s="321"/>
      <c r="F4458" s="321"/>
      <c r="G4458" s="321" t="s">
        <v>7</v>
      </c>
      <c r="H4458" s="321"/>
      <c r="I4458" s="335">
        <v>2</v>
      </c>
      <c r="J4458" s="331"/>
      <c r="K4458" s="135">
        <v>123.71</v>
      </c>
      <c r="L4458" s="331"/>
      <c r="M4458" s="331"/>
      <c r="N4458" s="135">
        <v>247.42</v>
      </c>
      <c r="O4458" s="331"/>
      <c r="P4458" s="331"/>
      <c r="Q4458" s="331"/>
      <c r="R4458" s="331"/>
      <c r="S4458" s="135">
        <v>247.42</v>
      </c>
    </row>
    <row r="4459" spans="1:19" ht="10.9" customHeight="1" x14ac:dyDescent="0.2">
      <c r="A4459" s="128" t="s">
        <v>4015</v>
      </c>
      <c r="B4459" s="334">
        <v>5334</v>
      </c>
      <c r="C4459" s="321"/>
      <c r="D4459" s="321" t="s">
        <v>3725</v>
      </c>
      <c r="E4459" s="321"/>
      <c r="F4459" s="321"/>
      <c r="G4459" s="321" t="s">
        <v>7</v>
      </c>
      <c r="H4459" s="321"/>
      <c r="I4459" s="347">
        <v>55</v>
      </c>
      <c r="J4459" s="331"/>
      <c r="K4459" s="132">
        <v>0.84</v>
      </c>
      <c r="L4459" s="331"/>
      <c r="M4459" s="331"/>
      <c r="N4459" s="142">
        <v>46.2</v>
      </c>
      <c r="O4459" s="331"/>
      <c r="P4459" s="331"/>
      <c r="Q4459" s="331"/>
      <c r="R4459" s="331"/>
      <c r="S4459" s="142">
        <v>46.2</v>
      </c>
    </row>
    <row r="4460" spans="1:19" ht="10.9" customHeight="1" x14ac:dyDescent="0.2">
      <c r="A4460" s="128" t="s">
        <v>4015</v>
      </c>
      <c r="B4460" s="334">
        <v>5349</v>
      </c>
      <c r="C4460" s="321"/>
      <c r="D4460" s="321" t="s">
        <v>3718</v>
      </c>
      <c r="E4460" s="321"/>
      <c r="F4460" s="321"/>
      <c r="G4460" s="321" t="s">
        <v>7</v>
      </c>
      <c r="H4460" s="321"/>
      <c r="I4460" s="347">
        <v>38</v>
      </c>
      <c r="J4460" s="331"/>
      <c r="K4460" s="132">
        <v>6.9</v>
      </c>
      <c r="L4460" s="331"/>
      <c r="M4460" s="331"/>
      <c r="N4460" s="135">
        <v>262.2</v>
      </c>
      <c r="O4460" s="331"/>
      <c r="P4460" s="331"/>
      <c r="Q4460" s="331"/>
      <c r="R4460" s="331"/>
      <c r="S4460" s="135">
        <v>262.2</v>
      </c>
    </row>
    <row r="4461" spans="1:19" ht="10.9" customHeight="1" x14ac:dyDescent="0.2">
      <c r="A4461" s="128" t="s">
        <v>4015</v>
      </c>
      <c r="B4461" s="334">
        <v>5352</v>
      </c>
      <c r="C4461" s="321"/>
      <c r="D4461" s="321" t="s">
        <v>3716</v>
      </c>
      <c r="E4461" s="321"/>
      <c r="F4461" s="321"/>
      <c r="G4461" s="321" t="s">
        <v>7</v>
      </c>
      <c r="H4461" s="321"/>
      <c r="I4461" s="347">
        <v>20</v>
      </c>
      <c r="J4461" s="331"/>
      <c r="K4461" s="132">
        <v>5.65</v>
      </c>
      <c r="L4461" s="331"/>
      <c r="M4461" s="331"/>
      <c r="N4461" s="135">
        <v>113</v>
      </c>
      <c r="O4461" s="331"/>
      <c r="P4461" s="331"/>
      <c r="Q4461" s="331"/>
      <c r="R4461" s="331"/>
      <c r="S4461" s="135">
        <v>113</v>
      </c>
    </row>
    <row r="4462" spans="1:19" ht="10.9" customHeight="1" x14ac:dyDescent="0.2">
      <c r="A4462" s="128" t="s">
        <v>4015</v>
      </c>
      <c r="B4462" s="334">
        <v>5353</v>
      </c>
      <c r="C4462" s="321"/>
      <c r="D4462" s="321" t="s">
        <v>3715</v>
      </c>
      <c r="E4462" s="321"/>
      <c r="F4462" s="321"/>
      <c r="G4462" s="321" t="s">
        <v>7</v>
      </c>
      <c r="H4462" s="321"/>
      <c r="I4462" s="347">
        <v>48</v>
      </c>
      <c r="J4462" s="331"/>
      <c r="K4462" s="132">
        <v>3.23</v>
      </c>
      <c r="L4462" s="331"/>
      <c r="M4462" s="331"/>
      <c r="N4462" s="135">
        <v>155.04</v>
      </c>
      <c r="O4462" s="331"/>
      <c r="P4462" s="331"/>
      <c r="Q4462" s="331"/>
      <c r="R4462" s="331"/>
      <c r="S4462" s="135">
        <v>155.04</v>
      </c>
    </row>
    <row r="4463" spans="1:19" ht="10.9" customHeight="1" x14ac:dyDescent="0.2">
      <c r="A4463" s="128" t="s">
        <v>4015</v>
      </c>
      <c r="B4463" s="334">
        <v>5354</v>
      </c>
      <c r="C4463" s="321"/>
      <c r="D4463" s="321" t="s">
        <v>3714</v>
      </c>
      <c r="E4463" s="321"/>
      <c r="F4463" s="321"/>
      <c r="G4463" s="321" t="s">
        <v>7</v>
      </c>
      <c r="H4463" s="321"/>
      <c r="I4463" s="335">
        <v>7</v>
      </c>
      <c r="J4463" s="331"/>
      <c r="K4463" s="132">
        <v>6.89</v>
      </c>
      <c r="L4463" s="331"/>
      <c r="M4463" s="331"/>
      <c r="N4463" s="142">
        <v>48.23</v>
      </c>
      <c r="O4463" s="331"/>
      <c r="P4463" s="331"/>
      <c r="Q4463" s="331"/>
      <c r="R4463" s="331"/>
      <c r="S4463" s="142">
        <v>48.23</v>
      </c>
    </row>
    <row r="4464" spans="1:19" ht="10.9" customHeight="1" x14ac:dyDescent="0.2">
      <c r="A4464" s="128" t="s">
        <v>4015</v>
      </c>
      <c r="B4464" s="334">
        <v>5355</v>
      </c>
      <c r="C4464" s="321"/>
      <c r="D4464" s="321" t="s">
        <v>3713</v>
      </c>
      <c r="E4464" s="321"/>
      <c r="F4464" s="321"/>
      <c r="G4464" s="321" t="s">
        <v>7</v>
      </c>
      <c r="H4464" s="321"/>
      <c r="I4464" s="347">
        <v>56</v>
      </c>
      <c r="J4464" s="331"/>
      <c r="K4464" s="142">
        <v>20.9</v>
      </c>
      <c r="L4464" s="331"/>
      <c r="M4464" s="331"/>
      <c r="N4464" s="129">
        <v>1170.4000000000001</v>
      </c>
      <c r="O4464" s="331"/>
      <c r="P4464" s="331"/>
      <c r="Q4464" s="331"/>
      <c r="R4464" s="331"/>
      <c r="S4464" s="129">
        <v>1170.4000000000001</v>
      </c>
    </row>
    <row r="4465" spans="1:19" ht="10.9" customHeight="1" x14ac:dyDescent="0.2">
      <c r="A4465" s="128" t="s">
        <v>4015</v>
      </c>
      <c r="B4465" s="334">
        <v>5358</v>
      </c>
      <c r="C4465" s="321"/>
      <c r="D4465" s="321" t="s">
        <v>3710</v>
      </c>
      <c r="E4465" s="321"/>
      <c r="F4465" s="321"/>
      <c r="G4465" s="321" t="s">
        <v>7</v>
      </c>
      <c r="H4465" s="321"/>
      <c r="I4465" s="347">
        <v>44</v>
      </c>
      <c r="J4465" s="331"/>
      <c r="K4465" s="132">
        <v>9.1999999999999993</v>
      </c>
      <c r="L4465" s="331"/>
      <c r="M4465" s="331"/>
      <c r="N4465" s="135">
        <v>404.8</v>
      </c>
      <c r="O4465" s="331"/>
      <c r="P4465" s="331"/>
      <c r="Q4465" s="331"/>
      <c r="R4465" s="331"/>
      <c r="S4465" s="135">
        <v>404.8</v>
      </c>
    </row>
    <row r="4466" spans="1:19" ht="10.9" customHeight="1" x14ac:dyDescent="0.2">
      <c r="A4466" s="128" t="s">
        <v>4015</v>
      </c>
      <c r="B4466" s="334">
        <v>5410</v>
      </c>
      <c r="C4466" s="321"/>
      <c r="D4466" s="321" t="s">
        <v>3706</v>
      </c>
      <c r="E4466" s="321"/>
      <c r="F4466" s="321"/>
      <c r="G4466" s="321" t="s">
        <v>7</v>
      </c>
      <c r="H4466" s="321"/>
      <c r="I4466" s="335">
        <v>2</v>
      </c>
      <c r="J4466" s="331"/>
      <c r="K4466" s="142">
        <v>25.99</v>
      </c>
      <c r="L4466" s="331"/>
      <c r="M4466" s="331"/>
      <c r="N4466" s="142">
        <v>51.98</v>
      </c>
      <c r="O4466" s="331"/>
      <c r="P4466" s="331"/>
      <c r="Q4466" s="331"/>
      <c r="R4466" s="331"/>
      <c r="S4466" s="142">
        <v>51.98</v>
      </c>
    </row>
    <row r="4467" spans="1:19" ht="10.9" customHeight="1" x14ac:dyDescent="0.2">
      <c r="A4467" s="128" t="s">
        <v>4015</v>
      </c>
      <c r="B4467" s="334">
        <v>5411</v>
      </c>
      <c r="C4467" s="321"/>
      <c r="D4467" s="321" t="s">
        <v>3705</v>
      </c>
      <c r="E4467" s="321"/>
      <c r="F4467" s="321"/>
      <c r="G4467" s="321" t="s">
        <v>7</v>
      </c>
      <c r="H4467" s="321"/>
      <c r="I4467" s="335">
        <v>7</v>
      </c>
      <c r="J4467" s="331"/>
      <c r="K4467" s="142">
        <v>21.99</v>
      </c>
      <c r="L4467" s="331"/>
      <c r="M4467" s="331"/>
      <c r="N4467" s="135">
        <v>153.93</v>
      </c>
      <c r="O4467" s="331"/>
      <c r="P4467" s="331"/>
      <c r="Q4467" s="331"/>
      <c r="R4467" s="331"/>
      <c r="S4467" s="135">
        <v>153.93</v>
      </c>
    </row>
    <row r="4468" spans="1:19" ht="10.9" customHeight="1" x14ac:dyDescent="0.2">
      <c r="A4468" s="128" t="s">
        <v>4015</v>
      </c>
      <c r="B4468" s="334">
        <v>5416</v>
      </c>
      <c r="C4468" s="321"/>
      <c r="D4468" s="321" t="s">
        <v>3701</v>
      </c>
      <c r="E4468" s="321"/>
      <c r="F4468" s="321"/>
      <c r="G4468" s="321" t="s">
        <v>7</v>
      </c>
      <c r="H4468" s="321"/>
      <c r="I4468" s="335">
        <v>1</v>
      </c>
      <c r="J4468" s="331"/>
      <c r="K4468" s="132">
        <v>4.41</v>
      </c>
      <c r="L4468" s="331"/>
      <c r="M4468" s="331"/>
      <c r="N4468" s="132">
        <v>4.41</v>
      </c>
      <c r="O4468" s="331"/>
      <c r="P4468" s="331"/>
      <c r="Q4468" s="331"/>
      <c r="R4468" s="331"/>
      <c r="S4468" s="132">
        <v>4.41</v>
      </c>
    </row>
    <row r="4469" spans="1:19" ht="10.9" customHeight="1" x14ac:dyDescent="0.2">
      <c r="A4469" s="128" t="s">
        <v>4015</v>
      </c>
      <c r="B4469" s="334">
        <v>5417</v>
      </c>
      <c r="C4469" s="321"/>
      <c r="D4469" s="321" t="s">
        <v>3700</v>
      </c>
      <c r="E4469" s="321"/>
      <c r="F4469" s="321"/>
      <c r="G4469" s="321" t="s">
        <v>7</v>
      </c>
      <c r="H4469" s="321"/>
      <c r="I4469" s="335">
        <v>1</v>
      </c>
      <c r="J4469" s="331"/>
      <c r="K4469" s="142">
        <v>16.989999999999998</v>
      </c>
      <c r="L4469" s="331"/>
      <c r="M4469" s="331"/>
      <c r="N4469" s="142">
        <v>16.989999999999998</v>
      </c>
      <c r="O4469" s="331"/>
      <c r="P4469" s="331"/>
      <c r="Q4469" s="331"/>
      <c r="R4469" s="331"/>
      <c r="S4469" s="142">
        <v>16.989999999999998</v>
      </c>
    </row>
    <row r="4470" spans="1:19" ht="10.9" customHeight="1" x14ac:dyDescent="0.2">
      <c r="A4470" s="128" t="s">
        <v>4015</v>
      </c>
      <c r="B4470" s="334">
        <v>5418</v>
      </c>
      <c r="C4470" s="321"/>
      <c r="D4470" s="321" t="s">
        <v>3699</v>
      </c>
      <c r="E4470" s="321"/>
      <c r="F4470" s="321"/>
      <c r="G4470" s="321" t="s">
        <v>7</v>
      </c>
      <c r="H4470" s="321"/>
      <c r="I4470" s="335">
        <v>2</v>
      </c>
      <c r="J4470" s="331"/>
      <c r="K4470" s="142">
        <v>13.82</v>
      </c>
      <c r="L4470" s="331"/>
      <c r="M4470" s="331"/>
      <c r="N4470" s="142">
        <v>27.64</v>
      </c>
      <c r="O4470" s="331"/>
      <c r="P4470" s="331"/>
      <c r="Q4470" s="331"/>
      <c r="R4470" s="331"/>
      <c r="S4470" s="142">
        <v>27.64</v>
      </c>
    </row>
    <row r="4471" spans="1:19" ht="10.9" customHeight="1" x14ac:dyDescent="0.2">
      <c r="A4471" s="128" t="s">
        <v>4015</v>
      </c>
      <c r="B4471" s="334">
        <v>5420</v>
      </c>
      <c r="C4471" s="321"/>
      <c r="D4471" s="321" t="s">
        <v>3697</v>
      </c>
      <c r="E4471" s="321"/>
      <c r="F4471" s="321"/>
      <c r="G4471" s="321" t="s">
        <v>7</v>
      </c>
      <c r="H4471" s="321"/>
      <c r="I4471" s="347">
        <v>14</v>
      </c>
      <c r="J4471" s="331"/>
      <c r="K4471" s="142">
        <v>49.84</v>
      </c>
      <c r="L4471" s="331"/>
      <c r="M4471" s="331"/>
      <c r="N4471" s="135">
        <v>697.76</v>
      </c>
      <c r="O4471" s="331"/>
      <c r="P4471" s="331"/>
      <c r="Q4471" s="331"/>
      <c r="R4471" s="331"/>
      <c r="S4471" s="135">
        <v>697.76</v>
      </c>
    </row>
    <row r="4472" spans="1:19" ht="10.9" customHeight="1" x14ac:dyDescent="0.2">
      <c r="A4472" s="128" t="s">
        <v>4015</v>
      </c>
      <c r="B4472" s="334">
        <v>5421</v>
      </c>
      <c r="C4472" s="321"/>
      <c r="D4472" s="321" t="s">
        <v>3696</v>
      </c>
      <c r="E4472" s="321"/>
      <c r="F4472" s="321"/>
      <c r="G4472" s="321" t="s">
        <v>7</v>
      </c>
      <c r="H4472" s="321"/>
      <c r="I4472" s="335">
        <v>5</v>
      </c>
      <c r="J4472" s="331"/>
      <c r="K4472" s="142">
        <v>57.28</v>
      </c>
      <c r="L4472" s="331"/>
      <c r="M4472" s="331"/>
      <c r="N4472" s="135">
        <v>286.39999999999998</v>
      </c>
      <c r="O4472" s="331"/>
      <c r="P4472" s="331"/>
      <c r="Q4472" s="331"/>
      <c r="R4472" s="331"/>
      <c r="S4472" s="135">
        <v>286.39999999999998</v>
      </c>
    </row>
    <row r="4473" spans="1:19" ht="10.9" customHeight="1" x14ac:dyDescent="0.2">
      <c r="A4473" s="128" t="s">
        <v>4015</v>
      </c>
      <c r="B4473" s="334">
        <v>5426</v>
      </c>
      <c r="C4473" s="321"/>
      <c r="D4473" s="321" t="s">
        <v>3692</v>
      </c>
      <c r="E4473" s="321"/>
      <c r="F4473" s="321"/>
      <c r="G4473" s="321" t="s">
        <v>7</v>
      </c>
      <c r="H4473" s="321"/>
      <c r="I4473" s="335">
        <v>2</v>
      </c>
      <c r="J4473" s="331"/>
      <c r="K4473" s="142">
        <v>27.99</v>
      </c>
      <c r="L4473" s="331"/>
      <c r="M4473" s="331"/>
      <c r="N4473" s="142">
        <v>55.98</v>
      </c>
      <c r="O4473" s="331"/>
      <c r="P4473" s="331"/>
      <c r="Q4473" s="331"/>
      <c r="R4473" s="331"/>
      <c r="S4473" s="142">
        <v>55.98</v>
      </c>
    </row>
    <row r="4474" spans="1:19" ht="10.9" customHeight="1" x14ac:dyDescent="0.2">
      <c r="A4474" s="128" t="s">
        <v>4015</v>
      </c>
      <c r="B4474" s="334">
        <v>5548</v>
      </c>
      <c r="C4474" s="321"/>
      <c r="D4474" s="321" t="s">
        <v>3682</v>
      </c>
      <c r="E4474" s="321"/>
      <c r="F4474" s="321"/>
      <c r="G4474" s="321" t="s">
        <v>7</v>
      </c>
      <c r="H4474" s="321"/>
      <c r="I4474" s="335">
        <v>6</v>
      </c>
      <c r="J4474" s="331"/>
      <c r="K4474" s="132">
        <v>6.24</v>
      </c>
      <c r="L4474" s="331"/>
      <c r="M4474" s="331"/>
      <c r="N4474" s="142">
        <v>37.44</v>
      </c>
      <c r="O4474" s="331"/>
      <c r="P4474" s="331"/>
      <c r="Q4474" s="331"/>
      <c r="R4474" s="331"/>
      <c r="S4474" s="142">
        <v>37.44</v>
      </c>
    </row>
    <row r="4475" spans="1:19" ht="10.9" customHeight="1" x14ac:dyDescent="0.2">
      <c r="A4475" s="128" t="s">
        <v>4015</v>
      </c>
      <c r="B4475" s="334">
        <v>5559</v>
      </c>
      <c r="C4475" s="321"/>
      <c r="D4475" s="321" t="s">
        <v>3679</v>
      </c>
      <c r="E4475" s="321"/>
      <c r="F4475" s="321"/>
      <c r="G4475" s="321" t="s">
        <v>7</v>
      </c>
      <c r="H4475" s="321"/>
      <c r="I4475" s="347">
        <v>79</v>
      </c>
      <c r="J4475" s="331"/>
      <c r="K4475" s="132">
        <v>4.83</v>
      </c>
      <c r="L4475" s="331"/>
      <c r="M4475" s="331"/>
      <c r="N4475" s="135">
        <v>381.57</v>
      </c>
      <c r="O4475" s="331"/>
      <c r="P4475" s="331"/>
      <c r="Q4475" s="331"/>
      <c r="R4475" s="331"/>
      <c r="S4475" s="135">
        <v>381.57</v>
      </c>
    </row>
    <row r="4476" spans="1:19" ht="10.9" customHeight="1" x14ac:dyDescent="0.2">
      <c r="A4476" s="128" t="s">
        <v>4015</v>
      </c>
      <c r="B4476" s="334">
        <v>5565</v>
      </c>
      <c r="C4476" s="321"/>
      <c r="D4476" s="321" t="s">
        <v>3675</v>
      </c>
      <c r="E4476" s="321"/>
      <c r="F4476" s="321"/>
      <c r="G4476" s="321" t="s">
        <v>7</v>
      </c>
      <c r="H4476" s="321"/>
      <c r="I4476" s="352">
        <v>257</v>
      </c>
      <c r="J4476" s="331"/>
      <c r="K4476" s="142">
        <v>12.33</v>
      </c>
      <c r="L4476" s="331"/>
      <c r="M4476" s="331"/>
      <c r="N4476" s="129">
        <v>3168.81</v>
      </c>
      <c r="O4476" s="331"/>
      <c r="P4476" s="331"/>
      <c r="Q4476" s="331"/>
      <c r="R4476" s="331"/>
      <c r="S4476" s="129">
        <v>3168.81</v>
      </c>
    </row>
    <row r="4477" spans="1:19" ht="10.9" customHeight="1" x14ac:dyDescent="0.2">
      <c r="A4477" s="128" t="s">
        <v>4015</v>
      </c>
      <c r="B4477" s="334">
        <v>5568</v>
      </c>
      <c r="C4477" s="321"/>
      <c r="D4477" s="321" t="s">
        <v>3673</v>
      </c>
      <c r="E4477" s="321"/>
      <c r="F4477" s="321"/>
      <c r="G4477" s="321" t="s">
        <v>7</v>
      </c>
      <c r="H4477" s="321"/>
      <c r="I4477" s="347">
        <v>75</v>
      </c>
      <c r="J4477" s="331"/>
      <c r="K4477" s="132">
        <v>8.6999999999999993</v>
      </c>
      <c r="L4477" s="331"/>
      <c r="M4477" s="331"/>
      <c r="N4477" s="135">
        <v>652.5</v>
      </c>
      <c r="O4477" s="331"/>
      <c r="P4477" s="331"/>
      <c r="Q4477" s="331"/>
      <c r="R4477" s="331"/>
      <c r="S4477" s="135">
        <v>652.5</v>
      </c>
    </row>
    <row r="4478" spans="1:19" ht="10.9" customHeight="1" x14ac:dyDescent="0.2">
      <c r="A4478" s="128" t="s">
        <v>4015</v>
      </c>
      <c r="B4478" s="334">
        <v>5569</v>
      </c>
      <c r="C4478" s="321"/>
      <c r="D4478" s="321" t="s">
        <v>3672</v>
      </c>
      <c r="E4478" s="321"/>
      <c r="F4478" s="321"/>
      <c r="G4478" s="321" t="s">
        <v>7</v>
      </c>
      <c r="H4478" s="321"/>
      <c r="I4478" s="335">
        <v>1</v>
      </c>
      <c r="J4478" s="331"/>
      <c r="K4478" s="142">
        <v>10.130000000000001</v>
      </c>
      <c r="L4478" s="331"/>
      <c r="M4478" s="331"/>
      <c r="N4478" s="142">
        <v>10.130000000000001</v>
      </c>
      <c r="O4478" s="331"/>
      <c r="P4478" s="331"/>
      <c r="Q4478" s="331"/>
      <c r="R4478" s="331"/>
      <c r="S4478" s="142">
        <v>10.130000000000001</v>
      </c>
    </row>
    <row r="4479" spans="1:19" ht="10.9" customHeight="1" x14ac:dyDescent="0.2">
      <c r="A4479" s="128" t="s">
        <v>4015</v>
      </c>
      <c r="B4479" s="334">
        <v>5599</v>
      </c>
      <c r="C4479" s="321"/>
      <c r="D4479" s="321" t="s">
        <v>3667</v>
      </c>
      <c r="E4479" s="321"/>
      <c r="F4479" s="321"/>
      <c r="G4479" s="321" t="s">
        <v>7</v>
      </c>
      <c r="H4479" s="321"/>
      <c r="I4479" s="347">
        <v>13</v>
      </c>
      <c r="J4479" s="331"/>
      <c r="K4479" s="132">
        <v>2.15</v>
      </c>
      <c r="L4479" s="331"/>
      <c r="M4479" s="331"/>
      <c r="N4479" s="142">
        <v>27.95</v>
      </c>
      <c r="O4479" s="331"/>
      <c r="P4479" s="331"/>
      <c r="Q4479" s="331"/>
      <c r="R4479" s="331"/>
      <c r="S4479" s="142">
        <v>27.95</v>
      </c>
    </row>
    <row r="4480" spans="1:19" ht="10.9" customHeight="1" x14ac:dyDescent="0.2">
      <c r="A4480" s="128" t="s">
        <v>4015</v>
      </c>
      <c r="B4480" s="334">
        <v>5603</v>
      </c>
      <c r="C4480" s="321"/>
      <c r="D4480" s="321" t="s">
        <v>3666</v>
      </c>
      <c r="E4480" s="321"/>
      <c r="F4480" s="321"/>
      <c r="G4480" s="321" t="s">
        <v>7</v>
      </c>
      <c r="H4480" s="321"/>
      <c r="I4480" s="335">
        <v>1</v>
      </c>
      <c r="J4480" s="331"/>
      <c r="K4480" s="132">
        <v>9.34</v>
      </c>
      <c r="L4480" s="331"/>
      <c r="M4480" s="331"/>
      <c r="N4480" s="132">
        <v>9.34</v>
      </c>
      <c r="O4480" s="331"/>
      <c r="P4480" s="331"/>
      <c r="Q4480" s="331"/>
      <c r="R4480" s="331"/>
      <c r="S4480" s="132">
        <v>9.34</v>
      </c>
    </row>
    <row r="4481" spans="1:19" ht="10.9" customHeight="1" x14ac:dyDescent="0.2">
      <c r="A4481" s="128" t="s">
        <v>4015</v>
      </c>
      <c r="B4481" s="334">
        <v>5612</v>
      </c>
      <c r="C4481" s="321"/>
      <c r="D4481" s="321" t="s">
        <v>3663</v>
      </c>
      <c r="E4481" s="321"/>
      <c r="F4481" s="321"/>
      <c r="G4481" s="321" t="s">
        <v>7</v>
      </c>
      <c r="H4481" s="321"/>
      <c r="I4481" s="335">
        <v>1</v>
      </c>
      <c r="J4481" s="331"/>
      <c r="K4481" s="132">
        <v>9.99</v>
      </c>
      <c r="L4481" s="331"/>
      <c r="M4481" s="331"/>
      <c r="N4481" s="132">
        <v>9.99</v>
      </c>
      <c r="O4481" s="331"/>
      <c r="P4481" s="331"/>
      <c r="Q4481" s="331"/>
      <c r="R4481" s="331"/>
      <c r="S4481" s="132">
        <v>9.99</v>
      </c>
    </row>
    <row r="4482" spans="1:19" ht="10.9" customHeight="1" x14ac:dyDescent="0.2">
      <c r="A4482" s="128" t="s">
        <v>4015</v>
      </c>
      <c r="B4482" s="334">
        <v>5614</v>
      </c>
      <c r="C4482" s="321"/>
      <c r="D4482" s="321" t="s">
        <v>3661</v>
      </c>
      <c r="E4482" s="321"/>
      <c r="F4482" s="321"/>
      <c r="G4482" s="321" t="s">
        <v>7</v>
      </c>
      <c r="H4482" s="321"/>
      <c r="I4482" s="335">
        <v>1</v>
      </c>
      <c r="J4482" s="331"/>
      <c r="K4482" s="142">
        <v>10.55</v>
      </c>
      <c r="L4482" s="331"/>
      <c r="M4482" s="331"/>
      <c r="N4482" s="142">
        <v>10.55</v>
      </c>
      <c r="O4482" s="331"/>
      <c r="P4482" s="331"/>
      <c r="Q4482" s="331"/>
      <c r="R4482" s="331"/>
      <c r="S4482" s="142">
        <v>10.55</v>
      </c>
    </row>
    <row r="4483" spans="1:19" ht="10.9" customHeight="1" x14ac:dyDescent="0.2">
      <c r="A4483" s="128" t="s">
        <v>4015</v>
      </c>
      <c r="B4483" s="334">
        <v>5617</v>
      </c>
      <c r="C4483" s="321"/>
      <c r="D4483" s="321" t="s">
        <v>3659</v>
      </c>
      <c r="E4483" s="321"/>
      <c r="F4483" s="321"/>
      <c r="G4483" s="321" t="s">
        <v>7</v>
      </c>
      <c r="H4483" s="321"/>
      <c r="I4483" s="335">
        <v>1</v>
      </c>
      <c r="J4483" s="331"/>
      <c r="K4483" s="132">
        <v>6.02</v>
      </c>
      <c r="L4483" s="331"/>
      <c r="M4483" s="331"/>
      <c r="N4483" s="132">
        <v>6.02</v>
      </c>
      <c r="O4483" s="331"/>
      <c r="P4483" s="331"/>
      <c r="Q4483" s="331"/>
      <c r="R4483" s="331"/>
      <c r="S4483" s="132">
        <v>6.02</v>
      </c>
    </row>
    <row r="4484" spans="1:19" ht="10.9" customHeight="1" x14ac:dyDescent="0.2">
      <c r="A4484" s="128" t="s">
        <v>4015</v>
      </c>
      <c r="B4484" s="334">
        <v>5696</v>
      </c>
      <c r="C4484" s="321"/>
      <c r="D4484" s="321" t="s">
        <v>3649</v>
      </c>
      <c r="E4484" s="321"/>
      <c r="F4484" s="321"/>
      <c r="G4484" s="321" t="s">
        <v>7</v>
      </c>
      <c r="H4484" s="321"/>
      <c r="I4484" s="335">
        <v>2</v>
      </c>
      <c r="J4484" s="331"/>
      <c r="K4484" s="142">
        <v>32.44</v>
      </c>
      <c r="L4484" s="331"/>
      <c r="M4484" s="331"/>
      <c r="N4484" s="142">
        <v>64.88</v>
      </c>
      <c r="O4484" s="331"/>
      <c r="P4484" s="331"/>
      <c r="Q4484" s="331"/>
      <c r="R4484" s="331"/>
      <c r="S4484" s="142">
        <v>64.88</v>
      </c>
    </row>
    <row r="4485" spans="1:19" ht="10.9" customHeight="1" x14ac:dyDescent="0.2">
      <c r="A4485" s="128" t="s">
        <v>4015</v>
      </c>
      <c r="B4485" s="334">
        <v>5697</v>
      </c>
      <c r="C4485" s="321"/>
      <c r="D4485" s="321" t="s">
        <v>3648</v>
      </c>
      <c r="E4485" s="321"/>
      <c r="F4485" s="321"/>
      <c r="G4485" s="321" t="s">
        <v>7</v>
      </c>
      <c r="H4485" s="321"/>
      <c r="I4485" s="347">
        <v>69</v>
      </c>
      <c r="J4485" s="331"/>
      <c r="K4485" s="142">
        <v>34.93</v>
      </c>
      <c r="L4485" s="331"/>
      <c r="M4485" s="331"/>
      <c r="N4485" s="129">
        <v>2410.17</v>
      </c>
      <c r="O4485" s="331"/>
      <c r="P4485" s="331"/>
      <c r="Q4485" s="331"/>
      <c r="R4485" s="331"/>
      <c r="S4485" s="129">
        <v>2410.17</v>
      </c>
    </row>
    <row r="4486" spans="1:19" ht="10.9" customHeight="1" x14ac:dyDescent="0.2">
      <c r="A4486" s="128" t="s">
        <v>4015</v>
      </c>
      <c r="B4486" s="334">
        <v>5699</v>
      </c>
      <c r="C4486" s="321"/>
      <c r="D4486" s="321" t="s">
        <v>3646</v>
      </c>
      <c r="E4486" s="321"/>
      <c r="F4486" s="321"/>
      <c r="G4486" s="321" t="s">
        <v>7</v>
      </c>
      <c r="H4486" s="321"/>
      <c r="I4486" s="335">
        <v>1</v>
      </c>
      <c r="J4486" s="331"/>
      <c r="K4486" s="135">
        <v>153.04</v>
      </c>
      <c r="L4486" s="331"/>
      <c r="M4486" s="331"/>
      <c r="N4486" s="135">
        <v>153.04</v>
      </c>
      <c r="O4486" s="331"/>
      <c r="P4486" s="331"/>
      <c r="Q4486" s="331"/>
      <c r="R4486" s="331"/>
      <c r="S4486" s="135">
        <v>153.04</v>
      </c>
    </row>
    <row r="4487" spans="1:19" ht="21.75" customHeight="1" x14ac:dyDescent="0.2">
      <c r="A4487" s="128" t="s">
        <v>4015</v>
      </c>
      <c r="B4487" s="334">
        <v>9545</v>
      </c>
      <c r="C4487" s="321"/>
      <c r="D4487" s="321" t="s">
        <v>3559</v>
      </c>
      <c r="E4487" s="321"/>
      <c r="F4487" s="321"/>
      <c r="G4487" s="321" t="s">
        <v>7</v>
      </c>
      <c r="H4487" s="321"/>
      <c r="I4487" s="335">
        <v>6</v>
      </c>
      <c r="J4487" s="331"/>
      <c r="K4487" s="142">
        <v>56.23</v>
      </c>
      <c r="L4487" s="331"/>
      <c r="M4487" s="331"/>
      <c r="N4487" s="135">
        <v>337.38</v>
      </c>
      <c r="O4487" s="331"/>
      <c r="P4487" s="331"/>
      <c r="Q4487" s="331"/>
      <c r="R4487" s="331"/>
      <c r="S4487" s="135">
        <v>337.38</v>
      </c>
    </row>
    <row r="4488" spans="1:19" ht="10.9" customHeight="1" x14ac:dyDescent="0.2">
      <c r="A4488" s="128" t="s">
        <v>4015</v>
      </c>
      <c r="B4488" s="334">
        <v>9546</v>
      </c>
      <c r="C4488" s="321"/>
      <c r="D4488" s="321" t="s">
        <v>3558</v>
      </c>
      <c r="E4488" s="321"/>
      <c r="F4488" s="321"/>
      <c r="G4488" s="321" t="s">
        <v>7</v>
      </c>
      <c r="H4488" s="321"/>
      <c r="I4488" s="347">
        <v>56</v>
      </c>
      <c r="J4488" s="331"/>
      <c r="K4488" s="142">
        <v>15</v>
      </c>
      <c r="L4488" s="331"/>
      <c r="M4488" s="331"/>
      <c r="N4488" s="135">
        <v>840</v>
      </c>
      <c r="O4488" s="331"/>
      <c r="P4488" s="331"/>
      <c r="Q4488" s="331"/>
      <c r="R4488" s="331"/>
      <c r="S4488" s="135">
        <v>840</v>
      </c>
    </row>
    <row r="4489" spans="1:19" ht="10.9" customHeight="1" x14ac:dyDescent="0.2">
      <c r="A4489" s="128" t="s">
        <v>4015</v>
      </c>
      <c r="B4489" s="334">
        <v>9547</v>
      </c>
      <c r="C4489" s="321"/>
      <c r="D4489" s="321" t="s">
        <v>3557</v>
      </c>
      <c r="E4489" s="321"/>
      <c r="F4489" s="321"/>
      <c r="G4489" s="321" t="s">
        <v>7</v>
      </c>
      <c r="H4489" s="321"/>
      <c r="I4489" s="347">
        <v>10</v>
      </c>
      <c r="J4489" s="331"/>
      <c r="K4489" s="132">
        <v>3.75</v>
      </c>
      <c r="L4489" s="331"/>
      <c r="M4489" s="331"/>
      <c r="N4489" s="142">
        <v>37.5</v>
      </c>
      <c r="O4489" s="331"/>
      <c r="P4489" s="331"/>
      <c r="Q4489" s="331"/>
      <c r="R4489" s="331"/>
      <c r="S4489" s="142">
        <v>37.5</v>
      </c>
    </row>
    <row r="4490" spans="1:19" ht="10.9" customHeight="1" x14ac:dyDescent="0.2">
      <c r="A4490" s="128" t="s">
        <v>4015</v>
      </c>
      <c r="B4490" s="334">
        <v>9548</v>
      </c>
      <c r="C4490" s="321"/>
      <c r="D4490" s="321" t="s">
        <v>3556</v>
      </c>
      <c r="E4490" s="321"/>
      <c r="F4490" s="321"/>
      <c r="G4490" s="321" t="s">
        <v>7</v>
      </c>
      <c r="H4490" s="321"/>
      <c r="I4490" s="347">
        <v>16</v>
      </c>
      <c r="J4490" s="331"/>
      <c r="K4490" s="132">
        <v>5.16</v>
      </c>
      <c r="L4490" s="331"/>
      <c r="M4490" s="331"/>
      <c r="N4490" s="142">
        <v>82.56</v>
      </c>
      <c r="O4490" s="331"/>
      <c r="P4490" s="331"/>
      <c r="Q4490" s="331"/>
      <c r="R4490" s="331"/>
      <c r="S4490" s="142">
        <v>82.56</v>
      </c>
    </row>
    <row r="4491" spans="1:19" ht="10.9" customHeight="1" x14ac:dyDescent="0.2">
      <c r="A4491" s="128" t="s">
        <v>4015</v>
      </c>
      <c r="B4491" s="334">
        <v>9549</v>
      </c>
      <c r="C4491" s="321"/>
      <c r="D4491" s="321" t="s">
        <v>3555</v>
      </c>
      <c r="E4491" s="321"/>
      <c r="F4491" s="321"/>
      <c r="G4491" s="321" t="s">
        <v>7</v>
      </c>
      <c r="H4491" s="321"/>
      <c r="I4491" s="335">
        <v>1</v>
      </c>
      <c r="J4491" s="331"/>
      <c r="K4491" s="142">
        <v>20.149999999999999</v>
      </c>
      <c r="L4491" s="331"/>
      <c r="M4491" s="331"/>
      <c r="N4491" s="142">
        <v>20.149999999999999</v>
      </c>
      <c r="O4491" s="331"/>
      <c r="P4491" s="331"/>
      <c r="Q4491" s="331"/>
      <c r="R4491" s="331"/>
      <c r="S4491" s="142">
        <v>20.149999999999999</v>
      </c>
    </row>
    <row r="4492" spans="1:19" ht="10.9" customHeight="1" x14ac:dyDescent="0.2">
      <c r="A4492" s="128" t="s">
        <v>4015</v>
      </c>
      <c r="B4492" s="334">
        <v>9550</v>
      </c>
      <c r="C4492" s="321"/>
      <c r="D4492" s="321" t="s">
        <v>3554</v>
      </c>
      <c r="E4492" s="321"/>
      <c r="F4492" s="321"/>
      <c r="G4492" s="321" t="s">
        <v>7</v>
      </c>
      <c r="H4492" s="321"/>
      <c r="I4492" s="347">
        <v>41</v>
      </c>
      <c r="J4492" s="331"/>
      <c r="K4492" s="142">
        <v>18.8</v>
      </c>
      <c r="L4492" s="331"/>
      <c r="M4492" s="331"/>
      <c r="N4492" s="135">
        <v>770.8</v>
      </c>
      <c r="O4492" s="331"/>
      <c r="P4492" s="331"/>
      <c r="Q4492" s="331"/>
      <c r="R4492" s="331"/>
      <c r="S4492" s="135">
        <v>770.8</v>
      </c>
    </row>
    <row r="4493" spans="1:19" ht="10.9" customHeight="1" x14ac:dyDescent="0.2">
      <c r="A4493" s="128" t="s">
        <v>4015</v>
      </c>
      <c r="B4493" s="334">
        <v>9551</v>
      </c>
      <c r="C4493" s="321"/>
      <c r="D4493" s="321" t="s">
        <v>3553</v>
      </c>
      <c r="E4493" s="321"/>
      <c r="F4493" s="321"/>
      <c r="G4493" s="321" t="s">
        <v>7</v>
      </c>
      <c r="H4493" s="321"/>
      <c r="I4493" s="335">
        <v>1</v>
      </c>
      <c r="J4493" s="331"/>
      <c r="K4493" s="142">
        <v>13.2</v>
      </c>
      <c r="L4493" s="331"/>
      <c r="M4493" s="331"/>
      <c r="N4493" s="142">
        <v>13.2</v>
      </c>
      <c r="O4493" s="331"/>
      <c r="P4493" s="331"/>
      <c r="Q4493" s="331"/>
      <c r="R4493" s="331"/>
      <c r="S4493" s="142">
        <v>13.2</v>
      </c>
    </row>
    <row r="4494" spans="1:19" ht="10.9" customHeight="1" x14ac:dyDescent="0.2">
      <c r="A4494" s="128" t="s">
        <v>4015</v>
      </c>
      <c r="B4494" s="334">
        <v>9552</v>
      </c>
      <c r="C4494" s="321"/>
      <c r="D4494" s="321" t="s">
        <v>3552</v>
      </c>
      <c r="E4494" s="321"/>
      <c r="F4494" s="321"/>
      <c r="G4494" s="321" t="s">
        <v>7</v>
      </c>
      <c r="H4494" s="321"/>
      <c r="I4494" s="347">
        <v>20</v>
      </c>
      <c r="J4494" s="331"/>
      <c r="K4494" s="142">
        <v>11.45</v>
      </c>
      <c r="L4494" s="331"/>
      <c r="M4494" s="331"/>
      <c r="N4494" s="135">
        <v>229</v>
      </c>
      <c r="O4494" s="331"/>
      <c r="P4494" s="331"/>
      <c r="Q4494" s="331"/>
      <c r="R4494" s="331"/>
      <c r="S4494" s="135">
        <v>229</v>
      </c>
    </row>
    <row r="4495" spans="1:19" ht="10.9" customHeight="1" x14ac:dyDescent="0.2">
      <c r="A4495" s="128" t="s">
        <v>4015</v>
      </c>
      <c r="B4495" s="334">
        <v>9553</v>
      </c>
      <c r="C4495" s="321"/>
      <c r="D4495" s="321" t="s">
        <v>3551</v>
      </c>
      <c r="E4495" s="321"/>
      <c r="F4495" s="321"/>
      <c r="G4495" s="321" t="s">
        <v>7</v>
      </c>
      <c r="H4495" s="321"/>
      <c r="I4495" s="335">
        <v>9</v>
      </c>
      <c r="J4495" s="331"/>
      <c r="K4495" s="132">
        <v>4.1900000000000004</v>
      </c>
      <c r="L4495" s="331"/>
      <c r="M4495" s="331"/>
      <c r="N4495" s="142">
        <v>37.71</v>
      </c>
      <c r="O4495" s="331"/>
      <c r="P4495" s="331"/>
      <c r="Q4495" s="331"/>
      <c r="R4495" s="331"/>
      <c r="S4495" s="142">
        <v>37.71</v>
      </c>
    </row>
    <row r="4496" spans="1:19" ht="10.9" customHeight="1" x14ac:dyDescent="0.2">
      <c r="A4496" s="128" t="s">
        <v>4015</v>
      </c>
      <c r="B4496" s="334">
        <v>9554</v>
      </c>
      <c r="C4496" s="321"/>
      <c r="D4496" s="321" t="s">
        <v>3550</v>
      </c>
      <c r="E4496" s="321"/>
      <c r="F4496" s="321"/>
      <c r="G4496" s="321" t="s">
        <v>7</v>
      </c>
      <c r="H4496" s="321"/>
      <c r="I4496" s="347">
        <v>15</v>
      </c>
      <c r="J4496" s="331"/>
      <c r="K4496" s="142">
        <v>48.78</v>
      </c>
      <c r="L4496" s="331"/>
      <c r="M4496" s="331"/>
      <c r="N4496" s="135">
        <v>731.7</v>
      </c>
      <c r="O4496" s="331"/>
      <c r="P4496" s="331"/>
      <c r="Q4496" s="331"/>
      <c r="R4496" s="331"/>
      <c r="S4496" s="135">
        <v>731.7</v>
      </c>
    </row>
    <row r="4497" spans="1:19" ht="10.9" customHeight="1" x14ac:dyDescent="0.2">
      <c r="A4497" s="128" t="s">
        <v>4015</v>
      </c>
      <c r="B4497" s="334">
        <v>9555</v>
      </c>
      <c r="C4497" s="321"/>
      <c r="D4497" s="321" t="s">
        <v>3549</v>
      </c>
      <c r="E4497" s="321"/>
      <c r="F4497" s="321"/>
      <c r="G4497" s="321" t="s">
        <v>7</v>
      </c>
      <c r="H4497" s="321"/>
      <c r="I4497" s="335">
        <v>1</v>
      </c>
      <c r="J4497" s="331"/>
      <c r="K4497" s="142">
        <v>45.05</v>
      </c>
      <c r="L4497" s="331"/>
      <c r="M4497" s="331"/>
      <c r="N4497" s="142">
        <v>45.05</v>
      </c>
      <c r="O4497" s="331"/>
      <c r="P4497" s="331"/>
      <c r="Q4497" s="331"/>
      <c r="R4497" s="331"/>
      <c r="S4497" s="142">
        <v>45.05</v>
      </c>
    </row>
    <row r="4498" spans="1:19" ht="10.9" customHeight="1" x14ac:dyDescent="0.2">
      <c r="A4498" s="128" t="s">
        <v>4015</v>
      </c>
      <c r="B4498" s="334">
        <v>9556</v>
      </c>
      <c r="C4498" s="321"/>
      <c r="D4498" s="321" t="s">
        <v>3548</v>
      </c>
      <c r="E4498" s="321"/>
      <c r="F4498" s="321"/>
      <c r="G4498" s="321" t="s">
        <v>7</v>
      </c>
      <c r="H4498" s="321"/>
      <c r="I4498" s="335">
        <v>3</v>
      </c>
      <c r="J4498" s="331"/>
      <c r="K4498" s="142">
        <v>47.08</v>
      </c>
      <c r="L4498" s="331"/>
      <c r="M4498" s="331"/>
      <c r="N4498" s="135">
        <v>141.24</v>
      </c>
      <c r="O4498" s="331"/>
      <c r="P4498" s="331"/>
      <c r="Q4498" s="331"/>
      <c r="R4498" s="331"/>
      <c r="S4498" s="135">
        <v>141.24</v>
      </c>
    </row>
    <row r="4499" spans="1:19" ht="10.9" customHeight="1" x14ac:dyDescent="0.2">
      <c r="A4499" s="128" t="s">
        <v>4015</v>
      </c>
      <c r="B4499" s="334">
        <v>9557</v>
      </c>
      <c r="C4499" s="321"/>
      <c r="D4499" s="321" t="s">
        <v>3547</v>
      </c>
      <c r="E4499" s="321"/>
      <c r="F4499" s="321"/>
      <c r="G4499" s="321" t="s">
        <v>7</v>
      </c>
      <c r="H4499" s="321"/>
      <c r="I4499" s="335">
        <v>1</v>
      </c>
      <c r="J4499" s="331"/>
      <c r="K4499" s="142">
        <v>17.5</v>
      </c>
      <c r="L4499" s="331"/>
      <c r="M4499" s="331"/>
      <c r="N4499" s="142">
        <v>17.5</v>
      </c>
      <c r="O4499" s="331"/>
      <c r="P4499" s="331"/>
      <c r="Q4499" s="331"/>
      <c r="R4499" s="331"/>
      <c r="S4499" s="142">
        <v>17.5</v>
      </c>
    </row>
    <row r="4500" spans="1:19" ht="10.9" customHeight="1" x14ac:dyDescent="0.2">
      <c r="A4500" s="128" t="s">
        <v>4015</v>
      </c>
      <c r="B4500" s="334">
        <v>9558</v>
      </c>
      <c r="C4500" s="321"/>
      <c r="D4500" s="321" t="s">
        <v>3546</v>
      </c>
      <c r="E4500" s="321"/>
      <c r="F4500" s="321"/>
      <c r="G4500" s="321" t="s">
        <v>7</v>
      </c>
      <c r="H4500" s="321"/>
      <c r="I4500" s="335">
        <v>1</v>
      </c>
      <c r="J4500" s="331"/>
      <c r="K4500" s="132">
        <v>9.85</v>
      </c>
      <c r="L4500" s="331"/>
      <c r="M4500" s="331"/>
      <c r="N4500" s="132">
        <v>9.85</v>
      </c>
      <c r="O4500" s="331"/>
      <c r="P4500" s="331"/>
      <c r="Q4500" s="331"/>
      <c r="R4500" s="331"/>
      <c r="S4500" s="132">
        <v>9.85</v>
      </c>
    </row>
    <row r="4501" spans="1:19" ht="10.9" customHeight="1" x14ac:dyDescent="0.2">
      <c r="A4501" s="128" t="s">
        <v>4015</v>
      </c>
      <c r="B4501" s="334">
        <v>9559</v>
      </c>
      <c r="C4501" s="321"/>
      <c r="D4501" s="321" t="s">
        <v>3545</v>
      </c>
      <c r="E4501" s="321"/>
      <c r="F4501" s="321"/>
      <c r="G4501" s="321" t="s">
        <v>7</v>
      </c>
      <c r="H4501" s="321"/>
      <c r="I4501" s="352">
        <v>146</v>
      </c>
      <c r="J4501" s="331"/>
      <c r="K4501" s="142">
        <v>10.94</v>
      </c>
      <c r="L4501" s="331"/>
      <c r="M4501" s="331"/>
      <c r="N4501" s="129">
        <v>1597.24</v>
      </c>
      <c r="O4501" s="331"/>
      <c r="P4501" s="331"/>
      <c r="Q4501" s="331"/>
      <c r="R4501" s="331"/>
      <c r="S4501" s="129">
        <v>1597.24</v>
      </c>
    </row>
    <row r="4502" spans="1:19" ht="10.9" customHeight="1" x14ac:dyDescent="0.2">
      <c r="A4502" s="128" t="s">
        <v>4015</v>
      </c>
      <c r="B4502" s="334">
        <v>9560</v>
      </c>
      <c r="C4502" s="321"/>
      <c r="D4502" s="321" t="s">
        <v>3544</v>
      </c>
      <c r="E4502" s="321"/>
      <c r="F4502" s="321"/>
      <c r="G4502" s="321" t="s">
        <v>7</v>
      </c>
      <c r="H4502" s="321"/>
      <c r="I4502" s="335">
        <v>2</v>
      </c>
      <c r="J4502" s="331"/>
      <c r="K4502" s="132">
        <v>8.42</v>
      </c>
      <c r="L4502" s="331"/>
      <c r="M4502" s="331"/>
      <c r="N4502" s="142">
        <v>16.84</v>
      </c>
      <c r="O4502" s="331"/>
      <c r="P4502" s="331"/>
      <c r="Q4502" s="331"/>
      <c r="R4502" s="331"/>
      <c r="S4502" s="142">
        <v>16.84</v>
      </c>
    </row>
    <row r="4503" spans="1:19" ht="10.9" customHeight="1" x14ac:dyDescent="0.2">
      <c r="A4503" s="128" t="s">
        <v>4015</v>
      </c>
      <c r="B4503" s="334">
        <v>9561</v>
      </c>
      <c r="C4503" s="321"/>
      <c r="D4503" s="321" t="s">
        <v>3543</v>
      </c>
      <c r="E4503" s="321"/>
      <c r="F4503" s="321"/>
      <c r="G4503" s="321" t="s">
        <v>7</v>
      </c>
      <c r="H4503" s="321"/>
      <c r="I4503" s="347">
        <v>35</v>
      </c>
      <c r="J4503" s="331"/>
      <c r="K4503" s="132">
        <v>5.28</v>
      </c>
      <c r="L4503" s="331"/>
      <c r="M4503" s="331"/>
      <c r="N4503" s="135">
        <v>184.8</v>
      </c>
      <c r="O4503" s="331"/>
      <c r="P4503" s="331"/>
      <c r="Q4503" s="331"/>
      <c r="R4503" s="331"/>
      <c r="S4503" s="135">
        <v>184.8</v>
      </c>
    </row>
    <row r="4504" spans="1:19" ht="10.9" customHeight="1" x14ac:dyDescent="0.2">
      <c r="A4504" s="128" t="s">
        <v>4015</v>
      </c>
      <c r="B4504" s="334">
        <v>9563</v>
      </c>
      <c r="C4504" s="321"/>
      <c r="D4504" s="321" t="s">
        <v>3541</v>
      </c>
      <c r="E4504" s="321"/>
      <c r="F4504" s="321"/>
      <c r="G4504" s="321" t="s">
        <v>7</v>
      </c>
      <c r="H4504" s="321"/>
      <c r="I4504" s="347">
        <v>11</v>
      </c>
      <c r="J4504" s="331"/>
      <c r="K4504" s="142">
        <v>26.04</v>
      </c>
      <c r="L4504" s="331"/>
      <c r="M4504" s="331"/>
      <c r="N4504" s="135">
        <v>286.44</v>
      </c>
      <c r="O4504" s="331"/>
      <c r="P4504" s="331"/>
      <c r="Q4504" s="331"/>
      <c r="R4504" s="331"/>
      <c r="S4504" s="135">
        <v>286.44</v>
      </c>
    </row>
    <row r="4505" spans="1:19" ht="10.9" customHeight="1" x14ac:dyDescent="0.2">
      <c r="A4505" s="128" t="s">
        <v>4015</v>
      </c>
      <c r="B4505" s="334">
        <v>9564</v>
      </c>
      <c r="C4505" s="321"/>
      <c r="D4505" s="321" t="s">
        <v>3540</v>
      </c>
      <c r="E4505" s="321"/>
      <c r="F4505" s="321"/>
      <c r="G4505" s="321" t="s">
        <v>7</v>
      </c>
      <c r="H4505" s="321"/>
      <c r="I4505" s="347">
        <v>10</v>
      </c>
      <c r="J4505" s="331"/>
      <c r="K4505" s="142">
        <v>31.75</v>
      </c>
      <c r="L4505" s="331"/>
      <c r="M4505" s="331"/>
      <c r="N4505" s="135">
        <v>317.5</v>
      </c>
      <c r="O4505" s="331"/>
      <c r="P4505" s="331"/>
      <c r="Q4505" s="331"/>
      <c r="R4505" s="331"/>
      <c r="S4505" s="135">
        <v>317.5</v>
      </c>
    </row>
    <row r="4506" spans="1:19" ht="10.9" customHeight="1" x14ac:dyDescent="0.2">
      <c r="A4506" s="128" t="s">
        <v>4015</v>
      </c>
      <c r="B4506" s="334">
        <v>9566</v>
      </c>
      <c r="C4506" s="321"/>
      <c r="D4506" s="321" t="s">
        <v>3538</v>
      </c>
      <c r="E4506" s="321"/>
      <c r="F4506" s="321"/>
      <c r="G4506" s="321" t="s">
        <v>7</v>
      </c>
      <c r="H4506" s="321"/>
      <c r="I4506" s="335">
        <v>6</v>
      </c>
      <c r="J4506" s="331"/>
      <c r="K4506" s="142">
        <v>14.47</v>
      </c>
      <c r="L4506" s="331"/>
      <c r="M4506" s="331"/>
      <c r="N4506" s="142">
        <v>86.82</v>
      </c>
      <c r="O4506" s="331"/>
      <c r="P4506" s="331"/>
      <c r="Q4506" s="331"/>
      <c r="R4506" s="331"/>
      <c r="S4506" s="142">
        <v>86.82</v>
      </c>
    </row>
    <row r="4507" spans="1:19" ht="10.9" customHeight="1" x14ac:dyDescent="0.2">
      <c r="A4507" s="128" t="s">
        <v>4015</v>
      </c>
      <c r="B4507" s="334">
        <v>9567</v>
      </c>
      <c r="C4507" s="321"/>
      <c r="D4507" s="321" t="s">
        <v>3537</v>
      </c>
      <c r="E4507" s="321"/>
      <c r="F4507" s="321"/>
      <c r="G4507" s="321" t="s">
        <v>7</v>
      </c>
      <c r="H4507" s="321"/>
      <c r="I4507" s="347">
        <v>13</v>
      </c>
      <c r="J4507" s="331"/>
      <c r="K4507" s="142">
        <v>29.06</v>
      </c>
      <c r="L4507" s="331"/>
      <c r="M4507" s="331"/>
      <c r="N4507" s="135">
        <v>377.78</v>
      </c>
      <c r="O4507" s="331"/>
      <c r="P4507" s="331"/>
      <c r="Q4507" s="331"/>
      <c r="R4507" s="331"/>
      <c r="S4507" s="135">
        <v>377.78</v>
      </c>
    </row>
    <row r="4508" spans="1:19" ht="10.9" customHeight="1" x14ac:dyDescent="0.2">
      <c r="A4508" s="128" t="s">
        <v>4015</v>
      </c>
      <c r="B4508" s="334">
        <v>9568</v>
      </c>
      <c r="C4508" s="321"/>
      <c r="D4508" s="321" t="s">
        <v>3536</v>
      </c>
      <c r="E4508" s="321"/>
      <c r="F4508" s="321"/>
      <c r="G4508" s="321" t="s">
        <v>7</v>
      </c>
      <c r="H4508" s="321"/>
      <c r="I4508" s="335">
        <v>6</v>
      </c>
      <c r="J4508" s="331"/>
      <c r="K4508" s="142">
        <v>17.79</v>
      </c>
      <c r="L4508" s="331"/>
      <c r="M4508" s="331"/>
      <c r="N4508" s="135">
        <v>106.74</v>
      </c>
      <c r="O4508" s="331"/>
      <c r="P4508" s="331"/>
      <c r="Q4508" s="331"/>
      <c r="R4508" s="331"/>
      <c r="S4508" s="135">
        <v>106.74</v>
      </c>
    </row>
    <row r="4509" spans="1:19" ht="10.9" customHeight="1" x14ac:dyDescent="0.2">
      <c r="A4509" s="128" t="s">
        <v>4015</v>
      </c>
      <c r="B4509" s="334">
        <v>9570</v>
      </c>
      <c r="C4509" s="321"/>
      <c r="D4509" s="321" t="s">
        <v>3534</v>
      </c>
      <c r="E4509" s="321"/>
      <c r="F4509" s="321"/>
      <c r="G4509" s="321" t="s">
        <v>7</v>
      </c>
      <c r="H4509" s="321"/>
      <c r="I4509" s="347">
        <v>19</v>
      </c>
      <c r="J4509" s="331"/>
      <c r="K4509" s="142">
        <v>76.989999999999995</v>
      </c>
      <c r="L4509" s="331"/>
      <c r="M4509" s="331"/>
      <c r="N4509" s="129">
        <v>1462.81</v>
      </c>
      <c r="O4509" s="331"/>
      <c r="P4509" s="331"/>
      <c r="Q4509" s="331"/>
      <c r="R4509" s="331"/>
      <c r="S4509" s="129">
        <v>1462.81</v>
      </c>
    </row>
    <row r="4510" spans="1:19" ht="10.9" customHeight="1" x14ac:dyDescent="0.2">
      <c r="A4510" s="128" t="s">
        <v>4015</v>
      </c>
      <c r="B4510" s="334">
        <v>9573</v>
      </c>
      <c r="C4510" s="321"/>
      <c r="D4510" s="321" t="s">
        <v>3530</v>
      </c>
      <c r="E4510" s="321"/>
      <c r="F4510" s="321"/>
      <c r="G4510" s="321" t="s">
        <v>7</v>
      </c>
      <c r="H4510" s="321"/>
      <c r="I4510" s="335">
        <v>2</v>
      </c>
      <c r="J4510" s="331"/>
      <c r="K4510" s="135">
        <v>237.86</v>
      </c>
      <c r="L4510" s="331"/>
      <c r="M4510" s="331"/>
      <c r="N4510" s="135">
        <v>475.72</v>
      </c>
      <c r="O4510" s="331"/>
      <c r="P4510" s="331"/>
      <c r="Q4510" s="331"/>
      <c r="R4510" s="331"/>
      <c r="S4510" s="135">
        <v>475.72</v>
      </c>
    </row>
    <row r="4511" spans="1:19" ht="10.9" customHeight="1" x14ac:dyDescent="0.2">
      <c r="A4511" s="128" t="s">
        <v>4015</v>
      </c>
      <c r="B4511" s="334">
        <v>9574</v>
      </c>
      <c r="C4511" s="321"/>
      <c r="D4511" s="321" t="s">
        <v>3529</v>
      </c>
      <c r="E4511" s="321"/>
      <c r="F4511" s="321"/>
      <c r="G4511" s="321" t="s">
        <v>7</v>
      </c>
      <c r="H4511" s="321"/>
      <c r="I4511" s="347">
        <v>10</v>
      </c>
      <c r="J4511" s="331"/>
      <c r="K4511" s="135">
        <v>269.68</v>
      </c>
      <c r="L4511" s="331"/>
      <c r="M4511" s="331"/>
      <c r="N4511" s="129">
        <v>2696.8</v>
      </c>
      <c r="O4511" s="331"/>
      <c r="P4511" s="331"/>
      <c r="Q4511" s="331"/>
      <c r="R4511" s="331"/>
      <c r="S4511" s="129">
        <v>2696.8</v>
      </c>
    </row>
    <row r="4512" spans="1:19" ht="10.9" customHeight="1" x14ac:dyDescent="0.2">
      <c r="A4512" s="128" t="s">
        <v>4015</v>
      </c>
      <c r="B4512" s="334">
        <v>9577</v>
      </c>
      <c r="C4512" s="321"/>
      <c r="D4512" s="321" t="s">
        <v>3526</v>
      </c>
      <c r="E4512" s="321"/>
      <c r="F4512" s="321"/>
      <c r="G4512" s="321" t="s">
        <v>7</v>
      </c>
      <c r="H4512" s="321"/>
      <c r="I4512" s="335">
        <v>1</v>
      </c>
      <c r="J4512" s="331"/>
      <c r="K4512" s="142">
        <v>29.38</v>
      </c>
      <c r="L4512" s="331"/>
      <c r="M4512" s="331"/>
      <c r="N4512" s="142">
        <v>29.38</v>
      </c>
      <c r="O4512" s="331"/>
      <c r="P4512" s="331"/>
      <c r="Q4512" s="331"/>
      <c r="R4512" s="331"/>
      <c r="S4512" s="142">
        <v>29.38</v>
      </c>
    </row>
    <row r="4513" spans="1:19" ht="10.9" customHeight="1" x14ac:dyDescent="0.2">
      <c r="A4513" s="322" t="s">
        <v>4014</v>
      </c>
      <c r="B4513" s="322"/>
      <c r="C4513" s="322"/>
      <c r="D4513" s="322"/>
      <c r="E4513" s="322"/>
      <c r="F4513" s="322"/>
      <c r="G4513" s="322"/>
      <c r="H4513" s="322"/>
      <c r="I4513" s="322"/>
      <c r="J4513" s="322"/>
      <c r="K4513" s="322"/>
      <c r="L4513" s="333">
        <v>0</v>
      </c>
      <c r="M4513" s="322"/>
      <c r="N4513" s="159">
        <v>28414.9</v>
      </c>
      <c r="O4513" s="333">
        <v>0</v>
      </c>
      <c r="P4513" s="322"/>
      <c r="Q4513" s="333">
        <v>0</v>
      </c>
      <c r="R4513" s="322"/>
      <c r="S4513" s="159">
        <v>28414.9</v>
      </c>
    </row>
    <row r="4514" spans="1:19" ht="10.9" customHeight="1" x14ac:dyDescent="0.2">
      <c r="A4514" s="322" t="s">
        <v>4013</v>
      </c>
      <c r="B4514" s="322"/>
      <c r="C4514" s="322"/>
      <c r="D4514" s="322"/>
      <c r="E4514" s="322"/>
      <c r="F4514" s="322"/>
      <c r="G4514" s="322"/>
      <c r="H4514" s="322"/>
      <c r="I4514" s="322"/>
      <c r="J4514" s="322"/>
      <c r="K4514" s="322"/>
      <c r="L4514" s="330">
        <v>0</v>
      </c>
      <c r="M4514" s="322"/>
      <c r="N4514" s="149">
        <v>1</v>
      </c>
      <c r="O4514" s="330">
        <v>0</v>
      </c>
      <c r="P4514" s="322"/>
      <c r="Q4514" s="330">
        <v>0</v>
      </c>
      <c r="R4514" s="322"/>
      <c r="S4514" s="149">
        <v>1</v>
      </c>
    </row>
    <row r="4515" spans="1:19" ht="10.9" customHeight="1" x14ac:dyDescent="0.2">
      <c r="A4515" s="301"/>
      <c r="B4515" s="301"/>
      <c r="C4515" s="301"/>
      <c r="D4515" s="301"/>
      <c r="E4515" s="301"/>
      <c r="F4515" s="301"/>
      <c r="G4515" s="301"/>
      <c r="H4515" s="301"/>
      <c r="I4515" s="301"/>
      <c r="J4515" s="301"/>
      <c r="K4515" s="301"/>
      <c r="L4515" s="301"/>
      <c r="M4515" s="301"/>
      <c r="N4515" s="301"/>
      <c r="O4515" s="301"/>
      <c r="P4515" s="301"/>
      <c r="Q4515" s="301"/>
      <c r="R4515" s="301"/>
      <c r="S4515" s="301"/>
    </row>
    <row r="4516" spans="1:19" ht="10.9" customHeight="1" x14ac:dyDescent="0.2">
      <c r="A4516" s="322" t="s">
        <v>4022</v>
      </c>
      <c r="B4516" s="322"/>
      <c r="C4516" s="322"/>
      <c r="D4516" s="322"/>
      <c r="E4516" s="321" t="s">
        <v>4052</v>
      </c>
      <c r="F4516" s="321"/>
      <c r="G4516" s="321"/>
      <c r="H4516" s="321"/>
      <c r="I4516" s="321"/>
      <c r="J4516" s="321"/>
      <c r="K4516" s="321"/>
      <c r="L4516" s="321"/>
      <c r="M4516" s="321"/>
      <c r="N4516" s="321"/>
      <c r="O4516" s="321"/>
      <c r="P4516" s="322" t="s">
        <v>2904</v>
      </c>
      <c r="Q4516" s="322"/>
      <c r="R4516" s="321" t="s">
        <v>414</v>
      </c>
      <c r="S4516" s="321"/>
    </row>
    <row r="4517" spans="1:19" ht="10.9" customHeight="1" x14ac:dyDescent="0.2">
      <c r="A4517" s="157"/>
      <c r="B4517" s="324"/>
      <c r="C4517" s="324"/>
      <c r="D4517" s="324"/>
      <c r="E4517" s="324"/>
      <c r="F4517" s="324"/>
      <c r="G4517" s="325"/>
      <c r="H4517" s="325"/>
      <c r="I4517" s="325"/>
      <c r="J4517" s="325"/>
      <c r="K4517" s="156"/>
      <c r="L4517" s="326" t="s">
        <v>4020</v>
      </c>
      <c r="M4517" s="326"/>
      <c r="N4517" s="326"/>
      <c r="O4517" s="326"/>
      <c r="P4517" s="326"/>
      <c r="Q4517" s="326"/>
      <c r="R4517" s="326"/>
      <c r="S4517" s="156"/>
    </row>
    <row r="4518" spans="1:19" ht="65.650000000000006" customHeight="1" x14ac:dyDescent="0.2">
      <c r="A4518" s="155" t="s">
        <v>1247</v>
      </c>
      <c r="B4518" s="327" t="s">
        <v>0</v>
      </c>
      <c r="C4518" s="327"/>
      <c r="D4518" s="327" t="s">
        <v>1</v>
      </c>
      <c r="E4518" s="327"/>
      <c r="F4518" s="327"/>
      <c r="G4518" s="327" t="s">
        <v>2904</v>
      </c>
      <c r="H4518" s="327"/>
      <c r="I4518" s="328" t="s">
        <v>405</v>
      </c>
      <c r="J4518" s="328"/>
      <c r="K4518" s="154" t="s">
        <v>4</v>
      </c>
      <c r="L4518" s="322" t="s">
        <v>4019</v>
      </c>
      <c r="M4518" s="322"/>
      <c r="N4518" s="141" t="s">
        <v>4018</v>
      </c>
      <c r="O4518" s="322" t="s">
        <v>4017</v>
      </c>
      <c r="P4518" s="322"/>
      <c r="Q4518" s="322" t="s">
        <v>4016</v>
      </c>
      <c r="R4518" s="322"/>
      <c r="S4518" s="154" t="s">
        <v>5</v>
      </c>
    </row>
    <row r="4519" spans="1:19" ht="10.9" customHeight="1" x14ac:dyDescent="0.2">
      <c r="A4519" s="128" t="s">
        <v>4015</v>
      </c>
      <c r="B4519" s="334">
        <v>4603</v>
      </c>
      <c r="C4519" s="321"/>
      <c r="D4519" s="321" t="s">
        <v>3849</v>
      </c>
      <c r="E4519" s="321"/>
      <c r="F4519" s="321"/>
      <c r="G4519" s="321" t="s">
        <v>7</v>
      </c>
      <c r="H4519" s="321"/>
      <c r="I4519" s="347">
        <v>16</v>
      </c>
      <c r="J4519" s="331"/>
      <c r="K4519" s="142">
        <v>10.17</v>
      </c>
      <c r="L4519" s="331"/>
      <c r="M4519" s="331"/>
      <c r="N4519" s="135">
        <v>162.72</v>
      </c>
      <c r="O4519" s="331"/>
      <c r="P4519" s="331"/>
      <c r="Q4519" s="331"/>
      <c r="R4519" s="331"/>
      <c r="S4519" s="135">
        <v>162.72</v>
      </c>
    </row>
    <row r="4520" spans="1:19" ht="10.9" customHeight="1" x14ac:dyDescent="0.2">
      <c r="A4520" s="128" t="s">
        <v>4015</v>
      </c>
      <c r="B4520" s="334">
        <v>4649</v>
      </c>
      <c r="C4520" s="321"/>
      <c r="D4520" s="321" t="s">
        <v>3845</v>
      </c>
      <c r="E4520" s="321"/>
      <c r="F4520" s="321"/>
      <c r="G4520" s="321" t="s">
        <v>7</v>
      </c>
      <c r="H4520" s="321"/>
      <c r="I4520" s="335">
        <v>1</v>
      </c>
      <c r="J4520" s="331"/>
      <c r="K4520" s="132">
        <v>4.22</v>
      </c>
      <c r="L4520" s="331"/>
      <c r="M4520" s="331"/>
      <c r="N4520" s="132">
        <v>4.22</v>
      </c>
      <c r="O4520" s="331"/>
      <c r="P4520" s="331"/>
      <c r="Q4520" s="331"/>
      <c r="R4520" s="331"/>
      <c r="S4520" s="132">
        <v>4.22</v>
      </c>
    </row>
    <row r="4521" spans="1:19" ht="10.9" customHeight="1" x14ac:dyDescent="0.2">
      <c r="A4521" s="128" t="s">
        <v>4015</v>
      </c>
      <c r="B4521" s="334">
        <v>4666</v>
      </c>
      <c r="C4521" s="321"/>
      <c r="D4521" s="321" t="s">
        <v>3836</v>
      </c>
      <c r="E4521" s="321"/>
      <c r="F4521" s="321"/>
      <c r="G4521" s="321" t="s">
        <v>7</v>
      </c>
      <c r="H4521" s="321"/>
      <c r="I4521" s="347">
        <v>30</v>
      </c>
      <c r="J4521" s="331"/>
      <c r="K4521" s="142">
        <v>11.92</v>
      </c>
      <c r="L4521" s="331"/>
      <c r="M4521" s="331"/>
      <c r="N4521" s="135">
        <v>357.6</v>
      </c>
      <c r="O4521" s="331"/>
      <c r="P4521" s="331"/>
      <c r="Q4521" s="331"/>
      <c r="R4521" s="331"/>
      <c r="S4521" s="135">
        <v>357.6</v>
      </c>
    </row>
    <row r="4522" spans="1:19" ht="10.9" customHeight="1" x14ac:dyDescent="0.2">
      <c r="A4522" s="128" t="s">
        <v>4015</v>
      </c>
      <c r="B4522" s="334">
        <v>4676</v>
      </c>
      <c r="C4522" s="321"/>
      <c r="D4522" s="321" t="s">
        <v>3830</v>
      </c>
      <c r="E4522" s="321"/>
      <c r="F4522" s="321"/>
      <c r="G4522" s="321" t="s">
        <v>7</v>
      </c>
      <c r="H4522" s="321"/>
      <c r="I4522" s="347">
        <v>10</v>
      </c>
      <c r="J4522" s="331"/>
      <c r="K4522" s="132">
        <v>5.68</v>
      </c>
      <c r="L4522" s="331"/>
      <c r="M4522" s="331"/>
      <c r="N4522" s="142">
        <v>56.8</v>
      </c>
      <c r="O4522" s="331"/>
      <c r="P4522" s="331"/>
      <c r="Q4522" s="331"/>
      <c r="R4522" s="331"/>
      <c r="S4522" s="142">
        <v>56.8</v>
      </c>
    </row>
    <row r="4523" spans="1:19" ht="10.9" customHeight="1" x14ac:dyDescent="0.2">
      <c r="A4523" s="128" t="s">
        <v>4015</v>
      </c>
      <c r="B4523" s="334">
        <v>4677</v>
      </c>
      <c r="C4523" s="321"/>
      <c r="D4523" s="321" t="s">
        <v>3829</v>
      </c>
      <c r="E4523" s="321"/>
      <c r="F4523" s="321"/>
      <c r="G4523" s="321" t="s">
        <v>7</v>
      </c>
      <c r="H4523" s="321"/>
      <c r="I4523" s="335">
        <v>1</v>
      </c>
      <c r="J4523" s="331"/>
      <c r="K4523" s="132">
        <v>6.02</v>
      </c>
      <c r="L4523" s="331"/>
      <c r="M4523" s="331"/>
      <c r="N4523" s="132">
        <v>6.02</v>
      </c>
      <c r="O4523" s="331"/>
      <c r="P4523" s="331"/>
      <c r="Q4523" s="331"/>
      <c r="R4523" s="331"/>
      <c r="S4523" s="132">
        <v>6.02</v>
      </c>
    </row>
    <row r="4524" spans="1:19" ht="10.9" customHeight="1" x14ac:dyDescent="0.2">
      <c r="A4524" s="128" t="s">
        <v>4015</v>
      </c>
      <c r="B4524" s="334">
        <v>4882</v>
      </c>
      <c r="C4524" s="321"/>
      <c r="D4524" s="321" t="s">
        <v>3789</v>
      </c>
      <c r="E4524" s="321"/>
      <c r="F4524" s="321"/>
      <c r="G4524" s="321" t="s">
        <v>7</v>
      </c>
      <c r="H4524" s="321"/>
      <c r="I4524" s="335">
        <v>1</v>
      </c>
      <c r="J4524" s="331"/>
      <c r="K4524" s="132">
        <v>5</v>
      </c>
      <c r="L4524" s="331"/>
      <c r="M4524" s="331"/>
      <c r="N4524" s="132">
        <v>5</v>
      </c>
      <c r="O4524" s="331"/>
      <c r="P4524" s="331"/>
      <c r="Q4524" s="331"/>
      <c r="R4524" s="331"/>
      <c r="S4524" s="132">
        <v>5</v>
      </c>
    </row>
    <row r="4525" spans="1:19" ht="10.9" customHeight="1" x14ac:dyDescent="0.2">
      <c r="A4525" s="128" t="s">
        <v>4015</v>
      </c>
      <c r="B4525" s="334">
        <v>4940</v>
      </c>
      <c r="C4525" s="321"/>
      <c r="D4525" s="321" t="s">
        <v>3784</v>
      </c>
      <c r="E4525" s="321"/>
      <c r="F4525" s="321"/>
      <c r="G4525" s="321" t="s">
        <v>7</v>
      </c>
      <c r="H4525" s="321"/>
      <c r="I4525" s="347">
        <v>14</v>
      </c>
      <c r="J4525" s="331"/>
      <c r="K4525" s="142">
        <v>85.99</v>
      </c>
      <c r="L4525" s="331"/>
      <c r="M4525" s="331"/>
      <c r="N4525" s="129">
        <v>1203.8599999999999</v>
      </c>
      <c r="O4525" s="331"/>
      <c r="P4525" s="331"/>
      <c r="Q4525" s="331"/>
      <c r="R4525" s="331"/>
      <c r="S4525" s="129">
        <v>1203.8599999999999</v>
      </c>
    </row>
    <row r="4526" spans="1:19" ht="10.9" customHeight="1" x14ac:dyDescent="0.2">
      <c r="A4526" s="128" t="s">
        <v>4015</v>
      </c>
      <c r="B4526" s="334">
        <v>4994</v>
      </c>
      <c r="C4526" s="321"/>
      <c r="D4526" s="321" t="s">
        <v>3774</v>
      </c>
      <c r="E4526" s="321"/>
      <c r="F4526" s="321"/>
      <c r="G4526" s="321" t="s">
        <v>7</v>
      </c>
      <c r="H4526" s="321"/>
      <c r="I4526" s="335">
        <v>1</v>
      </c>
      <c r="J4526" s="331"/>
      <c r="K4526" s="132">
        <v>5.09</v>
      </c>
      <c r="L4526" s="331"/>
      <c r="M4526" s="331"/>
      <c r="N4526" s="132">
        <v>5.09</v>
      </c>
      <c r="O4526" s="331"/>
      <c r="P4526" s="331"/>
      <c r="Q4526" s="331"/>
      <c r="R4526" s="331"/>
      <c r="S4526" s="132">
        <v>5.09</v>
      </c>
    </row>
    <row r="4527" spans="1:19" ht="10.9" customHeight="1" x14ac:dyDescent="0.2">
      <c r="A4527" s="128" t="s">
        <v>4015</v>
      </c>
      <c r="B4527" s="334">
        <v>5200</v>
      </c>
      <c r="C4527" s="321"/>
      <c r="D4527" s="321" t="s">
        <v>3756</v>
      </c>
      <c r="E4527" s="321"/>
      <c r="F4527" s="321"/>
      <c r="G4527" s="321" t="s">
        <v>7</v>
      </c>
      <c r="H4527" s="321"/>
      <c r="I4527" s="347">
        <v>13</v>
      </c>
      <c r="J4527" s="331"/>
      <c r="K4527" s="132">
        <v>2.79</v>
      </c>
      <c r="L4527" s="331"/>
      <c r="M4527" s="331"/>
      <c r="N4527" s="142">
        <v>36.270000000000003</v>
      </c>
      <c r="O4527" s="331"/>
      <c r="P4527" s="331"/>
      <c r="Q4527" s="331"/>
      <c r="R4527" s="331"/>
      <c r="S4527" s="142">
        <v>36.270000000000003</v>
      </c>
    </row>
    <row r="4528" spans="1:19" ht="10.9" customHeight="1" x14ac:dyDescent="0.2">
      <c r="A4528" s="128" t="s">
        <v>4015</v>
      </c>
      <c r="B4528" s="334">
        <v>5245</v>
      </c>
      <c r="C4528" s="321"/>
      <c r="D4528" s="321" t="s">
        <v>3748</v>
      </c>
      <c r="E4528" s="321"/>
      <c r="F4528" s="321"/>
      <c r="G4528" s="321" t="s">
        <v>7</v>
      </c>
      <c r="H4528" s="321"/>
      <c r="I4528" s="347">
        <v>10</v>
      </c>
      <c r="J4528" s="331"/>
      <c r="K4528" s="132">
        <v>3</v>
      </c>
      <c r="L4528" s="331"/>
      <c r="M4528" s="331"/>
      <c r="N4528" s="142">
        <v>30</v>
      </c>
      <c r="O4528" s="331"/>
      <c r="P4528" s="331"/>
      <c r="Q4528" s="331"/>
      <c r="R4528" s="331"/>
      <c r="S4528" s="142">
        <v>30</v>
      </c>
    </row>
    <row r="4529" spans="1:19" ht="10.9" customHeight="1" x14ac:dyDescent="0.2">
      <c r="A4529" s="128" t="s">
        <v>4015</v>
      </c>
      <c r="B4529" s="334">
        <v>5252</v>
      </c>
      <c r="C4529" s="321"/>
      <c r="D4529" s="321" t="s">
        <v>3743</v>
      </c>
      <c r="E4529" s="321"/>
      <c r="F4529" s="321"/>
      <c r="G4529" s="321" t="s">
        <v>7</v>
      </c>
      <c r="H4529" s="321"/>
      <c r="I4529" s="347">
        <v>73</v>
      </c>
      <c r="J4529" s="331"/>
      <c r="K4529" s="142">
        <v>12.99</v>
      </c>
      <c r="L4529" s="331"/>
      <c r="M4529" s="331"/>
      <c r="N4529" s="135">
        <v>948.27</v>
      </c>
      <c r="O4529" s="331"/>
      <c r="P4529" s="331"/>
      <c r="Q4529" s="331"/>
      <c r="R4529" s="331"/>
      <c r="S4529" s="135">
        <v>948.27</v>
      </c>
    </row>
    <row r="4530" spans="1:19" ht="10.9" customHeight="1" x14ac:dyDescent="0.2">
      <c r="A4530" s="128" t="s">
        <v>4015</v>
      </c>
      <c r="B4530" s="334">
        <v>5255</v>
      </c>
      <c r="C4530" s="321"/>
      <c r="D4530" s="321" t="s">
        <v>3741</v>
      </c>
      <c r="E4530" s="321"/>
      <c r="F4530" s="321"/>
      <c r="G4530" s="321" t="s">
        <v>7</v>
      </c>
      <c r="H4530" s="321"/>
      <c r="I4530" s="347">
        <v>49</v>
      </c>
      <c r="J4530" s="331"/>
      <c r="K4530" s="132">
        <v>4</v>
      </c>
      <c r="L4530" s="331"/>
      <c r="M4530" s="331"/>
      <c r="N4530" s="135">
        <v>196</v>
      </c>
      <c r="O4530" s="331"/>
      <c r="P4530" s="331"/>
      <c r="Q4530" s="331"/>
      <c r="R4530" s="331"/>
      <c r="S4530" s="135">
        <v>196</v>
      </c>
    </row>
    <row r="4531" spans="1:19" ht="10.9" customHeight="1" x14ac:dyDescent="0.2">
      <c r="A4531" s="128" t="s">
        <v>4015</v>
      </c>
      <c r="B4531" s="334">
        <v>5256</v>
      </c>
      <c r="C4531" s="321"/>
      <c r="D4531" s="321" t="s">
        <v>3740</v>
      </c>
      <c r="E4531" s="321"/>
      <c r="F4531" s="321"/>
      <c r="G4531" s="321" t="s">
        <v>7</v>
      </c>
      <c r="H4531" s="321"/>
      <c r="I4531" s="347">
        <v>40</v>
      </c>
      <c r="J4531" s="331"/>
      <c r="K4531" s="132">
        <v>3.79</v>
      </c>
      <c r="L4531" s="331"/>
      <c r="M4531" s="331"/>
      <c r="N4531" s="135">
        <v>151.6</v>
      </c>
      <c r="O4531" s="331"/>
      <c r="P4531" s="331"/>
      <c r="Q4531" s="331"/>
      <c r="R4531" s="331"/>
      <c r="S4531" s="135">
        <v>151.6</v>
      </c>
    </row>
    <row r="4532" spans="1:19" ht="10.9" customHeight="1" x14ac:dyDescent="0.2">
      <c r="A4532" s="128" t="s">
        <v>4015</v>
      </c>
      <c r="B4532" s="334">
        <v>5257</v>
      </c>
      <c r="C4532" s="321"/>
      <c r="D4532" s="321" t="s">
        <v>3739</v>
      </c>
      <c r="E4532" s="321"/>
      <c r="F4532" s="321"/>
      <c r="G4532" s="321" t="s">
        <v>7</v>
      </c>
      <c r="H4532" s="321"/>
      <c r="I4532" s="335">
        <v>4</v>
      </c>
      <c r="J4532" s="331"/>
      <c r="K4532" s="132">
        <v>7.69</v>
      </c>
      <c r="L4532" s="331"/>
      <c r="M4532" s="331"/>
      <c r="N4532" s="142">
        <v>30.76</v>
      </c>
      <c r="O4532" s="331"/>
      <c r="P4532" s="331"/>
      <c r="Q4532" s="331"/>
      <c r="R4532" s="331"/>
      <c r="S4532" s="142">
        <v>30.76</v>
      </c>
    </row>
    <row r="4533" spans="1:19" ht="10.9" customHeight="1" x14ac:dyDescent="0.2">
      <c r="A4533" s="128" t="s">
        <v>4015</v>
      </c>
      <c r="B4533" s="334">
        <v>5258</v>
      </c>
      <c r="C4533" s="321"/>
      <c r="D4533" s="321" t="s">
        <v>3738</v>
      </c>
      <c r="E4533" s="321"/>
      <c r="F4533" s="321"/>
      <c r="G4533" s="321" t="s">
        <v>7</v>
      </c>
      <c r="H4533" s="321"/>
      <c r="I4533" s="335">
        <v>5</v>
      </c>
      <c r="J4533" s="331"/>
      <c r="K4533" s="142">
        <v>29.9</v>
      </c>
      <c r="L4533" s="331"/>
      <c r="M4533" s="331"/>
      <c r="N4533" s="135">
        <v>149.5</v>
      </c>
      <c r="O4533" s="331"/>
      <c r="P4533" s="331"/>
      <c r="Q4533" s="331"/>
      <c r="R4533" s="331"/>
      <c r="S4533" s="135">
        <v>149.5</v>
      </c>
    </row>
    <row r="4534" spans="1:19" ht="10.9" customHeight="1" x14ac:dyDescent="0.2">
      <c r="A4534" s="128" t="s">
        <v>4015</v>
      </c>
      <c r="B4534" s="334">
        <v>5261</v>
      </c>
      <c r="C4534" s="321"/>
      <c r="D4534" s="321" t="s">
        <v>3735</v>
      </c>
      <c r="E4534" s="321"/>
      <c r="F4534" s="321"/>
      <c r="G4534" s="321" t="s">
        <v>7</v>
      </c>
      <c r="H4534" s="321"/>
      <c r="I4534" s="347">
        <v>27</v>
      </c>
      <c r="J4534" s="331"/>
      <c r="K4534" s="132">
        <v>9.81</v>
      </c>
      <c r="L4534" s="331"/>
      <c r="M4534" s="331"/>
      <c r="N4534" s="135">
        <v>264.87</v>
      </c>
      <c r="O4534" s="331"/>
      <c r="P4534" s="331"/>
      <c r="Q4534" s="331"/>
      <c r="R4534" s="331"/>
      <c r="S4534" s="135">
        <v>264.87</v>
      </c>
    </row>
    <row r="4535" spans="1:19" ht="10.9" customHeight="1" x14ac:dyDescent="0.2">
      <c r="A4535" s="128" t="s">
        <v>4015</v>
      </c>
      <c r="B4535" s="334">
        <v>5266</v>
      </c>
      <c r="C4535" s="321"/>
      <c r="D4535" s="321" t="s">
        <v>3733</v>
      </c>
      <c r="E4535" s="321"/>
      <c r="F4535" s="321"/>
      <c r="G4535" s="321" t="s">
        <v>7</v>
      </c>
      <c r="H4535" s="321"/>
      <c r="I4535" s="335">
        <v>8</v>
      </c>
      <c r="J4535" s="331"/>
      <c r="K4535" s="132">
        <v>6.66</v>
      </c>
      <c r="L4535" s="331"/>
      <c r="M4535" s="331"/>
      <c r="N4535" s="142">
        <v>53.28</v>
      </c>
      <c r="O4535" s="331"/>
      <c r="P4535" s="331"/>
      <c r="Q4535" s="331"/>
      <c r="R4535" s="331"/>
      <c r="S4535" s="142">
        <v>53.28</v>
      </c>
    </row>
    <row r="4536" spans="1:19" ht="10.9" customHeight="1" x14ac:dyDescent="0.2">
      <c r="A4536" s="128" t="s">
        <v>4015</v>
      </c>
      <c r="B4536" s="334">
        <v>5334</v>
      </c>
      <c r="C4536" s="321"/>
      <c r="D4536" s="321" t="s">
        <v>3725</v>
      </c>
      <c r="E4536" s="321"/>
      <c r="F4536" s="321"/>
      <c r="G4536" s="321" t="s">
        <v>7</v>
      </c>
      <c r="H4536" s="321"/>
      <c r="I4536" s="347">
        <v>55</v>
      </c>
      <c r="J4536" s="331"/>
      <c r="K4536" s="132">
        <v>0.84</v>
      </c>
      <c r="L4536" s="331"/>
      <c r="M4536" s="331"/>
      <c r="N4536" s="142">
        <v>46.2</v>
      </c>
      <c r="O4536" s="331"/>
      <c r="P4536" s="331"/>
      <c r="Q4536" s="331"/>
      <c r="R4536" s="331"/>
      <c r="S4536" s="142">
        <v>46.2</v>
      </c>
    </row>
    <row r="4537" spans="1:19" ht="10.9" customHeight="1" x14ac:dyDescent="0.2">
      <c r="A4537" s="128" t="s">
        <v>4015</v>
      </c>
      <c r="B4537" s="334">
        <v>5349</v>
      </c>
      <c r="C4537" s="321"/>
      <c r="D4537" s="321" t="s">
        <v>3718</v>
      </c>
      <c r="E4537" s="321"/>
      <c r="F4537" s="321"/>
      <c r="G4537" s="321" t="s">
        <v>7</v>
      </c>
      <c r="H4537" s="321"/>
      <c r="I4537" s="347">
        <v>43</v>
      </c>
      <c r="J4537" s="331"/>
      <c r="K4537" s="132">
        <v>6.9</v>
      </c>
      <c r="L4537" s="331"/>
      <c r="M4537" s="331"/>
      <c r="N4537" s="135">
        <v>296.7</v>
      </c>
      <c r="O4537" s="331"/>
      <c r="P4537" s="331"/>
      <c r="Q4537" s="331"/>
      <c r="R4537" s="331"/>
      <c r="S4537" s="135">
        <v>296.7</v>
      </c>
    </row>
    <row r="4538" spans="1:19" ht="10.9" customHeight="1" x14ac:dyDescent="0.2">
      <c r="A4538" s="128" t="s">
        <v>4015</v>
      </c>
      <c r="B4538" s="334">
        <v>5352</v>
      </c>
      <c r="C4538" s="321"/>
      <c r="D4538" s="321" t="s">
        <v>3716</v>
      </c>
      <c r="E4538" s="321"/>
      <c r="F4538" s="321"/>
      <c r="G4538" s="321" t="s">
        <v>7</v>
      </c>
      <c r="H4538" s="321"/>
      <c r="I4538" s="347">
        <v>30</v>
      </c>
      <c r="J4538" s="331"/>
      <c r="K4538" s="132">
        <v>5.65</v>
      </c>
      <c r="L4538" s="331"/>
      <c r="M4538" s="331"/>
      <c r="N4538" s="135">
        <v>169.5</v>
      </c>
      <c r="O4538" s="331"/>
      <c r="P4538" s="331"/>
      <c r="Q4538" s="331"/>
      <c r="R4538" s="331"/>
      <c r="S4538" s="135">
        <v>169.5</v>
      </c>
    </row>
    <row r="4539" spans="1:19" ht="10.9" customHeight="1" x14ac:dyDescent="0.2">
      <c r="A4539" s="128" t="s">
        <v>4015</v>
      </c>
      <c r="B4539" s="334">
        <v>5353</v>
      </c>
      <c r="C4539" s="321"/>
      <c r="D4539" s="321" t="s">
        <v>3715</v>
      </c>
      <c r="E4539" s="321"/>
      <c r="F4539" s="321"/>
      <c r="G4539" s="321" t="s">
        <v>7</v>
      </c>
      <c r="H4539" s="321"/>
      <c r="I4539" s="347">
        <v>24</v>
      </c>
      <c r="J4539" s="331"/>
      <c r="K4539" s="132">
        <v>3.23</v>
      </c>
      <c r="L4539" s="331"/>
      <c r="M4539" s="331"/>
      <c r="N4539" s="142">
        <v>77.52</v>
      </c>
      <c r="O4539" s="331"/>
      <c r="P4539" s="331"/>
      <c r="Q4539" s="331"/>
      <c r="R4539" s="331"/>
      <c r="S4539" s="142">
        <v>77.52</v>
      </c>
    </row>
    <row r="4540" spans="1:19" ht="10.9" customHeight="1" x14ac:dyDescent="0.2">
      <c r="A4540" s="128" t="s">
        <v>4015</v>
      </c>
      <c r="B4540" s="334">
        <v>5355</v>
      </c>
      <c r="C4540" s="321"/>
      <c r="D4540" s="321" t="s">
        <v>3713</v>
      </c>
      <c r="E4540" s="321"/>
      <c r="F4540" s="321"/>
      <c r="G4540" s="321" t="s">
        <v>7</v>
      </c>
      <c r="H4540" s="321"/>
      <c r="I4540" s="335">
        <v>5</v>
      </c>
      <c r="J4540" s="331"/>
      <c r="K4540" s="142">
        <v>20.9</v>
      </c>
      <c r="L4540" s="331"/>
      <c r="M4540" s="331"/>
      <c r="N4540" s="135">
        <v>104.5</v>
      </c>
      <c r="O4540" s="331"/>
      <c r="P4540" s="331"/>
      <c r="Q4540" s="331"/>
      <c r="R4540" s="331"/>
      <c r="S4540" s="135">
        <v>104.5</v>
      </c>
    </row>
    <row r="4541" spans="1:19" ht="10.9" customHeight="1" x14ac:dyDescent="0.2">
      <c r="A4541" s="128" t="s">
        <v>4015</v>
      </c>
      <c r="B4541" s="334">
        <v>5358</v>
      </c>
      <c r="C4541" s="321"/>
      <c r="D4541" s="321" t="s">
        <v>3710</v>
      </c>
      <c r="E4541" s="321"/>
      <c r="F4541" s="321"/>
      <c r="G4541" s="321" t="s">
        <v>7</v>
      </c>
      <c r="H4541" s="321"/>
      <c r="I4541" s="347">
        <v>26</v>
      </c>
      <c r="J4541" s="331"/>
      <c r="K4541" s="132">
        <v>9.1999999999999993</v>
      </c>
      <c r="L4541" s="331"/>
      <c r="M4541" s="331"/>
      <c r="N4541" s="135">
        <v>239.2</v>
      </c>
      <c r="O4541" s="331"/>
      <c r="P4541" s="331"/>
      <c r="Q4541" s="331"/>
      <c r="R4541" s="331"/>
      <c r="S4541" s="135">
        <v>239.2</v>
      </c>
    </row>
    <row r="4542" spans="1:19" ht="10.9" customHeight="1" x14ac:dyDescent="0.2">
      <c r="A4542" s="128" t="s">
        <v>4015</v>
      </c>
      <c r="B4542" s="334">
        <v>5410</v>
      </c>
      <c r="C4542" s="321"/>
      <c r="D4542" s="321" t="s">
        <v>3706</v>
      </c>
      <c r="E4542" s="321"/>
      <c r="F4542" s="321"/>
      <c r="G4542" s="321" t="s">
        <v>7</v>
      </c>
      <c r="H4542" s="321"/>
      <c r="I4542" s="347">
        <v>38</v>
      </c>
      <c r="J4542" s="331"/>
      <c r="K4542" s="142">
        <v>25.99</v>
      </c>
      <c r="L4542" s="331"/>
      <c r="M4542" s="331"/>
      <c r="N4542" s="135">
        <v>987.62</v>
      </c>
      <c r="O4542" s="331"/>
      <c r="P4542" s="331"/>
      <c r="Q4542" s="331"/>
      <c r="R4542" s="331"/>
      <c r="S4542" s="135">
        <v>987.62</v>
      </c>
    </row>
    <row r="4543" spans="1:19" ht="10.9" customHeight="1" x14ac:dyDescent="0.2">
      <c r="A4543" s="128" t="s">
        <v>4015</v>
      </c>
      <c r="B4543" s="334">
        <v>5411</v>
      </c>
      <c r="C4543" s="321"/>
      <c r="D4543" s="321" t="s">
        <v>3705</v>
      </c>
      <c r="E4543" s="321"/>
      <c r="F4543" s="321"/>
      <c r="G4543" s="321" t="s">
        <v>7</v>
      </c>
      <c r="H4543" s="321"/>
      <c r="I4543" s="347">
        <v>27</v>
      </c>
      <c r="J4543" s="331"/>
      <c r="K4543" s="142">
        <v>21.99</v>
      </c>
      <c r="L4543" s="331"/>
      <c r="M4543" s="331"/>
      <c r="N4543" s="135">
        <v>593.73</v>
      </c>
      <c r="O4543" s="331"/>
      <c r="P4543" s="331"/>
      <c r="Q4543" s="331"/>
      <c r="R4543" s="331"/>
      <c r="S4543" s="135">
        <v>593.73</v>
      </c>
    </row>
    <row r="4544" spans="1:19" ht="10.9" customHeight="1" x14ac:dyDescent="0.2">
      <c r="A4544" s="128" t="s">
        <v>4015</v>
      </c>
      <c r="B4544" s="334">
        <v>5412</v>
      </c>
      <c r="C4544" s="321"/>
      <c r="D4544" s="321" t="s">
        <v>3704</v>
      </c>
      <c r="E4544" s="321"/>
      <c r="F4544" s="321"/>
      <c r="G4544" s="321" t="s">
        <v>7</v>
      </c>
      <c r="H4544" s="321"/>
      <c r="I4544" s="335">
        <v>4</v>
      </c>
      <c r="J4544" s="331"/>
      <c r="K4544" s="142">
        <v>20</v>
      </c>
      <c r="L4544" s="331"/>
      <c r="M4544" s="331"/>
      <c r="N4544" s="142">
        <v>80</v>
      </c>
      <c r="O4544" s="331"/>
      <c r="P4544" s="331"/>
      <c r="Q4544" s="331"/>
      <c r="R4544" s="331"/>
      <c r="S4544" s="142">
        <v>80</v>
      </c>
    </row>
    <row r="4545" spans="1:19" ht="10.9" customHeight="1" x14ac:dyDescent="0.2">
      <c r="A4545" s="128" t="s">
        <v>4015</v>
      </c>
      <c r="B4545" s="334">
        <v>5416</v>
      </c>
      <c r="C4545" s="321"/>
      <c r="D4545" s="321" t="s">
        <v>3701</v>
      </c>
      <c r="E4545" s="321"/>
      <c r="F4545" s="321"/>
      <c r="G4545" s="321" t="s">
        <v>7</v>
      </c>
      <c r="H4545" s="321"/>
      <c r="I4545" s="335">
        <v>3</v>
      </c>
      <c r="J4545" s="331"/>
      <c r="K4545" s="132">
        <v>4.41</v>
      </c>
      <c r="L4545" s="331"/>
      <c r="M4545" s="331"/>
      <c r="N4545" s="142">
        <v>13.23</v>
      </c>
      <c r="O4545" s="331"/>
      <c r="P4545" s="331"/>
      <c r="Q4545" s="331"/>
      <c r="R4545" s="331"/>
      <c r="S4545" s="142">
        <v>13.23</v>
      </c>
    </row>
    <row r="4546" spans="1:19" ht="10.9" customHeight="1" x14ac:dyDescent="0.2">
      <c r="A4546" s="128" t="s">
        <v>4015</v>
      </c>
      <c r="B4546" s="334">
        <v>5417</v>
      </c>
      <c r="C4546" s="321"/>
      <c r="D4546" s="321" t="s">
        <v>3700</v>
      </c>
      <c r="E4546" s="321"/>
      <c r="F4546" s="321"/>
      <c r="G4546" s="321" t="s">
        <v>7</v>
      </c>
      <c r="H4546" s="321"/>
      <c r="I4546" s="335">
        <v>4</v>
      </c>
      <c r="J4546" s="331"/>
      <c r="K4546" s="142">
        <v>16.989999999999998</v>
      </c>
      <c r="L4546" s="331"/>
      <c r="M4546" s="331"/>
      <c r="N4546" s="142">
        <v>67.959999999999994</v>
      </c>
      <c r="O4546" s="331"/>
      <c r="P4546" s="331"/>
      <c r="Q4546" s="331"/>
      <c r="R4546" s="331"/>
      <c r="S4546" s="142">
        <v>67.959999999999994</v>
      </c>
    </row>
    <row r="4547" spans="1:19" ht="10.9" customHeight="1" x14ac:dyDescent="0.2">
      <c r="A4547" s="128" t="s">
        <v>4015</v>
      </c>
      <c r="B4547" s="334">
        <v>5421</v>
      </c>
      <c r="C4547" s="321"/>
      <c r="D4547" s="321" t="s">
        <v>3696</v>
      </c>
      <c r="E4547" s="321"/>
      <c r="F4547" s="321"/>
      <c r="G4547" s="321" t="s">
        <v>7</v>
      </c>
      <c r="H4547" s="321"/>
      <c r="I4547" s="335">
        <v>8</v>
      </c>
      <c r="J4547" s="331"/>
      <c r="K4547" s="142">
        <v>57.28</v>
      </c>
      <c r="L4547" s="331"/>
      <c r="M4547" s="331"/>
      <c r="N4547" s="135">
        <v>458.24</v>
      </c>
      <c r="O4547" s="331"/>
      <c r="P4547" s="331"/>
      <c r="Q4547" s="331"/>
      <c r="R4547" s="331"/>
      <c r="S4547" s="135">
        <v>458.24</v>
      </c>
    </row>
    <row r="4548" spans="1:19" ht="10.9" customHeight="1" x14ac:dyDescent="0.2">
      <c r="A4548" s="128" t="s">
        <v>4015</v>
      </c>
      <c r="B4548" s="334">
        <v>5426</v>
      </c>
      <c r="C4548" s="321"/>
      <c r="D4548" s="321" t="s">
        <v>3692</v>
      </c>
      <c r="E4548" s="321"/>
      <c r="F4548" s="321"/>
      <c r="G4548" s="321" t="s">
        <v>7</v>
      </c>
      <c r="H4548" s="321"/>
      <c r="I4548" s="335">
        <v>2</v>
      </c>
      <c r="J4548" s="331"/>
      <c r="K4548" s="142">
        <v>27.99</v>
      </c>
      <c r="L4548" s="331"/>
      <c r="M4548" s="331"/>
      <c r="N4548" s="142">
        <v>55.98</v>
      </c>
      <c r="O4548" s="331"/>
      <c r="P4548" s="331"/>
      <c r="Q4548" s="331"/>
      <c r="R4548" s="331"/>
      <c r="S4548" s="142">
        <v>55.98</v>
      </c>
    </row>
    <row r="4549" spans="1:19" ht="10.9" customHeight="1" x14ac:dyDescent="0.2">
      <c r="A4549" s="128" t="s">
        <v>4015</v>
      </c>
      <c r="B4549" s="334">
        <v>5440</v>
      </c>
      <c r="C4549" s="321"/>
      <c r="D4549" s="321" t="s">
        <v>3689</v>
      </c>
      <c r="E4549" s="321"/>
      <c r="F4549" s="321"/>
      <c r="G4549" s="321" t="s">
        <v>7</v>
      </c>
      <c r="H4549" s="321"/>
      <c r="I4549" s="335">
        <v>1</v>
      </c>
      <c r="J4549" s="331"/>
      <c r="K4549" s="142">
        <v>86.43</v>
      </c>
      <c r="L4549" s="331"/>
      <c r="M4549" s="331"/>
      <c r="N4549" s="142">
        <v>86.43</v>
      </c>
      <c r="O4549" s="331"/>
      <c r="P4549" s="331"/>
      <c r="Q4549" s="331"/>
      <c r="R4549" s="331"/>
      <c r="S4549" s="142">
        <v>86.43</v>
      </c>
    </row>
    <row r="4550" spans="1:19" ht="10.9" customHeight="1" x14ac:dyDescent="0.2">
      <c r="A4550" s="128" t="s">
        <v>4015</v>
      </c>
      <c r="B4550" s="334">
        <v>5548</v>
      </c>
      <c r="C4550" s="321"/>
      <c r="D4550" s="321" t="s">
        <v>3682</v>
      </c>
      <c r="E4550" s="321"/>
      <c r="F4550" s="321"/>
      <c r="G4550" s="321" t="s">
        <v>7</v>
      </c>
      <c r="H4550" s="321"/>
      <c r="I4550" s="347">
        <v>12</v>
      </c>
      <c r="J4550" s="331"/>
      <c r="K4550" s="132">
        <v>6.24</v>
      </c>
      <c r="L4550" s="331"/>
      <c r="M4550" s="331"/>
      <c r="N4550" s="142">
        <v>74.88</v>
      </c>
      <c r="O4550" s="331"/>
      <c r="P4550" s="331"/>
      <c r="Q4550" s="331"/>
      <c r="R4550" s="331"/>
      <c r="S4550" s="142">
        <v>74.88</v>
      </c>
    </row>
    <row r="4551" spans="1:19" ht="10.9" customHeight="1" x14ac:dyDescent="0.2">
      <c r="A4551" s="128" t="s">
        <v>4015</v>
      </c>
      <c r="B4551" s="334">
        <v>5559</v>
      </c>
      <c r="C4551" s="321"/>
      <c r="D4551" s="321" t="s">
        <v>3679</v>
      </c>
      <c r="E4551" s="321"/>
      <c r="F4551" s="321"/>
      <c r="G4551" s="321" t="s">
        <v>7</v>
      </c>
      <c r="H4551" s="321"/>
      <c r="I4551" s="352">
        <v>229</v>
      </c>
      <c r="J4551" s="331"/>
      <c r="K4551" s="132">
        <v>4.83</v>
      </c>
      <c r="L4551" s="331"/>
      <c r="M4551" s="331"/>
      <c r="N4551" s="129">
        <v>1106.07</v>
      </c>
      <c r="O4551" s="331"/>
      <c r="P4551" s="331"/>
      <c r="Q4551" s="331"/>
      <c r="R4551" s="331"/>
      <c r="S4551" s="129">
        <v>1106.07</v>
      </c>
    </row>
    <row r="4552" spans="1:19" ht="10.9" customHeight="1" x14ac:dyDescent="0.2">
      <c r="A4552" s="128" t="s">
        <v>4015</v>
      </c>
      <c r="B4552" s="334">
        <v>5563</v>
      </c>
      <c r="C4552" s="321"/>
      <c r="D4552" s="321" t="s">
        <v>3677</v>
      </c>
      <c r="E4552" s="321"/>
      <c r="F4552" s="321"/>
      <c r="G4552" s="321" t="s">
        <v>7</v>
      </c>
      <c r="H4552" s="321"/>
      <c r="I4552" s="347">
        <v>84</v>
      </c>
      <c r="J4552" s="331"/>
      <c r="K4552" s="132">
        <v>2.4</v>
      </c>
      <c r="L4552" s="331"/>
      <c r="M4552" s="331"/>
      <c r="N4552" s="135">
        <v>201.6</v>
      </c>
      <c r="O4552" s="331"/>
      <c r="P4552" s="331"/>
      <c r="Q4552" s="331"/>
      <c r="R4552" s="331"/>
      <c r="S4552" s="135">
        <v>201.6</v>
      </c>
    </row>
    <row r="4553" spans="1:19" ht="10.9" customHeight="1" x14ac:dyDescent="0.2">
      <c r="A4553" s="128" t="s">
        <v>4015</v>
      </c>
      <c r="B4553" s="334">
        <v>5564</v>
      </c>
      <c r="C4553" s="321"/>
      <c r="D4553" s="321" t="s">
        <v>3676</v>
      </c>
      <c r="E4553" s="321"/>
      <c r="F4553" s="321"/>
      <c r="G4553" s="321" t="s">
        <v>7</v>
      </c>
      <c r="H4553" s="321"/>
      <c r="I4553" s="335">
        <v>6</v>
      </c>
      <c r="J4553" s="331"/>
      <c r="K4553" s="132">
        <v>4.8600000000000003</v>
      </c>
      <c r="L4553" s="331"/>
      <c r="M4553" s="331"/>
      <c r="N4553" s="142">
        <v>29.16</v>
      </c>
      <c r="O4553" s="331"/>
      <c r="P4553" s="331"/>
      <c r="Q4553" s="331"/>
      <c r="R4553" s="331"/>
      <c r="S4553" s="142">
        <v>29.16</v>
      </c>
    </row>
    <row r="4554" spans="1:19" ht="10.9" customHeight="1" x14ac:dyDescent="0.2">
      <c r="A4554" s="128" t="s">
        <v>4015</v>
      </c>
      <c r="B4554" s="334">
        <v>5565</v>
      </c>
      <c r="C4554" s="321"/>
      <c r="D4554" s="321" t="s">
        <v>3675</v>
      </c>
      <c r="E4554" s="321"/>
      <c r="F4554" s="321"/>
      <c r="G4554" s="321" t="s">
        <v>7</v>
      </c>
      <c r="H4554" s="321"/>
      <c r="I4554" s="347">
        <v>22</v>
      </c>
      <c r="J4554" s="331"/>
      <c r="K4554" s="142">
        <v>12.33</v>
      </c>
      <c r="L4554" s="331"/>
      <c r="M4554" s="331"/>
      <c r="N4554" s="135">
        <v>271.26</v>
      </c>
      <c r="O4554" s="331"/>
      <c r="P4554" s="331"/>
      <c r="Q4554" s="331"/>
      <c r="R4554" s="331"/>
      <c r="S4554" s="135">
        <v>271.26</v>
      </c>
    </row>
    <row r="4555" spans="1:19" ht="10.9" customHeight="1" x14ac:dyDescent="0.2">
      <c r="A4555" s="128" t="s">
        <v>4015</v>
      </c>
      <c r="B4555" s="334">
        <v>5568</v>
      </c>
      <c r="C4555" s="321"/>
      <c r="D4555" s="321" t="s">
        <v>3673</v>
      </c>
      <c r="E4555" s="321"/>
      <c r="F4555" s="321"/>
      <c r="G4555" s="321" t="s">
        <v>7</v>
      </c>
      <c r="H4555" s="321"/>
      <c r="I4555" s="347">
        <v>40</v>
      </c>
      <c r="J4555" s="331"/>
      <c r="K4555" s="132">
        <v>8.6999999999999993</v>
      </c>
      <c r="L4555" s="331"/>
      <c r="M4555" s="331"/>
      <c r="N4555" s="135">
        <v>348</v>
      </c>
      <c r="O4555" s="331"/>
      <c r="P4555" s="331"/>
      <c r="Q4555" s="331"/>
      <c r="R4555" s="331"/>
      <c r="S4555" s="135">
        <v>348</v>
      </c>
    </row>
    <row r="4556" spans="1:19" ht="10.9" customHeight="1" x14ac:dyDescent="0.2">
      <c r="A4556" s="128" t="s">
        <v>4015</v>
      </c>
      <c r="B4556" s="334">
        <v>5594</v>
      </c>
      <c r="C4556" s="321"/>
      <c r="D4556" s="321" t="s">
        <v>3668</v>
      </c>
      <c r="E4556" s="321"/>
      <c r="F4556" s="321"/>
      <c r="G4556" s="321" t="s">
        <v>7</v>
      </c>
      <c r="H4556" s="321"/>
      <c r="I4556" s="347">
        <v>13</v>
      </c>
      <c r="J4556" s="331"/>
      <c r="K4556" s="132">
        <v>5.65</v>
      </c>
      <c r="L4556" s="331"/>
      <c r="M4556" s="331"/>
      <c r="N4556" s="142">
        <v>73.45</v>
      </c>
      <c r="O4556" s="331"/>
      <c r="P4556" s="331"/>
      <c r="Q4556" s="331"/>
      <c r="R4556" s="331"/>
      <c r="S4556" s="142">
        <v>73.45</v>
      </c>
    </row>
    <row r="4557" spans="1:19" ht="10.9" customHeight="1" x14ac:dyDescent="0.2">
      <c r="A4557" s="128" t="s">
        <v>4015</v>
      </c>
      <c r="B4557" s="334">
        <v>5599</v>
      </c>
      <c r="C4557" s="321"/>
      <c r="D4557" s="321" t="s">
        <v>3667</v>
      </c>
      <c r="E4557" s="321"/>
      <c r="F4557" s="321"/>
      <c r="G4557" s="321" t="s">
        <v>7</v>
      </c>
      <c r="H4557" s="321"/>
      <c r="I4557" s="347">
        <v>15</v>
      </c>
      <c r="J4557" s="331"/>
      <c r="K4557" s="132">
        <v>2.15</v>
      </c>
      <c r="L4557" s="331"/>
      <c r="M4557" s="331"/>
      <c r="N4557" s="142">
        <v>32.25</v>
      </c>
      <c r="O4557" s="331"/>
      <c r="P4557" s="331"/>
      <c r="Q4557" s="331"/>
      <c r="R4557" s="331"/>
      <c r="S4557" s="142">
        <v>32.25</v>
      </c>
    </row>
    <row r="4558" spans="1:19" ht="10.9" customHeight="1" x14ac:dyDescent="0.2">
      <c r="A4558" s="128" t="s">
        <v>4015</v>
      </c>
      <c r="B4558" s="334">
        <v>5612</v>
      </c>
      <c r="C4558" s="321"/>
      <c r="D4558" s="321" t="s">
        <v>3663</v>
      </c>
      <c r="E4558" s="321"/>
      <c r="F4558" s="321"/>
      <c r="G4558" s="321" t="s">
        <v>7</v>
      </c>
      <c r="H4558" s="321"/>
      <c r="I4558" s="335">
        <v>1</v>
      </c>
      <c r="J4558" s="331"/>
      <c r="K4558" s="132">
        <v>9.99</v>
      </c>
      <c r="L4558" s="331"/>
      <c r="M4558" s="331"/>
      <c r="N4558" s="132">
        <v>9.99</v>
      </c>
      <c r="O4558" s="331"/>
      <c r="P4558" s="331"/>
      <c r="Q4558" s="331"/>
      <c r="R4558" s="331"/>
      <c r="S4558" s="132">
        <v>9.99</v>
      </c>
    </row>
    <row r="4559" spans="1:19" ht="10.9" customHeight="1" x14ac:dyDescent="0.2">
      <c r="A4559" s="128" t="s">
        <v>4015</v>
      </c>
      <c r="B4559" s="334">
        <v>9553</v>
      </c>
      <c r="C4559" s="321"/>
      <c r="D4559" s="321" t="s">
        <v>3551</v>
      </c>
      <c r="E4559" s="321"/>
      <c r="F4559" s="321"/>
      <c r="G4559" s="321" t="s">
        <v>7</v>
      </c>
      <c r="H4559" s="321"/>
      <c r="I4559" s="335">
        <v>4</v>
      </c>
      <c r="J4559" s="331"/>
      <c r="K4559" s="132">
        <v>4.1900000000000004</v>
      </c>
      <c r="L4559" s="331"/>
      <c r="M4559" s="331"/>
      <c r="N4559" s="142">
        <v>16.760000000000002</v>
      </c>
      <c r="O4559" s="331"/>
      <c r="P4559" s="331"/>
      <c r="Q4559" s="331"/>
      <c r="R4559" s="331"/>
      <c r="S4559" s="142">
        <v>16.760000000000002</v>
      </c>
    </row>
    <row r="4560" spans="1:19" ht="10.9" customHeight="1" x14ac:dyDescent="0.2">
      <c r="A4560" s="128" t="s">
        <v>4015</v>
      </c>
      <c r="B4560" s="334">
        <v>9554</v>
      </c>
      <c r="C4560" s="321"/>
      <c r="D4560" s="321" t="s">
        <v>3550</v>
      </c>
      <c r="E4560" s="321"/>
      <c r="F4560" s="321"/>
      <c r="G4560" s="321" t="s">
        <v>7</v>
      </c>
      <c r="H4560" s="321"/>
      <c r="I4560" s="335">
        <v>1</v>
      </c>
      <c r="J4560" s="331"/>
      <c r="K4560" s="142">
        <v>48.78</v>
      </c>
      <c r="L4560" s="331"/>
      <c r="M4560" s="331"/>
      <c r="N4560" s="142">
        <v>48.78</v>
      </c>
      <c r="O4560" s="331"/>
      <c r="P4560" s="331"/>
      <c r="Q4560" s="331"/>
      <c r="R4560" s="331"/>
      <c r="S4560" s="142">
        <v>48.78</v>
      </c>
    </row>
    <row r="4561" spans="1:19" ht="10.9" customHeight="1" x14ac:dyDescent="0.2">
      <c r="A4561" s="128" t="s">
        <v>4015</v>
      </c>
      <c r="B4561" s="334">
        <v>9559</v>
      </c>
      <c r="C4561" s="321"/>
      <c r="D4561" s="321" t="s">
        <v>3545</v>
      </c>
      <c r="E4561" s="321"/>
      <c r="F4561" s="321"/>
      <c r="G4561" s="321" t="s">
        <v>7</v>
      </c>
      <c r="H4561" s="321"/>
      <c r="I4561" s="335">
        <v>1</v>
      </c>
      <c r="J4561" s="331"/>
      <c r="K4561" s="142">
        <v>10.94</v>
      </c>
      <c r="L4561" s="331"/>
      <c r="M4561" s="331"/>
      <c r="N4561" s="142">
        <v>10.94</v>
      </c>
      <c r="O4561" s="331"/>
      <c r="P4561" s="331"/>
      <c r="Q4561" s="331"/>
      <c r="R4561" s="331"/>
      <c r="S4561" s="142">
        <v>10.94</v>
      </c>
    </row>
    <row r="4562" spans="1:19" ht="10.9" customHeight="1" x14ac:dyDescent="0.2">
      <c r="A4562" s="128" t="s">
        <v>4015</v>
      </c>
      <c r="B4562" s="334">
        <v>9573</v>
      </c>
      <c r="C4562" s="321"/>
      <c r="D4562" s="321" t="s">
        <v>3530</v>
      </c>
      <c r="E4562" s="321"/>
      <c r="F4562" s="321"/>
      <c r="G4562" s="321" t="s">
        <v>7</v>
      </c>
      <c r="H4562" s="321"/>
      <c r="I4562" s="335">
        <v>3</v>
      </c>
      <c r="J4562" s="331"/>
      <c r="K4562" s="135">
        <v>237.86</v>
      </c>
      <c r="L4562" s="331"/>
      <c r="M4562" s="331"/>
      <c r="N4562" s="135">
        <v>713.58</v>
      </c>
      <c r="O4562" s="331"/>
      <c r="P4562" s="331"/>
      <c r="Q4562" s="331"/>
      <c r="R4562" s="331"/>
      <c r="S4562" s="135">
        <v>713.58</v>
      </c>
    </row>
    <row r="4563" spans="1:19" ht="10.9" customHeight="1" x14ac:dyDescent="0.2">
      <c r="A4563" s="128" t="s">
        <v>4015</v>
      </c>
      <c r="B4563" s="334">
        <v>9574</v>
      </c>
      <c r="C4563" s="321"/>
      <c r="D4563" s="321" t="s">
        <v>3529</v>
      </c>
      <c r="E4563" s="321"/>
      <c r="F4563" s="321"/>
      <c r="G4563" s="321" t="s">
        <v>7</v>
      </c>
      <c r="H4563" s="321"/>
      <c r="I4563" s="335">
        <v>9</v>
      </c>
      <c r="J4563" s="331"/>
      <c r="K4563" s="135">
        <v>269.68</v>
      </c>
      <c r="L4563" s="331"/>
      <c r="M4563" s="331"/>
      <c r="N4563" s="129">
        <v>2427.12</v>
      </c>
      <c r="O4563" s="331"/>
      <c r="P4563" s="331"/>
      <c r="Q4563" s="331"/>
      <c r="R4563" s="331"/>
      <c r="S4563" s="129">
        <v>2427.12</v>
      </c>
    </row>
    <row r="4564" spans="1:19" ht="10.9" customHeight="1" x14ac:dyDescent="0.2">
      <c r="A4564" s="322" t="s">
        <v>4014</v>
      </c>
      <c r="B4564" s="322"/>
      <c r="C4564" s="322"/>
      <c r="D4564" s="322"/>
      <c r="E4564" s="322"/>
      <c r="F4564" s="322"/>
      <c r="G4564" s="322"/>
      <c r="H4564" s="322"/>
      <c r="I4564" s="322"/>
      <c r="J4564" s="322"/>
      <c r="K4564" s="322"/>
      <c r="L4564" s="333">
        <v>0</v>
      </c>
      <c r="M4564" s="322"/>
      <c r="N4564" s="159">
        <v>12302.51</v>
      </c>
      <c r="O4564" s="333">
        <v>0</v>
      </c>
      <c r="P4564" s="322"/>
      <c r="Q4564" s="333">
        <v>0</v>
      </c>
      <c r="R4564" s="322"/>
      <c r="S4564" s="159">
        <v>12302.51</v>
      </c>
    </row>
    <row r="4565" spans="1:19" ht="10.9" customHeight="1" x14ac:dyDescent="0.2">
      <c r="A4565" s="322" t="s">
        <v>4013</v>
      </c>
      <c r="B4565" s="322"/>
      <c r="C4565" s="322"/>
      <c r="D4565" s="322"/>
      <c r="E4565" s="322"/>
      <c r="F4565" s="322"/>
      <c r="G4565" s="322"/>
      <c r="H4565" s="322"/>
      <c r="I4565" s="322"/>
      <c r="J4565" s="322"/>
      <c r="K4565" s="322"/>
      <c r="L4565" s="330">
        <v>0</v>
      </c>
      <c r="M4565" s="322"/>
      <c r="N4565" s="149">
        <v>1</v>
      </c>
      <c r="O4565" s="330">
        <v>0</v>
      </c>
      <c r="P4565" s="322"/>
      <c r="Q4565" s="330">
        <v>0</v>
      </c>
      <c r="R4565" s="322"/>
      <c r="S4565" s="149">
        <v>1</v>
      </c>
    </row>
    <row r="4566" spans="1:19" ht="10.9" customHeight="1" x14ac:dyDescent="0.2">
      <c r="A4566" s="301"/>
      <c r="B4566" s="301"/>
      <c r="C4566" s="301"/>
      <c r="D4566" s="301"/>
      <c r="E4566" s="301"/>
      <c r="F4566" s="301"/>
      <c r="G4566" s="301"/>
      <c r="H4566" s="301"/>
      <c r="I4566" s="301"/>
      <c r="J4566" s="301"/>
      <c r="K4566" s="301"/>
      <c r="L4566" s="301"/>
      <c r="M4566" s="301"/>
      <c r="N4566" s="301"/>
      <c r="O4566" s="301"/>
      <c r="P4566" s="301"/>
      <c r="Q4566" s="301"/>
      <c r="R4566" s="301"/>
      <c r="S4566" s="301"/>
    </row>
    <row r="4567" spans="1:19" ht="10.9" customHeight="1" x14ac:dyDescent="0.2">
      <c r="A4567" s="322" t="s">
        <v>4022</v>
      </c>
      <c r="B4567" s="322"/>
      <c r="C4567" s="322"/>
      <c r="D4567" s="322"/>
      <c r="E4567" s="321" t="s">
        <v>4051</v>
      </c>
      <c r="F4567" s="321"/>
      <c r="G4567" s="321"/>
      <c r="H4567" s="321"/>
      <c r="I4567" s="321"/>
      <c r="J4567" s="321"/>
      <c r="K4567" s="321"/>
      <c r="L4567" s="321"/>
      <c r="M4567" s="321"/>
      <c r="N4567" s="321"/>
      <c r="O4567" s="321"/>
      <c r="P4567" s="322" t="s">
        <v>2904</v>
      </c>
      <c r="Q4567" s="322"/>
      <c r="R4567" s="321" t="s">
        <v>414</v>
      </c>
      <c r="S4567" s="321"/>
    </row>
    <row r="4568" spans="1:19" ht="10.9" customHeight="1" x14ac:dyDescent="0.2">
      <c r="A4568" s="157"/>
      <c r="B4568" s="324"/>
      <c r="C4568" s="324"/>
      <c r="D4568" s="324"/>
      <c r="E4568" s="324"/>
      <c r="F4568" s="324"/>
      <c r="G4568" s="325"/>
      <c r="H4568" s="325"/>
      <c r="I4568" s="325"/>
      <c r="J4568" s="325"/>
      <c r="K4568" s="156"/>
      <c r="L4568" s="326" t="s">
        <v>4020</v>
      </c>
      <c r="M4568" s="326"/>
      <c r="N4568" s="326"/>
      <c r="O4568" s="326"/>
      <c r="P4568" s="326"/>
      <c r="Q4568" s="326"/>
      <c r="R4568" s="326"/>
      <c r="S4568" s="156"/>
    </row>
    <row r="4569" spans="1:19" ht="65.650000000000006" customHeight="1" x14ac:dyDescent="0.2">
      <c r="A4569" s="155" t="s">
        <v>1247</v>
      </c>
      <c r="B4569" s="327" t="s">
        <v>0</v>
      </c>
      <c r="C4569" s="327"/>
      <c r="D4569" s="327" t="s">
        <v>1</v>
      </c>
      <c r="E4569" s="327"/>
      <c r="F4569" s="327"/>
      <c r="G4569" s="327" t="s">
        <v>2904</v>
      </c>
      <c r="H4569" s="327"/>
      <c r="I4569" s="328" t="s">
        <v>405</v>
      </c>
      <c r="J4569" s="328"/>
      <c r="K4569" s="154" t="s">
        <v>4</v>
      </c>
      <c r="L4569" s="322" t="s">
        <v>4019</v>
      </c>
      <c r="M4569" s="322"/>
      <c r="N4569" s="141" t="s">
        <v>4018</v>
      </c>
      <c r="O4569" s="322" t="s">
        <v>4017</v>
      </c>
      <c r="P4569" s="322"/>
      <c r="Q4569" s="322" t="s">
        <v>4016</v>
      </c>
      <c r="R4569" s="322"/>
      <c r="S4569" s="154" t="s">
        <v>5</v>
      </c>
    </row>
    <row r="4570" spans="1:19" ht="10.9" customHeight="1" x14ac:dyDescent="0.2">
      <c r="A4570" s="128" t="s">
        <v>4015</v>
      </c>
      <c r="B4570" s="334">
        <v>4603</v>
      </c>
      <c r="C4570" s="321"/>
      <c r="D4570" s="321" t="s">
        <v>3849</v>
      </c>
      <c r="E4570" s="321"/>
      <c r="F4570" s="321"/>
      <c r="G4570" s="321" t="s">
        <v>7</v>
      </c>
      <c r="H4570" s="321"/>
      <c r="I4570" s="347">
        <v>48</v>
      </c>
      <c r="J4570" s="331"/>
      <c r="K4570" s="142">
        <v>10.17</v>
      </c>
      <c r="L4570" s="331"/>
      <c r="M4570" s="331"/>
      <c r="N4570" s="135">
        <v>488.16</v>
      </c>
      <c r="O4570" s="331"/>
      <c r="P4570" s="331"/>
      <c r="Q4570" s="331"/>
      <c r="R4570" s="331"/>
      <c r="S4570" s="135">
        <v>488.16</v>
      </c>
    </row>
    <row r="4571" spans="1:19" ht="10.9" customHeight="1" x14ac:dyDescent="0.2">
      <c r="A4571" s="128" t="s">
        <v>4015</v>
      </c>
      <c r="B4571" s="334">
        <v>4649</v>
      </c>
      <c r="C4571" s="321"/>
      <c r="D4571" s="321" t="s">
        <v>3845</v>
      </c>
      <c r="E4571" s="321"/>
      <c r="F4571" s="321"/>
      <c r="G4571" s="321" t="s">
        <v>7</v>
      </c>
      <c r="H4571" s="321"/>
      <c r="I4571" s="335">
        <v>3</v>
      </c>
      <c r="J4571" s="331"/>
      <c r="K4571" s="132">
        <v>4.22</v>
      </c>
      <c r="L4571" s="331"/>
      <c r="M4571" s="331"/>
      <c r="N4571" s="142">
        <v>12.66</v>
      </c>
      <c r="O4571" s="331"/>
      <c r="P4571" s="331"/>
      <c r="Q4571" s="331"/>
      <c r="R4571" s="331"/>
      <c r="S4571" s="142">
        <v>12.66</v>
      </c>
    </row>
    <row r="4572" spans="1:19" ht="10.9" customHeight="1" x14ac:dyDescent="0.2">
      <c r="A4572" s="128" t="s">
        <v>4015</v>
      </c>
      <c r="B4572" s="334">
        <v>4666</v>
      </c>
      <c r="C4572" s="321"/>
      <c r="D4572" s="321" t="s">
        <v>3836</v>
      </c>
      <c r="E4572" s="321"/>
      <c r="F4572" s="321"/>
      <c r="G4572" s="321" t="s">
        <v>7</v>
      </c>
      <c r="H4572" s="321"/>
      <c r="I4572" s="347">
        <v>30</v>
      </c>
      <c r="J4572" s="331"/>
      <c r="K4572" s="142">
        <v>11.92</v>
      </c>
      <c r="L4572" s="331"/>
      <c r="M4572" s="331"/>
      <c r="N4572" s="135">
        <v>357.6</v>
      </c>
      <c r="O4572" s="331"/>
      <c r="P4572" s="331"/>
      <c r="Q4572" s="331"/>
      <c r="R4572" s="331"/>
      <c r="S4572" s="135">
        <v>357.6</v>
      </c>
    </row>
    <row r="4573" spans="1:19" ht="10.9" customHeight="1" x14ac:dyDescent="0.2">
      <c r="A4573" s="128" t="s">
        <v>4015</v>
      </c>
      <c r="B4573" s="334">
        <v>4667</v>
      </c>
      <c r="C4573" s="321"/>
      <c r="D4573" s="321" t="s">
        <v>3835</v>
      </c>
      <c r="E4573" s="321"/>
      <c r="F4573" s="321"/>
      <c r="G4573" s="321" t="s">
        <v>7</v>
      </c>
      <c r="H4573" s="321"/>
      <c r="I4573" s="335">
        <v>9</v>
      </c>
      <c r="J4573" s="331"/>
      <c r="K4573" s="142">
        <v>11.49</v>
      </c>
      <c r="L4573" s="331"/>
      <c r="M4573" s="331"/>
      <c r="N4573" s="135">
        <v>103.41</v>
      </c>
      <c r="O4573" s="331"/>
      <c r="P4573" s="331"/>
      <c r="Q4573" s="331"/>
      <c r="R4573" s="331"/>
      <c r="S4573" s="135">
        <v>103.41</v>
      </c>
    </row>
    <row r="4574" spans="1:19" ht="10.9" customHeight="1" x14ac:dyDescent="0.2">
      <c r="A4574" s="128" t="s">
        <v>4015</v>
      </c>
      <c r="B4574" s="334">
        <v>4676</v>
      </c>
      <c r="C4574" s="321"/>
      <c r="D4574" s="321" t="s">
        <v>3830</v>
      </c>
      <c r="E4574" s="321"/>
      <c r="F4574" s="321"/>
      <c r="G4574" s="321" t="s">
        <v>7</v>
      </c>
      <c r="H4574" s="321"/>
      <c r="I4574" s="347">
        <v>33</v>
      </c>
      <c r="J4574" s="331"/>
      <c r="K4574" s="132">
        <v>5.68</v>
      </c>
      <c r="L4574" s="331"/>
      <c r="M4574" s="331"/>
      <c r="N4574" s="135">
        <v>187.44</v>
      </c>
      <c r="O4574" s="331"/>
      <c r="P4574" s="331"/>
      <c r="Q4574" s="331"/>
      <c r="R4574" s="331"/>
      <c r="S4574" s="135">
        <v>187.44</v>
      </c>
    </row>
    <row r="4575" spans="1:19" ht="10.9" customHeight="1" x14ac:dyDescent="0.2">
      <c r="A4575" s="128" t="s">
        <v>4015</v>
      </c>
      <c r="B4575" s="334">
        <v>4677</v>
      </c>
      <c r="C4575" s="321"/>
      <c r="D4575" s="321" t="s">
        <v>3829</v>
      </c>
      <c r="E4575" s="321"/>
      <c r="F4575" s="321"/>
      <c r="G4575" s="321" t="s">
        <v>7</v>
      </c>
      <c r="H4575" s="321"/>
      <c r="I4575" s="335">
        <v>3</v>
      </c>
      <c r="J4575" s="331"/>
      <c r="K4575" s="132">
        <v>6.02</v>
      </c>
      <c r="L4575" s="331"/>
      <c r="M4575" s="331"/>
      <c r="N4575" s="142">
        <v>18.059999999999999</v>
      </c>
      <c r="O4575" s="331"/>
      <c r="P4575" s="331"/>
      <c r="Q4575" s="331"/>
      <c r="R4575" s="331"/>
      <c r="S4575" s="142">
        <v>18.059999999999999</v>
      </c>
    </row>
    <row r="4576" spans="1:19" ht="10.9" customHeight="1" x14ac:dyDescent="0.2">
      <c r="A4576" s="128" t="s">
        <v>4015</v>
      </c>
      <c r="B4576" s="334">
        <v>4882</v>
      </c>
      <c r="C4576" s="321"/>
      <c r="D4576" s="321" t="s">
        <v>3789</v>
      </c>
      <c r="E4576" s="321"/>
      <c r="F4576" s="321"/>
      <c r="G4576" s="321" t="s">
        <v>7</v>
      </c>
      <c r="H4576" s="321"/>
      <c r="I4576" s="335">
        <v>3</v>
      </c>
      <c r="J4576" s="331"/>
      <c r="K4576" s="132">
        <v>5</v>
      </c>
      <c r="L4576" s="331"/>
      <c r="M4576" s="331"/>
      <c r="N4576" s="142">
        <v>15</v>
      </c>
      <c r="O4576" s="331"/>
      <c r="P4576" s="331"/>
      <c r="Q4576" s="331"/>
      <c r="R4576" s="331"/>
      <c r="S4576" s="142">
        <v>15</v>
      </c>
    </row>
    <row r="4577" spans="1:19" ht="10.9" customHeight="1" x14ac:dyDescent="0.2">
      <c r="A4577" s="128" t="s">
        <v>4015</v>
      </c>
      <c r="B4577" s="334">
        <v>4940</v>
      </c>
      <c r="C4577" s="321"/>
      <c r="D4577" s="321" t="s">
        <v>3784</v>
      </c>
      <c r="E4577" s="321"/>
      <c r="F4577" s="321"/>
      <c r="G4577" s="321" t="s">
        <v>7</v>
      </c>
      <c r="H4577" s="321"/>
      <c r="I4577" s="347">
        <v>57</v>
      </c>
      <c r="J4577" s="331"/>
      <c r="K4577" s="142">
        <v>85.99</v>
      </c>
      <c r="L4577" s="331"/>
      <c r="M4577" s="331"/>
      <c r="N4577" s="129">
        <v>4901.43</v>
      </c>
      <c r="O4577" s="331"/>
      <c r="P4577" s="331"/>
      <c r="Q4577" s="331"/>
      <c r="R4577" s="331"/>
      <c r="S4577" s="129">
        <v>4901.43</v>
      </c>
    </row>
    <row r="4578" spans="1:19" ht="10.9" customHeight="1" x14ac:dyDescent="0.2">
      <c r="A4578" s="128" t="s">
        <v>4015</v>
      </c>
      <c r="B4578" s="334">
        <v>4990</v>
      </c>
      <c r="C4578" s="321"/>
      <c r="D4578" s="321" t="s">
        <v>3776</v>
      </c>
      <c r="E4578" s="321"/>
      <c r="F4578" s="321"/>
      <c r="G4578" s="321" t="s">
        <v>7</v>
      </c>
      <c r="H4578" s="321"/>
      <c r="I4578" s="352">
        <v>150</v>
      </c>
      <c r="J4578" s="331"/>
      <c r="K4578" s="132">
        <v>9.85</v>
      </c>
      <c r="L4578" s="331"/>
      <c r="M4578" s="331"/>
      <c r="N4578" s="129">
        <v>1477.5</v>
      </c>
      <c r="O4578" s="331"/>
      <c r="P4578" s="331"/>
      <c r="Q4578" s="331"/>
      <c r="R4578" s="331"/>
      <c r="S4578" s="129">
        <v>1477.5</v>
      </c>
    </row>
    <row r="4579" spans="1:19" ht="10.9" customHeight="1" x14ac:dyDescent="0.2">
      <c r="A4579" s="128" t="s">
        <v>4015</v>
      </c>
      <c r="B4579" s="334">
        <v>5200</v>
      </c>
      <c r="C4579" s="321"/>
      <c r="D4579" s="321" t="s">
        <v>3756</v>
      </c>
      <c r="E4579" s="321"/>
      <c r="F4579" s="321"/>
      <c r="G4579" s="321" t="s">
        <v>7</v>
      </c>
      <c r="H4579" s="321"/>
      <c r="I4579" s="335">
        <v>6</v>
      </c>
      <c r="J4579" s="331"/>
      <c r="K4579" s="132">
        <v>2.79</v>
      </c>
      <c r="L4579" s="331"/>
      <c r="M4579" s="331"/>
      <c r="N4579" s="142">
        <v>16.739999999999998</v>
      </c>
      <c r="O4579" s="331"/>
      <c r="P4579" s="331"/>
      <c r="Q4579" s="331"/>
      <c r="R4579" s="331"/>
      <c r="S4579" s="142">
        <v>16.739999999999998</v>
      </c>
    </row>
    <row r="4580" spans="1:19" ht="10.9" customHeight="1" x14ac:dyDescent="0.2">
      <c r="A4580" s="128" t="s">
        <v>4015</v>
      </c>
      <c r="B4580" s="334">
        <v>5245</v>
      </c>
      <c r="C4580" s="321"/>
      <c r="D4580" s="321" t="s">
        <v>3748</v>
      </c>
      <c r="E4580" s="321"/>
      <c r="F4580" s="321"/>
      <c r="G4580" s="321" t="s">
        <v>7</v>
      </c>
      <c r="H4580" s="321"/>
      <c r="I4580" s="347">
        <v>27</v>
      </c>
      <c r="J4580" s="331"/>
      <c r="K4580" s="132">
        <v>3</v>
      </c>
      <c r="L4580" s="331"/>
      <c r="M4580" s="331"/>
      <c r="N4580" s="142">
        <v>81</v>
      </c>
      <c r="O4580" s="331"/>
      <c r="P4580" s="331"/>
      <c r="Q4580" s="331"/>
      <c r="R4580" s="331"/>
      <c r="S4580" s="142">
        <v>81</v>
      </c>
    </row>
    <row r="4581" spans="1:19" ht="10.9" customHeight="1" x14ac:dyDescent="0.2">
      <c r="A4581" s="128" t="s">
        <v>4015</v>
      </c>
      <c r="B4581" s="334">
        <v>5252</v>
      </c>
      <c r="C4581" s="321"/>
      <c r="D4581" s="321" t="s">
        <v>3743</v>
      </c>
      <c r="E4581" s="321"/>
      <c r="F4581" s="321"/>
      <c r="G4581" s="321" t="s">
        <v>7</v>
      </c>
      <c r="H4581" s="321"/>
      <c r="I4581" s="347">
        <v>56</v>
      </c>
      <c r="J4581" s="331"/>
      <c r="K4581" s="142">
        <v>12.99</v>
      </c>
      <c r="L4581" s="331"/>
      <c r="M4581" s="331"/>
      <c r="N4581" s="135">
        <v>727.44</v>
      </c>
      <c r="O4581" s="331"/>
      <c r="P4581" s="331"/>
      <c r="Q4581" s="331"/>
      <c r="R4581" s="331"/>
      <c r="S4581" s="135">
        <v>727.44</v>
      </c>
    </row>
    <row r="4582" spans="1:19" ht="10.9" customHeight="1" x14ac:dyDescent="0.2">
      <c r="A4582" s="128" t="s">
        <v>4015</v>
      </c>
      <c r="B4582" s="334">
        <v>5255</v>
      </c>
      <c r="C4582" s="321"/>
      <c r="D4582" s="321" t="s">
        <v>3741</v>
      </c>
      <c r="E4582" s="321"/>
      <c r="F4582" s="321"/>
      <c r="G4582" s="321" t="s">
        <v>7</v>
      </c>
      <c r="H4582" s="321"/>
      <c r="I4582" s="352">
        <v>156</v>
      </c>
      <c r="J4582" s="331"/>
      <c r="K4582" s="132">
        <v>4</v>
      </c>
      <c r="L4582" s="331"/>
      <c r="M4582" s="331"/>
      <c r="N4582" s="135">
        <v>624</v>
      </c>
      <c r="O4582" s="331"/>
      <c r="P4582" s="331"/>
      <c r="Q4582" s="331"/>
      <c r="R4582" s="331"/>
      <c r="S4582" s="135">
        <v>624</v>
      </c>
    </row>
    <row r="4583" spans="1:19" ht="10.9" customHeight="1" x14ac:dyDescent="0.2">
      <c r="A4583" s="128" t="s">
        <v>4015</v>
      </c>
      <c r="B4583" s="334">
        <v>5256</v>
      </c>
      <c r="C4583" s="321"/>
      <c r="D4583" s="321" t="s">
        <v>3740</v>
      </c>
      <c r="E4583" s="321"/>
      <c r="F4583" s="321"/>
      <c r="G4583" s="321" t="s">
        <v>7</v>
      </c>
      <c r="H4583" s="321"/>
      <c r="I4583" s="352">
        <v>180</v>
      </c>
      <c r="J4583" s="331"/>
      <c r="K4583" s="132">
        <v>3.79</v>
      </c>
      <c r="L4583" s="331"/>
      <c r="M4583" s="331"/>
      <c r="N4583" s="135">
        <v>682.2</v>
      </c>
      <c r="O4583" s="331"/>
      <c r="P4583" s="331"/>
      <c r="Q4583" s="331"/>
      <c r="R4583" s="331"/>
      <c r="S4583" s="135">
        <v>682.2</v>
      </c>
    </row>
    <row r="4584" spans="1:19" ht="10.9" customHeight="1" x14ac:dyDescent="0.2">
      <c r="A4584" s="128" t="s">
        <v>4015</v>
      </c>
      <c r="B4584" s="334">
        <v>5257</v>
      </c>
      <c r="C4584" s="321"/>
      <c r="D4584" s="321" t="s">
        <v>3739</v>
      </c>
      <c r="E4584" s="321"/>
      <c r="F4584" s="321"/>
      <c r="G4584" s="321" t="s">
        <v>7</v>
      </c>
      <c r="H4584" s="321"/>
      <c r="I4584" s="335">
        <v>1</v>
      </c>
      <c r="J4584" s="331"/>
      <c r="K4584" s="132">
        <v>7.69</v>
      </c>
      <c r="L4584" s="331"/>
      <c r="M4584" s="331"/>
      <c r="N4584" s="132">
        <v>7.69</v>
      </c>
      <c r="O4584" s="331"/>
      <c r="P4584" s="331"/>
      <c r="Q4584" s="331"/>
      <c r="R4584" s="331"/>
      <c r="S4584" s="132">
        <v>7.69</v>
      </c>
    </row>
    <row r="4585" spans="1:19" ht="10.9" customHeight="1" x14ac:dyDescent="0.2">
      <c r="A4585" s="128" t="s">
        <v>4015</v>
      </c>
      <c r="B4585" s="334">
        <v>5261</v>
      </c>
      <c r="C4585" s="321"/>
      <c r="D4585" s="321" t="s">
        <v>3735</v>
      </c>
      <c r="E4585" s="321"/>
      <c r="F4585" s="321"/>
      <c r="G4585" s="321" t="s">
        <v>7</v>
      </c>
      <c r="H4585" s="321"/>
      <c r="I4585" s="347">
        <v>78</v>
      </c>
      <c r="J4585" s="331"/>
      <c r="K4585" s="132">
        <v>9.81</v>
      </c>
      <c r="L4585" s="331"/>
      <c r="M4585" s="331"/>
      <c r="N4585" s="135">
        <v>765.18</v>
      </c>
      <c r="O4585" s="331"/>
      <c r="P4585" s="331"/>
      <c r="Q4585" s="331"/>
      <c r="R4585" s="331"/>
      <c r="S4585" s="135">
        <v>765.18</v>
      </c>
    </row>
    <row r="4586" spans="1:19" ht="10.9" customHeight="1" x14ac:dyDescent="0.2">
      <c r="A4586" s="128" t="s">
        <v>4015</v>
      </c>
      <c r="B4586" s="334">
        <v>5266</v>
      </c>
      <c r="C4586" s="321"/>
      <c r="D4586" s="321" t="s">
        <v>3733</v>
      </c>
      <c r="E4586" s="321"/>
      <c r="F4586" s="321"/>
      <c r="G4586" s="321" t="s">
        <v>7</v>
      </c>
      <c r="H4586" s="321"/>
      <c r="I4586" s="347">
        <v>36</v>
      </c>
      <c r="J4586" s="331"/>
      <c r="K4586" s="132">
        <v>6.66</v>
      </c>
      <c r="L4586" s="331"/>
      <c r="M4586" s="331"/>
      <c r="N4586" s="135">
        <v>239.76</v>
      </c>
      <c r="O4586" s="331"/>
      <c r="P4586" s="331"/>
      <c r="Q4586" s="331"/>
      <c r="R4586" s="331"/>
      <c r="S4586" s="135">
        <v>239.76</v>
      </c>
    </row>
    <row r="4587" spans="1:19" ht="10.9" customHeight="1" x14ac:dyDescent="0.2">
      <c r="A4587" s="128" t="s">
        <v>4015</v>
      </c>
      <c r="B4587" s="334">
        <v>5334</v>
      </c>
      <c r="C4587" s="321"/>
      <c r="D4587" s="321" t="s">
        <v>3725</v>
      </c>
      <c r="E4587" s="321"/>
      <c r="F4587" s="321"/>
      <c r="G4587" s="321" t="s">
        <v>7</v>
      </c>
      <c r="H4587" s="321"/>
      <c r="I4587" s="352">
        <v>163</v>
      </c>
      <c r="J4587" s="331"/>
      <c r="K4587" s="132">
        <v>0.84</v>
      </c>
      <c r="L4587" s="331"/>
      <c r="M4587" s="331"/>
      <c r="N4587" s="135">
        <v>136.91999999999999</v>
      </c>
      <c r="O4587" s="331"/>
      <c r="P4587" s="331"/>
      <c r="Q4587" s="331"/>
      <c r="R4587" s="331"/>
      <c r="S4587" s="135">
        <v>136.91999999999999</v>
      </c>
    </row>
    <row r="4588" spans="1:19" ht="10.9" customHeight="1" x14ac:dyDescent="0.2">
      <c r="A4588" s="128" t="s">
        <v>4015</v>
      </c>
      <c r="B4588" s="334">
        <v>5349</v>
      </c>
      <c r="C4588" s="321"/>
      <c r="D4588" s="321" t="s">
        <v>3718</v>
      </c>
      <c r="E4588" s="321"/>
      <c r="F4588" s="321"/>
      <c r="G4588" s="321" t="s">
        <v>7</v>
      </c>
      <c r="H4588" s="321"/>
      <c r="I4588" s="347">
        <v>36</v>
      </c>
      <c r="J4588" s="331"/>
      <c r="K4588" s="132">
        <v>6.9</v>
      </c>
      <c r="L4588" s="331"/>
      <c r="M4588" s="331"/>
      <c r="N4588" s="135">
        <v>248.4</v>
      </c>
      <c r="O4588" s="331"/>
      <c r="P4588" s="331"/>
      <c r="Q4588" s="331"/>
      <c r="R4588" s="331"/>
      <c r="S4588" s="135">
        <v>248.4</v>
      </c>
    </row>
    <row r="4589" spans="1:19" ht="10.9" customHeight="1" x14ac:dyDescent="0.2">
      <c r="A4589" s="128" t="s">
        <v>4015</v>
      </c>
      <c r="B4589" s="334">
        <v>5352</v>
      </c>
      <c r="C4589" s="321"/>
      <c r="D4589" s="321" t="s">
        <v>3716</v>
      </c>
      <c r="E4589" s="321"/>
      <c r="F4589" s="321"/>
      <c r="G4589" s="321" t="s">
        <v>7</v>
      </c>
      <c r="H4589" s="321"/>
      <c r="I4589" s="347">
        <v>78</v>
      </c>
      <c r="J4589" s="331"/>
      <c r="K4589" s="132">
        <v>5.65</v>
      </c>
      <c r="L4589" s="331"/>
      <c r="M4589" s="331"/>
      <c r="N4589" s="135">
        <v>440.7</v>
      </c>
      <c r="O4589" s="331"/>
      <c r="P4589" s="331"/>
      <c r="Q4589" s="331"/>
      <c r="R4589" s="331"/>
      <c r="S4589" s="135">
        <v>440.7</v>
      </c>
    </row>
    <row r="4590" spans="1:19" ht="10.9" customHeight="1" x14ac:dyDescent="0.2">
      <c r="A4590" s="128" t="s">
        <v>4015</v>
      </c>
      <c r="B4590" s="334">
        <v>5353</v>
      </c>
      <c r="C4590" s="321"/>
      <c r="D4590" s="321" t="s">
        <v>3715</v>
      </c>
      <c r="E4590" s="321"/>
      <c r="F4590" s="321"/>
      <c r="G4590" s="321" t="s">
        <v>7</v>
      </c>
      <c r="H4590" s="321"/>
      <c r="I4590" s="347">
        <v>24</v>
      </c>
      <c r="J4590" s="331"/>
      <c r="K4590" s="132">
        <v>3.23</v>
      </c>
      <c r="L4590" s="331"/>
      <c r="M4590" s="331"/>
      <c r="N4590" s="142">
        <v>77.52</v>
      </c>
      <c r="O4590" s="331"/>
      <c r="P4590" s="331"/>
      <c r="Q4590" s="331"/>
      <c r="R4590" s="331"/>
      <c r="S4590" s="142">
        <v>77.52</v>
      </c>
    </row>
    <row r="4591" spans="1:19" ht="10.9" customHeight="1" x14ac:dyDescent="0.2">
      <c r="A4591" s="128" t="s">
        <v>4015</v>
      </c>
      <c r="B4591" s="334">
        <v>5358</v>
      </c>
      <c r="C4591" s="321"/>
      <c r="D4591" s="321" t="s">
        <v>3710</v>
      </c>
      <c r="E4591" s="321"/>
      <c r="F4591" s="321"/>
      <c r="G4591" s="321" t="s">
        <v>7</v>
      </c>
      <c r="H4591" s="321"/>
      <c r="I4591" s="347">
        <v>81</v>
      </c>
      <c r="J4591" s="331"/>
      <c r="K4591" s="132">
        <v>9.1999999999999993</v>
      </c>
      <c r="L4591" s="331"/>
      <c r="M4591" s="331"/>
      <c r="N4591" s="135">
        <v>745.2</v>
      </c>
      <c r="O4591" s="331"/>
      <c r="P4591" s="331"/>
      <c r="Q4591" s="331"/>
      <c r="R4591" s="331"/>
      <c r="S4591" s="135">
        <v>745.2</v>
      </c>
    </row>
    <row r="4592" spans="1:19" ht="10.9" customHeight="1" x14ac:dyDescent="0.2">
      <c r="A4592" s="128" t="s">
        <v>4015</v>
      </c>
      <c r="B4592" s="334">
        <v>5410</v>
      </c>
      <c r="C4592" s="321"/>
      <c r="D4592" s="321" t="s">
        <v>3706</v>
      </c>
      <c r="E4592" s="321"/>
      <c r="F4592" s="321"/>
      <c r="G4592" s="321" t="s">
        <v>7</v>
      </c>
      <c r="H4592" s="321"/>
      <c r="I4592" s="347">
        <v>36</v>
      </c>
      <c r="J4592" s="331"/>
      <c r="K4592" s="142">
        <v>25.99</v>
      </c>
      <c r="L4592" s="331"/>
      <c r="M4592" s="331"/>
      <c r="N4592" s="135">
        <v>935.64</v>
      </c>
      <c r="O4592" s="331"/>
      <c r="P4592" s="331"/>
      <c r="Q4592" s="331"/>
      <c r="R4592" s="331"/>
      <c r="S4592" s="135">
        <v>935.64</v>
      </c>
    </row>
    <row r="4593" spans="1:19" ht="10.9" customHeight="1" x14ac:dyDescent="0.2">
      <c r="A4593" s="128" t="s">
        <v>4015</v>
      </c>
      <c r="B4593" s="334">
        <v>5411</v>
      </c>
      <c r="C4593" s="321"/>
      <c r="D4593" s="321" t="s">
        <v>3705</v>
      </c>
      <c r="E4593" s="321"/>
      <c r="F4593" s="321"/>
      <c r="G4593" s="321" t="s">
        <v>7</v>
      </c>
      <c r="H4593" s="321"/>
      <c r="I4593" s="352">
        <v>140</v>
      </c>
      <c r="J4593" s="331"/>
      <c r="K4593" s="142">
        <v>21.99</v>
      </c>
      <c r="L4593" s="331"/>
      <c r="M4593" s="331"/>
      <c r="N4593" s="129">
        <v>3078.6</v>
      </c>
      <c r="O4593" s="331"/>
      <c r="P4593" s="331"/>
      <c r="Q4593" s="331"/>
      <c r="R4593" s="331"/>
      <c r="S4593" s="129">
        <v>3078.6</v>
      </c>
    </row>
    <row r="4594" spans="1:19" ht="10.9" customHeight="1" x14ac:dyDescent="0.2">
      <c r="A4594" s="128" t="s">
        <v>4015</v>
      </c>
      <c r="B4594" s="334">
        <v>5412</v>
      </c>
      <c r="C4594" s="321"/>
      <c r="D4594" s="321" t="s">
        <v>3704</v>
      </c>
      <c r="E4594" s="321"/>
      <c r="F4594" s="321"/>
      <c r="G4594" s="321" t="s">
        <v>7</v>
      </c>
      <c r="H4594" s="321"/>
      <c r="I4594" s="335">
        <v>1</v>
      </c>
      <c r="J4594" s="331"/>
      <c r="K4594" s="142">
        <v>20</v>
      </c>
      <c r="L4594" s="331"/>
      <c r="M4594" s="331"/>
      <c r="N4594" s="142">
        <v>20</v>
      </c>
      <c r="O4594" s="331"/>
      <c r="P4594" s="331"/>
      <c r="Q4594" s="331"/>
      <c r="R4594" s="331"/>
      <c r="S4594" s="142">
        <v>20</v>
      </c>
    </row>
    <row r="4595" spans="1:19" ht="10.9" customHeight="1" x14ac:dyDescent="0.2">
      <c r="A4595" s="128" t="s">
        <v>4015</v>
      </c>
      <c r="B4595" s="334">
        <v>5416</v>
      </c>
      <c r="C4595" s="321"/>
      <c r="D4595" s="321" t="s">
        <v>3701</v>
      </c>
      <c r="E4595" s="321"/>
      <c r="F4595" s="321"/>
      <c r="G4595" s="321" t="s">
        <v>7</v>
      </c>
      <c r="H4595" s="321"/>
      <c r="I4595" s="335">
        <v>6</v>
      </c>
      <c r="J4595" s="331"/>
      <c r="K4595" s="132">
        <v>4.41</v>
      </c>
      <c r="L4595" s="331"/>
      <c r="M4595" s="331"/>
      <c r="N4595" s="142">
        <v>26.46</v>
      </c>
      <c r="O4595" s="331"/>
      <c r="P4595" s="331"/>
      <c r="Q4595" s="331"/>
      <c r="R4595" s="331"/>
      <c r="S4595" s="142">
        <v>26.46</v>
      </c>
    </row>
    <row r="4596" spans="1:19" ht="10.9" customHeight="1" x14ac:dyDescent="0.2">
      <c r="A4596" s="128" t="s">
        <v>4015</v>
      </c>
      <c r="B4596" s="334">
        <v>5417</v>
      </c>
      <c r="C4596" s="321"/>
      <c r="D4596" s="321" t="s">
        <v>3700</v>
      </c>
      <c r="E4596" s="321"/>
      <c r="F4596" s="321"/>
      <c r="G4596" s="321" t="s">
        <v>7</v>
      </c>
      <c r="H4596" s="321"/>
      <c r="I4596" s="335">
        <v>9</v>
      </c>
      <c r="J4596" s="331"/>
      <c r="K4596" s="142">
        <v>16.989999999999998</v>
      </c>
      <c r="L4596" s="331"/>
      <c r="M4596" s="331"/>
      <c r="N4596" s="135">
        <v>152.91</v>
      </c>
      <c r="O4596" s="331"/>
      <c r="P4596" s="331"/>
      <c r="Q4596" s="331"/>
      <c r="R4596" s="331"/>
      <c r="S4596" s="135">
        <v>152.91</v>
      </c>
    </row>
    <row r="4597" spans="1:19" ht="10.9" customHeight="1" x14ac:dyDescent="0.2">
      <c r="A4597" s="128" t="s">
        <v>4015</v>
      </c>
      <c r="B4597" s="334">
        <v>5418</v>
      </c>
      <c r="C4597" s="321"/>
      <c r="D4597" s="321" t="s">
        <v>3699</v>
      </c>
      <c r="E4597" s="321"/>
      <c r="F4597" s="321"/>
      <c r="G4597" s="321" t="s">
        <v>7</v>
      </c>
      <c r="H4597" s="321"/>
      <c r="I4597" s="335">
        <v>9</v>
      </c>
      <c r="J4597" s="331"/>
      <c r="K4597" s="142">
        <v>13.82</v>
      </c>
      <c r="L4597" s="331"/>
      <c r="M4597" s="331"/>
      <c r="N4597" s="135">
        <v>124.38</v>
      </c>
      <c r="O4597" s="331"/>
      <c r="P4597" s="331"/>
      <c r="Q4597" s="331"/>
      <c r="R4597" s="331"/>
      <c r="S4597" s="135">
        <v>124.38</v>
      </c>
    </row>
    <row r="4598" spans="1:19" ht="10.9" customHeight="1" x14ac:dyDescent="0.2">
      <c r="A4598" s="128" t="s">
        <v>4015</v>
      </c>
      <c r="B4598" s="334">
        <v>5421</v>
      </c>
      <c r="C4598" s="321"/>
      <c r="D4598" s="321" t="s">
        <v>3696</v>
      </c>
      <c r="E4598" s="321"/>
      <c r="F4598" s="321"/>
      <c r="G4598" s="321" t="s">
        <v>7</v>
      </c>
      <c r="H4598" s="321"/>
      <c r="I4598" s="347">
        <v>14</v>
      </c>
      <c r="J4598" s="331"/>
      <c r="K4598" s="142">
        <v>57.28</v>
      </c>
      <c r="L4598" s="331"/>
      <c r="M4598" s="331"/>
      <c r="N4598" s="135">
        <v>801.92</v>
      </c>
      <c r="O4598" s="331"/>
      <c r="P4598" s="331"/>
      <c r="Q4598" s="331"/>
      <c r="R4598" s="331"/>
      <c r="S4598" s="135">
        <v>801.92</v>
      </c>
    </row>
    <row r="4599" spans="1:19" ht="10.9" customHeight="1" x14ac:dyDescent="0.2">
      <c r="A4599" s="128" t="s">
        <v>4015</v>
      </c>
      <c r="B4599" s="334">
        <v>5440</v>
      </c>
      <c r="C4599" s="321"/>
      <c r="D4599" s="321" t="s">
        <v>3689</v>
      </c>
      <c r="E4599" s="321"/>
      <c r="F4599" s="321"/>
      <c r="G4599" s="321" t="s">
        <v>7</v>
      </c>
      <c r="H4599" s="321"/>
      <c r="I4599" s="335">
        <v>3</v>
      </c>
      <c r="J4599" s="331"/>
      <c r="K4599" s="142">
        <v>86.43</v>
      </c>
      <c r="L4599" s="331"/>
      <c r="M4599" s="331"/>
      <c r="N4599" s="135">
        <v>259.29000000000002</v>
      </c>
      <c r="O4599" s="331"/>
      <c r="P4599" s="331"/>
      <c r="Q4599" s="331"/>
      <c r="R4599" s="331"/>
      <c r="S4599" s="135">
        <v>259.29000000000002</v>
      </c>
    </row>
    <row r="4600" spans="1:19" ht="10.9" customHeight="1" x14ac:dyDescent="0.2">
      <c r="A4600" s="128" t="s">
        <v>4015</v>
      </c>
      <c r="B4600" s="334">
        <v>5548</v>
      </c>
      <c r="C4600" s="321"/>
      <c r="D4600" s="321" t="s">
        <v>3682</v>
      </c>
      <c r="E4600" s="321"/>
      <c r="F4600" s="321"/>
      <c r="G4600" s="321" t="s">
        <v>7</v>
      </c>
      <c r="H4600" s="321"/>
      <c r="I4600" s="347">
        <v>37</v>
      </c>
      <c r="J4600" s="331"/>
      <c r="K4600" s="132">
        <v>6.24</v>
      </c>
      <c r="L4600" s="331"/>
      <c r="M4600" s="331"/>
      <c r="N4600" s="135">
        <v>230.88</v>
      </c>
      <c r="O4600" s="331"/>
      <c r="P4600" s="331"/>
      <c r="Q4600" s="331"/>
      <c r="R4600" s="331"/>
      <c r="S4600" s="135">
        <v>230.88</v>
      </c>
    </row>
    <row r="4601" spans="1:19" ht="10.9" customHeight="1" x14ac:dyDescent="0.2">
      <c r="A4601" s="128" t="s">
        <v>4015</v>
      </c>
      <c r="B4601" s="334">
        <v>5559</v>
      </c>
      <c r="C4601" s="321"/>
      <c r="D4601" s="321" t="s">
        <v>3679</v>
      </c>
      <c r="E4601" s="321"/>
      <c r="F4601" s="321"/>
      <c r="G4601" s="321" t="s">
        <v>7</v>
      </c>
      <c r="H4601" s="321"/>
      <c r="I4601" s="352">
        <v>471</v>
      </c>
      <c r="J4601" s="331"/>
      <c r="K4601" s="132">
        <v>4.83</v>
      </c>
      <c r="L4601" s="331"/>
      <c r="M4601" s="331"/>
      <c r="N4601" s="129">
        <v>2274.9299999999998</v>
      </c>
      <c r="O4601" s="331"/>
      <c r="P4601" s="331"/>
      <c r="Q4601" s="331"/>
      <c r="R4601" s="331"/>
      <c r="S4601" s="129">
        <v>2274.9299999999998</v>
      </c>
    </row>
    <row r="4602" spans="1:19" ht="10.9" customHeight="1" x14ac:dyDescent="0.2">
      <c r="A4602" s="128" t="s">
        <v>4015</v>
      </c>
      <c r="B4602" s="334">
        <v>5563</v>
      </c>
      <c r="C4602" s="321"/>
      <c r="D4602" s="321" t="s">
        <v>3677</v>
      </c>
      <c r="E4602" s="321"/>
      <c r="F4602" s="321"/>
      <c r="G4602" s="321" t="s">
        <v>7</v>
      </c>
      <c r="H4602" s="321"/>
      <c r="I4602" s="352">
        <v>264</v>
      </c>
      <c r="J4602" s="331"/>
      <c r="K4602" s="132">
        <v>2.4</v>
      </c>
      <c r="L4602" s="331"/>
      <c r="M4602" s="331"/>
      <c r="N4602" s="135">
        <v>633.6</v>
      </c>
      <c r="O4602" s="331"/>
      <c r="P4602" s="331"/>
      <c r="Q4602" s="331"/>
      <c r="R4602" s="331"/>
      <c r="S4602" s="135">
        <v>633.6</v>
      </c>
    </row>
    <row r="4603" spans="1:19" ht="10.9" customHeight="1" x14ac:dyDescent="0.2">
      <c r="A4603" s="128" t="s">
        <v>4015</v>
      </c>
      <c r="B4603" s="334">
        <v>5564</v>
      </c>
      <c r="C4603" s="321"/>
      <c r="D4603" s="321" t="s">
        <v>3676</v>
      </c>
      <c r="E4603" s="321"/>
      <c r="F4603" s="321"/>
      <c r="G4603" s="321" t="s">
        <v>7</v>
      </c>
      <c r="H4603" s="321"/>
      <c r="I4603" s="347">
        <v>22</v>
      </c>
      <c r="J4603" s="331"/>
      <c r="K4603" s="132">
        <v>4.8600000000000003</v>
      </c>
      <c r="L4603" s="331"/>
      <c r="M4603" s="331"/>
      <c r="N4603" s="135">
        <v>106.92</v>
      </c>
      <c r="O4603" s="331"/>
      <c r="P4603" s="331"/>
      <c r="Q4603" s="331"/>
      <c r="R4603" s="331"/>
      <c r="S4603" s="135">
        <v>106.92</v>
      </c>
    </row>
    <row r="4604" spans="1:19" ht="10.9" customHeight="1" x14ac:dyDescent="0.2">
      <c r="A4604" s="128" t="s">
        <v>4015</v>
      </c>
      <c r="B4604" s="334">
        <v>5565</v>
      </c>
      <c r="C4604" s="321"/>
      <c r="D4604" s="321" t="s">
        <v>3675</v>
      </c>
      <c r="E4604" s="321"/>
      <c r="F4604" s="321"/>
      <c r="G4604" s="321" t="s">
        <v>7</v>
      </c>
      <c r="H4604" s="321"/>
      <c r="I4604" s="347">
        <v>20</v>
      </c>
      <c r="J4604" s="331"/>
      <c r="K4604" s="142">
        <v>12.33</v>
      </c>
      <c r="L4604" s="331"/>
      <c r="M4604" s="331"/>
      <c r="N4604" s="135">
        <v>246.6</v>
      </c>
      <c r="O4604" s="331"/>
      <c r="P4604" s="331"/>
      <c r="Q4604" s="331"/>
      <c r="R4604" s="331"/>
      <c r="S4604" s="135">
        <v>246.6</v>
      </c>
    </row>
    <row r="4605" spans="1:19" ht="10.9" customHeight="1" x14ac:dyDescent="0.2">
      <c r="A4605" s="128" t="s">
        <v>4015</v>
      </c>
      <c r="B4605" s="334">
        <v>5568</v>
      </c>
      <c r="C4605" s="321"/>
      <c r="D4605" s="321" t="s">
        <v>3673</v>
      </c>
      <c r="E4605" s="321"/>
      <c r="F4605" s="321"/>
      <c r="G4605" s="321" t="s">
        <v>7</v>
      </c>
      <c r="H4605" s="321"/>
      <c r="I4605" s="352">
        <v>141</v>
      </c>
      <c r="J4605" s="331"/>
      <c r="K4605" s="132">
        <v>8.6999999999999993</v>
      </c>
      <c r="L4605" s="331"/>
      <c r="M4605" s="331"/>
      <c r="N4605" s="129">
        <v>1226.7</v>
      </c>
      <c r="O4605" s="331"/>
      <c r="P4605" s="331"/>
      <c r="Q4605" s="331"/>
      <c r="R4605" s="331"/>
      <c r="S4605" s="129">
        <v>1226.7</v>
      </c>
    </row>
    <row r="4606" spans="1:19" ht="10.9" customHeight="1" x14ac:dyDescent="0.2">
      <c r="A4606" s="128" t="s">
        <v>4015</v>
      </c>
      <c r="B4606" s="334">
        <v>5599</v>
      </c>
      <c r="C4606" s="321"/>
      <c r="D4606" s="321" t="s">
        <v>3667</v>
      </c>
      <c r="E4606" s="321"/>
      <c r="F4606" s="321"/>
      <c r="G4606" s="321" t="s">
        <v>7</v>
      </c>
      <c r="H4606" s="321"/>
      <c r="I4606" s="347">
        <v>60</v>
      </c>
      <c r="J4606" s="331"/>
      <c r="K4606" s="132">
        <v>2.15</v>
      </c>
      <c r="L4606" s="331"/>
      <c r="M4606" s="331"/>
      <c r="N4606" s="135">
        <v>129</v>
      </c>
      <c r="O4606" s="331"/>
      <c r="P4606" s="331"/>
      <c r="Q4606" s="331"/>
      <c r="R4606" s="331"/>
      <c r="S4606" s="135">
        <v>129</v>
      </c>
    </row>
    <row r="4607" spans="1:19" ht="10.9" customHeight="1" x14ac:dyDescent="0.2">
      <c r="A4607" s="128" t="s">
        <v>4015</v>
      </c>
      <c r="B4607" s="334">
        <v>5612</v>
      </c>
      <c r="C4607" s="321"/>
      <c r="D4607" s="321" t="s">
        <v>3663</v>
      </c>
      <c r="E4607" s="321"/>
      <c r="F4607" s="321"/>
      <c r="G4607" s="321" t="s">
        <v>7</v>
      </c>
      <c r="H4607" s="321"/>
      <c r="I4607" s="335">
        <v>3</v>
      </c>
      <c r="J4607" s="331"/>
      <c r="K4607" s="132">
        <v>9.99</v>
      </c>
      <c r="L4607" s="331"/>
      <c r="M4607" s="331"/>
      <c r="N4607" s="142">
        <v>29.97</v>
      </c>
      <c r="O4607" s="331"/>
      <c r="P4607" s="331"/>
      <c r="Q4607" s="331"/>
      <c r="R4607" s="331"/>
      <c r="S4607" s="142">
        <v>29.97</v>
      </c>
    </row>
    <row r="4608" spans="1:19" ht="10.9" customHeight="1" x14ac:dyDescent="0.2">
      <c r="A4608" s="128" t="s">
        <v>4015</v>
      </c>
      <c r="B4608" s="334">
        <v>9573</v>
      </c>
      <c r="C4608" s="321"/>
      <c r="D4608" s="321" t="s">
        <v>3530</v>
      </c>
      <c r="E4608" s="321"/>
      <c r="F4608" s="321"/>
      <c r="G4608" s="321" t="s">
        <v>7</v>
      </c>
      <c r="H4608" s="321"/>
      <c r="I4608" s="335">
        <v>6</v>
      </c>
      <c r="J4608" s="331"/>
      <c r="K4608" s="135">
        <v>237.86</v>
      </c>
      <c r="L4608" s="331"/>
      <c r="M4608" s="331"/>
      <c r="N4608" s="129">
        <v>1427.16</v>
      </c>
      <c r="O4608" s="331"/>
      <c r="P4608" s="331"/>
      <c r="Q4608" s="331"/>
      <c r="R4608" s="331"/>
      <c r="S4608" s="129">
        <v>1427.16</v>
      </c>
    </row>
    <row r="4609" spans="1:19" ht="10.9" customHeight="1" x14ac:dyDescent="0.2">
      <c r="A4609" s="128" t="s">
        <v>4015</v>
      </c>
      <c r="B4609" s="334">
        <v>9574</v>
      </c>
      <c r="C4609" s="321"/>
      <c r="D4609" s="321" t="s">
        <v>3529</v>
      </c>
      <c r="E4609" s="321"/>
      <c r="F4609" s="321"/>
      <c r="G4609" s="321" t="s">
        <v>7</v>
      </c>
      <c r="H4609" s="321"/>
      <c r="I4609" s="347">
        <v>33</v>
      </c>
      <c r="J4609" s="331"/>
      <c r="K4609" s="135">
        <v>269.68</v>
      </c>
      <c r="L4609" s="331"/>
      <c r="M4609" s="331"/>
      <c r="N4609" s="129">
        <v>8899.44</v>
      </c>
      <c r="O4609" s="331"/>
      <c r="P4609" s="331"/>
      <c r="Q4609" s="331"/>
      <c r="R4609" s="331"/>
      <c r="S4609" s="129">
        <v>8899.44</v>
      </c>
    </row>
    <row r="4610" spans="1:19" ht="10.9" customHeight="1" x14ac:dyDescent="0.2">
      <c r="A4610" s="322" t="s">
        <v>4014</v>
      </c>
      <c r="B4610" s="322"/>
      <c r="C4610" s="322"/>
      <c r="D4610" s="322"/>
      <c r="E4610" s="322"/>
      <c r="F4610" s="322"/>
      <c r="G4610" s="322"/>
      <c r="H4610" s="322"/>
      <c r="I4610" s="322"/>
      <c r="J4610" s="322"/>
      <c r="K4610" s="322"/>
      <c r="L4610" s="333">
        <v>0</v>
      </c>
      <c r="M4610" s="322"/>
      <c r="N4610" s="159">
        <v>32958.410000000003</v>
      </c>
      <c r="O4610" s="333">
        <v>0</v>
      </c>
      <c r="P4610" s="322"/>
      <c r="Q4610" s="333">
        <v>0</v>
      </c>
      <c r="R4610" s="322"/>
      <c r="S4610" s="159">
        <v>32958.410000000003</v>
      </c>
    </row>
    <row r="4611" spans="1:19" ht="10.9" customHeight="1" x14ac:dyDescent="0.2">
      <c r="A4611" s="322" t="s">
        <v>4013</v>
      </c>
      <c r="B4611" s="322"/>
      <c r="C4611" s="322"/>
      <c r="D4611" s="322"/>
      <c r="E4611" s="322"/>
      <c r="F4611" s="322"/>
      <c r="G4611" s="322"/>
      <c r="H4611" s="322"/>
      <c r="I4611" s="322"/>
      <c r="J4611" s="322"/>
      <c r="K4611" s="322"/>
      <c r="L4611" s="330">
        <v>0</v>
      </c>
      <c r="M4611" s="322"/>
      <c r="N4611" s="149">
        <v>1</v>
      </c>
      <c r="O4611" s="330">
        <v>0</v>
      </c>
      <c r="P4611" s="322"/>
      <c r="Q4611" s="330">
        <v>0</v>
      </c>
      <c r="R4611" s="322"/>
      <c r="S4611" s="149">
        <v>1</v>
      </c>
    </row>
    <row r="4612" spans="1:19" ht="10.9" customHeight="1" x14ac:dyDescent="0.2">
      <c r="A4612" s="301"/>
      <c r="B4612" s="301"/>
      <c r="C4612" s="301"/>
      <c r="D4612" s="301"/>
      <c r="E4612" s="301"/>
      <c r="F4612" s="301"/>
      <c r="G4612" s="301"/>
      <c r="H4612" s="301"/>
      <c r="I4612" s="301"/>
      <c r="J4612" s="301"/>
      <c r="K4612" s="301"/>
      <c r="L4612" s="301"/>
      <c r="M4612" s="301"/>
      <c r="N4612" s="301"/>
      <c r="O4612" s="301"/>
      <c r="P4612" s="301"/>
      <c r="Q4612" s="301"/>
      <c r="R4612" s="301"/>
      <c r="S4612" s="301"/>
    </row>
    <row r="4613" spans="1:19" ht="10.9" customHeight="1" x14ac:dyDescent="0.2">
      <c r="A4613" s="322" t="s">
        <v>4022</v>
      </c>
      <c r="B4613" s="322"/>
      <c r="C4613" s="322"/>
      <c r="D4613" s="322"/>
      <c r="E4613" s="321" t="s">
        <v>4050</v>
      </c>
      <c r="F4613" s="321"/>
      <c r="G4613" s="321"/>
      <c r="H4613" s="321"/>
      <c r="I4613" s="321"/>
      <c r="J4613" s="321"/>
      <c r="K4613" s="321"/>
      <c r="L4613" s="321"/>
      <c r="M4613" s="321"/>
      <c r="N4613" s="321"/>
      <c r="O4613" s="321"/>
      <c r="P4613" s="322" t="s">
        <v>2904</v>
      </c>
      <c r="Q4613" s="322"/>
      <c r="R4613" s="321" t="s">
        <v>414</v>
      </c>
      <c r="S4613" s="321"/>
    </row>
    <row r="4614" spans="1:19" ht="10.9" customHeight="1" x14ac:dyDescent="0.2">
      <c r="A4614" s="157"/>
      <c r="B4614" s="324"/>
      <c r="C4614" s="324"/>
      <c r="D4614" s="324"/>
      <c r="E4614" s="324"/>
      <c r="F4614" s="324"/>
      <c r="G4614" s="325"/>
      <c r="H4614" s="325"/>
      <c r="I4614" s="325"/>
      <c r="J4614" s="325"/>
      <c r="K4614" s="156"/>
      <c r="L4614" s="326" t="s">
        <v>4020</v>
      </c>
      <c r="M4614" s="326"/>
      <c r="N4614" s="326"/>
      <c r="O4614" s="326"/>
      <c r="P4614" s="326"/>
      <c r="Q4614" s="326"/>
      <c r="R4614" s="326"/>
      <c r="S4614" s="156"/>
    </row>
    <row r="4615" spans="1:19" ht="65.650000000000006" customHeight="1" x14ac:dyDescent="0.2">
      <c r="A4615" s="155" t="s">
        <v>1247</v>
      </c>
      <c r="B4615" s="327" t="s">
        <v>0</v>
      </c>
      <c r="C4615" s="327"/>
      <c r="D4615" s="327" t="s">
        <v>1</v>
      </c>
      <c r="E4615" s="327"/>
      <c r="F4615" s="327"/>
      <c r="G4615" s="327" t="s">
        <v>2904</v>
      </c>
      <c r="H4615" s="327"/>
      <c r="I4615" s="328" t="s">
        <v>405</v>
      </c>
      <c r="J4615" s="328"/>
      <c r="K4615" s="154" t="s">
        <v>4</v>
      </c>
      <c r="L4615" s="322" t="s">
        <v>4019</v>
      </c>
      <c r="M4615" s="322"/>
      <c r="N4615" s="141" t="s">
        <v>4018</v>
      </c>
      <c r="O4615" s="322" t="s">
        <v>4017</v>
      </c>
      <c r="P4615" s="322"/>
      <c r="Q4615" s="322" t="s">
        <v>4016</v>
      </c>
      <c r="R4615" s="322"/>
      <c r="S4615" s="154" t="s">
        <v>5</v>
      </c>
    </row>
    <row r="4616" spans="1:19" ht="10.9" customHeight="1" x14ac:dyDescent="0.2">
      <c r="A4616" s="128" t="s">
        <v>4015</v>
      </c>
      <c r="B4616" s="334">
        <v>4603</v>
      </c>
      <c r="C4616" s="321"/>
      <c r="D4616" s="321" t="s">
        <v>3849</v>
      </c>
      <c r="E4616" s="321"/>
      <c r="F4616" s="321"/>
      <c r="G4616" s="321" t="s">
        <v>7</v>
      </c>
      <c r="H4616" s="321"/>
      <c r="I4616" s="347">
        <v>48</v>
      </c>
      <c r="J4616" s="331"/>
      <c r="K4616" s="142">
        <v>10.17</v>
      </c>
      <c r="L4616" s="331"/>
      <c r="M4616" s="331"/>
      <c r="N4616" s="135">
        <v>488.16</v>
      </c>
      <c r="O4616" s="331"/>
      <c r="P4616" s="331"/>
      <c r="Q4616" s="331"/>
      <c r="R4616" s="331"/>
      <c r="S4616" s="135">
        <v>488.16</v>
      </c>
    </row>
    <row r="4617" spans="1:19" ht="10.9" customHeight="1" x14ac:dyDescent="0.2">
      <c r="A4617" s="128" t="s">
        <v>4015</v>
      </c>
      <c r="B4617" s="334">
        <v>4649</v>
      </c>
      <c r="C4617" s="321"/>
      <c r="D4617" s="321" t="s">
        <v>3845</v>
      </c>
      <c r="E4617" s="321"/>
      <c r="F4617" s="321"/>
      <c r="G4617" s="321" t="s">
        <v>7</v>
      </c>
      <c r="H4617" s="321"/>
      <c r="I4617" s="335">
        <v>3</v>
      </c>
      <c r="J4617" s="331"/>
      <c r="K4617" s="132">
        <v>4.22</v>
      </c>
      <c r="L4617" s="331"/>
      <c r="M4617" s="331"/>
      <c r="N4617" s="142">
        <v>12.66</v>
      </c>
      <c r="O4617" s="331"/>
      <c r="P4617" s="331"/>
      <c r="Q4617" s="331"/>
      <c r="R4617" s="331"/>
      <c r="S4617" s="142">
        <v>12.66</v>
      </c>
    </row>
    <row r="4618" spans="1:19" ht="10.9" customHeight="1" x14ac:dyDescent="0.2">
      <c r="A4618" s="128" t="s">
        <v>4015</v>
      </c>
      <c r="B4618" s="334">
        <v>4666</v>
      </c>
      <c r="C4618" s="321"/>
      <c r="D4618" s="321" t="s">
        <v>3836</v>
      </c>
      <c r="E4618" s="321"/>
      <c r="F4618" s="321"/>
      <c r="G4618" s="321" t="s">
        <v>7</v>
      </c>
      <c r="H4618" s="321"/>
      <c r="I4618" s="335">
        <v>3</v>
      </c>
      <c r="J4618" s="331"/>
      <c r="K4618" s="142">
        <v>11.92</v>
      </c>
      <c r="L4618" s="331"/>
      <c r="M4618" s="331"/>
      <c r="N4618" s="142">
        <v>35.76</v>
      </c>
      <c r="O4618" s="331"/>
      <c r="P4618" s="331"/>
      <c r="Q4618" s="331"/>
      <c r="R4618" s="331"/>
      <c r="S4618" s="142">
        <v>35.76</v>
      </c>
    </row>
    <row r="4619" spans="1:19" ht="10.9" customHeight="1" x14ac:dyDescent="0.2">
      <c r="A4619" s="128" t="s">
        <v>4015</v>
      </c>
      <c r="B4619" s="334">
        <v>4667</v>
      </c>
      <c r="C4619" s="321"/>
      <c r="D4619" s="321" t="s">
        <v>3835</v>
      </c>
      <c r="E4619" s="321"/>
      <c r="F4619" s="321"/>
      <c r="G4619" s="321" t="s">
        <v>7</v>
      </c>
      <c r="H4619" s="321"/>
      <c r="I4619" s="335">
        <v>9</v>
      </c>
      <c r="J4619" s="331"/>
      <c r="K4619" s="142">
        <v>11.49</v>
      </c>
      <c r="L4619" s="331"/>
      <c r="M4619" s="331"/>
      <c r="N4619" s="135">
        <v>103.41</v>
      </c>
      <c r="O4619" s="331"/>
      <c r="P4619" s="331"/>
      <c r="Q4619" s="331"/>
      <c r="R4619" s="331"/>
      <c r="S4619" s="135">
        <v>103.41</v>
      </c>
    </row>
    <row r="4620" spans="1:19" ht="10.9" customHeight="1" x14ac:dyDescent="0.2">
      <c r="A4620" s="128" t="s">
        <v>4015</v>
      </c>
      <c r="B4620" s="334">
        <v>4676</v>
      </c>
      <c r="C4620" s="321"/>
      <c r="D4620" s="321" t="s">
        <v>3830</v>
      </c>
      <c r="E4620" s="321"/>
      <c r="F4620" s="321"/>
      <c r="G4620" s="321" t="s">
        <v>7</v>
      </c>
      <c r="H4620" s="321"/>
      <c r="I4620" s="347">
        <v>33</v>
      </c>
      <c r="J4620" s="331"/>
      <c r="K4620" s="132">
        <v>5.68</v>
      </c>
      <c r="L4620" s="331"/>
      <c r="M4620" s="331"/>
      <c r="N4620" s="135">
        <v>187.44</v>
      </c>
      <c r="O4620" s="331"/>
      <c r="P4620" s="331"/>
      <c r="Q4620" s="331"/>
      <c r="R4620" s="331"/>
      <c r="S4620" s="135">
        <v>187.44</v>
      </c>
    </row>
    <row r="4621" spans="1:19" ht="10.9" customHeight="1" x14ac:dyDescent="0.2">
      <c r="A4621" s="128" t="s">
        <v>4015</v>
      </c>
      <c r="B4621" s="334">
        <v>4677</v>
      </c>
      <c r="C4621" s="321"/>
      <c r="D4621" s="321" t="s">
        <v>3829</v>
      </c>
      <c r="E4621" s="321"/>
      <c r="F4621" s="321"/>
      <c r="G4621" s="321" t="s">
        <v>7</v>
      </c>
      <c r="H4621" s="321"/>
      <c r="I4621" s="335">
        <v>3</v>
      </c>
      <c r="J4621" s="331"/>
      <c r="K4621" s="132">
        <v>6.02</v>
      </c>
      <c r="L4621" s="331"/>
      <c r="M4621" s="331"/>
      <c r="N4621" s="142">
        <v>18.059999999999999</v>
      </c>
      <c r="O4621" s="331"/>
      <c r="P4621" s="331"/>
      <c r="Q4621" s="331"/>
      <c r="R4621" s="331"/>
      <c r="S4621" s="142">
        <v>18.059999999999999</v>
      </c>
    </row>
    <row r="4622" spans="1:19" ht="10.9" customHeight="1" x14ac:dyDescent="0.2">
      <c r="A4622" s="128" t="s">
        <v>4015</v>
      </c>
      <c r="B4622" s="334">
        <v>4882</v>
      </c>
      <c r="C4622" s="321"/>
      <c r="D4622" s="321" t="s">
        <v>3789</v>
      </c>
      <c r="E4622" s="321"/>
      <c r="F4622" s="321"/>
      <c r="G4622" s="321" t="s">
        <v>7</v>
      </c>
      <c r="H4622" s="321"/>
      <c r="I4622" s="335">
        <v>3</v>
      </c>
      <c r="J4622" s="331"/>
      <c r="K4622" s="132">
        <v>5</v>
      </c>
      <c r="L4622" s="331"/>
      <c r="M4622" s="331"/>
      <c r="N4622" s="142">
        <v>15</v>
      </c>
      <c r="O4622" s="331"/>
      <c r="P4622" s="331"/>
      <c r="Q4622" s="331"/>
      <c r="R4622" s="331"/>
      <c r="S4622" s="142">
        <v>15</v>
      </c>
    </row>
    <row r="4623" spans="1:19" ht="10.9" customHeight="1" x14ac:dyDescent="0.2">
      <c r="A4623" s="128" t="s">
        <v>4015</v>
      </c>
      <c r="B4623" s="334">
        <v>4940</v>
      </c>
      <c r="C4623" s="321"/>
      <c r="D4623" s="321" t="s">
        <v>3784</v>
      </c>
      <c r="E4623" s="321"/>
      <c r="F4623" s="321"/>
      <c r="G4623" s="321" t="s">
        <v>7</v>
      </c>
      <c r="H4623" s="321"/>
      <c r="I4623" s="347">
        <v>57</v>
      </c>
      <c r="J4623" s="331"/>
      <c r="K4623" s="142">
        <v>85.99</v>
      </c>
      <c r="L4623" s="331"/>
      <c r="M4623" s="331"/>
      <c r="N4623" s="129">
        <v>4901.43</v>
      </c>
      <c r="O4623" s="331"/>
      <c r="P4623" s="331"/>
      <c r="Q4623" s="331"/>
      <c r="R4623" s="331"/>
      <c r="S4623" s="129">
        <v>4901.43</v>
      </c>
    </row>
    <row r="4624" spans="1:19" ht="10.9" customHeight="1" x14ac:dyDescent="0.2">
      <c r="A4624" s="128" t="s">
        <v>4015</v>
      </c>
      <c r="B4624" s="334">
        <v>5245</v>
      </c>
      <c r="C4624" s="321"/>
      <c r="D4624" s="321" t="s">
        <v>3748</v>
      </c>
      <c r="E4624" s="321"/>
      <c r="F4624" s="321"/>
      <c r="G4624" s="321" t="s">
        <v>7</v>
      </c>
      <c r="H4624" s="321"/>
      <c r="I4624" s="347">
        <v>27</v>
      </c>
      <c r="J4624" s="331"/>
      <c r="K4624" s="132">
        <v>3</v>
      </c>
      <c r="L4624" s="331"/>
      <c r="M4624" s="331"/>
      <c r="N4624" s="142">
        <v>81</v>
      </c>
      <c r="O4624" s="331"/>
      <c r="P4624" s="331"/>
      <c r="Q4624" s="331"/>
      <c r="R4624" s="331"/>
      <c r="S4624" s="142">
        <v>81</v>
      </c>
    </row>
    <row r="4625" spans="1:19" ht="10.9" customHeight="1" x14ac:dyDescent="0.2">
      <c r="A4625" s="128" t="s">
        <v>4015</v>
      </c>
      <c r="B4625" s="334">
        <v>5252</v>
      </c>
      <c r="C4625" s="321"/>
      <c r="D4625" s="321" t="s">
        <v>3743</v>
      </c>
      <c r="E4625" s="321"/>
      <c r="F4625" s="321"/>
      <c r="G4625" s="321" t="s">
        <v>7</v>
      </c>
      <c r="H4625" s="321"/>
      <c r="I4625" s="347">
        <v>54</v>
      </c>
      <c r="J4625" s="331"/>
      <c r="K4625" s="142">
        <v>12.99</v>
      </c>
      <c r="L4625" s="331"/>
      <c r="M4625" s="331"/>
      <c r="N4625" s="135">
        <v>701.46</v>
      </c>
      <c r="O4625" s="331"/>
      <c r="P4625" s="331"/>
      <c r="Q4625" s="331"/>
      <c r="R4625" s="331"/>
      <c r="S4625" s="135">
        <v>701.46</v>
      </c>
    </row>
    <row r="4626" spans="1:19" ht="10.9" customHeight="1" x14ac:dyDescent="0.2">
      <c r="A4626" s="128" t="s">
        <v>4015</v>
      </c>
      <c r="B4626" s="334">
        <v>5255</v>
      </c>
      <c r="C4626" s="321"/>
      <c r="D4626" s="321" t="s">
        <v>3741</v>
      </c>
      <c r="E4626" s="321"/>
      <c r="F4626" s="321"/>
      <c r="G4626" s="321" t="s">
        <v>7</v>
      </c>
      <c r="H4626" s="321"/>
      <c r="I4626" s="352">
        <v>156</v>
      </c>
      <c r="J4626" s="331"/>
      <c r="K4626" s="132">
        <v>4</v>
      </c>
      <c r="L4626" s="331"/>
      <c r="M4626" s="331"/>
      <c r="N4626" s="135">
        <v>624</v>
      </c>
      <c r="O4626" s="331"/>
      <c r="P4626" s="331"/>
      <c r="Q4626" s="331"/>
      <c r="R4626" s="331"/>
      <c r="S4626" s="135">
        <v>624</v>
      </c>
    </row>
    <row r="4627" spans="1:19" ht="10.9" customHeight="1" x14ac:dyDescent="0.2">
      <c r="A4627" s="128" t="s">
        <v>4015</v>
      </c>
      <c r="B4627" s="334">
        <v>5256</v>
      </c>
      <c r="C4627" s="321"/>
      <c r="D4627" s="321" t="s">
        <v>3740</v>
      </c>
      <c r="E4627" s="321"/>
      <c r="F4627" s="321"/>
      <c r="G4627" s="321" t="s">
        <v>7</v>
      </c>
      <c r="H4627" s="321"/>
      <c r="I4627" s="352">
        <v>171</v>
      </c>
      <c r="J4627" s="331"/>
      <c r="K4627" s="132">
        <v>3.79</v>
      </c>
      <c r="L4627" s="331"/>
      <c r="M4627" s="331"/>
      <c r="N4627" s="135">
        <v>648.09</v>
      </c>
      <c r="O4627" s="331"/>
      <c r="P4627" s="331"/>
      <c r="Q4627" s="331"/>
      <c r="R4627" s="331"/>
      <c r="S4627" s="135">
        <v>648.09</v>
      </c>
    </row>
    <row r="4628" spans="1:19" ht="10.9" customHeight="1" x14ac:dyDescent="0.2">
      <c r="A4628" s="128" t="s">
        <v>4015</v>
      </c>
      <c r="B4628" s="334">
        <v>5261</v>
      </c>
      <c r="C4628" s="321"/>
      <c r="D4628" s="321" t="s">
        <v>3735</v>
      </c>
      <c r="E4628" s="321"/>
      <c r="F4628" s="321"/>
      <c r="G4628" s="321" t="s">
        <v>7</v>
      </c>
      <c r="H4628" s="321"/>
      <c r="I4628" s="352">
        <v>102</v>
      </c>
      <c r="J4628" s="331"/>
      <c r="K4628" s="132">
        <v>9.81</v>
      </c>
      <c r="L4628" s="331"/>
      <c r="M4628" s="331"/>
      <c r="N4628" s="129">
        <v>1000.62</v>
      </c>
      <c r="O4628" s="331"/>
      <c r="P4628" s="331"/>
      <c r="Q4628" s="331"/>
      <c r="R4628" s="331"/>
      <c r="S4628" s="129">
        <v>1000.62</v>
      </c>
    </row>
    <row r="4629" spans="1:19" ht="10.9" customHeight="1" x14ac:dyDescent="0.2">
      <c r="A4629" s="128" t="s">
        <v>4015</v>
      </c>
      <c r="B4629" s="334">
        <v>5266</v>
      </c>
      <c r="C4629" s="321"/>
      <c r="D4629" s="321" t="s">
        <v>3733</v>
      </c>
      <c r="E4629" s="321"/>
      <c r="F4629" s="321"/>
      <c r="G4629" s="321" t="s">
        <v>7</v>
      </c>
      <c r="H4629" s="321"/>
      <c r="I4629" s="347">
        <v>36</v>
      </c>
      <c r="J4629" s="331"/>
      <c r="K4629" s="132">
        <v>6.66</v>
      </c>
      <c r="L4629" s="331"/>
      <c r="M4629" s="331"/>
      <c r="N4629" s="135">
        <v>239.76</v>
      </c>
      <c r="O4629" s="331"/>
      <c r="P4629" s="331"/>
      <c r="Q4629" s="331"/>
      <c r="R4629" s="331"/>
      <c r="S4629" s="135">
        <v>239.76</v>
      </c>
    </row>
    <row r="4630" spans="1:19" ht="10.9" customHeight="1" x14ac:dyDescent="0.2">
      <c r="A4630" s="128" t="s">
        <v>4015</v>
      </c>
      <c r="B4630" s="334">
        <v>5334</v>
      </c>
      <c r="C4630" s="321"/>
      <c r="D4630" s="321" t="s">
        <v>3725</v>
      </c>
      <c r="E4630" s="321"/>
      <c r="F4630" s="321"/>
      <c r="G4630" s="321" t="s">
        <v>7</v>
      </c>
      <c r="H4630" s="321"/>
      <c r="I4630" s="352">
        <v>162</v>
      </c>
      <c r="J4630" s="331"/>
      <c r="K4630" s="132">
        <v>0.84</v>
      </c>
      <c r="L4630" s="331"/>
      <c r="M4630" s="331"/>
      <c r="N4630" s="135">
        <v>136.08000000000001</v>
      </c>
      <c r="O4630" s="331"/>
      <c r="P4630" s="331"/>
      <c r="Q4630" s="331"/>
      <c r="R4630" s="331"/>
      <c r="S4630" s="135">
        <v>136.08000000000001</v>
      </c>
    </row>
    <row r="4631" spans="1:19" ht="10.9" customHeight="1" x14ac:dyDescent="0.2">
      <c r="A4631" s="128" t="s">
        <v>4015</v>
      </c>
      <c r="B4631" s="334">
        <v>5349</v>
      </c>
      <c r="C4631" s="321"/>
      <c r="D4631" s="321" t="s">
        <v>3718</v>
      </c>
      <c r="E4631" s="321"/>
      <c r="F4631" s="321"/>
      <c r="G4631" s="321" t="s">
        <v>7</v>
      </c>
      <c r="H4631" s="321"/>
      <c r="I4631" s="347">
        <v>36</v>
      </c>
      <c r="J4631" s="331"/>
      <c r="K4631" s="132">
        <v>6.9</v>
      </c>
      <c r="L4631" s="331"/>
      <c r="M4631" s="331"/>
      <c r="N4631" s="135">
        <v>248.4</v>
      </c>
      <c r="O4631" s="331"/>
      <c r="P4631" s="331"/>
      <c r="Q4631" s="331"/>
      <c r="R4631" s="331"/>
      <c r="S4631" s="135">
        <v>248.4</v>
      </c>
    </row>
    <row r="4632" spans="1:19" ht="10.9" customHeight="1" x14ac:dyDescent="0.2">
      <c r="A4632" s="128" t="s">
        <v>4015</v>
      </c>
      <c r="B4632" s="334">
        <v>5352</v>
      </c>
      <c r="C4632" s="321"/>
      <c r="D4632" s="321" t="s">
        <v>3716</v>
      </c>
      <c r="E4632" s="321"/>
      <c r="F4632" s="321"/>
      <c r="G4632" s="321" t="s">
        <v>7</v>
      </c>
      <c r="H4632" s="321"/>
      <c r="I4632" s="347">
        <v>84</v>
      </c>
      <c r="J4632" s="331"/>
      <c r="K4632" s="132">
        <v>5.65</v>
      </c>
      <c r="L4632" s="331"/>
      <c r="M4632" s="331"/>
      <c r="N4632" s="135">
        <v>474.6</v>
      </c>
      <c r="O4632" s="331"/>
      <c r="P4632" s="331"/>
      <c r="Q4632" s="331"/>
      <c r="R4632" s="331"/>
      <c r="S4632" s="135">
        <v>474.6</v>
      </c>
    </row>
    <row r="4633" spans="1:19" ht="10.9" customHeight="1" x14ac:dyDescent="0.2">
      <c r="A4633" s="128" t="s">
        <v>4015</v>
      </c>
      <c r="B4633" s="334">
        <v>5353</v>
      </c>
      <c r="C4633" s="321"/>
      <c r="D4633" s="321" t="s">
        <v>3715</v>
      </c>
      <c r="E4633" s="321"/>
      <c r="F4633" s="321"/>
      <c r="G4633" s="321" t="s">
        <v>7</v>
      </c>
      <c r="H4633" s="321"/>
      <c r="I4633" s="347">
        <v>24</v>
      </c>
      <c r="J4633" s="331"/>
      <c r="K4633" s="132">
        <v>3.23</v>
      </c>
      <c r="L4633" s="331"/>
      <c r="M4633" s="331"/>
      <c r="N4633" s="142">
        <v>77.52</v>
      </c>
      <c r="O4633" s="331"/>
      <c r="P4633" s="331"/>
      <c r="Q4633" s="331"/>
      <c r="R4633" s="331"/>
      <c r="S4633" s="142">
        <v>77.52</v>
      </c>
    </row>
    <row r="4634" spans="1:19" ht="10.9" customHeight="1" x14ac:dyDescent="0.2">
      <c r="A4634" s="128" t="s">
        <v>4015</v>
      </c>
      <c r="B4634" s="334">
        <v>5358</v>
      </c>
      <c r="C4634" s="321"/>
      <c r="D4634" s="321" t="s">
        <v>3710</v>
      </c>
      <c r="E4634" s="321"/>
      <c r="F4634" s="321"/>
      <c r="G4634" s="321" t="s">
        <v>7</v>
      </c>
      <c r="H4634" s="321"/>
      <c r="I4634" s="347">
        <v>87</v>
      </c>
      <c r="J4634" s="331"/>
      <c r="K4634" s="132">
        <v>9.1999999999999993</v>
      </c>
      <c r="L4634" s="331"/>
      <c r="M4634" s="331"/>
      <c r="N4634" s="135">
        <v>800.4</v>
      </c>
      <c r="O4634" s="331"/>
      <c r="P4634" s="331"/>
      <c r="Q4634" s="331"/>
      <c r="R4634" s="331"/>
      <c r="S4634" s="135">
        <v>800.4</v>
      </c>
    </row>
    <row r="4635" spans="1:19" ht="10.9" customHeight="1" x14ac:dyDescent="0.2">
      <c r="A4635" s="128" t="s">
        <v>4015</v>
      </c>
      <c r="B4635" s="334">
        <v>5410</v>
      </c>
      <c r="C4635" s="321"/>
      <c r="D4635" s="321" t="s">
        <v>3706</v>
      </c>
      <c r="E4635" s="321"/>
      <c r="F4635" s="321"/>
      <c r="G4635" s="321" t="s">
        <v>7</v>
      </c>
      <c r="H4635" s="321"/>
      <c r="I4635" s="347">
        <v>33</v>
      </c>
      <c r="J4635" s="331"/>
      <c r="K4635" s="142">
        <v>25.99</v>
      </c>
      <c r="L4635" s="331"/>
      <c r="M4635" s="331"/>
      <c r="N4635" s="135">
        <v>857.67</v>
      </c>
      <c r="O4635" s="331"/>
      <c r="P4635" s="331"/>
      <c r="Q4635" s="331"/>
      <c r="R4635" s="331"/>
      <c r="S4635" s="135">
        <v>857.67</v>
      </c>
    </row>
    <row r="4636" spans="1:19" ht="10.9" customHeight="1" x14ac:dyDescent="0.2">
      <c r="A4636" s="128" t="s">
        <v>4015</v>
      </c>
      <c r="B4636" s="334">
        <v>5411</v>
      </c>
      <c r="C4636" s="321"/>
      <c r="D4636" s="321" t="s">
        <v>3705</v>
      </c>
      <c r="E4636" s="321"/>
      <c r="F4636" s="321"/>
      <c r="G4636" s="321" t="s">
        <v>7</v>
      </c>
      <c r="H4636" s="321"/>
      <c r="I4636" s="352">
        <v>126</v>
      </c>
      <c r="J4636" s="331"/>
      <c r="K4636" s="142">
        <v>21.99</v>
      </c>
      <c r="L4636" s="331"/>
      <c r="M4636" s="331"/>
      <c r="N4636" s="129">
        <v>2770.74</v>
      </c>
      <c r="O4636" s="331"/>
      <c r="P4636" s="331"/>
      <c r="Q4636" s="331"/>
      <c r="R4636" s="331"/>
      <c r="S4636" s="129">
        <v>2770.74</v>
      </c>
    </row>
    <row r="4637" spans="1:19" ht="10.9" customHeight="1" x14ac:dyDescent="0.2">
      <c r="A4637" s="128" t="s">
        <v>4015</v>
      </c>
      <c r="B4637" s="334">
        <v>5416</v>
      </c>
      <c r="C4637" s="321"/>
      <c r="D4637" s="321" t="s">
        <v>3701</v>
      </c>
      <c r="E4637" s="321"/>
      <c r="F4637" s="321"/>
      <c r="G4637" s="321" t="s">
        <v>7</v>
      </c>
      <c r="H4637" s="321"/>
      <c r="I4637" s="335">
        <v>6</v>
      </c>
      <c r="J4637" s="331"/>
      <c r="K4637" s="132">
        <v>4.41</v>
      </c>
      <c r="L4637" s="331"/>
      <c r="M4637" s="331"/>
      <c r="N4637" s="142">
        <v>26.46</v>
      </c>
      <c r="O4637" s="331"/>
      <c r="P4637" s="331"/>
      <c r="Q4637" s="331"/>
      <c r="R4637" s="331"/>
      <c r="S4637" s="142">
        <v>26.46</v>
      </c>
    </row>
    <row r="4638" spans="1:19" ht="10.9" customHeight="1" x14ac:dyDescent="0.2">
      <c r="A4638" s="128" t="s">
        <v>4015</v>
      </c>
      <c r="B4638" s="334">
        <v>5417</v>
      </c>
      <c r="C4638" s="321"/>
      <c r="D4638" s="321" t="s">
        <v>3700</v>
      </c>
      <c r="E4638" s="321"/>
      <c r="F4638" s="321"/>
      <c r="G4638" s="321" t="s">
        <v>7</v>
      </c>
      <c r="H4638" s="321"/>
      <c r="I4638" s="335">
        <v>9</v>
      </c>
      <c r="J4638" s="331"/>
      <c r="K4638" s="142">
        <v>16.989999999999998</v>
      </c>
      <c r="L4638" s="331"/>
      <c r="M4638" s="331"/>
      <c r="N4638" s="135">
        <v>152.91</v>
      </c>
      <c r="O4638" s="331"/>
      <c r="P4638" s="331"/>
      <c r="Q4638" s="331"/>
      <c r="R4638" s="331"/>
      <c r="S4638" s="135">
        <v>152.91</v>
      </c>
    </row>
    <row r="4639" spans="1:19" ht="10.9" customHeight="1" x14ac:dyDescent="0.2">
      <c r="A4639" s="128" t="s">
        <v>4015</v>
      </c>
      <c r="B4639" s="334">
        <v>5421</v>
      </c>
      <c r="C4639" s="321"/>
      <c r="D4639" s="321" t="s">
        <v>3696</v>
      </c>
      <c r="E4639" s="321"/>
      <c r="F4639" s="321"/>
      <c r="G4639" s="321" t="s">
        <v>7</v>
      </c>
      <c r="H4639" s="321"/>
      <c r="I4639" s="347">
        <v>36</v>
      </c>
      <c r="J4639" s="331"/>
      <c r="K4639" s="142">
        <v>57.28</v>
      </c>
      <c r="L4639" s="331"/>
      <c r="M4639" s="331"/>
      <c r="N4639" s="129">
        <v>2062.08</v>
      </c>
      <c r="O4639" s="331"/>
      <c r="P4639" s="331"/>
      <c r="Q4639" s="331"/>
      <c r="R4639" s="331"/>
      <c r="S4639" s="129">
        <v>2062.08</v>
      </c>
    </row>
    <row r="4640" spans="1:19" ht="10.9" customHeight="1" x14ac:dyDescent="0.2">
      <c r="A4640" s="128" t="s">
        <v>4015</v>
      </c>
      <c r="B4640" s="334">
        <v>5440</v>
      </c>
      <c r="C4640" s="321"/>
      <c r="D4640" s="321" t="s">
        <v>3689</v>
      </c>
      <c r="E4640" s="321"/>
      <c r="F4640" s="321"/>
      <c r="G4640" s="321" t="s">
        <v>7</v>
      </c>
      <c r="H4640" s="321"/>
      <c r="I4640" s="335">
        <v>3</v>
      </c>
      <c r="J4640" s="331"/>
      <c r="K4640" s="142">
        <v>86.43</v>
      </c>
      <c r="L4640" s="331"/>
      <c r="M4640" s="331"/>
      <c r="N4640" s="135">
        <v>259.29000000000002</v>
      </c>
      <c r="O4640" s="331"/>
      <c r="P4640" s="331"/>
      <c r="Q4640" s="331"/>
      <c r="R4640" s="331"/>
      <c r="S4640" s="135">
        <v>259.29000000000002</v>
      </c>
    </row>
    <row r="4641" spans="1:19" ht="10.9" customHeight="1" x14ac:dyDescent="0.2">
      <c r="A4641" s="128" t="s">
        <v>4015</v>
      </c>
      <c r="B4641" s="334">
        <v>5548</v>
      </c>
      <c r="C4641" s="321"/>
      <c r="D4641" s="321" t="s">
        <v>3682</v>
      </c>
      <c r="E4641" s="321"/>
      <c r="F4641" s="321"/>
      <c r="G4641" s="321" t="s">
        <v>7</v>
      </c>
      <c r="H4641" s="321"/>
      <c r="I4641" s="347">
        <v>36</v>
      </c>
      <c r="J4641" s="331"/>
      <c r="K4641" s="132">
        <v>6.24</v>
      </c>
      <c r="L4641" s="331"/>
      <c r="M4641" s="331"/>
      <c r="N4641" s="135">
        <v>224.64</v>
      </c>
      <c r="O4641" s="331"/>
      <c r="P4641" s="331"/>
      <c r="Q4641" s="331"/>
      <c r="R4641" s="331"/>
      <c r="S4641" s="135">
        <v>224.64</v>
      </c>
    </row>
    <row r="4642" spans="1:19" ht="10.9" customHeight="1" x14ac:dyDescent="0.2">
      <c r="A4642" s="128" t="s">
        <v>4015</v>
      </c>
      <c r="B4642" s="334">
        <v>5559</v>
      </c>
      <c r="C4642" s="321"/>
      <c r="D4642" s="321" t="s">
        <v>3679</v>
      </c>
      <c r="E4642" s="321"/>
      <c r="F4642" s="321"/>
      <c r="G4642" s="321" t="s">
        <v>7</v>
      </c>
      <c r="H4642" s="321"/>
      <c r="I4642" s="352">
        <v>441</v>
      </c>
      <c r="J4642" s="331"/>
      <c r="K4642" s="132">
        <v>4.83</v>
      </c>
      <c r="L4642" s="331"/>
      <c r="M4642" s="331"/>
      <c r="N4642" s="129">
        <v>2130.0300000000002</v>
      </c>
      <c r="O4642" s="331"/>
      <c r="P4642" s="331"/>
      <c r="Q4642" s="331"/>
      <c r="R4642" s="331"/>
      <c r="S4642" s="129">
        <v>2130.0300000000002</v>
      </c>
    </row>
    <row r="4643" spans="1:19" ht="10.9" customHeight="1" x14ac:dyDescent="0.2">
      <c r="A4643" s="128" t="s">
        <v>4015</v>
      </c>
      <c r="B4643" s="334">
        <v>5563</v>
      </c>
      <c r="C4643" s="321"/>
      <c r="D4643" s="321" t="s">
        <v>3677</v>
      </c>
      <c r="E4643" s="321"/>
      <c r="F4643" s="321"/>
      <c r="G4643" s="321" t="s">
        <v>7</v>
      </c>
      <c r="H4643" s="321"/>
      <c r="I4643" s="352">
        <v>252</v>
      </c>
      <c r="J4643" s="331"/>
      <c r="K4643" s="132">
        <v>2.4</v>
      </c>
      <c r="L4643" s="331"/>
      <c r="M4643" s="331"/>
      <c r="N4643" s="135">
        <v>604.79999999999995</v>
      </c>
      <c r="O4643" s="331"/>
      <c r="P4643" s="331"/>
      <c r="Q4643" s="331"/>
      <c r="R4643" s="331"/>
      <c r="S4643" s="135">
        <v>604.79999999999995</v>
      </c>
    </row>
    <row r="4644" spans="1:19" ht="10.9" customHeight="1" x14ac:dyDescent="0.2">
      <c r="A4644" s="128" t="s">
        <v>4015</v>
      </c>
      <c r="B4644" s="334">
        <v>5564</v>
      </c>
      <c r="C4644" s="321"/>
      <c r="D4644" s="321" t="s">
        <v>3676</v>
      </c>
      <c r="E4644" s="321"/>
      <c r="F4644" s="321"/>
      <c r="G4644" s="321" t="s">
        <v>7</v>
      </c>
      <c r="H4644" s="321"/>
      <c r="I4644" s="347">
        <v>15</v>
      </c>
      <c r="J4644" s="331"/>
      <c r="K4644" s="132">
        <v>4.8600000000000003</v>
      </c>
      <c r="L4644" s="331"/>
      <c r="M4644" s="331"/>
      <c r="N4644" s="142">
        <v>72.900000000000006</v>
      </c>
      <c r="O4644" s="331"/>
      <c r="P4644" s="331"/>
      <c r="Q4644" s="331"/>
      <c r="R4644" s="331"/>
      <c r="S4644" s="142">
        <v>72.900000000000006</v>
      </c>
    </row>
    <row r="4645" spans="1:19" ht="10.9" customHeight="1" x14ac:dyDescent="0.2">
      <c r="A4645" s="128" t="s">
        <v>4015</v>
      </c>
      <c r="B4645" s="334">
        <v>5565</v>
      </c>
      <c r="C4645" s="321"/>
      <c r="D4645" s="321" t="s">
        <v>3675</v>
      </c>
      <c r="E4645" s="321"/>
      <c r="F4645" s="321"/>
      <c r="G4645" s="321" t="s">
        <v>7</v>
      </c>
      <c r="H4645" s="321"/>
      <c r="I4645" s="347">
        <v>54</v>
      </c>
      <c r="J4645" s="331"/>
      <c r="K4645" s="142">
        <v>12.33</v>
      </c>
      <c r="L4645" s="331"/>
      <c r="M4645" s="331"/>
      <c r="N4645" s="135">
        <v>665.82</v>
      </c>
      <c r="O4645" s="331"/>
      <c r="P4645" s="331"/>
      <c r="Q4645" s="331"/>
      <c r="R4645" s="331"/>
      <c r="S4645" s="135">
        <v>665.82</v>
      </c>
    </row>
    <row r="4646" spans="1:19" ht="10.9" customHeight="1" x14ac:dyDescent="0.2">
      <c r="A4646" s="128" t="s">
        <v>4015</v>
      </c>
      <c r="B4646" s="334">
        <v>5599</v>
      </c>
      <c r="C4646" s="321"/>
      <c r="D4646" s="321" t="s">
        <v>3667</v>
      </c>
      <c r="E4646" s="321"/>
      <c r="F4646" s="321"/>
      <c r="G4646" s="321" t="s">
        <v>7</v>
      </c>
      <c r="H4646" s="321"/>
      <c r="I4646" s="347">
        <v>60</v>
      </c>
      <c r="J4646" s="331"/>
      <c r="K4646" s="132">
        <v>2.15</v>
      </c>
      <c r="L4646" s="331"/>
      <c r="M4646" s="331"/>
      <c r="N4646" s="135">
        <v>129</v>
      </c>
      <c r="O4646" s="331"/>
      <c r="P4646" s="331"/>
      <c r="Q4646" s="331"/>
      <c r="R4646" s="331"/>
      <c r="S4646" s="135">
        <v>129</v>
      </c>
    </row>
    <row r="4647" spans="1:19" ht="10.9" customHeight="1" x14ac:dyDescent="0.2">
      <c r="A4647" s="128" t="s">
        <v>4015</v>
      </c>
      <c r="B4647" s="334">
        <v>5612</v>
      </c>
      <c r="C4647" s="321"/>
      <c r="D4647" s="321" t="s">
        <v>3663</v>
      </c>
      <c r="E4647" s="321"/>
      <c r="F4647" s="321"/>
      <c r="G4647" s="321" t="s">
        <v>7</v>
      </c>
      <c r="H4647" s="321"/>
      <c r="I4647" s="335">
        <v>3</v>
      </c>
      <c r="J4647" s="331"/>
      <c r="K4647" s="132">
        <v>9.99</v>
      </c>
      <c r="L4647" s="331"/>
      <c r="M4647" s="331"/>
      <c r="N4647" s="142">
        <v>29.97</v>
      </c>
      <c r="O4647" s="331"/>
      <c r="P4647" s="331"/>
      <c r="Q4647" s="331"/>
      <c r="R4647" s="331"/>
      <c r="S4647" s="142">
        <v>29.97</v>
      </c>
    </row>
    <row r="4648" spans="1:19" ht="10.9" customHeight="1" x14ac:dyDescent="0.2">
      <c r="A4648" s="128" t="s">
        <v>4015</v>
      </c>
      <c r="B4648" s="334">
        <v>9573</v>
      </c>
      <c r="C4648" s="321"/>
      <c r="D4648" s="321" t="s">
        <v>3530</v>
      </c>
      <c r="E4648" s="321"/>
      <c r="F4648" s="321"/>
      <c r="G4648" s="321" t="s">
        <v>7</v>
      </c>
      <c r="H4648" s="321"/>
      <c r="I4648" s="335">
        <v>9</v>
      </c>
      <c r="J4648" s="331"/>
      <c r="K4648" s="135">
        <v>237.86</v>
      </c>
      <c r="L4648" s="331"/>
      <c r="M4648" s="331"/>
      <c r="N4648" s="129">
        <v>2140.7399999999998</v>
      </c>
      <c r="O4648" s="331"/>
      <c r="P4648" s="331"/>
      <c r="Q4648" s="331"/>
      <c r="R4648" s="331"/>
      <c r="S4648" s="129">
        <v>2140.7399999999998</v>
      </c>
    </row>
    <row r="4649" spans="1:19" ht="10.9" customHeight="1" x14ac:dyDescent="0.2">
      <c r="A4649" s="128" t="s">
        <v>4015</v>
      </c>
      <c r="B4649" s="334">
        <v>9574</v>
      </c>
      <c r="C4649" s="321"/>
      <c r="D4649" s="321" t="s">
        <v>3529</v>
      </c>
      <c r="E4649" s="321"/>
      <c r="F4649" s="321"/>
      <c r="G4649" s="321" t="s">
        <v>7</v>
      </c>
      <c r="H4649" s="321"/>
      <c r="I4649" s="347">
        <v>39</v>
      </c>
      <c r="J4649" s="331"/>
      <c r="K4649" s="135">
        <v>269.68</v>
      </c>
      <c r="L4649" s="331"/>
      <c r="M4649" s="331"/>
      <c r="N4649" s="131">
        <v>10517.52</v>
      </c>
      <c r="O4649" s="331"/>
      <c r="P4649" s="331"/>
      <c r="Q4649" s="331"/>
      <c r="R4649" s="331"/>
      <c r="S4649" s="131">
        <v>10517.52</v>
      </c>
    </row>
    <row r="4650" spans="1:19" ht="10.9" customHeight="1" x14ac:dyDescent="0.2">
      <c r="A4650" s="322" t="s">
        <v>4014</v>
      </c>
      <c r="B4650" s="322"/>
      <c r="C4650" s="322"/>
      <c r="D4650" s="322"/>
      <c r="E4650" s="322"/>
      <c r="F4650" s="322"/>
      <c r="G4650" s="322"/>
      <c r="H4650" s="322"/>
      <c r="I4650" s="322"/>
      <c r="J4650" s="322"/>
      <c r="K4650" s="322"/>
      <c r="L4650" s="333">
        <v>0</v>
      </c>
      <c r="M4650" s="322"/>
      <c r="N4650" s="159">
        <v>33438.42</v>
      </c>
      <c r="O4650" s="333">
        <v>0</v>
      </c>
      <c r="P4650" s="322"/>
      <c r="Q4650" s="333">
        <v>0</v>
      </c>
      <c r="R4650" s="322"/>
      <c r="S4650" s="159">
        <v>33438.42</v>
      </c>
    </row>
    <row r="4651" spans="1:19" ht="10.9" customHeight="1" x14ac:dyDescent="0.2">
      <c r="A4651" s="322" t="s">
        <v>4013</v>
      </c>
      <c r="B4651" s="322"/>
      <c r="C4651" s="322"/>
      <c r="D4651" s="322"/>
      <c r="E4651" s="322"/>
      <c r="F4651" s="322"/>
      <c r="G4651" s="322"/>
      <c r="H4651" s="322"/>
      <c r="I4651" s="322"/>
      <c r="J4651" s="322"/>
      <c r="K4651" s="322"/>
      <c r="L4651" s="330">
        <v>0</v>
      </c>
      <c r="M4651" s="322"/>
      <c r="N4651" s="149">
        <v>1</v>
      </c>
      <c r="O4651" s="330">
        <v>0</v>
      </c>
      <c r="P4651" s="322"/>
      <c r="Q4651" s="330">
        <v>0</v>
      </c>
      <c r="R4651" s="322"/>
      <c r="S4651" s="149">
        <v>1</v>
      </c>
    </row>
    <row r="4652" spans="1:19" ht="10.9" customHeight="1" x14ac:dyDescent="0.2">
      <c r="A4652" s="301"/>
      <c r="B4652" s="301"/>
      <c r="C4652" s="301"/>
      <c r="D4652" s="301"/>
      <c r="E4652" s="301"/>
      <c r="F4652" s="301"/>
      <c r="G4652" s="301"/>
      <c r="H4652" s="301"/>
      <c r="I4652" s="301"/>
      <c r="J4652" s="301"/>
      <c r="K4652" s="301"/>
      <c r="L4652" s="301"/>
      <c r="M4652" s="301"/>
      <c r="N4652" s="301"/>
      <c r="O4652" s="301"/>
      <c r="P4652" s="301"/>
      <c r="Q4652" s="301"/>
      <c r="R4652" s="301"/>
      <c r="S4652" s="301"/>
    </row>
    <row r="4653" spans="1:19" ht="10.9" customHeight="1" x14ac:dyDescent="0.2">
      <c r="A4653" s="322" t="s">
        <v>4022</v>
      </c>
      <c r="B4653" s="322"/>
      <c r="C4653" s="322"/>
      <c r="D4653" s="322"/>
      <c r="E4653" s="321" t="s">
        <v>4049</v>
      </c>
      <c r="F4653" s="321"/>
      <c r="G4653" s="321"/>
      <c r="H4653" s="321"/>
      <c r="I4653" s="321"/>
      <c r="J4653" s="321"/>
      <c r="K4653" s="321"/>
      <c r="L4653" s="321"/>
      <c r="M4653" s="321"/>
      <c r="N4653" s="321"/>
      <c r="O4653" s="321"/>
      <c r="P4653" s="322" t="s">
        <v>2904</v>
      </c>
      <c r="Q4653" s="322"/>
      <c r="R4653" s="321" t="s">
        <v>414</v>
      </c>
      <c r="S4653" s="321"/>
    </row>
    <row r="4654" spans="1:19" ht="10.9" customHeight="1" x14ac:dyDescent="0.2">
      <c r="A4654" s="157"/>
      <c r="B4654" s="324"/>
      <c r="C4654" s="324"/>
      <c r="D4654" s="324"/>
      <c r="E4654" s="324"/>
      <c r="F4654" s="324"/>
      <c r="G4654" s="325"/>
      <c r="H4654" s="325"/>
      <c r="I4654" s="325"/>
      <c r="J4654" s="325"/>
      <c r="K4654" s="156"/>
      <c r="L4654" s="326" t="s">
        <v>4020</v>
      </c>
      <c r="M4654" s="326"/>
      <c r="N4654" s="326"/>
      <c r="O4654" s="326"/>
      <c r="P4654" s="326"/>
      <c r="Q4654" s="326"/>
      <c r="R4654" s="326"/>
      <c r="S4654" s="156"/>
    </row>
    <row r="4655" spans="1:19" ht="65.650000000000006" customHeight="1" x14ac:dyDescent="0.2">
      <c r="A4655" s="155" t="s">
        <v>1247</v>
      </c>
      <c r="B4655" s="327" t="s">
        <v>0</v>
      </c>
      <c r="C4655" s="327"/>
      <c r="D4655" s="327" t="s">
        <v>1</v>
      </c>
      <c r="E4655" s="327"/>
      <c r="F4655" s="327"/>
      <c r="G4655" s="327" t="s">
        <v>2904</v>
      </c>
      <c r="H4655" s="327"/>
      <c r="I4655" s="328" t="s">
        <v>405</v>
      </c>
      <c r="J4655" s="328"/>
      <c r="K4655" s="154" t="s">
        <v>4</v>
      </c>
      <c r="L4655" s="322" t="s">
        <v>4019</v>
      </c>
      <c r="M4655" s="322"/>
      <c r="N4655" s="141" t="s">
        <v>4018</v>
      </c>
      <c r="O4655" s="322" t="s">
        <v>4017</v>
      </c>
      <c r="P4655" s="322"/>
      <c r="Q4655" s="322" t="s">
        <v>4016</v>
      </c>
      <c r="R4655" s="322"/>
      <c r="S4655" s="154" t="s">
        <v>5</v>
      </c>
    </row>
    <row r="4656" spans="1:19" ht="10.9" customHeight="1" x14ac:dyDescent="0.2">
      <c r="A4656" s="128" t="s">
        <v>4015</v>
      </c>
      <c r="B4656" s="334">
        <v>4603</v>
      </c>
      <c r="C4656" s="321"/>
      <c r="D4656" s="321" t="s">
        <v>3849</v>
      </c>
      <c r="E4656" s="321"/>
      <c r="F4656" s="321"/>
      <c r="G4656" s="321" t="s">
        <v>7</v>
      </c>
      <c r="H4656" s="321"/>
      <c r="I4656" s="347">
        <v>84</v>
      </c>
      <c r="J4656" s="331"/>
      <c r="K4656" s="142">
        <v>10.17</v>
      </c>
      <c r="L4656" s="331"/>
      <c r="M4656" s="331"/>
      <c r="N4656" s="135">
        <v>854.28</v>
      </c>
      <c r="O4656" s="331"/>
      <c r="P4656" s="331"/>
      <c r="Q4656" s="331"/>
      <c r="R4656" s="331"/>
      <c r="S4656" s="135">
        <v>854.28</v>
      </c>
    </row>
    <row r="4657" spans="1:19" ht="10.9" customHeight="1" x14ac:dyDescent="0.2">
      <c r="A4657" s="128" t="s">
        <v>4015</v>
      </c>
      <c r="B4657" s="334">
        <v>4649</v>
      </c>
      <c r="C4657" s="321"/>
      <c r="D4657" s="321" t="s">
        <v>3845</v>
      </c>
      <c r="E4657" s="321"/>
      <c r="F4657" s="321"/>
      <c r="G4657" s="321" t="s">
        <v>7</v>
      </c>
      <c r="H4657" s="321"/>
      <c r="I4657" s="335">
        <v>5</v>
      </c>
      <c r="J4657" s="331"/>
      <c r="K4657" s="132">
        <v>4.22</v>
      </c>
      <c r="L4657" s="331"/>
      <c r="M4657" s="331"/>
      <c r="N4657" s="142">
        <v>21.1</v>
      </c>
      <c r="O4657" s="331"/>
      <c r="P4657" s="331"/>
      <c r="Q4657" s="331"/>
      <c r="R4657" s="331"/>
      <c r="S4657" s="142">
        <v>21.1</v>
      </c>
    </row>
    <row r="4658" spans="1:19" ht="10.9" customHeight="1" x14ac:dyDescent="0.2">
      <c r="A4658" s="128" t="s">
        <v>4015</v>
      </c>
      <c r="B4658" s="334">
        <v>4666</v>
      </c>
      <c r="C4658" s="321"/>
      <c r="D4658" s="321" t="s">
        <v>3836</v>
      </c>
      <c r="E4658" s="321"/>
      <c r="F4658" s="321"/>
      <c r="G4658" s="321" t="s">
        <v>7</v>
      </c>
      <c r="H4658" s="321"/>
      <c r="I4658" s="347">
        <v>17</v>
      </c>
      <c r="J4658" s="331"/>
      <c r="K4658" s="142">
        <v>11.92</v>
      </c>
      <c r="L4658" s="331"/>
      <c r="M4658" s="331"/>
      <c r="N4658" s="135">
        <v>202.64</v>
      </c>
      <c r="O4658" s="331"/>
      <c r="P4658" s="331"/>
      <c r="Q4658" s="331"/>
      <c r="R4658" s="331"/>
      <c r="S4658" s="135">
        <v>202.64</v>
      </c>
    </row>
    <row r="4659" spans="1:19" ht="10.9" customHeight="1" x14ac:dyDescent="0.2">
      <c r="A4659" s="128" t="s">
        <v>4015</v>
      </c>
      <c r="B4659" s="334">
        <v>4667</v>
      </c>
      <c r="C4659" s="321"/>
      <c r="D4659" s="321" t="s">
        <v>3835</v>
      </c>
      <c r="E4659" s="321"/>
      <c r="F4659" s="321"/>
      <c r="G4659" s="321" t="s">
        <v>7</v>
      </c>
      <c r="H4659" s="321"/>
      <c r="I4659" s="347">
        <v>15</v>
      </c>
      <c r="J4659" s="331"/>
      <c r="K4659" s="142">
        <v>11.49</v>
      </c>
      <c r="L4659" s="331"/>
      <c r="M4659" s="331"/>
      <c r="N4659" s="135">
        <v>172.35</v>
      </c>
      <c r="O4659" s="331"/>
      <c r="P4659" s="331"/>
      <c r="Q4659" s="331"/>
      <c r="R4659" s="331"/>
      <c r="S4659" s="135">
        <v>172.35</v>
      </c>
    </row>
    <row r="4660" spans="1:19" ht="10.9" customHeight="1" x14ac:dyDescent="0.2">
      <c r="A4660" s="128" t="s">
        <v>4015</v>
      </c>
      <c r="B4660" s="334">
        <v>4676</v>
      </c>
      <c r="C4660" s="321"/>
      <c r="D4660" s="321" t="s">
        <v>3830</v>
      </c>
      <c r="E4660" s="321"/>
      <c r="F4660" s="321"/>
      <c r="G4660" s="321" t="s">
        <v>7</v>
      </c>
      <c r="H4660" s="321"/>
      <c r="I4660" s="347">
        <v>56</v>
      </c>
      <c r="J4660" s="331"/>
      <c r="K4660" s="132">
        <v>5.68</v>
      </c>
      <c r="L4660" s="331"/>
      <c r="M4660" s="331"/>
      <c r="N4660" s="135">
        <v>318.08</v>
      </c>
      <c r="O4660" s="331"/>
      <c r="P4660" s="331"/>
      <c r="Q4660" s="331"/>
      <c r="R4660" s="331"/>
      <c r="S4660" s="135">
        <v>318.08</v>
      </c>
    </row>
    <row r="4661" spans="1:19" ht="10.9" customHeight="1" x14ac:dyDescent="0.2">
      <c r="A4661" s="128" t="s">
        <v>4015</v>
      </c>
      <c r="B4661" s="334">
        <v>4677</v>
      </c>
      <c r="C4661" s="321"/>
      <c r="D4661" s="321" t="s">
        <v>3829</v>
      </c>
      <c r="E4661" s="321"/>
      <c r="F4661" s="321"/>
      <c r="G4661" s="321" t="s">
        <v>7</v>
      </c>
      <c r="H4661" s="321"/>
      <c r="I4661" s="335">
        <v>6</v>
      </c>
      <c r="J4661" s="331"/>
      <c r="K4661" s="132">
        <v>6.02</v>
      </c>
      <c r="L4661" s="331"/>
      <c r="M4661" s="331"/>
      <c r="N4661" s="142">
        <v>36.119999999999997</v>
      </c>
      <c r="O4661" s="331"/>
      <c r="P4661" s="331"/>
      <c r="Q4661" s="331"/>
      <c r="R4661" s="331"/>
      <c r="S4661" s="142">
        <v>36.119999999999997</v>
      </c>
    </row>
    <row r="4662" spans="1:19" ht="10.9" customHeight="1" x14ac:dyDescent="0.2">
      <c r="A4662" s="128" t="s">
        <v>4015</v>
      </c>
      <c r="B4662" s="334">
        <v>4679</v>
      </c>
      <c r="C4662" s="321"/>
      <c r="D4662" s="321" t="s">
        <v>3828</v>
      </c>
      <c r="E4662" s="321"/>
      <c r="F4662" s="321"/>
      <c r="G4662" s="321" t="s">
        <v>7</v>
      </c>
      <c r="H4662" s="321"/>
      <c r="I4662" s="335">
        <v>1</v>
      </c>
      <c r="J4662" s="331"/>
      <c r="K4662" s="142">
        <v>41.14</v>
      </c>
      <c r="L4662" s="331"/>
      <c r="M4662" s="331"/>
      <c r="N4662" s="142">
        <v>41.14</v>
      </c>
      <c r="O4662" s="331"/>
      <c r="P4662" s="331"/>
      <c r="Q4662" s="331"/>
      <c r="R4662" s="331"/>
      <c r="S4662" s="142">
        <v>41.14</v>
      </c>
    </row>
    <row r="4663" spans="1:19" ht="10.9" customHeight="1" x14ac:dyDescent="0.2">
      <c r="A4663" s="128" t="s">
        <v>4015</v>
      </c>
      <c r="B4663" s="334">
        <v>4687</v>
      </c>
      <c r="C4663" s="321"/>
      <c r="D4663" s="321" t="s">
        <v>3822</v>
      </c>
      <c r="E4663" s="321"/>
      <c r="F4663" s="321"/>
      <c r="G4663" s="321" t="s">
        <v>7</v>
      </c>
      <c r="H4663" s="321"/>
      <c r="I4663" s="335">
        <v>2</v>
      </c>
      <c r="J4663" s="331"/>
      <c r="K4663" s="142">
        <v>16.86</v>
      </c>
      <c r="L4663" s="331"/>
      <c r="M4663" s="331"/>
      <c r="N4663" s="142">
        <v>33.72</v>
      </c>
      <c r="O4663" s="331"/>
      <c r="P4663" s="331"/>
      <c r="Q4663" s="331"/>
      <c r="R4663" s="331"/>
      <c r="S4663" s="142">
        <v>33.72</v>
      </c>
    </row>
    <row r="4664" spans="1:19" ht="10.9" customHeight="1" x14ac:dyDescent="0.2">
      <c r="A4664" s="128" t="s">
        <v>4015</v>
      </c>
      <c r="B4664" s="334">
        <v>4882</v>
      </c>
      <c r="C4664" s="321"/>
      <c r="D4664" s="321" t="s">
        <v>3789</v>
      </c>
      <c r="E4664" s="321"/>
      <c r="F4664" s="321"/>
      <c r="G4664" s="321" t="s">
        <v>7</v>
      </c>
      <c r="H4664" s="321"/>
      <c r="I4664" s="335">
        <v>6</v>
      </c>
      <c r="J4664" s="331"/>
      <c r="K4664" s="132">
        <v>5</v>
      </c>
      <c r="L4664" s="331"/>
      <c r="M4664" s="331"/>
      <c r="N4664" s="142">
        <v>30</v>
      </c>
      <c r="O4664" s="331"/>
      <c r="P4664" s="331"/>
      <c r="Q4664" s="331"/>
      <c r="R4664" s="331"/>
      <c r="S4664" s="142">
        <v>30</v>
      </c>
    </row>
    <row r="4665" spans="1:19" ht="10.9" customHeight="1" x14ac:dyDescent="0.2">
      <c r="A4665" s="128" t="s">
        <v>4015</v>
      </c>
      <c r="B4665" s="334">
        <v>4940</v>
      </c>
      <c r="C4665" s="321"/>
      <c r="D4665" s="321" t="s">
        <v>3784</v>
      </c>
      <c r="E4665" s="321"/>
      <c r="F4665" s="321"/>
      <c r="G4665" s="321" t="s">
        <v>7</v>
      </c>
      <c r="H4665" s="321"/>
      <c r="I4665" s="347">
        <v>95</v>
      </c>
      <c r="J4665" s="331"/>
      <c r="K4665" s="142">
        <v>85.99</v>
      </c>
      <c r="L4665" s="331"/>
      <c r="M4665" s="331"/>
      <c r="N4665" s="129">
        <v>8169.05</v>
      </c>
      <c r="O4665" s="331"/>
      <c r="P4665" s="331"/>
      <c r="Q4665" s="331"/>
      <c r="R4665" s="331"/>
      <c r="S4665" s="129">
        <v>8169.05</v>
      </c>
    </row>
    <row r="4666" spans="1:19" ht="10.9" customHeight="1" x14ac:dyDescent="0.2">
      <c r="A4666" s="128" t="s">
        <v>4015</v>
      </c>
      <c r="B4666" s="334">
        <v>4943</v>
      </c>
      <c r="C4666" s="321"/>
      <c r="D4666" s="321" t="s">
        <v>3783</v>
      </c>
      <c r="E4666" s="321"/>
      <c r="F4666" s="321"/>
      <c r="G4666" s="321" t="s">
        <v>7</v>
      </c>
      <c r="H4666" s="321"/>
      <c r="I4666" s="335">
        <v>1</v>
      </c>
      <c r="J4666" s="331"/>
      <c r="K4666" s="142">
        <v>84.99</v>
      </c>
      <c r="L4666" s="331"/>
      <c r="M4666" s="331"/>
      <c r="N4666" s="142">
        <v>84.99</v>
      </c>
      <c r="O4666" s="331"/>
      <c r="P4666" s="331"/>
      <c r="Q4666" s="331"/>
      <c r="R4666" s="331"/>
      <c r="S4666" s="142">
        <v>84.99</v>
      </c>
    </row>
    <row r="4667" spans="1:19" ht="10.9" customHeight="1" x14ac:dyDescent="0.2">
      <c r="A4667" s="128" t="s">
        <v>4015</v>
      </c>
      <c r="B4667" s="334">
        <v>4990</v>
      </c>
      <c r="C4667" s="321"/>
      <c r="D4667" s="321" t="s">
        <v>3776</v>
      </c>
      <c r="E4667" s="321"/>
      <c r="F4667" s="321"/>
      <c r="G4667" s="321" t="s">
        <v>7</v>
      </c>
      <c r="H4667" s="321"/>
      <c r="I4667" s="347">
        <v>11</v>
      </c>
      <c r="J4667" s="331"/>
      <c r="K4667" s="132">
        <v>9.85</v>
      </c>
      <c r="L4667" s="331"/>
      <c r="M4667" s="331"/>
      <c r="N4667" s="135">
        <v>108.35</v>
      </c>
      <c r="O4667" s="331"/>
      <c r="P4667" s="331"/>
      <c r="Q4667" s="331"/>
      <c r="R4667" s="331"/>
      <c r="S4667" s="135">
        <v>108.35</v>
      </c>
    </row>
    <row r="4668" spans="1:19" ht="10.9" customHeight="1" x14ac:dyDescent="0.2">
      <c r="A4668" s="128" t="s">
        <v>4015</v>
      </c>
      <c r="B4668" s="334">
        <v>4994</v>
      </c>
      <c r="C4668" s="321"/>
      <c r="D4668" s="321" t="s">
        <v>3774</v>
      </c>
      <c r="E4668" s="321"/>
      <c r="F4668" s="321"/>
      <c r="G4668" s="321" t="s">
        <v>7</v>
      </c>
      <c r="H4668" s="321"/>
      <c r="I4668" s="347">
        <v>15</v>
      </c>
      <c r="J4668" s="331"/>
      <c r="K4668" s="132">
        <v>5.09</v>
      </c>
      <c r="L4668" s="331"/>
      <c r="M4668" s="331"/>
      <c r="N4668" s="142">
        <v>76.349999999999994</v>
      </c>
      <c r="O4668" s="331"/>
      <c r="P4668" s="331"/>
      <c r="Q4668" s="331"/>
      <c r="R4668" s="331"/>
      <c r="S4668" s="142">
        <v>76.349999999999994</v>
      </c>
    </row>
    <row r="4669" spans="1:19" ht="10.9" customHeight="1" x14ac:dyDescent="0.2">
      <c r="A4669" s="128" t="s">
        <v>4015</v>
      </c>
      <c r="B4669" s="334">
        <v>4996</v>
      </c>
      <c r="C4669" s="321"/>
      <c r="D4669" s="321" t="s">
        <v>3772</v>
      </c>
      <c r="E4669" s="321"/>
      <c r="F4669" s="321"/>
      <c r="G4669" s="321" t="s">
        <v>7</v>
      </c>
      <c r="H4669" s="321"/>
      <c r="I4669" s="335">
        <v>1</v>
      </c>
      <c r="J4669" s="331"/>
      <c r="K4669" s="142">
        <v>10.98</v>
      </c>
      <c r="L4669" s="331"/>
      <c r="M4669" s="331"/>
      <c r="N4669" s="142">
        <v>10.98</v>
      </c>
      <c r="O4669" s="331"/>
      <c r="P4669" s="331"/>
      <c r="Q4669" s="331"/>
      <c r="R4669" s="331"/>
      <c r="S4669" s="142">
        <v>10.98</v>
      </c>
    </row>
    <row r="4670" spans="1:19" ht="10.9" customHeight="1" x14ac:dyDescent="0.2">
      <c r="A4670" s="128" t="s">
        <v>4015</v>
      </c>
      <c r="B4670" s="334">
        <v>5000</v>
      </c>
      <c r="C4670" s="321"/>
      <c r="D4670" s="321" t="s">
        <v>3769</v>
      </c>
      <c r="E4670" s="321"/>
      <c r="F4670" s="321"/>
      <c r="G4670" s="321" t="s">
        <v>7</v>
      </c>
      <c r="H4670" s="321"/>
      <c r="I4670" s="335">
        <v>1</v>
      </c>
      <c r="J4670" s="331"/>
      <c r="K4670" s="142">
        <v>17.29</v>
      </c>
      <c r="L4670" s="331"/>
      <c r="M4670" s="331"/>
      <c r="N4670" s="142">
        <v>17.29</v>
      </c>
      <c r="O4670" s="331"/>
      <c r="P4670" s="331"/>
      <c r="Q4670" s="331"/>
      <c r="R4670" s="331"/>
      <c r="S4670" s="142">
        <v>17.29</v>
      </c>
    </row>
    <row r="4671" spans="1:19" ht="10.9" customHeight="1" x14ac:dyDescent="0.2">
      <c r="A4671" s="128" t="s">
        <v>4015</v>
      </c>
      <c r="B4671" s="334">
        <v>5245</v>
      </c>
      <c r="C4671" s="321"/>
      <c r="D4671" s="321" t="s">
        <v>3748</v>
      </c>
      <c r="E4671" s="321"/>
      <c r="F4671" s="321"/>
      <c r="G4671" s="321" t="s">
        <v>7</v>
      </c>
      <c r="H4671" s="321"/>
      <c r="I4671" s="347">
        <v>45</v>
      </c>
      <c r="J4671" s="331"/>
      <c r="K4671" s="132">
        <v>3</v>
      </c>
      <c r="L4671" s="331"/>
      <c r="M4671" s="331"/>
      <c r="N4671" s="135">
        <v>135</v>
      </c>
      <c r="O4671" s="331"/>
      <c r="P4671" s="331"/>
      <c r="Q4671" s="331"/>
      <c r="R4671" s="331"/>
      <c r="S4671" s="135">
        <v>135</v>
      </c>
    </row>
    <row r="4672" spans="1:19" ht="10.9" customHeight="1" x14ac:dyDescent="0.2">
      <c r="A4672" s="128" t="s">
        <v>4015</v>
      </c>
      <c r="B4672" s="334">
        <v>5252</v>
      </c>
      <c r="C4672" s="321"/>
      <c r="D4672" s="321" t="s">
        <v>3743</v>
      </c>
      <c r="E4672" s="321"/>
      <c r="F4672" s="321"/>
      <c r="G4672" s="321" t="s">
        <v>7</v>
      </c>
      <c r="H4672" s="321"/>
      <c r="I4672" s="352">
        <v>133</v>
      </c>
      <c r="J4672" s="331"/>
      <c r="K4672" s="142">
        <v>12.99</v>
      </c>
      <c r="L4672" s="331"/>
      <c r="M4672" s="331"/>
      <c r="N4672" s="129">
        <v>1727.67</v>
      </c>
      <c r="O4672" s="331"/>
      <c r="P4672" s="331"/>
      <c r="Q4672" s="331"/>
      <c r="R4672" s="331"/>
      <c r="S4672" s="129">
        <v>1727.67</v>
      </c>
    </row>
    <row r="4673" spans="1:19" ht="10.9" customHeight="1" x14ac:dyDescent="0.2">
      <c r="A4673" s="128" t="s">
        <v>4015</v>
      </c>
      <c r="B4673" s="334">
        <v>5255</v>
      </c>
      <c r="C4673" s="321"/>
      <c r="D4673" s="321" t="s">
        <v>3741</v>
      </c>
      <c r="E4673" s="321"/>
      <c r="F4673" s="321"/>
      <c r="G4673" s="321" t="s">
        <v>7</v>
      </c>
      <c r="H4673" s="321"/>
      <c r="I4673" s="352">
        <v>260</v>
      </c>
      <c r="J4673" s="331"/>
      <c r="K4673" s="132">
        <v>4</v>
      </c>
      <c r="L4673" s="331"/>
      <c r="M4673" s="331"/>
      <c r="N4673" s="129">
        <v>1040</v>
      </c>
      <c r="O4673" s="331"/>
      <c r="P4673" s="331"/>
      <c r="Q4673" s="331"/>
      <c r="R4673" s="331"/>
      <c r="S4673" s="129">
        <v>1040</v>
      </c>
    </row>
    <row r="4674" spans="1:19" ht="10.9" customHeight="1" x14ac:dyDescent="0.2">
      <c r="A4674" s="128" t="s">
        <v>4015</v>
      </c>
      <c r="B4674" s="334">
        <v>5256</v>
      </c>
      <c r="C4674" s="321"/>
      <c r="D4674" s="321" t="s">
        <v>3740</v>
      </c>
      <c r="E4674" s="321"/>
      <c r="F4674" s="321"/>
      <c r="G4674" s="321" t="s">
        <v>7</v>
      </c>
      <c r="H4674" s="321"/>
      <c r="I4674" s="352">
        <v>303</v>
      </c>
      <c r="J4674" s="331"/>
      <c r="K4674" s="132">
        <v>3.79</v>
      </c>
      <c r="L4674" s="331"/>
      <c r="M4674" s="331"/>
      <c r="N4674" s="129">
        <v>1148.3699999999999</v>
      </c>
      <c r="O4674" s="331"/>
      <c r="P4674" s="331"/>
      <c r="Q4674" s="331"/>
      <c r="R4674" s="331"/>
      <c r="S4674" s="129">
        <v>1148.3699999999999</v>
      </c>
    </row>
    <row r="4675" spans="1:19" ht="10.9" customHeight="1" x14ac:dyDescent="0.2">
      <c r="A4675" s="128" t="s">
        <v>4015</v>
      </c>
      <c r="B4675" s="334">
        <v>5257</v>
      </c>
      <c r="C4675" s="321"/>
      <c r="D4675" s="321" t="s">
        <v>3739</v>
      </c>
      <c r="E4675" s="321"/>
      <c r="F4675" s="321"/>
      <c r="G4675" s="321" t="s">
        <v>7</v>
      </c>
      <c r="H4675" s="321"/>
      <c r="I4675" s="335">
        <v>3</v>
      </c>
      <c r="J4675" s="331"/>
      <c r="K4675" s="132">
        <v>7.69</v>
      </c>
      <c r="L4675" s="331"/>
      <c r="M4675" s="331"/>
      <c r="N4675" s="142">
        <v>23.07</v>
      </c>
      <c r="O4675" s="331"/>
      <c r="P4675" s="331"/>
      <c r="Q4675" s="331"/>
      <c r="R4675" s="331"/>
      <c r="S4675" s="142">
        <v>23.07</v>
      </c>
    </row>
    <row r="4676" spans="1:19" ht="10.9" customHeight="1" x14ac:dyDescent="0.2">
      <c r="A4676" s="128" t="s">
        <v>4015</v>
      </c>
      <c r="B4676" s="334">
        <v>5258</v>
      </c>
      <c r="C4676" s="321"/>
      <c r="D4676" s="321" t="s">
        <v>3738</v>
      </c>
      <c r="E4676" s="321"/>
      <c r="F4676" s="321"/>
      <c r="G4676" s="321" t="s">
        <v>7</v>
      </c>
      <c r="H4676" s="321"/>
      <c r="I4676" s="347">
        <v>17</v>
      </c>
      <c r="J4676" s="331"/>
      <c r="K4676" s="142">
        <v>29.9</v>
      </c>
      <c r="L4676" s="331"/>
      <c r="M4676" s="331"/>
      <c r="N4676" s="135">
        <v>508.3</v>
      </c>
      <c r="O4676" s="331"/>
      <c r="P4676" s="331"/>
      <c r="Q4676" s="331"/>
      <c r="R4676" s="331"/>
      <c r="S4676" s="135">
        <v>508.3</v>
      </c>
    </row>
    <row r="4677" spans="1:19" ht="10.9" customHeight="1" x14ac:dyDescent="0.2">
      <c r="A4677" s="128" t="s">
        <v>4015</v>
      </c>
      <c r="B4677" s="334">
        <v>5261</v>
      </c>
      <c r="C4677" s="321"/>
      <c r="D4677" s="321" t="s">
        <v>3735</v>
      </c>
      <c r="E4677" s="321"/>
      <c r="F4677" s="321"/>
      <c r="G4677" s="321" t="s">
        <v>7</v>
      </c>
      <c r="H4677" s="321"/>
      <c r="I4677" s="352">
        <v>170</v>
      </c>
      <c r="J4677" s="331"/>
      <c r="K4677" s="132">
        <v>9.81</v>
      </c>
      <c r="L4677" s="331"/>
      <c r="M4677" s="331"/>
      <c r="N4677" s="129">
        <v>1667.7</v>
      </c>
      <c r="O4677" s="331"/>
      <c r="P4677" s="331"/>
      <c r="Q4677" s="331"/>
      <c r="R4677" s="331"/>
      <c r="S4677" s="129">
        <v>1667.7</v>
      </c>
    </row>
    <row r="4678" spans="1:19" ht="10.9" customHeight="1" x14ac:dyDescent="0.2">
      <c r="A4678" s="128" t="s">
        <v>4015</v>
      </c>
      <c r="B4678" s="334">
        <v>5266</v>
      </c>
      <c r="C4678" s="321"/>
      <c r="D4678" s="321" t="s">
        <v>3733</v>
      </c>
      <c r="E4678" s="321"/>
      <c r="F4678" s="321"/>
      <c r="G4678" s="321" t="s">
        <v>7</v>
      </c>
      <c r="H4678" s="321"/>
      <c r="I4678" s="347">
        <v>72</v>
      </c>
      <c r="J4678" s="331"/>
      <c r="K4678" s="132">
        <v>6.66</v>
      </c>
      <c r="L4678" s="331"/>
      <c r="M4678" s="331"/>
      <c r="N4678" s="135">
        <v>479.52</v>
      </c>
      <c r="O4678" s="331"/>
      <c r="P4678" s="331"/>
      <c r="Q4678" s="331"/>
      <c r="R4678" s="331"/>
      <c r="S4678" s="135">
        <v>479.52</v>
      </c>
    </row>
    <row r="4679" spans="1:19" ht="10.9" customHeight="1" x14ac:dyDescent="0.2">
      <c r="A4679" s="128" t="s">
        <v>4015</v>
      </c>
      <c r="B4679" s="334">
        <v>5294</v>
      </c>
      <c r="C4679" s="321"/>
      <c r="D4679" s="321" t="s">
        <v>3727</v>
      </c>
      <c r="E4679" s="321"/>
      <c r="F4679" s="321"/>
      <c r="G4679" s="321" t="s">
        <v>7</v>
      </c>
      <c r="H4679" s="321"/>
      <c r="I4679" s="335">
        <v>4</v>
      </c>
      <c r="J4679" s="331"/>
      <c r="K4679" s="135">
        <v>123.71</v>
      </c>
      <c r="L4679" s="331"/>
      <c r="M4679" s="331"/>
      <c r="N4679" s="135">
        <v>494.84</v>
      </c>
      <c r="O4679" s="331"/>
      <c r="P4679" s="331"/>
      <c r="Q4679" s="331"/>
      <c r="R4679" s="331"/>
      <c r="S4679" s="135">
        <v>494.84</v>
      </c>
    </row>
    <row r="4680" spans="1:19" ht="10.9" customHeight="1" x14ac:dyDescent="0.2">
      <c r="A4680" s="128" t="s">
        <v>4015</v>
      </c>
      <c r="B4680" s="334">
        <v>5334</v>
      </c>
      <c r="C4680" s="321"/>
      <c r="D4680" s="321" t="s">
        <v>3725</v>
      </c>
      <c r="E4680" s="321"/>
      <c r="F4680" s="321"/>
      <c r="G4680" s="321" t="s">
        <v>7</v>
      </c>
      <c r="H4680" s="321"/>
      <c r="I4680" s="352">
        <v>290</v>
      </c>
      <c r="J4680" s="331"/>
      <c r="K4680" s="132">
        <v>0.84</v>
      </c>
      <c r="L4680" s="331"/>
      <c r="M4680" s="331"/>
      <c r="N4680" s="135">
        <v>243.6</v>
      </c>
      <c r="O4680" s="331"/>
      <c r="P4680" s="331"/>
      <c r="Q4680" s="331"/>
      <c r="R4680" s="331"/>
      <c r="S4680" s="135">
        <v>243.6</v>
      </c>
    </row>
    <row r="4681" spans="1:19" ht="10.9" customHeight="1" x14ac:dyDescent="0.2">
      <c r="A4681" s="128" t="s">
        <v>4015</v>
      </c>
      <c r="B4681" s="334">
        <v>5349</v>
      </c>
      <c r="C4681" s="321"/>
      <c r="D4681" s="321" t="s">
        <v>3718</v>
      </c>
      <c r="E4681" s="321"/>
      <c r="F4681" s="321"/>
      <c r="G4681" s="321" t="s">
        <v>7</v>
      </c>
      <c r="H4681" s="321"/>
      <c r="I4681" s="352">
        <v>145</v>
      </c>
      <c r="J4681" s="331"/>
      <c r="K4681" s="132">
        <v>6.9</v>
      </c>
      <c r="L4681" s="331"/>
      <c r="M4681" s="331"/>
      <c r="N4681" s="129">
        <v>1000.5</v>
      </c>
      <c r="O4681" s="331"/>
      <c r="P4681" s="331"/>
      <c r="Q4681" s="331"/>
      <c r="R4681" s="331"/>
      <c r="S4681" s="129">
        <v>1000.5</v>
      </c>
    </row>
    <row r="4682" spans="1:19" ht="10.9" customHeight="1" x14ac:dyDescent="0.2">
      <c r="A4682" s="128" t="s">
        <v>4015</v>
      </c>
      <c r="B4682" s="334">
        <v>5352</v>
      </c>
      <c r="C4682" s="321"/>
      <c r="D4682" s="321" t="s">
        <v>3716</v>
      </c>
      <c r="E4682" s="321"/>
      <c r="F4682" s="321"/>
      <c r="G4682" s="321" t="s">
        <v>7</v>
      </c>
      <c r="H4682" s="321"/>
      <c r="I4682" s="352">
        <v>142</v>
      </c>
      <c r="J4682" s="331"/>
      <c r="K4682" s="132">
        <v>5.65</v>
      </c>
      <c r="L4682" s="331"/>
      <c r="M4682" s="331"/>
      <c r="N4682" s="135">
        <v>802.3</v>
      </c>
      <c r="O4682" s="331"/>
      <c r="P4682" s="331"/>
      <c r="Q4682" s="331"/>
      <c r="R4682" s="331"/>
      <c r="S4682" s="135">
        <v>802.3</v>
      </c>
    </row>
    <row r="4683" spans="1:19" ht="10.9" customHeight="1" x14ac:dyDescent="0.2">
      <c r="A4683" s="128" t="s">
        <v>4015</v>
      </c>
      <c r="B4683" s="334">
        <v>5353</v>
      </c>
      <c r="C4683" s="321"/>
      <c r="D4683" s="321" t="s">
        <v>3715</v>
      </c>
      <c r="E4683" s="321"/>
      <c r="F4683" s="321"/>
      <c r="G4683" s="321" t="s">
        <v>7</v>
      </c>
      <c r="H4683" s="321"/>
      <c r="I4683" s="347">
        <v>44</v>
      </c>
      <c r="J4683" s="331"/>
      <c r="K4683" s="132">
        <v>3.23</v>
      </c>
      <c r="L4683" s="331"/>
      <c r="M4683" s="331"/>
      <c r="N4683" s="135">
        <v>142.12</v>
      </c>
      <c r="O4683" s="331"/>
      <c r="P4683" s="331"/>
      <c r="Q4683" s="331"/>
      <c r="R4683" s="331"/>
      <c r="S4683" s="135">
        <v>142.12</v>
      </c>
    </row>
    <row r="4684" spans="1:19" ht="10.9" customHeight="1" x14ac:dyDescent="0.2">
      <c r="A4684" s="128" t="s">
        <v>4015</v>
      </c>
      <c r="B4684" s="334">
        <v>5354</v>
      </c>
      <c r="C4684" s="321"/>
      <c r="D4684" s="321" t="s">
        <v>3714</v>
      </c>
      <c r="E4684" s="321"/>
      <c r="F4684" s="321"/>
      <c r="G4684" s="321" t="s">
        <v>7</v>
      </c>
      <c r="H4684" s="321"/>
      <c r="I4684" s="335">
        <v>2</v>
      </c>
      <c r="J4684" s="331"/>
      <c r="K4684" s="132">
        <v>6.89</v>
      </c>
      <c r="L4684" s="331"/>
      <c r="M4684" s="331"/>
      <c r="N4684" s="142">
        <v>13.78</v>
      </c>
      <c r="O4684" s="331"/>
      <c r="P4684" s="331"/>
      <c r="Q4684" s="331"/>
      <c r="R4684" s="331"/>
      <c r="S4684" s="142">
        <v>13.78</v>
      </c>
    </row>
    <row r="4685" spans="1:19" ht="10.9" customHeight="1" x14ac:dyDescent="0.2">
      <c r="A4685" s="128" t="s">
        <v>4015</v>
      </c>
      <c r="B4685" s="334">
        <v>5355</v>
      </c>
      <c r="C4685" s="321"/>
      <c r="D4685" s="321" t="s">
        <v>3713</v>
      </c>
      <c r="E4685" s="321"/>
      <c r="F4685" s="321"/>
      <c r="G4685" s="321" t="s">
        <v>7</v>
      </c>
      <c r="H4685" s="321"/>
      <c r="I4685" s="347">
        <v>12</v>
      </c>
      <c r="J4685" s="331"/>
      <c r="K4685" s="142">
        <v>20.9</v>
      </c>
      <c r="L4685" s="331"/>
      <c r="M4685" s="331"/>
      <c r="N4685" s="135">
        <v>250.8</v>
      </c>
      <c r="O4685" s="331"/>
      <c r="P4685" s="331"/>
      <c r="Q4685" s="331"/>
      <c r="R4685" s="331"/>
      <c r="S4685" s="135">
        <v>250.8</v>
      </c>
    </row>
    <row r="4686" spans="1:19" ht="10.9" customHeight="1" x14ac:dyDescent="0.2">
      <c r="A4686" s="128" t="s">
        <v>4015</v>
      </c>
      <c r="B4686" s="334">
        <v>5358</v>
      </c>
      <c r="C4686" s="321"/>
      <c r="D4686" s="321" t="s">
        <v>3710</v>
      </c>
      <c r="E4686" s="321"/>
      <c r="F4686" s="321"/>
      <c r="G4686" s="321" t="s">
        <v>7</v>
      </c>
      <c r="H4686" s="321"/>
      <c r="I4686" s="352">
        <v>168</v>
      </c>
      <c r="J4686" s="331"/>
      <c r="K4686" s="132">
        <v>9.1999999999999993</v>
      </c>
      <c r="L4686" s="331"/>
      <c r="M4686" s="331"/>
      <c r="N4686" s="129">
        <v>1545.6</v>
      </c>
      <c r="O4686" s="331"/>
      <c r="P4686" s="331"/>
      <c r="Q4686" s="331"/>
      <c r="R4686" s="331"/>
      <c r="S4686" s="129">
        <v>1545.6</v>
      </c>
    </row>
    <row r="4687" spans="1:19" ht="10.9" customHeight="1" x14ac:dyDescent="0.2">
      <c r="A4687" s="128" t="s">
        <v>4015</v>
      </c>
      <c r="B4687" s="334">
        <v>5359</v>
      </c>
      <c r="C4687" s="321"/>
      <c r="D4687" s="321" t="s">
        <v>3709</v>
      </c>
      <c r="E4687" s="321"/>
      <c r="F4687" s="321"/>
      <c r="G4687" s="321" t="s">
        <v>7</v>
      </c>
      <c r="H4687" s="321"/>
      <c r="I4687" s="335">
        <v>1</v>
      </c>
      <c r="J4687" s="331"/>
      <c r="K4687" s="142">
        <v>17.97</v>
      </c>
      <c r="L4687" s="331"/>
      <c r="M4687" s="331"/>
      <c r="N4687" s="142">
        <v>17.97</v>
      </c>
      <c r="O4687" s="331"/>
      <c r="P4687" s="331"/>
      <c r="Q4687" s="331"/>
      <c r="R4687" s="331"/>
      <c r="S4687" s="142">
        <v>17.97</v>
      </c>
    </row>
    <row r="4688" spans="1:19" ht="10.9" customHeight="1" x14ac:dyDescent="0.2">
      <c r="A4688" s="128" t="s">
        <v>4015</v>
      </c>
      <c r="B4688" s="334">
        <v>5410</v>
      </c>
      <c r="C4688" s="321"/>
      <c r="D4688" s="321" t="s">
        <v>3706</v>
      </c>
      <c r="E4688" s="321"/>
      <c r="F4688" s="321"/>
      <c r="G4688" s="321" t="s">
        <v>7</v>
      </c>
      <c r="H4688" s="321"/>
      <c r="I4688" s="347">
        <v>76</v>
      </c>
      <c r="J4688" s="331"/>
      <c r="K4688" s="142">
        <v>25.99</v>
      </c>
      <c r="L4688" s="331"/>
      <c r="M4688" s="331"/>
      <c r="N4688" s="129">
        <v>1975.24</v>
      </c>
      <c r="O4688" s="331"/>
      <c r="P4688" s="331"/>
      <c r="Q4688" s="331"/>
      <c r="R4688" s="331"/>
      <c r="S4688" s="129">
        <v>1975.24</v>
      </c>
    </row>
    <row r="4689" spans="1:19" ht="10.9" customHeight="1" x14ac:dyDescent="0.2">
      <c r="A4689" s="128" t="s">
        <v>4015</v>
      </c>
      <c r="B4689" s="334">
        <v>5411</v>
      </c>
      <c r="C4689" s="321"/>
      <c r="D4689" s="321" t="s">
        <v>3705</v>
      </c>
      <c r="E4689" s="321"/>
      <c r="F4689" s="321"/>
      <c r="G4689" s="321" t="s">
        <v>7</v>
      </c>
      <c r="H4689" s="321"/>
      <c r="I4689" s="352">
        <v>241</v>
      </c>
      <c r="J4689" s="331"/>
      <c r="K4689" s="142">
        <v>21.99</v>
      </c>
      <c r="L4689" s="331"/>
      <c r="M4689" s="331"/>
      <c r="N4689" s="129">
        <v>5299.59</v>
      </c>
      <c r="O4689" s="331"/>
      <c r="P4689" s="331"/>
      <c r="Q4689" s="331"/>
      <c r="R4689" s="331"/>
      <c r="S4689" s="129">
        <v>5299.59</v>
      </c>
    </row>
    <row r="4690" spans="1:19" ht="10.9" customHeight="1" x14ac:dyDescent="0.2">
      <c r="A4690" s="128" t="s">
        <v>4015</v>
      </c>
      <c r="B4690" s="334">
        <v>5412</v>
      </c>
      <c r="C4690" s="321"/>
      <c r="D4690" s="321" t="s">
        <v>3704</v>
      </c>
      <c r="E4690" s="321"/>
      <c r="F4690" s="321"/>
      <c r="G4690" s="321" t="s">
        <v>7</v>
      </c>
      <c r="H4690" s="321"/>
      <c r="I4690" s="335">
        <v>3</v>
      </c>
      <c r="J4690" s="331"/>
      <c r="K4690" s="142">
        <v>20</v>
      </c>
      <c r="L4690" s="331"/>
      <c r="M4690" s="331"/>
      <c r="N4690" s="142">
        <v>60</v>
      </c>
      <c r="O4690" s="331"/>
      <c r="P4690" s="331"/>
      <c r="Q4690" s="331"/>
      <c r="R4690" s="331"/>
      <c r="S4690" s="142">
        <v>60</v>
      </c>
    </row>
    <row r="4691" spans="1:19" ht="10.9" customHeight="1" x14ac:dyDescent="0.2">
      <c r="A4691" s="128" t="s">
        <v>4015</v>
      </c>
      <c r="B4691" s="334">
        <v>5416</v>
      </c>
      <c r="C4691" s="321"/>
      <c r="D4691" s="321" t="s">
        <v>3701</v>
      </c>
      <c r="E4691" s="321"/>
      <c r="F4691" s="321"/>
      <c r="G4691" s="321" t="s">
        <v>7</v>
      </c>
      <c r="H4691" s="321"/>
      <c r="I4691" s="347">
        <v>10</v>
      </c>
      <c r="J4691" s="331"/>
      <c r="K4691" s="132">
        <v>4.41</v>
      </c>
      <c r="L4691" s="331"/>
      <c r="M4691" s="331"/>
      <c r="N4691" s="142">
        <v>44.1</v>
      </c>
      <c r="O4691" s="331"/>
      <c r="P4691" s="331"/>
      <c r="Q4691" s="331"/>
      <c r="R4691" s="331"/>
      <c r="S4691" s="142">
        <v>44.1</v>
      </c>
    </row>
    <row r="4692" spans="1:19" ht="10.9" customHeight="1" x14ac:dyDescent="0.2">
      <c r="A4692" s="128" t="s">
        <v>4015</v>
      </c>
      <c r="B4692" s="334">
        <v>5417</v>
      </c>
      <c r="C4692" s="321"/>
      <c r="D4692" s="321" t="s">
        <v>3700</v>
      </c>
      <c r="E4692" s="321"/>
      <c r="F4692" s="321"/>
      <c r="G4692" s="321" t="s">
        <v>7</v>
      </c>
      <c r="H4692" s="321"/>
      <c r="I4692" s="347">
        <v>16</v>
      </c>
      <c r="J4692" s="331"/>
      <c r="K4692" s="142">
        <v>16.989999999999998</v>
      </c>
      <c r="L4692" s="331"/>
      <c r="M4692" s="331"/>
      <c r="N4692" s="135">
        <v>271.83999999999997</v>
      </c>
      <c r="O4692" s="331"/>
      <c r="P4692" s="331"/>
      <c r="Q4692" s="331"/>
      <c r="R4692" s="331"/>
      <c r="S4692" s="135">
        <v>271.83999999999997</v>
      </c>
    </row>
    <row r="4693" spans="1:19" ht="10.9" customHeight="1" x14ac:dyDescent="0.2">
      <c r="A4693" s="128" t="s">
        <v>4015</v>
      </c>
      <c r="B4693" s="334">
        <v>5419</v>
      </c>
      <c r="C4693" s="321"/>
      <c r="D4693" s="321" t="s">
        <v>3698</v>
      </c>
      <c r="E4693" s="321"/>
      <c r="F4693" s="321"/>
      <c r="G4693" s="321" t="s">
        <v>7</v>
      </c>
      <c r="H4693" s="321"/>
      <c r="I4693" s="335">
        <v>1</v>
      </c>
      <c r="J4693" s="331"/>
      <c r="K4693" s="142">
        <v>28.3</v>
      </c>
      <c r="L4693" s="331"/>
      <c r="M4693" s="331"/>
      <c r="N4693" s="142">
        <v>28.3</v>
      </c>
      <c r="O4693" s="331"/>
      <c r="P4693" s="331"/>
      <c r="Q4693" s="331"/>
      <c r="R4693" s="331"/>
      <c r="S4693" s="142">
        <v>28.3</v>
      </c>
    </row>
    <row r="4694" spans="1:19" ht="10.9" customHeight="1" x14ac:dyDescent="0.2">
      <c r="A4694" s="128" t="s">
        <v>4015</v>
      </c>
      <c r="B4694" s="334">
        <v>5420</v>
      </c>
      <c r="C4694" s="321"/>
      <c r="D4694" s="321" t="s">
        <v>3697</v>
      </c>
      <c r="E4694" s="321"/>
      <c r="F4694" s="321"/>
      <c r="G4694" s="321" t="s">
        <v>7</v>
      </c>
      <c r="H4694" s="321"/>
      <c r="I4694" s="335">
        <v>2</v>
      </c>
      <c r="J4694" s="331"/>
      <c r="K4694" s="142">
        <v>49.84</v>
      </c>
      <c r="L4694" s="331"/>
      <c r="M4694" s="331"/>
      <c r="N4694" s="142">
        <v>99.68</v>
      </c>
      <c r="O4694" s="331"/>
      <c r="P4694" s="331"/>
      <c r="Q4694" s="331"/>
      <c r="R4694" s="331"/>
      <c r="S4694" s="142">
        <v>99.68</v>
      </c>
    </row>
    <row r="4695" spans="1:19" ht="10.9" customHeight="1" x14ac:dyDescent="0.2">
      <c r="A4695" s="128" t="s">
        <v>4015</v>
      </c>
      <c r="B4695" s="334">
        <v>5421</v>
      </c>
      <c r="C4695" s="321"/>
      <c r="D4695" s="321" t="s">
        <v>3696</v>
      </c>
      <c r="E4695" s="321"/>
      <c r="F4695" s="321"/>
      <c r="G4695" s="321" t="s">
        <v>7</v>
      </c>
      <c r="H4695" s="321"/>
      <c r="I4695" s="347">
        <v>61</v>
      </c>
      <c r="J4695" s="331"/>
      <c r="K4695" s="142">
        <v>57.28</v>
      </c>
      <c r="L4695" s="331"/>
      <c r="M4695" s="331"/>
      <c r="N4695" s="129">
        <v>3494.08</v>
      </c>
      <c r="O4695" s="331"/>
      <c r="P4695" s="331"/>
      <c r="Q4695" s="331"/>
      <c r="R4695" s="331"/>
      <c r="S4695" s="129">
        <v>3494.08</v>
      </c>
    </row>
    <row r="4696" spans="1:19" ht="10.9" customHeight="1" x14ac:dyDescent="0.2">
      <c r="A4696" s="128" t="s">
        <v>4015</v>
      </c>
      <c r="B4696" s="334">
        <v>5427</v>
      </c>
      <c r="C4696" s="321"/>
      <c r="D4696" s="321" t="s">
        <v>3691</v>
      </c>
      <c r="E4696" s="321"/>
      <c r="F4696" s="321"/>
      <c r="G4696" s="321" t="s">
        <v>7</v>
      </c>
      <c r="H4696" s="321"/>
      <c r="I4696" s="335">
        <v>1</v>
      </c>
      <c r="J4696" s="331"/>
      <c r="K4696" s="142">
        <v>72.59</v>
      </c>
      <c r="L4696" s="331"/>
      <c r="M4696" s="331"/>
      <c r="N4696" s="142">
        <v>72.59</v>
      </c>
      <c r="O4696" s="331"/>
      <c r="P4696" s="331"/>
      <c r="Q4696" s="331"/>
      <c r="R4696" s="331"/>
      <c r="S4696" s="142">
        <v>72.59</v>
      </c>
    </row>
    <row r="4697" spans="1:19" ht="10.9" customHeight="1" x14ac:dyDescent="0.2">
      <c r="A4697" s="128" t="s">
        <v>4015</v>
      </c>
      <c r="B4697" s="334">
        <v>5440</v>
      </c>
      <c r="C4697" s="321"/>
      <c r="D4697" s="321" t="s">
        <v>3689</v>
      </c>
      <c r="E4697" s="321"/>
      <c r="F4697" s="321"/>
      <c r="G4697" s="321" t="s">
        <v>7</v>
      </c>
      <c r="H4697" s="321"/>
      <c r="I4697" s="335">
        <v>5</v>
      </c>
      <c r="J4697" s="331"/>
      <c r="K4697" s="142">
        <v>86.43</v>
      </c>
      <c r="L4697" s="331"/>
      <c r="M4697" s="331"/>
      <c r="N4697" s="135">
        <v>432.15</v>
      </c>
      <c r="O4697" s="331"/>
      <c r="P4697" s="331"/>
      <c r="Q4697" s="331"/>
      <c r="R4697" s="331"/>
      <c r="S4697" s="135">
        <v>432.15</v>
      </c>
    </row>
    <row r="4698" spans="1:19" ht="10.9" customHeight="1" x14ac:dyDescent="0.2">
      <c r="A4698" s="128" t="s">
        <v>4015</v>
      </c>
      <c r="B4698" s="334">
        <v>5548</v>
      </c>
      <c r="C4698" s="321"/>
      <c r="D4698" s="321" t="s">
        <v>3682</v>
      </c>
      <c r="E4698" s="321"/>
      <c r="F4698" s="321"/>
      <c r="G4698" s="321" t="s">
        <v>7</v>
      </c>
      <c r="H4698" s="321"/>
      <c r="I4698" s="347">
        <v>72</v>
      </c>
      <c r="J4698" s="331"/>
      <c r="K4698" s="132">
        <v>6.24</v>
      </c>
      <c r="L4698" s="331"/>
      <c r="M4698" s="331"/>
      <c r="N4698" s="135">
        <v>449.28</v>
      </c>
      <c r="O4698" s="331"/>
      <c r="P4698" s="331"/>
      <c r="Q4698" s="331"/>
      <c r="R4698" s="331"/>
      <c r="S4698" s="135">
        <v>449.28</v>
      </c>
    </row>
    <row r="4699" spans="1:19" ht="10.9" customHeight="1" x14ac:dyDescent="0.2">
      <c r="A4699" s="128" t="s">
        <v>4015</v>
      </c>
      <c r="B4699" s="334">
        <v>5559</v>
      </c>
      <c r="C4699" s="321"/>
      <c r="D4699" s="321" t="s">
        <v>3679</v>
      </c>
      <c r="E4699" s="321"/>
      <c r="F4699" s="321"/>
      <c r="G4699" s="321" t="s">
        <v>7</v>
      </c>
      <c r="H4699" s="321"/>
      <c r="I4699" s="352">
        <v>930</v>
      </c>
      <c r="J4699" s="331"/>
      <c r="K4699" s="132">
        <v>4.83</v>
      </c>
      <c r="L4699" s="331"/>
      <c r="M4699" s="331"/>
      <c r="N4699" s="129">
        <v>4491.8999999999996</v>
      </c>
      <c r="O4699" s="331"/>
      <c r="P4699" s="331"/>
      <c r="Q4699" s="331"/>
      <c r="R4699" s="331"/>
      <c r="S4699" s="129">
        <v>4491.8999999999996</v>
      </c>
    </row>
    <row r="4700" spans="1:19" ht="10.9" customHeight="1" x14ac:dyDescent="0.2">
      <c r="A4700" s="128" t="s">
        <v>4015</v>
      </c>
      <c r="B4700" s="334">
        <v>5563</v>
      </c>
      <c r="C4700" s="321"/>
      <c r="D4700" s="321" t="s">
        <v>3677</v>
      </c>
      <c r="E4700" s="321"/>
      <c r="F4700" s="321"/>
      <c r="G4700" s="321" t="s">
        <v>7</v>
      </c>
      <c r="H4700" s="321"/>
      <c r="I4700" s="352">
        <v>450</v>
      </c>
      <c r="J4700" s="331"/>
      <c r="K4700" s="132">
        <v>2.4</v>
      </c>
      <c r="L4700" s="331"/>
      <c r="M4700" s="331"/>
      <c r="N4700" s="129">
        <v>1080</v>
      </c>
      <c r="O4700" s="331"/>
      <c r="P4700" s="331"/>
      <c r="Q4700" s="331"/>
      <c r="R4700" s="331"/>
      <c r="S4700" s="129">
        <v>1080</v>
      </c>
    </row>
    <row r="4701" spans="1:19" ht="10.9" customHeight="1" x14ac:dyDescent="0.2">
      <c r="A4701" s="128" t="s">
        <v>4015</v>
      </c>
      <c r="B4701" s="334">
        <v>5564</v>
      </c>
      <c r="C4701" s="321"/>
      <c r="D4701" s="321" t="s">
        <v>3676</v>
      </c>
      <c r="E4701" s="321"/>
      <c r="F4701" s="321"/>
      <c r="G4701" s="321" t="s">
        <v>7</v>
      </c>
      <c r="H4701" s="321"/>
      <c r="I4701" s="347">
        <v>32</v>
      </c>
      <c r="J4701" s="331"/>
      <c r="K4701" s="132">
        <v>4.8600000000000003</v>
      </c>
      <c r="L4701" s="331"/>
      <c r="M4701" s="331"/>
      <c r="N4701" s="135">
        <v>155.52000000000001</v>
      </c>
      <c r="O4701" s="331"/>
      <c r="P4701" s="331"/>
      <c r="Q4701" s="331"/>
      <c r="R4701" s="331"/>
      <c r="S4701" s="135">
        <v>155.52000000000001</v>
      </c>
    </row>
    <row r="4702" spans="1:19" ht="10.9" customHeight="1" x14ac:dyDescent="0.2">
      <c r="A4702" s="128" t="s">
        <v>4015</v>
      </c>
      <c r="B4702" s="334">
        <v>5565</v>
      </c>
      <c r="C4702" s="321"/>
      <c r="D4702" s="321" t="s">
        <v>3675</v>
      </c>
      <c r="E4702" s="321"/>
      <c r="F4702" s="321"/>
      <c r="G4702" s="321" t="s">
        <v>7</v>
      </c>
      <c r="H4702" s="321"/>
      <c r="I4702" s="352">
        <v>122</v>
      </c>
      <c r="J4702" s="331"/>
      <c r="K4702" s="142">
        <v>12.33</v>
      </c>
      <c r="L4702" s="331"/>
      <c r="M4702" s="331"/>
      <c r="N4702" s="129">
        <v>1504.26</v>
      </c>
      <c r="O4702" s="331"/>
      <c r="P4702" s="331"/>
      <c r="Q4702" s="331"/>
      <c r="R4702" s="331"/>
      <c r="S4702" s="129">
        <v>1504.26</v>
      </c>
    </row>
    <row r="4703" spans="1:19" ht="10.9" customHeight="1" x14ac:dyDescent="0.2">
      <c r="A4703" s="128" t="s">
        <v>4015</v>
      </c>
      <c r="B4703" s="334">
        <v>5568</v>
      </c>
      <c r="C4703" s="321"/>
      <c r="D4703" s="321" t="s">
        <v>3673</v>
      </c>
      <c r="E4703" s="321"/>
      <c r="F4703" s="321"/>
      <c r="G4703" s="321" t="s">
        <v>7</v>
      </c>
      <c r="H4703" s="321"/>
      <c r="I4703" s="347">
        <v>33</v>
      </c>
      <c r="J4703" s="331"/>
      <c r="K4703" s="132">
        <v>8.6999999999999993</v>
      </c>
      <c r="L4703" s="331"/>
      <c r="M4703" s="331"/>
      <c r="N4703" s="135">
        <v>287.10000000000002</v>
      </c>
      <c r="O4703" s="331"/>
      <c r="P4703" s="331"/>
      <c r="Q4703" s="331"/>
      <c r="R4703" s="331"/>
      <c r="S4703" s="135">
        <v>287.10000000000002</v>
      </c>
    </row>
    <row r="4704" spans="1:19" ht="10.9" customHeight="1" x14ac:dyDescent="0.2">
      <c r="A4704" s="128" t="s">
        <v>4015</v>
      </c>
      <c r="B4704" s="334">
        <v>5569</v>
      </c>
      <c r="C4704" s="321"/>
      <c r="D4704" s="321" t="s">
        <v>3672</v>
      </c>
      <c r="E4704" s="321"/>
      <c r="F4704" s="321"/>
      <c r="G4704" s="321" t="s">
        <v>7</v>
      </c>
      <c r="H4704" s="321"/>
      <c r="I4704" s="335">
        <v>7</v>
      </c>
      <c r="J4704" s="331"/>
      <c r="K4704" s="142">
        <v>10.130000000000001</v>
      </c>
      <c r="L4704" s="331"/>
      <c r="M4704" s="331"/>
      <c r="N4704" s="142">
        <v>70.91</v>
      </c>
      <c r="O4704" s="331"/>
      <c r="P4704" s="331"/>
      <c r="Q4704" s="331"/>
      <c r="R4704" s="331"/>
      <c r="S4704" s="142">
        <v>70.91</v>
      </c>
    </row>
    <row r="4705" spans="1:19" ht="10.9" customHeight="1" x14ac:dyDescent="0.2">
      <c r="A4705" s="128" t="s">
        <v>4015</v>
      </c>
      <c r="B4705" s="334">
        <v>5599</v>
      </c>
      <c r="C4705" s="321"/>
      <c r="D4705" s="321" t="s">
        <v>3667</v>
      </c>
      <c r="E4705" s="321"/>
      <c r="F4705" s="321"/>
      <c r="G4705" s="321" t="s">
        <v>7</v>
      </c>
      <c r="H4705" s="321"/>
      <c r="I4705" s="352">
        <v>101</v>
      </c>
      <c r="J4705" s="331"/>
      <c r="K4705" s="132">
        <v>2.15</v>
      </c>
      <c r="L4705" s="331"/>
      <c r="M4705" s="331"/>
      <c r="N4705" s="135">
        <v>217.15</v>
      </c>
      <c r="O4705" s="331"/>
      <c r="P4705" s="331"/>
      <c r="Q4705" s="331"/>
      <c r="R4705" s="331"/>
      <c r="S4705" s="135">
        <v>217.15</v>
      </c>
    </row>
    <row r="4706" spans="1:19" ht="10.9" customHeight="1" x14ac:dyDescent="0.2">
      <c r="A4706" s="128" t="s">
        <v>4015</v>
      </c>
      <c r="B4706" s="334">
        <v>5612</v>
      </c>
      <c r="C4706" s="321"/>
      <c r="D4706" s="321" t="s">
        <v>3663</v>
      </c>
      <c r="E4706" s="321"/>
      <c r="F4706" s="321"/>
      <c r="G4706" s="321" t="s">
        <v>7</v>
      </c>
      <c r="H4706" s="321"/>
      <c r="I4706" s="335">
        <v>6</v>
      </c>
      <c r="J4706" s="331"/>
      <c r="K4706" s="132">
        <v>9.99</v>
      </c>
      <c r="L4706" s="331"/>
      <c r="M4706" s="331"/>
      <c r="N4706" s="142">
        <v>59.94</v>
      </c>
      <c r="O4706" s="331"/>
      <c r="P4706" s="331"/>
      <c r="Q4706" s="331"/>
      <c r="R4706" s="331"/>
      <c r="S4706" s="142">
        <v>59.94</v>
      </c>
    </row>
    <row r="4707" spans="1:19" ht="10.9" customHeight="1" x14ac:dyDescent="0.2">
      <c r="A4707" s="128" t="s">
        <v>4015</v>
      </c>
      <c r="B4707" s="334">
        <v>5613</v>
      </c>
      <c r="C4707" s="321"/>
      <c r="D4707" s="321" t="s">
        <v>3662</v>
      </c>
      <c r="E4707" s="321"/>
      <c r="F4707" s="321"/>
      <c r="G4707" s="321" t="s">
        <v>7</v>
      </c>
      <c r="H4707" s="321"/>
      <c r="I4707" s="335">
        <v>1</v>
      </c>
      <c r="J4707" s="331"/>
      <c r="K4707" s="132">
        <v>9.06</v>
      </c>
      <c r="L4707" s="331"/>
      <c r="M4707" s="331"/>
      <c r="N4707" s="132">
        <v>9.06</v>
      </c>
      <c r="O4707" s="331"/>
      <c r="P4707" s="331"/>
      <c r="Q4707" s="331"/>
      <c r="R4707" s="331"/>
      <c r="S4707" s="132">
        <v>9.06</v>
      </c>
    </row>
    <row r="4708" spans="1:19" ht="10.9" customHeight="1" x14ac:dyDescent="0.2">
      <c r="A4708" s="128" t="s">
        <v>4015</v>
      </c>
      <c r="B4708" s="334">
        <v>5614</v>
      </c>
      <c r="C4708" s="321"/>
      <c r="D4708" s="321" t="s">
        <v>3661</v>
      </c>
      <c r="E4708" s="321"/>
      <c r="F4708" s="321"/>
      <c r="G4708" s="321" t="s">
        <v>7</v>
      </c>
      <c r="H4708" s="321"/>
      <c r="I4708" s="335">
        <v>2</v>
      </c>
      <c r="J4708" s="331"/>
      <c r="K4708" s="142">
        <v>10.55</v>
      </c>
      <c r="L4708" s="331"/>
      <c r="M4708" s="331"/>
      <c r="N4708" s="142">
        <v>21.1</v>
      </c>
      <c r="O4708" s="331"/>
      <c r="P4708" s="331"/>
      <c r="Q4708" s="331"/>
      <c r="R4708" s="331"/>
      <c r="S4708" s="142">
        <v>21.1</v>
      </c>
    </row>
    <row r="4709" spans="1:19" ht="21.75" customHeight="1" x14ac:dyDescent="0.2">
      <c r="A4709" s="128" t="s">
        <v>4015</v>
      </c>
      <c r="B4709" s="334">
        <v>9545</v>
      </c>
      <c r="C4709" s="321"/>
      <c r="D4709" s="321" t="s">
        <v>3559</v>
      </c>
      <c r="E4709" s="321"/>
      <c r="F4709" s="321"/>
      <c r="G4709" s="321" t="s">
        <v>7</v>
      </c>
      <c r="H4709" s="321"/>
      <c r="I4709" s="335">
        <v>2</v>
      </c>
      <c r="J4709" s="331"/>
      <c r="K4709" s="142">
        <v>56.23</v>
      </c>
      <c r="L4709" s="331"/>
      <c r="M4709" s="331"/>
      <c r="N4709" s="135">
        <v>112.46</v>
      </c>
      <c r="O4709" s="331"/>
      <c r="P4709" s="331"/>
      <c r="Q4709" s="331"/>
      <c r="R4709" s="331"/>
      <c r="S4709" s="135">
        <v>112.46</v>
      </c>
    </row>
    <row r="4710" spans="1:19" ht="10.9" customHeight="1" x14ac:dyDescent="0.2">
      <c r="A4710" s="128" t="s">
        <v>4015</v>
      </c>
      <c r="B4710" s="334">
        <v>9546</v>
      </c>
      <c r="C4710" s="321"/>
      <c r="D4710" s="321" t="s">
        <v>3558</v>
      </c>
      <c r="E4710" s="321"/>
      <c r="F4710" s="321"/>
      <c r="G4710" s="321" t="s">
        <v>7</v>
      </c>
      <c r="H4710" s="321"/>
      <c r="I4710" s="347">
        <v>39</v>
      </c>
      <c r="J4710" s="331"/>
      <c r="K4710" s="142">
        <v>15</v>
      </c>
      <c r="L4710" s="331"/>
      <c r="M4710" s="331"/>
      <c r="N4710" s="135">
        <v>585</v>
      </c>
      <c r="O4710" s="331"/>
      <c r="P4710" s="331"/>
      <c r="Q4710" s="331"/>
      <c r="R4710" s="331"/>
      <c r="S4710" s="135">
        <v>585</v>
      </c>
    </row>
    <row r="4711" spans="1:19" ht="10.9" customHeight="1" x14ac:dyDescent="0.2">
      <c r="A4711" s="128" t="s">
        <v>4015</v>
      </c>
      <c r="B4711" s="334">
        <v>9547</v>
      </c>
      <c r="C4711" s="321"/>
      <c r="D4711" s="321" t="s">
        <v>3557</v>
      </c>
      <c r="E4711" s="321"/>
      <c r="F4711" s="321"/>
      <c r="G4711" s="321" t="s">
        <v>7</v>
      </c>
      <c r="H4711" s="321"/>
      <c r="I4711" s="335">
        <v>5</v>
      </c>
      <c r="J4711" s="331"/>
      <c r="K4711" s="132">
        <v>3.75</v>
      </c>
      <c r="L4711" s="331"/>
      <c r="M4711" s="331"/>
      <c r="N4711" s="142">
        <v>18.75</v>
      </c>
      <c r="O4711" s="331"/>
      <c r="P4711" s="331"/>
      <c r="Q4711" s="331"/>
      <c r="R4711" s="331"/>
      <c r="S4711" s="142">
        <v>18.75</v>
      </c>
    </row>
    <row r="4712" spans="1:19" ht="10.9" customHeight="1" x14ac:dyDescent="0.2">
      <c r="A4712" s="128" t="s">
        <v>4015</v>
      </c>
      <c r="B4712" s="334">
        <v>9549</v>
      </c>
      <c r="C4712" s="321"/>
      <c r="D4712" s="321" t="s">
        <v>3555</v>
      </c>
      <c r="E4712" s="321"/>
      <c r="F4712" s="321"/>
      <c r="G4712" s="321" t="s">
        <v>7</v>
      </c>
      <c r="H4712" s="321"/>
      <c r="I4712" s="335">
        <v>5</v>
      </c>
      <c r="J4712" s="331"/>
      <c r="K4712" s="142">
        <v>20.149999999999999</v>
      </c>
      <c r="L4712" s="331"/>
      <c r="M4712" s="331"/>
      <c r="N4712" s="135">
        <v>100.75</v>
      </c>
      <c r="O4712" s="331"/>
      <c r="P4712" s="331"/>
      <c r="Q4712" s="331"/>
      <c r="R4712" s="331"/>
      <c r="S4712" s="135">
        <v>100.75</v>
      </c>
    </row>
    <row r="4713" spans="1:19" ht="10.9" customHeight="1" x14ac:dyDescent="0.2">
      <c r="A4713" s="128" t="s">
        <v>4015</v>
      </c>
      <c r="B4713" s="334">
        <v>9550</v>
      </c>
      <c r="C4713" s="321"/>
      <c r="D4713" s="321" t="s">
        <v>3554</v>
      </c>
      <c r="E4713" s="321"/>
      <c r="F4713" s="321"/>
      <c r="G4713" s="321" t="s">
        <v>7</v>
      </c>
      <c r="H4713" s="321"/>
      <c r="I4713" s="347">
        <v>29</v>
      </c>
      <c r="J4713" s="331"/>
      <c r="K4713" s="142">
        <v>18.8</v>
      </c>
      <c r="L4713" s="331"/>
      <c r="M4713" s="331"/>
      <c r="N4713" s="135">
        <v>545.20000000000005</v>
      </c>
      <c r="O4713" s="331"/>
      <c r="P4713" s="331"/>
      <c r="Q4713" s="331"/>
      <c r="R4713" s="331"/>
      <c r="S4713" s="135">
        <v>545.20000000000005</v>
      </c>
    </row>
    <row r="4714" spans="1:19" ht="10.9" customHeight="1" x14ac:dyDescent="0.2">
      <c r="A4714" s="128" t="s">
        <v>4015</v>
      </c>
      <c r="B4714" s="334">
        <v>9551</v>
      </c>
      <c r="C4714" s="321"/>
      <c r="D4714" s="321" t="s">
        <v>3553</v>
      </c>
      <c r="E4714" s="321"/>
      <c r="F4714" s="321"/>
      <c r="G4714" s="321" t="s">
        <v>7</v>
      </c>
      <c r="H4714" s="321"/>
      <c r="I4714" s="335">
        <v>1</v>
      </c>
      <c r="J4714" s="331"/>
      <c r="K4714" s="142">
        <v>13.2</v>
      </c>
      <c r="L4714" s="331"/>
      <c r="M4714" s="331"/>
      <c r="N4714" s="142">
        <v>13.2</v>
      </c>
      <c r="O4714" s="331"/>
      <c r="P4714" s="331"/>
      <c r="Q4714" s="331"/>
      <c r="R4714" s="331"/>
      <c r="S4714" s="142">
        <v>13.2</v>
      </c>
    </row>
    <row r="4715" spans="1:19" ht="10.9" customHeight="1" x14ac:dyDescent="0.2">
      <c r="A4715" s="128" t="s">
        <v>4015</v>
      </c>
      <c r="B4715" s="334">
        <v>9553</v>
      </c>
      <c r="C4715" s="321"/>
      <c r="D4715" s="321" t="s">
        <v>3551</v>
      </c>
      <c r="E4715" s="321"/>
      <c r="F4715" s="321"/>
      <c r="G4715" s="321" t="s">
        <v>7</v>
      </c>
      <c r="H4715" s="321"/>
      <c r="I4715" s="335">
        <v>5</v>
      </c>
      <c r="J4715" s="331"/>
      <c r="K4715" s="132">
        <v>4.1900000000000004</v>
      </c>
      <c r="L4715" s="331"/>
      <c r="M4715" s="331"/>
      <c r="N4715" s="142">
        <v>20.95</v>
      </c>
      <c r="O4715" s="331"/>
      <c r="P4715" s="331"/>
      <c r="Q4715" s="331"/>
      <c r="R4715" s="331"/>
      <c r="S4715" s="142">
        <v>20.95</v>
      </c>
    </row>
    <row r="4716" spans="1:19" ht="10.9" customHeight="1" x14ac:dyDescent="0.2">
      <c r="A4716" s="128" t="s">
        <v>4015</v>
      </c>
      <c r="B4716" s="334">
        <v>9554</v>
      </c>
      <c r="C4716" s="321"/>
      <c r="D4716" s="321" t="s">
        <v>3550</v>
      </c>
      <c r="E4716" s="321"/>
      <c r="F4716" s="321"/>
      <c r="G4716" s="321" t="s">
        <v>7</v>
      </c>
      <c r="H4716" s="321"/>
      <c r="I4716" s="335">
        <v>5</v>
      </c>
      <c r="J4716" s="331"/>
      <c r="K4716" s="142">
        <v>48.78</v>
      </c>
      <c r="L4716" s="331"/>
      <c r="M4716" s="331"/>
      <c r="N4716" s="135">
        <v>243.9</v>
      </c>
      <c r="O4716" s="331"/>
      <c r="P4716" s="331"/>
      <c r="Q4716" s="331"/>
      <c r="R4716" s="331"/>
      <c r="S4716" s="135">
        <v>243.9</v>
      </c>
    </row>
    <row r="4717" spans="1:19" ht="10.9" customHeight="1" x14ac:dyDescent="0.2">
      <c r="A4717" s="128" t="s">
        <v>4015</v>
      </c>
      <c r="B4717" s="334">
        <v>9555</v>
      </c>
      <c r="C4717" s="321"/>
      <c r="D4717" s="321" t="s">
        <v>3549</v>
      </c>
      <c r="E4717" s="321"/>
      <c r="F4717" s="321"/>
      <c r="G4717" s="321" t="s">
        <v>7</v>
      </c>
      <c r="H4717" s="321"/>
      <c r="I4717" s="335">
        <v>1</v>
      </c>
      <c r="J4717" s="331"/>
      <c r="K4717" s="142">
        <v>45.05</v>
      </c>
      <c r="L4717" s="331"/>
      <c r="M4717" s="331"/>
      <c r="N4717" s="142">
        <v>45.05</v>
      </c>
      <c r="O4717" s="331"/>
      <c r="P4717" s="331"/>
      <c r="Q4717" s="331"/>
      <c r="R4717" s="331"/>
      <c r="S4717" s="142">
        <v>45.05</v>
      </c>
    </row>
    <row r="4718" spans="1:19" ht="10.9" customHeight="1" x14ac:dyDescent="0.2">
      <c r="A4718" s="128" t="s">
        <v>4015</v>
      </c>
      <c r="B4718" s="334">
        <v>9556</v>
      </c>
      <c r="C4718" s="321"/>
      <c r="D4718" s="321" t="s">
        <v>3548</v>
      </c>
      <c r="E4718" s="321"/>
      <c r="F4718" s="321"/>
      <c r="G4718" s="321" t="s">
        <v>7</v>
      </c>
      <c r="H4718" s="321"/>
      <c r="I4718" s="335">
        <v>2</v>
      </c>
      <c r="J4718" s="331"/>
      <c r="K4718" s="142">
        <v>47.08</v>
      </c>
      <c r="L4718" s="331"/>
      <c r="M4718" s="331"/>
      <c r="N4718" s="142">
        <v>94.16</v>
      </c>
      <c r="O4718" s="331"/>
      <c r="P4718" s="331"/>
      <c r="Q4718" s="331"/>
      <c r="R4718" s="331"/>
      <c r="S4718" s="142">
        <v>94.16</v>
      </c>
    </row>
    <row r="4719" spans="1:19" ht="10.9" customHeight="1" x14ac:dyDescent="0.2">
      <c r="A4719" s="128" t="s">
        <v>4015</v>
      </c>
      <c r="B4719" s="334">
        <v>9557</v>
      </c>
      <c r="C4719" s="321"/>
      <c r="D4719" s="321" t="s">
        <v>3547</v>
      </c>
      <c r="E4719" s="321"/>
      <c r="F4719" s="321"/>
      <c r="G4719" s="321" t="s">
        <v>7</v>
      </c>
      <c r="H4719" s="321"/>
      <c r="I4719" s="335">
        <v>2</v>
      </c>
      <c r="J4719" s="331"/>
      <c r="K4719" s="142">
        <v>17.5</v>
      </c>
      <c r="L4719" s="331"/>
      <c r="M4719" s="331"/>
      <c r="N4719" s="142">
        <v>35</v>
      </c>
      <c r="O4719" s="331"/>
      <c r="P4719" s="331"/>
      <c r="Q4719" s="331"/>
      <c r="R4719" s="331"/>
      <c r="S4719" s="142">
        <v>35</v>
      </c>
    </row>
    <row r="4720" spans="1:19" ht="10.9" customHeight="1" x14ac:dyDescent="0.2">
      <c r="A4720" s="128" t="s">
        <v>4015</v>
      </c>
      <c r="B4720" s="334">
        <v>9558</v>
      </c>
      <c r="C4720" s="321"/>
      <c r="D4720" s="321" t="s">
        <v>3546</v>
      </c>
      <c r="E4720" s="321"/>
      <c r="F4720" s="321"/>
      <c r="G4720" s="321" t="s">
        <v>7</v>
      </c>
      <c r="H4720" s="321"/>
      <c r="I4720" s="335">
        <v>3</v>
      </c>
      <c r="J4720" s="331"/>
      <c r="K4720" s="132">
        <v>9.85</v>
      </c>
      <c r="L4720" s="331"/>
      <c r="M4720" s="331"/>
      <c r="N4720" s="142">
        <v>29.55</v>
      </c>
      <c r="O4720" s="331"/>
      <c r="P4720" s="331"/>
      <c r="Q4720" s="331"/>
      <c r="R4720" s="331"/>
      <c r="S4720" s="142">
        <v>29.55</v>
      </c>
    </row>
    <row r="4721" spans="1:19" ht="10.9" customHeight="1" x14ac:dyDescent="0.2">
      <c r="A4721" s="128" t="s">
        <v>4015</v>
      </c>
      <c r="B4721" s="334">
        <v>9559</v>
      </c>
      <c r="C4721" s="321"/>
      <c r="D4721" s="321" t="s">
        <v>3545</v>
      </c>
      <c r="E4721" s="321"/>
      <c r="F4721" s="321"/>
      <c r="G4721" s="321" t="s">
        <v>7</v>
      </c>
      <c r="H4721" s="321"/>
      <c r="I4721" s="347">
        <v>83</v>
      </c>
      <c r="J4721" s="331"/>
      <c r="K4721" s="142">
        <v>10.94</v>
      </c>
      <c r="L4721" s="331"/>
      <c r="M4721" s="331"/>
      <c r="N4721" s="135">
        <v>908.02</v>
      </c>
      <c r="O4721" s="331"/>
      <c r="P4721" s="331"/>
      <c r="Q4721" s="331"/>
      <c r="R4721" s="331"/>
      <c r="S4721" s="135">
        <v>908.02</v>
      </c>
    </row>
    <row r="4722" spans="1:19" ht="10.9" customHeight="1" x14ac:dyDescent="0.2">
      <c r="A4722" s="128" t="s">
        <v>4015</v>
      </c>
      <c r="B4722" s="334">
        <v>9560</v>
      </c>
      <c r="C4722" s="321"/>
      <c r="D4722" s="321" t="s">
        <v>3544</v>
      </c>
      <c r="E4722" s="321"/>
      <c r="F4722" s="321"/>
      <c r="G4722" s="321" t="s">
        <v>7</v>
      </c>
      <c r="H4722" s="321"/>
      <c r="I4722" s="335">
        <v>7</v>
      </c>
      <c r="J4722" s="331"/>
      <c r="K4722" s="132">
        <v>8.42</v>
      </c>
      <c r="L4722" s="331"/>
      <c r="M4722" s="331"/>
      <c r="N4722" s="142">
        <v>58.94</v>
      </c>
      <c r="O4722" s="331"/>
      <c r="P4722" s="331"/>
      <c r="Q4722" s="331"/>
      <c r="R4722" s="331"/>
      <c r="S4722" s="142">
        <v>58.94</v>
      </c>
    </row>
    <row r="4723" spans="1:19" ht="10.9" customHeight="1" x14ac:dyDescent="0.2">
      <c r="A4723" s="128" t="s">
        <v>4015</v>
      </c>
      <c r="B4723" s="334">
        <v>9561</v>
      </c>
      <c r="C4723" s="321"/>
      <c r="D4723" s="321" t="s">
        <v>3543</v>
      </c>
      <c r="E4723" s="321"/>
      <c r="F4723" s="321"/>
      <c r="G4723" s="321" t="s">
        <v>7</v>
      </c>
      <c r="H4723" s="321"/>
      <c r="I4723" s="335">
        <v>1</v>
      </c>
      <c r="J4723" s="331"/>
      <c r="K4723" s="132">
        <v>5.28</v>
      </c>
      <c r="L4723" s="331"/>
      <c r="M4723" s="331"/>
      <c r="N4723" s="132">
        <v>5.28</v>
      </c>
      <c r="O4723" s="331"/>
      <c r="P4723" s="331"/>
      <c r="Q4723" s="331"/>
      <c r="R4723" s="331"/>
      <c r="S4723" s="132">
        <v>5.28</v>
      </c>
    </row>
    <row r="4724" spans="1:19" ht="10.9" customHeight="1" x14ac:dyDescent="0.2">
      <c r="A4724" s="128" t="s">
        <v>4015</v>
      </c>
      <c r="B4724" s="334">
        <v>9562</v>
      </c>
      <c r="C4724" s="321"/>
      <c r="D4724" s="321" t="s">
        <v>3542</v>
      </c>
      <c r="E4724" s="321"/>
      <c r="F4724" s="321"/>
      <c r="G4724" s="321" t="s">
        <v>7</v>
      </c>
      <c r="H4724" s="321"/>
      <c r="I4724" s="347">
        <v>22</v>
      </c>
      <c r="J4724" s="331"/>
      <c r="K4724" s="142">
        <v>28.61</v>
      </c>
      <c r="L4724" s="331"/>
      <c r="M4724" s="331"/>
      <c r="N4724" s="135">
        <v>629.41999999999996</v>
      </c>
      <c r="O4724" s="331"/>
      <c r="P4724" s="331"/>
      <c r="Q4724" s="331"/>
      <c r="R4724" s="331"/>
      <c r="S4724" s="135">
        <v>629.41999999999996</v>
      </c>
    </row>
    <row r="4725" spans="1:19" ht="10.9" customHeight="1" x14ac:dyDescent="0.2">
      <c r="A4725" s="128" t="s">
        <v>4015</v>
      </c>
      <c r="B4725" s="334">
        <v>9563</v>
      </c>
      <c r="C4725" s="321"/>
      <c r="D4725" s="321" t="s">
        <v>3541</v>
      </c>
      <c r="E4725" s="321"/>
      <c r="F4725" s="321"/>
      <c r="G4725" s="321" t="s">
        <v>7</v>
      </c>
      <c r="H4725" s="321"/>
      <c r="I4725" s="347">
        <v>10</v>
      </c>
      <c r="J4725" s="331"/>
      <c r="K4725" s="142">
        <v>26.04</v>
      </c>
      <c r="L4725" s="331"/>
      <c r="M4725" s="331"/>
      <c r="N4725" s="135">
        <v>260.39999999999998</v>
      </c>
      <c r="O4725" s="331"/>
      <c r="P4725" s="331"/>
      <c r="Q4725" s="331"/>
      <c r="R4725" s="331"/>
      <c r="S4725" s="135">
        <v>260.39999999999998</v>
      </c>
    </row>
    <row r="4726" spans="1:19" ht="10.9" customHeight="1" x14ac:dyDescent="0.2">
      <c r="A4726" s="128" t="s">
        <v>4015</v>
      </c>
      <c r="B4726" s="334">
        <v>9565</v>
      </c>
      <c r="C4726" s="321"/>
      <c r="D4726" s="321" t="s">
        <v>3539</v>
      </c>
      <c r="E4726" s="321"/>
      <c r="F4726" s="321"/>
      <c r="G4726" s="321" t="s">
        <v>7</v>
      </c>
      <c r="H4726" s="321"/>
      <c r="I4726" s="335">
        <v>1</v>
      </c>
      <c r="J4726" s="331"/>
      <c r="K4726" s="142">
        <v>16.79</v>
      </c>
      <c r="L4726" s="331"/>
      <c r="M4726" s="331"/>
      <c r="N4726" s="142">
        <v>16.79</v>
      </c>
      <c r="O4726" s="331"/>
      <c r="P4726" s="331"/>
      <c r="Q4726" s="331"/>
      <c r="R4726" s="331"/>
      <c r="S4726" s="142">
        <v>16.79</v>
      </c>
    </row>
    <row r="4727" spans="1:19" ht="10.9" customHeight="1" x14ac:dyDescent="0.2">
      <c r="A4727" s="128" t="s">
        <v>4015</v>
      </c>
      <c r="B4727" s="334">
        <v>9568</v>
      </c>
      <c r="C4727" s="321"/>
      <c r="D4727" s="321" t="s">
        <v>3536</v>
      </c>
      <c r="E4727" s="321"/>
      <c r="F4727" s="321"/>
      <c r="G4727" s="321" t="s">
        <v>7</v>
      </c>
      <c r="H4727" s="321"/>
      <c r="I4727" s="335">
        <v>2</v>
      </c>
      <c r="J4727" s="331"/>
      <c r="K4727" s="142">
        <v>17.79</v>
      </c>
      <c r="L4727" s="331"/>
      <c r="M4727" s="331"/>
      <c r="N4727" s="142">
        <v>35.58</v>
      </c>
      <c r="O4727" s="331"/>
      <c r="P4727" s="331"/>
      <c r="Q4727" s="331"/>
      <c r="R4727" s="331"/>
      <c r="S4727" s="142">
        <v>35.58</v>
      </c>
    </row>
    <row r="4728" spans="1:19" ht="10.9" customHeight="1" x14ac:dyDescent="0.2">
      <c r="A4728" s="128" t="s">
        <v>4015</v>
      </c>
      <c r="B4728" s="334">
        <v>9573</v>
      </c>
      <c r="C4728" s="321"/>
      <c r="D4728" s="321" t="s">
        <v>3530</v>
      </c>
      <c r="E4728" s="321"/>
      <c r="F4728" s="321"/>
      <c r="G4728" s="321" t="s">
        <v>7</v>
      </c>
      <c r="H4728" s="321"/>
      <c r="I4728" s="347">
        <v>10</v>
      </c>
      <c r="J4728" s="331"/>
      <c r="K4728" s="135">
        <v>237.86</v>
      </c>
      <c r="L4728" s="331"/>
      <c r="M4728" s="331"/>
      <c r="N4728" s="129">
        <v>2378.6</v>
      </c>
      <c r="O4728" s="331"/>
      <c r="P4728" s="331"/>
      <c r="Q4728" s="331"/>
      <c r="R4728" s="331"/>
      <c r="S4728" s="129">
        <v>2378.6</v>
      </c>
    </row>
    <row r="4729" spans="1:19" ht="10.9" customHeight="1" x14ac:dyDescent="0.2">
      <c r="A4729" s="128" t="s">
        <v>4015</v>
      </c>
      <c r="B4729" s="334">
        <v>9574</v>
      </c>
      <c r="C4729" s="321"/>
      <c r="D4729" s="321" t="s">
        <v>3529</v>
      </c>
      <c r="E4729" s="321"/>
      <c r="F4729" s="321"/>
      <c r="G4729" s="321" t="s">
        <v>7</v>
      </c>
      <c r="H4729" s="321"/>
      <c r="I4729" s="347">
        <v>55</v>
      </c>
      <c r="J4729" s="331"/>
      <c r="K4729" s="135">
        <v>269.68</v>
      </c>
      <c r="L4729" s="331"/>
      <c r="M4729" s="331"/>
      <c r="N4729" s="131">
        <v>14832.4</v>
      </c>
      <c r="O4729" s="331"/>
      <c r="P4729" s="331"/>
      <c r="Q4729" s="331"/>
      <c r="R4729" s="331"/>
      <c r="S4729" s="131">
        <v>14832.4</v>
      </c>
    </row>
    <row r="4730" spans="1:19" ht="10.9" customHeight="1" x14ac:dyDescent="0.2">
      <c r="A4730" s="128" t="s">
        <v>4015</v>
      </c>
      <c r="B4730" s="334">
        <v>9578</v>
      </c>
      <c r="C4730" s="321"/>
      <c r="D4730" s="321" t="s">
        <v>3525</v>
      </c>
      <c r="E4730" s="321"/>
      <c r="F4730" s="321"/>
      <c r="G4730" s="321" t="s">
        <v>7</v>
      </c>
      <c r="H4730" s="321"/>
      <c r="I4730" s="335">
        <v>1</v>
      </c>
      <c r="J4730" s="331"/>
      <c r="K4730" s="142">
        <v>30.56</v>
      </c>
      <c r="L4730" s="331"/>
      <c r="M4730" s="331"/>
      <c r="N4730" s="142">
        <v>30.56</v>
      </c>
      <c r="O4730" s="331"/>
      <c r="P4730" s="331"/>
      <c r="Q4730" s="331"/>
      <c r="R4730" s="331"/>
      <c r="S4730" s="142">
        <v>30.56</v>
      </c>
    </row>
    <row r="4731" spans="1:19" ht="10.9" customHeight="1" x14ac:dyDescent="0.2">
      <c r="A4731" s="128" t="s">
        <v>4015</v>
      </c>
      <c r="B4731" s="334">
        <v>9579</v>
      </c>
      <c r="C4731" s="321"/>
      <c r="D4731" s="321" t="s">
        <v>3524</v>
      </c>
      <c r="E4731" s="321"/>
      <c r="F4731" s="321"/>
      <c r="G4731" s="321" t="s">
        <v>7</v>
      </c>
      <c r="H4731" s="321"/>
      <c r="I4731" s="347">
        <v>22</v>
      </c>
      <c r="J4731" s="331"/>
      <c r="K4731" s="142">
        <v>53.41</v>
      </c>
      <c r="L4731" s="331"/>
      <c r="M4731" s="331"/>
      <c r="N4731" s="129">
        <v>1175.02</v>
      </c>
      <c r="O4731" s="331"/>
      <c r="P4731" s="331"/>
      <c r="Q4731" s="331"/>
      <c r="R4731" s="331"/>
      <c r="S4731" s="129">
        <v>1175.02</v>
      </c>
    </row>
    <row r="4732" spans="1:19" ht="10.9" customHeight="1" x14ac:dyDescent="0.2">
      <c r="A4732" s="322" t="s">
        <v>4014</v>
      </c>
      <c r="B4732" s="322"/>
      <c r="C4732" s="322"/>
      <c r="D4732" s="322"/>
      <c r="E4732" s="322"/>
      <c r="F4732" s="322"/>
      <c r="G4732" s="322"/>
      <c r="H4732" s="322"/>
      <c r="I4732" s="322"/>
      <c r="J4732" s="322"/>
      <c r="K4732" s="322"/>
      <c r="L4732" s="333">
        <v>0</v>
      </c>
      <c r="M4732" s="322"/>
      <c r="N4732" s="159">
        <v>63716.35</v>
      </c>
      <c r="O4732" s="333">
        <v>0</v>
      </c>
      <c r="P4732" s="322"/>
      <c r="Q4732" s="333">
        <v>0</v>
      </c>
      <c r="R4732" s="322"/>
      <c r="S4732" s="159">
        <v>63716.35</v>
      </c>
    </row>
    <row r="4733" spans="1:19" ht="10.9" customHeight="1" x14ac:dyDescent="0.2">
      <c r="A4733" s="322" t="s">
        <v>4013</v>
      </c>
      <c r="B4733" s="322"/>
      <c r="C4733" s="322"/>
      <c r="D4733" s="322"/>
      <c r="E4733" s="322"/>
      <c r="F4733" s="322"/>
      <c r="G4733" s="322"/>
      <c r="H4733" s="322"/>
      <c r="I4733" s="322"/>
      <c r="J4733" s="322"/>
      <c r="K4733" s="322"/>
      <c r="L4733" s="330">
        <v>0</v>
      </c>
      <c r="M4733" s="322"/>
      <c r="N4733" s="149">
        <v>1</v>
      </c>
      <c r="O4733" s="330">
        <v>0</v>
      </c>
      <c r="P4733" s="322"/>
      <c r="Q4733" s="330">
        <v>0</v>
      </c>
      <c r="R4733" s="322"/>
      <c r="S4733" s="149">
        <v>1</v>
      </c>
    </row>
    <row r="4734" spans="1:19" ht="10.9" customHeight="1" x14ac:dyDescent="0.2">
      <c r="A4734" s="301"/>
      <c r="B4734" s="301"/>
      <c r="C4734" s="301"/>
      <c r="D4734" s="301"/>
      <c r="E4734" s="301"/>
      <c r="F4734" s="301"/>
      <c r="G4734" s="301"/>
      <c r="H4734" s="301"/>
      <c r="I4734" s="301"/>
      <c r="J4734" s="301"/>
      <c r="K4734" s="301"/>
      <c r="L4734" s="301"/>
      <c r="M4734" s="301"/>
      <c r="N4734" s="301"/>
      <c r="O4734" s="301"/>
      <c r="P4734" s="301"/>
      <c r="Q4734" s="301"/>
      <c r="R4734" s="301"/>
      <c r="S4734" s="301"/>
    </row>
    <row r="4735" spans="1:19" ht="10.9" customHeight="1" x14ac:dyDescent="0.2">
      <c r="A4735" s="322" t="s">
        <v>4022</v>
      </c>
      <c r="B4735" s="322"/>
      <c r="C4735" s="322"/>
      <c r="D4735" s="322"/>
      <c r="E4735" s="321" t="s">
        <v>4048</v>
      </c>
      <c r="F4735" s="321"/>
      <c r="G4735" s="321"/>
      <c r="H4735" s="321"/>
      <c r="I4735" s="321"/>
      <c r="J4735" s="321"/>
      <c r="K4735" s="321"/>
      <c r="L4735" s="321"/>
      <c r="M4735" s="321"/>
      <c r="N4735" s="321"/>
      <c r="O4735" s="321"/>
      <c r="P4735" s="322" t="s">
        <v>2904</v>
      </c>
      <c r="Q4735" s="322"/>
      <c r="R4735" s="321" t="s">
        <v>414</v>
      </c>
      <c r="S4735" s="321"/>
    </row>
    <row r="4736" spans="1:19" ht="10.9" customHeight="1" x14ac:dyDescent="0.2">
      <c r="A4736" s="157"/>
      <c r="B4736" s="324"/>
      <c r="C4736" s="324"/>
      <c r="D4736" s="324"/>
      <c r="E4736" s="324"/>
      <c r="F4736" s="324"/>
      <c r="G4736" s="325"/>
      <c r="H4736" s="325"/>
      <c r="I4736" s="325"/>
      <c r="J4736" s="325"/>
      <c r="K4736" s="156"/>
      <c r="L4736" s="326" t="s">
        <v>4020</v>
      </c>
      <c r="M4736" s="326"/>
      <c r="N4736" s="326"/>
      <c r="O4736" s="326"/>
      <c r="P4736" s="326"/>
      <c r="Q4736" s="326"/>
      <c r="R4736" s="326"/>
      <c r="S4736" s="156"/>
    </row>
    <row r="4737" spans="1:19" ht="65.650000000000006" customHeight="1" x14ac:dyDescent="0.2">
      <c r="A4737" s="155" t="s">
        <v>1247</v>
      </c>
      <c r="B4737" s="327" t="s">
        <v>0</v>
      </c>
      <c r="C4737" s="327"/>
      <c r="D4737" s="327" t="s">
        <v>1</v>
      </c>
      <c r="E4737" s="327"/>
      <c r="F4737" s="327"/>
      <c r="G4737" s="327" t="s">
        <v>2904</v>
      </c>
      <c r="H4737" s="327"/>
      <c r="I4737" s="328" t="s">
        <v>405</v>
      </c>
      <c r="J4737" s="328"/>
      <c r="K4737" s="154" t="s">
        <v>4</v>
      </c>
      <c r="L4737" s="322" t="s">
        <v>4019</v>
      </c>
      <c r="M4737" s="322"/>
      <c r="N4737" s="141" t="s">
        <v>4018</v>
      </c>
      <c r="O4737" s="322" t="s">
        <v>4017</v>
      </c>
      <c r="P4737" s="322"/>
      <c r="Q4737" s="322" t="s">
        <v>4016</v>
      </c>
      <c r="R4737" s="322"/>
      <c r="S4737" s="154" t="s">
        <v>5</v>
      </c>
    </row>
    <row r="4738" spans="1:19" ht="10.9" customHeight="1" x14ac:dyDescent="0.2">
      <c r="A4738" s="128" t="s">
        <v>4015</v>
      </c>
      <c r="B4738" s="334">
        <v>4603</v>
      </c>
      <c r="C4738" s="321"/>
      <c r="D4738" s="321" t="s">
        <v>3849</v>
      </c>
      <c r="E4738" s="321"/>
      <c r="F4738" s="321"/>
      <c r="G4738" s="321" t="s">
        <v>7</v>
      </c>
      <c r="H4738" s="321"/>
      <c r="I4738" s="335">
        <v>1</v>
      </c>
      <c r="J4738" s="331"/>
      <c r="K4738" s="142">
        <v>10.17</v>
      </c>
      <c r="L4738" s="331"/>
      <c r="M4738" s="331"/>
      <c r="N4738" s="142">
        <v>10.17</v>
      </c>
      <c r="O4738" s="331"/>
      <c r="P4738" s="331"/>
      <c r="Q4738" s="331"/>
      <c r="R4738" s="331"/>
      <c r="S4738" s="142">
        <v>10.17</v>
      </c>
    </row>
    <row r="4739" spans="1:19" ht="10.9" customHeight="1" x14ac:dyDescent="0.2">
      <c r="A4739" s="128" t="s">
        <v>4015</v>
      </c>
      <c r="B4739" s="334">
        <v>4649</v>
      </c>
      <c r="C4739" s="321"/>
      <c r="D4739" s="321" t="s">
        <v>3845</v>
      </c>
      <c r="E4739" s="321"/>
      <c r="F4739" s="321"/>
      <c r="G4739" s="321" t="s">
        <v>7</v>
      </c>
      <c r="H4739" s="321"/>
      <c r="I4739" s="335">
        <v>1</v>
      </c>
      <c r="J4739" s="331"/>
      <c r="K4739" s="132">
        <v>4.22</v>
      </c>
      <c r="L4739" s="331"/>
      <c r="M4739" s="331"/>
      <c r="N4739" s="132">
        <v>4.22</v>
      </c>
      <c r="O4739" s="331"/>
      <c r="P4739" s="331"/>
      <c r="Q4739" s="331"/>
      <c r="R4739" s="331"/>
      <c r="S4739" s="132">
        <v>4.22</v>
      </c>
    </row>
    <row r="4740" spans="1:19" ht="10.9" customHeight="1" x14ac:dyDescent="0.2">
      <c r="A4740" s="128" t="s">
        <v>4015</v>
      </c>
      <c r="B4740" s="334">
        <v>4666</v>
      </c>
      <c r="C4740" s="321"/>
      <c r="D4740" s="321" t="s">
        <v>3836</v>
      </c>
      <c r="E4740" s="321"/>
      <c r="F4740" s="321"/>
      <c r="G4740" s="321" t="s">
        <v>7</v>
      </c>
      <c r="H4740" s="321"/>
      <c r="I4740" s="335">
        <v>1</v>
      </c>
      <c r="J4740" s="331"/>
      <c r="K4740" s="142">
        <v>11.92</v>
      </c>
      <c r="L4740" s="331"/>
      <c r="M4740" s="331"/>
      <c r="N4740" s="142">
        <v>11.92</v>
      </c>
      <c r="O4740" s="331"/>
      <c r="P4740" s="331"/>
      <c r="Q4740" s="331"/>
      <c r="R4740" s="331"/>
      <c r="S4740" s="142">
        <v>11.92</v>
      </c>
    </row>
    <row r="4741" spans="1:19" ht="10.9" customHeight="1" x14ac:dyDescent="0.2">
      <c r="A4741" s="128" t="s">
        <v>4015</v>
      </c>
      <c r="B4741" s="334">
        <v>4667</v>
      </c>
      <c r="C4741" s="321"/>
      <c r="D4741" s="321" t="s">
        <v>3835</v>
      </c>
      <c r="E4741" s="321"/>
      <c r="F4741" s="321"/>
      <c r="G4741" s="321" t="s">
        <v>7</v>
      </c>
      <c r="H4741" s="321"/>
      <c r="I4741" s="335">
        <v>1</v>
      </c>
      <c r="J4741" s="331"/>
      <c r="K4741" s="142">
        <v>11.49</v>
      </c>
      <c r="L4741" s="331"/>
      <c r="M4741" s="331"/>
      <c r="N4741" s="142">
        <v>11.49</v>
      </c>
      <c r="O4741" s="331"/>
      <c r="P4741" s="331"/>
      <c r="Q4741" s="331"/>
      <c r="R4741" s="331"/>
      <c r="S4741" s="142">
        <v>11.49</v>
      </c>
    </row>
    <row r="4742" spans="1:19" ht="10.9" customHeight="1" x14ac:dyDescent="0.2">
      <c r="A4742" s="128" t="s">
        <v>4015</v>
      </c>
      <c r="B4742" s="334">
        <v>4676</v>
      </c>
      <c r="C4742" s="321"/>
      <c r="D4742" s="321" t="s">
        <v>3830</v>
      </c>
      <c r="E4742" s="321"/>
      <c r="F4742" s="321"/>
      <c r="G4742" s="321" t="s">
        <v>7</v>
      </c>
      <c r="H4742" s="321"/>
      <c r="I4742" s="335">
        <v>2</v>
      </c>
      <c r="J4742" s="331"/>
      <c r="K4742" s="132">
        <v>5.68</v>
      </c>
      <c r="L4742" s="331"/>
      <c r="M4742" s="331"/>
      <c r="N4742" s="142">
        <v>11.36</v>
      </c>
      <c r="O4742" s="331"/>
      <c r="P4742" s="331"/>
      <c r="Q4742" s="331"/>
      <c r="R4742" s="331"/>
      <c r="S4742" s="142">
        <v>11.36</v>
      </c>
    </row>
    <row r="4743" spans="1:19" ht="10.9" customHeight="1" x14ac:dyDescent="0.2">
      <c r="A4743" s="128" t="s">
        <v>4015</v>
      </c>
      <c r="B4743" s="334">
        <v>4677</v>
      </c>
      <c r="C4743" s="321"/>
      <c r="D4743" s="321" t="s">
        <v>3829</v>
      </c>
      <c r="E4743" s="321"/>
      <c r="F4743" s="321"/>
      <c r="G4743" s="321" t="s">
        <v>7</v>
      </c>
      <c r="H4743" s="321"/>
      <c r="I4743" s="335">
        <v>1</v>
      </c>
      <c r="J4743" s="331"/>
      <c r="K4743" s="132">
        <v>6.02</v>
      </c>
      <c r="L4743" s="331"/>
      <c r="M4743" s="331"/>
      <c r="N4743" s="132">
        <v>6.02</v>
      </c>
      <c r="O4743" s="331"/>
      <c r="P4743" s="331"/>
      <c r="Q4743" s="331"/>
      <c r="R4743" s="331"/>
      <c r="S4743" s="132">
        <v>6.02</v>
      </c>
    </row>
    <row r="4744" spans="1:19" ht="10.9" customHeight="1" x14ac:dyDescent="0.2">
      <c r="A4744" s="128" t="s">
        <v>4015</v>
      </c>
      <c r="B4744" s="334">
        <v>4882</v>
      </c>
      <c r="C4744" s="321"/>
      <c r="D4744" s="321" t="s">
        <v>3789</v>
      </c>
      <c r="E4744" s="321"/>
      <c r="F4744" s="321"/>
      <c r="G4744" s="321" t="s">
        <v>7</v>
      </c>
      <c r="H4744" s="321"/>
      <c r="I4744" s="335">
        <v>1</v>
      </c>
      <c r="J4744" s="331"/>
      <c r="K4744" s="132">
        <v>5</v>
      </c>
      <c r="L4744" s="331"/>
      <c r="M4744" s="331"/>
      <c r="N4744" s="132">
        <v>5</v>
      </c>
      <c r="O4744" s="331"/>
      <c r="P4744" s="331"/>
      <c r="Q4744" s="331"/>
      <c r="R4744" s="331"/>
      <c r="S4744" s="132">
        <v>5</v>
      </c>
    </row>
    <row r="4745" spans="1:19" ht="10.9" customHeight="1" x14ac:dyDescent="0.2">
      <c r="A4745" s="128" t="s">
        <v>4015</v>
      </c>
      <c r="B4745" s="334">
        <v>4930</v>
      </c>
      <c r="C4745" s="321"/>
      <c r="D4745" s="321" t="s">
        <v>3786</v>
      </c>
      <c r="E4745" s="321"/>
      <c r="F4745" s="321"/>
      <c r="G4745" s="321" t="s">
        <v>7</v>
      </c>
      <c r="H4745" s="321"/>
      <c r="I4745" s="335">
        <v>1</v>
      </c>
      <c r="J4745" s="331"/>
      <c r="K4745" s="132">
        <v>7</v>
      </c>
      <c r="L4745" s="331"/>
      <c r="M4745" s="331"/>
      <c r="N4745" s="132">
        <v>7</v>
      </c>
      <c r="O4745" s="331"/>
      <c r="P4745" s="331"/>
      <c r="Q4745" s="331"/>
      <c r="R4745" s="331"/>
      <c r="S4745" s="132">
        <v>7</v>
      </c>
    </row>
    <row r="4746" spans="1:19" ht="10.9" customHeight="1" x14ac:dyDescent="0.2">
      <c r="A4746" s="128" t="s">
        <v>4015</v>
      </c>
      <c r="B4746" s="334">
        <v>4940</v>
      </c>
      <c r="C4746" s="321"/>
      <c r="D4746" s="321" t="s">
        <v>3784</v>
      </c>
      <c r="E4746" s="321"/>
      <c r="F4746" s="321"/>
      <c r="G4746" s="321" t="s">
        <v>7</v>
      </c>
      <c r="H4746" s="321"/>
      <c r="I4746" s="335">
        <v>5</v>
      </c>
      <c r="J4746" s="331"/>
      <c r="K4746" s="142">
        <v>85.99</v>
      </c>
      <c r="L4746" s="331"/>
      <c r="M4746" s="331"/>
      <c r="N4746" s="135">
        <v>429.95</v>
      </c>
      <c r="O4746" s="331"/>
      <c r="P4746" s="331"/>
      <c r="Q4746" s="331"/>
      <c r="R4746" s="331"/>
      <c r="S4746" s="135">
        <v>429.95</v>
      </c>
    </row>
    <row r="4747" spans="1:19" ht="10.9" customHeight="1" x14ac:dyDescent="0.2">
      <c r="A4747" s="128" t="s">
        <v>4015</v>
      </c>
      <c r="B4747" s="334">
        <v>4990</v>
      </c>
      <c r="C4747" s="321"/>
      <c r="D4747" s="321" t="s">
        <v>3776</v>
      </c>
      <c r="E4747" s="321"/>
      <c r="F4747" s="321"/>
      <c r="G4747" s="321" t="s">
        <v>7</v>
      </c>
      <c r="H4747" s="321"/>
      <c r="I4747" s="335">
        <v>3</v>
      </c>
      <c r="J4747" s="331"/>
      <c r="K4747" s="132">
        <v>9.85</v>
      </c>
      <c r="L4747" s="331"/>
      <c r="M4747" s="331"/>
      <c r="N4747" s="142">
        <v>29.55</v>
      </c>
      <c r="O4747" s="331"/>
      <c r="P4747" s="331"/>
      <c r="Q4747" s="331"/>
      <c r="R4747" s="331"/>
      <c r="S4747" s="142">
        <v>29.55</v>
      </c>
    </row>
    <row r="4748" spans="1:19" ht="10.9" customHeight="1" x14ac:dyDescent="0.2">
      <c r="A4748" s="128" t="s">
        <v>4015</v>
      </c>
      <c r="B4748" s="334">
        <v>4994</v>
      </c>
      <c r="C4748" s="321"/>
      <c r="D4748" s="321" t="s">
        <v>3774</v>
      </c>
      <c r="E4748" s="321"/>
      <c r="F4748" s="321"/>
      <c r="G4748" s="321" t="s">
        <v>7</v>
      </c>
      <c r="H4748" s="321"/>
      <c r="I4748" s="335">
        <v>1</v>
      </c>
      <c r="J4748" s="331"/>
      <c r="K4748" s="132">
        <v>5.09</v>
      </c>
      <c r="L4748" s="331"/>
      <c r="M4748" s="331"/>
      <c r="N4748" s="132">
        <v>5.09</v>
      </c>
      <c r="O4748" s="331"/>
      <c r="P4748" s="331"/>
      <c r="Q4748" s="331"/>
      <c r="R4748" s="331"/>
      <c r="S4748" s="132">
        <v>5.09</v>
      </c>
    </row>
    <row r="4749" spans="1:19" ht="10.9" customHeight="1" x14ac:dyDescent="0.2">
      <c r="A4749" s="128" t="s">
        <v>4015</v>
      </c>
      <c r="B4749" s="334">
        <v>4995</v>
      </c>
      <c r="C4749" s="321"/>
      <c r="D4749" s="321" t="s">
        <v>3773</v>
      </c>
      <c r="E4749" s="321"/>
      <c r="F4749" s="321"/>
      <c r="G4749" s="321" t="s">
        <v>7</v>
      </c>
      <c r="H4749" s="321"/>
      <c r="I4749" s="335">
        <v>1</v>
      </c>
      <c r="J4749" s="331"/>
      <c r="K4749" s="132">
        <v>7.39</v>
      </c>
      <c r="L4749" s="331"/>
      <c r="M4749" s="331"/>
      <c r="N4749" s="132">
        <v>7.39</v>
      </c>
      <c r="O4749" s="331"/>
      <c r="P4749" s="331"/>
      <c r="Q4749" s="331"/>
      <c r="R4749" s="331"/>
      <c r="S4749" s="132">
        <v>7.39</v>
      </c>
    </row>
    <row r="4750" spans="1:19" ht="10.9" customHeight="1" x14ac:dyDescent="0.2">
      <c r="A4750" s="128" t="s">
        <v>4015</v>
      </c>
      <c r="B4750" s="334">
        <v>5245</v>
      </c>
      <c r="C4750" s="321"/>
      <c r="D4750" s="321" t="s">
        <v>3748</v>
      </c>
      <c r="E4750" s="321"/>
      <c r="F4750" s="321"/>
      <c r="G4750" s="321" t="s">
        <v>7</v>
      </c>
      <c r="H4750" s="321"/>
      <c r="I4750" s="335">
        <v>2</v>
      </c>
      <c r="J4750" s="331"/>
      <c r="K4750" s="132">
        <v>3</v>
      </c>
      <c r="L4750" s="331"/>
      <c r="M4750" s="331"/>
      <c r="N4750" s="132">
        <v>6</v>
      </c>
      <c r="O4750" s="331"/>
      <c r="P4750" s="331"/>
      <c r="Q4750" s="331"/>
      <c r="R4750" s="331"/>
      <c r="S4750" s="132">
        <v>6</v>
      </c>
    </row>
    <row r="4751" spans="1:19" ht="10.9" customHeight="1" x14ac:dyDescent="0.2">
      <c r="A4751" s="128" t="s">
        <v>4015</v>
      </c>
      <c r="B4751" s="334">
        <v>5252</v>
      </c>
      <c r="C4751" s="321"/>
      <c r="D4751" s="321" t="s">
        <v>3743</v>
      </c>
      <c r="E4751" s="321"/>
      <c r="F4751" s="321"/>
      <c r="G4751" s="321" t="s">
        <v>7</v>
      </c>
      <c r="H4751" s="321"/>
      <c r="I4751" s="347">
        <v>20</v>
      </c>
      <c r="J4751" s="331"/>
      <c r="K4751" s="142">
        <v>12.99</v>
      </c>
      <c r="L4751" s="331"/>
      <c r="M4751" s="331"/>
      <c r="N4751" s="135">
        <v>259.8</v>
      </c>
      <c r="O4751" s="331"/>
      <c r="P4751" s="331"/>
      <c r="Q4751" s="331"/>
      <c r="R4751" s="331"/>
      <c r="S4751" s="135">
        <v>259.8</v>
      </c>
    </row>
    <row r="4752" spans="1:19" ht="10.9" customHeight="1" x14ac:dyDescent="0.2">
      <c r="A4752" s="128" t="s">
        <v>4015</v>
      </c>
      <c r="B4752" s="334">
        <v>5256</v>
      </c>
      <c r="C4752" s="321"/>
      <c r="D4752" s="321" t="s">
        <v>3740</v>
      </c>
      <c r="E4752" s="321"/>
      <c r="F4752" s="321"/>
      <c r="G4752" s="321" t="s">
        <v>7</v>
      </c>
      <c r="H4752" s="321"/>
      <c r="I4752" s="347">
        <v>12</v>
      </c>
      <c r="J4752" s="331"/>
      <c r="K4752" s="132">
        <v>3.79</v>
      </c>
      <c r="L4752" s="331"/>
      <c r="M4752" s="331"/>
      <c r="N4752" s="142">
        <v>45.48</v>
      </c>
      <c r="O4752" s="331"/>
      <c r="P4752" s="331"/>
      <c r="Q4752" s="331"/>
      <c r="R4752" s="331"/>
      <c r="S4752" s="142">
        <v>45.48</v>
      </c>
    </row>
    <row r="4753" spans="1:19" ht="10.9" customHeight="1" x14ac:dyDescent="0.2">
      <c r="A4753" s="128" t="s">
        <v>4015</v>
      </c>
      <c r="B4753" s="334">
        <v>5334</v>
      </c>
      <c r="C4753" s="321"/>
      <c r="D4753" s="321" t="s">
        <v>3725</v>
      </c>
      <c r="E4753" s="321"/>
      <c r="F4753" s="321"/>
      <c r="G4753" s="321" t="s">
        <v>7</v>
      </c>
      <c r="H4753" s="321"/>
      <c r="I4753" s="347">
        <v>11</v>
      </c>
      <c r="J4753" s="331"/>
      <c r="K4753" s="132">
        <v>0.84</v>
      </c>
      <c r="L4753" s="331"/>
      <c r="M4753" s="331"/>
      <c r="N4753" s="132">
        <v>9.24</v>
      </c>
      <c r="O4753" s="331"/>
      <c r="P4753" s="331"/>
      <c r="Q4753" s="331"/>
      <c r="R4753" s="331"/>
      <c r="S4753" s="132">
        <v>9.24</v>
      </c>
    </row>
    <row r="4754" spans="1:19" ht="10.9" customHeight="1" x14ac:dyDescent="0.2">
      <c r="A4754" s="128" t="s">
        <v>4015</v>
      </c>
      <c r="B4754" s="334">
        <v>5349</v>
      </c>
      <c r="C4754" s="321"/>
      <c r="D4754" s="321" t="s">
        <v>3718</v>
      </c>
      <c r="E4754" s="321"/>
      <c r="F4754" s="321"/>
      <c r="G4754" s="321" t="s">
        <v>7</v>
      </c>
      <c r="H4754" s="321"/>
      <c r="I4754" s="347">
        <v>20</v>
      </c>
      <c r="J4754" s="331"/>
      <c r="K4754" s="132">
        <v>6.9</v>
      </c>
      <c r="L4754" s="331"/>
      <c r="M4754" s="331"/>
      <c r="N4754" s="135">
        <v>138</v>
      </c>
      <c r="O4754" s="331"/>
      <c r="P4754" s="331"/>
      <c r="Q4754" s="331"/>
      <c r="R4754" s="331"/>
      <c r="S4754" s="135">
        <v>138</v>
      </c>
    </row>
    <row r="4755" spans="1:19" ht="10.9" customHeight="1" x14ac:dyDescent="0.2">
      <c r="A4755" s="128" t="s">
        <v>4015</v>
      </c>
      <c r="B4755" s="334">
        <v>5353</v>
      </c>
      <c r="C4755" s="321"/>
      <c r="D4755" s="321" t="s">
        <v>3715</v>
      </c>
      <c r="E4755" s="321"/>
      <c r="F4755" s="321"/>
      <c r="G4755" s="321" t="s">
        <v>7</v>
      </c>
      <c r="H4755" s="321"/>
      <c r="I4755" s="347">
        <v>12</v>
      </c>
      <c r="J4755" s="331"/>
      <c r="K4755" s="132">
        <v>3.23</v>
      </c>
      <c r="L4755" s="331"/>
      <c r="M4755" s="331"/>
      <c r="N4755" s="142">
        <v>38.76</v>
      </c>
      <c r="O4755" s="331"/>
      <c r="P4755" s="331"/>
      <c r="Q4755" s="331"/>
      <c r="R4755" s="331"/>
      <c r="S4755" s="142">
        <v>38.76</v>
      </c>
    </row>
    <row r="4756" spans="1:19" ht="10.9" customHeight="1" x14ac:dyDescent="0.2">
      <c r="A4756" s="128" t="s">
        <v>4015</v>
      </c>
      <c r="B4756" s="334">
        <v>5410</v>
      </c>
      <c r="C4756" s="321"/>
      <c r="D4756" s="321" t="s">
        <v>3706</v>
      </c>
      <c r="E4756" s="321"/>
      <c r="F4756" s="321"/>
      <c r="G4756" s="321" t="s">
        <v>7</v>
      </c>
      <c r="H4756" s="321"/>
      <c r="I4756" s="335">
        <v>4</v>
      </c>
      <c r="J4756" s="331"/>
      <c r="K4756" s="142">
        <v>25.99</v>
      </c>
      <c r="L4756" s="331"/>
      <c r="M4756" s="331"/>
      <c r="N4756" s="135">
        <v>103.96</v>
      </c>
      <c r="O4756" s="331"/>
      <c r="P4756" s="331"/>
      <c r="Q4756" s="331"/>
      <c r="R4756" s="331"/>
      <c r="S4756" s="135">
        <v>103.96</v>
      </c>
    </row>
    <row r="4757" spans="1:19" ht="10.9" customHeight="1" x14ac:dyDescent="0.2">
      <c r="A4757" s="128" t="s">
        <v>4015</v>
      </c>
      <c r="B4757" s="334">
        <v>5411</v>
      </c>
      <c r="C4757" s="321"/>
      <c r="D4757" s="321" t="s">
        <v>3705</v>
      </c>
      <c r="E4757" s="321"/>
      <c r="F4757" s="321"/>
      <c r="G4757" s="321" t="s">
        <v>7</v>
      </c>
      <c r="H4757" s="321"/>
      <c r="I4757" s="335">
        <v>6</v>
      </c>
      <c r="J4757" s="331"/>
      <c r="K4757" s="142">
        <v>21.99</v>
      </c>
      <c r="L4757" s="331"/>
      <c r="M4757" s="331"/>
      <c r="N4757" s="135">
        <v>131.94</v>
      </c>
      <c r="O4757" s="331"/>
      <c r="P4757" s="331"/>
      <c r="Q4757" s="331"/>
      <c r="R4757" s="331"/>
      <c r="S4757" s="135">
        <v>131.94</v>
      </c>
    </row>
    <row r="4758" spans="1:19" ht="10.9" customHeight="1" x14ac:dyDescent="0.2">
      <c r="A4758" s="128" t="s">
        <v>4015</v>
      </c>
      <c r="B4758" s="334">
        <v>5417</v>
      </c>
      <c r="C4758" s="321"/>
      <c r="D4758" s="321" t="s">
        <v>3700</v>
      </c>
      <c r="E4758" s="321"/>
      <c r="F4758" s="321"/>
      <c r="G4758" s="321" t="s">
        <v>7</v>
      </c>
      <c r="H4758" s="321"/>
      <c r="I4758" s="335">
        <v>2</v>
      </c>
      <c r="J4758" s="331"/>
      <c r="K4758" s="142">
        <v>16.989999999999998</v>
      </c>
      <c r="L4758" s="331"/>
      <c r="M4758" s="331"/>
      <c r="N4758" s="142">
        <v>33.979999999999997</v>
      </c>
      <c r="O4758" s="331"/>
      <c r="P4758" s="331"/>
      <c r="Q4758" s="331"/>
      <c r="R4758" s="331"/>
      <c r="S4758" s="142">
        <v>33.979999999999997</v>
      </c>
    </row>
    <row r="4759" spans="1:19" ht="10.9" customHeight="1" x14ac:dyDescent="0.2">
      <c r="A4759" s="128" t="s">
        <v>4015</v>
      </c>
      <c r="B4759" s="334">
        <v>5548</v>
      </c>
      <c r="C4759" s="321"/>
      <c r="D4759" s="321" t="s">
        <v>3682</v>
      </c>
      <c r="E4759" s="321"/>
      <c r="F4759" s="321"/>
      <c r="G4759" s="321" t="s">
        <v>7</v>
      </c>
      <c r="H4759" s="321"/>
      <c r="I4759" s="335">
        <v>2</v>
      </c>
      <c r="J4759" s="331"/>
      <c r="K4759" s="132">
        <v>6.24</v>
      </c>
      <c r="L4759" s="331"/>
      <c r="M4759" s="331"/>
      <c r="N4759" s="142">
        <v>12.48</v>
      </c>
      <c r="O4759" s="331"/>
      <c r="P4759" s="331"/>
      <c r="Q4759" s="331"/>
      <c r="R4759" s="331"/>
      <c r="S4759" s="142">
        <v>12.48</v>
      </c>
    </row>
    <row r="4760" spans="1:19" ht="10.9" customHeight="1" x14ac:dyDescent="0.2">
      <c r="A4760" s="128" t="s">
        <v>4015</v>
      </c>
      <c r="B4760" s="334">
        <v>5559</v>
      </c>
      <c r="C4760" s="321"/>
      <c r="D4760" s="321" t="s">
        <v>3679</v>
      </c>
      <c r="E4760" s="321"/>
      <c r="F4760" s="321"/>
      <c r="G4760" s="321" t="s">
        <v>7</v>
      </c>
      <c r="H4760" s="321"/>
      <c r="I4760" s="347">
        <v>60</v>
      </c>
      <c r="J4760" s="331"/>
      <c r="K4760" s="132">
        <v>4.83</v>
      </c>
      <c r="L4760" s="331"/>
      <c r="M4760" s="331"/>
      <c r="N4760" s="135">
        <v>289.8</v>
      </c>
      <c r="O4760" s="331"/>
      <c r="P4760" s="331"/>
      <c r="Q4760" s="331"/>
      <c r="R4760" s="331"/>
      <c r="S4760" s="135">
        <v>289.8</v>
      </c>
    </row>
    <row r="4761" spans="1:19" ht="10.9" customHeight="1" x14ac:dyDescent="0.2">
      <c r="A4761" s="128" t="s">
        <v>4015</v>
      </c>
      <c r="B4761" s="334">
        <v>5563</v>
      </c>
      <c r="C4761" s="321"/>
      <c r="D4761" s="321" t="s">
        <v>3677</v>
      </c>
      <c r="E4761" s="321"/>
      <c r="F4761" s="321"/>
      <c r="G4761" s="321" t="s">
        <v>7</v>
      </c>
      <c r="H4761" s="321"/>
      <c r="I4761" s="347">
        <v>23</v>
      </c>
      <c r="J4761" s="331"/>
      <c r="K4761" s="132">
        <v>2.4</v>
      </c>
      <c r="L4761" s="331"/>
      <c r="M4761" s="331"/>
      <c r="N4761" s="142">
        <v>55.2</v>
      </c>
      <c r="O4761" s="331"/>
      <c r="P4761" s="331"/>
      <c r="Q4761" s="331"/>
      <c r="R4761" s="331"/>
      <c r="S4761" s="142">
        <v>55.2</v>
      </c>
    </row>
    <row r="4762" spans="1:19" ht="10.9" customHeight="1" x14ac:dyDescent="0.2">
      <c r="A4762" s="128" t="s">
        <v>4015</v>
      </c>
      <c r="B4762" s="334">
        <v>5564</v>
      </c>
      <c r="C4762" s="321"/>
      <c r="D4762" s="321" t="s">
        <v>3676</v>
      </c>
      <c r="E4762" s="321"/>
      <c r="F4762" s="321"/>
      <c r="G4762" s="321" t="s">
        <v>7</v>
      </c>
      <c r="H4762" s="321"/>
      <c r="I4762" s="335">
        <v>1</v>
      </c>
      <c r="J4762" s="331"/>
      <c r="K4762" s="132">
        <v>4.8600000000000003</v>
      </c>
      <c r="L4762" s="331"/>
      <c r="M4762" s="331"/>
      <c r="N4762" s="132">
        <v>4.8600000000000003</v>
      </c>
      <c r="O4762" s="331"/>
      <c r="P4762" s="331"/>
      <c r="Q4762" s="331"/>
      <c r="R4762" s="331"/>
      <c r="S4762" s="132">
        <v>4.8600000000000003</v>
      </c>
    </row>
    <row r="4763" spans="1:19" ht="10.9" customHeight="1" x14ac:dyDescent="0.2">
      <c r="A4763" s="128" t="s">
        <v>4015</v>
      </c>
      <c r="B4763" s="334">
        <v>5599</v>
      </c>
      <c r="C4763" s="321"/>
      <c r="D4763" s="321" t="s">
        <v>3667</v>
      </c>
      <c r="E4763" s="321"/>
      <c r="F4763" s="321"/>
      <c r="G4763" s="321" t="s">
        <v>7</v>
      </c>
      <c r="H4763" s="321"/>
      <c r="I4763" s="335">
        <v>6</v>
      </c>
      <c r="J4763" s="331"/>
      <c r="K4763" s="132">
        <v>2.15</v>
      </c>
      <c r="L4763" s="331"/>
      <c r="M4763" s="331"/>
      <c r="N4763" s="142">
        <v>12.9</v>
      </c>
      <c r="O4763" s="331"/>
      <c r="P4763" s="331"/>
      <c r="Q4763" s="331"/>
      <c r="R4763" s="331"/>
      <c r="S4763" s="142">
        <v>12.9</v>
      </c>
    </row>
    <row r="4764" spans="1:19" ht="10.9" customHeight="1" x14ac:dyDescent="0.2">
      <c r="A4764" s="128" t="s">
        <v>4015</v>
      </c>
      <c r="B4764" s="334">
        <v>5612</v>
      </c>
      <c r="C4764" s="321"/>
      <c r="D4764" s="321" t="s">
        <v>3663</v>
      </c>
      <c r="E4764" s="321"/>
      <c r="F4764" s="321"/>
      <c r="G4764" s="321" t="s">
        <v>7</v>
      </c>
      <c r="H4764" s="321"/>
      <c r="I4764" s="335">
        <v>1</v>
      </c>
      <c r="J4764" s="331"/>
      <c r="K4764" s="132">
        <v>9.99</v>
      </c>
      <c r="L4764" s="331"/>
      <c r="M4764" s="331"/>
      <c r="N4764" s="132">
        <v>9.99</v>
      </c>
      <c r="O4764" s="331"/>
      <c r="P4764" s="331"/>
      <c r="Q4764" s="331"/>
      <c r="R4764" s="331"/>
      <c r="S4764" s="132">
        <v>9.99</v>
      </c>
    </row>
    <row r="4765" spans="1:19" ht="21.75" customHeight="1" x14ac:dyDescent="0.2">
      <c r="A4765" s="128" t="s">
        <v>4015</v>
      </c>
      <c r="B4765" s="334">
        <v>9545</v>
      </c>
      <c r="C4765" s="321"/>
      <c r="D4765" s="321" t="s">
        <v>3559</v>
      </c>
      <c r="E4765" s="321"/>
      <c r="F4765" s="321"/>
      <c r="G4765" s="321" t="s">
        <v>7</v>
      </c>
      <c r="H4765" s="321"/>
      <c r="I4765" s="335">
        <v>3</v>
      </c>
      <c r="J4765" s="331"/>
      <c r="K4765" s="142">
        <v>56.23</v>
      </c>
      <c r="L4765" s="331"/>
      <c r="M4765" s="331"/>
      <c r="N4765" s="135">
        <v>168.69</v>
      </c>
      <c r="O4765" s="331"/>
      <c r="P4765" s="331"/>
      <c r="Q4765" s="331"/>
      <c r="R4765" s="331"/>
      <c r="S4765" s="135">
        <v>168.69</v>
      </c>
    </row>
    <row r="4766" spans="1:19" ht="10.9" customHeight="1" x14ac:dyDescent="0.2">
      <c r="A4766" s="128" t="s">
        <v>4015</v>
      </c>
      <c r="B4766" s="334">
        <v>9546</v>
      </c>
      <c r="C4766" s="321"/>
      <c r="D4766" s="321" t="s">
        <v>3558</v>
      </c>
      <c r="E4766" s="321"/>
      <c r="F4766" s="321"/>
      <c r="G4766" s="321" t="s">
        <v>7</v>
      </c>
      <c r="H4766" s="321"/>
      <c r="I4766" s="347">
        <v>13</v>
      </c>
      <c r="J4766" s="331"/>
      <c r="K4766" s="142">
        <v>15</v>
      </c>
      <c r="L4766" s="331"/>
      <c r="M4766" s="331"/>
      <c r="N4766" s="135">
        <v>195</v>
      </c>
      <c r="O4766" s="331"/>
      <c r="P4766" s="331"/>
      <c r="Q4766" s="331"/>
      <c r="R4766" s="331"/>
      <c r="S4766" s="135">
        <v>195</v>
      </c>
    </row>
    <row r="4767" spans="1:19" ht="10.9" customHeight="1" x14ac:dyDescent="0.2">
      <c r="A4767" s="128" t="s">
        <v>4015</v>
      </c>
      <c r="B4767" s="334">
        <v>9547</v>
      </c>
      <c r="C4767" s="321"/>
      <c r="D4767" s="321" t="s">
        <v>3557</v>
      </c>
      <c r="E4767" s="321"/>
      <c r="F4767" s="321"/>
      <c r="G4767" s="321" t="s">
        <v>7</v>
      </c>
      <c r="H4767" s="321"/>
      <c r="I4767" s="335">
        <v>8</v>
      </c>
      <c r="J4767" s="331"/>
      <c r="K4767" s="132">
        <v>3.75</v>
      </c>
      <c r="L4767" s="331"/>
      <c r="M4767" s="331"/>
      <c r="N4767" s="142">
        <v>30</v>
      </c>
      <c r="O4767" s="331"/>
      <c r="P4767" s="331"/>
      <c r="Q4767" s="331"/>
      <c r="R4767" s="331"/>
      <c r="S4767" s="142">
        <v>30</v>
      </c>
    </row>
    <row r="4768" spans="1:19" ht="10.9" customHeight="1" x14ac:dyDescent="0.2">
      <c r="A4768" s="128" t="s">
        <v>4015</v>
      </c>
      <c r="B4768" s="334">
        <v>9548</v>
      </c>
      <c r="C4768" s="321"/>
      <c r="D4768" s="321" t="s">
        <v>3556</v>
      </c>
      <c r="E4768" s="321"/>
      <c r="F4768" s="321"/>
      <c r="G4768" s="321" t="s">
        <v>7</v>
      </c>
      <c r="H4768" s="321"/>
      <c r="I4768" s="335">
        <v>3</v>
      </c>
      <c r="J4768" s="331"/>
      <c r="K4768" s="132">
        <v>5.16</v>
      </c>
      <c r="L4768" s="331"/>
      <c r="M4768" s="331"/>
      <c r="N4768" s="142">
        <v>15.48</v>
      </c>
      <c r="O4768" s="331"/>
      <c r="P4768" s="331"/>
      <c r="Q4768" s="331"/>
      <c r="R4768" s="331"/>
      <c r="S4768" s="142">
        <v>15.48</v>
      </c>
    </row>
    <row r="4769" spans="1:19" ht="10.9" customHeight="1" x14ac:dyDescent="0.2">
      <c r="A4769" s="128" t="s">
        <v>4015</v>
      </c>
      <c r="B4769" s="334">
        <v>9549</v>
      </c>
      <c r="C4769" s="321"/>
      <c r="D4769" s="321" t="s">
        <v>3555</v>
      </c>
      <c r="E4769" s="321"/>
      <c r="F4769" s="321"/>
      <c r="G4769" s="321" t="s">
        <v>7</v>
      </c>
      <c r="H4769" s="321"/>
      <c r="I4769" s="335">
        <v>3</v>
      </c>
      <c r="J4769" s="331"/>
      <c r="K4769" s="142">
        <v>20.149999999999999</v>
      </c>
      <c r="L4769" s="331"/>
      <c r="M4769" s="331"/>
      <c r="N4769" s="142">
        <v>60.45</v>
      </c>
      <c r="O4769" s="331"/>
      <c r="P4769" s="331"/>
      <c r="Q4769" s="331"/>
      <c r="R4769" s="331"/>
      <c r="S4769" s="142">
        <v>60.45</v>
      </c>
    </row>
    <row r="4770" spans="1:19" ht="10.9" customHeight="1" x14ac:dyDescent="0.2">
      <c r="A4770" s="128" t="s">
        <v>4015</v>
      </c>
      <c r="B4770" s="334">
        <v>9550</v>
      </c>
      <c r="C4770" s="321"/>
      <c r="D4770" s="321" t="s">
        <v>3554</v>
      </c>
      <c r="E4770" s="321"/>
      <c r="F4770" s="321"/>
      <c r="G4770" s="321" t="s">
        <v>7</v>
      </c>
      <c r="H4770" s="321"/>
      <c r="I4770" s="347">
        <v>11</v>
      </c>
      <c r="J4770" s="331"/>
      <c r="K4770" s="142">
        <v>18.8</v>
      </c>
      <c r="L4770" s="331"/>
      <c r="M4770" s="331"/>
      <c r="N4770" s="135">
        <v>206.8</v>
      </c>
      <c r="O4770" s="331"/>
      <c r="P4770" s="331"/>
      <c r="Q4770" s="331"/>
      <c r="R4770" s="331"/>
      <c r="S4770" s="135">
        <v>206.8</v>
      </c>
    </row>
    <row r="4771" spans="1:19" ht="10.9" customHeight="1" x14ac:dyDescent="0.2">
      <c r="A4771" s="128" t="s">
        <v>4015</v>
      </c>
      <c r="B4771" s="334">
        <v>9551</v>
      </c>
      <c r="C4771" s="321"/>
      <c r="D4771" s="321" t="s">
        <v>3553</v>
      </c>
      <c r="E4771" s="321"/>
      <c r="F4771" s="321"/>
      <c r="G4771" s="321" t="s">
        <v>7</v>
      </c>
      <c r="H4771" s="321"/>
      <c r="I4771" s="335">
        <v>1</v>
      </c>
      <c r="J4771" s="331"/>
      <c r="K4771" s="142">
        <v>13.2</v>
      </c>
      <c r="L4771" s="331"/>
      <c r="M4771" s="331"/>
      <c r="N4771" s="142">
        <v>13.2</v>
      </c>
      <c r="O4771" s="331"/>
      <c r="P4771" s="331"/>
      <c r="Q4771" s="331"/>
      <c r="R4771" s="331"/>
      <c r="S4771" s="142">
        <v>13.2</v>
      </c>
    </row>
    <row r="4772" spans="1:19" ht="10.9" customHeight="1" x14ac:dyDescent="0.2">
      <c r="A4772" s="128" t="s">
        <v>4015</v>
      </c>
      <c r="B4772" s="334">
        <v>9552</v>
      </c>
      <c r="C4772" s="321"/>
      <c r="D4772" s="321" t="s">
        <v>3552</v>
      </c>
      <c r="E4772" s="321"/>
      <c r="F4772" s="321"/>
      <c r="G4772" s="321" t="s">
        <v>7</v>
      </c>
      <c r="H4772" s="321"/>
      <c r="I4772" s="335">
        <v>8</v>
      </c>
      <c r="J4772" s="331"/>
      <c r="K4772" s="142">
        <v>11.45</v>
      </c>
      <c r="L4772" s="331"/>
      <c r="M4772" s="331"/>
      <c r="N4772" s="142">
        <v>91.6</v>
      </c>
      <c r="O4772" s="331"/>
      <c r="P4772" s="331"/>
      <c r="Q4772" s="331"/>
      <c r="R4772" s="331"/>
      <c r="S4772" s="142">
        <v>91.6</v>
      </c>
    </row>
    <row r="4773" spans="1:19" ht="10.9" customHeight="1" x14ac:dyDescent="0.2">
      <c r="A4773" s="128" t="s">
        <v>4015</v>
      </c>
      <c r="B4773" s="334">
        <v>9553</v>
      </c>
      <c r="C4773" s="321"/>
      <c r="D4773" s="321" t="s">
        <v>3551</v>
      </c>
      <c r="E4773" s="321"/>
      <c r="F4773" s="321"/>
      <c r="G4773" s="321" t="s">
        <v>7</v>
      </c>
      <c r="H4773" s="321"/>
      <c r="I4773" s="335">
        <v>3</v>
      </c>
      <c r="J4773" s="331"/>
      <c r="K4773" s="132">
        <v>4.1900000000000004</v>
      </c>
      <c r="L4773" s="331"/>
      <c r="M4773" s="331"/>
      <c r="N4773" s="142">
        <v>12.57</v>
      </c>
      <c r="O4773" s="331"/>
      <c r="P4773" s="331"/>
      <c r="Q4773" s="331"/>
      <c r="R4773" s="331"/>
      <c r="S4773" s="142">
        <v>12.57</v>
      </c>
    </row>
    <row r="4774" spans="1:19" ht="10.9" customHeight="1" x14ac:dyDescent="0.2">
      <c r="A4774" s="128" t="s">
        <v>4015</v>
      </c>
      <c r="B4774" s="334">
        <v>9554</v>
      </c>
      <c r="C4774" s="321"/>
      <c r="D4774" s="321" t="s">
        <v>3550</v>
      </c>
      <c r="E4774" s="321"/>
      <c r="F4774" s="321"/>
      <c r="G4774" s="321" t="s">
        <v>7</v>
      </c>
      <c r="H4774" s="321"/>
      <c r="I4774" s="335">
        <v>7</v>
      </c>
      <c r="J4774" s="331"/>
      <c r="K4774" s="142">
        <v>48.78</v>
      </c>
      <c r="L4774" s="331"/>
      <c r="M4774" s="331"/>
      <c r="N4774" s="135">
        <v>341.46</v>
      </c>
      <c r="O4774" s="331"/>
      <c r="P4774" s="331"/>
      <c r="Q4774" s="331"/>
      <c r="R4774" s="331"/>
      <c r="S4774" s="135">
        <v>341.46</v>
      </c>
    </row>
    <row r="4775" spans="1:19" ht="10.9" customHeight="1" x14ac:dyDescent="0.2">
      <c r="A4775" s="128" t="s">
        <v>4015</v>
      </c>
      <c r="B4775" s="334">
        <v>9555</v>
      </c>
      <c r="C4775" s="321"/>
      <c r="D4775" s="321" t="s">
        <v>3549</v>
      </c>
      <c r="E4775" s="321"/>
      <c r="F4775" s="321"/>
      <c r="G4775" s="321" t="s">
        <v>7</v>
      </c>
      <c r="H4775" s="321"/>
      <c r="I4775" s="335">
        <v>1</v>
      </c>
      <c r="J4775" s="331"/>
      <c r="K4775" s="142">
        <v>45.05</v>
      </c>
      <c r="L4775" s="331"/>
      <c r="M4775" s="331"/>
      <c r="N4775" s="142">
        <v>45.05</v>
      </c>
      <c r="O4775" s="331"/>
      <c r="P4775" s="331"/>
      <c r="Q4775" s="331"/>
      <c r="R4775" s="331"/>
      <c r="S4775" s="142">
        <v>45.05</v>
      </c>
    </row>
    <row r="4776" spans="1:19" ht="10.9" customHeight="1" x14ac:dyDescent="0.2">
      <c r="A4776" s="128" t="s">
        <v>4015</v>
      </c>
      <c r="B4776" s="334">
        <v>9556</v>
      </c>
      <c r="C4776" s="321"/>
      <c r="D4776" s="321" t="s">
        <v>3548</v>
      </c>
      <c r="E4776" s="321"/>
      <c r="F4776" s="321"/>
      <c r="G4776" s="321" t="s">
        <v>7</v>
      </c>
      <c r="H4776" s="321"/>
      <c r="I4776" s="335">
        <v>1</v>
      </c>
      <c r="J4776" s="331"/>
      <c r="K4776" s="142">
        <v>47.08</v>
      </c>
      <c r="L4776" s="331"/>
      <c r="M4776" s="331"/>
      <c r="N4776" s="142">
        <v>47.08</v>
      </c>
      <c r="O4776" s="331"/>
      <c r="P4776" s="331"/>
      <c r="Q4776" s="331"/>
      <c r="R4776" s="331"/>
      <c r="S4776" s="142">
        <v>47.08</v>
      </c>
    </row>
    <row r="4777" spans="1:19" ht="10.9" customHeight="1" x14ac:dyDescent="0.2">
      <c r="A4777" s="128" t="s">
        <v>4015</v>
      </c>
      <c r="B4777" s="334">
        <v>9560</v>
      </c>
      <c r="C4777" s="321"/>
      <c r="D4777" s="321" t="s">
        <v>3544</v>
      </c>
      <c r="E4777" s="321"/>
      <c r="F4777" s="321"/>
      <c r="G4777" s="321" t="s">
        <v>7</v>
      </c>
      <c r="H4777" s="321"/>
      <c r="I4777" s="335">
        <v>4</v>
      </c>
      <c r="J4777" s="331"/>
      <c r="K4777" s="132">
        <v>8.42</v>
      </c>
      <c r="L4777" s="331"/>
      <c r="M4777" s="331"/>
      <c r="N4777" s="142">
        <v>33.68</v>
      </c>
      <c r="O4777" s="331"/>
      <c r="P4777" s="331"/>
      <c r="Q4777" s="331"/>
      <c r="R4777" s="331"/>
      <c r="S4777" s="142">
        <v>33.68</v>
      </c>
    </row>
    <row r="4778" spans="1:19" ht="10.9" customHeight="1" x14ac:dyDescent="0.2">
      <c r="A4778" s="128" t="s">
        <v>4015</v>
      </c>
      <c r="B4778" s="334">
        <v>9561</v>
      </c>
      <c r="C4778" s="321"/>
      <c r="D4778" s="321" t="s">
        <v>3543</v>
      </c>
      <c r="E4778" s="321"/>
      <c r="F4778" s="321"/>
      <c r="G4778" s="321" t="s">
        <v>7</v>
      </c>
      <c r="H4778" s="321"/>
      <c r="I4778" s="335">
        <v>2</v>
      </c>
      <c r="J4778" s="331"/>
      <c r="K4778" s="132">
        <v>5.28</v>
      </c>
      <c r="L4778" s="331"/>
      <c r="M4778" s="331"/>
      <c r="N4778" s="142">
        <v>10.56</v>
      </c>
      <c r="O4778" s="331"/>
      <c r="P4778" s="331"/>
      <c r="Q4778" s="331"/>
      <c r="R4778" s="331"/>
      <c r="S4778" s="142">
        <v>10.56</v>
      </c>
    </row>
    <row r="4779" spans="1:19" ht="10.9" customHeight="1" x14ac:dyDescent="0.2">
      <c r="A4779" s="128" t="s">
        <v>4015</v>
      </c>
      <c r="B4779" s="334">
        <v>9564</v>
      </c>
      <c r="C4779" s="321"/>
      <c r="D4779" s="321" t="s">
        <v>3540</v>
      </c>
      <c r="E4779" s="321"/>
      <c r="F4779" s="321"/>
      <c r="G4779" s="321" t="s">
        <v>7</v>
      </c>
      <c r="H4779" s="321"/>
      <c r="I4779" s="335">
        <v>4</v>
      </c>
      <c r="J4779" s="331"/>
      <c r="K4779" s="142">
        <v>31.75</v>
      </c>
      <c r="L4779" s="331"/>
      <c r="M4779" s="331"/>
      <c r="N4779" s="135">
        <v>127</v>
      </c>
      <c r="O4779" s="331"/>
      <c r="P4779" s="331"/>
      <c r="Q4779" s="331"/>
      <c r="R4779" s="331"/>
      <c r="S4779" s="135">
        <v>127</v>
      </c>
    </row>
    <row r="4780" spans="1:19" ht="10.9" customHeight="1" x14ac:dyDescent="0.2">
      <c r="A4780" s="128" t="s">
        <v>4015</v>
      </c>
      <c r="B4780" s="334">
        <v>9566</v>
      </c>
      <c r="C4780" s="321"/>
      <c r="D4780" s="321" t="s">
        <v>3538</v>
      </c>
      <c r="E4780" s="321"/>
      <c r="F4780" s="321"/>
      <c r="G4780" s="321" t="s">
        <v>7</v>
      </c>
      <c r="H4780" s="321"/>
      <c r="I4780" s="335">
        <v>5</v>
      </c>
      <c r="J4780" s="331"/>
      <c r="K4780" s="142">
        <v>14.47</v>
      </c>
      <c r="L4780" s="331"/>
      <c r="M4780" s="331"/>
      <c r="N4780" s="142">
        <v>72.349999999999994</v>
      </c>
      <c r="O4780" s="331"/>
      <c r="P4780" s="331"/>
      <c r="Q4780" s="331"/>
      <c r="R4780" s="331"/>
      <c r="S4780" s="142">
        <v>72.349999999999994</v>
      </c>
    </row>
    <row r="4781" spans="1:19" ht="10.9" customHeight="1" x14ac:dyDescent="0.2">
      <c r="A4781" s="128" t="s">
        <v>4015</v>
      </c>
      <c r="B4781" s="334">
        <v>9567</v>
      </c>
      <c r="C4781" s="321"/>
      <c r="D4781" s="321" t="s">
        <v>3537</v>
      </c>
      <c r="E4781" s="321"/>
      <c r="F4781" s="321"/>
      <c r="G4781" s="321" t="s">
        <v>7</v>
      </c>
      <c r="H4781" s="321"/>
      <c r="I4781" s="335">
        <v>1</v>
      </c>
      <c r="J4781" s="331"/>
      <c r="K4781" s="142">
        <v>29.06</v>
      </c>
      <c r="L4781" s="331"/>
      <c r="M4781" s="331"/>
      <c r="N4781" s="142">
        <v>29.06</v>
      </c>
      <c r="O4781" s="331"/>
      <c r="P4781" s="331"/>
      <c r="Q4781" s="331"/>
      <c r="R4781" s="331"/>
      <c r="S4781" s="142">
        <v>29.06</v>
      </c>
    </row>
    <row r="4782" spans="1:19" ht="10.9" customHeight="1" x14ac:dyDescent="0.2">
      <c r="A4782" s="128" t="s">
        <v>4015</v>
      </c>
      <c r="B4782" s="334">
        <v>9568</v>
      </c>
      <c r="C4782" s="321"/>
      <c r="D4782" s="321" t="s">
        <v>3536</v>
      </c>
      <c r="E4782" s="321"/>
      <c r="F4782" s="321"/>
      <c r="G4782" s="321" t="s">
        <v>7</v>
      </c>
      <c r="H4782" s="321"/>
      <c r="I4782" s="335">
        <v>3</v>
      </c>
      <c r="J4782" s="331"/>
      <c r="K4782" s="142">
        <v>17.79</v>
      </c>
      <c r="L4782" s="331"/>
      <c r="M4782" s="331"/>
      <c r="N4782" s="142">
        <v>53.37</v>
      </c>
      <c r="O4782" s="331"/>
      <c r="P4782" s="331"/>
      <c r="Q4782" s="331"/>
      <c r="R4782" s="331"/>
      <c r="S4782" s="142">
        <v>53.37</v>
      </c>
    </row>
    <row r="4783" spans="1:19" ht="10.9" customHeight="1" x14ac:dyDescent="0.2">
      <c r="A4783" s="128" t="s">
        <v>4015</v>
      </c>
      <c r="B4783" s="334">
        <v>9574</v>
      </c>
      <c r="C4783" s="321"/>
      <c r="D4783" s="321" t="s">
        <v>3529</v>
      </c>
      <c r="E4783" s="321"/>
      <c r="F4783" s="321"/>
      <c r="G4783" s="321" t="s">
        <v>7</v>
      </c>
      <c r="H4783" s="321"/>
      <c r="I4783" s="335">
        <v>1</v>
      </c>
      <c r="J4783" s="331"/>
      <c r="K4783" s="135">
        <v>269.68</v>
      </c>
      <c r="L4783" s="331"/>
      <c r="M4783" s="331"/>
      <c r="N4783" s="135">
        <v>269.68</v>
      </c>
      <c r="O4783" s="331"/>
      <c r="P4783" s="331"/>
      <c r="Q4783" s="331"/>
      <c r="R4783" s="331"/>
      <c r="S4783" s="135">
        <v>269.68</v>
      </c>
    </row>
    <row r="4784" spans="1:19" ht="10.9" customHeight="1" x14ac:dyDescent="0.2">
      <c r="A4784" s="128" t="s">
        <v>4015</v>
      </c>
      <c r="B4784" s="334">
        <v>9576</v>
      </c>
      <c r="C4784" s="321"/>
      <c r="D4784" s="321" t="s">
        <v>3527</v>
      </c>
      <c r="E4784" s="321"/>
      <c r="F4784" s="321"/>
      <c r="G4784" s="321" t="s">
        <v>7</v>
      </c>
      <c r="H4784" s="321"/>
      <c r="I4784" s="335">
        <v>2</v>
      </c>
      <c r="J4784" s="331"/>
      <c r="K4784" s="135">
        <v>475.12</v>
      </c>
      <c r="L4784" s="331"/>
      <c r="M4784" s="331"/>
      <c r="N4784" s="135">
        <v>950.24</v>
      </c>
      <c r="O4784" s="331"/>
      <c r="P4784" s="331"/>
      <c r="Q4784" s="331"/>
      <c r="R4784" s="331"/>
      <c r="S4784" s="135">
        <v>950.24</v>
      </c>
    </row>
    <row r="4785" spans="1:19" ht="10.9" customHeight="1" x14ac:dyDescent="0.2">
      <c r="A4785" s="128" t="s">
        <v>4015</v>
      </c>
      <c r="B4785" s="334">
        <v>9580</v>
      </c>
      <c r="C4785" s="321"/>
      <c r="D4785" s="321" t="s">
        <v>3523</v>
      </c>
      <c r="E4785" s="321"/>
      <c r="F4785" s="321"/>
      <c r="G4785" s="321" t="s">
        <v>7</v>
      </c>
      <c r="H4785" s="321"/>
      <c r="I4785" s="335">
        <v>2</v>
      </c>
      <c r="J4785" s="331"/>
      <c r="K4785" s="132">
        <v>4.24</v>
      </c>
      <c r="L4785" s="331"/>
      <c r="M4785" s="331"/>
      <c r="N4785" s="132">
        <v>8.48</v>
      </c>
      <c r="O4785" s="331"/>
      <c r="P4785" s="331"/>
      <c r="Q4785" s="331"/>
      <c r="R4785" s="331"/>
      <c r="S4785" s="132">
        <v>8.48</v>
      </c>
    </row>
    <row r="4786" spans="1:19" ht="21.75" customHeight="1" x14ac:dyDescent="0.2">
      <c r="A4786" s="128" t="s">
        <v>4015</v>
      </c>
      <c r="B4786" s="334">
        <v>9581</v>
      </c>
      <c r="C4786" s="321"/>
      <c r="D4786" s="321" t="s">
        <v>3522</v>
      </c>
      <c r="E4786" s="321"/>
      <c r="F4786" s="321"/>
      <c r="G4786" s="321" t="s">
        <v>7</v>
      </c>
      <c r="H4786" s="321"/>
      <c r="I4786" s="335">
        <v>2</v>
      </c>
      <c r="J4786" s="331"/>
      <c r="K4786" s="142">
        <v>30.16</v>
      </c>
      <c r="L4786" s="331"/>
      <c r="M4786" s="331"/>
      <c r="N4786" s="142">
        <v>60.32</v>
      </c>
      <c r="O4786" s="331"/>
      <c r="P4786" s="331"/>
      <c r="Q4786" s="331"/>
      <c r="R4786" s="331"/>
      <c r="S4786" s="142">
        <v>60.32</v>
      </c>
    </row>
    <row r="4787" spans="1:19" ht="10.9" customHeight="1" x14ac:dyDescent="0.2">
      <c r="A4787" s="128" t="s">
        <v>4015</v>
      </c>
      <c r="B4787" s="334">
        <v>9582</v>
      </c>
      <c r="C4787" s="321"/>
      <c r="D4787" s="321" t="s">
        <v>3521</v>
      </c>
      <c r="E4787" s="321"/>
      <c r="F4787" s="321"/>
      <c r="G4787" s="321" t="s">
        <v>7</v>
      </c>
      <c r="H4787" s="321"/>
      <c r="I4787" s="335">
        <v>1</v>
      </c>
      <c r="J4787" s="331"/>
      <c r="K4787" s="142">
        <v>39.78</v>
      </c>
      <c r="L4787" s="331"/>
      <c r="M4787" s="331"/>
      <c r="N4787" s="142">
        <v>39.78</v>
      </c>
      <c r="O4787" s="331"/>
      <c r="P4787" s="331"/>
      <c r="Q4787" s="331"/>
      <c r="R4787" s="331"/>
      <c r="S4787" s="142">
        <v>39.78</v>
      </c>
    </row>
    <row r="4788" spans="1:19" ht="10.9" customHeight="1" x14ac:dyDescent="0.2">
      <c r="A4788" s="128" t="s">
        <v>4015</v>
      </c>
      <c r="B4788" s="334">
        <v>9583</v>
      </c>
      <c r="C4788" s="321"/>
      <c r="D4788" s="321" t="s">
        <v>3520</v>
      </c>
      <c r="E4788" s="321"/>
      <c r="F4788" s="321"/>
      <c r="G4788" s="321" t="s">
        <v>7</v>
      </c>
      <c r="H4788" s="321"/>
      <c r="I4788" s="335">
        <v>1</v>
      </c>
      <c r="J4788" s="331"/>
      <c r="K4788" s="142">
        <v>12.56</v>
      </c>
      <c r="L4788" s="331"/>
      <c r="M4788" s="331"/>
      <c r="N4788" s="142">
        <v>12.56</v>
      </c>
      <c r="O4788" s="331"/>
      <c r="P4788" s="331"/>
      <c r="Q4788" s="331"/>
      <c r="R4788" s="331"/>
      <c r="S4788" s="142">
        <v>12.56</v>
      </c>
    </row>
    <row r="4789" spans="1:19" ht="10.9" customHeight="1" x14ac:dyDescent="0.2">
      <c r="A4789" s="322" t="s">
        <v>4014</v>
      </c>
      <c r="B4789" s="322"/>
      <c r="C4789" s="322"/>
      <c r="D4789" s="322"/>
      <c r="E4789" s="322"/>
      <c r="F4789" s="322"/>
      <c r="G4789" s="322"/>
      <c r="H4789" s="322"/>
      <c r="I4789" s="322"/>
      <c r="J4789" s="322"/>
      <c r="K4789" s="322"/>
      <c r="L4789" s="333">
        <v>0</v>
      </c>
      <c r="M4789" s="322"/>
      <c r="N4789" s="151">
        <v>4586.01</v>
      </c>
      <c r="O4789" s="333">
        <v>0</v>
      </c>
      <c r="P4789" s="322"/>
      <c r="Q4789" s="333">
        <v>0</v>
      </c>
      <c r="R4789" s="322"/>
      <c r="S4789" s="151">
        <v>4586.01</v>
      </c>
    </row>
    <row r="4790" spans="1:19" ht="10.9" customHeight="1" x14ac:dyDescent="0.2">
      <c r="A4790" s="322" t="s">
        <v>4013</v>
      </c>
      <c r="B4790" s="322"/>
      <c r="C4790" s="322"/>
      <c r="D4790" s="322"/>
      <c r="E4790" s="322"/>
      <c r="F4790" s="322"/>
      <c r="G4790" s="322"/>
      <c r="H4790" s="322"/>
      <c r="I4790" s="322"/>
      <c r="J4790" s="322"/>
      <c r="K4790" s="322"/>
      <c r="L4790" s="330">
        <v>0</v>
      </c>
      <c r="M4790" s="322"/>
      <c r="N4790" s="149">
        <v>1</v>
      </c>
      <c r="O4790" s="330">
        <v>0</v>
      </c>
      <c r="P4790" s="322"/>
      <c r="Q4790" s="330">
        <v>0</v>
      </c>
      <c r="R4790" s="322"/>
      <c r="S4790" s="149">
        <v>1</v>
      </c>
    </row>
    <row r="4791" spans="1:19" ht="10.9" customHeight="1" x14ac:dyDescent="0.2">
      <c r="A4791" s="301"/>
      <c r="B4791" s="301"/>
      <c r="C4791" s="301"/>
      <c r="D4791" s="301"/>
      <c r="E4791" s="301"/>
      <c r="F4791" s="301"/>
      <c r="G4791" s="301"/>
      <c r="H4791" s="301"/>
      <c r="I4791" s="301"/>
      <c r="J4791" s="301"/>
      <c r="K4791" s="301"/>
      <c r="L4791" s="301"/>
      <c r="M4791" s="301"/>
      <c r="N4791" s="301"/>
      <c r="O4791" s="301"/>
      <c r="P4791" s="301"/>
      <c r="Q4791" s="301"/>
      <c r="R4791" s="301"/>
      <c r="S4791" s="301"/>
    </row>
    <row r="4792" spans="1:19" ht="10.9" customHeight="1" x14ac:dyDescent="0.2">
      <c r="A4792" s="322" t="s">
        <v>4022</v>
      </c>
      <c r="B4792" s="322"/>
      <c r="C4792" s="322"/>
      <c r="D4792" s="322"/>
      <c r="E4792" s="321" t="s">
        <v>4047</v>
      </c>
      <c r="F4792" s="321"/>
      <c r="G4792" s="321"/>
      <c r="H4792" s="321"/>
      <c r="I4792" s="321"/>
      <c r="J4792" s="321"/>
      <c r="K4792" s="321"/>
      <c r="L4792" s="321"/>
      <c r="M4792" s="321"/>
      <c r="N4792" s="321"/>
      <c r="O4792" s="321"/>
      <c r="P4792" s="322" t="s">
        <v>2904</v>
      </c>
      <c r="Q4792" s="322"/>
      <c r="R4792" s="321" t="s">
        <v>414</v>
      </c>
      <c r="S4792" s="321"/>
    </row>
    <row r="4793" spans="1:19" ht="10.9" customHeight="1" x14ac:dyDescent="0.2">
      <c r="A4793" s="157"/>
      <c r="B4793" s="324"/>
      <c r="C4793" s="324"/>
      <c r="D4793" s="324"/>
      <c r="E4793" s="324"/>
      <c r="F4793" s="324"/>
      <c r="G4793" s="325"/>
      <c r="H4793" s="325"/>
      <c r="I4793" s="325"/>
      <c r="J4793" s="325"/>
      <c r="K4793" s="156"/>
      <c r="L4793" s="326" t="s">
        <v>4020</v>
      </c>
      <c r="M4793" s="326"/>
      <c r="N4793" s="326"/>
      <c r="O4793" s="326"/>
      <c r="P4793" s="326"/>
      <c r="Q4793" s="326"/>
      <c r="R4793" s="326"/>
      <c r="S4793" s="156"/>
    </row>
    <row r="4794" spans="1:19" ht="65.650000000000006" customHeight="1" x14ac:dyDescent="0.2">
      <c r="A4794" s="155" t="s">
        <v>1247</v>
      </c>
      <c r="B4794" s="327" t="s">
        <v>0</v>
      </c>
      <c r="C4794" s="327"/>
      <c r="D4794" s="327" t="s">
        <v>1</v>
      </c>
      <c r="E4794" s="327"/>
      <c r="F4794" s="327"/>
      <c r="G4794" s="327" t="s">
        <v>2904</v>
      </c>
      <c r="H4794" s="327"/>
      <c r="I4794" s="328" t="s">
        <v>405</v>
      </c>
      <c r="J4794" s="328"/>
      <c r="K4794" s="154" t="s">
        <v>4</v>
      </c>
      <c r="L4794" s="322" t="s">
        <v>4019</v>
      </c>
      <c r="M4794" s="322"/>
      <c r="N4794" s="141" t="s">
        <v>4018</v>
      </c>
      <c r="O4794" s="322" t="s">
        <v>4017</v>
      </c>
      <c r="P4794" s="322"/>
      <c r="Q4794" s="322" t="s">
        <v>4016</v>
      </c>
      <c r="R4794" s="322"/>
      <c r="S4794" s="154" t="s">
        <v>5</v>
      </c>
    </row>
    <row r="4795" spans="1:19" ht="10.9" customHeight="1" x14ac:dyDescent="0.2">
      <c r="A4795" s="128" t="s">
        <v>4015</v>
      </c>
      <c r="B4795" s="334">
        <v>4666</v>
      </c>
      <c r="C4795" s="321"/>
      <c r="D4795" s="321" t="s">
        <v>3836</v>
      </c>
      <c r="E4795" s="321"/>
      <c r="F4795" s="321"/>
      <c r="G4795" s="321" t="s">
        <v>7</v>
      </c>
      <c r="H4795" s="321"/>
      <c r="I4795" s="335">
        <v>6</v>
      </c>
      <c r="J4795" s="331"/>
      <c r="K4795" s="142">
        <v>11.92</v>
      </c>
      <c r="L4795" s="331"/>
      <c r="M4795" s="331"/>
      <c r="N4795" s="142">
        <v>71.52</v>
      </c>
      <c r="O4795" s="331"/>
      <c r="P4795" s="331"/>
      <c r="Q4795" s="331"/>
      <c r="R4795" s="331"/>
      <c r="S4795" s="142">
        <v>71.52</v>
      </c>
    </row>
    <row r="4796" spans="1:19" ht="10.9" customHeight="1" x14ac:dyDescent="0.2">
      <c r="A4796" s="128" t="s">
        <v>4015</v>
      </c>
      <c r="B4796" s="334">
        <v>4669</v>
      </c>
      <c r="C4796" s="321"/>
      <c r="D4796" s="321" t="s">
        <v>3833</v>
      </c>
      <c r="E4796" s="321"/>
      <c r="F4796" s="321"/>
      <c r="G4796" s="321" t="s">
        <v>7</v>
      </c>
      <c r="H4796" s="321"/>
      <c r="I4796" s="335">
        <v>1</v>
      </c>
      <c r="J4796" s="331"/>
      <c r="K4796" s="142">
        <v>33.76</v>
      </c>
      <c r="L4796" s="331"/>
      <c r="M4796" s="331"/>
      <c r="N4796" s="142">
        <v>33.76</v>
      </c>
      <c r="O4796" s="331"/>
      <c r="P4796" s="331"/>
      <c r="Q4796" s="331"/>
      <c r="R4796" s="331"/>
      <c r="S4796" s="142">
        <v>33.76</v>
      </c>
    </row>
    <row r="4797" spans="1:19" ht="10.9" customHeight="1" x14ac:dyDescent="0.2">
      <c r="A4797" s="128" t="s">
        <v>4015</v>
      </c>
      <c r="B4797" s="334">
        <v>4670</v>
      </c>
      <c r="C4797" s="321"/>
      <c r="D4797" s="321" t="s">
        <v>3832</v>
      </c>
      <c r="E4797" s="321"/>
      <c r="F4797" s="321"/>
      <c r="G4797" s="321" t="s">
        <v>7</v>
      </c>
      <c r="H4797" s="321"/>
      <c r="I4797" s="347">
        <v>16</v>
      </c>
      <c r="J4797" s="331"/>
      <c r="K4797" s="142">
        <v>60.45</v>
      </c>
      <c r="L4797" s="331"/>
      <c r="M4797" s="331"/>
      <c r="N4797" s="135">
        <v>967.2</v>
      </c>
      <c r="O4797" s="331"/>
      <c r="P4797" s="331"/>
      <c r="Q4797" s="331"/>
      <c r="R4797" s="331"/>
      <c r="S4797" s="135">
        <v>967.2</v>
      </c>
    </row>
    <row r="4798" spans="1:19" ht="10.9" customHeight="1" x14ac:dyDescent="0.2">
      <c r="A4798" s="128" t="s">
        <v>4015</v>
      </c>
      <c r="B4798" s="334">
        <v>4703</v>
      </c>
      <c r="C4798" s="321"/>
      <c r="D4798" s="321" t="s">
        <v>3821</v>
      </c>
      <c r="E4798" s="321"/>
      <c r="F4798" s="321"/>
      <c r="G4798" s="321" t="s">
        <v>7</v>
      </c>
      <c r="H4798" s="321"/>
      <c r="I4798" s="347">
        <v>16</v>
      </c>
      <c r="J4798" s="331"/>
      <c r="K4798" s="142">
        <v>17.14</v>
      </c>
      <c r="L4798" s="331"/>
      <c r="M4798" s="331"/>
      <c r="N4798" s="135">
        <v>274.24</v>
      </c>
      <c r="O4798" s="331"/>
      <c r="P4798" s="331"/>
      <c r="Q4798" s="331"/>
      <c r="R4798" s="331"/>
      <c r="S4798" s="135">
        <v>274.24</v>
      </c>
    </row>
    <row r="4799" spans="1:19" ht="10.9" customHeight="1" x14ac:dyDescent="0.2">
      <c r="A4799" s="128" t="s">
        <v>4015</v>
      </c>
      <c r="B4799" s="334">
        <v>4705</v>
      </c>
      <c r="C4799" s="321"/>
      <c r="D4799" s="321" t="s">
        <v>3820</v>
      </c>
      <c r="E4799" s="321"/>
      <c r="F4799" s="321"/>
      <c r="G4799" s="321" t="s">
        <v>7</v>
      </c>
      <c r="H4799" s="321"/>
      <c r="I4799" s="335">
        <v>1</v>
      </c>
      <c r="J4799" s="331"/>
      <c r="K4799" s="132">
        <v>6.61</v>
      </c>
      <c r="L4799" s="331"/>
      <c r="M4799" s="331"/>
      <c r="N4799" s="132">
        <v>6.61</v>
      </c>
      <c r="O4799" s="331"/>
      <c r="P4799" s="331"/>
      <c r="Q4799" s="331"/>
      <c r="R4799" s="331"/>
      <c r="S4799" s="132">
        <v>6.61</v>
      </c>
    </row>
    <row r="4800" spans="1:19" ht="10.9" customHeight="1" x14ac:dyDescent="0.2">
      <c r="A4800" s="128" t="s">
        <v>4015</v>
      </c>
      <c r="B4800" s="334">
        <v>4940</v>
      </c>
      <c r="C4800" s="321"/>
      <c r="D4800" s="321" t="s">
        <v>3784</v>
      </c>
      <c r="E4800" s="321"/>
      <c r="F4800" s="321"/>
      <c r="G4800" s="321" t="s">
        <v>7</v>
      </c>
      <c r="H4800" s="321"/>
      <c r="I4800" s="335">
        <v>2</v>
      </c>
      <c r="J4800" s="331"/>
      <c r="K4800" s="142">
        <v>85.99</v>
      </c>
      <c r="L4800" s="331"/>
      <c r="M4800" s="331"/>
      <c r="N4800" s="135">
        <v>171.98</v>
      </c>
      <c r="O4800" s="331"/>
      <c r="P4800" s="331"/>
      <c r="Q4800" s="331"/>
      <c r="R4800" s="331"/>
      <c r="S4800" s="135">
        <v>171.98</v>
      </c>
    </row>
    <row r="4801" spans="1:19" ht="10.9" customHeight="1" x14ac:dyDescent="0.2">
      <c r="A4801" s="128" t="s">
        <v>4015</v>
      </c>
      <c r="B4801" s="334">
        <v>4990</v>
      </c>
      <c r="C4801" s="321"/>
      <c r="D4801" s="321" t="s">
        <v>3776</v>
      </c>
      <c r="E4801" s="321"/>
      <c r="F4801" s="321"/>
      <c r="G4801" s="321" t="s">
        <v>7</v>
      </c>
      <c r="H4801" s="321"/>
      <c r="I4801" s="335">
        <v>2</v>
      </c>
      <c r="J4801" s="331"/>
      <c r="K4801" s="132">
        <v>9.85</v>
      </c>
      <c r="L4801" s="331"/>
      <c r="M4801" s="331"/>
      <c r="N4801" s="142">
        <v>19.7</v>
      </c>
      <c r="O4801" s="331"/>
      <c r="P4801" s="331"/>
      <c r="Q4801" s="331"/>
      <c r="R4801" s="331"/>
      <c r="S4801" s="142">
        <v>19.7</v>
      </c>
    </row>
    <row r="4802" spans="1:19" ht="10.9" customHeight="1" x14ac:dyDescent="0.2">
      <c r="A4802" s="128" t="s">
        <v>4015</v>
      </c>
      <c r="B4802" s="334">
        <v>4991</v>
      </c>
      <c r="C4802" s="321"/>
      <c r="D4802" s="321" t="s">
        <v>3775</v>
      </c>
      <c r="E4802" s="321"/>
      <c r="F4802" s="321"/>
      <c r="G4802" s="321" t="s">
        <v>7</v>
      </c>
      <c r="H4802" s="321"/>
      <c r="I4802" s="335">
        <v>1</v>
      </c>
      <c r="J4802" s="331"/>
      <c r="K4802" s="142">
        <v>52.72</v>
      </c>
      <c r="L4802" s="331"/>
      <c r="M4802" s="331"/>
      <c r="N4802" s="142">
        <v>52.72</v>
      </c>
      <c r="O4802" s="331"/>
      <c r="P4802" s="331"/>
      <c r="Q4802" s="331"/>
      <c r="R4802" s="331"/>
      <c r="S4802" s="142">
        <v>52.72</v>
      </c>
    </row>
    <row r="4803" spans="1:19" ht="10.9" customHeight="1" x14ac:dyDescent="0.2">
      <c r="A4803" s="128" t="s">
        <v>4015</v>
      </c>
      <c r="B4803" s="334">
        <v>5252</v>
      </c>
      <c r="C4803" s="321"/>
      <c r="D4803" s="321" t="s">
        <v>3743</v>
      </c>
      <c r="E4803" s="321"/>
      <c r="F4803" s="321"/>
      <c r="G4803" s="321" t="s">
        <v>7</v>
      </c>
      <c r="H4803" s="321"/>
      <c r="I4803" s="347">
        <v>30</v>
      </c>
      <c r="J4803" s="331"/>
      <c r="K4803" s="142">
        <v>12.99</v>
      </c>
      <c r="L4803" s="331"/>
      <c r="M4803" s="331"/>
      <c r="N4803" s="135">
        <v>389.7</v>
      </c>
      <c r="O4803" s="331"/>
      <c r="P4803" s="331"/>
      <c r="Q4803" s="331"/>
      <c r="R4803" s="331"/>
      <c r="S4803" s="135">
        <v>389.7</v>
      </c>
    </row>
    <row r="4804" spans="1:19" ht="10.9" customHeight="1" x14ac:dyDescent="0.2">
      <c r="A4804" s="128" t="s">
        <v>4015</v>
      </c>
      <c r="B4804" s="334">
        <v>5256</v>
      </c>
      <c r="C4804" s="321"/>
      <c r="D4804" s="321" t="s">
        <v>3740</v>
      </c>
      <c r="E4804" s="321"/>
      <c r="F4804" s="321"/>
      <c r="G4804" s="321" t="s">
        <v>7</v>
      </c>
      <c r="H4804" s="321"/>
      <c r="I4804" s="335">
        <v>2</v>
      </c>
      <c r="J4804" s="331"/>
      <c r="K4804" s="132">
        <v>3.79</v>
      </c>
      <c r="L4804" s="331"/>
      <c r="M4804" s="331"/>
      <c r="N4804" s="132">
        <v>7.58</v>
      </c>
      <c r="O4804" s="331"/>
      <c r="P4804" s="331"/>
      <c r="Q4804" s="331"/>
      <c r="R4804" s="331"/>
      <c r="S4804" s="132">
        <v>7.58</v>
      </c>
    </row>
    <row r="4805" spans="1:19" ht="10.9" customHeight="1" x14ac:dyDescent="0.2">
      <c r="A4805" s="128" t="s">
        <v>4015</v>
      </c>
      <c r="B4805" s="334">
        <v>5349</v>
      </c>
      <c r="C4805" s="321"/>
      <c r="D4805" s="321" t="s">
        <v>3718</v>
      </c>
      <c r="E4805" s="321"/>
      <c r="F4805" s="321"/>
      <c r="G4805" s="321" t="s">
        <v>7</v>
      </c>
      <c r="H4805" s="321"/>
      <c r="I4805" s="347">
        <v>21</v>
      </c>
      <c r="J4805" s="331"/>
      <c r="K4805" s="132">
        <v>6.9</v>
      </c>
      <c r="L4805" s="331"/>
      <c r="M4805" s="331"/>
      <c r="N4805" s="135">
        <v>144.9</v>
      </c>
      <c r="O4805" s="331"/>
      <c r="P4805" s="331"/>
      <c r="Q4805" s="331"/>
      <c r="R4805" s="331"/>
      <c r="S4805" s="135">
        <v>144.9</v>
      </c>
    </row>
    <row r="4806" spans="1:19" ht="10.9" customHeight="1" x14ac:dyDescent="0.2">
      <c r="A4806" s="128" t="s">
        <v>4015</v>
      </c>
      <c r="B4806" s="334">
        <v>5350</v>
      </c>
      <c r="C4806" s="321"/>
      <c r="D4806" s="321" t="s">
        <v>3717</v>
      </c>
      <c r="E4806" s="321"/>
      <c r="F4806" s="321"/>
      <c r="G4806" s="321" t="s">
        <v>7</v>
      </c>
      <c r="H4806" s="321"/>
      <c r="I4806" s="335">
        <v>2</v>
      </c>
      <c r="J4806" s="331"/>
      <c r="K4806" s="142">
        <v>76.989999999999995</v>
      </c>
      <c r="L4806" s="331"/>
      <c r="M4806" s="331"/>
      <c r="N4806" s="135">
        <v>153.97999999999999</v>
      </c>
      <c r="O4806" s="331"/>
      <c r="P4806" s="331"/>
      <c r="Q4806" s="331"/>
      <c r="R4806" s="331"/>
      <c r="S4806" s="135">
        <v>153.97999999999999</v>
      </c>
    </row>
    <row r="4807" spans="1:19" ht="10.9" customHeight="1" x14ac:dyDescent="0.2">
      <c r="A4807" s="128" t="s">
        <v>4015</v>
      </c>
      <c r="B4807" s="334">
        <v>5410</v>
      </c>
      <c r="C4807" s="321"/>
      <c r="D4807" s="321" t="s">
        <v>3706</v>
      </c>
      <c r="E4807" s="321"/>
      <c r="F4807" s="321"/>
      <c r="G4807" s="321" t="s">
        <v>7</v>
      </c>
      <c r="H4807" s="321"/>
      <c r="I4807" s="335">
        <v>4</v>
      </c>
      <c r="J4807" s="331"/>
      <c r="K4807" s="142">
        <v>25.99</v>
      </c>
      <c r="L4807" s="331"/>
      <c r="M4807" s="331"/>
      <c r="N4807" s="135">
        <v>103.96</v>
      </c>
      <c r="O4807" s="331"/>
      <c r="P4807" s="331"/>
      <c r="Q4807" s="331"/>
      <c r="R4807" s="331"/>
      <c r="S4807" s="135">
        <v>103.96</v>
      </c>
    </row>
    <row r="4808" spans="1:19" ht="10.9" customHeight="1" x14ac:dyDescent="0.2">
      <c r="A4808" s="128" t="s">
        <v>4015</v>
      </c>
      <c r="B4808" s="334">
        <v>5411</v>
      </c>
      <c r="C4808" s="321"/>
      <c r="D4808" s="321" t="s">
        <v>3705</v>
      </c>
      <c r="E4808" s="321"/>
      <c r="F4808" s="321"/>
      <c r="G4808" s="321" t="s">
        <v>7</v>
      </c>
      <c r="H4808" s="321"/>
      <c r="I4808" s="335">
        <v>2</v>
      </c>
      <c r="J4808" s="331"/>
      <c r="K4808" s="142">
        <v>21.99</v>
      </c>
      <c r="L4808" s="331"/>
      <c r="M4808" s="331"/>
      <c r="N4808" s="142">
        <v>43.98</v>
      </c>
      <c r="O4808" s="331"/>
      <c r="P4808" s="331"/>
      <c r="Q4808" s="331"/>
      <c r="R4808" s="331"/>
      <c r="S4808" s="142">
        <v>43.98</v>
      </c>
    </row>
    <row r="4809" spans="1:19" ht="10.9" customHeight="1" x14ac:dyDescent="0.2">
      <c r="A4809" s="128" t="s">
        <v>4015</v>
      </c>
      <c r="B4809" s="334">
        <v>5559</v>
      </c>
      <c r="C4809" s="321"/>
      <c r="D4809" s="321" t="s">
        <v>3679</v>
      </c>
      <c r="E4809" s="321"/>
      <c r="F4809" s="321"/>
      <c r="G4809" s="321" t="s">
        <v>7</v>
      </c>
      <c r="H4809" s="321"/>
      <c r="I4809" s="347">
        <v>95</v>
      </c>
      <c r="J4809" s="331"/>
      <c r="K4809" s="132">
        <v>4.83</v>
      </c>
      <c r="L4809" s="331"/>
      <c r="M4809" s="331"/>
      <c r="N4809" s="135">
        <v>458.85</v>
      </c>
      <c r="O4809" s="331"/>
      <c r="P4809" s="331"/>
      <c r="Q4809" s="331"/>
      <c r="R4809" s="331"/>
      <c r="S4809" s="135">
        <v>458.85</v>
      </c>
    </row>
    <row r="4810" spans="1:19" ht="10.9" customHeight="1" x14ac:dyDescent="0.2">
      <c r="A4810" s="128" t="s">
        <v>4015</v>
      </c>
      <c r="B4810" s="334">
        <v>5560</v>
      </c>
      <c r="C4810" s="321"/>
      <c r="D4810" s="321" t="s">
        <v>3678</v>
      </c>
      <c r="E4810" s="321"/>
      <c r="F4810" s="321"/>
      <c r="G4810" s="321" t="s">
        <v>7</v>
      </c>
      <c r="H4810" s="321"/>
      <c r="I4810" s="347">
        <v>12</v>
      </c>
      <c r="J4810" s="331"/>
      <c r="K4810" s="142">
        <v>21.43</v>
      </c>
      <c r="L4810" s="331"/>
      <c r="M4810" s="331"/>
      <c r="N4810" s="135">
        <v>257.16000000000003</v>
      </c>
      <c r="O4810" s="331"/>
      <c r="P4810" s="331"/>
      <c r="Q4810" s="331"/>
      <c r="R4810" s="331"/>
      <c r="S4810" s="135">
        <v>257.16000000000003</v>
      </c>
    </row>
    <row r="4811" spans="1:19" ht="10.9" customHeight="1" x14ac:dyDescent="0.2">
      <c r="A4811" s="128" t="s">
        <v>4015</v>
      </c>
      <c r="B4811" s="334">
        <v>5563</v>
      </c>
      <c r="C4811" s="321"/>
      <c r="D4811" s="321" t="s">
        <v>3677</v>
      </c>
      <c r="E4811" s="321"/>
      <c r="F4811" s="321"/>
      <c r="G4811" s="321" t="s">
        <v>7</v>
      </c>
      <c r="H4811" s="321"/>
      <c r="I4811" s="335">
        <v>4</v>
      </c>
      <c r="J4811" s="331"/>
      <c r="K4811" s="132">
        <v>2.4</v>
      </c>
      <c r="L4811" s="331"/>
      <c r="M4811" s="331"/>
      <c r="N4811" s="132">
        <v>9.6</v>
      </c>
      <c r="O4811" s="331"/>
      <c r="P4811" s="331"/>
      <c r="Q4811" s="331"/>
      <c r="R4811" s="331"/>
      <c r="S4811" s="132">
        <v>9.6</v>
      </c>
    </row>
    <row r="4812" spans="1:19" ht="10.9" customHeight="1" x14ac:dyDescent="0.2">
      <c r="A4812" s="128" t="s">
        <v>4015</v>
      </c>
      <c r="B4812" s="334">
        <v>5599</v>
      </c>
      <c r="C4812" s="321"/>
      <c r="D4812" s="321" t="s">
        <v>3667</v>
      </c>
      <c r="E4812" s="321"/>
      <c r="F4812" s="321"/>
      <c r="G4812" s="321" t="s">
        <v>7</v>
      </c>
      <c r="H4812" s="321"/>
      <c r="I4812" s="335">
        <v>2</v>
      </c>
      <c r="J4812" s="331"/>
      <c r="K4812" s="132">
        <v>2.15</v>
      </c>
      <c r="L4812" s="331"/>
      <c r="M4812" s="331"/>
      <c r="N4812" s="132">
        <v>4.3</v>
      </c>
      <c r="O4812" s="331"/>
      <c r="P4812" s="331"/>
      <c r="Q4812" s="331"/>
      <c r="R4812" s="331"/>
      <c r="S4812" s="132">
        <v>4.3</v>
      </c>
    </row>
    <row r="4813" spans="1:19" ht="10.9" customHeight="1" x14ac:dyDescent="0.2">
      <c r="A4813" s="128" t="s">
        <v>4015</v>
      </c>
      <c r="B4813" s="334">
        <v>5615</v>
      </c>
      <c r="C4813" s="321"/>
      <c r="D4813" s="321" t="s">
        <v>3660</v>
      </c>
      <c r="E4813" s="321"/>
      <c r="F4813" s="321"/>
      <c r="G4813" s="321" t="s">
        <v>7</v>
      </c>
      <c r="H4813" s="321"/>
      <c r="I4813" s="347">
        <v>13</v>
      </c>
      <c r="J4813" s="331"/>
      <c r="K4813" s="142">
        <v>24.25</v>
      </c>
      <c r="L4813" s="331"/>
      <c r="M4813" s="331"/>
      <c r="N4813" s="135">
        <v>315.25</v>
      </c>
      <c r="O4813" s="331"/>
      <c r="P4813" s="331"/>
      <c r="Q4813" s="331"/>
      <c r="R4813" s="331"/>
      <c r="S4813" s="135">
        <v>315.25</v>
      </c>
    </row>
    <row r="4814" spans="1:19" ht="10.9" customHeight="1" x14ac:dyDescent="0.2">
      <c r="A4814" s="128" t="s">
        <v>4015</v>
      </c>
      <c r="B4814" s="334">
        <v>8960</v>
      </c>
      <c r="C4814" s="321"/>
      <c r="D4814" s="321" t="s">
        <v>3497</v>
      </c>
      <c r="E4814" s="321"/>
      <c r="F4814" s="321"/>
      <c r="G4814" s="321" t="s">
        <v>7</v>
      </c>
      <c r="H4814" s="321"/>
      <c r="I4814" s="335">
        <v>1</v>
      </c>
      <c r="J4814" s="331"/>
      <c r="K4814" s="129">
        <v>1320</v>
      </c>
      <c r="L4814" s="331"/>
      <c r="M4814" s="331"/>
      <c r="N4814" s="129">
        <v>1320</v>
      </c>
      <c r="O4814" s="331"/>
      <c r="P4814" s="331"/>
      <c r="Q4814" s="331"/>
      <c r="R4814" s="331"/>
      <c r="S4814" s="129">
        <v>1320</v>
      </c>
    </row>
    <row r="4815" spans="1:19" ht="10.9" customHeight="1" x14ac:dyDescent="0.2">
      <c r="A4815" s="322" t="s">
        <v>4014</v>
      </c>
      <c r="B4815" s="322"/>
      <c r="C4815" s="322"/>
      <c r="D4815" s="322"/>
      <c r="E4815" s="322"/>
      <c r="F4815" s="322"/>
      <c r="G4815" s="322"/>
      <c r="H4815" s="322"/>
      <c r="I4815" s="322"/>
      <c r="J4815" s="322"/>
      <c r="K4815" s="322"/>
      <c r="L4815" s="333">
        <v>0</v>
      </c>
      <c r="M4815" s="322"/>
      <c r="N4815" s="151">
        <v>4806.99</v>
      </c>
      <c r="O4815" s="333">
        <v>0</v>
      </c>
      <c r="P4815" s="322"/>
      <c r="Q4815" s="333">
        <v>0</v>
      </c>
      <c r="R4815" s="322"/>
      <c r="S4815" s="151">
        <v>4806.99</v>
      </c>
    </row>
    <row r="4816" spans="1:19" ht="10.9" customHeight="1" x14ac:dyDescent="0.2">
      <c r="A4816" s="322" t="s">
        <v>4013</v>
      </c>
      <c r="B4816" s="322"/>
      <c r="C4816" s="322"/>
      <c r="D4816" s="322"/>
      <c r="E4816" s="322"/>
      <c r="F4816" s="322"/>
      <c r="G4816" s="322"/>
      <c r="H4816" s="322"/>
      <c r="I4816" s="322"/>
      <c r="J4816" s="322"/>
      <c r="K4816" s="322"/>
      <c r="L4816" s="330">
        <v>0</v>
      </c>
      <c r="M4816" s="322"/>
      <c r="N4816" s="149">
        <v>1</v>
      </c>
      <c r="O4816" s="330">
        <v>0</v>
      </c>
      <c r="P4816" s="322"/>
      <c r="Q4816" s="330">
        <v>0</v>
      </c>
      <c r="R4816" s="322"/>
      <c r="S4816" s="149">
        <v>1</v>
      </c>
    </row>
    <row r="4817" spans="1:19" ht="10.9" customHeight="1" x14ac:dyDescent="0.2">
      <c r="A4817" s="301"/>
      <c r="B4817" s="301"/>
      <c r="C4817" s="301"/>
      <c r="D4817" s="301"/>
      <c r="E4817" s="301"/>
      <c r="F4817" s="301"/>
      <c r="G4817" s="301"/>
      <c r="H4817" s="301"/>
      <c r="I4817" s="301"/>
      <c r="J4817" s="301"/>
      <c r="K4817" s="301"/>
      <c r="L4817" s="301"/>
      <c r="M4817" s="301"/>
      <c r="N4817" s="301"/>
      <c r="O4817" s="301"/>
      <c r="P4817" s="301"/>
      <c r="Q4817" s="301"/>
      <c r="R4817" s="301"/>
      <c r="S4817" s="301"/>
    </row>
    <row r="4818" spans="1:19" ht="10.9" customHeight="1" x14ac:dyDescent="0.2">
      <c r="A4818" s="322" t="s">
        <v>4022</v>
      </c>
      <c r="B4818" s="322"/>
      <c r="C4818" s="322"/>
      <c r="D4818" s="322"/>
      <c r="E4818" s="321" t="s">
        <v>4046</v>
      </c>
      <c r="F4818" s="321"/>
      <c r="G4818" s="321"/>
      <c r="H4818" s="321"/>
      <c r="I4818" s="321"/>
      <c r="J4818" s="321"/>
      <c r="K4818" s="321"/>
      <c r="L4818" s="321"/>
      <c r="M4818" s="321"/>
      <c r="N4818" s="321"/>
      <c r="O4818" s="321"/>
      <c r="P4818" s="322" t="s">
        <v>2904</v>
      </c>
      <c r="Q4818" s="322"/>
      <c r="R4818" s="321" t="s">
        <v>414</v>
      </c>
      <c r="S4818" s="321"/>
    </row>
    <row r="4819" spans="1:19" ht="10.9" customHeight="1" x14ac:dyDescent="0.2">
      <c r="A4819" s="157"/>
      <c r="B4819" s="324"/>
      <c r="C4819" s="324"/>
      <c r="D4819" s="324"/>
      <c r="E4819" s="324"/>
      <c r="F4819" s="324"/>
      <c r="G4819" s="325"/>
      <c r="H4819" s="325"/>
      <c r="I4819" s="325"/>
      <c r="J4819" s="325"/>
      <c r="K4819" s="156"/>
      <c r="L4819" s="326" t="s">
        <v>4020</v>
      </c>
      <c r="M4819" s="326"/>
      <c r="N4819" s="326"/>
      <c r="O4819" s="326"/>
      <c r="P4819" s="326"/>
      <c r="Q4819" s="326"/>
      <c r="R4819" s="326"/>
      <c r="S4819" s="156"/>
    </row>
    <row r="4820" spans="1:19" ht="65.650000000000006" customHeight="1" x14ac:dyDescent="0.2">
      <c r="A4820" s="155" t="s">
        <v>1247</v>
      </c>
      <c r="B4820" s="327" t="s">
        <v>0</v>
      </c>
      <c r="C4820" s="327"/>
      <c r="D4820" s="327" t="s">
        <v>1</v>
      </c>
      <c r="E4820" s="327"/>
      <c r="F4820" s="327"/>
      <c r="G4820" s="327" t="s">
        <v>2904</v>
      </c>
      <c r="H4820" s="327"/>
      <c r="I4820" s="328" t="s">
        <v>405</v>
      </c>
      <c r="J4820" s="328"/>
      <c r="K4820" s="154" t="s">
        <v>4</v>
      </c>
      <c r="L4820" s="322" t="s">
        <v>4019</v>
      </c>
      <c r="M4820" s="322"/>
      <c r="N4820" s="141" t="s">
        <v>4018</v>
      </c>
      <c r="O4820" s="322" t="s">
        <v>4017</v>
      </c>
      <c r="P4820" s="322"/>
      <c r="Q4820" s="322" t="s">
        <v>4016</v>
      </c>
      <c r="R4820" s="322"/>
      <c r="S4820" s="154" t="s">
        <v>5</v>
      </c>
    </row>
    <row r="4821" spans="1:19" ht="10.9" customHeight="1" x14ac:dyDescent="0.2">
      <c r="A4821" s="128" t="s">
        <v>4015</v>
      </c>
      <c r="B4821" s="334">
        <v>4603</v>
      </c>
      <c r="C4821" s="321"/>
      <c r="D4821" s="321" t="s">
        <v>3849</v>
      </c>
      <c r="E4821" s="321"/>
      <c r="F4821" s="321"/>
      <c r="G4821" s="321" t="s">
        <v>7</v>
      </c>
      <c r="H4821" s="321"/>
      <c r="I4821" s="335">
        <v>3</v>
      </c>
      <c r="J4821" s="331"/>
      <c r="K4821" s="142">
        <v>10.17</v>
      </c>
      <c r="L4821" s="331"/>
      <c r="M4821" s="331"/>
      <c r="N4821" s="142">
        <v>30.51</v>
      </c>
      <c r="O4821" s="331"/>
      <c r="P4821" s="331"/>
      <c r="Q4821" s="331"/>
      <c r="R4821" s="331"/>
      <c r="S4821" s="142">
        <v>30.51</v>
      </c>
    </row>
    <row r="4822" spans="1:19" ht="10.9" customHeight="1" x14ac:dyDescent="0.2">
      <c r="A4822" s="128" t="s">
        <v>4015</v>
      </c>
      <c r="B4822" s="334">
        <v>4649</v>
      </c>
      <c r="C4822" s="321"/>
      <c r="D4822" s="321" t="s">
        <v>3845</v>
      </c>
      <c r="E4822" s="321"/>
      <c r="F4822" s="321"/>
      <c r="G4822" s="321" t="s">
        <v>7</v>
      </c>
      <c r="H4822" s="321"/>
      <c r="I4822" s="335">
        <v>2</v>
      </c>
      <c r="J4822" s="331"/>
      <c r="K4822" s="132">
        <v>4.22</v>
      </c>
      <c r="L4822" s="331"/>
      <c r="M4822" s="331"/>
      <c r="N4822" s="132">
        <v>8.44</v>
      </c>
      <c r="O4822" s="331"/>
      <c r="P4822" s="331"/>
      <c r="Q4822" s="331"/>
      <c r="R4822" s="331"/>
      <c r="S4822" s="132">
        <v>8.44</v>
      </c>
    </row>
    <row r="4823" spans="1:19" ht="10.9" customHeight="1" x14ac:dyDescent="0.2">
      <c r="A4823" s="128" t="s">
        <v>4015</v>
      </c>
      <c r="B4823" s="334">
        <v>4666</v>
      </c>
      <c r="C4823" s="321"/>
      <c r="D4823" s="321" t="s">
        <v>3836</v>
      </c>
      <c r="E4823" s="321"/>
      <c r="F4823" s="321"/>
      <c r="G4823" s="321" t="s">
        <v>7</v>
      </c>
      <c r="H4823" s="321"/>
      <c r="I4823" s="335">
        <v>1</v>
      </c>
      <c r="J4823" s="331"/>
      <c r="K4823" s="142">
        <v>11.92</v>
      </c>
      <c r="L4823" s="331"/>
      <c r="M4823" s="331"/>
      <c r="N4823" s="142">
        <v>11.92</v>
      </c>
      <c r="O4823" s="331"/>
      <c r="P4823" s="331"/>
      <c r="Q4823" s="331"/>
      <c r="R4823" s="331"/>
      <c r="S4823" s="142">
        <v>11.92</v>
      </c>
    </row>
    <row r="4824" spans="1:19" ht="10.9" customHeight="1" x14ac:dyDescent="0.2">
      <c r="A4824" s="128" t="s">
        <v>4015</v>
      </c>
      <c r="B4824" s="334">
        <v>4930</v>
      </c>
      <c r="C4824" s="321"/>
      <c r="D4824" s="321" t="s">
        <v>3786</v>
      </c>
      <c r="E4824" s="321"/>
      <c r="F4824" s="321"/>
      <c r="G4824" s="321" t="s">
        <v>7</v>
      </c>
      <c r="H4824" s="321"/>
      <c r="I4824" s="335">
        <v>1</v>
      </c>
      <c r="J4824" s="331"/>
      <c r="K4824" s="132">
        <v>7</v>
      </c>
      <c r="L4824" s="331"/>
      <c r="M4824" s="331"/>
      <c r="N4824" s="132">
        <v>7</v>
      </c>
      <c r="O4824" s="331"/>
      <c r="P4824" s="331"/>
      <c r="Q4824" s="331"/>
      <c r="R4824" s="331"/>
      <c r="S4824" s="132">
        <v>7</v>
      </c>
    </row>
    <row r="4825" spans="1:19" ht="10.9" customHeight="1" x14ac:dyDescent="0.2">
      <c r="A4825" s="128" t="s">
        <v>4015</v>
      </c>
      <c r="B4825" s="334">
        <v>5118</v>
      </c>
      <c r="C4825" s="321"/>
      <c r="D4825" s="321" t="s">
        <v>3760</v>
      </c>
      <c r="E4825" s="321"/>
      <c r="F4825" s="321"/>
      <c r="G4825" s="321" t="s">
        <v>7</v>
      </c>
      <c r="H4825" s="321"/>
      <c r="I4825" s="335">
        <v>1</v>
      </c>
      <c r="J4825" s="331"/>
      <c r="K4825" s="142">
        <v>24.9</v>
      </c>
      <c r="L4825" s="331"/>
      <c r="M4825" s="331"/>
      <c r="N4825" s="142">
        <v>24.9</v>
      </c>
      <c r="O4825" s="331"/>
      <c r="P4825" s="331"/>
      <c r="Q4825" s="331"/>
      <c r="R4825" s="331"/>
      <c r="S4825" s="142">
        <v>24.9</v>
      </c>
    </row>
    <row r="4826" spans="1:19" ht="10.9" customHeight="1" x14ac:dyDescent="0.2">
      <c r="A4826" s="128" t="s">
        <v>4015</v>
      </c>
      <c r="B4826" s="334">
        <v>5245</v>
      </c>
      <c r="C4826" s="321"/>
      <c r="D4826" s="321" t="s">
        <v>3748</v>
      </c>
      <c r="E4826" s="321"/>
      <c r="F4826" s="321"/>
      <c r="G4826" s="321" t="s">
        <v>7</v>
      </c>
      <c r="H4826" s="321"/>
      <c r="I4826" s="335">
        <v>5</v>
      </c>
      <c r="J4826" s="331"/>
      <c r="K4826" s="132">
        <v>3</v>
      </c>
      <c r="L4826" s="331"/>
      <c r="M4826" s="331"/>
      <c r="N4826" s="142">
        <v>15</v>
      </c>
      <c r="O4826" s="331"/>
      <c r="P4826" s="331"/>
      <c r="Q4826" s="331"/>
      <c r="R4826" s="331"/>
      <c r="S4826" s="142">
        <v>15</v>
      </c>
    </row>
    <row r="4827" spans="1:19" ht="10.9" customHeight="1" x14ac:dyDescent="0.2">
      <c r="A4827" s="128" t="s">
        <v>4015</v>
      </c>
      <c r="B4827" s="334">
        <v>5256</v>
      </c>
      <c r="C4827" s="321"/>
      <c r="D4827" s="321" t="s">
        <v>3740</v>
      </c>
      <c r="E4827" s="321"/>
      <c r="F4827" s="321"/>
      <c r="G4827" s="321" t="s">
        <v>7</v>
      </c>
      <c r="H4827" s="321"/>
      <c r="I4827" s="335">
        <v>1</v>
      </c>
      <c r="J4827" s="331"/>
      <c r="K4827" s="132">
        <v>3.79</v>
      </c>
      <c r="L4827" s="331"/>
      <c r="M4827" s="331"/>
      <c r="N4827" s="132">
        <v>3.79</v>
      </c>
      <c r="O4827" s="331"/>
      <c r="P4827" s="331"/>
      <c r="Q4827" s="331"/>
      <c r="R4827" s="331"/>
      <c r="S4827" s="132">
        <v>3.79</v>
      </c>
    </row>
    <row r="4828" spans="1:19" ht="10.9" customHeight="1" x14ac:dyDescent="0.2">
      <c r="A4828" s="128" t="s">
        <v>4015</v>
      </c>
      <c r="B4828" s="334">
        <v>5334</v>
      </c>
      <c r="C4828" s="321"/>
      <c r="D4828" s="321" t="s">
        <v>3725</v>
      </c>
      <c r="E4828" s="321"/>
      <c r="F4828" s="321"/>
      <c r="G4828" s="321" t="s">
        <v>7</v>
      </c>
      <c r="H4828" s="321"/>
      <c r="I4828" s="347">
        <v>10</v>
      </c>
      <c r="J4828" s="331"/>
      <c r="K4828" s="132">
        <v>0.84</v>
      </c>
      <c r="L4828" s="331"/>
      <c r="M4828" s="331"/>
      <c r="N4828" s="132">
        <v>8.4</v>
      </c>
      <c r="O4828" s="331"/>
      <c r="P4828" s="331"/>
      <c r="Q4828" s="331"/>
      <c r="R4828" s="331"/>
      <c r="S4828" s="132">
        <v>8.4</v>
      </c>
    </row>
    <row r="4829" spans="1:19" ht="10.9" customHeight="1" x14ac:dyDescent="0.2">
      <c r="A4829" s="128" t="s">
        <v>4015</v>
      </c>
      <c r="B4829" s="334">
        <v>5349</v>
      </c>
      <c r="C4829" s="321"/>
      <c r="D4829" s="321" t="s">
        <v>3718</v>
      </c>
      <c r="E4829" s="321"/>
      <c r="F4829" s="321"/>
      <c r="G4829" s="321" t="s">
        <v>7</v>
      </c>
      <c r="H4829" s="321"/>
      <c r="I4829" s="335">
        <v>2</v>
      </c>
      <c r="J4829" s="331"/>
      <c r="K4829" s="132">
        <v>6.9</v>
      </c>
      <c r="L4829" s="331"/>
      <c r="M4829" s="331"/>
      <c r="N4829" s="142">
        <v>13.8</v>
      </c>
      <c r="O4829" s="331"/>
      <c r="P4829" s="331"/>
      <c r="Q4829" s="331"/>
      <c r="R4829" s="331"/>
      <c r="S4829" s="142">
        <v>13.8</v>
      </c>
    </row>
    <row r="4830" spans="1:19" ht="10.9" customHeight="1" x14ac:dyDescent="0.2">
      <c r="A4830" s="128" t="s">
        <v>4015</v>
      </c>
      <c r="B4830" s="334">
        <v>5353</v>
      </c>
      <c r="C4830" s="321"/>
      <c r="D4830" s="321" t="s">
        <v>3715</v>
      </c>
      <c r="E4830" s="321"/>
      <c r="F4830" s="321"/>
      <c r="G4830" s="321" t="s">
        <v>7</v>
      </c>
      <c r="H4830" s="321"/>
      <c r="I4830" s="335">
        <v>1</v>
      </c>
      <c r="J4830" s="331"/>
      <c r="K4830" s="132">
        <v>3.23</v>
      </c>
      <c r="L4830" s="331"/>
      <c r="M4830" s="331"/>
      <c r="N4830" s="132">
        <v>3.23</v>
      </c>
      <c r="O4830" s="331"/>
      <c r="P4830" s="331"/>
      <c r="Q4830" s="331"/>
      <c r="R4830" s="331"/>
      <c r="S4830" s="132">
        <v>3.23</v>
      </c>
    </row>
    <row r="4831" spans="1:19" ht="10.9" customHeight="1" x14ac:dyDescent="0.2">
      <c r="A4831" s="128" t="s">
        <v>4015</v>
      </c>
      <c r="B4831" s="334">
        <v>5358</v>
      </c>
      <c r="C4831" s="321"/>
      <c r="D4831" s="321" t="s">
        <v>3710</v>
      </c>
      <c r="E4831" s="321"/>
      <c r="F4831" s="321"/>
      <c r="G4831" s="321" t="s">
        <v>7</v>
      </c>
      <c r="H4831" s="321"/>
      <c r="I4831" s="335">
        <v>5</v>
      </c>
      <c r="J4831" s="331"/>
      <c r="K4831" s="132">
        <v>9.1999999999999993</v>
      </c>
      <c r="L4831" s="331"/>
      <c r="M4831" s="331"/>
      <c r="N4831" s="142">
        <v>46</v>
      </c>
      <c r="O4831" s="331"/>
      <c r="P4831" s="331"/>
      <c r="Q4831" s="331"/>
      <c r="R4831" s="331"/>
      <c r="S4831" s="142">
        <v>46</v>
      </c>
    </row>
    <row r="4832" spans="1:19" ht="10.9" customHeight="1" x14ac:dyDescent="0.2">
      <c r="A4832" s="128" t="s">
        <v>4015</v>
      </c>
      <c r="B4832" s="334">
        <v>5411</v>
      </c>
      <c r="C4832" s="321"/>
      <c r="D4832" s="321" t="s">
        <v>3705</v>
      </c>
      <c r="E4832" s="321"/>
      <c r="F4832" s="321"/>
      <c r="G4832" s="321" t="s">
        <v>7</v>
      </c>
      <c r="H4832" s="321"/>
      <c r="I4832" s="335">
        <v>1</v>
      </c>
      <c r="J4832" s="331"/>
      <c r="K4832" s="142">
        <v>21.99</v>
      </c>
      <c r="L4832" s="331"/>
      <c r="M4832" s="331"/>
      <c r="N4832" s="142">
        <v>21.99</v>
      </c>
      <c r="O4832" s="331"/>
      <c r="P4832" s="331"/>
      <c r="Q4832" s="331"/>
      <c r="R4832" s="331"/>
      <c r="S4832" s="142">
        <v>21.99</v>
      </c>
    </row>
    <row r="4833" spans="1:19" ht="10.9" customHeight="1" x14ac:dyDescent="0.2">
      <c r="A4833" s="128" t="s">
        <v>4015</v>
      </c>
      <c r="B4833" s="334">
        <v>5440</v>
      </c>
      <c r="C4833" s="321"/>
      <c r="D4833" s="321" t="s">
        <v>3689</v>
      </c>
      <c r="E4833" s="321"/>
      <c r="F4833" s="321"/>
      <c r="G4833" s="321" t="s">
        <v>7</v>
      </c>
      <c r="H4833" s="321"/>
      <c r="I4833" s="335">
        <v>1</v>
      </c>
      <c r="J4833" s="331"/>
      <c r="K4833" s="142">
        <v>86.43</v>
      </c>
      <c r="L4833" s="331"/>
      <c r="M4833" s="331"/>
      <c r="N4833" s="142">
        <v>86.43</v>
      </c>
      <c r="O4833" s="331"/>
      <c r="P4833" s="331"/>
      <c r="Q4833" s="331"/>
      <c r="R4833" s="331"/>
      <c r="S4833" s="142">
        <v>86.43</v>
      </c>
    </row>
    <row r="4834" spans="1:19" ht="10.9" customHeight="1" x14ac:dyDescent="0.2">
      <c r="A4834" s="128" t="s">
        <v>4015</v>
      </c>
      <c r="B4834" s="334">
        <v>5548</v>
      </c>
      <c r="C4834" s="321"/>
      <c r="D4834" s="321" t="s">
        <v>3682</v>
      </c>
      <c r="E4834" s="321"/>
      <c r="F4834" s="321"/>
      <c r="G4834" s="321" t="s">
        <v>7</v>
      </c>
      <c r="H4834" s="321"/>
      <c r="I4834" s="335">
        <v>4</v>
      </c>
      <c r="J4834" s="331"/>
      <c r="K4834" s="132">
        <v>6.24</v>
      </c>
      <c r="L4834" s="331"/>
      <c r="M4834" s="331"/>
      <c r="N4834" s="142">
        <v>24.96</v>
      </c>
      <c r="O4834" s="331"/>
      <c r="P4834" s="331"/>
      <c r="Q4834" s="331"/>
      <c r="R4834" s="331"/>
      <c r="S4834" s="142">
        <v>24.96</v>
      </c>
    </row>
    <row r="4835" spans="1:19" ht="10.9" customHeight="1" x14ac:dyDescent="0.2">
      <c r="A4835" s="128" t="s">
        <v>4015</v>
      </c>
      <c r="B4835" s="334">
        <v>5559</v>
      </c>
      <c r="C4835" s="321"/>
      <c r="D4835" s="321" t="s">
        <v>3679</v>
      </c>
      <c r="E4835" s="321"/>
      <c r="F4835" s="321"/>
      <c r="G4835" s="321" t="s">
        <v>7</v>
      </c>
      <c r="H4835" s="321"/>
      <c r="I4835" s="347">
        <v>14</v>
      </c>
      <c r="J4835" s="331"/>
      <c r="K4835" s="132">
        <v>4.83</v>
      </c>
      <c r="L4835" s="331"/>
      <c r="M4835" s="331"/>
      <c r="N4835" s="142">
        <v>67.62</v>
      </c>
      <c r="O4835" s="331"/>
      <c r="P4835" s="331"/>
      <c r="Q4835" s="331"/>
      <c r="R4835" s="331"/>
      <c r="S4835" s="142">
        <v>67.62</v>
      </c>
    </row>
    <row r="4836" spans="1:19" ht="10.9" customHeight="1" x14ac:dyDescent="0.2">
      <c r="A4836" s="128" t="s">
        <v>4015</v>
      </c>
      <c r="B4836" s="334">
        <v>5560</v>
      </c>
      <c r="C4836" s="321"/>
      <c r="D4836" s="321" t="s">
        <v>3678</v>
      </c>
      <c r="E4836" s="321"/>
      <c r="F4836" s="321"/>
      <c r="G4836" s="321" t="s">
        <v>7</v>
      </c>
      <c r="H4836" s="321"/>
      <c r="I4836" s="335">
        <v>2</v>
      </c>
      <c r="J4836" s="331"/>
      <c r="K4836" s="142">
        <v>21.43</v>
      </c>
      <c r="L4836" s="331"/>
      <c r="M4836" s="331"/>
      <c r="N4836" s="142">
        <v>42.86</v>
      </c>
      <c r="O4836" s="331"/>
      <c r="P4836" s="331"/>
      <c r="Q4836" s="331"/>
      <c r="R4836" s="331"/>
      <c r="S4836" s="142">
        <v>42.86</v>
      </c>
    </row>
    <row r="4837" spans="1:19" ht="10.9" customHeight="1" x14ac:dyDescent="0.2">
      <c r="A4837" s="128" t="s">
        <v>4015</v>
      </c>
      <c r="B4837" s="334">
        <v>5563</v>
      </c>
      <c r="C4837" s="321"/>
      <c r="D4837" s="321" t="s">
        <v>3677</v>
      </c>
      <c r="E4837" s="321"/>
      <c r="F4837" s="321"/>
      <c r="G4837" s="321" t="s">
        <v>7</v>
      </c>
      <c r="H4837" s="321"/>
      <c r="I4837" s="335">
        <v>3</v>
      </c>
      <c r="J4837" s="331"/>
      <c r="K4837" s="132">
        <v>2.4</v>
      </c>
      <c r="L4837" s="331"/>
      <c r="M4837" s="331"/>
      <c r="N4837" s="132">
        <v>7.2</v>
      </c>
      <c r="O4837" s="331"/>
      <c r="P4837" s="331"/>
      <c r="Q4837" s="331"/>
      <c r="R4837" s="331"/>
      <c r="S4837" s="132">
        <v>7.2</v>
      </c>
    </row>
    <row r="4838" spans="1:19" ht="10.9" customHeight="1" x14ac:dyDescent="0.2">
      <c r="A4838" s="128" t="s">
        <v>4015</v>
      </c>
      <c r="B4838" s="334">
        <v>5564</v>
      </c>
      <c r="C4838" s="321"/>
      <c r="D4838" s="321" t="s">
        <v>3676</v>
      </c>
      <c r="E4838" s="321"/>
      <c r="F4838" s="321"/>
      <c r="G4838" s="321" t="s">
        <v>7</v>
      </c>
      <c r="H4838" s="321"/>
      <c r="I4838" s="335">
        <v>1</v>
      </c>
      <c r="J4838" s="331"/>
      <c r="K4838" s="132">
        <v>4.8600000000000003</v>
      </c>
      <c r="L4838" s="331"/>
      <c r="M4838" s="331"/>
      <c r="N4838" s="132">
        <v>4.8600000000000003</v>
      </c>
      <c r="O4838" s="331"/>
      <c r="P4838" s="331"/>
      <c r="Q4838" s="331"/>
      <c r="R4838" s="331"/>
      <c r="S4838" s="132">
        <v>4.8600000000000003</v>
      </c>
    </row>
    <row r="4839" spans="1:19" ht="10.9" customHeight="1" x14ac:dyDescent="0.2">
      <c r="A4839" s="128" t="s">
        <v>4015</v>
      </c>
      <c r="B4839" s="334">
        <v>5568</v>
      </c>
      <c r="C4839" s="321"/>
      <c r="D4839" s="321" t="s">
        <v>3673</v>
      </c>
      <c r="E4839" s="321"/>
      <c r="F4839" s="321"/>
      <c r="G4839" s="321" t="s">
        <v>7</v>
      </c>
      <c r="H4839" s="321"/>
      <c r="I4839" s="335">
        <v>5</v>
      </c>
      <c r="J4839" s="331"/>
      <c r="K4839" s="132">
        <v>8.6999999999999993</v>
      </c>
      <c r="L4839" s="331"/>
      <c r="M4839" s="331"/>
      <c r="N4839" s="142">
        <v>43.5</v>
      </c>
      <c r="O4839" s="331"/>
      <c r="P4839" s="331"/>
      <c r="Q4839" s="331"/>
      <c r="R4839" s="331"/>
      <c r="S4839" s="142">
        <v>43.5</v>
      </c>
    </row>
    <row r="4840" spans="1:19" ht="10.9" customHeight="1" x14ac:dyDescent="0.2">
      <c r="A4840" s="128" t="s">
        <v>4015</v>
      </c>
      <c r="B4840" s="334">
        <v>5615</v>
      </c>
      <c r="C4840" s="321"/>
      <c r="D4840" s="321" t="s">
        <v>3660</v>
      </c>
      <c r="E4840" s="321"/>
      <c r="F4840" s="321"/>
      <c r="G4840" s="321" t="s">
        <v>7</v>
      </c>
      <c r="H4840" s="321"/>
      <c r="I4840" s="335">
        <v>2</v>
      </c>
      <c r="J4840" s="331"/>
      <c r="K4840" s="142">
        <v>24.25</v>
      </c>
      <c r="L4840" s="331"/>
      <c r="M4840" s="331"/>
      <c r="N4840" s="142">
        <v>48.5</v>
      </c>
      <c r="O4840" s="331"/>
      <c r="P4840" s="331"/>
      <c r="Q4840" s="331"/>
      <c r="R4840" s="331"/>
      <c r="S4840" s="142">
        <v>48.5</v>
      </c>
    </row>
    <row r="4841" spans="1:19" ht="10.9" customHeight="1" x14ac:dyDescent="0.2">
      <c r="A4841" s="128" t="s">
        <v>4015</v>
      </c>
      <c r="B4841" s="334">
        <v>9559</v>
      </c>
      <c r="C4841" s="321"/>
      <c r="D4841" s="321" t="s">
        <v>3545</v>
      </c>
      <c r="E4841" s="321"/>
      <c r="F4841" s="321"/>
      <c r="G4841" s="321" t="s">
        <v>7</v>
      </c>
      <c r="H4841" s="321"/>
      <c r="I4841" s="335">
        <v>3</v>
      </c>
      <c r="J4841" s="331"/>
      <c r="K4841" s="142">
        <v>10.94</v>
      </c>
      <c r="L4841" s="331"/>
      <c r="M4841" s="331"/>
      <c r="N4841" s="142">
        <v>32.82</v>
      </c>
      <c r="O4841" s="331"/>
      <c r="P4841" s="331"/>
      <c r="Q4841" s="331"/>
      <c r="R4841" s="331"/>
      <c r="S4841" s="142">
        <v>32.82</v>
      </c>
    </row>
    <row r="4842" spans="1:19" ht="10.9" customHeight="1" x14ac:dyDescent="0.2">
      <c r="A4842" s="128" t="s">
        <v>4015</v>
      </c>
      <c r="B4842" s="334">
        <v>9561</v>
      </c>
      <c r="C4842" s="321"/>
      <c r="D4842" s="321" t="s">
        <v>3543</v>
      </c>
      <c r="E4842" s="321"/>
      <c r="F4842" s="321"/>
      <c r="G4842" s="321" t="s">
        <v>7</v>
      </c>
      <c r="H4842" s="321"/>
      <c r="I4842" s="335">
        <v>1</v>
      </c>
      <c r="J4842" s="331"/>
      <c r="K4842" s="132">
        <v>5.28</v>
      </c>
      <c r="L4842" s="331"/>
      <c r="M4842" s="331"/>
      <c r="N4842" s="132">
        <v>5.28</v>
      </c>
      <c r="O4842" s="331"/>
      <c r="P4842" s="331"/>
      <c r="Q4842" s="331"/>
      <c r="R4842" s="331"/>
      <c r="S4842" s="132">
        <v>5.28</v>
      </c>
    </row>
    <row r="4843" spans="1:19" ht="10.9" customHeight="1" x14ac:dyDescent="0.2">
      <c r="A4843" s="128" t="s">
        <v>4015</v>
      </c>
      <c r="B4843" s="334">
        <v>9580</v>
      </c>
      <c r="C4843" s="321"/>
      <c r="D4843" s="321" t="s">
        <v>3523</v>
      </c>
      <c r="E4843" s="321"/>
      <c r="F4843" s="321"/>
      <c r="G4843" s="321" t="s">
        <v>7</v>
      </c>
      <c r="H4843" s="321"/>
      <c r="I4843" s="335">
        <v>5</v>
      </c>
      <c r="J4843" s="331"/>
      <c r="K4843" s="132">
        <v>4.24</v>
      </c>
      <c r="L4843" s="331"/>
      <c r="M4843" s="331"/>
      <c r="N4843" s="142">
        <v>21.2</v>
      </c>
      <c r="O4843" s="331"/>
      <c r="P4843" s="331"/>
      <c r="Q4843" s="331"/>
      <c r="R4843" s="331"/>
      <c r="S4843" s="142">
        <v>21.2</v>
      </c>
    </row>
    <row r="4844" spans="1:19" ht="10.9" customHeight="1" x14ac:dyDescent="0.2">
      <c r="A4844" s="322" t="s">
        <v>4014</v>
      </c>
      <c r="B4844" s="322"/>
      <c r="C4844" s="322"/>
      <c r="D4844" s="322"/>
      <c r="E4844" s="322"/>
      <c r="F4844" s="322"/>
      <c r="G4844" s="322"/>
      <c r="H4844" s="322"/>
      <c r="I4844" s="322"/>
      <c r="J4844" s="322"/>
      <c r="K4844" s="322"/>
      <c r="L4844" s="333">
        <v>0</v>
      </c>
      <c r="M4844" s="322"/>
      <c r="N4844" s="161">
        <v>580.21</v>
      </c>
      <c r="O4844" s="333">
        <v>0</v>
      </c>
      <c r="P4844" s="322"/>
      <c r="Q4844" s="333">
        <v>0</v>
      </c>
      <c r="R4844" s="322"/>
      <c r="S4844" s="161">
        <v>580.21</v>
      </c>
    </row>
    <row r="4845" spans="1:19" ht="10.9" customHeight="1" x14ac:dyDescent="0.2">
      <c r="A4845" s="322" t="s">
        <v>4013</v>
      </c>
      <c r="B4845" s="322"/>
      <c r="C4845" s="322"/>
      <c r="D4845" s="322"/>
      <c r="E4845" s="322"/>
      <c r="F4845" s="322"/>
      <c r="G4845" s="322"/>
      <c r="H4845" s="322"/>
      <c r="I4845" s="322"/>
      <c r="J4845" s="322"/>
      <c r="K4845" s="322"/>
      <c r="L4845" s="330">
        <v>0</v>
      </c>
      <c r="M4845" s="322"/>
      <c r="N4845" s="149">
        <v>1</v>
      </c>
      <c r="O4845" s="330">
        <v>0</v>
      </c>
      <c r="P4845" s="322"/>
      <c r="Q4845" s="330">
        <v>0</v>
      </c>
      <c r="R4845" s="322"/>
      <c r="S4845" s="149">
        <v>1</v>
      </c>
    </row>
    <row r="4846" spans="1:19" ht="10.9" customHeight="1" x14ac:dyDescent="0.2">
      <c r="A4846" s="301"/>
      <c r="B4846" s="301"/>
      <c r="C4846" s="301"/>
      <c r="D4846" s="301"/>
      <c r="E4846" s="301"/>
      <c r="F4846" s="301"/>
      <c r="G4846" s="301"/>
      <c r="H4846" s="301"/>
      <c r="I4846" s="301"/>
      <c r="J4846" s="301"/>
      <c r="K4846" s="301"/>
      <c r="L4846" s="301"/>
      <c r="M4846" s="301"/>
      <c r="N4846" s="301"/>
      <c r="O4846" s="301"/>
      <c r="P4846" s="301"/>
      <c r="Q4846" s="301"/>
      <c r="R4846" s="301"/>
      <c r="S4846" s="301"/>
    </row>
    <row r="4847" spans="1:19" ht="10.9" customHeight="1" x14ac:dyDescent="0.2">
      <c r="A4847" s="322" t="s">
        <v>4022</v>
      </c>
      <c r="B4847" s="322"/>
      <c r="C4847" s="322"/>
      <c r="D4847" s="322"/>
      <c r="E4847" s="321" t="s">
        <v>4045</v>
      </c>
      <c r="F4847" s="321"/>
      <c r="G4847" s="321"/>
      <c r="H4847" s="321"/>
      <c r="I4847" s="321"/>
      <c r="J4847" s="321"/>
      <c r="K4847" s="321"/>
      <c r="L4847" s="321"/>
      <c r="M4847" s="321"/>
      <c r="N4847" s="321"/>
      <c r="O4847" s="321"/>
      <c r="P4847" s="322" t="s">
        <v>2904</v>
      </c>
      <c r="Q4847" s="322"/>
      <c r="R4847" s="321" t="s">
        <v>414</v>
      </c>
      <c r="S4847" s="321"/>
    </row>
    <row r="4848" spans="1:19" ht="10.9" customHeight="1" x14ac:dyDescent="0.2">
      <c r="A4848" s="157"/>
      <c r="B4848" s="324"/>
      <c r="C4848" s="324"/>
      <c r="D4848" s="324"/>
      <c r="E4848" s="324"/>
      <c r="F4848" s="324"/>
      <c r="G4848" s="325"/>
      <c r="H4848" s="325"/>
      <c r="I4848" s="325"/>
      <c r="J4848" s="325"/>
      <c r="K4848" s="156"/>
      <c r="L4848" s="326" t="s">
        <v>4020</v>
      </c>
      <c r="M4848" s="326"/>
      <c r="N4848" s="326"/>
      <c r="O4848" s="326"/>
      <c r="P4848" s="326"/>
      <c r="Q4848" s="326"/>
      <c r="R4848" s="326"/>
      <c r="S4848" s="156"/>
    </row>
    <row r="4849" spans="1:19" ht="65.650000000000006" customHeight="1" x14ac:dyDescent="0.2">
      <c r="A4849" s="155" t="s">
        <v>1247</v>
      </c>
      <c r="B4849" s="327" t="s">
        <v>0</v>
      </c>
      <c r="C4849" s="327"/>
      <c r="D4849" s="327" t="s">
        <v>1</v>
      </c>
      <c r="E4849" s="327"/>
      <c r="F4849" s="327"/>
      <c r="G4849" s="327" t="s">
        <v>2904</v>
      </c>
      <c r="H4849" s="327"/>
      <c r="I4849" s="328" t="s">
        <v>405</v>
      </c>
      <c r="J4849" s="328"/>
      <c r="K4849" s="154" t="s">
        <v>4</v>
      </c>
      <c r="L4849" s="322" t="s">
        <v>4019</v>
      </c>
      <c r="M4849" s="322"/>
      <c r="N4849" s="141" t="s">
        <v>4018</v>
      </c>
      <c r="O4849" s="322" t="s">
        <v>4017</v>
      </c>
      <c r="P4849" s="322"/>
      <c r="Q4849" s="322" t="s">
        <v>4016</v>
      </c>
      <c r="R4849" s="322"/>
      <c r="S4849" s="154" t="s">
        <v>5</v>
      </c>
    </row>
    <row r="4850" spans="1:19" ht="10.9" customHeight="1" x14ac:dyDescent="0.2">
      <c r="A4850" s="128" t="s">
        <v>4015</v>
      </c>
      <c r="B4850" s="334">
        <v>4320</v>
      </c>
      <c r="C4850" s="321"/>
      <c r="D4850" s="321" t="s">
        <v>3499</v>
      </c>
      <c r="E4850" s="321"/>
      <c r="F4850" s="321"/>
      <c r="G4850" s="321" t="s">
        <v>7</v>
      </c>
      <c r="H4850" s="321"/>
      <c r="I4850" s="335">
        <v>2</v>
      </c>
      <c r="J4850" s="331"/>
      <c r="K4850" s="129">
        <v>1941.77</v>
      </c>
      <c r="L4850" s="331"/>
      <c r="M4850" s="331"/>
      <c r="N4850" s="129">
        <v>3883.54</v>
      </c>
      <c r="O4850" s="331"/>
      <c r="P4850" s="331"/>
      <c r="Q4850" s="331"/>
      <c r="R4850" s="331"/>
      <c r="S4850" s="129">
        <v>3883.54</v>
      </c>
    </row>
    <row r="4851" spans="1:19" ht="21.75" customHeight="1" x14ac:dyDescent="0.2">
      <c r="A4851" s="128" t="s">
        <v>4015</v>
      </c>
      <c r="B4851" s="334">
        <v>9526</v>
      </c>
      <c r="C4851" s="321"/>
      <c r="D4851" s="321" t="s">
        <v>3482</v>
      </c>
      <c r="E4851" s="321"/>
      <c r="F4851" s="321"/>
      <c r="G4851" s="321" t="s">
        <v>7</v>
      </c>
      <c r="H4851" s="321"/>
      <c r="I4851" s="335">
        <v>1</v>
      </c>
      <c r="J4851" s="331"/>
      <c r="K4851" s="129">
        <v>3777.17</v>
      </c>
      <c r="L4851" s="331"/>
      <c r="M4851" s="331"/>
      <c r="N4851" s="129">
        <v>3777.17</v>
      </c>
      <c r="O4851" s="331"/>
      <c r="P4851" s="331"/>
      <c r="Q4851" s="331"/>
      <c r="R4851" s="331"/>
      <c r="S4851" s="129">
        <v>3777.17</v>
      </c>
    </row>
    <row r="4852" spans="1:19" ht="21.75" customHeight="1" x14ac:dyDescent="0.2">
      <c r="A4852" s="128" t="s">
        <v>4015</v>
      </c>
      <c r="B4852" s="334">
        <v>9527</v>
      </c>
      <c r="C4852" s="321"/>
      <c r="D4852" s="321" t="s">
        <v>3481</v>
      </c>
      <c r="E4852" s="321"/>
      <c r="F4852" s="321"/>
      <c r="G4852" s="321" t="s">
        <v>7</v>
      </c>
      <c r="H4852" s="321"/>
      <c r="I4852" s="335">
        <v>3</v>
      </c>
      <c r="J4852" s="331"/>
      <c r="K4852" s="129">
        <v>1550.37</v>
      </c>
      <c r="L4852" s="331"/>
      <c r="M4852" s="331"/>
      <c r="N4852" s="129">
        <v>4651.1099999999997</v>
      </c>
      <c r="O4852" s="331"/>
      <c r="P4852" s="331"/>
      <c r="Q4852" s="331"/>
      <c r="R4852" s="331"/>
      <c r="S4852" s="129">
        <v>4651.1099999999997</v>
      </c>
    </row>
    <row r="4853" spans="1:19" ht="10.9" customHeight="1" x14ac:dyDescent="0.2">
      <c r="A4853" s="128" t="s">
        <v>4015</v>
      </c>
      <c r="B4853" s="334">
        <v>9528</v>
      </c>
      <c r="C4853" s="321"/>
      <c r="D4853" s="321" t="s">
        <v>3480</v>
      </c>
      <c r="E4853" s="321"/>
      <c r="F4853" s="321"/>
      <c r="G4853" s="321" t="s">
        <v>7</v>
      </c>
      <c r="H4853" s="321"/>
      <c r="I4853" s="335">
        <v>1</v>
      </c>
      <c r="J4853" s="331"/>
      <c r="K4853" s="129">
        <v>3036.88</v>
      </c>
      <c r="L4853" s="331"/>
      <c r="M4853" s="331"/>
      <c r="N4853" s="129">
        <v>3036.88</v>
      </c>
      <c r="O4853" s="331"/>
      <c r="P4853" s="331"/>
      <c r="Q4853" s="331"/>
      <c r="R4853" s="331"/>
      <c r="S4853" s="129">
        <v>3036.88</v>
      </c>
    </row>
    <row r="4854" spans="1:19" ht="10.9" customHeight="1" x14ac:dyDescent="0.2">
      <c r="A4854" s="128" t="s">
        <v>4015</v>
      </c>
      <c r="B4854" s="334">
        <v>9529</v>
      </c>
      <c r="C4854" s="321"/>
      <c r="D4854" s="321" t="s">
        <v>3479</v>
      </c>
      <c r="E4854" s="321"/>
      <c r="F4854" s="321"/>
      <c r="G4854" s="321" t="s">
        <v>7</v>
      </c>
      <c r="H4854" s="321"/>
      <c r="I4854" s="335">
        <v>1</v>
      </c>
      <c r="J4854" s="331"/>
      <c r="K4854" s="129">
        <v>1326.97</v>
      </c>
      <c r="L4854" s="331"/>
      <c r="M4854" s="331"/>
      <c r="N4854" s="129">
        <v>1326.97</v>
      </c>
      <c r="O4854" s="331"/>
      <c r="P4854" s="331"/>
      <c r="Q4854" s="331"/>
      <c r="R4854" s="331"/>
      <c r="S4854" s="129">
        <v>1326.97</v>
      </c>
    </row>
    <row r="4855" spans="1:19" ht="10.9" customHeight="1" x14ac:dyDescent="0.2">
      <c r="A4855" s="128" t="s">
        <v>4015</v>
      </c>
      <c r="B4855" s="334">
        <v>9530</v>
      </c>
      <c r="C4855" s="321"/>
      <c r="D4855" s="321" t="s">
        <v>3478</v>
      </c>
      <c r="E4855" s="321"/>
      <c r="F4855" s="321"/>
      <c r="G4855" s="321" t="s">
        <v>7</v>
      </c>
      <c r="H4855" s="321"/>
      <c r="I4855" s="335">
        <v>1</v>
      </c>
      <c r="J4855" s="331"/>
      <c r="K4855" s="129">
        <v>4343.03</v>
      </c>
      <c r="L4855" s="331"/>
      <c r="M4855" s="331"/>
      <c r="N4855" s="129">
        <v>4343.03</v>
      </c>
      <c r="O4855" s="331"/>
      <c r="P4855" s="331"/>
      <c r="Q4855" s="331"/>
      <c r="R4855" s="331"/>
      <c r="S4855" s="129">
        <v>4343.03</v>
      </c>
    </row>
    <row r="4856" spans="1:19" ht="10.9" customHeight="1" x14ac:dyDescent="0.2">
      <c r="A4856" s="322" t="s">
        <v>4014</v>
      </c>
      <c r="B4856" s="322"/>
      <c r="C4856" s="322"/>
      <c r="D4856" s="322"/>
      <c r="E4856" s="322"/>
      <c r="F4856" s="322"/>
      <c r="G4856" s="322"/>
      <c r="H4856" s="322"/>
      <c r="I4856" s="322"/>
      <c r="J4856" s="322"/>
      <c r="K4856" s="322"/>
      <c r="L4856" s="333">
        <v>0</v>
      </c>
      <c r="M4856" s="322"/>
      <c r="N4856" s="159">
        <v>21018.7</v>
      </c>
      <c r="O4856" s="333">
        <v>0</v>
      </c>
      <c r="P4856" s="322"/>
      <c r="Q4856" s="333">
        <v>0</v>
      </c>
      <c r="R4856" s="322"/>
      <c r="S4856" s="159">
        <v>21018.7</v>
      </c>
    </row>
    <row r="4857" spans="1:19" ht="10.9" customHeight="1" x14ac:dyDescent="0.2">
      <c r="A4857" s="322" t="s">
        <v>4013</v>
      </c>
      <c r="B4857" s="322"/>
      <c r="C4857" s="322"/>
      <c r="D4857" s="322"/>
      <c r="E4857" s="322"/>
      <c r="F4857" s="322"/>
      <c r="G4857" s="322"/>
      <c r="H4857" s="322"/>
      <c r="I4857" s="322"/>
      <c r="J4857" s="322"/>
      <c r="K4857" s="322"/>
      <c r="L4857" s="330">
        <v>0</v>
      </c>
      <c r="M4857" s="322"/>
      <c r="N4857" s="149">
        <v>1</v>
      </c>
      <c r="O4857" s="330">
        <v>0</v>
      </c>
      <c r="P4857" s="322"/>
      <c r="Q4857" s="330">
        <v>0</v>
      </c>
      <c r="R4857" s="322"/>
      <c r="S4857" s="149">
        <v>1</v>
      </c>
    </row>
    <row r="4858" spans="1:19" ht="10.9" customHeight="1" x14ac:dyDescent="0.2">
      <c r="A4858" s="301"/>
      <c r="B4858" s="301"/>
      <c r="C4858" s="301"/>
      <c r="D4858" s="301"/>
      <c r="E4858" s="301"/>
      <c r="F4858" s="301"/>
      <c r="G4858" s="301"/>
      <c r="H4858" s="301"/>
      <c r="I4858" s="301"/>
      <c r="J4858" s="301"/>
      <c r="K4858" s="301"/>
      <c r="L4858" s="301"/>
      <c r="M4858" s="301"/>
      <c r="N4858" s="301"/>
      <c r="O4858" s="301"/>
      <c r="P4858" s="301"/>
      <c r="Q4858" s="301"/>
      <c r="R4858" s="301"/>
      <c r="S4858" s="301"/>
    </row>
    <row r="4859" spans="1:19" ht="10.9" customHeight="1" x14ac:dyDescent="0.2">
      <c r="A4859" s="322" t="s">
        <v>4022</v>
      </c>
      <c r="B4859" s="322"/>
      <c r="C4859" s="322"/>
      <c r="D4859" s="322"/>
      <c r="E4859" s="321" t="s">
        <v>4044</v>
      </c>
      <c r="F4859" s="321"/>
      <c r="G4859" s="321"/>
      <c r="H4859" s="321"/>
      <c r="I4859" s="321"/>
      <c r="J4859" s="321"/>
      <c r="K4859" s="321"/>
      <c r="L4859" s="321"/>
      <c r="M4859" s="321"/>
      <c r="N4859" s="321"/>
      <c r="O4859" s="321"/>
      <c r="P4859" s="322" t="s">
        <v>2904</v>
      </c>
      <c r="Q4859" s="322"/>
      <c r="R4859" s="321" t="s">
        <v>414</v>
      </c>
      <c r="S4859" s="321"/>
    </row>
    <row r="4860" spans="1:19" ht="10.9" customHeight="1" x14ac:dyDescent="0.2">
      <c r="A4860" s="157"/>
      <c r="B4860" s="324"/>
      <c r="C4860" s="324"/>
      <c r="D4860" s="324"/>
      <c r="E4860" s="324"/>
      <c r="F4860" s="324"/>
      <c r="G4860" s="325"/>
      <c r="H4860" s="325"/>
      <c r="I4860" s="325"/>
      <c r="J4860" s="325"/>
      <c r="K4860" s="156"/>
      <c r="L4860" s="326" t="s">
        <v>4020</v>
      </c>
      <c r="M4860" s="326"/>
      <c r="N4860" s="326"/>
      <c r="O4860" s="326"/>
      <c r="P4860" s="326"/>
      <c r="Q4860" s="326"/>
      <c r="R4860" s="326"/>
      <c r="S4860" s="156"/>
    </row>
    <row r="4861" spans="1:19" ht="65.650000000000006" customHeight="1" x14ac:dyDescent="0.2">
      <c r="A4861" s="155" t="s">
        <v>1247</v>
      </c>
      <c r="B4861" s="327" t="s">
        <v>0</v>
      </c>
      <c r="C4861" s="327"/>
      <c r="D4861" s="327" t="s">
        <v>1</v>
      </c>
      <c r="E4861" s="327"/>
      <c r="F4861" s="327"/>
      <c r="G4861" s="327" t="s">
        <v>2904</v>
      </c>
      <c r="H4861" s="327"/>
      <c r="I4861" s="328" t="s">
        <v>405</v>
      </c>
      <c r="J4861" s="328"/>
      <c r="K4861" s="154" t="s">
        <v>4</v>
      </c>
      <c r="L4861" s="322" t="s">
        <v>4019</v>
      </c>
      <c r="M4861" s="322"/>
      <c r="N4861" s="141" t="s">
        <v>4018</v>
      </c>
      <c r="O4861" s="322" t="s">
        <v>4017</v>
      </c>
      <c r="P4861" s="322"/>
      <c r="Q4861" s="322" t="s">
        <v>4016</v>
      </c>
      <c r="R4861" s="322"/>
      <c r="S4861" s="154" t="s">
        <v>5</v>
      </c>
    </row>
    <row r="4862" spans="1:19" ht="10.9" customHeight="1" x14ac:dyDescent="0.2">
      <c r="A4862" s="128" t="s">
        <v>4015</v>
      </c>
      <c r="B4862" s="334">
        <v>4719</v>
      </c>
      <c r="C4862" s="321"/>
      <c r="D4862" s="321" t="s">
        <v>3813</v>
      </c>
      <c r="E4862" s="321"/>
      <c r="F4862" s="321"/>
      <c r="G4862" s="321" t="s">
        <v>19</v>
      </c>
      <c r="H4862" s="321"/>
      <c r="I4862" s="335">
        <v>3.94</v>
      </c>
      <c r="J4862" s="331"/>
      <c r="K4862" s="135">
        <v>107.98</v>
      </c>
      <c r="L4862" s="331"/>
      <c r="M4862" s="331"/>
      <c r="N4862" s="135">
        <v>425.44119999999998</v>
      </c>
      <c r="O4862" s="331"/>
      <c r="P4862" s="331"/>
      <c r="Q4862" s="331"/>
      <c r="R4862" s="331"/>
      <c r="S4862" s="135">
        <v>425.44119999999998</v>
      </c>
    </row>
    <row r="4863" spans="1:19" ht="10.9" customHeight="1" x14ac:dyDescent="0.2">
      <c r="A4863" s="128" t="s">
        <v>4015</v>
      </c>
      <c r="B4863" s="334">
        <v>4779</v>
      </c>
      <c r="C4863" s="321"/>
      <c r="D4863" s="321" t="s">
        <v>3801</v>
      </c>
      <c r="E4863" s="321"/>
      <c r="F4863" s="321"/>
      <c r="G4863" s="321" t="s">
        <v>19</v>
      </c>
      <c r="H4863" s="321"/>
      <c r="I4863" s="347">
        <v>12.34</v>
      </c>
      <c r="J4863" s="331"/>
      <c r="K4863" s="132">
        <v>1.75</v>
      </c>
      <c r="L4863" s="331"/>
      <c r="M4863" s="331"/>
      <c r="N4863" s="142">
        <v>21.594999999999999</v>
      </c>
      <c r="O4863" s="331"/>
      <c r="P4863" s="331"/>
      <c r="Q4863" s="331"/>
      <c r="R4863" s="331"/>
      <c r="S4863" s="142">
        <v>21.594999999999999</v>
      </c>
    </row>
    <row r="4864" spans="1:19" ht="10.9" customHeight="1" x14ac:dyDescent="0.2">
      <c r="A4864" s="128" t="s">
        <v>4015</v>
      </c>
      <c r="B4864" s="334">
        <v>4780</v>
      </c>
      <c r="C4864" s="321"/>
      <c r="D4864" s="321" t="s">
        <v>3800</v>
      </c>
      <c r="E4864" s="321"/>
      <c r="F4864" s="321"/>
      <c r="G4864" s="321" t="s">
        <v>19</v>
      </c>
      <c r="H4864" s="321"/>
      <c r="I4864" s="335">
        <v>3.92</v>
      </c>
      <c r="J4864" s="331"/>
      <c r="K4864" s="132">
        <v>2.58</v>
      </c>
      <c r="L4864" s="331"/>
      <c r="M4864" s="331"/>
      <c r="N4864" s="142">
        <v>10.1136</v>
      </c>
      <c r="O4864" s="331"/>
      <c r="P4864" s="331"/>
      <c r="Q4864" s="331"/>
      <c r="R4864" s="331"/>
      <c r="S4864" s="142">
        <v>10.1136</v>
      </c>
    </row>
    <row r="4865" spans="1:19" ht="10.9" customHeight="1" x14ac:dyDescent="0.2">
      <c r="A4865" s="128" t="s">
        <v>4015</v>
      </c>
      <c r="B4865" s="334">
        <v>4784</v>
      </c>
      <c r="C4865" s="321"/>
      <c r="D4865" s="321" t="s">
        <v>3796</v>
      </c>
      <c r="E4865" s="321"/>
      <c r="F4865" s="321"/>
      <c r="G4865" s="321" t="s">
        <v>19</v>
      </c>
      <c r="H4865" s="321"/>
      <c r="I4865" s="335">
        <v>2.39</v>
      </c>
      <c r="J4865" s="331"/>
      <c r="K4865" s="142">
        <v>10.86</v>
      </c>
      <c r="L4865" s="331"/>
      <c r="M4865" s="331"/>
      <c r="N4865" s="142">
        <v>25.955400000000001</v>
      </c>
      <c r="O4865" s="331"/>
      <c r="P4865" s="331"/>
      <c r="Q4865" s="331"/>
      <c r="R4865" s="331"/>
      <c r="S4865" s="142">
        <v>25.955400000000001</v>
      </c>
    </row>
    <row r="4866" spans="1:19" ht="10.9" customHeight="1" x14ac:dyDescent="0.2">
      <c r="A4866" s="128" t="s">
        <v>4015</v>
      </c>
      <c r="B4866" s="334">
        <v>9542</v>
      </c>
      <c r="C4866" s="321"/>
      <c r="D4866" s="321" t="s">
        <v>3563</v>
      </c>
      <c r="E4866" s="321"/>
      <c r="F4866" s="321"/>
      <c r="G4866" s="321" t="s">
        <v>19</v>
      </c>
      <c r="H4866" s="321"/>
      <c r="I4866" s="347">
        <v>18.59</v>
      </c>
      <c r="J4866" s="331"/>
      <c r="K4866" s="142">
        <v>37.61</v>
      </c>
      <c r="L4866" s="331"/>
      <c r="M4866" s="331"/>
      <c r="N4866" s="135">
        <v>699.16989999999998</v>
      </c>
      <c r="O4866" s="331"/>
      <c r="P4866" s="331"/>
      <c r="Q4866" s="331"/>
      <c r="R4866" s="331"/>
      <c r="S4866" s="135">
        <v>699.16989999999998</v>
      </c>
    </row>
    <row r="4867" spans="1:19" ht="10.9" customHeight="1" x14ac:dyDescent="0.2">
      <c r="A4867" s="128" t="s">
        <v>4015</v>
      </c>
      <c r="B4867" s="334">
        <v>9543</v>
      </c>
      <c r="C4867" s="321"/>
      <c r="D4867" s="321" t="s">
        <v>3561</v>
      </c>
      <c r="E4867" s="321"/>
      <c r="F4867" s="321"/>
      <c r="G4867" s="321" t="s">
        <v>19</v>
      </c>
      <c r="H4867" s="321"/>
      <c r="I4867" s="335">
        <v>4.18</v>
      </c>
      <c r="J4867" s="331"/>
      <c r="K4867" s="142">
        <v>14.56</v>
      </c>
      <c r="L4867" s="331"/>
      <c r="M4867" s="331"/>
      <c r="N4867" s="142">
        <v>60.860799999999998</v>
      </c>
      <c r="O4867" s="331"/>
      <c r="P4867" s="331"/>
      <c r="Q4867" s="331"/>
      <c r="R4867" s="331"/>
      <c r="S4867" s="142">
        <v>60.860799999999998</v>
      </c>
    </row>
    <row r="4868" spans="1:19" ht="10.9" customHeight="1" x14ac:dyDescent="0.2">
      <c r="A4868" s="128" t="s">
        <v>4015</v>
      </c>
      <c r="B4868" s="334">
        <v>9544</v>
      </c>
      <c r="C4868" s="321"/>
      <c r="D4868" s="321" t="s">
        <v>3560</v>
      </c>
      <c r="E4868" s="321"/>
      <c r="F4868" s="321"/>
      <c r="G4868" s="321" t="s">
        <v>19</v>
      </c>
      <c r="H4868" s="321"/>
      <c r="I4868" s="335">
        <v>3.72</v>
      </c>
      <c r="J4868" s="331"/>
      <c r="K4868" s="142">
        <v>20.83</v>
      </c>
      <c r="L4868" s="331"/>
      <c r="M4868" s="331"/>
      <c r="N4868" s="142">
        <v>77.4876</v>
      </c>
      <c r="O4868" s="331"/>
      <c r="P4868" s="331"/>
      <c r="Q4868" s="331"/>
      <c r="R4868" s="331"/>
      <c r="S4868" s="142">
        <v>77.4876</v>
      </c>
    </row>
    <row r="4869" spans="1:19" ht="10.9" customHeight="1" x14ac:dyDescent="0.2">
      <c r="A4869" s="322" t="s">
        <v>4014</v>
      </c>
      <c r="B4869" s="322"/>
      <c r="C4869" s="322"/>
      <c r="D4869" s="322"/>
      <c r="E4869" s="322"/>
      <c r="F4869" s="322"/>
      <c r="G4869" s="322"/>
      <c r="H4869" s="322"/>
      <c r="I4869" s="322"/>
      <c r="J4869" s="322"/>
      <c r="K4869" s="322"/>
      <c r="L4869" s="333">
        <v>0</v>
      </c>
      <c r="M4869" s="322"/>
      <c r="N4869" s="151">
        <v>1320.6234999999999</v>
      </c>
      <c r="O4869" s="333">
        <v>0</v>
      </c>
      <c r="P4869" s="322"/>
      <c r="Q4869" s="333">
        <v>0</v>
      </c>
      <c r="R4869" s="322"/>
      <c r="S4869" s="151">
        <v>1320.6234999999999</v>
      </c>
    </row>
    <row r="4870" spans="1:19" ht="10.9" customHeight="1" x14ac:dyDescent="0.2">
      <c r="A4870" s="322" t="s">
        <v>4013</v>
      </c>
      <c r="B4870" s="322"/>
      <c r="C4870" s="322"/>
      <c r="D4870" s="322"/>
      <c r="E4870" s="322"/>
      <c r="F4870" s="322"/>
      <c r="G4870" s="322"/>
      <c r="H4870" s="322"/>
      <c r="I4870" s="322"/>
      <c r="J4870" s="322"/>
      <c r="K4870" s="322"/>
      <c r="L4870" s="330">
        <v>0</v>
      </c>
      <c r="M4870" s="322"/>
      <c r="N4870" s="149">
        <v>1</v>
      </c>
      <c r="O4870" s="330">
        <v>0</v>
      </c>
      <c r="P4870" s="322"/>
      <c r="Q4870" s="330">
        <v>0</v>
      </c>
      <c r="R4870" s="322"/>
      <c r="S4870" s="149">
        <v>1</v>
      </c>
    </row>
    <row r="4871" spans="1:19" ht="10.9" customHeight="1" x14ac:dyDescent="0.2">
      <c r="A4871" s="301"/>
      <c r="B4871" s="301"/>
      <c r="C4871" s="301"/>
      <c r="D4871" s="301"/>
      <c r="E4871" s="301"/>
      <c r="F4871" s="301"/>
      <c r="G4871" s="301"/>
      <c r="H4871" s="301"/>
      <c r="I4871" s="301"/>
      <c r="J4871" s="301"/>
      <c r="K4871" s="301"/>
      <c r="L4871" s="301"/>
      <c r="M4871" s="301"/>
      <c r="N4871" s="301"/>
      <c r="O4871" s="301"/>
      <c r="P4871" s="301"/>
      <c r="Q4871" s="301"/>
      <c r="R4871" s="301"/>
      <c r="S4871" s="301"/>
    </row>
    <row r="4872" spans="1:19" ht="10.9" customHeight="1" x14ac:dyDescent="0.2">
      <c r="A4872" s="322" t="s">
        <v>4022</v>
      </c>
      <c r="B4872" s="322"/>
      <c r="C4872" s="322"/>
      <c r="D4872" s="322"/>
      <c r="E4872" s="321" t="s">
        <v>4043</v>
      </c>
      <c r="F4872" s="321"/>
      <c r="G4872" s="321"/>
      <c r="H4872" s="321"/>
      <c r="I4872" s="321"/>
      <c r="J4872" s="321"/>
      <c r="K4872" s="321"/>
      <c r="L4872" s="321"/>
      <c r="M4872" s="321"/>
      <c r="N4872" s="321"/>
      <c r="O4872" s="321"/>
      <c r="P4872" s="322" t="s">
        <v>2904</v>
      </c>
      <c r="Q4872" s="322"/>
      <c r="R4872" s="321" t="s">
        <v>414</v>
      </c>
      <c r="S4872" s="321"/>
    </row>
    <row r="4873" spans="1:19" ht="10.9" customHeight="1" x14ac:dyDescent="0.2">
      <c r="A4873" s="157"/>
      <c r="B4873" s="324"/>
      <c r="C4873" s="324"/>
      <c r="D4873" s="324"/>
      <c r="E4873" s="324"/>
      <c r="F4873" s="324"/>
      <c r="G4873" s="325"/>
      <c r="H4873" s="325"/>
      <c r="I4873" s="325"/>
      <c r="J4873" s="325"/>
      <c r="K4873" s="156"/>
      <c r="L4873" s="326" t="s">
        <v>4020</v>
      </c>
      <c r="M4873" s="326"/>
      <c r="N4873" s="326"/>
      <c r="O4873" s="326"/>
      <c r="P4873" s="326"/>
      <c r="Q4873" s="326"/>
      <c r="R4873" s="326"/>
      <c r="S4873" s="156"/>
    </row>
    <row r="4874" spans="1:19" ht="65.650000000000006" customHeight="1" x14ac:dyDescent="0.2">
      <c r="A4874" s="155" t="s">
        <v>1247</v>
      </c>
      <c r="B4874" s="327" t="s">
        <v>0</v>
      </c>
      <c r="C4874" s="327"/>
      <c r="D4874" s="327" t="s">
        <v>1</v>
      </c>
      <c r="E4874" s="327"/>
      <c r="F4874" s="327"/>
      <c r="G4874" s="327" t="s">
        <v>2904</v>
      </c>
      <c r="H4874" s="327"/>
      <c r="I4874" s="328" t="s">
        <v>405</v>
      </c>
      <c r="J4874" s="328"/>
      <c r="K4874" s="154" t="s">
        <v>4</v>
      </c>
      <c r="L4874" s="322" t="s">
        <v>4019</v>
      </c>
      <c r="M4874" s="322"/>
      <c r="N4874" s="141" t="s">
        <v>4018</v>
      </c>
      <c r="O4874" s="322" t="s">
        <v>4017</v>
      </c>
      <c r="P4874" s="322"/>
      <c r="Q4874" s="322" t="s">
        <v>4016</v>
      </c>
      <c r="R4874" s="322"/>
      <c r="S4874" s="154" t="s">
        <v>5</v>
      </c>
    </row>
    <row r="4875" spans="1:19" ht="10.9" customHeight="1" x14ac:dyDescent="0.2">
      <c r="A4875" s="128" t="s">
        <v>4015</v>
      </c>
      <c r="B4875" s="334">
        <v>4709</v>
      </c>
      <c r="C4875" s="321"/>
      <c r="D4875" s="321" t="s">
        <v>3819</v>
      </c>
      <c r="E4875" s="321"/>
      <c r="F4875" s="321"/>
      <c r="G4875" s="321" t="s">
        <v>19</v>
      </c>
      <c r="H4875" s="321"/>
      <c r="I4875" s="347">
        <v>11.28</v>
      </c>
      <c r="J4875" s="331"/>
      <c r="K4875" s="142">
        <v>10.45</v>
      </c>
      <c r="L4875" s="331"/>
      <c r="M4875" s="331"/>
      <c r="N4875" s="135">
        <v>117.876</v>
      </c>
      <c r="O4875" s="331"/>
      <c r="P4875" s="331"/>
      <c r="Q4875" s="331"/>
      <c r="R4875" s="331"/>
      <c r="S4875" s="135">
        <v>117.876</v>
      </c>
    </row>
    <row r="4876" spans="1:19" ht="10.9" customHeight="1" x14ac:dyDescent="0.2">
      <c r="A4876" s="128" t="s">
        <v>4015</v>
      </c>
      <c r="B4876" s="334">
        <v>4719</v>
      </c>
      <c r="C4876" s="321"/>
      <c r="D4876" s="321" t="s">
        <v>3813</v>
      </c>
      <c r="E4876" s="321"/>
      <c r="F4876" s="321"/>
      <c r="G4876" s="321" t="s">
        <v>19</v>
      </c>
      <c r="H4876" s="321"/>
      <c r="I4876" s="335">
        <v>2.16</v>
      </c>
      <c r="J4876" s="331"/>
      <c r="K4876" s="135">
        <v>107.98</v>
      </c>
      <c r="L4876" s="331"/>
      <c r="M4876" s="331"/>
      <c r="N4876" s="135">
        <v>233.23679999999999</v>
      </c>
      <c r="O4876" s="331"/>
      <c r="P4876" s="331"/>
      <c r="Q4876" s="331"/>
      <c r="R4876" s="331"/>
      <c r="S4876" s="135">
        <v>233.23679999999999</v>
      </c>
    </row>
    <row r="4877" spans="1:19" ht="10.9" customHeight="1" x14ac:dyDescent="0.2">
      <c r="A4877" s="128" t="s">
        <v>4015</v>
      </c>
      <c r="B4877" s="334">
        <v>4767</v>
      </c>
      <c r="C4877" s="321"/>
      <c r="D4877" s="321" t="s">
        <v>3811</v>
      </c>
      <c r="E4877" s="321"/>
      <c r="F4877" s="321"/>
      <c r="G4877" s="321" t="s">
        <v>19</v>
      </c>
      <c r="H4877" s="321"/>
      <c r="I4877" s="347">
        <v>13.33</v>
      </c>
      <c r="J4877" s="331"/>
      <c r="K4877" s="132">
        <v>0.7</v>
      </c>
      <c r="L4877" s="331"/>
      <c r="M4877" s="331"/>
      <c r="N4877" s="132">
        <v>9.3309999999999995</v>
      </c>
      <c r="O4877" s="331"/>
      <c r="P4877" s="331"/>
      <c r="Q4877" s="331"/>
      <c r="R4877" s="331"/>
      <c r="S4877" s="132">
        <v>9.3309999999999995</v>
      </c>
    </row>
    <row r="4878" spans="1:19" ht="10.9" customHeight="1" x14ac:dyDescent="0.2">
      <c r="A4878" s="128" t="s">
        <v>4015</v>
      </c>
      <c r="B4878" s="334">
        <v>4774</v>
      </c>
      <c r="C4878" s="321"/>
      <c r="D4878" s="321" t="s">
        <v>3805</v>
      </c>
      <c r="E4878" s="321"/>
      <c r="F4878" s="321"/>
      <c r="G4878" s="321" t="s">
        <v>19</v>
      </c>
      <c r="H4878" s="321"/>
      <c r="I4878" s="352">
        <v>144.69</v>
      </c>
      <c r="J4878" s="331"/>
      <c r="K4878" s="132">
        <v>2.5499999999999998</v>
      </c>
      <c r="L4878" s="331"/>
      <c r="M4878" s="331"/>
      <c r="N4878" s="135">
        <v>368.95949999999999</v>
      </c>
      <c r="O4878" s="331"/>
      <c r="P4878" s="331"/>
      <c r="Q4878" s="331"/>
      <c r="R4878" s="331"/>
      <c r="S4878" s="135">
        <v>368.95949999999999</v>
      </c>
    </row>
    <row r="4879" spans="1:19" ht="10.9" customHeight="1" x14ac:dyDescent="0.2">
      <c r="A4879" s="128" t="s">
        <v>4015</v>
      </c>
      <c r="B4879" s="334">
        <v>4775</v>
      </c>
      <c r="C4879" s="321"/>
      <c r="D4879" s="321" t="s">
        <v>3804</v>
      </c>
      <c r="E4879" s="321"/>
      <c r="F4879" s="321"/>
      <c r="G4879" s="321" t="s">
        <v>19</v>
      </c>
      <c r="H4879" s="321"/>
      <c r="I4879" s="335">
        <v>0.41</v>
      </c>
      <c r="J4879" s="331"/>
      <c r="K4879" s="132">
        <v>6.32</v>
      </c>
      <c r="L4879" s="331"/>
      <c r="M4879" s="331"/>
      <c r="N4879" s="132">
        <v>2.5912000000000002</v>
      </c>
      <c r="O4879" s="331"/>
      <c r="P4879" s="331"/>
      <c r="Q4879" s="331"/>
      <c r="R4879" s="331"/>
      <c r="S4879" s="132">
        <v>2.5912000000000002</v>
      </c>
    </row>
    <row r="4880" spans="1:19" ht="10.9" customHeight="1" x14ac:dyDescent="0.2">
      <c r="A4880" s="128" t="s">
        <v>4015</v>
      </c>
      <c r="B4880" s="334">
        <v>4777</v>
      </c>
      <c r="C4880" s="321"/>
      <c r="D4880" s="321" t="s">
        <v>3802</v>
      </c>
      <c r="E4880" s="321"/>
      <c r="F4880" s="321"/>
      <c r="G4880" s="321" t="s">
        <v>19</v>
      </c>
      <c r="H4880" s="321"/>
      <c r="I4880" s="335">
        <v>0.71</v>
      </c>
      <c r="J4880" s="331"/>
      <c r="K4880" s="132">
        <v>1.03</v>
      </c>
      <c r="L4880" s="331"/>
      <c r="M4880" s="331"/>
      <c r="N4880" s="132">
        <v>0.73129999999999995</v>
      </c>
      <c r="O4880" s="331"/>
      <c r="P4880" s="331"/>
      <c r="Q4880" s="331"/>
      <c r="R4880" s="331"/>
      <c r="S4880" s="132">
        <v>0.73129999999999995</v>
      </c>
    </row>
    <row r="4881" spans="1:19" ht="10.9" customHeight="1" x14ac:dyDescent="0.2">
      <c r="A4881" s="128" t="s">
        <v>4015</v>
      </c>
      <c r="B4881" s="334">
        <v>4779</v>
      </c>
      <c r="C4881" s="321"/>
      <c r="D4881" s="321" t="s">
        <v>3801</v>
      </c>
      <c r="E4881" s="321"/>
      <c r="F4881" s="321"/>
      <c r="G4881" s="321" t="s">
        <v>19</v>
      </c>
      <c r="H4881" s="321"/>
      <c r="I4881" s="347">
        <v>41.28</v>
      </c>
      <c r="J4881" s="331"/>
      <c r="K4881" s="132">
        <v>1.75</v>
      </c>
      <c r="L4881" s="331"/>
      <c r="M4881" s="331"/>
      <c r="N4881" s="142">
        <v>72.239999999999995</v>
      </c>
      <c r="O4881" s="331"/>
      <c r="P4881" s="331"/>
      <c r="Q4881" s="331"/>
      <c r="R4881" s="331"/>
      <c r="S4881" s="142">
        <v>72.239999999999995</v>
      </c>
    </row>
    <row r="4882" spans="1:19" ht="10.9" customHeight="1" x14ac:dyDescent="0.2">
      <c r="A4882" s="128" t="s">
        <v>4015</v>
      </c>
      <c r="B4882" s="334">
        <v>4780</v>
      </c>
      <c r="C4882" s="321"/>
      <c r="D4882" s="321" t="s">
        <v>3800</v>
      </c>
      <c r="E4882" s="321"/>
      <c r="F4882" s="321"/>
      <c r="G4882" s="321" t="s">
        <v>19</v>
      </c>
      <c r="H4882" s="321"/>
      <c r="I4882" s="335">
        <v>2.2400000000000002</v>
      </c>
      <c r="J4882" s="331"/>
      <c r="K4882" s="132">
        <v>2.58</v>
      </c>
      <c r="L4882" s="331"/>
      <c r="M4882" s="331"/>
      <c r="N4882" s="132">
        <v>5.7792000000000003</v>
      </c>
      <c r="O4882" s="331"/>
      <c r="P4882" s="331"/>
      <c r="Q4882" s="331"/>
      <c r="R4882" s="331"/>
      <c r="S4882" s="132">
        <v>5.7792000000000003</v>
      </c>
    </row>
    <row r="4883" spans="1:19" ht="10.9" customHeight="1" x14ac:dyDescent="0.2">
      <c r="A4883" s="128" t="s">
        <v>4015</v>
      </c>
      <c r="B4883" s="334">
        <v>9542</v>
      </c>
      <c r="C4883" s="321"/>
      <c r="D4883" s="321" t="s">
        <v>3563</v>
      </c>
      <c r="E4883" s="321"/>
      <c r="F4883" s="321"/>
      <c r="G4883" s="321" t="s">
        <v>19</v>
      </c>
      <c r="H4883" s="321"/>
      <c r="I4883" s="347">
        <v>42.65</v>
      </c>
      <c r="J4883" s="331"/>
      <c r="K4883" s="142">
        <v>37.61</v>
      </c>
      <c r="L4883" s="331"/>
      <c r="M4883" s="331"/>
      <c r="N4883" s="129">
        <v>1604.0664999999999</v>
      </c>
      <c r="O4883" s="331"/>
      <c r="P4883" s="331"/>
      <c r="Q4883" s="331"/>
      <c r="R4883" s="331"/>
      <c r="S4883" s="129">
        <v>1604.0664999999999</v>
      </c>
    </row>
    <row r="4884" spans="1:19" ht="10.9" customHeight="1" x14ac:dyDescent="0.2">
      <c r="A4884" s="128" t="s">
        <v>4015</v>
      </c>
      <c r="B4884" s="334">
        <v>9543</v>
      </c>
      <c r="C4884" s="321"/>
      <c r="D4884" s="321" t="s">
        <v>3561</v>
      </c>
      <c r="E4884" s="321"/>
      <c r="F4884" s="321"/>
      <c r="G4884" s="321" t="s">
        <v>19</v>
      </c>
      <c r="H4884" s="321"/>
      <c r="I4884" s="335">
        <v>6.75</v>
      </c>
      <c r="J4884" s="331"/>
      <c r="K4884" s="142">
        <v>14.56</v>
      </c>
      <c r="L4884" s="331"/>
      <c r="M4884" s="331"/>
      <c r="N4884" s="142">
        <v>98.28</v>
      </c>
      <c r="O4884" s="331"/>
      <c r="P4884" s="331"/>
      <c r="Q4884" s="331"/>
      <c r="R4884" s="331"/>
      <c r="S4884" s="142">
        <v>98.28</v>
      </c>
    </row>
    <row r="4885" spans="1:19" ht="10.9" customHeight="1" x14ac:dyDescent="0.2">
      <c r="A4885" s="128" t="s">
        <v>4015</v>
      </c>
      <c r="B4885" s="334">
        <v>9544</v>
      </c>
      <c r="C4885" s="321"/>
      <c r="D4885" s="321" t="s">
        <v>3560</v>
      </c>
      <c r="E4885" s="321"/>
      <c r="F4885" s="321"/>
      <c r="G4885" s="321" t="s">
        <v>19</v>
      </c>
      <c r="H4885" s="321"/>
      <c r="I4885" s="347">
        <v>13.37</v>
      </c>
      <c r="J4885" s="331"/>
      <c r="K4885" s="142">
        <v>20.83</v>
      </c>
      <c r="L4885" s="331"/>
      <c r="M4885" s="331"/>
      <c r="N4885" s="135">
        <v>278.49709999999999</v>
      </c>
      <c r="O4885" s="331"/>
      <c r="P4885" s="331"/>
      <c r="Q4885" s="331"/>
      <c r="R4885" s="331"/>
      <c r="S4885" s="135">
        <v>278.49709999999999</v>
      </c>
    </row>
    <row r="4886" spans="1:19" ht="10.9" customHeight="1" x14ac:dyDescent="0.2">
      <c r="A4886" s="128" t="s">
        <v>4015</v>
      </c>
      <c r="B4886" s="334">
        <v>9572</v>
      </c>
      <c r="C4886" s="321"/>
      <c r="D4886" s="321" t="s">
        <v>3532</v>
      </c>
      <c r="E4886" s="321"/>
      <c r="F4886" s="321"/>
      <c r="G4886" s="321" t="s">
        <v>19</v>
      </c>
      <c r="H4886" s="321"/>
      <c r="I4886" s="335">
        <v>4.91</v>
      </c>
      <c r="J4886" s="331"/>
      <c r="K4886" s="142">
        <v>26.34</v>
      </c>
      <c r="L4886" s="331"/>
      <c r="M4886" s="331"/>
      <c r="N4886" s="135">
        <v>129.32939999999999</v>
      </c>
      <c r="O4886" s="331"/>
      <c r="P4886" s="331"/>
      <c r="Q4886" s="331"/>
      <c r="R4886" s="331"/>
      <c r="S4886" s="135">
        <v>129.32939999999999</v>
      </c>
    </row>
    <row r="4887" spans="1:19" ht="10.9" customHeight="1" x14ac:dyDescent="0.2">
      <c r="A4887" s="322" t="s">
        <v>4014</v>
      </c>
      <c r="B4887" s="322"/>
      <c r="C4887" s="322"/>
      <c r="D4887" s="322"/>
      <c r="E4887" s="322"/>
      <c r="F4887" s="322"/>
      <c r="G4887" s="322"/>
      <c r="H4887" s="322"/>
      <c r="I4887" s="322"/>
      <c r="J4887" s="322"/>
      <c r="K4887" s="322"/>
      <c r="L4887" s="333">
        <v>0</v>
      </c>
      <c r="M4887" s="322"/>
      <c r="N4887" s="151">
        <v>2920.9180000000001</v>
      </c>
      <c r="O4887" s="333">
        <v>0</v>
      </c>
      <c r="P4887" s="322"/>
      <c r="Q4887" s="333">
        <v>0</v>
      </c>
      <c r="R4887" s="322"/>
      <c r="S4887" s="151">
        <v>2920.9180000000001</v>
      </c>
    </row>
    <row r="4888" spans="1:19" ht="10.9" customHeight="1" x14ac:dyDescent="0.2">
      <c r="A4888" s="322" t="s">
        <v>4013</v>
      </c>
      <c r="B4888" s="322"/>
      <c r="C4888" s="322"/>
      <c r="D4888" s="322"/>
      <c r="E4888" s="322"/>
      <c r="F4888" s="322"/>
      <c r="G4888" s="322"/>
      <c r="H4888" s="322"/>
      <c r="I4888" s="322"/>
      <c r="J4888" s="322"/>
      <c r="K4888" s="322"/>
      <c r="L4888" s="330">
        <v>0</v>
      </c>
      <c r="M4888" s="322"/>
      <c r="N4888" s="149">
        <v>1</v>
      </c>
      <c r="O4888" s="330">
        <v>0</v>
      </c>
      <c r="P4888" s="322"/>
      <c r="Q4888" s="330">
        <v>0</v>
      </c>
      <c r="R4888" s="322"/>
      <c r="S4888" s="149">
        <v>1</v>
      </c>
    </row>
    <row r="4889" spans="1:19" ht="10.9" customHeight="1" x14ac:dyDescent="0.2">
      <c r="A4889" s="301"/>
      <c r="B4889" s="301"/>
      <c r="C4889" s="301"/>
      <c r="D4889" s="301"/>
      <c r="E4889" s="301"/>
      <c r="F4889" s="301"/>
      <c r="G4889" s="301"/>
      <c r="H4889" s="301"/>
      <c r="I4889" s="301"/>
      <c r="J4889" s="301"/>
      <c r="K4889" s="301"/>
      <c r="L4889" s="301"/>
      <c r="M4889" s="301"/>
      <c r="N4889" s="301"/>
      <c r="O4889" s="301"/>
      <c r="P4889" s="301"/>
      <c r="Q4889" s="301"/>
      <c r="R4889" s="301"/>
      <c r="S4889" s="301"/>
    </row>
    <row r="4890" spans="1:19" ht="10.9" customHeight="1" x14ac:dyDescent="0.2">
      <c r="A4890" s="322" t="s">
        <v>4022</v>
      </c>
      <c r="B4890" s="322"/>
      <c r="C4890" s="322"/>
      <c r="D4890" s="322"/>
      <c r="E4890" s="321" t="s">
        <v>4042</v>
      </c>
      <c r="F4890" s="321"/>
      <c r="G4890" s="321"/>
      <c r="H4890" s="321"/>
      <c r="I4890" s="321"/>
      <c r="J4890" s="321"/>
      <c r="K4890" s="321"/>
      <c r="L4890" s="321"/>
      <c r="M4890" s="321"/>
      <c r="N4890" s="321"/>
      <c r="O4890" s="321"/>
      <c r="P4890" s="322" t="s">
        <v>2904</v>
      </c>
      <c r="Q4890" s="322"/>
      <c r="R4890" s="321" t="s">
        <v>414</v>
      </c>
      <c r="S4890" s="321"/>
    </row>
    <row r="4891" spans="1:19" ht="10.9" customHeight="1" x14ac:dyDescent="0.2">
      <c r="A4891" s="157"/>
      <c r="B4891" s="324"/>
      <c r="C4891" s="324"/>
      <c r="D4891" s="324"/>
      <c r="E4891" s="324"/>
      <c r="F4891" s="324"/>
      <c r="G4891" s="325"/>
      <c r="H4891" s="325"/>
      <c r="I4891" s="325"/>
      <c r="J4891" s="325"/>
      <c r="K4891" s="156"/>
      <c r="L4891" s="326" t="s">
        <v>4020</v>
      </c>
      <c r="M4891" s="326"/>
      <c r="N4891" s="326"/>
      <c r="O4891" s="326"/>
      <c r="P4891" s="326"/>
      <c r="Q4891" s="326"/>
      <c r="R4891" s="326"/>
      <c r="S4891" s="156"/>
    </row>
    <row r="4892" spans="1:19" ht="65.650000000000006" customHeight="1" x14ac:dyDescent="0.2">
      <c r="A4892" s="155" t="s">
        <v>1247</v>
      </c>
      <c r="B4892" s="327" t="s">
        <v>0</v>
      </c>
      <c r="C4892" s="327"/>
      <c r="D4892" s="327" t="s">
        <v>1</v>
      </c>
      <c r="E4892" s="327"/>
      <c r="F4892" s="327"/>
      <c r="G4892" s="327" t="s">
        <v>2904</v>
      </c>
      <c r="H4892" s="327"/>
      <c r="I4892" s="328" t="s">
        <v>405</v>
      </c>
      <c r="J4892" s="328"/>
      <c r="K4892" s="154" t="s">
        <v>4</v>
      </c>
      <c r="L4892" s="322" t="s">
        <v>4019</v>
      </c>
      <c r="M4892" s="322"/>
      <c r="N4892" s="141" t="s">
        <v>4018</v>
      </c>
      <c r="O4892" s="322" t="s">
        <v>4017</v>
      </c>
      <c r="P4892" s="322"/>
      <c r="Q4892" s="322" t="s">
        <v>4016</v>
      </c>
      <c r="R4892" s="322"/>
      <c r="S4892" s="154" t="s">
        <v>5</v>
      </c>
    </row>
    <row r="4893" spans="1:19" ht="10.9" customHeight="1" x14ac:dyDescent="0.2">
      <c r="A4893" s="128" t="s">
        <v>4015</v>
      </c>
      <c r="B4893" s="334">
        <v>4774</v>
      </c>
      <c r="C4893" s="321"/>
      <c r="D4893" s="321" t="s">
        <v>3805</v>
      </c>
      <c r="E4893" s="321"/>
      <c r="F4893" s="321"/>
      <c r="G4893" s="321" t="s">
        <v>19</v>
      </c>
      <c r="H4893" s="321"/>
      <c r="I4893" s="352">
        <v>181.86</v>
      </c>
      <c r="J4893" s="331"/>
      <c r="K4893" s="132">
        <v>2.5499999999999998</v>
      </c>
      <c r="L4893" s="331"/>
      <c r="M4893" s="331"/>
      <c r="N4893" s="135">
        <v>463.74299999999999</v>
      </c>
      <c r="O4893" s="331"/>
      <c r="P4893" s="331"/>
      <c r="Q4893" s="331"/>
      <c r="R4893" s="331"/>
      <c r="S4893" s="135">
        <v>463.74299999999999</v>
      </c>
    </row>
    <row r="4894" spans="1:19" ht="10.9" customHeight="1" x14ac:dyDescent="0.2">
      <c r="A4894" s="128" t="s">
        <v>4015</v>
      </c>
      <c r="B4894" s="334">
        <v>4775</v>
      </c>
      <c r="C4894" s="321"/>
      <c r="D4894" s="321" t="s">
        <v>3804</v>
      </c>
      <c r="E4894" s="321"/>
      <c r="F4894" s="321"/>
      <c r="G4894" s="321" t="s">
        <v>19</v>
      </c>
      <c r="H4894" s="321"/>
      <c r="I4894" s="335">
        <v>9.92</v>
      </c>
      <c r="J4894" s="331"/>
      <c r="K4894" s="132">
        <v>6.32</v>
      </c>
      <c r="L4894" s="331"/>
      <c r="M4894" s="331"/>
      <c r="N4894" s="142">
        <v>62.694400000000002</v>
      </c>
      <c r="O4894" s="331"/>
      <c r="P4894" s="331"/>
      <c r="Q4894" s="331"/>
      <c r="R4894" s="331"/>
      <c r="S4894" s="142">
        <v>62.694400000000002</v>
      </c>
    </row>
    <row r="4895" spans="1:19" ht="10.9" customHeight="1" x14ac:dyDescent="0.2">
      <c r="A4895" s="128" t="s">
        <v>4015</v>
      </c>
      <c r="B4895" s="334">
        <v>4779</v>
      </c>
      <c r="C4895" s="321"/>
      <c r="D4895" s="321" t="s">
        <v>3801</v>
      </c>
      <c r="E4895" s="321"/>
      <c r="F4895" s="321"/>
      <c r="G4895" s="321" t="s">
        <v>19</v>
      </c>
      <c r="H4895" s="321"/>
      <c r="I4895" s="335">
        <v>8.56</v>
      </c>
      <c r="J4895" s="331"/>
      <c r="K4895" s="132">
        <v>1.75</v>
      </c>
      <c r="L4895" s="331"/>
      <c r="M4895" s="331"/>
      <c r="N4895" s="142">
        <v>14.98</v>
      </c>
      <c r="O4895" s="331"/>
      <c r="P4895" s="331"/>
      <c r="Q4895" s="331"/>
      <c r="R4895" s="331"/>
      <c r="S4895" s="142">
        <v>14.98</v>
      </c>
    </row>
    <row r="4896" spans="1:19" ht="10.9" customHeight="1" x14ac:dyDescent="0.2">
      <c r="A4896" s="128" t="s">
        <v>4015</v>
      </c>
      <c r="B4896" s="334">
        <v>4781</v>
      </c>
      <c r="C4896" s="321"/>
      <c r="D4896" s="321" t="s">
        <v>3799</v>
      </c>
      <c r="E4896" s="321"/>
      <c r="F4896" s="321"/>
      <c r="G4896" s="321" t="s">
        <v>19</v>
      </c>
      <c r="H4896" s="321"/>
      <c r="I4896" s="335">
        <v>0.39</v>
      </c>
      <c r="J4896" s="331"/>
      <c r="K4896" s="142">
        <v>28.48</v>
      </c>
      <c r="L4896" s="331"/>
      <c r="M4896" s="331"/>
      <c r="N4896" s="142">
        <v>11.107200000000001</v>
      </c>
      <c r="O4896" s="331"/>
      <c r="P4896" s="331"/>
      <c r="Q4896" s="331"/>
      <c r="R4896" s="331"/>
      <c r="S4896" s="142">
        <v>11.107200000000001</v>
      </c>
    </row>
    <row r="4897" spans="1:19" ht="10.9" customHeight="1" x14ac:dyDescent="0.2">
      <c r="A4897" s="322" t="s">
        <v>4014</v>
      </c>
      <c r="B4897" s="322"/>
      <c r="C4897" s="322"/>
      <c r="D4897" s="322"/>
      <c r="E4897" s="322"/>
      <c r="F4897" s="322"/>
      <c r="G4897" s="322"/>
      <c r="H4897" s="322"/>
      <c r="I4897" s="322"/>
      <c r="J4897" s="322"/>
      <c r="K4897" s="322"/>
      <c r="L4897" s="333">
        <v>0</v>
      </c>
      <c r="M4897" s="322"/>
      <c r="N4897" s="161">
        <v>552.52459999999996</v>
      </c>
      <c r="O4897" s="333">
        <v>0</v>
      </c>
      <c r="P4897" s="322"/>
      <c r="Q4897" s="333">
        <v>0</v>
      </c>
      <c r="R4897" s="322"/>
      <c r="S4897" s="161">
        <v>552.52459999999996</v>
      </c>
    </row>
    <row r="4898" spans="1:19" ht="10.9" customHeight="1" x14ac:dyDescent="0.2">
      <c r="A4898" s="322" t="s">
        <v>4013</v>
      </c>
      <c r="B4898" s="322"/>
      <c r="C4898" s="322"/>
      <c r="D4898" s="322"/>
      <c r="E4898" s="322"/>
      <c r="F4898" s="322"/>
      <c r="G4898" s="322"/>
      <c r="H4898" s="322"/>
      <c r="I4898" s="322"/>
      <c r="J4898" s="322"/>
      <c r="K4898" s="322"/>
      <c r="L4898" s="330">
        <v>0</v>
      </c>
      <c r="M4898" s="322"/>
      <c r="N4898" s="149">
        <v>1</v>
      </c>
      <c r="O4898" s="330">
        <v>0</v>
      </c>
      <c r="P4898" s="322"/>
      <c r="Q4898" s="330">
        <v>0</v>
      </c>
      <c r="R4898" s="322"/>
      <c r="S4898" s="149">
        <v>1</v>
      </c>
    </row>
    <row r="4899" spans="1:19" ht="10.9" customHeight="1" x14ac:dyDescent="0.2">
      <c r="A4899" s="301"/>
      <c r="B4899" s="301"/>
      <c r="C4899" s="301"/>
      <c r="D4899" s="301"/>
      <c r="E4899" s="301"/>
      <c r="F4899" s="301"/>
      <c r="G4899" s="301"/>
      <c r="H4899" s="301"/>
      <c r="I4899" s="301"/>
      <c r="J4899" s="301"/>
      <c r="K4899" s="301"/>
      <c r="L4899" s="301"/>
      <c r="M4899" s="301"/>
      <c r="N4899" s="301"/>
      <c r="O4899" s="301"/>
      <c r="P4899" s="301"/>
      <c r="Q4899" s="301"/>
      <c r="R4899" s="301"/>
      <c r="S4899" s="301"/>
    </row>
    <row r="4900" spans="1:19" ht="10.9" customHeight="1" x14ac:dyDescent="0.2">
      <c r="A4900" s="322" t="s">
        <v>4031</v>
      </c>
      <c r="B4900" s="322"/>
      <c r="C4900" s="322"/>
      <c r="D4900" s="322"/>
      <c r="E4900" s="321" t="s">
        <v>4041</v>
      </c>
      <c r="F4900" s="321"/>
      <c r="G4900" s="321"/>
      <c r="H4900" s="321"/>
      <c r="I4900" s="321"/>
      <c r="J4900" s="321"/>
      <c r="K4900" s="321"/>
      <c r="L4900" s="321"/>
      <c r="M4900" s="321"/>
      <c r="N4900" s="321"/>
      <c r="O4900" s="321"/>
      <c r="P4900" s="321"/>
      <c r="Q4900" s="321"/>
      <c r="R4900" s="321"/>
      <c r="S4900" s="321"/>
    </row>
    <row r="4901" spans="1:19" ht="10.9" customHeight="1" x14ac:dyDescent="0.2">
      <c r="A4901" s="322" t="s">
        <v>4022</v>
      </c>
      <c r="B4901" s="322"/>
      <c r="C4901" s="322"/>
      <c r="D4901" s="322"/>
      <c r="E4901" s="321" t="s">
        <v>4040</v>
      </c>
      <c r="F4901" s="321"/>
      <c r="G4901" s="321"/>
      <c r="H4901" s="321"/>
      <c r="I4901" s="321"/>
      <c r="J4901" s="321"/>
      <c r="K4901" s="321"/>
      <c r="L4901" s="321"/>
      <c r="M4901" s="321"/>
      <c r="N4901" s="321"/>
      <c r="O4901" s="321"/>
      <c r="P4901" s="322" t="s">
        <v>2904</v>
      </c>
      <c r="Q4901" s="322"/>
      <c r="R4901" s="321" t="s">
        <v>414</v>
      </c>
      <c r="S4901" s="321"/>
    </row>
    <row r="4902" spans="1:19" ht="10.9" customHeight="1" x14ac:dyDescent="0.2">
      <c r="A4902" s="157"/>
      <c r="B4902" s="324"/>
      <c r="C4902" s="324"/>
      <c r="D4902" s="324"/>
      <c r="E4902" s="324"/>
      <c r="F4902" s="324"/>
      <c r="G4902" s="325"/>
      <c r="H4902" s="325"/>
      <c r="I4902" s="325"/>
      <c r="J4902" s="325"/>
      <c r="K4902" s="156"/>
      <c r="L4902" s="326" t="s">
        <v>4020</v>
      </c>
      <c r="M4902" s="326"/>
      <c r="N4902" s="326"/>
      <c r="O4902" s="326"/>
      <c r="P4902" s="326"/>
      <c r="Q4902" s="326"/>
      <c r="R4902" s="326"/>
      <c r="S4902" s="156"/>
    </row>
    <row r="4903" spans="1:19" ht="65.650000000000006" customHeight="1" x14ac:dyDescent="0.2">
      <c r="A4903" s="155" t="s">
        <v>1247</v>
      </c>
      <c r="B4903" s="327" t="s">
        <v>0</v>
      </c>
      <c r="C4903" s="327"/>
      <c r="D4903" s="327" t="s">
        <v>1</v>
      </c>
      <c r="E4903" s="327"/>
      <c r="F4903" s="327"/>
      <c r="G4903" s="327" t="s">
        <v>2904</v>
      </c>
      <c r="H4903" s="327"/>
      <c r="I4903" s="328" t="s">
        <v>405</v>
      </c>
      <c r="J4903" s="328"/>
      <c r="K4903" s="154" t="s">
        <v>4</v>
      </c>
      <c r="L4903" s="322" t="s">
        <v>4019</v>
      </c>
      <c r="M4903" s="322"/>
      <c r="N4903" s="141" t="s">
        <v>4018</v>
      </c>
      <c r="O4903" s="322" t="s">
        <v>4017</v>
      </c>
      <c r="P4903" s="322"/>
      <c r="Q4903" s="322" t="s">
        <v>4016</v>
      </c>
      <c r="R4903" s="322"/>
      <c r="S4903" s="154" t="s">
        <v>5</v>
      </c>
    </row>
    <row r="4904" spans="1:19" ht="10.9" customHeight="1" x14ac:dyDescent="0.2">
      <c r="A4904" s="128" t="s">
        <v>4015</v>
      </c>
      <c r="B4904" s="334">
        <v>8980</v>
      </c>
      <c r="C4904" s="321"/>
      <c r="D4904" s="321" t="s">
        <v>3492</v>
      </c>
      <c r="E4904" s="321"/>
      <c r="F4904" s="321"/>
      <c r="G4904" s="321" t="s">
        <v>7</v>
      </c>
      <c r="H4904" s="321"/>
      <c r="I4904" s="335">
        <v>1</v>
      </c>
      <c r="J4904" s="331"/>
      <c r="K4904" s="129">
        <v>1326.97</v>
      </c>
      <c r="L4904" s="331"/>
      <c r="M4904" s="331"/>
      <c r="N4904" s="129">
        <v>1326.97</v>
      </c>
      <c r="O4904" s="331"/>
      <c r="P4904" s="331"/>
      <c r="Q4904" s="331"/>
      <c r="R4904" s="331"/>
      <c r="S4904" s="129">
        <v>1326.97</v>
      </c>
    </row>
    <row r="4905" spans="1:19" ht="10.9" customHeight="1" x14ac:dyDescent="0.2">
      <c r="A4905" s="128" t="s">
        <v>4015</v>
      </c>
      <c r="B4905" s="334">
        <v>9525</v>
      </c>
      <c r="C4905" s="321"/>
      <c r="D4905" s="321" t="s">
        <v>3483</v>
      </c>
      <c r="E4905" s="321"/>
      <c r="F4905" s="321"/>
      <c r="G4905" s="321" t="s">
        <v>7</v>
      </c>
      <c r="H4905" s="321"/>
      <c r="I4905" s="335">
        <v>1</v>
      </c>
      <c r="J4905" s="331"/>
      <c r="K4905" s="129">
        <v>3452.55</v>
      </c>
      <c r="L4905" s="331"/>
      <c r="M4905" s="331"/>
      <c r="N4905" s="129">
        <v>3452.55</v>
      </c>
      <c r="O4905" s="331"/>
      <c r="P4905" s="331"/>
      <c r="Q4905" s="331"/>
      <c r="R4905" s="331"/>
      <c r="S4905" s="129">
        <v>3452.55</v>
      </c>
    </row>
    <row r="4906" spans="1:19" ht="10.9" customHeight="1" x14ac:dyDescent="0.2">
      <c r="A4906" s="322" t="s">
        <v>4014</v>
      </c>
      <c r="B4906" s="322"/>
      <c r="C4906" s="322"/>
      <c r="D4906" s="322"/>
      <c r="E4906" s="322"/>
      <c r="F4906" s="322"/>
      <c r="G4906" s="322"/>
      <c r="H4906" s="322"/>
      <c r="I4906" s="322"/>
      <c r="J4906" s="322"/>
      <c r="K4906" s="322"/>
      <c r="L4906" s="333">
        <v>0</v>
      </c>
      <c r="M4906" s="322"/>
      <c r="N4906" s="151">
        <v>4779.5200000000004</v>
      </c>
      <c r="O4906" s="333">
        <v>0</v>
      </c>
      <c r="P4906" s="322"/>
      <c r="Q4906" s="333">
        <v>0</v>
      </c>
      <c r="R4906" s="322"/>
      <c r="S4906" s="151">
        <v>4779.5200000000004</v>
      </c>
    </row>
    <row r="4907" spans="1:19" ht="10.9" customHeight="1" x14ac:dyDescent="0.2">
      <c r="A4907" s="322" t="s">
        <v>4013</v>
      </c>
      <c r="B4907" s="322"/>
      <c r="C4907" s="322"/>
      <c r="D4907" s="322"/>
      <c r="E4907" s="322"/>
      <c r="F4907" s="322"/>
      <c r="G4907" s="322"/>
      <c r="H4907" s="322"/>
      <c r="I4907" s="322"/>
      <c r="J4907" s="322"/>
      <c r="K4907" s="322"/>
      <c r="L4907" s="330">
        <v>0</v>
      </c>
      <c r="M4907" s="322"/>
      <c r="N4907" s="149">
        <v>1</v>
      </c>
      <c r="O4907" s="330">
        <v>0</v>
      </c>
      <c r="P4907" s="322"/>
      <c r="Q4907" s="330">
        <v>0</v>
      </c>
      <c r="R4907" s="322"/>
      <c r="S4907" s="149">
        <v>1</v>
      </c>
    </row>
    <row r="4908" spans="1:19" ht="10.9" customHeight="1" x14ac:dyDescent="0.2">
      <c r="A4908" s="301"/>
      <c r="B4908" s="301"/>
      <c r="C4908" s="301"/>
      <c r="D4908" s="301"/>
      <c r="E4908" s="301"/>
      <c r="F4908" s="301"/>
      <c r="G4908" s="301"/>
      <c r="H4908" s="301"/>
      <c r="I4908" s="301"/>
      <c r="J4908" s="301"/>
      <c r="K4908" s="301"/>
      <c r="L4908" s="301"/>
      <c r="M4908" s="301"/>
      <c r="N4908" s="301"/>
      <c r="O4908" s="301"/>
      <c r="P4908" s="301"/>
      <c r="Q4908" s="301"/>
      <c r="R4908" s="301"/>
      <c r="S4908" s="301"/>
    </row>
    <row r="4909" spans="1:19" ht="10.9" customHeight="1" x14ac:dyDescent="0.2">
      <c r="A4909" s="322" t="s">
        <v>4022</v>
      </c>
      <c r="B4909" s="322"/>
      <c r="C4909" s="322"/>
      <c r="D4909" s="322"/>
      <c r="E4909" s="321" t="s">
        <v>4039</v>
      </c>
      <c r="F4909" s="321"/>
      <c r="G4909" s="321"/>
      <c r="H4909" s="321"/>
      <c r="I4909" s="321"/>
      <c r="J4909" s="321"/>
      <c r="K4909" s="321"/>
      <c r="L4909" s="321"/>
      <c r="M4909" s="321"/>
      <c r="N4909" s="321"/>
      <c r="O4909" s="321"/>
      <c r="P4909" s="322" t="s">
        <v>2904</v>
      </c>
      <c r="Q4909" s="322"/>
      <c r="R4909" s="321" t="s">
        <v>414</v>
      </c>
      <c r="S4909" s="321"/>
    </row>
    <row r="4910" spans="1:19" ht="10.9" customHeight="1" x14ac:dyDescent="0.2">
      <c r="A4910" s="157"/>
      <c r="B4910" s="324"/>
      <c r="C4910" s="324"/>
      <c r="D4910" s="324"/>
      <c r="E4910" s="324"/>
      <c r="F4910" s="324"/>
      <c r="G4910" s="325"/>
      <c r="H4910" s="325"/>
      <c r="I4910" s="325"/>
      <c r="J4910" s="325"/>
      <c r="K4910" s="156"/>
      <c r="L4910" s="326" t="s">
        <v>4020</v>
      </c>
      <c r="M4910" s="326"/>
      <c r="N4910" s="326"/>
      <c r="O4910" s="326"/>
      <c r="P4910" s="326"/>
      <c r="Q4910" s="326"/>
      <c r="R4910" s="326"/>
      <c r="S4910" s="156"/>
    </row>
    <row r="4911" spans="1:19" ht="65.650000000000006" customHeight="1" x14ac:dyDescent="0.2">
      <c r="A4911" s="155" t="s">
        <v>1247</v>
      </c>
      <c r="B4911" s="327" t="s">
        <v>0</v>
      </c>
      <c r="C4911" s="327"/>
      <c r="D4911" s="327" t="s">
        <v>1</v>
      </c>
      <c r="E4911" s="327"/>
      <c r="F4911" s="327"/>
      <c r="G4911" s="327" t="s">
        <v>2904</v>
      </c>
      <c r="H4911" s="327"/>
      <c r="I4911" s="328" t="s">
        <v>405</v>
      </c>
      <c r="J4911" s="328"/>
      <c r="K4911" s="154" t="s">
        <v>4</v>
      </c>
      <c r="L4911" s="322" t="s">
        <v>4019</v>
      </c>
      <c r="M4911" s="322"/>
      <c r="N4911" s="141" t="s">
        <v>4018</v>
      </c>
      <c r="O4911" s="322" t="s">
        <v>4017</v>
      </c>
      <c r="P4911" s="322"/>
      <c r="Q4911" s="322" t="s">
        <v>4016</v>
      </c>
      <c r="R4911" s="322"/>
      <c r="S4911" s="154" t="s">
        <v>5</v>
      </c>
    </row>
    <row r="4912" spans="1:19" ht="10.9" customHeight="1" x14ac:dyDescent="0.2">
      <c r="A4912" s="128" t="s">
        <v>4015</v>
      </c>
      <c r="B4912" s="334">
        <v>9524</v>
      </c>
      <c r="C4912" s="321"/>
      <c r="D4912" s="321" t="s">
        <v>1667</v>
      </c>
      <c r="E4912" s="321"/>
      <c r="F4912" s="321"/>
      <c r="G4912" s="321" t="s">
        <v>414</v>
      </c>
      <c r="H4912" s="321"/>
      <c r="I4912" s="335">
        <v>1</v>
      </c>
      <c r="J4912" s="331"/>
      <c r="K4912" s="134">
        <v>250000</v>
      </c>
      <c r="L4912" s="331"/>
      <c r="M4912" s="331"/>
      <c r="N4912" s="134">
        <v>250000</v>
      </c>
      <c r="O4912" s="331"/>
      <c r="P4912" s="331"/>
      <c r="Q4912" s="331"/>
      <c r="R4912" s="331"/>
      <c r="S4912" s="134">
        <v>250000</v>
      </c>
    </row>
    <row r="4913" spans="1:19" ht="10.9" customHeight="1" x14ac:dyDescent="0.2">
      <c r="A4913" s="322" t="s">
        <v>4014</v>
      </c>
      <c r="B4913" s="322"/>
      <c r="C4913" s="322"/>
      <c r="D4913" s="322"/>
      <c r="E4913" s="322"/>
      <c r="F4913" s="322"/>
      <c r="G4913" s="322"/>
      <c r="H4913" s="322"/>
      <c r="I4913" s="322"/>
      <c r="J4913" s="322"/>
      <c r="K4913" s="322"/>
      <c r="L4913" s="333">
        <v>0</v>
      </c>
      <c r="M4913" s="322"/>
      <c r="N4913" s="158">
        <v>250000</v>
      </c>
      <c r="O4913" s="333">
        <v>0</v>
      </c>
      <c r="P4913" s="322"/>
      <c r="Q4913" s="333">
        <v>0</v>
      </c>
      <c r="R4913" s="322"/>
      <c r="S4913" s="158">
        <v>250000</v>
      </c>
    </row>
    <row r="4914" spans="1:19" ht="10.9" customHeight="1" x14ac:dyDescent="0.2">
      <c r="A4914" s="322" t="s">
        <v>4013</v>
      </c>
      <c r="B4914" s="322"/>
      <c r="C4914" s="322"/>
      <c r="D4914" s="322"/>
      <c r="E4914" s="322"/>
      <c r="F4914" s="322"/>
      <c r="G4914" s="322"/>
      <c r="H4914" s="322"/>
      <c r="I4914" s="322"/>
      <c r="J4914" s="322"/>
      <c r="K4914" s="322"/>
      <c r="L4914" s="330">
        <v>0</v>
      </c>
      <c r="M4914" s="322"/>
      <c r="N4914" s="149">
        <v>1</v>
      </c>
      <c r="O4914" s="330">
        <v>0</v>
      </c>
      <c r="P4914" s="322"/>
      <c r="Q4914" s="330">
        <v>0</v>
      </c>
      <c r="R4914" s="322"/>
      <c r="S4914" s="149">
        <v>1</v>
      </c>
    </row>
    <row r="4915" spans="1:19" ht="10.9" customHeight="1" x14ac:dyDescent="0.2">
      <c r="A4915" s="301"/>
      <c r="B4915" s="301"/>
      <c r="C4915" s="301"/>
      <c r="D4915" s="301"/>
      <c r="E4915" s="301"/>
      <c r="F4915" s="301"/>
      <c r="G4915" s="301"/>
      <c r="H4915" s="301"/>
      <c r="I4915" s="301"/>
      <c r="J4915" s="301"/>
      <c r="K4915" s="301"/>
      <c r="L4915" s="301"/>
      <c r="M4915" s="301"/>
      <c r="N4915" s="301"/>
      <c r="O4915" s="301"/>
      <c r="P4915" s="301"/>
      <c r="Q4915" s="301"/>
      <c r="R4915" s="301"/>
      <c r="S4915" s="301"/>
    </row>
    <row r="4916" spans="1:19" ht="10.9" customHeight="1" x14ac:dyDescent="0.2">
      <c r="A4916" s="322" t="s">
        <v>4031</v>
      </c>
      <c r="B4916" s="322"/>
      <c r="C4916" s="322"/>
      <c r="D4916" s="322"/>
      <c r="E4916" s="321" t="s">
        <v>4038</v>
      </c>
      <c r="F4916" s="321"/>
      <c r="G4916" s="321"/>
      <c r="H4916" s="321"/>
      <c r="I4916" s="321"/>
      <c r="J4916" s="321"/>
      <c r="K4916" s="321"/>
      <c r="L4916" s="321"/>
      <c r="M4916" s="321"/>
      <c r="N4916" s="321"/>
      <c r="O4916" s="321"/>
      <c r="P4916" s="321"/>
      <c r="Q4916" s="321"/>
      <c r="R4916" s="321"/>
      <c r="S4916" s="321"/>
    </row>
    <row r="4917" spans="1:19" ht="10.9" customHeight="1" x14ac:dyDescent="0.2">
      <c r="A4917" s="322" t="s">
        <v>4022</v>
      </c>
      <c r="B4917" s="322"/>
      <c r="C4917" s="322"/>
      <c r="D4917" s="322"/>
      <c r="E4917" s="321" t="s">
        <v>4037</v>
      </c>
      <c r="F4917" s="321"/>
      <c r="G4917" s="321"/>
      <c r="H4917" s="321"/>
      <c r="I4917" s="321"/>
      <c r="J4917" s="321"/>
      <c r="K4917" s="321"/>
      <c r="L4917" s="321"/>
      <c r="M4917" s="321"/>
      <c r="N4917" s="321"/>
      <c r="O4917" s="321"/>
      <c r="P4917" s="322" t="s">
        <v>2904</v>
      </c>
      <c r="Q4917" s="322"/>
      <c r="R4917" s="321" t="s">
        <v>21</v>
      </c>
      <c r="S4917" s="321"/>
    </row>
    <row r="4918" spans="1:19" ht="10.9" customHeight="1" x14ac:dyDescent="0.2">
      <c r="A4918" s="157"/>
      <c r="B4918" s="324"/>
      <c r="C4918" s="324"/>
      <c r="D4918" s="324"/>
      <c r="E4918" s="324"/>
      <c r="F4918" s="324"/>
      <c r="G4918" s="325"/>
      <c r="H4918" s="325"/>
      <c r="I4918" s="325"/>
      <c r="J4918" s="325"/>
      <c r="K4918" s="156"/>
      <c r="L4918" s="326" t="s">
        <v>4020</v>
      </c>
      <c r="M4918" s="326"/>
      <c r="N4918" s="326"/>
      <c r="O4918" s="326"/>
      <c r="P4918" s="326"/>
      <c r="Q4918" s="326"/>
      <c r="R4918" s="326"/>
      <c r="S4918" s="156"/>
    </row>
    <row r="4919" spans="1:19" ht="65.650000000000006" customHeight="1" x14ac:dyDescent="0.2">
      <c r="A4919" s="155" t="s">
        <v>1247</v>
      </c>
      <c r="B4919" s="327" t="s">
        <v>0</v>
      </c>
      <c r="C4919" s="327"/>
      <c r="D4919" s="327" t="s">
        <v>1</v>
      </c>
      <c r="E4919" s="327"/>
      <c r="F4919" s="327"/>
      <c r="G4919" s="327" t="s">
        <v>2904</v>
      </c>
      <c r="H4919" s="327"/>
      <c r="I4919" s="328" t="s">
        <v>405</v>
      </c>
      <c r="J4919" s="328"/>
      <c r="K4919" s="154" t="s">
        <v>4</v>
      </c>
      <c r="L4919" s="322" t="s">
        <v>4019</v>
      </c>
      <c r="M4919" s="322"/>
      <c r="N4919" s="141" t="s">
        <v>4018</v>
      </c>
      <c r="O4919" s="322" t="s">
        <v>4017</v>
      </c>
      <c r="P4919" s="322"/>
      <c r="Q4919" s="322" t="s">
        <v>4016</v>
      </c>
      <c r="R4919" s="322"/>
      <c r="S4919" s="154" t="s">
        <v>5</v>
      </c>
    </row>
    <row r="4920" spans="1:19" ht="21.75" customHeight="1" x14ac:dyDescent="0.2">
      <c r="A4920" s="128" t="s">
        <v>4034</v>
      </c>
      <c r="B4920" s="334">
        <v>9601</v>
      </c>
      <c r="C4920" s="321"/>
      <c r="D4920" s="321" t="s">
        <v>2819</v>
      </c>
      <c r="E4920" s="321"/>
      <c r="F4920" s="321"/>
      <c r="G4920" s="321" t="s">
        <v>21</v>
      </c>
      <c r="H4920" s="321"/>
      <c r="I4920" s="335">
        <v>1</v>
      </c>
      <c r="J4920" s="331"/>
      <c r="K4920" s="142">
        <v>45</v>
      </c>
      <c r="L4920" s="348">
        <v>45</v>
      </c>
      <c r="M4920" s="331"/>
      <c r="N4920" s="153"/>
      <c r="O4920" s="331"/>
      <c r="P4920" s="331"/>
      <c r="Q4920" s="331"/>
      <c r="R4920" s="331"/>
      <c r="S4920" s="142">
        <v>45</v>
      </c>
    </row>
    <row r="4921" spans="1:19" ht="10.9" customHeight="1" x14ac:dyDescent="0.2">
      <c r="A4921" s="322" t="s">
        <v>4014</v>
      </c>
      <c r="B4921" s="322"/>
      <c r="C4921" s="322"/>
      <c r="D4921" s="322"/>
      <c r="E4921" s="322"/>
      <c r="F4921" s="322"/>
      <c r="G4921" s="322"/>
      <c r="H4921" s="322"/>
      <c r="I4921" s="322"/>
      <c r="J4921" s="322"/>
      <c r="K4921" s="322"/>
      <c r="L4921" s="349">
        <v>45</v>
      </c>
      <c r="M4921" s="322"/>
      <c r="N4921" s="152">
        <v>0</v>
      </c>
      <c r="O4921" s="333">
        <v>0</v>
      </c>
      <c r="P4921" s="322"/>
      <c r="Q4921" s="333">
        <v>0</v>
      </c>
      <c r="R4921" s="322"/>
      <c r="S4921" s="160">
        <v>45</v>
      </c>
    </row>
    <row r="4922" spans="1:19" ht="10.9" customHeight="1" x14ac:dyDescent="0.2">
      <c r="A4922" s="322" t="s">
        <v>4013</v>
      </c>
      <c r="B4922" s="322"/>
      <c r="C4922" s="322"/>
      <c r="D4922" s="322"/>
      <c r="E4922" s="322"/>
      <c r="F4922" s="322"/>
      <c r="G4922" s="322"/>
      <c r="H4922" s="322"/>
      <c r="I4922" s="322"/>
      <c r="J4922" s="322"/>
      <c r="K4922" s="322"/>
      <c r="L4922" s="329">
        <v>1</v>
      </c>
      <c r="M4922" s="322"/>
      <c r="N4922" s="150">
        <v>0</v>
      </c>
      <c r="O4922" s="330">
        <v>0</v>
      </c>
      <c r="P4922" s="322"/>
      <c r="Q4922" s="330">
        <v>0</v>
      </c>
      <c r="R4922" s="322"/>
      <c r="S4922" s="149">
        <v>1</v>
      </c>
    </row>
    <row r="4923" spans="1:19" ht="10.9" customHeight="1" x14ac:dyDescent="0.2">
      <c r="A4923" s="301"/>
      <c r="B4923" s="301"/>
      <c r="C4923" s="301"/>
      <c r="D4923" s="301"/>
      <c r="E4923" s="301"/>
      <c r="F4923" s="301"/>
      <c r="G4923" s="301"/>
      <c r="H4923" s="301"/>
      <c r="I4923" s="301"/>
      <c r="J4923" s="301"/>
      <c r="K4923" s="301"/>
      <c r="L4923" s="301"/>
      <c r="M4923" s="301"/>
      <c r="N4923" s="301"/>
      <c r="O4923" s="301"/>
      <c r="P4923" s="301"/>
      <c r="Q4923" s="301"/>
      <c r="R4923" s="301"/>
      <c r="S4923" s="301"/>
    </row>
    <row r="4924" spans="1:19" ht="10.9" customHeight="1" x14ac:dyDescent="0.2">
      <c r="A4924" s="322" t="s">
        <v>4022</v>
      </c>
      <c r="B4924" s="322"/>
      <c r="C4924" s="322"/>
      <c r="D4924" s="322"/>
      <c r="E4924" s="321" t="s">
        <v>4036</v>
      </c>
      <c r="F4924" s="321"/>
      <c r="G4924" s="321"/>
      <c r="H4924" s="321"/>
      <c r="I4924" s="321"/>
      <c r="J4924" s="321"/>
      <c r="K4924" s="321"/>
      <c r="L4924" s="321"/>
      <c r="M4924" s="321"/>
      <c r="N4924" s="321"/>
      <c r="O4924" s="321"/>
      <c r="P4924" s="322" t="s">
        <v>2904</v>
      </c>
      <c r="Q4924" s="322"/>
      <c r="R4924" s="321" t="s">
        <v>19</v>
      </c>
      <c r="S4924" s="321"/>
    </row>
    <row r="4925" spans="1:19" ht="10.9" customHeight="1" x14ac:dyDescent="0.2">
      <c r="A4925" s="157"/>
      <c r="B4925" s="324"/>
      <c r="C4925" s="324"/>
      <c r="D4925" s="324"/>
      <c r="E4925" s="324"/>
      <c r="F4925" s="324"/>
      <c r="G4925" s="325"/>
      <c r="H4925" s="325"/>
      <c r="I4925" s="325"/>
      <c r="J4925" s="325"/>
      <c r="K4925" s="156"/>
      <c r="L4925" s="326" t="s">
        <v>4020</v>
      </c>
      <c r="M4925" s="326"/>
      <c r="N4925" s="326"/>
      <c r="O4925" s="326"/>
      <c r="P4925" s="326"/>
      <c r="Q4925" s="326"/>
      <c r="R4925" s="326"/>
      <c r="S4925" s="156"/>
    </row>
    <row r="4926" spans="1:19" ht="65.650000000000006" customHeight="1" x14ac:dyDescent="0.2">
      <c r="A4926" s="155" t="s">
        <v>1247</v>
      </c>
      <c r="B4926" s="327" t="s">
        <v>0</v>
      </c>
      <c r="C4926" s="327"/>
      <c r="D4926" s="327" t="s">
        <v>1</v>
      </c>
      <c r="E4926" s="327"/>
      <c r="F4926" s="327"/>
      <c r="G4926" s="327" t="s">
        <v>2904</v>
      </c>
      <c r="H4926" s="327"/>
      <c r="I4926" s="328" t="s">
        <v>405</v>
      </c>
      <c r="J4926" s="328"/>
      <c r="K4926" s="154" t="s">
        <v>4</v>
      </c>
      <c r="L4926" s="322" t="s">
        <v>4019</v>
      </c>
      <c r="M4926" s="322"/>
      <c r="N4926" s="141" t="s">
        <v>4018</v>
      </c>
      <c r="O4926" s="322" t="s">
        <v>4017</v>
      </c>
      <c r="P4926" s="322"/>
      <c r="Q4926" s="322" t="s">
        <v>4016</v>
      </c>
      <c r="R4926" s="322"/>
      <c r="S4926" s="154" t="s">
        <v>5</v>
      </c>
    </row>
    <row r="4927" spans="1:19" ht="10.9" customHeight="1" x14ac:dyDescent="0.2">
      <c r="A4927" s="128" t="s">
        <v>4015</v>
      </c>
      <c r="B4927" s="339">
        <v>986</v>
      </c>
      <c r="C4927" s="321"/>
      <c r="D4927" s="321" t="s">
        <v>3959</v>
      </c>
      <c r="E4927" s="321"/>
      <c r="F4927" s="321"/>
      <c r="G4927" s="321" t="s">
        <v>621</v>
      </c>
      <c r="H4927" s="321"/>
      <c r="I4927" s="335">
        <v>1.4200000000000001E-2</v>
      </c>
      <c r="J4927" s="331"/>
      <c r="K4927" s="135">
        <v>105</v>
      </c>
      <c r="L4927" s="331"/>
      <c r="M4927" s="331"/>
      <c r="N4927" s="132">
        <v>1.4910000000000001</v>
      </c>
      <c r="O4927" s="331"/>
      <c r="P4927" s="331"/>
      <c r="Q4927" s="331"/>
      <c r="R4927" s="331"/>
      <c r="S4927" s="132">
        <v>1.4910000000000001</v>
      </c>
    </row>
    <row r="4928" spans="1:19" ht="10.9" customHeight="1" x14ac:dyDescent="0.2">
      <c r="A4928" s="128" t="s">
        <v>4015</v>
      </c>
      <c r="B4928" s="334">
        <v>1002</v>
      </c>
      <c r="C4928" s="321"/>
      <c r="D4928" s="321" t="s">
        <v>3955</v>
      </c>
      <c r="E4928" s="321"/>
      <c r="F4928" s="321"/>
      <c r="G4928" s="321" t="s">
        <v>621</v>
      </c>
      <c r="H4928" s="321"/>
      <c r="I4928" s="335">
        <v>1.6000000000000001E-3</v>
      </c>
      <c r="J4928" s="331"/>
      <c r="K4928" s="142">
        <v>88</v>
      </c>
      <c r="L4928" s="331"/>
      <c r="M4928" s="331"/>
      <c r="N4928" s="132">
        <v>0.14080000000000001</v>
      </c>
      <c r="O4928" s="331"/>
      <c r="P4928" s="331"/>
      <c r="Q4928" s="331"/>
      <c r="R4928" s="331"/>
      <c r="S4928" s="132">
        <v>0.14080000000000001</v>
      </c>
    </row>
    <row r="4929" spans="1:19" ht="10.9" customHeight="1" x14ac:dyDescent="0.2">
      <c r="A4929" s="128" t="s">
        <v>4015</v>
      </c>
      <c r="B4929" s="334">
        <v>6224</v>
      </c>
      <c r="C4929" s="321"/>
      <c r="D4929" s="321" t="s">
        <v>3222</v>
      </c>
      <c r="E4929" s="321"/>
      <c r="F4929" s="321"/>
      <c r="G4929" s="321" t="s">
        <v>21</v>
      </c>
      <c r="H4929" s="321"/>
      <c r="I4929" s="335">
        <v>0.25</v>
      </c>
      <c r="J4929" s="331"/>
      <c r="K4929" s="142">
        <v>38</v>
      </c>
      <c r="L4929" s="331"/>
      <c r="M4929" s="331"/>
      <c r="N4929" s="132">
        <v>9.5</v>
      </c>
      <c r="O4929" s="331"/>
      <c r="P4929" s="331"/>
      <c r="Q4929" s="331"/>
      <c r="R4929" s="331"/>
      <c r="S4929" s="132">
        <v>9.5</v>
      </c>
    </row>
    <row r="4930" spans="1:19" ht="10.9" customHeight="1" x14ac:dyDescent="0.2">
      <c r="A4930" s="322" t="s">
        <v>4014</v>
      </c>
      <c r="B4930" s="322"/>
      <c r="C4930" s="322"/>
      <c r="D4930" s="322"/>
      <c r="E4930" s="322"/>
      <c r="F4930" s="322"/>
      <c r="G4930" s="322"/>
      <c r="H4930" s="322"/>
      <c r="I4930" s="322"/>
      <c r="J4930" s="322"/>
      <c r="K4930" s="322"/>
      <c r="L4930" s="333">
        <v>0</v>
      </c>
      <c r="M4930" s="322"/>
      <c r="N4930" s="160">
        <v>11.1318</v>
      </c>
      <c r="O4930" s="333">
        <v>0</v>
      </c>
      <c r="P4930" s="322"/>
      <c r="Q4930" s="333">
        <v>0</v>
      </c>
      <c r="R4930" s="322"/>
      <c r="S4930" s="160">
        <v>11.1318</v>
      </c>
    </row>
    <row r="4931" spans="1:19" ht="10.9" customHeight="1" x14ac:dyDescent="0.2">
      <c r="A4931" s="322" t="s">
        <v>4013</v>
      </c>
      <c r="B4931" s="322"/>
      <c r="C4931" s="322"/>
      <c r="D4931" s="322"/>
      <c r="E4931" s="322"/>
      <c r="F4931" s="322"/>
      <c r="G4931" s="322"/>
      <c r="H4931" s="322"/>
      <c r="I4931" s="322"/>
      <c r="J4931" s="322"/>
      <c r="K4931" s="322"/>
      <c r="L4931" s="330">
        <v>0</v>
      </c>
      <c r="M4931" s="322"/>
      <c r="N4931" s="149">
        <v>1</v>
      </c>
      <c r="O4931" s="330">
        <v>0</v>
      </c>
      <c r="P4931" s="322"/>
      <c r="Q4931" s="330">
        <v>0</v>
      </c>
      <c r="R4931" s="322"/>
      <c r="S4931" s="149">
        <v>1</v>
      </c>
    </row>
    <row r="4932" spans="1:19" ht="10.9" customHeight="1" x14ac:dyDescent="0.2">
      <c r="A4932" s="301"/>
      <c r="B4932" s="301"/>
      <c r="C4932" s="301"/>
      <c r="D4932" s="301"/>
      <c r="E4932" s="301"/>
      <c r="F4932" s="301"/>
      <c r="G4932" s="301"/>
      <c r="H4932" s="301"/>
      <c r="I4932" s="301"/>
      <c r="J4932" s="301"/>
      <c r="K4932" s="301"/>
      <c r="L4932" s="301"/>
      <c r="M4932" s="301"/>
      <c r="N4932" s="301"/>
      <c r="O4932" s="301"/>
      <c r="P4932" s="301"/>
      <c r="Q4932" s="301"/>
      <c r="R4932" s="301"/>
      <c r="S4932" s="301"/>
    </row>
    <row r="4933" spans="1:19" ht="10.9" customHeight="1" x14ac:dyDescent="0.2">
      <c r="A4933" s="322" t="s">
        <v>4022</v>
      </c>
      <c r="B4933" s="322"/>
      <c r="C4933" s="322"/>
      <c r="D4933" s="322"/>
      <c r="E4933" s="321" t="s">
        <v>4035</v>
      </c>
      <c r="F4933" s="321"/>
      <c r="G4933" s="321"/>
      <c r="H4933" s="321"/>
      <c r="I4933" s="321"/>
      <c r="J4933" s="321"/>
      <c r="K4933" s="321"/>
      <c r="L4933" s="321"/>
      <c r="M4933" s="321"/>
      <c r="N4933" s="321"/>
      <c r="O4933" s="321"/>
      <c r="P4933" s="322" t="s">
        <v>2904</v>
      </c>
      <c r="Q4933" s="322"/>
      <c r="R4933" s="321" t="s">
        <v>19</v>
      </c>
      <c r="S4933" s="321"/>
    </row>
    <row r="4934" spans="1:19" ht="10.9" customHeight="1" x14ac:dyDescent="0.2">
      <c r="A4934" s="157"/>
      <c r="B4934" s="324"/>
      <c r="C4934" s="324"/>
      <c r="D4934" s="324"/>
      <c r="E4934" s="324"/>
      <c r="F4934" s="324"/>
      <c r="G4934" s="325"/>
      <c r="H4934" s="325"/>
      <c r="I4934" s="325"/>
      <c r="J4934" s="325"/>
      <c r="K4934" s="156"/>
      <c r="L4934" s="326" t="s">
        <v>4020</v>
      </c>
      <c r="M4934" s="326"/>
      <c r="N4934" s="326"/>
      <c r="O4934" s="326"/>
      <c r="P4934" s="326"/>
      <c r="Q4934" s="326"/>
      <c r="R4934" s="326"/>
      <c r="S4934" s="156"/>
    </row>
    <row r="4935" spans="1:19" ht="65.650000000000006" customHeight="1" x14ac:dyDescent="0.2">
      <c r="A4935" s="155" t="s">
        <v>1247</v>
      </c>
      <c r="B4935" s="327" t="s">
        <v>0</v>
      </c>
      <c r="C4935" s="327"/>
      <c r="D4935" s="327" t="s">
        <v>1</v>
      </c>
      <c r="E4935" s="327"/>
      <c r="F4935" s="327"/>
      <c r="G4935" s="327" t="s">
        <v>2904</v>
      </c>
      <c r="H4935" s="327"/>
      <c r="I4935" s="328" t="s">
        <v>405</v>
      </c>
      <c r="J4935" s="328"/>
      <c r="K4935" s="154" t="s">
        <v>4</v>
      </c>
      <c r="L4935" s="322" t="s">
        <v>4019</v>
      </c>
      <c r="M4935" s="322"/>
      <c r="N4935" s="141" t="s">
        <v>4018</v>
      </c>
      <c r="O4935" s="322" t="s">
        <v>4017</v>
      </c>
      <c r="P4935" s="322"/>
      <c r="Q4935" s="322" t="s">
        <v>4016</v>
      </c>
      <c r="R4935" s="322"/>
      <c r="S4935" s="154" t="s">
        <v>5</v>
      </c>
    </row>
    <row r="4936" spans="1:19" ht="21.75" customHeight="1" x14ac:dyDescent="0.2">
      <c r="A4936" s="128" t="s">
        <v>4034</v>
      </c>
      <c r="B4936" s="339">
        <v>579</v>
      </c>
      <c r="C4936" s="321"/>
      <c r="D4936" s="321" t="s">
        <v>1513</v>
      </c>
      <c r="E4936" s="321"/>
      <c r="F4936" s="321"/>
      <c r="G4936" s="321" t="s">
        <v>21</v>
      </c>
      <c r="H4936" s="321"/>
      <c r="I4936" s="335">
        <v>0.25</v>
      </c>
      <c r="J4936" s="331"/>
      <c r="K4936" s="142">
        <v>15</v>
      </c>
      <c r="L4936" s="354">
        <v>3.75</v>
      </c>
      <c r="M4936" s="331"/>
      <c r="N4936" s="153"/>
      <c r="O4936" s="331"/>
      <c r="P4936" s="331"/>
      <c r="Q4936" s="331"/>
      <c r="R4936" s="331"/>
      <c r="S4936" s="132">
        <v>3.75</v>
      </c>
    </row>
    <row r="4937" spans="1:19" ht="10.9" customHeight="1" x14ac:dyDescent="0.2">
      <c r="A4937" s="322" t="s">
        <v>4014</v>
      </c>
      <c r="B4937" s="322"/>
      <c r="C4937" s="322"/>
      <c r="D4937" s="322"/>
      <c r="E4937" s="322"/>
      <c r="F4937" s="322"/>
      <c r="G4937" s="322"/>
      <c r="H4937" s="322"/>
      <c r="I4937" s="322"/>
      <c r="J4937" s="322"/>
      <c r="K4937" s="322"/>
      <c r="L4937" s="333">
        <v>3.75</v>
      </c>
      <c r="M4937" s="322"/>
      <c r="N4937" s="152">
        <v>0</v>
      </c>
      <c r="O4937" s="333">
        <v>0</v>
      </c>
      <c r="P4937" s="322"/>
      <c r="Q4937" s="333">
        <v>0</v>
      </c>
      <c r="R4937" s="322"/>
      <c r="S4937" s="152">
        <v>3.75</v>
      </c>
    </row>
    <row r="4938" spans="1:19" ht="10.9" customHeight="1" x14ac:dyDescent="0.2">
      <c r="A4938" s="322" t="s">
        <v>4013</v>
      </c>
      <c r="B4938" s="322"/>
      <c r="C4938" s="322"/>
      <c r="D4938" s="322"/>
      <c r="E4938" s="322"/>
      <c r="F4938" s="322"/>
      <c r="G4938" s="322"/>
      <c r="H4938" s="322"/>
      <c r="I4938" s="322"/>
      <c r="J4938" s="322"/>
      <c r="K4938" s="322"/>
      <c r="L4938" s="329">
        <v>1</v>
      </c>
      <c r="M4938" s="322"/>
      <c r="N4938" s="150">
        <v>0</v>
      </c>
      <c r="O4938" s="330">
        <v>0</v>
      </c>
      <c r="P4938" s="322"/>
      <c r="Q4938" s="330">
        <v>0</v>
      </c>
      <c r="R4938" s="322"/>
      <c r="S4938" s="149">
        <v>1</v>
      </c>
    </row>
    <row r="4939" spans="1:19" ht="10.9" customHeight="1" x14ac:dyDescent="0.2">
      <c r="A4939" s="301"/>
      <c r="B4939" s="301"/>
      <c r="C4939" s="301"/>
      <c r="D4939" s="301"/>
      <c r="E4939" s="301"/>
      <c r="F4939" s="301"/>
      <c r="G4939" s="301"/>
      <c r="H4939" s="301"/>
      <c r="I4939" s="301"/>
      <c r="J4939" s="301"/>
      <c r="K4939" s="301"/>
      <c r="L4939" s="301"/>
      <c r="M4939" s="301"/>
      <c r="N4939" s="301"/>
      <c r="O4939" s="301"/>
      <c r="P4939" s="301"/>
      <c r="Q4939" s="301"/>
      <c r="R4939" s="301"/>
      <c r="S4939" s="301"/>
    </row>
    <row r="4940" spans="1:19" ht="10.9" customHeight="1" x14ac:dyDescent="0.2">
      <c r="A4940" s="322" t="s">
        <v>4033</v>
      </c>
      <c r="B4940" s="322"/>
      <c r="C4940" s="322"/>
      <c r="D4940" s="322"/>
      <c r="E4940" s="321" t="s">
        <v>4032</v>
      </c>
      <c r="F4940" s="321"/>
      <c r="G4940" s="321"/>
      <c r="H4940" s="321"/>
      <c r="I4940" s="321"/>
      <c r="J4940" s="321"/>
      <c r="K4940" s="321"/>
      <c r="L4940" s="321"/>
      <c r="M4940" s="321"/>
      <c r="N4940" s="321"/>
      <c r="O4940" s="321"/>
      <c r="P4940" s="321"/>
      <c r="Q4940" s="321"/>
      <c r="R4940" s="321"/>
      <c r="S4940" s="321"/>
    </row>
    <row r="4941" spans="1:19" ht="10.9" customHeight="1" x14ac:dyDescent="0.2">
      <c r="A4941" s="322" t="s">
        <v>4031</v>
      </c>
      <c r="B4941" s="322"/>
      <c r="C4941" s="322"/>
      <c r="D4941" s="322"/>
      <c r="E4941" s="321" t="s">
        <v>4030</v>
      </c>
      <c r="F4941" s="321"/>
      <c r="G4941" s="321"/>
      <c r="H4941" s="321"/>
      <c r="I4941" s="321"/>
      <c r="J4941" s="321"/>
      <c r="K4941" s="321"/>
      <c r="L4941" s="321"/>
      <c r="M4941" s="321"/>
      <c r="N4941" s="321"/>
      <c r="O4941" s="321"/>
      <c r="P4941" s="321"/>
      <c r="Q4941" s="321"/>
      <c r="R4941" s="321"/>
      <c r="S4941" s="321"/>
    </row>
    <row r="4942" spans="1:19" ht="10.9" customHeight="1" x14ac:dyDescent="0.2">
      <c r="A4942" s="322" t="s">
        <v>4022</v>
      </c>
      <c r="B4942" s="322"/>
      <c r="C4942" s="322"/>
      <c r="D4942" s="322"/>
      <c r="E4942" s="321" t="s">
        <v>4029</v>
      </c>
      <c r="F4942" s="321"/>
      <c r="G4942" s="321"/>
      <c r="H4942" s="321"/>
      <c r="I4942" s="321"/>
      <c r="J4942" s="321"/>
      <c r="K4942" s="321"/>
      <c r="L4942" s="321"/>
      <c r="M4942" s="321"/>
      <c r="N4942" s="321"/>
      <c r="O4942" s="321"/>
      <c r="P4942" s="322" t="s">
        <v>2904</v>
      </c>
      <c r="Q4942" s="322"/>
      <c r="R4942" s="321" t="s">
        <v>629</v>
      </c>
      <c r="S4942" s="321"/>
    </row>
    <row r="4943" spans="1:19" ht="10.9" customHeight="1" x14ac:dyDescent="0.2">
      <c r="A4943" s="157"/>
      <c r="B4943" s="324"/>
      <c r="C4943" s="324"/>
      <c r="D4943" s="324"/>
      <c r="E4943" s="324"/>
      <c r="F4943" s="324"/>
      <c r="G4943" s="325"/>
      <c r="H4943" s="325"/>
      <c r="I4943" s="325"/>
      <c r="J4943" s="325"/>
      <c r="K4943" s="156"/>
      <c r="L4943" s="326" t="s">
        <v>4020</v>
      </c>
      <c r="M4943" s="326"/>
      <c r="N4943" s="326"/>
      <c r="O4943" s="326"/>
      <c r="P4943" s="326"/>
      <c r="Q4943" s="326"/>
      <c r="R4943" s="326"/>
      <c r="S4943" s="156"/>
    </row>
    <row r="4944" spans="1:19" ht="65.650000000000006" customHeight="1" x14ac:dyDescent="0.2">
      <c r="A4944" s="155" t="s">
        <v>1247</v>
      </c>
      <c r="B4944" s="327" t="s">
        <v>0</v>
      </c>
      <c r="C4944" s="327"/>
      <c r="D4944" s="327" t="s">
        <v>1</v>
      </c>
      <c r="E4944" s="327"/>
      <c r="F4944" s="327"/>
      <c r="G4944" s="327" t="s">
        <v>2904</v>
      </c>
      <c r="H4944" s="327"/>
      <c r="I4944" s="328" t="s">
        <v>405</v>
      </c>
      <c r="J4944" s="328"/>
      <c r="K4944" s="154" t="s">
        <v>4</v>
      </c>
      <c r="L4944" s="322" t="s">
        <v>4019</v>
      </c>
      <c r="M4944" s="322"/>
      <c r="N4944" s="141" t="s">
        <v>4018</v>
      </c>
      <c r="O4944" s="322" t="s">
        <v>4017</v>
      </c>
      <c r="P4944" s="322"/>
      <c r="Q4944" s="322" t="s">
        <v>4016</v>
      </c>
      <c r="R4944" s="322"/>
      <c r="S4944" s="154" t="s">
        <v>5</v>
      </c>
    </row>
    <row r="4945" spans="1:19" ht="10.9" customHeight="1" x14ac:dyDescent="0.2">
      <c r="A4945" s="128" t="s">
        <v>4015</v>
      </c>
      <c r="B4945" s="334">
        <v>1082</v>
      </c>
      <c r="C4945" s="321"/>
      <c r="D4945" s="321" t="s">
        <v>3931</v>
      </c>
      <c r="E4945" s="321"/>
      <c r="F4945" s="321"/>
      <c r="G4945" s="321" t="s">
        <v>629</v>
      </c>
      <c r="H4945" s="321"/>
      <c r="I4945" s="335">
        <v>2.5000000000000001E-2</v>
      </c>
      <c r="J4945" s="331"/>
      <c r="K4945" s="142">
        <v>15.84</v>
      </c>
      <c r="L4945" s="331"/>
      <c r="M4945" s="331"/>
      <c r="N4945" s="132">
        <v>0.39600000000000002</v>
      </c>
      <c r="O4945" s="331"/>
      <c r="P4945" s="331"/>
      <c r="Q4945" s="331"/>
      <c r="R4945" s="331"/>
      <c r="S4945" s="132">
        <v>0.39600000000000002</v>
      </c>
    </row>
    <row r="4946" spans="1:19" ht="10.9" customHeight="1" x14ac:dyDescent="0.2">
      <c r="A4946" s="128" t="s">
        <v>4015</v>
      </c>
      <c r="B4946" s="334">
        <v>1101</v>
      </c>
      <c r="C4946" s="321"/>
      <c r="D4946" s="321" t="s">
        <v>3945</v>
      </c>
      <c r="E4946" s="321"/>
      <c r="F4946" s="321"/>
      <c r="G4946" s="321" t="s">
        <v>629</v>
      </c>
      <c r="H4946" s="321"/>
      <c r="I4946" s="335">
        <v>1</v>
      </c>
      <c r="J4946" s="331"/>
      <c r="K4946" s="132">
        <v>0.7</v>
      </c>
      <c r="L4946" s="331"/>
      <c r="M4946" s="331"/>
      <c r="N4946" s="132">
        <v>0.7</v>
      </c>
      <c r="O4946" s="331"/>
      <c r="P4946" s="331"/>
      <c r="Q4946" s="331"/>
      <c r="R4946" s="331"/>
      <c r="S4946" s="132">
        <v>0.7</v>
      </c>
    </row>
    <row r="4947" spans="1:19" ht="10.9" customHeight="1" x14ac:dyDescent="0.2">
      <c r="A4947" s="128" t="s">
        <v>4015</v>
      </c>
      <c r="B4947" s="334">
        <v>2508</v>
      </c>
      <c r="C4947" s="321"/>
      <c r="D4947" s="321" t="s">
        <v>3291</v>
      </c>
      <c r="E4947" s="321"/>
      <c r="F4947" s="321"/>
      <c r="G4947" s="321" t="s">
        <v>7</v>
      </c>
      <c r="H4947" s="321"/>
      <c r="I4947" s="335">
        <v>0.54300000000000004</v>
      </c>
      <c r="J4947" s="331"/>
      <c r="K4947" s="132">
        <v>0.18</v>
      </c>
      <c r="L4947" s="331"/>
      <c r="M4947" s="331"/>
      <c r="N4947" s="132">
        <v>9.7699999999999995E-2</v>
      </c>
      <c r="O4947" s="331"/>
      <c r="P4947" s="331"/>
      <c r="Q4947" s="331"/>
      <c r="R4947" s="331"/>
      <c r="S4947" s="132">
        <v>9.7699999999999995E-2</v>
      </c>
    </row>
    <row r="4948" spans="1:19" ht="10.9" customHeight="1" x14ac:dyDescent="0.2">
      <c r="A4948" s="128" t="s">
        <v>4015</v>
      </c>
      <c r="B4948" s="334">
        <v>2528</v>
      </c>
      <c r="C4948" s="321"/>
      <c r="D4948" s="321" t="s">
        <v>4028</v>
      </c>
      <c r="E4948" s="321"/>
      <c r="F4948" s="321"/>
      <c r="G4948" s="321" t="s">
        <v>7</v>
      </c>
      <c r="H4948" s="321"/>
      <c r="I4948" s="335">
        <v>0.01</v>
      </c>
      <c r="J4948" s="331"/>
      <c r="K4948" s="132">
        <v>0.71</v>
      </c>
      <c r="L4948" s="331"/>
      <c r="M4948" s="331"/>
      <c r="N4948" s="132">
        <v>7.1000000000000004E-3</v>
      </c>
      <c r="O4948" s="331"/>
      <c r="P4948" s="331"/>
      <c r="Q4948" s="331"/>
      <c r="R4948" s="331"/>
      <c r="S4948" s="132">
        <v>7.1000000000000004E-3</v>
      </c>
    </row>
    <row r="4949" spans="1:19" ht="10.9" customHeight="1" x14ac:dyDescent="0.2">
      <c r="A4949" s="128" t="s">
        <v>4015</v>
      </c>
      <c r="B4949" s="334">
        <v>9189</v>
      </c>
      <c r="C4949" s="321"/>
      <c r="D4949" s="321" t="s">
        <v>3934</v>
      </c>
      <c r="E4949" s="321"/>
      <c r="F4949" s="321"/>
      <c r="G4949" s="321" t="s">
        <v>629</v>
      </c>
      <c r="H4949" s="321"/>
      <c r="I4949" s="335">
        <v>1</v>
      </c>
      <c r="J4949" s="331"/>
      <c r="K4949" s="132">
        <v>6.5822000000000003</v>
      </c>
      <c r="L4949" s="331"/>
      <c r="M4949" s="331"/>
      <c r="N4949" s="132">
        <v>6.5822000000000003</v>
      </c>
      <c r="O4949" s="331"/>
      <c r="P4949" s="331"/>
      <c r="Q4949" s="331"/>
      <c r="R4949" s="331"/>
      <c r="S4949" s="132">
        <v>6.5822000000000003</v>
      </c>
    </row>
    <row r="4950" spans="1:19" ht="10.9" customHeight="1" x14ac:dyDescent="0.2">
      <c r="A4950" s="322" t="s">
        <v>4014</v>
      </c>
      <c r="B4950" s="322"/>
      <c r="C4950" s="322"/>
      <c r="D4950" s="322"/>
      <c r="E4950" s="322"/>
      <c r="F4950" s="322"/>
      <c r="G4950" s="322"/>
      <c r="H4950" s="322"/>
      <c r="I4950" s="322"/>
      <c r="J4950" s="322"/>
      <c r="K4950" s="322"/>
      <c r="L4950" s="333">
        <v>0</v>
      </c>
      <c r="M4950" s="322"/>
      <c r="N4950" s="152">
        <v>7.7830000000000004</v>
      </c>
      <c r="O4950" s="333">
        <v>0</v>
      </c>
      <c r="P4950" s="322"/>
      <c r="Q4950" s="333">
        <v>0</v>
      </c>
      <c r="R4950" s="322"/>
      <c r="S4950" s="152">
        <v>7.7830000000000004</v>
      </c>
    </row>
    <row r="4951" spans="1:19" ht="10.9" customHeight="1" x14ac:dyDescent="0.2">
      <c r="A4951" s="322" t="s">
        <v>4013</v>
      </c>
      <c r="B4951" s="322"/>
      <c r="C4951" s="322"/>
      <c r="D4951" s="322"/>
      <c r="E4951" s="322"/>
      <c r="F4951" s="322"/>
      <c r="G4951" s="322"/>
      <c r="H4951" s="322"/>
      <c r="I4951" s="322"/>
      <c r="J4951" s="322"/>
      <c r="K4951" s="322"/>
      <c r="L4951" s="330">
        <v>0</v>
      </c>
      <c r="M4951" s="322"/>
      <c r="N4951" s="149">
        <v>1</v>
      </c>
      <c r="O4951" s="330">
        <v>0</v>
      </c>
      <c r="P4951" s="322"/>
      <c r="Q4951" s="330">
        <v>0</v>
      </c>
      <c r="R4951" s="322"/>
      <c r="S4951" s="149">
        <v>1</v>
      </c>
    </row>
    <row r="4952" spans="1:19" ht="10.9" customHeight="1" x14ac:dyDescent="0.2">
      <c r="A4952" s="301"/>
      <c r="B4952" s="301"/>
      <c r="C4952" s="301"/>
      <c r="D4952" s="301"/>
      <c r="E4952" s="301"/>
      <c r="F4952" s="301"/>
      <c r="G4952" s="301"/>
      <c r="H4952" s="301"/>
      <c r="I4952" s="301"/>
      <c r="J4952" s="301"/>
      <c r="K4952" s="301"/>
      <c r="L4952" s="301"/>
      <c r="M4952" s="301"/>
      <c r="N4952" s="301"/>
      <c r="O4952" s="301"/>
      <c r="P4952" s="301"/>
      <c r="Q4952" s="301"/>
      <c r="R4952" s="301"/>
      <c r="S4952" s="301"/>
    </row>
    <row r="4953" spans="1:19" ht="10.9" customHeight="1" x14ac:dyDescent="0.2">
      <c r="A4953" s="322" t="s">
        <v>4022</v>
      </c>
      <c r="B4953" s="322"/>
      <c r="C4953" s="322"/>
      <c r="D4953" s="322"/>
      <c r="E4953" s="321" t="s">
        <v>4027</v>
      </c>
      <c r="F4953" s="321"/>
      <c r="G4953" s="321"/>
      <c r="H4953" s="321"/>
      <c r="I4953" s="321"/>
      <c r="J4953" s="321"/>
      <c r="K4953" s="321"/>
      <c r="L4953" s="321"/>
      <c r="M4953" s="321"/>
      <c r="N4953" s="321"/>
      <c r="O4953" s="321"/>
      <c r="P4953" s="322" t="s">
        <v>2904</v>
      </c>
      <c r="Q4953" s="322"/>
      <c r="R4953" s="321" t="s">
        <v>414</v>
      </c>
      <c r="S4953" s="321"/>
    </row>
    <row r="4954" spans="1:19" ht="10.9" customHeight="1" x14ac:dyDescent="0.2">
      <c r="A4954" s="157"/>
      <c r="B4954" s="324"/>
      <c r="C4954" s="324"/>
      <c r="D4954" s="324"/>
      <c r="E4954" s="324"/>
      <c r="F4954" s="324"/>
      <c r="G4954" s="325"/>
      <c r="H4954" s="325"/>
      <c r="I4954" s="325"/>
      <c r="J4954" s="325"/>
      <c r="K4954" s="156"/>
      <c r="L4954" s="326" t="s">
        <v>4020</v>
      </c>
      <c r="M4954" s="326"/>
      <c r="N4954" s="326"/>
      <c r="O4954" s="326"/>
      <c r="P4954" s="326"/>
      <c r="Q4954" s="326"/>
      <c r="R4954" s="326"/>
      <c r="S4954" s="156"/>
    </row>
    <row r="4955" spans="1:19" ht="65.650000000000006" customHeight="1" x14ac:dyDescent="0.2">
      <c r="A4955" s="155" t="s">
        <v>1247</v>
      </c>
      <c r="B4955" s="327" t="s">
        <v>0</v>
      </c>
      <c r="C4955" s="327"/>
      <c r="D4955" s="327" t="s">
        <v>1</v>
      </c>
      <c r="E4955" s="327"/>
      <c r="F4955" s="327"/>
      <c r="G4955" s="327" t="s">
        <v>2904</v>
      </c>
      <c r="H4955" s="327"/>
      <c r="I4955" s="328" t="s">
        <v>405</v>
      </c>
      <c r="J4955" s="328"/>
      <c r="K4955" s="154" t="s">
        <v>4</v>
      </c>
      <c r="L4955" s="322" t="s">
        <v>4019</v>
      </c>
      <c r="M4955" s="322"/>
      <c r="N4955" s="141" t="s">
        <v>4018</v>
      </c>
      <c r="O4955" s="322" t="s">
        <v>4017</v>
      </c>
      <c r="P4955" s="322"/>
      <c r="Q4955" s="322" t="s">
        <v>4016</v>
      </c>
      <c r="R4955" s="322"/>
      <c r="S4955" s="154" t="s">
        <v>5</v>
      </c>
    </row>
    <row r="4956" spans="1:19" ht="10.9" customHeight="1" x14ac:dyDescent="0.2">
      <c r="A4956" s="128" t="s">
        <v>4015</v>
      </c>
      <c r="B4956" s="339">
        <v>729</v>
      </c>
      <c r="C4956" s="321"/>
      <c r="D4956" s="321" t="s">
        <v>2955</v>
      </c>
      <c r="E4956" s="321"/>
      <c r="F4956" s="321"/>
      <c r="G4956" s="321" t="s">
        <v>414</v>
      </c>
      <c r="H4956" s="321"/>
      <c r="I4956" s="335">
        <v>1</v>
      </c>
      <c r="J4956" s="331"/>
      <c r="K4956" s="131">
        <v>95946.58</v>
      </c>
      <c r="L4956" s="331"/>
      <c r="M4956" s="331"/>
      <c r="N4956" s="131">
        <v>95946.58</v>
      </c>
      <c r="O4956" s="331"/>
      <c r="P4956" s="331"/>
      <c r="Q4956" s="331"/>
      <c r="R4956" s="331"/>
      <c r="S4956" s="131">
        <v>95946.58</v>
      </c>
    </row>
    <row r="4957" spans="1:19" ht="10.9" customHeight="1" x14ac:dyDescent="0.2">
      <c r="A4957" s="322" t="s">
        <v>4014</v>
      </c>
      <c r="B4957" s="322"/>
      <c r="C4957" s="322"/>
      <c r="D4957" s="322"/>
      <c r="E4957" s="322"/>
      <c r="F4957" s="322"/>
      <c r="G4957" s="322"/>
      <c r="H4957" s="322"/>
      <c r="I4957" s="322"/>
      <c r="J4957" s="322"/>
      <c r="K4957" s="322"/>
      <c r="L4957" s="333">
        <v>0</v>
      </c>
      <c r="M4957" s="322"/>
      <c r="N4957" s="159">
        <v>95946.58</v>
      </c>
      <c r="O4957" s="333">
        <v>0</v>
      </c>
      <c r="P4957" s="322"/>
      <c r="Q4957" s="333">
        <v>0</v>
      </c>
      <c r="R4957" s="322"/>
      <c r="S4957" s="159">
        <v>95946.58</v>
      </c>
    </row>
    <row r="4958" spans="1:19" ht="10.9" customHeight="1" x14ac:dyDescent="0.2">
      <c r="A4958" s="322" t="s">
        <v>4013</v>
      </c>
      <c r="B4958" s="322"/>
      <c r="C4958" s="322"/>
      <c r="D4958" s="322"/>
      <c r="E4958" s="322"/>
      <c r="F4958" s="322"/>
      <c r="G4958" s="322"/>
      <c r="H4958" s="322"/>
      <c r="I4958" s="322"/>
      <c r="J4958" s="322"/>
      <c r="K4958" s="322"/>
      <c r="L4958" s="330">
        <v>0</v>
      </c>
      <c r="M4958" s="322"/>
      <c r="N4958" s="149">
        <v>1</v>
      </c>
      <c r="O4958" s="330">
        <v>0</v>
      </c>
      <c r="P4958" s="322"/>
      <c r="Q4958" s="330">
        <v>0</v>
      </c>
      <c r="R4958" s="322"/>
      <c r="S4958" s="149">
        <v>1</v>
      </c>
    </row>
    <row r="4959" spans="1:19" ht="10.9" customHeight="1" x14ac:dyDescent="0.2">
      <c r="A4959" s="301"/>
      <c r="B4959" s="301"/>
      <c r="C4959" s="301"/>
      <c r="D4959" s="301"/>
      <c r="E4959" s="301"/>
      <c r="F4959" s="301"/>
      <c r="G4959" s="301"/>
      <c r="H4959" s="301"/>
      <c r="I4959" s="301"/>
      <c r="J4959" s="301"/>
      <c r="K4959" s="301"/>
      <c r="L4959" s="301"/>
      <c r="M4959" s="301"/>
      <c r="N4959" s="301"/>
      <c r="O4959" s="301"/>
      <c r="P4959" s="301"/>
      <c r="Q4959" s="301"/>
      <c r="R4959" s="301"/>
      <c r="S4959" s="301"/>
    </row>
    <row r="4960" spans="1:19" ht="10.9" customHeight="1" x14ac:dyDescent="0.2">
      <c r="A4960" s="322" t="s">
        <v>4022</v>
      </c>
      <c r="B4960" s="322"/>
      <c r="C4960" s="322"/>
      <c r="D4960" s="322"/>
      <c r="E4960" s="321" t="s">
        <v>4026</v>
      </c>
      <c r="F4960" s="321"/>
      <c r="G4960" s="321"/>
      <c r="H4960" s="321"/>
      <c r="I4960" s="321"/>
      <c r="J4960" s="321"/>
      <c r="K4960" s="321"/>
      <c r="L4960" s="321"/>
      <c r="M4960" s="321"/>
      <c r="N4960" s="321"/>
      <c r="O4960" s="321"/>
      <c r="P4960" s="322" t="s">
        <v>2904</v>
      </c>
      <c r="Q4960" s="322"/>
      <c r="R4960" s="321" t="s">
        <v>414</v>
      </c>
      <c r="S4960" s="321"/>
    </row>
    <row r="4961" spans="1:19" ht="10.9" customHeight="1" x14ac:dyDescent="0.2">
      <c r="A4961" s="157"/>
      <c r="B4961" s="324"/>
      <c r="C4961" s="324"/>
      <c r="D4961" s="324"/>
      <c r="E4961" s="324"/>
      <c r="F4961" s="324"/>
      <c r="G4961" s="325"/>
      <c r="H4961" s="325"/>
      <c r="I4961" s="325"/>
      <c r="J4961" s="325"/>
      <c r="K4961" s="156"/>
      <c r="L4961" s="326" t="s">
        <v>4020</v>
      </c>
      <c r="M4961" s="326"/>
      <c r="N4961" s="326"/>
      <c r="O4961" s="326"/>
      <c r="P4961" s="326"/>
      <c r="Q4961" s="326"/>
      <c r="R4961" s="326"/>
      <c r="S4961" s="156"/>
    </row>
    <row r="4962" spans="1:19" ht="65.650000000000006" customHeight="1" x14ac:dyDescent="0.2">
      <c r="A4962" s="155" t="s">
        <v>1247</v>
      </c>
      <c r="B4962" s="327" t="s">
        <v>0</v>
      </c>
      <c r="C4962" s="327"/>
      <c r="D4962" s="327" t="s">
        <v>1</v>
      </c>
      <c r="E4962" s="327"/>
      <c r="F4962" s="327"/>
      <c r="G4962" s="327" t="s">
        <v>2904</v>
      </c>
      <c r="H4962" s="327"/>
      <c r="I4962" s="328" t="s">
        <v>405</v>
      </c>
      <c r="J4962" s="328"/>
      <c r="K4962" s="154" t="s">
        <v>4</v>
      </c>
      <c r="L4962" s="322" t="s">
        <v>4019</v>
      </c>
      <c r="M4962" s="322"/>
      <c r="N4962" s="141" t="s">
        <v>4018</v>
      </c>
      <c r="O4962" s="322" t="s">
        <v>4017</v>
      </c>
      <c r="P4962" s="322"/>
      <c r="Q4962" s="322" t="s">
        <v>4016</v>
      </c>
      <c r="R4962" s="322"/>
      <c r="S4962" s="154" t="s">
        <v>5</v>
      </c>
    </row>
    <row r="4963" spans="1:19" ht="10.9" customHeight="1" x14ac:dyDescent="0.2">
      <c r="A4963" s="128" t="s">
        <v>4015</v>
      </c>
      <c r="B4963" s="339">
        <v>756</v>
      </c>
      <c r="C4963" s="321"/>
      <c r="D4963" s="321" t="s">
        <v>2950</v>
      </c>
      <c r="E4963" s="321"/>
      <c r="F4963" s="321"/>
      <c r="G4963" s="321" t="s">
        <v>414</v>
      </c>
      <c r="H4963" s="321"/>
      <c r="I4963" s="352">
        <v>111</v>
      </c>
      <c r="J4963" s="331"/>
      <c r="K4963" s="142">
        <v>90</v>
      </c>
      <c r="L4963" s="331"/>
      <c r="M4963" s="331"/>
      <c r="N4963" s="129">
        <v>9990</v>
      </c>
      <c r="O4963" s="331"/>
      <c r="P4963" s="331"/>
      <c r="Q4963" s="331"/>
      <c r="R4963" s="331"/>
      <c r="S4963" s="129">
        <v>9990</v>
      </c>
    </row>
    <row r="4964" spans="1:19" ht="10.9" customHeight="1" x14ac:dyDescent="0.2">
      <c r="A4964" s="322" t="s">
        <v>4014</v>
      </c>
      <c r="B4964" s="322"/>
      <c r="C4964" s="322"/>
      <c r="D4964" s="322"/>
      <c r="E4964" s="322"/>
      <c r="F4964" s="322"/>
      <c r="G4964" s="322"/>
      <c r="H4964" s="322"/>
      <c r="I4964" s="322"/>
      <c r="J4964" s="322"/>
      <c r="K4964" s="322"/>
      <c r="L4964" s="333">
        <v>0</v>
      </c>
      <c r="M4964" s="322"/>
      <c r="N4964" s="151">
        <v>9990</v>
      </c>
      <c r="O4964" s="333">
        <v>0</v>
      </c>
      <c r="P4964" s="322"/>
      <c r="Q4964" s="333">
        <v>0</v>
      </c>
      <c r="R4964" s="322"/>
      <c r="S4964" s="151">
        <v>9990</v>
      </c>
    </row>
    <row r="4965" spans="1:19" ht="10.9" customHeight="1" x14ac:dyDescent="0.2">
      <c r="A4965" s="322" t="s">
        <v>4013</v>
      </c>
      <c r="B4965" s="322"/>
      <c r="C4965" s="322"/>
      <c r="D4965" s="322"/>
      <c r="E4965" s="322"/>
      <c r="F4965" s="322"/>
      <c r="G4965" s="322"/>
      <c r="H4965" s="322"/>
      <c r="I4965" s="322"/>
      <c r="J4965" s="322"/>
      <c r="K4965" s="322"/>
      <c r="L4965" s="330">
        <v>0</v>
      </c>
      <c r="M4965" s="322"/>
      <c r="N4965" s="149">
        <v>1</v>
      </c>
      <c r="O4965" s="330">
        <v>0</v>
      </c>
      <c r="P4965" s="322"/>
      <c r="Q4965" s="330">
        <v>0</v>
      </c>
      <c r="R4965" s="322"/>
      <c r="S4965" s="149">
        <v>1</v>
      </c>
    </row>
    <row r="4966" spans="1:19" ht="10.9" customHeight="1" x14ac:dyDescent="0.2">
      <c r="A4966" s="301"/>
      <c r="B4966" s="301"/>
      <c r="C4966" s="301"/>
      <c r="D4966" s="301"/>
      <c r="E4966" s="301"/>
      <c r="F4966" s="301"/>
      <c r="G4966" s="301"/>
      <c r="H4966" s="301"/>
      <c r="I4966" s="301"/>
      <c r="J4966" s="301"/>
      <c r="K4966" s="301"/>
      <c r="L4966" s="301"/>
      <c r="M4966" s="301"/>
      <c r="N4966" s="301"/>
      <c r="O4966" s="301"/>
      <c r="P4966" s="301"/>
      <c r="Q4966" s="301"/>
      <c r="R4966" s="301"/>
      <c r="S4966" s="301"/>
    </row>
    <row r="4967" spans="1:19" ht="10.9" customHeight="1" x14ac:dyDescent="0.2">
      <c r="A4967" s="322" t="s">
        <v>4022</v>
      </c>
      <c r="B4967" s="322"/>
      <c r="C4967" s="322"/>
      <c r="D4967" s="322"/>
      <c r="E4967" s="321" t="s">
        <v>4025</v>
      </c>
      <c r="F4967" s="321"/>
      <c r="G4967" s="321"/>
      <c r="H4967" s="321"/>
      <c r="I4967" s="321"/>
      <c r="J4967" s="321"/>
      <c r="K4967" s="321"/>
      <c r="L4967" s="321"/>
      <c r="M4967" s="321"/>
      <c r="N4967" s="321"/>
      <c r="O4967" s="321"/>
      <c r="P4967" s="322" t="s">
        <v>2904</v>
      </c>
      <c r="Q4967" s="322"/>
      <c r="R4967" s="321" t="s">
        <v>414</v>
      </c>
      <c r="S4967" s="321"/>
    </row>
    <row r="4968" spans="1:19" ht="10.9" customHeight="1" x14ac:dyDescent="0.2">
      <c r="A4968" s="157"/>
      <c r="B4968" s="324"/>
      <c r="C4968" s="324"/>
      <c r="D4968" s="324"/>
      <c r="E4968" s="324"/>
      <c r="F4968" s="324"/>
      <c r="G4968" s="325"/>
      <c r="H4968" s="325"/>
      <c r="I4968" s="325"/>
      <c r="J4968" s="325"/>
      <c r="K4968" s="156"/>
      <c r="L4968" s="326" t="s">
        <v>4020</v>
      </c>
      <c r="M4968" s="326"/>
      <c r="N4968" s="326"/>
      <c r="O4968" s="326"/>
      <c r="P4968" s="326"/>
      <c r="Q4968" s="326"/>
      <c r="R4968" s="326"/>
      <c r="S4968" s="156"/>
    </row>
    <row r="4969" spans="1:19" ht="65.650000000000006" customHeight="1" x14ac:dyDescent="0.2">
      <c r="A4969" s="155" t="s">
        <v>1247</v>
      </c>
      <c r="B4969" s="327" t="s">
        <v>0</v>
      </c>
      <c r="C4969" s="327"/>
      <c r="D4969" s="327" t="s">
        <v>1</v>
      </c>
      <c r="E4969" s="327"/>
      <c r="F4969" s="327"/>
      <c r="G4969" s="327" t="s">
        <v>2904</v>
      </c>
      <c r="H4969" s="327"/>
      <c r="I4969" s="328" t="s">
        <v>405</v>
      </c>
      <c r="J4969" s="328"/>
      <c r="K4969" s="154" t="s">
        <v>4</v>
      </c>
      <c r="L4969" s="322" t="s">
        <v>4019</v>
      </c>
      <c r="M4969" s="322"/>
      <c r="N4969" s="141" t="s">
        <v>4018</v>
      </c>
      <c r="O4969" s="322" t="s">
        <v>4017</v>
      </c>
      <c r="P4969" s="322"/>
      <c r="Q4969" s="322" t="s">
        <v>4016</v>
      </c>
      <c r="R4969" s="322"/>
      <c r="S4969" s="154" t="s">
        <v>5</v>
      </c>
    </row>
    <row r="4970" spans="1:19" ht="10.9" customHeight="1" x14ac:dyDescent="0.2">
      <c r="A4970" s="128" t="s">
        <v>4015</v>
      </c>
      <c r="B4970" s="334">
        <v>1810</v>
      </c>
      <c r="C4970" s="321"/>
      <c r="D4970" s="321" t="s">
        <v>3139</v>
      </c>
      <c r="E4970" s="321"/>
      <c r="F4970" s="321"/>
      <c r="G4970" s="321" t="s">
        <v>7</v>
      </c>
      <c r="H4970" s="321"/>
      <c r="I4970" s="335">
        <v>1</v>
      </c>
      <c r="J4970" s="331"/>
      <c r="K4970" s="132">
        <v>2.65</v>
      </c>
      <c r="L4970" s="331"/>
      <c r="M4970" s="331"/>
      <c r="N4970" s="132">
        <v>2.65</v>
      </c>
      <c r="O4970" s="331"/>
      <c r="P4970" s="331"/>
      <c r="Q4970" s="331"/>
      <c r="R4970" s="331"/>
      <c r="S4970" s="132">
        <v>2.65</v>
      </c>
    </row>
    <row r="4971" spans="1:19" ht="10.9" customHeight="1" x14ac:dyDescent="0.2">
      <c r="A4971" s="128" t="s">
        <v>4015</v>
      </c>
      <c r="B4971" s="334">
        <v>1817</v>
      </c>
      <c r="C4971" s="321"/>
      <c r="D4971" s="321" t="s">
        <v>3138</v>
      </c>
      <c r="E4971" s="321"/>
      <c r="F4971" s="321"/>
      <c r="G4971" s="321" t="s">
        <v>7</v>
      </c>
      <c r="H4971" s="321"/>
      <c r="I4971" s="335">
        <v>2</v>
      </c>
      <c r="J4971" s="331"/>
      <c r="K4971" s="132">
        <v>7.95</v>
      </c>
      <c r="L4971" s="331"/>
      <c r="M4971" s="331"/>
      <c r="N4971" s="142">
        <v>15.9</v>
      </c>
      <c r="O4971" s="331"/>
      <c r="P4971" s="331"/>
      <c r="Q4971" s="331"/>
      <c r="R4971" s="331"/>
      <c r="S4971" s="142">
        <v>15.9</v>
      </c>
    </row>
    <row r="4972" spans="1:19" ht="10.9" customHeight="1" x14ac:dyDescent="0.2">
      <c r="A4972" s="128" t="s">
        <v>4015</v>
      </c>
      <c r="B4972" s="334">
        <v>1819</v>
      </c>
      <c r="C4972" s="321"/>
      <c r="D4972" s="321" t="s">
        <v>3137</v>
      </c>
      <c r="E4972" s="321"/>
      <c r="F4972" s="321"/>
      <c r="G4972" s="321" t="s">
        <v>7</v>
      </c>
      <c r="H4972" s="321"/>
      <c r="I4972" s="335">
        <v>9</v>
      </c>
      <c r="J4972" s="331"/>
      <c r="K4972" s="132">
        <v>2.9</v>
      </c>
      <c r="L4972" s="331"/>
      <c r="M4972" s="331"/>
      <c r="N4972" s="142">
        <v>26.1</v>
      </c>
      <c r="O4972" s="331"/>
      <c r="P4972" s="331"/>
      <c r="Q4972" s="331"/>
      <c r="R4972" s="331"/>
      <c r="S4972" s="142">
        <v>26.1</v>
      </c>
    </row>
    <row r="4973" spans="1:19" ht="10.9" customHeight="1" x14ac:dyDescent="0.2">
      <c r="A4973" s="128" t="s">
        <v>4015</v>
      </c>
      <c r="B4973" s="334">
        <v>1820</v>
      </c>
      <c r="C4973" s="321"/>
      <c r="D4973" s="321" t="s">
        <v>3136</v>
      </c>
      <c r="E4973" s="321"/>
      <c r="F4973" s="321"/>
      <c r="G4973" s="321" t="s">
        <v>7</v>
      </c>
      <c r="H4973" s="321"/>
      <c r="I4973" s="347">
        <v>29</v>
      </c>
      <c r="J4973" s="331"/>
      <c r="K4973" s="132">
        <v>6.26</v>
      </c>
      <c r="L4973" s="331"/>
      <c r="M4973" s="331"/>
      <c r="N4973" s="135">
        <v>181.54</v>
      </c>
      <c r="O4973" s="331"/>
      <c r="P4973" s="331"/>
      <c r="Q4973" s="331"/>
      <c r="R4973" s="331"/>
      <c r="S4973" s="135">
        <v>181.54</v>
      </c>
    </row>
    <row r="4974" spans="1:19" ht="10.9" customHeight="1" x14ac:dyDescent="0.2">
      <c r="A4974" s="128" t="s">
        <v>4015</v>
      </c>
      <c r="B4974" s="334">
        <v>1830</v>
      </c>
      <c r="C4974" s="321"/>
      <c r="D4974" s="321" t="s">
        <v>3189</v>
      </c>
      <c r="E4974" s="321"/>
      <c r="F4974" s="321"/>
      <c r="G4974" s="321" t="s">
        <v>7</v>
      </c>
      <c r="H4974" s="321"/>
      <c r="I4974" s="347">
        <v>73</v>
      </c>
      <c r="J4974" s="331"/>
      <c r="K4974" s="132">
        <v>0.64</v>
      </c>
      <c r="L4974" s="331"/>
      <c r="M4974" s="331"/>
      <c r="N4974" s="142">
        <v>46.72</v>
      </c>
      <c r="O4974" s="331"/>
      <c r="P4974" s="331"/>
      <c r="Q4974" s="331"/>
      <c r="R4974" s="331"/>
      <c r="S4974" s="142">
        <v>46.72</v>
      </c>
    </row>
    <row r="4975" spans="1:19" ht="10.9" customHeight="1" x14ac:dyDescent="0.2">
      <c r="A4975" s="128" t="s">
        <v>4015</v>
      </c>
      <c r="B4975" s="334">
        <v>1885</v>
      </c>
      <c r="C4975" s="321"/>
      <c r="D4975" s="321" t="s">
        <v>3183</v>
      </c>
      <c r="E4975" s="321"/>
      <c r="F4975" s="321"/>
      <c r="G4975" s="321" t="s">
        <v>19</v>
      </c>
      <c r="H4975" s="321"/>
      <c r="I4975" s="351">
        <v>3773.05</v>
      </c>
      <c r="J4975" s="331"/>
      <c r="K4975" s="132">
        <v>1.2831999999999999</v>
      </c>
      <c r="L4975" s="331"/>
      <c r="M4975" s="331"/>
      <c r="N4975" s="129">
        <v>4841.5778</v>
      </c>
      <c r="O4975" s="331"/>
      <c r="P4975" s="331"/>
      <c r="Q4975" s="331"/>
      <c r="R4975" s="331"/>
      <c r="S4975" s="129">
        <v>4841.5778</v>
      </c>
    </row>
    <row r="4976" spans="1:19" ht="10.9" customHeight="1" x14ac:dyDescent="0.2">
      <c r="A4976" s="128" t="s">
        <v>4015</v>
      </c>
      <c r="B4976" s="334">
        <v>1886</v>
      </c>
      <c r="C4976" s="321"/>
      <c r="D4976" s="321" t="s">
        <v>3182</v>
      </c>
      <c r="E4976" s="321"/>
      <c r="F4976" s="321"/>
      <c r="G4976" s="321" t="s">
        <v>19</v>
      </c>
      <c r="H4976" s="321"/>
      <c r="I4976" s="351">
        <v>1551.89</v>
      </c>
      <c r="J4976" s="331"/>
      <c r="K4976" s="132">
        <v>3.03</v>
      </c>
      <c r="L4976" s="331"/>
      <c r="M4976" s="331"/>
      <c r="N4976" s="129">
        <v>4702.2267000000002</v>
      </c>
      <c r="O4976" s="331"/>
      <c r="P4976" s="331"/>
      <c r="Q4976" s="331"/>
      <c r="R4976" s="331"/>
      <c r="S4976" s="129">
        <v>4702.2267000000002</v>
      </c>
    </row>
    <row r="4977" spans="1:19" ht="10.9" customHeight="1" x14ac:dyDescent="0.2">
      <c r="A4977" s="128" t="s">
        <v>4015</v>
      </c>
      <c r="B4977" s="334">
        <v>1902</v>
      </c>
      <c r="C4977" s="321"/>
      <c r="D4977" s="321" t="s">
        <v>3174</v>
      </c>
      <c r="E4977" s="321"/>
      <c r="F4977" s="321"/>
      <c r="G4977" s="321" t="s">
        <v>19</v>
      </c>
      <c r="H4977" s="321"/>
      <c r="I4977" s="347">
        <v>51.46</v>
      </c>
      <c r="J4977" s="331"/>
      <c r="K4977" s="132">
        <v>1.7633000000000001</v>
      </c>
      <c r="L4977" s="331"/>
      <c r="M4977" s="331"/>
      <c r="N4977" s="142">
        <v>90.739400000000003</v>
      </c>
      <c r="O4977" s="331"/>
      <c r="P4977" s="331"/>
      <c r="Q4977" s="331"/>
      <c r="R4977" s="331"/>
      <c r="S4977" s="142">
        <v>90.739400000000003</v>
      </c>
    </row>
    <row r="4978" spans="1:19" ht="10.9" customHeight="1" x14ac:dyDescent="0.2">
      <c r="A4978" s="128" t="s">
        <v>4015</v>
      </c>
      <c r="B4978" s="334">
        <v>1903</v>
      </c>
      <c r="C4978" s="321"/>
      <c r="D4978" s="321" t="s">
        <v>3173</v>
      </c>
      <c r="E4978" s="321"/>
      <c r="F4978" s="321"/>
      <c r="G4978" s="321" t="s">
        <v>19</v>
      </c>
      <c r="H4978" s="321"/>
      <c r="I4978" s="347">
        <v>29.21</v>
      </c>
      <c r="J4978" s="331"/>
      <c r="K4978" s="132">
        <v>2.5867</v>
      </c>
      <c r="L4978" s="331"/>
      <c r="M4978" s="331"/>
      <c r="N4978" s="142">
        <v>75.557500000000005</v>
      </c>
      <c r="O4978" s="331"/>
      <c r="P4978" s="331"/>
      <c r="Q4978" s="331"/>
      <c r="R4978" s="331"/>
      <c r="S4978" s="142">
        <v>75.557500000000005</v>
      </c>
    </row>
    <row r="4979" spans="1:19" ht="10.9" customHeight="1" x14ac:dyDescent="0.2">
      <c r="A4979" s="128" t="s">
        <v>4015</v>
      </c>
      <c r="B4979" s="334">
        <v>1904</v>
      </c>
      <c r="C4979" s="321"/>
      <c r="D4979" s="321" t="s">
        <v>3172</v>
      </c>
      <c r="E4979" s="321"/>
      <c r="F4979" s="321"/>
      <c r="G4979" s="321" t="s">
        <v>19</v>
      </c>
      <c r="H4979" s="321"/>
      <c r="I4979" s="335">
        <v>2.2999999999999998</v>
      </c>
      <c r="J4979" s="331"/>
      <c r="K4979" s="132">
        <v>2.82</v>
      </c>
      <c r="L4979" s="331"/>
      <c r="M4979" s="331"/>
      <c r="N4979" s="132">
        <v>6.4859999999999998</v>
      </c>
      <c r="O4979" s="331"/>
      <c r="P4979" s="331"/>
      <c r="Q4979" s="331"/>
      <c r="R4979" s="331"/>
      <c r="S4979" s="132">
        <v>6.4859999999999998</v>
      </c>
    </row>
    <row r="4980" spans="1:19" ht="10.9" customHeight="1" x14ac:dyDescent="0.2">
      <c r="A4980" s="128" t="s">
        <v>4015</v>
      </c>
      <c r="B4980" s="334">
        <v>1907</v>
      </c>
      <c r="C4980" s="321"/>
      <c r="D4980" s="321" t="s">
        <v>3170</v>
      </c>
      <c r="E4980" s="321"/>
      <c r="F4980" s="321"/>
      <c r="G4980" s="321" t="s">
        <v>19</v>
      </c>
      <c r="H4980" s="321"/>
      <c r="I4980" s="352">
        <v>452.16</v>
      </c>
      <c r="J4980" s="331"/>
      <c r="K4980" s="142">
        <v>10.9</v>
      </c>
      <c r="L4980" s="331"/>
      <c r="M4980" s="331"/>
      <c r="N4980" s="129">
        <v>4928.5439999999999</v>
      </c>
      <c r="O4980" s="331"/>
      <c r="P4980" s="331"/>
      <c r="Q4980" s="331"/>
      <c r="R4980" s="331"/>
      <c r="S4980" s="129">
        <v>4928.5439999999999</v>
      </c>
    </row>
    <row r="4981" spans="1:19" ht="21.75" customHeight="1" x14ac:dyDescent="0.2">
      <c r="A4981" s="128" t="s">
        <v>4015</v>
      </c>
      <c r="B4981" s="334">
        <v>2116</v>
      </c>
      <c r="C4981" s="321"/>
      <c r="D4981" s="321" t="s">
        <v>3054</v>
      </c>
      <c r="E4981" s="321"/>
      <c r="F4981" s="321"/>
      <c r="G4981" s="321" t="s">
        <v>7</v>
      </c>
      <c r="H4981" s="321"/>
      <c r="I4981" s="335">
        <v>3</v>
      </c>
      <c r="J4981" s="331"/>
      <c r="K4981" s="142">
        <v>94.16</v>
      </c>
      <c r="L4981" s="331"/>
      <c r="M4981" s="331"/>
      <c r="N4981" s="135">
        <v>282.48</v>
      </c>
      <c r="O4981" s="331"/>
      <c r="P4981" s="331"/>
      <c r="Q4981" s="331"/>
      <c r="R4981" s="331"/>
      <c r="S4981" s="135">
        <v>282.48</v>
      </c>
    </row>
    <row r="4982" spans="1:19" ht="10.9" customHeight="1" x14ac:dyDescent="0.2">
      <c r="A4982" s="128" t="s">
        <v>4015</v>
      </c>
      <c r="B4982" s="334">
        <v>2337</v>
      </c>
      <c r="C4982" s="321"/>
      <c r="D4982" s="321" t="s">
        <v>3048</v>
      </c>
      <c r="E4982" s="321"/>
      <c r="F4982" s="321"/>
      <c r="G4982" s="321" t="s">
        <v>7</v>
      </c>
      <c r="H4982" s="321"/>
      <c r="I4982" s="347">
        <v>78</v>
      </c>
      <c r="J4982" s="331"/>
      <c r="K4982" s="135">
        <v>163</v>
      </c>
      <c r="L4982" s="331"/>
      <c r="M4982" s="331"/>
      <c r="N4982" s="131">
        <v>12714</v>
      </c>
      <c r="O4982" s="331"/>
      <c r="P4982" s="331"/>
      <c r="Q4982" s="331"/>
      <c r="R4982" s="331"/>
      <c r="S4982" s="131">
        <v>12714</v>
      </c>
    </row>
    <row r="4983" spans="1:19" ht="10.9" customHeight="1" x14ac:dyDescent="0.2">
      <c r="A4983" s="128" t="s">
        <v>4015</v>
      </c>
      <c r="B4983" s="334">
        <v>2338</v>
      </c>
      <c r="C4983" s="321"/>
      <c r="D4983" s="321" t="s">
        <v>3047</v>
      </c>
      <c r="E4983" s="321"/>
      <c r="F4983" s="321"/>
      <c r="G4983" s="321" t="s">
        <v>7</v>
      </c>
      <c r="H4983" s="321"/>
      <c r="I4983" s="335">
        <v>1</v>
      </c>
      <c r="J4983" s="331"/>
      <c r="K4983" s="135">
        <v>220.33</v>
      </c>
      <c r="L4983" s="331"/>
      <c r="M4983" s="331"/>
      <c r="N4983" s="135">
        <v>220.33</v>
      </c>
      <c r="O4983" s="331"/>
      <c r="P4983" s="331"/>
      <c r="Q4983" s="331"/>
      <c r="R4983" s="331"/>
      <c r="S4983" s="135">
        <v>220.33</v>
      </c>
    </row>
    <row r="4984" spans="1:19" ht="10.9" customHeight="1" x14ac:dyDescent="0.2">
      <c r="A4984" s="128" t="s">
        <v>4015</v>
      </c>
      <c r="B4984" s="334">
        <v>9131</v>
      </c>
      <c r="C4984" s="321"/>
      <c r="D4984" s="321" t="s">
        <v>3005</v>
      </c>
      <c r="E4984" s="321"/>
      <c r="F4984" s="321"/>
      <c r="G4984" s="321" t="s">
        <v>7</v>
      </c>
      <c r="H4984" s="321"/>
      <c r="I4984" s="335">
        <v>7</v>
      </c>
      <c r="J4984" s="331"/>
      <c r="K4984" s="132">
        <v>2.09</v>
      </c>
      <c r="L4984" s="331"/>
      <c r="M4984" s="331"/>
      <c r="N4984" s="142">
        <v>14.63</v>
      </c>
      <c r="O4984" s="331"/>
      <c r="P4984" s="331"/>
      <c r="Q4984" s="331"/>
      <c r="R4984" s="331"/>
      <c r="S4984" s="142">
        <v>14.63</v>
      </c>
    </row>
    <row r="4985" spans="1:19" ht="10.9" customHeight="1" x14ac:dyDescent="0.2">
      <c r="A4985" s="128" t="s">
        <v>4015</v>
      </c>
      <c r="B4985" s="334">
        <v>9294</v>
      </c>
      <c r="C4985" s="321"/>
      <c r="D4985" s="321" t="s">
        <v>3034</v>
      </c>
      <c r="E4985" s="321"/>
      <c r="F4985" s="321"/>
      <c r="G4985" s="321" t="s">
        <v>7</v>
      </c>
      <c r="H4985" s="321"/>
      <c r="I4985" s="335">
        <v>1</v>
      </c>
      <c r="J4985" s="331"/>
      <c r="K4985" s="135">
        <v>357.66</v>
      </c>
      <c r="L4985" s="331"/>
      <c r="M4985" s="331"/>
      <c r="N4985" s="135">
        <v>357.66</v>
      </c>
      <c r="O4985" s="331"/>
      <c r="P4985" s="331"/>
      <c r="Q4985" s="331"/>
      <c r="R4985" s="331"/>
      <c r="S4985" s="135">
        <v>357.66</v>
      </c>
    </row>
    <row r="4986" spans="1:19" ht="10.9" customHeight="1" x14ac:dyDescent="0.2">
      <c r="A4986" s="128" t="s">
        <v>4015</v>
      </c>
      <c r="B4986" s="334">
        <v>9297</v>
      </c>
      <c r="C4986" s="321"/>
      <c r="D4986" s="321" t="s">
        <v>3031</v>
      </c>
      <c r="E4986" s="321"/>
      <c r="F4986" s="321"/>
      <c r="G4986" s="321" t="s">
        <v>7</v>
      </c>
      <c r="H4986" s="321"/>
      <c r="I4986" s="335">
        <v>1</v>
      </c>
      <c r="J4986" s="331"/>
      <c r="K4986" s="142">
        <v>97.73</v>
      </c>
      <c r="L4986" s="331"/>
      <c r="M4986" s="331"/>
      <c r="N4986" s="142">
        <v>97.73</v>
      </c>
      <c r="O4986" s="331"/>
      <c r="P4986" s="331"/>
      <c r="Q4986" s="331"/>
      <c r="R4986" s="331"/>
      <c r="S4986" s="142">
        <v>97.73</v>
      </c>
    </row>
    <row r="4987" spans="1:19" ht="21.75" customHeight="1" x14ac:dyDescent="0.2">
      <c r="A4987" s="128" t="s">
        <v>4015</v>
      </c>
      <c r="B4987" s="334">
        <v>9302</v>
      </c>
      <c r="C4987" s="321"/>
      <c r="D4987" s="321" t="s">
        <v>3158</v>
      </c>
      <c r="E4987" s="321"/>
      <c r="F4987" s="321"/>
      <c r="G4987" s="321" t="s">
        <v>7</v>
      </c>
      <c r="H4987" s="321"/>
      <c r="I4987" s="335">
        <v>2</v>
      </c>
      <c r="J4987" s="331"/>
      <c r="K4987" s="132">
        <v>2.78</v>
      </c>
      <c r="L4987" s="331"/>
      <c r="M4987" s="331"/>
      <c r="N4987" s="132">
        <v>5.56</v>
      </c>
      <c r="O4987" s="331"/>
      <c r="P4987" s="331"/>
      <c r="Q4987" s="331"/>
      <c r="R4987" s="331"/>
      <c r="S4987" s="132">
        <v>5.56</v>
      </c>
    </row>
    <row r="4988" spans="1:19" ht="21.75" customHeight="1" x14ac:dyDescent="0.2">
      <c r="A4988" s="128" t="s">
        <v>4015</v>
      </c>
      <c r="B4988" s="334">
        <v>9305</v>
      </c>
      <c r="C4988" s="321"/>
      <c r="D4988" s="321" t="s">
        <v>3132</v>
      </c>
      <c r="E4988" s="321"/>
      <c r="F4988" s="321"/>
      <c r="G4988" s="321" t="s">
        <v>7</v>
      </c>
      <c r="H4988" s="321"/>
      <c r="I4988" s="352">
        <v>685</v>
      </c>
      <c r="J4988" s="331"/>
      <c r="K4988" s="132">
        <v>3.59</v>
      </c>
      <c r="L4988" s="331"/>
      <c r="M4988" s="331"/>
      <c r="N4988" s="129">
        <v>2459.15</v>
      </c>
      <c r="O4988" s="331"/>
      <c r="P4988" s="331"/>
      <c r="Q4988" s="331"/>
      <c r="R4988" s="331"/>
      <c r="S4988" s="129">
        <v>2459.15</v>
      </c>
    </row>
    <row r="4989" spans="1:19" ht="10.9" customHeight="1" x14ac:dyDescent="0.2">
      <c r="A4989" s="128" t="s">
        <v>4015</v>
      </c>
      <c r="B4989" s="334">
        <v>9319</v>
      </c>
      <c r="C4989" s="321"/>
      <c r="D4989" s="321" t="s">
        <v>3094</v>
      </c>
      <c r="E4989" s="321"/>
      <c r="F4989" s="321"/>
      <c r="G4989" s="321" t="s">
        <v>7</v>
      </c>
      <c r="H4989" s="321"/>
      <c r="I4989" s="335">
        <v>4</v>
      </c>
      <c r="J4989" s="331"/>
      <c r="K4989" s="132">
        <v>7.34</v>
      </c>
      <c r="L4989" s="331"/>
      <c r="M4989" s="331"/>
      <c r="N4989" s="142">
        <v>29.36</v>
      </c>
      <c r="O4989" s="331"/>
      <c r="P4989" s="331"/>
      <c r="Q4989" s="331"/>
      <c r="R4989" s="331"/>
      <c r="S4989" s="142">
        <v>29.36</v>
      </c>
    </row>
    <row r="4990" spans="1:19" ht="21.75" customHeight="1" x14ac:dyDescent="0.2">
      <c r="A4990" s="128" t="s">
        <v>4015</v>
      </c>
      <c r="B4990" s="334">
        <v>9440</v>
      </c>
      <c r="C4990" s="321"/>
      <c r="D4990" s="321" t="s">
        <v>3065</v>
      </c>
      <c r="E4990" s="321"/>
      <c r="F4990" s="321"/>
      <c r="G4990" s="321" t="s">
        <v>7</v>
      </c>
      <c r="H4990" s="321"/>
      <c r="I4990" s="335">
        <v>2</v>
      </c>
      <c r="J4990" s="331"/>
      <c r="K4990" s="142">
        <v>23.51</v>
      </c>
      <c r="L4990" s="331"/>
      <c r="M4990" s="331"/>
      <c r="N4990" s="142">
        <v>47.02</v>
      </c>
      <c r="O4990" s="331"/>
      <c r="P4990" s="331"/>
      <c r="Q4990" s="331"/>
      <c r="R4990" s="331"/>
      <c r="S4990" s="142">
        <v>47.02</v>
      </c>
    </row>
    <row r="4991" spans="1:19" ht="10.9" customHeight="1" x14ac:dyDescent="0.2">
      <c r="A4991" s="128" t="s">
        <v>4015</v>
      </c>
      <c r="B4991" s="334">
        <v>9441</v>
      </c>
      <c r="C4991" s="321"/>
      <c r="D4991" s="321" t="s">
        <v>3147</v>
      </c>
      <c r="E4991" s="321"/>
      <c r="F4991" s="321"/>
      <c r="G4991" s="321" t="s">
        <v>19</v>
      </c>
      <c r="H4991" s="321"/>
      <c r="I4991" s="347">
        <v>98.22</v>
      </c>
      <c r="J4991" s="331"/>
      <c r="K4991" s="132">
        <v>3.92</v>
      </c>
      <c r="L4991" s="331"/>
      <c r="M4991" s="331"/>
      <c r="N4991" s="135">
        <v>385.0224</v>
      </c>
      <c r="O4991" s="331"/>
      <c r="P4991" s="331"/>
      <c r="Q4991" s="331"/>
      <c r="R4991" s="331"/>
      <c r="S4991" s="135">
        <v>385.0224</v>
      </c>
    </row>
    <row r="4992" spans="1:19" ht="10.9" customHeight="1" x14ac:dyDescent="0.2">
      <c r="A4992" s="128" t="s">
        <v>4015</v>
      </c>
      <c r="B4992" s="334">
        <v>9442</v>
      </c>
      <c r="C4992" s="321"/>
      <c r="D4992" s="321" t="s">
        <v>3027</v>
      </c>
      <c r="E4992" s="321"/>
      <c r="F4992" s="321"/>
      <c r="G4992" s="321" t="s">
        <v>7</v>
      </c>
      <c r="H4992" s="321"/>
      <c r="I4992" s="335">
        <v>2</v>
      </c>
      <c r="J4992" s="331"/>
      <c r="K4992" s="135">
        <v>172.67</v>
      </c>
      <c r="L4992" s="331"/>
      <c r="M4992" s="331"/>
      <c r="N4992" s="135">
        <v>345.34</v>
      </c>
      <c r="O4992" s="331"/>
      <c r="P4992" s="331"/>
      <c r="Q4992" s="331"/>
      <c r="R4992" s="331"/>
      <c r="S4992" s="135">
        <v>345.34</v>
      </c>
    </row>
    <row r="4993" spans="1:19" ht="21.75" customHeight="1" x14ac:dyDescent="0.2">
      <c r="A4993" s="128" t="s">
        <v>4015</v>
      </c>
      <c r="B4993" s="334">
        <v>9443</v>
      </c>
      <c r="C4993" s="321"/>
      <c r="D4993" s="321" t="s">
        <v>3064</v>
      </c>
      <c r="E4993" s="321"/>
      <c r="F4993" s="321"/>
      <c r="G4993" s="321" t="s">
        <v>7</v>
      </c>
      <c r="H4993" s="321"/>
      <c r="I4993" s="352">
        <v>361</v>
      </c>
      <c r="J4993" s="331"/>
      <c r="K4993" s="142">
        <v>22.82</v>
      </c>
      <c r="L4993" s="331"/>
      <c r="M4993" s="331"/>
      <c r="N4993" s="129">
        <v>8238.02</v>
      </c>
      <c r="O4993" s="331"/>
      <c r="P4993" s="331"/>
      <c r="Q4993" s="331"/>
      <c r="R4993" s="331"/>
      <c r="S4993" s="129">
        <v>8238.02</v>
      </c>
    </row>
    <row r="4994" spans="1:19" ht="10.9" customHeight="1" x14ac:dyDescent="0.2">
      <c r="A4994" s="128" t="s">
        <v>4015</v>
      </c>
      <c r="B4994" s="334">
        <v>9444</v>
      </c>
      <c r="C4994" s="321"/>
      <c r="D4994" s="321" t="s">
        <v>3063</v>
      </c>
      <c r="E4994" s="321"/>
      <c r="F4994" s="321"/>
      <c r="G4994" s="321" t="s">
        <v>7</v>
      </c>
      <c r="H4994" s="321"/>
      <c r="I4994" s="352">
        <v>168</v>
      </c>
      <c r="J4994" s="331"/>
      <c r="K4994" s="142">
        <v>21.21</v>
      </c>
      <c r="L4994" s="331"/>
      <c r="M4994" s="331"/>
      <c r="N4994" s="129">
        <v>3563.28</v>
      </c>
      <c r="O4994" s="331"/>
      <c r="P4994" s="331"/>
      <c r="Q4994" s="331"/>
      <c r="R4994" s="331"/>
      <c r="S4994" s="129">
        <v>3563.28</v>
      </c>
    </row>
    <row r="4995" spans="1:19" ht="10.9" customHeight="1" x14ac:dyDescent="0.2">
      <c r="A4995" s="128" t="s">
        <v>4015</v>
      </c>
      <c r="B4995" s="334">
        <v>9445</v>
      </c>
      <c r="C4995" s="321"/>
      <c r="D4995" s="321" t="s">
        <v>3062</v>
      </c>
      <c r="E4995" s="321"/>
      <c r="F4995" s="321"/>
      <c r="G4995" s="321" t="s">
        <v>7</v>
      </c>
      <c r="H4995" s="321"/>
      <c r="I4995" s="347">
        <v>56</v>
      </c>
      <c r="J4995" s="331"/>
      <c r="K4995" s="132">
        <v>1.07</v>
      </c>
      <c r="L4995" s="331"/>
      <c r="M4995" s="331"/>
      <c r="N4995" s="142">
        <v>59.92</v>
      </c>
      <c r="O4995" s="331"/>
      <c r="P4995" s="331"/>
      <c r="Q4995" s="331"/>
      <c r="R4995" s="331"/>
      <c r="S4995" s="142">
        <v>59.92</v>
      </c>
    </row>
    <row r="4996" spans="1:19" ht="21.75" customHeight="1" x14ac:dyDescent="0.2">
      <c r="A4996" s="128" t="s">
        <v>4015</v>
      </c>
      <c r="B4996" s="334">
        <v>9446</v>
      </c>
      <c r="C4996" s="321"/>
      <c r="D4996" s="321" t="s">
        <v>3569</v>
      </c>
      <c r="E4996" s="321"/>
      <c r="F4996" s="321"/>
      <c r="G4996" s="321" t="s">
        <v>7</v>
      </c>
      <c r="H4996" s="321"/>
      <c r="I4996" s="335">
        <v>1</v>
      </c>
      <c r="J4996" s="331"/>
      <c r="K4996" s="132">
        <v>1.98</v>
      </c>
      <c r="L4996" s="331"/>
      <c r="M4996" s="331"/>
      <c r="N4996" s="132">
        <v>1.98</v>
      </c>
      <c r="O4996" s="331"/>
      <c r="P4996" s="331"/>
      <c r="Q4996" s="331"/>
      <c r="R4996" s="331"/>
      <c r="S4996" s="132">
        <v>1.98</v>
      </c>
    </row>
    <row r="4997" spans="1:19" ht="21.75" customHeight="1" x14ac:dyDescent="0.2">
      <c r="A4997" s="128" t="s">
        <v>4015</v>
      </c>
      <c r="B4997" s="334">
        <v>9447</v>
      </c>
      <c r="C4997" s="321"/>
      <c r="D4997" s="321" t="s">
        <v>3568</v>
      </c>
      <c r="E4997" s="321"/>
      <c r="F4997" s="321"/>
      <c r="G4997" s="321" t="s">
        <v>7</v>
      </c>
      <c r="H4997" s="321"/>
      <c r="I4997" s="347">
        <v>29</v>
      </c>
      <c r="J4997" s="331"/>
      <c r="K4997" s="132">
        <v>0.95</v>
      </c>
      <c r="L4997" s="331"/>
      <c r="M4997" s="331"/>
      <c r="N4997" s="142">
        <v>27.55</v>
      </c>
      <c r="O4997" s="331"/>
      <c r="P4997" s="331"/>
      <c r="Q4997" s="331"/>
      <c r="R4997" s="331"/>
      <c r="S4997" s="142">
        <v>27.55</v>
      </c>
    </row>
    <row r="4998" spans="1:19" ht="21.75" customHeight="1" x14ac:dyDescent="0.2">
      <c r="A4998" s="128" t="s">
        <v>4015</v>
      </c>
      <c r="B4998" s="334">
        <v>9448</v>
      </c>
      <c r="C4998" s="321"/>
      <c r="D4998" s="321" t="s">
        <v>2992</v>
      </c>
      <c r="E4998" s="321"/>
      <c r="F4998" s="321"/>
      <c r="G4998" s="321" t="s">
        <v>7</v>
      </c>
      <c r="H4998" s="321"/>
      <c r="I4998" s="347">
        <v>15</v>
      </c>
      <c r="J4998" s="331"/>
      <c r="K4998" s="132">
        <v>1.08</v>
      </c>
      <c r="L4998" s="331"/>
      <c r="M4998" s="331"/>
      <c r="N4998" s="142">
        <v>16.2</v>
      </c>
      <c r="O4998" s="331"/>
      <c r="P4998" s="331"/>
      <c r="Q4998" s="331"/>
      <c r="R4998" s="331"/>
      <c r="S4998" s="142">
        <v>16.2</v>
      </c>
    </row>
    <row r="4999" spans="1:19" ht="21.75" customHeight="1" x14ac:dyDescent="0.2">
      <c r="A4999" s="128" t="s">
        <v>4015</v>
      </c>
      <c r="B4999" s="334">
        <v>9449</v>
      </c>
      <c r="C4999" s="321"/>
      <c r="D4999" s="321" t="s">
        <v>2991</v>
      </c>
      <c r="E4999" s="321"/>
      <c r="F4999" s="321"/>
      <c r="G4999" s="321" t="s">
        <v>7</v>
      </c>
      <c r="H4999" s="321"/>
      <c r="I4999" s="347">
        <v>10</v>
      </c>
      <c r="J4999" s="331"/>
      <c r="K4999" s="142">
        <v>15.01</v>
      </c>
      <c r="L4999" s="331"/>
      <c r="M4999" s="331"/>
      <c r="N4999" s="135">
        <v>150.1</v>
      </c>
      <c r="O4999" s="331"/>
      <c r="P4999" s="331"/>
      <c r="Q4999" s="331"/>
      <c r="R4999" s="331"/>
      <c r="S4999" s="135">
        <v>150.1</v>
      </c>
    </row>
    <row r="5000" spans="1:19" ht="21.75" customHeight="1" x14ac:dyDescent="0.2">
      <c r="A5000" s="128" t="s">
        <v>4015</v>
      </c>
      <c r="B5000" s="334">
        <v>9450</v>
      </c>
      <c r="C5000" s="321"/>
      <c r="D5000" s="321" t="s">
        <v>2990</v>
      </c>
      <c r="E5000" s="321"/>
      <c r="F5000" s="321"/>
      <c r="G5000" s="321" t="s">
        <v>7</v>
      </c>
      <c r="H5000" s="321"/>
      <c r="I5000" s="347">
        <v>72</v>
      </c>
      <c r="J5000" s="331"/>
      <c r="K5000" s="142">
        <v>15.01</v>
      </c>
      <c r="L5000" s="331"/>
      <c r="M5000" s="331"/>
      <c r="N5000" s="129">
        <v>1080.72</v>
      </c>
      <c r="O5000" s="331"/>
      <c r="P5000" s="331"/>
      <c r="Q5000" s="331"/>
      <c r="R5000" s="331"/>
      <c r="S5000" s="129">
        <v>1080.72</v>
      </c>
    </row>
    <row r="5001" spans="1:19" ht="21.75" customHeight="1" x14ac:dyDescent="0.2">
      <c r="A5001" s="128" t="s">
        <v>4015</v>
      </c>
      <c r="B5001" s="334">
        <v>9451</v>
      </c>
      <c r="C5001" s="321"/>
      <c r="D5001" s="321" t="s">
        <v>3146</v>
      </c>
      <c r="E5001" s="321"/>
      <c r="F5001" s="321"/>
      <c r="G5001" s="321" t="s">
        <v>7</v>
      </c>
      <c r="H5001" s="321"/>
      <c r="I5001" s="335">
        <v>6</v>
      </c>
      <c r="J5001" s="331"/>
      <c r="K5001" s="132">
        <v>1.78</v>
      </c>
      <c r="L5001" s="331"/>
      <c r="M5001" s="331"/>
      <c r="N5001" s="142">
        <v>10.68</v>
      </c>
      <c r="O5001" s="331"/>
      <c r="P5001" s="331"/>
      <c r="Q5001" s="331"/>
      <c r="R5001" s="331"/>
      <c r="S5001" s="142">
        <v>10.68</v>
      </c>
    </row>
    <row r="5002" spans="1:19" ht="21.75" customHeight="1" x14ac:dyDescent="0.2">
      <c r="A5002" s="128" t="s">
        <v>4015</v>
      </c>
      <c r="B5002" s="334">
        <v>9452</v>
      </c>
      <c r="C5002" s="321"/>
      <c r="D5002" s="321" t="s">
        <v>3145</v>
      </c>
      <c r="E5002" s="321"/>
      <c r="F5002" s="321"/>
      <c r="G5002" s="321" t="s">
        <v>7</v>
      </c>
      <c r="H5002" s="321"/>
      <c r="I5002" s="347">
        <v>58</v>
      </c>
      <c r="J5002" s="331"/>
      <c r="K5002" s="132">
        <v>0.56999999999999995</v>
      </c>
      <c r="L5002" s="331"/>
      <c r="M5002" s="331"/>
      <c r="N5002" s="142">
        <v>33.06</v>
      </c>
      <c r="O5002" s="331"/>
      <c r="P5002" s="331"/>
      <c r="Q5002" s="331"/>
      <c r="R5002" s="331"/>
      <c r="S5002" s="142">
        <v>33.06</v>
      </c>
    </row>
    <row r="5003" spans="1:19" ht="21.75" customHeight="1" x14ac:dyDescent="0.2">
      <c r="A5003" s="128" t="s">
        <v>4015</v>
      </c>
      <c r="B5003" s="334">
        <v>9453</v>
      </c>
      <c r="C5003" s="321"/>
      <c r="D5003" s="321" t="s">
        <v>3144</v>
      </c>
      <c r="E5003" s="321"/>
      <c r="F5003" s="321"/>
      <c r="G5003" s="321" t="s">
        <v>7</v>
      </c>
      <c r="H5003" s="321"/>
      <c r="I5003" s="347">
        <v>30</v>
      </c>
      <c r="J5003" s="331"/>
      <c r="K5003" s="132">
        <v>1.1399999999999999</v>
      </c>
      <c r="L5003" s="331"/>
      <c r="M5003" s="331"/>
      <c r="N5003" s="142">
        <v>34.200000000000003</v>
      </c>
      <c r="O5003" s="331"/>
      <c r="P5003" s="331"/>
      <c r="Q5003" s="331"/>
      <c r="R5003" s="331"/>
      <c r="S5003" s="142">
        <v>34.200000000000003</v>
      </c>
    </row>
    <row r="5004" spans="1:19" ht="21.75" customHeight="1" x14ac:dyDescent="0.2">
      <c r="A5004" s="128" t="s">
        <v>4015</v>
      </c>
      <c r="B5004" s="334">
        <v>9454</v>
      </c>
      <c r="C5004" s="321"/>
      <c r="D5004" s="321" t="s">
        <v>3143</v>
      </c>
      <c r="E5004" s="321"/>
      <c r="F5004" s="321"/>
      <c r="G5004" s="321" t="s">
        <v>7</v>
      </c>
      <c r="H5004" s="321"/>
      <c r="I5004" s="352">
        <v>164</v>
      </c>
      <c r="J5004" s="331"/>
      <c r="K5004" s="132">
        <v>5.3</v>
      </c>
      <c r="L5004" s="331"/>
      <c r="M5004" s="331"/>
      <c r="N5004" s="135">
        <v>869.2</v>
      </c>
      <c r="O5004" s="331"/>
      <c r="P5004" s="331"/>
      <c r="Q5004" s="331"/>
      <c r="R5004" s="331"/>
      <c r="S5004" s="135">
        <v>869.2</v>
      </c>
    </row>
    <row r="5005" spans="1:19" ht="10.9" customHeight="1" x14ac:dyDescent="0.2">
      <c r="A5005" s="128" t="s">
        <v>4015</v>
      </c>
      <c r="B5005" s="334">
        <v>9455</v>
      </c>
      <c r="C5005" s="321"/>
      <c r="D5005" s="321" t="s">
        <v>3061</v>
      </c>
      <c r="E5005" s="321"/>
      <c r="F5005" s="321"/>
      <c r="G5005" s="321" t="s">
        <v>7</v>
      </c>
      <c r="H5005" s="321"/>
      <c r="I5005" s="347">
        <v>69</v>
      </c>
      <c r="J5005" s="331"/>
      <c r="K5005" s="132">
        <v>4.17</v>
      </c>
      <c r="L5005" s="331"/>
      <c r="M5005" s="331"/>
      <c r="N5005" s="135">
        <v>287.73</v>
      </c>
      <c r="O5005" s="331"/>
      <c r="P5005" s="331"/>
      <c r="Q5005" s="331"/>
      <c r="R5005" s="331"/>
      <c r="S5005" s="135">
        <v>287.73</v>
      </c>
    </row>
    <row r="5006" spans="1:19" ht="21.75" customHeight="1" x14ac:dyDescent="0.2">
      <c r="A5006" s="128" t="s">
        <v>4015</v>
      </c>
      <c r="B5006" s="334">
        <v>9456</v>
      </c>
      <c r="C5006" s="321"/>
      <c r="D5006" s="321" t="s">
        <v>3060</v>
      </c>
      <c r="E5006" s="321"/>
      <c r="F5006" s="321"/>
      <c r="G5006" s="321" t="s">
        <v>7</v>
      </c>
      <c r="H5006" s="321"/>
      <c r="I5006" s="335">
        <v>9</v>
      </c>
      <c r="J5006" s="331"/>
      <c r="K5006" s="132">
        <v>5.68</v>
      </c>
      <c r="L5006" s="331"/>
      <c r="M5006" s="331"/>
      <c r="N5006" s="142">
        <v>51.12</v>
      </c>
      <c r="O5006" s="331"/>
      <c r="P5006" s="331"/>
      <c r="Q5006" s="331"/>
      <c r="R5006" s="331"/>
      <c r="S5006" s="142">
        <v>51.12</v>
      </c>
    </row>
    <row r="5007" spans="1:19" ht="21.75" customHeight="1" x14ac:dyDescent="0.2">
      <c r="A5007" s="128" t="s">
        <v>4015</v>
      </c>
      <c r="B5007" s="334">
        <v>9457</v>
      </c>
      <c r="C5007" s="321"/>
      <c r="D5007" s="321" t="s">
        <v>3059</v>
      </c>
      <c r="E5007" s="321"/>
      <c r="F5007" s="321"/>
      <c r="G5007" s="321" t="s">
        <v>7</v>
      </c>
      <c r="H5007" s="321"/>
      <c r="I5007" s="335">
        <v>3</v>
      </c>
      <c r="J5007" s="331"/>
      <c r="K5007" s="132">
        <v>5.68</v>
      </c>
      <c r="L5007" s="331"/>
      <c r="M5007" s="331"/>
      <c r="N5007" s="142">
        <v>17.04</v>
      </c>
      <c r="O5007" s="331"/>
      <c r="P5007" s="331"/>
      <c r="Q5007" s="331"/>
      <c r="R5007" s="331"/>
      <c r="S5007" s="142">
        <v>17.04</v>
      </c>
    </row>
    <row r="5008" spans="1:19" ht="10.9" customHeight="1" x14ac:dyDescent="0.2">
      <c r="A5008" s="128" t="s">
        <v>4015</v>
      </c>
      <c r="B5008" s="334">
        <v>9458</v>
      </c>
      <c r="C5008" s="321"/>
      <c r="D5008" s="321" t="s">
        <v>3058</v>
      </c>
      <c r="E5008" s="321"/>
      <c r="F5008" s="321"/>
      <c r="G5008" s="321" t="s">
        <v>7</v>
      </c>
      <c r="H5008" s="321"/>
      <c r="I5008" s="347">
        <v>13</v>
      </c>
      <c r="J5008" s="331"/>
      <c r="K5008" s="132">
        <v>5.68</v>
      </c>
      <c r="L5008" s="331"/>
      <c r="M5008" s="331"/>
      <c r="N5008" s="142">
        <v>73.84</v>
      </c>
      <c r="O5008" s="331"/>
      <c r="P5008" s="331"/>
      <c r="Q5008" s="331"/>
      <c r="R5008" s="331"/>
      <c r="S5008" s="142">
        <v>73.84</v>
      </c>
    </row>
    <row r="5009" spans="1:19" ht="10.9" customHeight="1" x14ac:dyDescent="0.2">
      <c r="A5009" s="128" t="s">
        <v>4015</v>
      </c>
      <c r="B5009" s="334">
        <v>9459</v>
      </c>
      <c r="C5009" s="321"/>
      <c r="D5009" s="321" t="s">
        <v>3057</v>
      </c>
      <c r="E5009" s="321"/>
      <c r="F5009" s="321"/>
      <c r="G5009" s="321" t="s">
        <v>7</v>
      </c>
      <c r="H5009" s="321"/>
      <c r="I5009" s="335">
        <v>5</v>
      </c>
      <c r="J5009" s="331"/>
      <c r="K5009" s="135">
        <v>160</v>
      </c>
      <c r="L5009" s="331"/>
      <c r="M5009" s="331"/>
      <c r="N5009" s="135">
        <v>800</v>
      </c>
      <c r="O5009" s="331"/>
      <c r="P5009" s="331"/>
      <c r="Q5009" s="331"/>
      <c r="R5009" s="331"/>
      <c r="S5009" s="135">
        <v>800</v>
      </c>
    </row>
    <row r="5010" spans="1:19" ht="10.9" customHeight="1" x14ac:dyDescent="0.2">
      <c r="A5010" s="128" t="s">
        <v>4015</v>
      </c>
      <c r="B5010" s="334">
        <v>9460</v>
      </c>
      <c r="C5010" s="321"/>
      <c r="D5010" s="321" t="s">
        <v>3026</v>
      </c>
      <c r="E5010" s="321"/>
      <c r="F5010" s="321"/>
      <c r="G5010" s="321" t="s">
        <v>7</v>
      </c>
      <c r="H5010" s="321"/>
      <c r="I5010" s="335">
        <v>6</v>
      </c>
      <c r="J5010" s="331"/>
      <c r="K5010" s="142">
        <v>86.79</v>
      </c>
      <c r="L5010" s="331"/>
      <c r="M5010" s="331"/>
      <c r="N5010" s="135">
        <v>520.74</v>
      </c>
      <c r="O5010" s="331"/>
      <c r="P5010" s="331"/>
      <c r="Q5010" s="331"/>
      <c r="R5010" s="331"/>
      <c r="S5010" s="135">
        <v>520.74</v>
      </c>
    </row>
    <row r="5011" spans="1:19" ht="10.9" customHeight="1" x14ac:dyDescent="0.2">
      <c r="A5011" s="128" t="s">
        <v>4015</v>
      </c>
      <c r="B5011" s="334">
        <v>9461</v>
      </c>
      <c r="C5011" s="321"/>
      <c r="D5011" s="321" t="s">
        <v>3025</v>
      </c>
      <c r="E5011" s="321"/>
      <c r="F5011" s="321"/>
      <c r="G5011" s="321" t="s">
        <v>7</v>
      </c>
      <c r="H5011" s="321"/>
      <c r="I5011" s="335">
        <v>1</v>
      </c>
      <c r="J5011" s="331"/>
      <c r="K5011" s="135">
        <v>289.39999999999998</v>
      </c>
      <c r="L5011" s="331"/>
      <c r="M5011" s="331"/>
      <c r="N5011" s="135">
        <v>289.39999999999998</v>
      </c>
      <c r="O5011" s="331"/>
      <c r="P5011" s="331"/>
      <c r="Q5011" s="331"/>
      <c r="R5011" s="331"/>
      <c r="S5011" s="135">
        <v>289.39999999999998</v>
      </c>
    </row>
    <row r="5012" spans="1:19" ht="10.9" customHeight="1" x14ac:dyDescent="0.2">
      <c r="A5012" s="128" t="s">
        <v>4015</v>
      </c>
      <c r="B5012" s="334">
        <v>9462</v>
      </c>
      <c r="C5012" s="321"/>
      <c r="D5012" s="321" t="s">
        <v>3024</v>
      </c>
      <c r="E5012" s="321"/>
      <c r="F5012" s="321"/>
      <c r="G5012" s="321" t="s">
        <v>7</v>
      </c>
      <c r="H5012" s="321"/>
      <c r="I5012" s="347">
        <v>11</v>
      </c>
      <c r="J5012" s="331"/>
      <c r="K5012" s="132">
        <v>1.02</v>
      </c>
      <c r="L5012" s="331"/>
      <c r="M5012" s="331"/>
      <c r="N5012" s="142">
        <v>11.22</v>
      </c>
      <c r="O5012" s="331"/>
      <c r="P5012" s="331"/>
      <c r="Q5012" s="331"/>
      <c r="R5012" s="331"/>
      <c r="S5012" s="142">
        <v>11.22</v>
      </c>
    </row>
    <row r="5013" spans="1:19" ht="21.75" customHeight="1" x14ac:dyDescent="0.2">
      <c r="A5013" s="128" t="s">
        <v>4015</v>
      </c>
      <c r="B5013" s="334">
        <v>9463</v>
      </c>
      <c r="C5013" s="321"/>
      <c r="D5013" s="321" t="s">
        <v>3023</v>
      </c>
      <c r="E5013" s="321"/>
      <c r="F5013" s="321"/>
      <c r="G5013" s="321" t="s">
        <v>7</v>
      </c>
      <c r="H5013" s="321"/>
      <c r="I5013" s="335">
        <v>2</v>
      </c>
      <c r="J5013" s="331"/>
      <c r="K5013" s="135">
        <v>121</v>
      </c>
      <c r="L5013" s="331"/>
      <c r="M5013" s="331"/>
      <c r="N5013" s="135">
        <v>242</v>
      </c>
      <c r="O5013" s="331"/>
      <c r="P5013" s="331"/>
      <c r="Q5013" s="331"/>
      <c r="R5013" s="331"/>
      <c r="S5013" s="135">
        <v>242</v>
      </c>
    </row>
    <row r="5014" spans="1:19" ht="10.9" customHeight="1" x14ac:dyDescent="0.2">
      <c r="A5014" s="128" t="s">
        <v>4015</v>
      </c>
      <c r="B5014" s="334">
        <v>9464</v>
      </c>
      <c r="C5014" s="321"/>
      <c r="D5014" s="321" t="s">
        <v>3022</v>
      </c>
      <c r="E5014" s="321"/>
      <c r="F5014" s="321"/>
      <c r="G5014" s="321" t="s">
        <v>7</v>
      </c>
      <c r="H5014" s="321"/>
      <c r="I5014" s="335">
        <v>1</v>
      </c>
      <c r="J5014" s="331"/>
      <c r="K5014" s="135">
        <v>341.37</v>
      </c>
      <c r="L5014" s="331"/>
      <c r="M5014" s="331"/>
      <c r="N5014" s="135">
        <v>341.37</v>
      </c>
      <c r="O5014" s="331"/>
      <c r="P5014" s="331"/>
      <c r="Q5014" s="331"/>
      <c r="R5014" s="331"/>
      <c r="S5014" s="135">
        <v>341.37</v>
      </c>
    </row>
    <row r="5015" spans="1:19" ht="10.9" customHeight="1" x14ac:dyDescent="0.2">
      <c r="A5015" s="128" t="s">
        <v>4015</v>
      </c>
      <c r="B5015" s="334">
        <v>9465</v>
      </c>
      <c r="C5015" s="321"/>
      <c r="D5015" s="321" t="s">
        <v>3021</v>
      </c>
      <c r="E5015" s="321"/>
      <c r="F5015" s="321"/>
      <c r="G5015" s="321" t="s">
        <v>7</v>
      </c>
      <c r="H5015" s="321"/>
      <c r="I5015" s="347">
        <v>19</v>
      </c>
      <c r="J5015" s="331"/>
      <c r="K5015" s="135">
        <v>443.94</v>
      </c>
      <c r="L5015" s="331"/>
      <c r="M5015" s="331"/>
      <c r="N5015" s="129">
        <v>8434.86</v>
      </c>
      <c r="O5015" s="331"/>
      <c r="P5015" s="331"/>
      <c r="Q5015" s="331"/>
      <c r="R5015" s="331"/>
      <c r="S5015" s="129">
        <v>8434.86</v>
      </c>
    </row>
    <row r="5016" spans="1:19" ht="10.9" customHeight="1" x14ac:dyDescent="0.2">
      <c r="A5016" s="128" t="s">
        <v>4015</v>
      </c>
      <c r="B5016" s="334">
        <v>9466</v>
      </c>
      <c r="C5016" s="321"/>
      <c r="D5016" s="321" t="s">
        <v>3020</v>
      </c>
      <c r="E5016" s="321"/>
      <c r="F5016" s="321"/>
      <c r="G5016" s="321" t="s">
        <v>7</v>
      </c>
      <c r="H5016" s="321"/>
      <c r="I5016" s="335">
        <v>1</v>
      </c>
      <c r="J5016" s="331"/>
      <c r="K5016" s="135">
        <v>289.39999999999998</v>
      </c>
      <c r="L5016" s="331"/>
      <c r="M5016" s="331"/>
      <c r="N5016" s="135">
        <v>289.39999999999998</v>
      </c>
      <c r="O5016" s="331"/>
      <c r="P5016" s="331"/>
      <c r="Q5016" s="331"/>
      <c r="R5016" s="331"/>
      <c r="S5016" s="135">
        <v>289.39999999999998</v>
      </c>
    </row>
    <row r="5017" spans="1:19" ht="10.9" customHeight="1" x14ac:dyDescent="0.2">
      <c r="A5017" s="128" t="s">
        <v>4015</v>
      </c>
      <c r="B5017" s="334">
        <v>9467</v>
      </c>
      <c r="C5017" s="321"/>
      <c r="D5017" s="321" t="s">
        <v>3019</v>
      </c>
      <c r="E5017" s="321"/>
      <c r="F5017" s="321"/>
      <c r="G5017" s="321" t="s">
        <v>7</v>
      </c>
      <c r="H5017" s="321"/>
      <c r="I5017" s="335">
        <v>1</v>
      </c>
      <c r="J5017" s="331"/>
      <c r="K5017" s="135">
        <v>826.92</v>
      </c>
      <c r="L5017" s="331"/>
      <c r="M5017" s="331"/>
      <c r="N5017" s="135">
        <v>826.92</v>
      </c>
      <c r="O5017" s="331"/>
      <c r="P5017" s="331"/>
      <c r="Q5017" s="331"/>
      <c r="R5017" s="331"/>
      <c r="S5017" s="135">
        <v>826.92</v>
      </c>
    </row>
    <row r="5018" spans="1:19" ht="10.9" customHeight="1" x14ac:dyDescent="0.2">
      <c r="A5018" s="128" t="s">
        <v>4015</v>
      </c>
      <c r="B5018" s="334">
        <v>9468</v>
      </c>
      <c r="C5018" s="321"/>
      <c r="D5018" s="321" t="s">
        <v>3018</v>
      </c>
      <c r="E5018" s="321"/>
      <c r="F5018" s="321"/>
      <c r="G5018" s="321" t="s">
        <v>7</v>
      </c>
      <c r="H5018" s="321"/>
      <c r="I5018" s="335">
        <v>2</v>
      </c>
      <c r="J5018" s="331"/>
      <c r="K5018" s="142">
        <v>86.78</v>
      </c>
      <c r="L5018" s="331"/>
      <c r="M5018" s="331"/>
      <c r="N5018" s="135">
        <v>173.56</v>
      </c>
      <c r="O5018" s="331"/>
      <c r="P5018" s="331"/>
      <c r="Q5018" s="331"/>
      <c r="R5018" s="331"/>
      <c r="S5018" s="135">
        <v>173.56</v>
      </c>
    </row>
    <row r="5019" spans="1:19" ht="10.9" customHeight="1" x14ac:dyDescent="0.2">
      <c r="A5019" s="322" t="s">
        <v>4014</v>
      </c>
      <c r="B5019" s="322"/>
      <c r="C5019" s="322"/>
      <c r="D5019" s="322"/>
      <c r="E5019" s="322"/>
      <c r="F5019" s="322"/>
      <c r="G5019" s="322"/>
      <c r="H5019" s="322"/>
      <c r="I5019" s="322"/>
      <c r="J5019" s="322"/>
      <c r="K5019" s="322"/>
      <c r="L5019" s="333">
        <v>0</v>
      </c>
      <c r="M5019" s="322"/>
      <c r="N5019" s="159">
        <v>58320.433799999999</v>
      </c>
      <c r="O5019" s="333">
        <v>0</v>
      </c>
      <c r="P5019" s="322"/>
      <c r="Q5019" s="333">
        <v>0</v>
      </c>
      <c r="R5019" s="322"/>
      <c r="S5019" s="159">
        <v>58320.433799999999</v>
      </c>
    </row>
    <row r="5020" spans="1:19" ht="10.9" customHeight="1" x14ac:dyDescent="0.2">
      <c r="A5020" s="322" t="s">
        <v>4013</v>
      </c>
      <c r="B5020" s="322"/>
      <c r="C5020" s="322"/>
      <c r="D5020" s="322"/>
      <c r="E5020" s="322"/>
      <c r="F5020" s="322"/>
      <c r="G5020" s="322"/>
      <c r="H5020" s="322"/>
      <c r="I5020" s="322"/>
      <c r="J5020" s="322"/>
      <c r="K5020" s="322"/>
      <c r="L5020" s="330">
        <v>0</v>
      </c>
      <c r="M5020" s="322"/>
      <c r="N5020" s="149">
        <v>1</v>
      </c>
      <c r="O5020" s="330">
        <v>0</v>
      </c>
      <c r="P5020" s="322"/>
      <c r="Q5020" s="330">
        <v>0</v>
      </c>
      <c r="R5020" s="322"/>
      <c r="S5020" s="149">
        <v>1</v>
      </c>
    </row>
    <row r="5021" spans="1:19" ht="10.9" customHeight="1" x14ac:dyDescent="0.2">
      <c r="A5021" s="301"/>
      <c r="B5021" s="301"/>
      <c r="C5021" s="301"/>
      <c r="D5021" s="301"/>
      <c r="E5021" s="301"/>
      <c r="F5021" s="301"/>
      <c r="G5021" s="301"/>
      <c r="H5021" s="301"/>
      <c r="I5021" s="301"/>
      <c r="J5021" s="301"/>
      <c r="K5021" s="301"/>
      <c r="L5021" s="301"/>
      <c r="M5021" s="301"/>
      <c r="N5021" s="301"/>
      <c r="O5021" s="301"/>
      <c r="P5021" s="301"/>
      <c r="Q5021" s="301"/>
      <c r="R5021" s="301"/>
      <c r="S5021" s="301"/>
    </row>
    <row r="5022" spans="1:19" ht="10.9" customHeight="1" x14ac:dyDescent="0.2">
      <c r="A5022" s="322" t="s">
        <v>4022</v>
      </c>
      <c r="B5022" s="322"/>
      <c r="C5022" s="322"/>
      <c r="D5022" s="322"/>
      <c r="E5022" s="321" t="s">
        <v>4024</v>
      </c>
      <c r="F5022" s="321"/>
      <c r="G5022" s="321"/>
      <c r="H5022" s="321"/>
      <c r="I5022" s="321"/>
      <c r="J5022" s="321"/>
      <c r="K5022" s="321"/>
      <c r="L5022" s="321"/>
      <c r="M5022" s="321"/>
      <c r="N5022" s="321"/>
      <c r="O5022" s="321"/>
      <c r="P5022" s="322" t="s">
        <v>2904</v>
      </c>
      <c r="Q5022" s="322"/>
      <c r="R5022" s="321" t="s">
        <v>414</v>
      </c>
      <c r="S5022" s="321"/>
    </row>
    <row r="5023" spans="1:19" ht="10.9" customHeight="1" x14ac:dyDescent="0.2">
      <c r="A5023" s="157"/>
      <c r="B5023" s="324"/>
      <c r="C5023" s="324"/>
      <c r="D5023" s="324"/>
      <c r="E5023" s="324"/>
      <c r="F5023" s="324"/>
      <c r="G5023" s="325"/>
      <c r="H5023" s="325"/>
      <c r="I5023" s="325"/>
      <c r="J5023" s="325"/>
      <c r="K5023" s="156"/>
      <c r="L5023" s="326" t="s">
        <v>4020</v>
      </c>
      <c r="M5023" s="326"/>
      <c r="N5023" s="326"/>
      <c r="O5023" s="326"/>
      <c r="P5023" s="326"/>
      <c r="Q5023" s="326"/>
      <c r="R5023" s="326"/>
      <c r="S5023" s="156"/>
    </row>
    <row r="5024" spans="1:19" ht="65.650000000000006" customHeight="1" x14ac:dyDescent="0.2">
      <c r="A5024" s="155" t="s">
        <v>1247</v>
      </c>
      <c r="B5024" s="327" t="s">
        <v>0</v>
      </c>
      <c r="C5024" s="327"/>
      <c r="D5024" s="327" t="s">
        <v>1</v>
      </c>
      <c r="E5024" s="327"/>
      <c r="F5024" s="327"/>
      <c r="G5024" s="327" t="s">
        <v>2904</v>
      </c>
      <c r="H5024" s="327"/>
      <c r="I5024" s="328" t="s">
        <v>405</v>
      </c>
      <c r="J5024" s="328"/>
      <c r="K5024" s="154" t="s">
        <v>4</v>
      </c>
      <c r="L5024" s="322" t="s">
        <v>4019</v>
      </c>
      <c r="M5024" s="322"/>
      <c r="N5024" s="141" t="s">
        <v>4018</v>
      </c>
      <c r="O5024" s="322" t="s">
        <v>4017</v>
      </c>
      <c r="P5024" s="322"/>
      <c r="Q5024" s="322" t="s">
        <v>4016</v>
      </c>
      <c r="R5024" s="322"/>
      <c r="S5024" s="154" t="s">
        <v>5</v>
      </c>
    </row>
    <row r="5025" spans="1:19" ht="10.9" customHeight="1" x14ac:dyDescent="0.2">
      <c r="A5025" s="128" t="s">
        <v>4015</v>
      </c>
      <c r="B5025" s="339">
        <v>838</v>
      </c>
      <c r="C5025" s="321"/>
      <c r="D5025" s="321" t="s">
        <v>1522</v>
      </c>
      <c r="E5025" s="321"/>
      <c r="F5025" s="321"/>
      <c r="G5025" s="321" t="s">
        <v>414</v>
      </c>
      <c r="H5025" s="321"/>
      <c r="I5025" s="335">
        <v>1</v>
      </c>
      <c r="J5025" s="331"/>
      <c r="K5025" s="134">
        <v>104793.4</v>
      </c>
      <c r="L5025" s="331"/>
      <c r="M5025" s="331"/>
      <c r="N5025" s="134">
        <v>104793.4</v>
      </c>
      <c r="O5025" s="331"/>
      <c r="P5025" s="331"/>
      <c r="Q5025" s="331"/>
      <c r="R5025" s="331"/>
      <c r="S5025" s="134">
        <v>104793.4</v>
      </c>
    </row>
    <row r="5026" spans="1:19" ht="10.9" customHeight="1" x14ac:dyDescent="0.2">
      <c r="A5026" s="322" t="s">
        <v>4014</v>
      </c>
      <c r="B5026" s="322"/>
      <c r="C5026" s="322"/>
      <c r="D5026" s="322"/>
      <c r="E5026" s="322"/>
      <c r="F5026" s="322"/>
      <c r="G5026" s="322"/>
      <c r="H5026" s="322"/>
      <c r="I5026" s="322"/>
      <c r="J5026" s="322"/>
      <c r="K5026" s="322"/>
      <c r="L5026" s="333">
        <v>0</v>
      </c>
      <c r="M5026" s="322"/>
      <c r="N5026" s="158">
        <v>104793.4</v>
      </c>
      <c r="O5026" s="333">
        <v>0</v>
      </c>
      <c r="P5026" s="322"/>
      <c r="Q5026" s="333">
        <v>0</v>
      </c>
      <c r="R5026" s="322"/>
      <c r="S5026" s="158">
        <v>104793.4</v>
      </c>
    </row>
    <row r="5027" spans="1:19" ht="10.9" customHeight="1" x14ac:dyDescent="0.2">
      <c r="A5027" s="322" t="s">
        <v>4013</v>
      </c>
      <c r="B5027" s="322"/>
      <c r="C5027" s="322"/>
      <c r="D5027" s="322"/>
      <c r="E5027" s="322"/>
      <c r="F5027" s="322"/>
      <c r="G5027" s="322"/>
      <c r="H5027" s="322"/>
      <c r="I5027" s="322"/>
      <c r="J5027" s="322"/>
      <c r="K5027" s="322"/>
      <c r="L5027" s="330">
        <v>0</v>
      </c>
      <c r="M5027" s="322"/>
      <c r="N5027" s="149">
        <v>1</v>
      </c>
      <c r="O5027" s="330">
        <v>0</v>
      </c>
      <c r="P5027" s="322"/>
      <c r="Q5027" s="330">
        <v>0</v>
      </c>
      <c r="R5027" s="322"/>
      <c r="S5027" s="149">
        <v>1</v>
      </c>
    </row>
    <row r="5028" spans="1:19" ht="10.9" customHeight="1" x14ac:dyDescent="0.2">
      <c r="A5028" s="301"/>
      <c r="B5028" s="301"/>
      <c r="C5028" s="301"/>
      <c r="D5028" s="301"/>
      <c r="E5028" s="301"/>
      <c r="F5028" s="301"/>
      <c r="G5028" s="301"/>
      <c r="H5028" s="301"/>
      <c r="I5028" s="301"/>
      <c r="J5028" s="301"/>
      <c r="K5028" s="301"/>
      <c r="L5028" s="301"/>
      <c r="M5028" s="301"/>
      <c r="N5028" s="301"/>
      <c r="O5028" s="301"/>
      <c r="P5028" s="301"/>
      <c r="Q5028" s="301"/>
      <c r="R5028" s="301"/>
      <c r="S5028" s="301"/>
    </row>
    <row r="5029" spans="1:19" ht="10.9" customHeight="1" x14ac:dyDescent="0.2">
      <c r="A5029" s="322" t="s">
        <v>4022</v>
      </c>
      <c r="B5029" s="322"/>
      <c r="C5029" s="322"/>
      <c r="D5029" s="322"/>
      <c r="E5029" s="321" t="s">
        <v>4023</v>
      </c>
      <c r="F5029" s="321"/>
      <c r="G5029" s="321"/>
      <c r="H5029" s="321"/>
      <c r="I5029" s="321"/>
      <c r="J5029" s="321"/>
      <c r="K5029" s="321"/>
      <c r="L5029" s="321"/>
      <c r="M5029" s="321"/>
      <c r="N5029" s="321"/>
      <c r="O5029" s="321"/>
      <c r="P5029" s="322" t="s">
        <v>2904</v>
      </c>
      <c r="Q5029" s="322"/>
      <c r="R5029" s="321" t="s">
        <v>414</v>
      </c>
      <c r="S5029" s="321"/>
    </row>
    <row r="5030" spans="1:19" ht="10.9" customHeight="1" x14ac:dyDescent="0.2">
      <c r="A5030" s="157"/>
      <c r="B5030" s="324"/>
      <c r="C5030" s="324"/>
      <c r="D5030" s="324"/>
      <c r="E5030" s="324"/>
      <c r="F5030" s="324"/>
      <c r="G5030" s="325"/>
      <c r="H5030" s="325"/>
      <c r="I5030" s="325"/>
      <c r="J5030" s="325"/>
      <c r="K5030" s="156"/>
      <c r="L5030" s="326" t="s">
        <v>4020</v>
      </c>
      <c r="M5030" s="326"/>
      <c r="N5030" s="326"/>
      <c r="O5030" s="326"/>
      <c r="P5030" s="326"/>
      <c r="Q5030" s="326"/>
      <c r="R5030" s="326"/>
      <c r="S5030" s="156"/>
    </row>
    <row r="5031" spans="1:19" ht="65.650000000000006" customHeight="1" x14ac:dyDescent="0.2">
      <c r="A5031" s="155" t="s">
        <v>1247</v>
      </c>
      <c r="B5031" s="327" t="s">
        <v>0</v>
      </c>
      <c r="C5031" s="327"/>
      <c r="D5031" s="327" t="s">
        <v>1</v>
      </c>
      <c r="E5031" s="327"/>
      <c r="F5031" s="327"/>
      <c r="G5031" s="327" t="s">
        <v>2904</v>
      </c>
      <c r="H5031" s="327"/>
      <c r="I5031" s="328" t="s">
        <v>405</v>
      </c>
      <c r="J5031" s="328"/>
      <c r="K5031" s="154" t="s">
        <v>4</v>
      </c>
      <c r="L5031" s="322" t="s">
        <v>4019</v>
      </c>
      <c r="M5031" s="322"/>
      <c r="N5031" s="141" t="s">
        <v>4018</v>
      </c>
      <c r="O5031" s="322" t="s">
        <v>4017</v>
      </c>
      <c r="P5031" s="322"/>
      <c r="Q5031" s="322" t="s">
        <v>4016</v>
      </c>
      <c r="R5031" s="322"/>
      <c r="S5031" s="154" t="s">
        <v>5</v>
      </c>
    </row>
    <row r="5032" spans="1:19" ht="10.9" customHeight="1" x14ac:dyDescent="0.2">
      <c r="A5032" s="128" t="s">
        <v>4015</v>
      </c>
      <c r="B5032" s="339">
        <v>839</v>
      </c>
      <c r="C5032" s="321"/>
      <c r="D5032" s="321" t="s">
        <v>1524</v>
      </c>
      <c r="E5032" s="321"/>
      <c r="F5032" s="321"/>
      <c r="G5032" s="321" t="s">
        <v>414</v>
      </c>
      <c r="H5032" s="321"/>
      <c r="I5032" s="335">
        <v>1</v>
      </c>
      <c r="J5032" s="331"/>
      <c r="K5032" s="134">
        <v>261983.5</v>
      </c>
      <c r="L5032" s="331"/>
      <c r="M5032" s="331"/>
      <c r="N5032" s="134">
        <v>261983.5</v>
      </c>
      <c r="O5032" s="331"/>
      <c r="P5032" s="331"/>
      <c r="Q5032" s="331"/>
      <c r="R5032" s="331"/>
      <c r="S5032" s="134">
        <v>261983.5</v>
      </c>
    </row>
    <row r="5033" spans="1:19" ht="10.9" customHeight="1" x14ac:dyDescent="0.2">
      <c r="A5033" s="322" t="s">
        <v>4014</v>
      </c>
      <c r="B5033" s="322"/>
      <c r="C5033" s="322"/>
      <c r="D5033" s="322"/>
      <c r="E5033" s="322"/>
      <c r="F5033" s="322"/>
      <c r="G5033" s="322"/>
      <c r="H5033" s="322"/>
      <c r="I5033" s="322"/>
      <c r="J5033" s="322"/>
      <c r="K5033" s="322"/>
      <c r="L5033" s="333">
        <v>0</v>
      </c>
      <c r="M5033" s="322"/>
      <c r="N5033" s="158">
        <v>261983.5</v>
      </c>
      <c r="O5033" s="333">
        <v>0</v>
      </c>
      <c r="P5033" s="322"/>
      <c r="Q5033" s="333">
        <v>0</v>
      </c>
      <c r="R5033" s="322"/>
      <c r="S5033" s="158">
        <v>261983.5</v>
      </c>
    </row>
    <row r="5034" spans="1:19" ht="10.9" customHeight="1" x14ac:dyDescent="0.2">
      <c r="A5034" s="322" t="s">
        <v>4013</v>
      </c>
      <c r="B5034" s="322"/>
      <c r="C5034" s="322"/>
      <c r="D5034" s="322"/>
      <c r="E5034" s="322"/>
      <c r="F5034" s="322"/>
      <c r="G5034" s="322"/>
      <c r="H5034" s="322"/>
      <c r="I5034" s="322"/>
      <c r="J5034" s="322"/>
      <c r="K5034" s="322"/>
      <c r="L5034" s="330">
        <v>0</v>
      </c>
      <c r="M5034" s="322"/>
      <c r="N5034" s="149">
        <v>1</v>
      </c>
      <c r="O5034" s="330">
        <v>0</v>
      </c>
      <c r="P5034" s="322"/>
      <c r="Q5034" s="330">
        <v>0</v>
      </c>
      <c r="R5034" s="322"/>
      <c r="S5034" s="149">
        <v>1</v>
      </c>
    </row>
    <row r="5035" spans="1:19" ht="10.9" customHeight="1" x14ac:dyDescent="0.2">
      <c r="A5035" s="301"/>
      <c r="B5035" s="301"/>
      <c r="C5035" s="301"/>
      <c r="D5035" s="301"/>
      <c r="E5035" s="301"/>
      <c r="F5035" s="301"/>
      <c r="G5035" s="301"/>
      <c r="H5035" s="301"/>
      <c r="I5035" s="301"/>
      <c r="J5035" s="301"/>
      <c r="K5035" s="301"/>
      <c r="L5035" s="301"/>
      <c r="M5035" s="301"/>
      <c r="N5035" s="301"/>
      <c r="O5035" s="301"/>
      <c r="P5035" s="301"/>
      <c r="Q5035" s="301"/>
      <c r="R5035" s="301"/>
      <c r="S5035" s="301"/>
    </row>
    <row r="5036" spans="1:19" ht="10.9" customHeight="1" x14ac:dyDescent="0.2">
      <c r="A5036" s="322" t="s">
        <v>4022</v>
      </c>
      <c r="B5036" s="322"/>
      <c r="C5036" s="322"/>
      <c r="D5036" s="322"/>
      <c r="E5036" s="321" t="s">
        <v>4021</v>
      </c>
      <c r="F5036" s="321"/>
      <c r="G5036" s="321"/>
      <c r="H5036" s="321"/>
      <c r="I5036" s="321"/>
      <c r="J5036" s="321"/>
      <c r="K5036" s="321"/>
      <c r="L5036" s="321"/>
      <c r="M5036" s="321"/>
      <c r="N5036" s="321"/>
      <c r="O5036" s="321"/>
      <c r="P5036" s="322" t="s">
        <v>2904</v>
      </c>
      <c r="Q5036" s="322"/>
      <c r="R5036" s="321" t="s">
        <v>7</v>
      </c>
      <c r="S5036" s="321"/>
    </row>
    <row r="5037" spans="1:19" ht="10.9" customHeight="1" x14ac:dyDescent="0.2">
      <c r="A5037" s="157"/>
      <c r="B5037" s="324"/>
      <c r="C5037" s="324"/>
      <c r="D5037" s="324"/>
      <c r="E5037" s="324"/>
      <c r="F5037" s="324"/>
      <c r="G5037" s="325"/>
      <c r="H5037" s="325"/>
      <c r="I5037" s="325"/>
      <c r="J5037" s="325"/>
      <c r="K5037" s="156"/>
      <c r="L5037" s="326" t="s">
        <v>4020</v>
      </c>
      <c r="M5037" s="326"/>
      <c r="N5037" s="326"/>
      <c r="O5037" s="326"/>
      <c r="P5037" s="326"/>
      <c r="Q5037" s="326"/>
      <c r="R5037" s="326"/>
      <c r="S5037" s="156"/>
    </row>
    <row r="5038" spans="1:19" ht="65.650000000000006" customHeight="1" x14ac:dyDescent="0.2">
      <c r="A5038" s="155" t="s">
        <v>1247</v>
      </c>
      <c r="B5038" s="327" t="s">
        <v>0</v>
      </c>
      <c r="C5038" s="327"/>
      <c r="D5038" s="327" t="s">
        <v>1</v>
      </c>
      <c r="E5038" s="327"/>
      <c r="F5038" s="327"/>
      <c r="G5038" s="327" t="s">
        <v>2904</v>
      </c>
      <c r="H5038" s="327"/>
      <c r="I5038" s="328" t="s">
        <v>405</v>
      </c>
      <c r="J5038" s="328"/>
      <c r="K5038" s="154" t="s">
        <v>4</v>
      </c>
      <c r="L5038" s="322" t="s">
        <v>4019</v>
      </c>
      <c r="M5038" s="322"/>
      <c r="N5038" s="141" t="s">
        <v>4018</v>
      </c>
      <c r="O5038" s="322" t="s">
        <v>4017</v>
      </c>
      <c r="P5038" s="322"/>
      <c r="Q5038" s="322" t="s">
        <v>4016</v>
      </c>
      <c r="R5038" s="322"/>
      <c r="S5038" s="154" t="s">
        <v>5</v>
      </c>
    </row>
    <row r="5039" spans="1:19" ht="10.9" customHeight="1" x14ac:dyDescent="0.2">
      <c r="A5039" s="128" t="s">
        <v>4015</v>
      </c>
      <c r="B5039" s="334">
        <v>1568</v>
      </c>
      <c r="C5039" s="321"/>
      <c r="D5039" s="321" t="s">
        <v>3873</v>
      </c>
      <c r="E5039" s="321"/>
      <c r="F5039" s="321"/>
      <c r="G5039" s="321" t="s">
        <v>7</v>
      </c>
      <c r="H5039" s="321"/>
      <c r="I5039" s="335">
        <v>3</v>
      </c>
      <c r="J5039" s="331"/>
      <c r="K5039" s="142">
        <v>16.666699999999999</v>
      </c>
      <c r="L5039" s="331"/>
      <c r="M5039" s="331"/>
      <c r="N5039" s="142">
        <v>50.000100000000003</v>
      </c>
      <c r="O5039" s="331"/>
      <c r="P5039" s="331"/>
      <c r="Q5039" s="331"/>
      <c r="R5039" s="331"/>
      <c r="S5039" s="142">
        <v>50.000100000000003</v>
      </c>
    </row>
    <row r="5040" spans="1:19" ht="10.9" customHeight="1" x14ac:dyDescent="0.2">
      <c r="A5040" s="128" t="s">
        <v>4015</v>
      </c>
      <c r="B5040" s="334">
        <v>9273</v>
      </c>
      <c r="C5040" s="321"/>
      <c r="D5040" s="321" t="s">
        <v>3871</v>
      </c>
      <c r="E5040" s="321"/>
      <c r="F5040" s="321"/>
      <c r="G5040" s="321" t="s">
        <v>7</v>
      </c>
      <c r="H5040" s="321"/>
      <c r="I5040" s="335">
        <v>1</v>
      </c>
      <c r="J5040" s="331"/>
      <c r="K5040" s="129">
        <v>1000</v>
      </c>
      <c r="L5040" s="331"/>
      <c r="M5040" s="331"/>
      <c r="N5040" s="129">
        <v>1000</v>
      </c>
      <c r="O5040" s="331"/>
      <c r="P5040" s="331"/>
      <c r="Q5040" s="331"/>
      <c r="R5040" s="331"/>
      <c r="S5040" s="129">
        <v>1000</v>
      </c>
    </row>
    <row r="5041" spans="1:19" ht="10.9" customHeight="1" x14ac:dyDescent="0.2">
      <c r="A5041" s="322" t="s">
        <v>4014</v>
      </c>
      <c r="B5041" s="322"/>
      <c r="C5041" s="322"/>
      <c r="D5041" s="322"/>
      <c r="E5041" s="322"/>
      <c r="F5041" s="322"/>
      <c r="G5041" s="322"/>
      <c r="H5041" s="322"/>
      <c r="I5041" s="322"/>
      <c r="J5041" s="322"/>
      <c r="K5041" s="322"/>
      <c r="L5041" s="333">
        <v>0</v>
      </c>
      <c r="M5041" s="322"/>
      <c r="N5041" s="151">
        <v>1050.0001</v>
      </c>
      <c r="O5041" s="333">
        <v>0</v>
      </c>
      <c r="P5041" s="322"/>
      <c r="Q5041" s="333">
        <v>0</v>
      </c>
      <c r="R5041" s="322"/>
      <c r="S5041" s="151">
        <v>1050.0001</v>
      </c>
    </row>
    <row r="5042" spans="1:19" ht="10.9" customHeight="1" x14ac:dyDescent="0.2">
      <c r="A5042" s="322" t="s">
        <v>4013</v>
      </c>
      <c r="B5042" s="322"/>
      <c r="C5042" s="322"/>
      <c r="D5042" s="322"/>
      <c r="E5042" s="322"/>
      <c r="F5042" s="322"/>
      <c r="G5042" s="322"/>
      <c r="H5042" s="322"/>
      <c r="I5042" s="322"/>
      <c r="J5042" s="322"/>
      <c r="K5042" s="322"/>
      <c r="L5042" s="330">
        <v>0</v>
      </c>
      <c r="M5042" s="322"/>
      <c r="N5042" s="149">
        <v>1</v>
      </c>
      <c r="O5042" s="330">
        <v>0</v>
      </c>
      <c r="P5042" s="322"/>
      <c r="Q5042" s="330">
        <v>0</v>
      </c>
      <c r="R5042" s="322"/>
      <c r="S5042" s="149">
        <v>1</v>
      </c>
    </row>
    <row r="5043" spans="1:19" ht="10.9" customHeight="1" x14ac:dyDescent="0.2">
      <c r="A5043" s="350"/>
      <c r="B5043" s="350"/>
      <c r="C5043" s="350"/>
      <c r="D5043" s="350"/>
      <c r="E5043" s="350"/>
      <c r="F5043" s="350"/>
      <c r="G5043" s="350"/>
      <c r="H5043" s="350"/>
      <c r="I5043" s="350"/>
      <c r="J5043" s="350"/>
      <c r="K5043" s="350"/>
      <c r="L5043" s="350"/>
      <c r="M5043" s="350"/>
      <c r="N5043" s="350"/>
      <c r="O5043" s="350"/>
      <c r="P5043" s="350"/>
      <c r="Q5043" s="350"/>
      <c r="R5043" s="350"/>
      <c r="S5043" s="350"/>
    </row>
    <row r="5044" spans="1:19" ht="2.25" customHeight="1" x14ac:dyDescent="0.2">
      <c r="A5044" s="307"/>
      <c r="B5044" s="307"/>
      <c r="C5044" s="307"/>
      <c r="D5044" s="307"/>
      <c r="E5044" s="307"/>
      <c r="F5044" s="308"/>
      <c r="G5044" s="308"/>
      <c r="H5044" s="308"/>
      <c r="I5044" s="308"/>
      <c r="J5044" s="308"/>
      <c r="K5044" s="308"/>
      <c r="L5044" s="308"/>
      <c r="M5044" s="309"/>
      <c r="N5044" s="309"/>
      <c r="O5044" s="309"/>
      <c r="P5044" s="309"/>
      <c r="Q5044" s="309"/>
      <c r="R5044" s="309"/>
      <c r="S5044" s="309"/>
    </row>
    <row r="5045" spans="1:19" ht="8.4499999999999993" customHeight="1" x14ac:dyDescent="0.2">
      <c r="A5045" s="310" t="s">
        <v>4734</v>
      </c>
      <c r="B5045" s="310"/>
      <c r="C5045" s="310"/>
      <c r="D5045" s="310"/>
      <c r="E5045" s="310"/>
      <c r="F5045" s="311" t="s">
        <v>2870</v>
      </c>
      <c r="G5045" s="311"/>
      <c r="H5045" s="311"/>
      <c r="I5045" s="311"/>
      <c r="J5045" s="311"/>
      <c r="K5045" s="311"/>
      <c r="L5045" s="311"/>
      <c r="M5045" s="312"/>
      <c r="N5045" s="312"/>
      <c r="O5045" s="312"/>
      <c r="P5045" s="312"/>
      <c r="Q5045" s="312"/>
      <c r="R5045" s="312"/>
      <c r="S5045" s="312"/>
    </row>
  </sheetData>
  <mergeCells count="26929">
    <mergeCell ref="O13:P13"/>
    <mergeCell ref="Q13:R13"/>
    <mergeCell ref="B12:C12"/>
    <mergeCell ref="D12:F12"/>
    <mergeCell ref="G12:H12"/>
    <mergeCell ref="I12:J12"/>
    <mergeCell ref="L12:R12"/>
    <mergeCell ref="B13:C13"/>
    <mergeCell ref="D13:F13"/>
    <mergeCell ref="G13:H13"/>
    <mergeCell ref="I13:J13"/>
    <mergeCell ref="L13:M13"/>
    <mergeCell ref="A8:S8"/>
    <mergeCell ref="A9:D9"/>
    <mergeCell ref="E9:S9"/>
    <mergeCell ref="A10:D10"/>
    <mergeCell ref="E10:S10"/>
    <mergeCell ref="A11:D11"/>
    <mergeCell ref="E11:O11"/>
    <mergeCell ref="P11:Q11"/>
    <mergeCell ref="R11:S11"/>
    <mergeCell ref="A5:D5"/>
    <mergeCell ref="E5:S5"/>
    <mergeCell ref="A6:D6"/>
    <mergeCell ref="E6:S6"/>
    <mergeCell ref="A7:D7"/>
    <mergeCell ref="E7:I7"/>
    <mergeCell ref="J7:K7"/>
    <mergeCell ref="L7:S7"/>
    <mergeCell ref="A1:B2"/>
    <mergeCell ref="C1:S1"/>
    <mergeCell ref="C2:S2"/>
    <mergeCell ref="A3:B3"/>
    <mergeCell ref="C3:S3"/>
    <mergeCell ref="A4:B4"/>
    <mergeCell ref="C4:S4"/>
    <mergeCell ref="Q20:R20"/>
    <mergeCell ref="B21:C21"/>
    <mergeCell ref="D21:F21"/>
    <mergeCell ref="G21:H21"/>
    <mergeCell ref="I21:J21"/>
    <mergeCell ref="L21:M21"/>
    <mergeCell ref="O21:P21"/>
    <mergeCell ref="Q21:R21"/>
    <mergeCell ref="B20:C20"/>
    <mergeCell ref="D20:F20"/>
    <mergeCell ref="G20:H20"/>
    <mergeCell ref="I20:J20"/>
    <mergeCell ref="L20:M20"/>
    <mergeCell ref="O20:P20"/>
    <mergeCell ref="A17:S17"/>
    <mergeCell ref="A18:D18"/>
    <mergeCell ref="E18:O18"/>
    <mergeCell ref="P18:Q18"/>
    <mergeCell ref="R18:S18"/>
    <mergeCell ref="B19:C19"/>
    <mergeCell ref="D19:F19"/>
    <mergeCell ref="G19:H19"/>
    <mergeCell ref="I19:J19"/>
    <mergeCell ref="L19:R19"/>
    <mergeCell ref="Q14:R14"/>
    <mergeCell ref="A15:K15"/>
    <mergeCell ref="L15:M15"/>
    <mergeCell ref="O15:P15"/>
    <mergeCell ref="Q15:R15"/>
    <mergeCell ref="A16:K16"/>
    <mergeCell ref="L16:M16"/>
    <mergeCell ref="O16:P16"/>
    <mergeCell ref="Q16:R16"/>
    <mergeCell ref="B14:C14"/>
    <mergeCell ref="D14:F14"/>
    <mergeCell ref="G14:H14"/>
    <mergeCell ref="I14:J14"/>
    <mergeCell ref="L14:M14"/>
    <mergeCell ref="O14:P14"/>
    <mergeCell ref="O28:P28"/>
    <mergeCell ref="Q28:R28"/>
    <mergeCell ref="B29:C29"/>
    <mergeCell ref="D29:F29"/>
    <mergeCell ref="G29:H29"/>
    <mergeCell ref="I29:J29"/>
    <mergeCell ref="L29:M29"/>
    <mergeCell ref="O29:P29"/>
    <mergeCell ref="Q29:R29"/>
    <mergeCell ref="B27:C27"/>
    <mergeCell ref="D27:F27"/>
    <mergeCell ref="G27:H27"/>
    <mergeCell ref="I27:J27"/>
    <mergeCell ref="L27:R27"/>
    <mergeCell ref="B28:C28"/>
    <mergeCell ref="D28:F28"/>
    <mergeCell ref="G28:H28"/>
    <mergeCell ref="I28:J28"/>
    <mergeCell ref="L28:M28"/>
    <mergeCell ref="A24:S24"/>
    <mergeCell ref="A25:D25"/>
    <mergeCell ref="E25:S25"/>
    <mergeCell ref="A26:D26"/>
    <mergeCell ref="E26:O26"/>
    <mergeCell ref="P26:Q26"/>
    <mergeCell ref="R26:S26"/>
    <mergeCell ref="A22:K22"/>
    <mergeCell ref="L22:M22"/>
    <mergeCell ref="O22:P22"/>
    <mergeCell ref="Q22:R22"/>
    <mergeCell ref="A23:K23"/>
    <mergeCell ref="L23:M23"/>
    <mergeCell ref="O23:P23"/>
    <mergeCell ref="Q23:R23"/>
    <mergeCell ref="Q37:R37"/>
    <mergeCell ref="B38:C38"/>
    <mergeCell ref="D38:F38"/>
    <mergeCell ref="G38:H38"/>
    <mergeCell ref="I38:J38"/>
    <mergeCell ref="L38:M38"/>
    <mergeCell ref="O38:P38"/>
    <mergeCell ref="Q38:R38"/>
    <mergeCell ref="B37:C37"/>
    <mergeCell ref="D37:F37"/>
    <mergeCell ref="G37:H37"/>
    <mergeCell ref="I37:J37"/>
    <mergeCell ref="L37:M37"/>
    <mergeCell ref="O37:P37"/>
    <mergeCell ref="A35:D35"/>
    <mergeCell ref="E35:O35"/>
    <mergeCell ref="P35:Q35"/>
    <mergeCell ref="R35:S35"/>
    <mergeCell ref="B36:C36"/>
    <mergeCell ref="D36:F36"/>
    <mergeCell ref="G36:H36"/>
    <mergeCell ref="I36:J36"/>
    <mergeCell ref="L36:R36"/>
    <mergeCell ref="O31:P31"/>
    <mergeCell ref="Q31:R31"/>
    <mergeCell ref="A32:S32"/>
    <mergeCell ref="A33:D33"/>
    <mergeCell ref="E33:S33"/>
    <mergeCell ref="A34:D34"/>
    <mergeCell ref="E34:S34"/>
    <mergeCell ref="A46:K46"/>
    <mergeCell ref="L46:M46"/>
    <mergeCell ref="O46:P46"/>
    <mergeCell ref="Q46:R46"/>
    <mergeCell ref="A30:K30"/>
    <mergeCell ref="L30:M30"/>
    <mergeCell ref="O30:P30"/>
    <mergeCell ref="Q30:R30"/>
    <mergeCell ref="A31:K31"/>
    <mergeCell ref="L31:M31"/>
    <mergeCell ref="Q44:R44"/>
    <mergeCell ref="B45:C45"/>
    <mergeCell ref="D45:F45"/>
    <mergeCell ref="G45:H45"/>
    <mergeCell ref="I45:J45"/>
    <mergeCell ref="L45:M45"/>
    <mergeCell ref="O45:P45"/>
    <mergeCell ref="Q45:R45"/>
    <mergeCell ref="B44:C44"/>
    <mergeCell ref="D44:F44"/>
    <mergeCell ref="G44:H44"/>
    <mergeCell ref="I44:J44"/>
    <mergeCell ref="L44:M44"/>
    <mergeCell ref="O44:P44"/>
    <mergeCell ref="A41:S41"/>
    <mergeCell ref="A42:D42"/>
    <mergeCell ref="E42:O42"/>
    <mergeCell ref="P42:Q42"/>
    <mergeCell ref="R42:S42"/>
    <mergeCell ref="B43:C43"/>
    <mergeCell ref="D43:F43"/>
    <mergeCell ref="G43:H43"/>
    <mergeCell ref="I43:J43"/>
    <mergeCell ref="L43:R43"/>
    <mergeCell ref="A39:K39"/>
    <mergeCell ref="L39:M39"/>
    <mergeCell ref="O39:P39"/>
    <mergeCell ref="Q39:R39"/>
    <mergeCell ref="A40:K40"/>
    <mergeCell ref="L40:M40"/>
    <mergeCell ref="O40:P40"/>
    <mergeCell ref="Q40:R40"/>
    <mergeCell ref="A53:K53"/>
    <mergeCell ref="L53:M53"/>
    <mergeCell ref="O53:P53"/>
    <mergeCell ref="Q53:R53"/>
    <mergeCell ref="A54:K54"/>
    <mergeCell ref="L54:M54"/>
    <mergeCell ref="O54:P54"/>
    <mergeCell ref="Q54:R54"/>
    <mergeCell ref="O51:P51"/>
    <mergeCell ref="Q51:R51"/>
    <mergeCell ref="B52:C52"/>
    <mergeCell ref="D52:F52"/>
    <mergeCell ref="G52:H52"/>
    <mergeCell ref="I52:J52"/>
    <mergeCell ref="L52:M52"/>
    <mergeCell ref="O52:P52"/>
    <mergeCell ref="Q52:R52"/>
    <mergeCell ref="B50:C50"/>
    <mergeCell ref="D50:F50"/>
    <mergeCell ref="G50:H50"/>
    <mergeCell ref="I50:J50"/>
    <mergeCell ref="L50:R50"/>
    <mergeCell ref="B51:C51"/>
    <mergeCell ref="D51:F51"/>
    <mergeCell ref="G51:H51"/>
    <mergeCell ref="I51:J51"/>
    <mergeCell ref="L51:M51"/>
    <mergeCell ref="A47:K47"/>
    <mergeCell ref="L47:M47"/>
    <mergeCell ref="O47:P47"/>
    <mergeCell ref="Q47:R47"/>
    <mergeCell ref="A48:S48"/>
    <mergeCell ref="A49:D49"/>
    <mergeCell ref="E49:O49"/>
    <mergeCell ref="P49:Q49"/>
    <mergeCell ref="R49:S49"/>
    <mergeCell ref="Q60:R60"/>
    <mergeCell ref="A61:K61"/>
    <mergeCell ref="L61:M61"/>
    <mergeCell ref="O61:P61"/>
    <mergeCell ref="Q61:R61"/>
    <mergeCell ref="A62:K62"/>
    <mergeCell ref="L62:M62"/>
    <mergeCell ref="O62:P62"/>
    <mergeCell ref="Q62:R62"/>
    <mergeCell ref="B60:C60"/>
    <mergeCell ref="D60:F60"/>
    <mergeCell ref="G60:H60"/>
    <mergeCell ref="I60:J60"/>
    <mergeCell ref="L60:M60"/>
    <mergeCell ref="O60:P60"/>
    <mergeCell ref="G58:H58"/>
    <mergeCell ref="I58:J58"/>
    <mergeCell ref="L58:R58"/>
    <mergeCell ref="B59:C59"/>
    <mergeCell ref="D59:F59"/>
    <mergeCell ref="G59:H59"/>
    <mergeCell ref="I59:J59"/>
    <mergeCell ref="L59:M59"/>
    <mergeCell ref="O59:P59"/>
    <mergeCell ref="Q59:R59"/>
    <mergeCell ref="A70:S70"/>
    <mergeCell ref="A55:S55"/>
    <mergeCell ref="A56:D56"/>
    <mergeCell ref="E56:S56"/>
    <mergeCell ref="A57:D57"/>
    <mergeCell ref="E57:O57"/>
    <mergeCell ref="P57:Q57"/>
    <mergeCell ref="R57:S57"/>
    <mergeCell ref="B58:C58"/>
    <mergeCell ref="D58:F58"/>
    <mergeCell ref="Q67:R67"/>
    <mergeCell ref="A68:K68"/>
    <mergeCell ref="L68:M68"/>
    <mergeCell ref="O68:P68"/>
    <mergeCell ref="Q68:R68"/>
    <mergeCell ref="A69:K69"/>
    <mergeCell ref="L69:M69"/>
    <mergeCell ref="O69:P69"/>
    <mergeCell ref="Q69:R69"/>
    <mergeCell ref="B67:C67"/>
    <mergeCell ref="D67:F67"/>
    <mergeCell ref="G67:H67"/>
    <mergeCell ref="I67:J67"/>
    <mergeCell ref="L67:M67"/>
    <mergeCell ref="O67:P67"/>
    <mergeCell ref="G65:H65"/>
    <mergeCell ref="I65:J65"/>
    <mergeCell ref="L65:R65"/>
    <mergeCell ref="B66:C66"/>
    <mergeCell ref="D66:F66"/>
    <mergeCell ref="G66:H66"/>
    <mergeCell ref="I66:J66"/>
    <mergeCell ref="L66:M66"/>
    <mergeCell ref="O66:P66"/>
    <mergeCell ref="Q66:R66"/>
    <mergeCell ref="A77:S77"/>
    <mergeCell ref="A78:D78"/>
    <mergeCell ref="E78:S78"/>
    <mergeCell ref="A63:S63"/>
    <mergeCell ref="A64:D64"/>
    <mergeCell ref="E64:O64"/>
    <mergeCell ref="P64:Q64"/>
    <mergeCell ref="R64:S64"/>
    <mergeCell ref="B65:C65"/>
    <mergeCell ref="D65:F65"/>
    <mergeCell ref="A75:K75"/>
    <mergeCell ref="L75:M75"/>
    <mergeCell ref="O75:P75"/>
    <mergeCell ref="Q75:R75"/>
    <mergeCell ref="A76:K76"/>
    <mergeCell ref="L76:M76"/>
    <mergeCell ref="O76:P76"/>
    <mergeCell ref="Q76:R76"/>
    <mergeCell ref="Q73:R73"/>
    <mergeCell ref="B74:C74"/>
    <mergeCell ref="D74:F74"/>
    <mergeCell ref="G74:H74"/>
    <mergeCell ref="I74:J74"/>
    <mergeCell ref="L74:M74"/>
    <mergeCell ref="O74:P74"/>
    <mergeCell ref="Q74:R74"/>
    <mergeCell ref="B73:C73"/>
    <mergeCell ref="D73:F73"/>
    <mergeCell ref="G73:H73"/>
    <mergeCell ref="I73:J73"/>
    <mergeCell ref="L73:M73"/>
    <mergeCell ref="O73:P73"/>
    <mergeCell ref="Q85:R85"/>
    <mergeCell ref="A71:D71"/>
    <mergeCell ref="E71:O71"/>
    <mergeCell ref="P71:Q71"/>
    <mergeCell ref="R71:S71"/>
    <mergeCell ref="B72:C72"/>
    <mergeCell ref="D72:F72"/>
    <mergeCell ref="G72:H72"/>
    <mergeCell ref="I72:J72"/>
    <mergeCell ref="L72:R72"/>
    <mergeCell ref="B85:C85"/>
    <mergeCell ref="D85:F85"/>
    <mergeCell ref="G85:H85"/>
    <mergeCell ref="I85:J85"/>
    <mergeCell ref="L85:M85"/>
    <mergeCell ref="O85:P85"/>
    <mergeCell ref="Q83:R83"/>
    <mergeCell ref="B84:C84"/>
    <mergeCell ref="D84:F84"/>
    <mergeCell ref="G84:H84"/>
    <mergeCell ref="I84:J84"/>
    <mergeCell ref="L84:M84"/>
    <mergeCell ref="O84:P84"/>
    <mergeCell ref="Q84:R84"/>
    <mergeCell ref="B83:C83"/>
    <mergeCell ref="D83:F83"/>
    <mergeCell ref="G83:H83"/>
    <mergeCell ref="I83:J83"/>
    <mergeCell ref="L83:M83"/>
    <mergeCell ref="O83:P83"/>
    <mergeCell ref="I81:J81"/>
    <mergeCell ref="L81:R81"/>
    <mergeCell ref="B82:C82"/>
    <mergeCell ref="D82:F82"/>
    <mergeCell ref="G82:H82"/>
    <mergeCell ref="I82:J82"/>
    <mergeCell ref="L82:M82"/>
    <mergeCell ref="O82:P82"/>
    <mergeCell ref="Q82:R82"/>
    <mergeCell ref="Q93:R93"/>
    <mergeCell ref="A79:D79"/>
    <mergeCell ref="E79:S79"/>
    <mergeCell ref="A80:D80"/>
    <mergeCell ref="E80:O80"/>
    <mergeCell ref="P80:Q80"/>
    <mergeCell ref="R80:S80"/>
    <mergeCell ref="B81:C81"/>
    <mergeCell ref="D81:F81"/>
    <mergeCell ref="G81:H81"/>
    <mergeCell ref="B93:C93"/>
    <mergeCell ref="D93:F93"/>
    <mergeCell ref="G93:H93"/>
    <mergeCell ref="I93:J93"/>
    <mergeCell ref="L93:M93"/>
    <mergeCell ref="O93:P93"/>
    <mergeCell ref="Q91:R91"/>
    <mergeCell ref="B92:C92"/>
    <mergeCell ref="D92:F92"/>
    <mergeCell ref="G92:H92"/>
    <mergeCell ref="I92:J92"/>
    <mergeCell ref="L92:M92"/>
    <mergeCell ref="O92:P92"/>
    <mergeCell ref="Q92:R92"/>
    <mergeCell ref="B91:C91"/>
    <mergeCell ref="D91:F91"/>
    <mergeCell ref="G91:H91"/>
    <mergeCell ref="I91:J91"/>
    <mergeCell ref="L91:M91"/>
    <mergeCell ref="O91:P91"/>
    <mergeCell ref="A88:S88"/>
    <mergeCell ref="A89:D89"/>
    <mergeCell ref="E89:O89"/>
    <mergeCell ref="P89:Q89"/>
    <mergeCell ref="R89:S89"/>
    <mergeCell ref="B90:C90"/>
    <mergeCell ref="D90:F90"/>
    <mergeCell ref="G90:H90"/>
    <mergeCell ref="I90:J90"/>
    <mergeCell ref="L90:R90"/>
    <mergeCell ref="A86:K86"/>
    <mergeCell ref="L86:M86"/>
    <mergeCell ref="O86:P86"/>
    <mergeCell ref="Q86:R86"/>
    <mergeCell ref="A87:K87"/>
    <mergeCell ref="L87:M87"/>
    <mergeCell ref="O87:P87"/>
    <mergeCell ref="Q87:R87"/>
    <mergeCell ref="Q100:R100"/>
    <mergeCell ref="B101:C101"/>
    <mergeCell ref="D101:F101"/>
    <mergeCell ref="G101:H101"/>
    <mergeCell ref="I101:J101"/>
    <mergeCell ref="L101:M101"/>
    <mergeCell ref="O101:P101"/>
    <mergeCell ref="Q101:R101"/>
    <mergeCell ref="B100:C100"/>
    <mergeCell ref="D100:F100"/>
    <mergeCell ref="G100:H100"/>
    <mergeCell ref="I100:J100"/>
    <mergeCell ref="L100:M100"/>
    <mergeCell ref="O100:P100"/>
    <mergeCell ref="A97:S97"/>
    <mergeCell ref="A98:D98"/>
    <mergeCell ref="E98:O98"/>
    <mergeCell ref="P98:Q98"/>
    <mergeCell ref="R98:S98"/>
    <mergeCell ref="B99:C99"/>
    <mergeCell ref="D99:F99"/>
    <mergeCell ref="G99:H99"/>
    <mergeCell ref="I99:J99"/>
    <mergeCell ref="L99:R99"/>
    <mergeCell ref="O95:P95"/>
    <mergeCell ref="Q95:R95"/>
    <mergeCell ref="A96:K96"/>
    <mergeCell ref="L96:M96"/>
    <mergeCell ref="O96:P96"/>
    <mergeCell ref="Q96:R96"/>
    <mergeCell ref="Q109:R109"/>
    <mergeCell ref="B94:C94"/>
    <mergeCell ref="D94:F94"/>
    <mergeCell ref="G94:H94"/>
    <mergeCell ref="I94:J94"/>
    <mergeCell ref="L94:M94"/>
    <mergeCell ref="O94:P94"/>
    <mergeCell ref="Q94:R94"/>
    <mergeCell ref="A95:K95"/>
    <mergeCell ref="L95:M95"/>
    <mergeCell ref="B109:C109"/>
    <mergeCell ref="D109:F109"/>
    <mergeCell ref="G109:H109"/>
    <mergeCell ref="I109:J109"/>
    <mergeCell ref="L109:M109"/>
    <mergeCell ref="O109:P109"/>
    <mergeCell ref="A106:S106"/>
    <mergeCell ref="A107:D107"/>
    <mergeCell ref="E107:O107"/>
    <mergeCell ref="P107:Q107"/>
    <mergeCell ref="R107:S107"/>
    <mergeCell ref="B108:C108"/>
    <mergeCell ref="D108:F108"/>
    <mergeCell ref="G108:H108"/>
    <mergeCell ref="I108:J108"/>
    <mergeCell ref="L108:R108"/>
    <mergeCell ref="A104:K104"/>
    <mergeCell ref="L104:M104"/>
    <mergeCell ref="O104:P104"/>
    <mergeCell ref="Q104:R104"/>
    <mergeCell ref="A105:K105"/>
    <mergeCell ref="L105:M105"/>
    <mergeCell ref="O105:P105"/>
    <mergeCell ref="Q105:R105"/>
    <mergeCell ref="Q102:R102"/>
    <mergeCell ref="B103:C103"/>
    <mergeCell ref="D103:F103"/>
    <mergeCell ref="G103:H103"/>
    <mergeCell ref="I103:J103"/>
    <mergeCell ref="L103:M103"/>
    <mergeCell ref="O103:P103"/>
    <mergeCell ref="Q103:R103"/>
    <mergeCell ref="B102:C102"/>
    <mergeCell ref="D102:F102"/>
    <mergeCell ref="G102:H102"/>
    <mergeCell ref="I102:J102"/>
    <mergeCell ref="L102:M102"/>
    <mergeCell ref="O102:P102"/>
    <mergeCell ref="Q116:R116"/>
    <mergeCell ref="B117:C117"/>
    <mergeCell ref="D117:F117"/>
    <mergeCell ref="G117:H117"/>
    <mergeCell ref="I117:J117"/>
    <mergeCell ref="L117:M117"/>
    <mergeCell ref="O117:P117"/>
    <mergeCell ref="Q117:R117"/>
    <mergeCell ref="B116:C116"/>
    <mergeCell ref="D116:F116"/>
    <mergeCell ref="G116:H116"/>
    <mergeCell ref="I116:J116"/>
    <mergeCell ref="L116:M116"/>
    <mergeCell ref="O116:P116"/>
    <mergeCell ref="A113:S113"/>
    <mergeCell ref="A114:D114"/>
    <mergeCell ref="E114:O114"/>
    <mergeCell ref="P114:Q114"/>
    <mergeCell ref="R114:S114"/>
    <mergeCell ref="B115:C115"/>
    <mergeCell ref="D115:F115"/>
    <mergeCell ref="G115:H115"/>
    <mergeCell ref="I115:J115"/>
    <mergeCell ref="L115:R115"/>
    <mergeCell ref="Q110:R110"/>
    <mergeCell ref="A111:K111"/>
    <mergeCell ref="L111:M111"/>
    <mergeCell ref="O111:P111"/>
    <mergeCell ref="Q111:R111"/>
    <mergeCell ref="A112:K112"/>
    <mergeCell ref="L112:M112"/>
    <mergeCell ref="O112:P112"/>
    <mergeCell ref="Q112:R112"/>
    <mergeCell ref="A125:K125"/>
    <mergeCell ref="L125:M125"/>
    <mergeCell ref="O125:P125"/>
    <mergeCell ref="Q125:R125"/>
    <mergeCell ref="B110:C110"/>
    <mergeCell ref="D110:F110"/>
    <mergeCell ref="G110:H110"/>
    <mergeCell ref="I110:J110"/>
    <mergeCell ref="L110:M110"/>
    <mergeCell ref="O110:P110"/>
    <mergeCell ref="O123:P123"/>
    <mergeCell ref="Q123:R123"/>
    <mergeCell ref="B124:C124"/>
    <mergeCell ref="D124:F124"/>
    <mergeCell ref="G124:H124"/>
    <mergeCell ref="I124:J124"/>
    <mergeCell ref="L124:M124"/>
    <mergeCell ref="O124:P124"/>
    <mergeCell ref="Q124:R124"/>
    <mergeCell ref="B122:C122"/>
    <mergeCell ref="D122:F122"/>
    <mergeCell ref="G122:H122"/>
    <mergeCell ref="I122:J122"/>
    <mergeCell ref="L122:R122"/>
    <mergeCell ref="B123:C123"/>
    <mergeCell ref="D123:F123"/>
    <mergeCell ref="G123:H123"/>
    <mergeCell ref="I123:J123"/>
    <mergeCell ref="L123:M123"/>
    <mergeCell ref="O119:P119"/>
    <mergeCell ref="Q119:R119"/>
    <mergeCell ref="A120:S120"/>
    <mergeCell ref="A121:D121"/>
    <mergeCell ref="E121:O121"/>
    <mergeCell ref="P121:Q121"/>
    <mergeCell ref="R121:S121"/>
    <mergeCell ref="A134:K134"/>
    <mergeCell ref="L134:M134"/>
    <mergeCell ref="O134:P134"/>
    <mergeCell ref="Q134:R134"/>
    <mergeCell ref="A118:K118"/>
    <mergeCell ref="L118:M118"/>
    <mergeCell ref="O118:P118"/>
    <mergeCell ref="Q118:R118"/>
    <mergeCell ref="A119:K119"/>
    <mergeCell ref="L119:M119"/>
    <mergeCell ref="O132:P132"/>
    <mergeCell ref="Q132:R132"/>
    <mergeCell ref="B133:C133"/>
    <mergeCell ref="D133:F133"/>
    <mergeCell ref="G133:H133"/>
    <mergeCell ref="I133:J133"/>
    <mergeCell ref="L133:M133"/>
    <mergeCell ref="O133:P133"/>
    <mergeCell ref="Q133:R133"/>
    <mergeCell ref="B131:C131"/>
    <mergeCell ref="D131:F131"/>
    <mergeCell ref="G131:H131"/>
    <mergeCell ref="I131:J131"/>
    <mergeCell ref="L131:R131"/>
    <mergeCell ref="B132:C132"/>
    <mergeCell ref="D132:F132"/>
    <mergeCell ref="G132:H132"/>
    <mergeCell ref="I132:J132"/>
    <mergeCell ref="L132:M132"/>
    <mergeCell ref="E128:S128"/>
    <mergeCell ref="A129:D129"/>
    <mergeCell ref="E129:S129"/>
    <mergeCell ref="A130:D130"/>
    <mergeCell ref="E130:O130"/>
    <mergeCell ref="P130:Q130"/>
    <mergeCell ref="R130:S130"/>
    <mergeCell ref="A142:K142"/>
    <mergeCell ref="L142:M142"/>
    <mergeCell ref="O142:P142"/>
    <mergeCell ref="Q142:R142"/>
    <mergeCell ref="A126:K126"/>
    <mergeCell ref="L126:M126"/>
    <mergeCell ref="O126:P126"/>
    <mergeCell ref="Q126:R126"/>
    <mergeCell ref="A127:S127"/>
    <mergeCell ref="A128:D128"/>
    <mergeCell ref="Q140:R140"/>
    <mergeCell ref="B141:C141"/>
    <mergeCell ref="D141:F141"/>
    <mergeCell ref="G141:H141"/>
    <mergeCell ref="I141:J141"/>
    <mergeCell ref="L141:M141"/>
    <mergeCell ref="O141:P141"/>
    <mergeCell ref="Q141:R141"/>
    <mergeCell ref="B140:C140"/>
    <mergeCell ref="D140:F140"/>
    <mergeCell ref="G140:H140"/>
    <mergeCell ref="I140:J140"/>
    <mergeCell ref="L140:M140"/>
    <mergeCell ref="O140:P140"/>
    <mergeCell ref="A138:D138"/>
    <mergeCell ref="E138:O138"/>
    <mergeCell ref="P138:Q138"/>
    <mergeCell ref="R138:S138"/>
    <mergeCell ref="B139:C139"/>
    <mergeCell ref="D139:F139"/>
    <mergeCell ref="G139:H139"/>
    <mergeCell ref="I139:J139"/>
    <mergeCell ref="L139:R139"/>
    <mergeCell ref="A135:K135"/>
    <mergeCell ref="L135:M135"/>
    <mergeCell ref="O135:P135"/>
    <mergeCell ref="Q135:R135"/>
    <mergeCell ref="A136:S136"/>
    <mergeCell ref="A137:D137"/>
    <mergeCell ref="E137:S137"/>
    <mergeCell ref="A149:K149"/>
    <mergeCell ref="L149:M149"/>
    <mergeCell ref="O149:P149"/>
    <mergeCell ref="Q149:R149"/>
    <mergeCell ref="A150:K150"/>
    <mergeCell ref="L150:M150"/>
    <mergeCell ref="O150:P150"/>
    <mergeCell ref="Q150:R150"/>
    <mergeCell ref="O147:P147"/>
    <mergeCell ref="Q147:R147"/>
    <mergeCell ref="B148:C148"/>
    <mergeCell ref="D148:F148"/>
    <mergeCell ref="G148:H148"/>
    <mergeCell ref="I148:J148"/>
    <mergeCell ref="L148:M148"/>
    <mergeCell ref="O148:P148"/>
    <mergeCell ref="Q148:R148"/>
    <mergeCell ref="B146:C146"/>
    <mergeCell ref="D146:F146"/>
    <mergeCell ref="G146:H146"/>
    <mergeCell ref="I146:J146"/>
    <mergeCell ref="L146:R146"/>
    <mergeCell ref="B147:C147"/>
    <mergeCell ref="D147:F147"/>
    <mergeCell ref="G147:H147"/>
    <mergeCell ref="I147:J147"/>
    <mergeCell ref="L147:M147"/>
    <mergeCell ref="A143:K143"/>
    <mergeCell ref="L143:M143"/>
    <mergeCell ref="O143:P143"/>
    <mergeCell ref="Q143:R143"/>
    <mergeCell ref="A144:S144"/>
    <mergeCell ref="A145:D145"/>
    <mergeCell ref="E145:O145"/>
    <mergeCell ref="P145:Q145"/>
    <mergeCell ref="R145:S145"/>
    <mergeCell ref="A158:K158"/>
    <mergeCell ref="L158:M158"/>
    <mergeCell ref="O158:P158"/>
    <mergeCell ref="Q158:R158"/>
    <mergeCell ref="A159:K159"/>
    <mergeCell ref="L159:M159"/>
    <mergeCell ref="O159:P159"/>
    <mergeCell ref="Q159:R159"/>
    <mergeCell ref="O156:P156"/>
    <mergeCell ref="Q156:R156"/>
    <mergeCell ref="B157:C157"/>
    <mergeCell ref="D157:F157"/>
    <mergeCell ref="G157:H157"/>
    <mergeCell ref="I157:J157"/>
    <mergeCell ref="L157:M157"/>
    <mergeCell ref="O157:P157"/>
    <mergeCell ref="Q157:R157"/>
    <mergeCell ref="B155:C155"/>
    <mergeCell ref="D155:F155"/>
    <mergeCell ref="G155:H155"/>
    <mergeCell ref="I155:J155"/>
    <mergeCell ref="L155:R155"/>
    <mergeCell ref="B156:C156"/>
    <mergeCell ref="D156:F156"/>
    <mergeCell ref="G156:H156"/>
    <mergeCell ref="I156:J156"/>
    <mergeCell ref="L156:M156"/>
    <mergeCell ref="A151:S151"/>
    <mergeCell ref="A152:D152"/>
    <mergeCell ref="E152:S152"/>
    <mergeCell ref="A153:D153"/>
    <mergeCell ref="E153:S153"/>
    <mergeCell ref="A154:D154"/>
    <mergeCell ref="E154:O154"/>
    <mergeCell ref="P154:Q154"/>
    <mergeCell ref="R154:S154"/>
    <mergeCell ref="Q165:R165"/>
    <mergeCell ref="A166:K166"/>
    <mergeCell ref="L166:M166"/>
    <mergeCell ref="O166:P166"/>
    <mergeCell ref="Q166:R166"/>
    <mergeCell ref="A167:K167"/>
    <mergeCell ref="L167:M167"/>
    <mergeCell ref="O167:P167"/>
    <mergeCell ref="Q167:R167"/>
    <mergeCell ref="B165:C165"/>
    <mergeCell ref="D165:F165"/>
    <mergeCell ref="G165:H165"/>
    <mergeCell ref="I165:J165"/>
    <mergeCell ref="L165:M165"/>
    <mergeCell ref="O165:P165"/>
    <mergeCell ref="G163:H163"/>
    <mergeCell ref="I163:J163"/>
    <mergeCell ref="L163:R163"/>
    <mergeCell ref="B164:C164"/>
    <mergeCell ref="D164:F164"/>
    <mergeCell ref="G164:H164"/>
    <mergeCell ref="I164:J164"/>
    <mergeCell ref="L164:M164"/>
    <mergeCell ref="O164:P164"/>
    <mergeCell ref="Q164:R164"/>
    <mergeCell ref="A175:S175"/>
    <mergeCell ref="A160:S160"/>
    <mergeCell ref="A161:D161"/>
    <mergeCell ref="E161:S161"/>
    <mergeCell ref="A162:D162"/>
    <mergeCell ref="E162:O162"/>
    <mergeCell ref="P162:Q162"/>
    <mergeCell ref="R162:S162"/>
    <mergeCell ref="B163:C163"/>
    <mergeCell ref="D163:F163"/>
    <mergeCell ref="A173:K173"/>
    <mergeCell ref="L173:M173"/>
    <mergeCell ref="O173:P173"/>
    <mergeCell ref="Q173:R173"/>
    <mergeCell ref="A174:K174"/>
    <mergeCell ref="L174:M174"/>
    <mergeCell ref="O174:P174"/>
    <mergeCell ref="Q174:R174"/>
    <mergeCell ref="Q171:R171"/>
    <mergeCell ref="B172:C172"/>
    <mergeCell ref="D172:F172"/>
    <mergeCell ref="G172:H172"/>
    <mergeCell ref="I172:J172"/>
    <mergeCell ref="L172:M172"/>
    <mergeCell ref="O172:P172"/>
    <mergeCell ref="Q172:R172"/>
    <mergeCell ref="B171:C171"/>
    <mergeCell ref="D171:F171"/>
    <mergeCell ref="G171:H171"/>
    <mergeCell ref="I171:J171"/>
    <mergeCell ref="L171:M171"/>
    <mergeCell ref="O171:P171"/>
    <mergeCell ref="A168:S168"/>
    <mergeCell ref="A169:D169"/>
    <mergeCell ref="E169:O169"/>
    <mergeCell ref="P169:Q169"/>
    <mergeCell ref="R169:S169"/>
    <mergeCell ref="B170:C170"/>
    <mergeCell ref="D170:F170"/>
    <mergeCell ref="G170:H170"/>
    <mergeCell ref="I170:J170"/>
    <mergeCell ref="L170:R170"/>
    <mergeCell ref="A182:K182"/>
    <mergeCell ref="L182:M182"/>
    <mergeCell ref="O182:P182"/>
    <mergeCell ref="Q182:R182"/>
    <mergeCell ref="A183:K183"/>
    <mergeCell ref="L183:M183"/>
    <mergeCell ref="O183:P183"/>
    <mergeCell ref="Q183:R183"/>
    <mergeCell ref="O180:P180"/>
    <mergeCell ref="Q180:R180"/>
    <mergeCell ref="B181:C181"/>
    <mergeCell ref="D181:F181"/>
    <mergeCell ref="G181:H181"/>
    <mergeCell ref="I181:J181"/>
    <mergeCell ref="L181:M181"/>
    <mergeCell ref="O181:P181"/>
    <mergeCell ref="Q181:R181"/>
    <mergeCell ref="B179:C179"/>
    <mergeCell ref="D179:F179"/>
    <mergeCell ref="G179:H179"/>
    <mergeCell ref="I179:J179"/>
    <mergeCell ref="L179:R179"/>
    <mergeCell ref="B180:C180"/>
    <mergeCell ref="D180:F180"/>
    <mergeCell ref="G180:H180"/>
    <mergeCell ref="I180:J180"/>
    <mergeCell ref="L180:M180"/>
    <mergeCell ref="A176:D176"/>
    <mergeCell ref="E176:S176"/>
    <mergeCell ref="A177:D177"/>
    <mergeCell ref="E177:S177"/>
    <mergeCell ref="A178:D178"/>
    <mergeCell ref="E178:O178"/>
    <mergeCell ref="P178:Q178"/>
    <mergeCell ref="R178:S178"/>
    <mergeCell ref="A190:K190"/>
    <mergeCell ref="L190:M190"/>
    <mergeCell ref="O190:P190"/>
    <mergeCell ref="Q190:R190"/>
    <mergeCell ref="A191:K191"/>
    <mergeCell ref="L191:M191"/>
    <mergeCell ref="O191:P191"/>
    <mergeCell ref="Q191:R191"/>
    <mergeCell ref="O188:P188"/>
    <mergeCell ref="Q188:R188"/>
    <mergeCell ref="B189:C189"/>
    <mergeCell ref="D189:F189"/>
    <mergeCell ref="G189:H189"/>
    <mergeCell ref="I189:J189"/>
    <mergeCell ref="L189:M189"/>
    <mergeCell ref="O189:P189"/>
    <mergeCell ref="Q189:R189"/>
    <mergeCell ref="B187:C187"/>
    <mergeCell ref="D187:F187"/>
    <mergeCell ref="G187:H187"/>
    <mergeCell ref="I187:J187"/>
    <mergeCell ref="L187:R187"/>
    <mergeCell ref="B188:C188"/>
    <mergeCell ref="D188:F188"/>
    <mergeCell ref="G188:H188"/>
    <mergeCell ref="I188:J188"/>
    <mergeCell ref="L188:M188"/>
    <mergeCell ref="A184:S184"/>
    <mergeCell ref="A185:D185"/>
    <mergeCell ref="E185:S185"/>
    <mergeCell ref="A186:D186"/>
    <mergeCell ref="E186:O186"/>
    <mergeCell ref="P186:Q186"/>
    <mergeCell ref="R186:S186"/>
    <mergeCell ref="A198:K198"/>
    <mergeCell ref="L198:M198"/>
    <mergeCell ref="O198:P198"/>
    <mergeCell ref="Q198:R198"/>
    <mergeCell ref="A199:K199"/>
    <mergeCell ref="L199:M199"/>
    <mergeCell ref="O199:P199"/>
    <mergeCell ref="Q199:R199"/>
    <mergeCell ref="O196:P196"/>
    <mergeCell ref="Q196:R196"/>
    <mergeCell ref="B197:C197"/>
    <mergeCell ref="D197:F197"/>
    <mergeCell ref="G197:H197"/>
    <mergeCell ref="I197:J197"/>
    <mergeCell ref="L197:M197"/>
    <mergeCell ref="O197:P197"/>
    <mergeCell ref="Q197:R197"/>
    <mergeCell ref="B195:C195"/>
    <mergeCell ref="D195:F195"/>
    <mergeCell ref="G195:H195"/>
    <mergeCell ref="I195:J195"/>
    <mergeCell ref="L195:R195"/>
    <mergeCell ref="B196:C196"/>
    <mergeCell ref="D196:F196"/>
    <mergeCell ref="G196:H196"/>
    <mergeCell ref="I196:J196"/>
    <mergeCell ref="L196:M196"/>
    <mergeCell ref="A192:S192"/>
    <mergeCell ref="A193:D193"/>
    <mergeCell ref="E193:S193"/>
    <mergeCell ref="A194:D194"/>
    <mergeCell ref="E194:O194"/>
    <mergeCell ref="P194:Q194"/>
    <mergeCell ref="R194:S194"/>
    <mergeCell ref="A206:K206"/>
    <mergeCell ref="L206:M206"/>
    <mergeCell ref="O206:P206"/>
    <mergeCell ref="Q206:R206"/>
    <mergeCell ref="A207:K207"/>
    <mergeCell ref="L207:M207"/>
    <mergeCell ref="O207:P207"/>
    <mergeCell ref="Q207:R207"/>
    <mergeCell ref="O204:P204"/>
    <mergeCell ref="Q204:R204"/>
    <mergeCell ref="B205:C205"/>
    <mergeCell ref="D205:F205"/>
    <mergeCell ref="G205:H205"/>
    <mergeCell ref="I205:J205"/>
    <mergeCell ref="L205:M205"/>
    <mergeCell ref="O205:P205"/>
    <mergeCell ref="Q205:R205"/>
    <mergeCell ref="B203:C203"/>
    <mergeCell ref="D203:F203"/>
    <mergeCell ref="G203:H203"/>
    <mergeCell ref="I203:J203"/>
    <mergeCell ref="L203:R203"/>
    <mergeCell ref="B204:C204"/>
    <mergeCell ref="D204:F204"/>
    <mergeCell ref="G204:H204"/>
    <mergeCell ref="I204:J204"/>
    <mergeCell ref="L204:M204"/>
    <mergeCell ref="A200:S200"/>
    <mergeCell ref="A201:D201"/>
    <mergeCell ref="E201:S201"/>
    <mergeCell ref="A202:D202"/>
    <mergeCell ref="E202:O202"/>
    <mergeCell ref="P202:Q202"/>
    <mergeCell ref="R202:S202"/>
    <mergeCell ref="Q213:R213"/>
    <mergeCell ref="A214:K214"/>
    <mergeCell ref="L214:M214"/>
    <mergeCell ref="O214:P214"/>
    <mergeCell ref="Q214:R214"/>
    <mergeCell ref="A215:K215"/>
    <mergeCell ref="L215:M215"/>
    <mergeCell ref="O215:P215"/>
    <mergeCell ref="Q215:R215"/>
    <mergeCell ref="B213:C213"/>
    <mergeCell ref="D213:F213"/>
    <mergeCell ref="G213:H213"/>
    <mergeCell ref="I213:J213"/>
    <mergeCell ref="L213:M213"/>
    <mergeCell ref="O213:P213"/>
    <mergeCell ref="G211:H211"/>
    <mergeCell ref="I211:J211"/>
    <mergeCell ref="L211:R211"/>
    <mergeCell ref="B212:C212"/>
    <mergeCell ref="D212:F212"/>
    <mergeCell ref="G212:H212"/>
    <mergeCell ref="I212:J212"/>
    <mergeCell ref="L212:M212"/>
    <mergeCell ref="O212:P212"/>
    <mergeCell ref="Q212:R212"/>
    <mergeCell ref="A223:S223"/>
    <mergeCell ref="A208:S208"/>
    <mergeCell ref="A209:D209"/>
    <mergeCell ref="E209:S209"/>
    <mergeCell ref="A210:D210"/>
    <mergeCell ref="E210:O210"/>
    <mergeCell ref="P210:Q210"/>
    <mergeCell ref="R210:S210"/>
    <mergeCell ref="B211:C211"/>
    <mergeCell ref="D211:F211"/>
    <mergeCell ref="A221:K221"/>
    <mergeCell ref="L221:M221"/>
    <mergeCell ref="O221:P221"/>
    <mergeCell ref="Q221:R221"/>
    <mergeCell ref="A222:K222"/>
    <mergeCell ref="L222:M222"/>
    <mergeCell ref="O222:P222"/>
    <mergeCell ref="Q222:R222"/>
    <mergeCell ref="O219:P219"/>
    <mergeCell ref="Q219:R219"/>
    <mergeCell ref="B220:C220"/>
    <mergeCell ref="D220:F220"/>
    <mergeCell ref="G220:H220"/>
    <mergeCell ref="I220:J220"/>
    <mergeCell ref="L220:M220"/>
    <mergeCell ref="O220:P220"/>
    <mergeCell ref="Q220:R220"/>
    <mergeCell ref="B218:C218"/>
    <mergeCell ref="D218:F218"/>
    <mergeCell ref="G218:H218"/>
    <mergeCell ref="I218:J218"/>
    <mergeCell ref="L218:R218"/>
    <mergeCell ref="B219:C219"/>
    <mergeCell ref="D219:F219"/>
    <mergeCell ref="G219:H219"/>
    <mergeCell ref="I219:J219"/>
    <mergeCell ref="L219:M219"/>
    <mergeCell ref="A230:S230"/>
    <mergeCell ref="A231:D231"/>
    <mergeCell ref="E231:O231"/>
    <mergeCell ref="P231:Q231"/>
    <mergeCell ref="R231:S231"/>
    <mergeCell ref="A216:S216"/>
    <mergeCell ref="A217:D217"/>
    <mergeCell ref="E217:O217"/>
    <mergeCell ref="P217:Q217"/>
    <mergeCell ref="R217:S217"/>
    <mergeCell ref="A228:K228"/>
    <mergeCell ref="L228:M228"/>
    <mergeCell ref="O228:P228"/>
    <mergeCell ref="Q228:R228"/>
    <mergeCell ref="A229:K229"/>
    <mergeCell ref="L229:M229"/>
    <mergeCell ref="O229:P229"/>
    <mergeCell ref="Q229:R229"/>
    <mergeCell ref="Q226:R226"/>
    <mergeCell ref="B227:C227"/>
    <mergeCell ref="D227:F227"/>
    <mergeCell ref="G227:H227"/>
    <mergeCell ref="I227:J227"/>
    <mergeCell ref="L227:M227"/>
    <mergeCell ref="O227:P227"/>
    <mergeCell ref="Q227:R227"/>
    <mergeCell ref="B226:C226"/>
    <mergeCell ref="D226:F226"/>
    <mergeCell ref="G226:H226"/>
    <mergeCell ref="I226:J226"/>
    <mergeCell ref="L226:M226"/>
    <mergeCell ref="O226:P226"/>
    <mergeCell ref="A224:D224"/>
    <mergeCell ref="E224:O224"/>
    <mergeCell ref="P224:Q224"/>
    <mergeCell ref="R224:S224"/>
    <mergeCell ref="B225:C225"/>
    <mergeCell ref="D225:F225"/>
    <mergeCell ref="G225:H225"/>
    <mergeCell ref="I225:J225"/>
    <mergeCell ref="L225:R225"/>
    <mergeCell ref="A237:S237"/>
    <mergeCell ref="A238:D238"/>
    <mergeCell ref="E238:O238"/>
    <mergeCell ref="P238:Q238"/>
    <mergeCell ref="R238:S238"/>
    <mergeCell ref="B239:C239"/>
    <mergeCell ref="D239:F239"/>
    <mergeCell ref="G239:H239"/>
    <mergeCell ref="I239:J239"/>
    <mergeCell ref="L239:R239"/>
    <mergeCell ref="A235:K235"/>
    <mergeCell ref="L235:M235"/>
    <mergeCell ref="O235:P235"/>
    <mergeCell ref="Q235:R235"/>
    <mergeCell ref="A236:K236"/>
    <mergeCell ref="L236:M236"/>
    <mergeCell ref="O236:P236"/>
    <mergeCell ref="Q236:R236"/>
    <mergeCell ref="L233:M233"/>
    <mergeCell ref="O233:P233"/>
    <mergeCell ref="Q233:R233"/>
    <mergeCell ref="B234:C234"/>
    <mergeCell ref="D234:F234"/>
    <mergeCell ref="G234:H234"/>
    <mergeCell ref="I234:J234"/>
    <mergeCell ref="L234:M234"/>
    <mergeCell ref="O234:P234"/>
    <mergeCell ref="Q234:R234"/>
    <mergeCell ref="Q247:R247"/>
    <mergeCell ref="B232:C232"/>
    <mergeCell ref="D232:F232"/>
    <mergeCell ref="G232:H232"/>
    <mergeCell ref="I232:J232"/>
    <mergeCell ref="L232:R232"/>
    <mergeCell ref="B233:C233"/>
    <mergeCell ref="D233:F233"/>
    <mergeCell ref="G233:H233"/>
    <mergeCell ref="I233:J233"/>
    <mergeCell ref="B247:C247"/>
    <mergeCell ref="D247:F247"/>
    <mergeCell ref="G247:H247"/>
    <mergeCell ref="I247:J247"/>
    <mergeCell ref="L247:M247"/>
    <mergeCell ref="O247:P247"/>
    <mergeCell ref="A244:S244"/>
    <mergeCell ref="A245:D245"/>
    <mergeCell ref="E245:O245"/>
    <mergeCell ref="P245:Q245"/>
    <mergeCell ref="R245:S245"/>
    <mergeCell ref="B246:C246"/>
    <mergeCell ref="D246:F246"/>
    <mergeCell ref="G246:H246"/>
    <mergeCell ref="I246:J246"/>
    <mergeCell ref="L246:R246"/>
    <mergeCell ref="A242:K242"/>
    <mergeCell ref="L242:M242"/>
    <mergeCell ref="O242:P242"/>
    <mergeCell ref="Q242:R242"/>
    <mergeCell ref="A243:K243"/>
    <mergeCell ref="L243:M243"/>
    <mergeCell ref="O243:P243"/>
    <mergeCell ref="Q243:R243"/>
    <mergeCell ref="Q240:R240"/>
    <mergeCell ref="B241:C241"/>
    <mergeCell ref="D241:F241"/>
    <mergeCell ref="G241:H241"/>
    <mergeCell ref="I241:J241"/>
    <mergeCell ref="L241:M241"/>
    <mergeCell ref="O241:P241"/>
    <mergeCell ref="Q241:R241"/>
    <mergeCell ref="B240:C240"/>
    <mergeCell ref="D240:F240"/>
    <mergeCell ref="G240:H240"/>
    <mergeCell ref="I240:J240"/>
    <mergeCell ref="L240:M240"/>
    <mergeCell ref="O240:P240"/>
    <mergeCell ref="Q254:R254"/>
    <mergeCell ref="B255:C255"/>
    <mergeCell ref="D255:F255"/>
    <mergeCell ref="G255:H255"/>
    <mergeCell ref="I255:J255"/>
    <mergeCell ref="L255:M255"/>
    <mergeCell ref="O255:P255"/>
    <mergeCell ref="Q255:R255"/>
    <mergeCell ref="B254:C254"/>
    <mergeCell ref="D254:F254"/>
    <mergeCell ref="G254:H254"/>
    <mergeCell ref="I254:J254"/>
    <mergeCell ref="L254:M254"/>
    <mergeCell ref="O254:P254"/>
    <mergeCell ref="A251:S251"/>
    <mergeCell ref="A252:D252"/>
    <mergeCell ref="E252:O252"/>
    <mergeCell ref="P252:Q252"/>
    <mergeCell ref="R252:S252"/>
    <mergeCell ref="B253:C253"/>
    <mergeCell ref="D253:F253"/>
    <mergeCell ref="G253:H253"/>
    <mergeCell ref="I253:J253"/>
    <mergeCell ref="L253:R253"/>
    <mergeCell ref="Q248:R248"/>
    <mergeCell ref="A249:K249"/>
    <mergeCell ref="L249:M249"/>
    <mergeCell ref="O249:P249"/>
    <mergeCell ref="Q249:R249"/>
    <mergeCell ref="A250:K250"/>
    <mergeCell ref="L250:M250"/>
    <mergeCell ref="O250:P250"/>
    <mergeCell ref="Q250:R250"/>
    <mergeCell ref="A263:K263"/>
    <mergeCell ref="L263:M263"/>
    <mergeCell ref="O263:P263"/>
    <mergeCell ref="Q263:R263"/>
    <mergeCell ref="B248:C248"/>
    <mergeCell ref="D248:F248"/>
    <mergeCell ref="G248:H248"/>
    <mergeCell ref="I248:J248"/>
    <mergeCell ref="L248:M248"/>
    <mergeCell ref="O248:P248"/>
    <mergeCell ref="Q261:R261"/>
    <mergeCell ref="B262:C262"/>
    <mergeCell ref="D262:F262"/>
    <mergeCell ref="G262:H262"/>
    <mergeCell ref="I262:J262"/>
    <mergeCell ref="L262:M262"/>
    <mergeCell ref="O262:P262"/>
    <mergeCell ref="Q262:R262"/>
    <mergeCell ref="B261:C261"/>
    <mergeCell ref="D261:F261"/>
    <mergeCell ref="G261:H261"/>
    <mergeCell ref="I261:J261"/>
    <mergeCell ref="L261:M261"/>
    <mergeCell ref="O261:P261"/>
    <mergeCell ref="A258:S258"/>
    <mergeCell ref="A259:D259"/>
    <mergeCell ref="E259:O259"/>
    <mergeCell ref="P259:Q259"/>
    <mergeCell ref="R259:S259"/>
    <mergeCell ref="B260:C260"/>
    <mergeCell ref="D260:F260"/>
    <mergeCell ref="G260:H260"/>
    <mergeCell ref="I260:J260"/>
    <mergeCell ref="L260:R260"/>
    <mergeCell ref="A256:K256"/>
    <mergeCell ref="L256:M256"/>
    <mergeCell ref="O256:P256"/>
    <mergeCell ref="Q256:R256"/>
    <mergeCell ref="A257:K257"/>
    <mergeCell ref="L257:M257"/>
    <mergeCell ref="O257:P257"/>
    <mergeCell ref="Q257:R257"/>
    <mergeCell ref="A270:K270"/>
    <mergeCell ref="L270:M270"/>
    <mergeCell ref="O270:P270"/>
    <mergeCell ref="Q270:R270"/>
    <mergeCell ref="A271:K271"/>
    <mergeCell ref="L271:M271"/>
    <mergeCell ref="O271:P271"/>
    <mergeCell ref="Q271:R271"/>
    <mergeCell ref="O268:P268"/>
    <mergeCell ref="Q268:R268"/>
    <mergeCell ref="B269:C269"/>
    <mergeCell ref="D269:F269"/>
    <mergeCell ref="G269:H269"/>
    <mergeCell ref="I269:J269"/>
    <mergeCell ref="L269:M269"/>
    <mergeCell ref="O269:P269"/>
    <mergeCell ref="Q269:R269"/>
    <mergeCell ref="B267:C267"/>
    <mergeCell ref="D267:F267"/>
    <mergeCell ref="G267:H267"/>
    <mergeCell ref="I267:J267"/>
    <mergeCell ref="L267:R267"/>
    <mergeCell ref="B268:C268"/>
    <mergeCell ref="D268:F268"/>
    <mergeCell ref="G268:H268"/>
    <mergeCell ref="I268:J268"/>
    <mergeCell ref="L268:M268"/>
    <mergeCell ref="A279:S279"/>
    <mergeCell ref="A264:K264"/>
    <mergeCell ref="L264:M264"/>
    <mergeCell ref="O264:P264"/>
    <mergeCell ref="Q264:R264"/>
    <mergeCell ref="A265:S265"/>
    <mergeCell ref="A266:D266"/>
    <mergeCell ref="E266:O266"/>
    <mergeCell ref="P266:Q266"/>
    <mergeCell ref="R266:S266"/>
    <mergeCell ref="A277:K277"/>
    <mergeCell ref="L277:M277"/>
    <mergeCell ref="O277:P277"/>
    <mergeCell ref="Q277:R277"/>
    <mergeCell ref="A278:K278"/>
    <mergeCell ref="L278:M278"/>
    <mergeCell ref="O278:P278"/>
    <mergeCell ref="Q278:R278"/>
    <mergeCell ref="O275:P275"/>
    <mergeCell ref="Q275:R275"/>
    <mergeCell ref="B276:C276"/>
    <mergeCell ref="D276:F276"/>
    <mergeCell ref="G276:H276"/>
    <mergeCell ref="I276:J276"/>
    <mergeCell ref="L276:M276"/>
    <mergeCell ref="O276:P276"/>
    <mergeCell ref="Q276:R276"/>
    <mergeCell ref="B274:C274"/>
    <mergeCell ref="D274:F274"/>
    <mergeCell ref="G274:H274"/>
    <mergeCell ref="I274:J274"/>
    <mergeCell ref="L274:R274"/>
    <mergeCell ref="B275:C275"/>
    <mergeCell ref="D275:F275"/>
    <mergeCell ref="G275:H275"/>
    <mergeCell ref="I275:J275"/>
    <mergeCell ref="L275:M275"/>
    <mergeCell ref="A286:S286"/>
    <mergeCell ref="A287:D287"/>
    <mergeCell ref="E287:O287"/>
    <mergeCell ref="P287:Q287"/>
    <mergeCell ref="R287:S287"/>
    <mergeCell ref="A272:S272"/>
    <mergeCell ref="A273:D273"/>
    <mergeCell ref="E273:O273"/>
    <mergeCell ref="P273:Q273"/>
    <mergeCell ref="R273:S273"/>
    <mergeCell ref="A284:K284"/>
    <mergeCell ref="L284:M284"/>
    <mergeCell ref="O284:P284"/>
    <mergeCell ref="Q284:R284"/>
    <mergeCell ref="A285:K285"/>
    <mergeCell ref="L285:M285"/>
    <mergeCell ref="O285:P285"/>
    <mergeCell ref="Q285:R285"/>
    <mergeCell ref="Q282:R282"/>
    <mergeCell ref="B283:C283"/>
    <mergeCell ref="D283:F283"/>
    <mergeCell ref="G283:H283"/>
    <mergeCell ref="I283:J283"/>
    <mergeCell ref="L283:M283"/>
    <mergeCell ref="O283:P283"/>
    <mergeCell ref="Q283:R283"/>
    <mergeCell ref="B282:C282"/>
    <mergeCell ref="D282:F282"/>
    <mergeCell ref="G282:H282"/>
    <mergeCell ref="I282:J282"/>
    <mergeCell ref="L282:M282"/>
    <mergeCell ref="O282:P282"/>
    <mergeCell ref="A280:D280"/>
    <mergeCell ref="E280:O280"/>
    <mergeCell ref="P280:Q280"/>
    <mergeCell ref="R280:S280"/>
    <mergeCell ref="B281:C281"/>
    <mergeCell ref="D281:F281"/>
    <mergeCell ref="G281:H281"/>
    <mergeCell ref="I281:J281"/>
    <mergeCell ref="L281:R281"/>
    <mergeCell ref="A293:S293"/>
    <mergeCell ref="A294:D294"/>
    <mergeCell ref="E294:O294"/>
    <mergeCell ref="P294:Q294"/>
    <mergeCell ref="R294:S294"/>
    <mergeCell ref="B295:C295"/>
    <mergeCell ref="D295:F295"/>
    <mergeCell ref="G295:H295"/>
    <mergeCell ref="I295:J295"/>
    <mergeCell ref="L295:R295"/>
    <mergeCell ref="A291:K291"/>
    <mergeCell ref="L291:M291"/>
    <mergeCell ref="O291:P291"/>
    <mergeCell ref="Q291:R291"/>
    <mergeCell ref="A292:K292"/>
    <mergeCell ref="L292:M292"/>
    <mergeCell ref="O292:P292"/>
    <mergeCell ref="Q292:R292"/>
    <mergeCell ref="L289:M289"/>
    <mergeCell ref="O289:P289"/>
    <mergeCell ref="Q289:R289"/>
    <mergeCell ref="B290:C290"/>
    <mergeCell ref="D290:F290"/>
    <mergeCell ref="G290:H290"/>
    <mergeCell ref="I290:J290"/>
    <mergeCell ref="L290:M290"/>
    <mergeCell ref="O290:P290"/>
    <mergeCell ref="Q290:R290"/>
    <mergeCell ref="Q303:R303"/>
    <mergeCell ref="B288:C288"/>
    <mergeCell ref="D288:F288"/>
    <mergeCell ref="G288:H288"/>
    <mergeCell ref="I288:J288"/>
    <mergeCell ref="L288:R288"/>
    <mergeCell ref="B289:C289"/>
    <mergeCell ref="D289:F289"/>
    <mergeCell ref="G289:H289"/>
    <mergeCell ref="I289:J289"/>
    <mergeCell ref="B303:C303"/>
    <mergeCell ref="D303:F303"/>
    <mergeCell ref="G303:H303"/>
    <mergeCell ref="I303:J303"/>
    <mergeCell ref="L303:M303"/>
    <mergeCell ref="O303:P303"/>
    <mergeCell ref="A300:S300"/>
    <mergeCell ref="A301:D301"/>
    <mergeCell ref="E301:O301"/>
    <mergeCell ref="P301:Q301"/>
    <mergeCell ref="R301:S301"/>
    <mergeCell ref="B302:C302"/>
    <mergeCell ref="D302:F302"/>
    <mergeCell ref="G302:H302"/>
    <mergeCell ref="I302:J302"/>
    <mergeCell ref="L302:R302"/>
    <mergeCell ref="A298:K298"/>
    <mergeCell ref="L298:M298"/>
    <mergeCell ref="O298:P298"/>
    <mergeCell ref="Q298:R298"/>
    <mergeCell ref="A299:K299"/>
    <mergeCell ref="L299:M299"/>
    <mergeCell ref="O299:P299"/>
    <mergeCell ref="Q299:R299"/>
    <mergeCell ref="D297:F297"/>
    <mergeCell ref="G297:H297"/>
    <mergeCell ref="I297:J297"/>
    <mergeCell ref="L297:M297"/>
    <mergeCell ref="O297:P297"/>
    <mergeCell ref="Q297:R297"/>
    <mergeCell ref="O311:P311"/>
    <mergeCell ref="Q311:R311"/>
    <mergeCell ref="B296:C296"/>
    <mergeCell ref="D296:F296"/>
    <mergeCell ref="G296:H296"/>
    <mergeCell ref="I296:J296"/>
    <mergeCell ref="L296:M296"/>
    <mergeCell ref="O296:P296"/>
    <mergeCell ref="Q296:R296"/>
    <mergeCell ref="B297:C297"/>
    <mergeCell ref="B310:C310"/>
    <mergeCell ref="D310:F310"/>
    <mergeCell ref="G310:H310"/>
    <mergeCell ref="I310:J310"/>
    <mergeCell ref="L310:R310"/>
    <mergeCell ref="B311:C311"/>
    <mergeCell ref="D311:F311"/>
    <mergeCell ref="G311:H311"/>
    <mergeCell ref="I311:J311"/>
    <mergeCell ref="L311:M311"/>
    <mergeCell ref="A307:S307"/>
    <mergeCell ref="A308:D308"/>
    <mergeCell ref="E308:S308"/>
    <mergeCell ref="A309:D309"/>
    <mergeCell ref="E309:O309"/>
    <mergeCell ref="P309:Q309"/>
    <mergeCell ref="R309:S309"/>
    <mergeCell ref="Q304:R304"/>
    <mergeCell ref="A305:K305"/>
    <mergeCell ref="L305:M305"/>
    <mergeCell ref="O305:P305"/>
    <mergeCell ref="Q305:R305"/>
    <mergeCell ref="A306:K306"/>
    <mergeCell ref="L306:M306"/>
    <mergeCell ref="O306:P306"/>
    <mergeCell ref="Q306:R306"/>
    <mergeCell ref="B304:C304"/>
    <mergeCell ref="D304:F304"/>
    <mergeCell ref="G304:H304"/>
    <mergeCell ref="I304:J304"/>
    <mergeCell ref="L304:M304"/>
    <mergeCell ref="O304:P304"/>
    <mergeCell ref="Q318:R318"/>
    <mergeCell ref="B319:C319"/>
    <mergeCell ref="D319:F319"/>
    <mergeCell ref="G319:H319"/>
    <mergeCell ref="I319:J319"/>
    <mergeCell ref="L319:M319"/>
    <mergeCell ref="O319:P319"/>
    <mergeCell ref="Q319:R319"/>
    <mergeCell ref="B318:C318"/>
    <mergeCell ref="D318:F318"/>
    <mergeCell ref="G318:H318"/>
    <mergeCell ref="I318:J318"/>
    <mergeCell ref="L318:M318"/>
    <mergeCell ref="O318:P318"/>
    <mergeCell ref="A315:S315"/>
    <mergeCell ref="A316:D316"/>
    <mergeCell ref="E316:O316"/>
    <mergeCell ref="P316:Q316"/>
    <mergeCell ref="R316:S316"/>
    <mergeCell ref="B317:C317"/>
    <mergeCell ref="D317:F317"/>
    <mergeCell ref="G317:H317"/>
    <mergeCell ref="I317:J317"/>
    <mergeCell ref="L317:R317"/>
    <mergeCell ref="Q312:R312"/>
    <mergeCell ref="A313:K313"/>
    <mergeCell ref="L313:M313"/>
    <mergeCell ref="O313:P313"/>
    <mergeCell ref="Q313:R313"/>
    <mergeCell ref="A314:K314"/>
    <mergeCell ref="L314:M314"/>
    <mergeCell ref="O314:P314"/>
    <mergeCell ref="Q314:R314"/>
    <mergeCell ref="A327:K327"/>
    <mergeCell ref="L327:M327"/>
    <mergeCell ref="O327:P327"/>
    <mergeCell ref="Q327:R327"/>
    <mergeCell ref="B312:C312"/>
    <mergeCell ref="D312:F312"/>
    <mergeCell ref="G312:H312"/>
    <mergeCell ref="I312:J312"/>
    <mergeCell ref="L312:M312"/>
    <mergeCell ref="O312:P312"/>
    <mergeCell ref="Q325:R325"/>
    <mergeCell ref="B326:C326"/>
    <mergeCell ref="D326:F326"/>
    <mergeCell ref="G326:H326"/>
    <mergeCell ref="I326:J326"/>
    <mergeCell ref="L326:M326"/>
    <mergeCell ref="O326:P326"/>
    <mergeCell ref="Q326:R326"/>
    <mergeCell ref="B325:C325"/>
    <mergeCell ref="D325:F325"/>
    <mergeCell ref="G325:H325"/>
    <mergeCell ref="I325:J325"/>
    <mergeCell ref="L325:M325"/>
    <mergeCell ref="O325:P325"/>
    <mergeCell ref="A322:S322"/>
    <mergeCell ref="A323:D323"/>
    <mergeCell ref="E323:O323"/>
    <mergeCell ref="P323:Q323"/>
    <mergeCell ref="R323:S323"/>
    <mergeCell ref="B324:C324"/>
    <mergeCell ref="D324:F324"/>
    <mergeCell ref="G324:H324"/>
    <mergeCell ref="I324:J324"/>
    <mergeCell ref="L324:R324"/>
    <mergeCell ref="A320:K320"/>
    <mergeCell ref="L320:M320"/>
    <mergeCell ref="O320:P320"/>
    <mergeCell ref="Q320:R320"/>
    <mergeCell ref="A321:K321"/>
    <mergeCell ref="L321:M321"/>
    <mergeCell ref="O321:P321"/>
    <mergeCell ref="Q321:R321"/>
    <mergeCell ref="A334:K334"/>
    <mergeCell ref="L334:M334"/>
    <mergeCell ref="O334:P334"/>
    <mergeCell ref="Q334:R334"/>
    <mergeCell ref="A335:K335"/>
    <mergeCell ref="L335:M335"/>
    <mergeCell ref="O335:P335"/>
    <mergeCell ref="Q335:R335"/>
    <mergeCell ref="O332:P332"/>
    <mergeCell ref="Q332:R332"/>
    <mergeCell ref="B333:C333"/>
    <mergeCell ref="D333:F333"/>
    <mergeCell ref="G333:H333"/>
    <mergeCell ref="I333:J333"/>
    <mergeCell ref="L333:M333"/>
    <mergeCell ref="O333:P333"/>
    <mergeCell ref="Q333:R333"/>
    <mergeCell ref="B331:C331"/>
    <mergeCell ref="D331:F331"/>
    <mergeCell ref="G331:H331"/>
    <mergeCell ref="I331:J331"/>
    <mergeCell ref="L331:R331"/>
    <mergeCell ref="B332:C332"/>
    <mergeCell ref="D332:F332"/>
    <mergeCell ref="G332:H332"/>
    <mergeCell ref="I332:J332"/>
    <mergeCell ref="L332:M332"/>
    <mergeCell ref="A343:S343"/>
    <mergeCell ref="A328:K328"/>
    <mergeCell ref="L328:M328"/>
    <mergeCell ref="O328:P328"/>
    <mergeCell ref="Q328:R328"/>
    <mergeCell ref="A329:S329"/>
    <mergeCell ref="A330:D330"/>
    <mergeCell ref="E330:O330"/>
    <mergeCell ref="P330:Q330"/>
    <mergeCell ref="R330:S330"/>
    <mergeCell ref="A341:K341"/>
    <mergeCell ref="L341:M341"/>
    <mergeCell ref="O341:P341"/>
    <mergeCell ref="Q341:R341"/>
    <mergeCell ref="A342:K342"/>
    <mergeCell ref="L342:M342"/>
    <mergeCell ref="O342:P342"/>
    <mergeCell ref="Q342:R342"/>
    <mergeCell ref="O339:P339"/>
    <mergeCell ref="Q339:R339"/>
    <mergeCell ref="B340:C340"/>
    <mergeCell ref="D340:F340"/>
    <mergeCell ref="G340:H340"/>
    <mergeCell ref="I340:J340"/>
    <mergeCell ref="L340:M340"/>
    <mergeCell ref="O340:P340"/>
    <mergeCell ref="Q340:R340"/>
    <mergeCell ref="B338:C338"/>
    <mergeCell ref="D338:F338"/>
    <mergeCell ref="G338:H338"/>
    <mergeCell ref="I338:J338"/>
    <mergeCell ref="L338:R338"/>
    <mergeCell ref="B339:C339"/>
    <mergeCell ref="D339:F339"/>
    <mergeCell ref="G339:H339"/>
    <mergeCell ref="I339:J339"/>
    <mergeCell ref="L339:M339"/>
    <mergeCell ref="A350:S350"/>
    <mergeCell ref="A351:D351"/>
    <mergeCell ref="E351:O351"/>
    <mergeCell ref="P351:Q351"/>
    <mergeCell ref="R351:S351"/>
    <mergeCell ref="A336:S336"/>
    <mergeCell ref="A337:D337"/>
    <mergeCell ref="E337:O337"/>
    <mergeCell ref="P337:Q337"/>
    <mergeCell ref="R337:S337"/>
    <mergeCell ref="A348:K348"/>
    <mergeCell ref="L348:M348"/>
    <mergeCell ref="O348:P348"/>
    <mergeCell ref="Q348:R348"/>
    <mergeCell ref="A349:K349"/>
    <mergeCell ref="L349:M349"/>
    <mergeCell ref="O349:P349"/>
    <mergeCell ref="Q349:R349"/>
    <mergeCell ref="Q346:R346"/>
    <mergeCell ref="B347:C347"/>
    <mergeCell ref="D347:F347"/>
    <mergeCell ref="G347:H347"/>
    <mergeCell ref="I347:J347"/>
    <mergeCell ref="L347:M347"/>
    <mergeCell ref="O347:P347"/>
    <mergeCell ref="Q347:R347"/>
    <mergeCell ref="B346:C346"/>
    <mergeCell ref="D346:F346"/>
    <mergeCell ref="G346:H346"/>
    <mergeCell ref="I346:J346"/>
    <mergeCell ref="L346:M346"/>
    <mergeCell ref="O346:P346"/>
    <mergeCell ref="A344:D344"/>
    <mergeCell ref="E344:O344"/>
    <mergeCell ref="P344:Q344"/>
    <mergeCell ref="R344:S344"/>
    <mergeCell ref="B345:C345"/>
    <mergeCell ref="D345:F345"/>
    <mergeCell ref="G345:H345"/>
    <mergeCell ref="I345:J345"/>
    <mergeCell ref="L345:R345"/>
    <mergeCell ref="A357:S357"/>
    <mergeCell ref="A358:D358"/>
    <mergeCell ref="E358:S358"/>
    <mergeCell ref="A359:D359"/>
    <mergeCell ref="E359:O359"/>
    <mergeCell ref="P359:Q359"/>
    <mergeCell ref="R359:S359"/>
    <mergeCell ref="A355:K355"/>
    <mergeCell ref="L355:M355"/>
    <mergeCell ref="O355:P355"/>
    <mergeCell ref="Q355:R355"/>
    <mergeCell ref="A356:K356"/>
    <mergeCell ref="L356:M356"/>
    <mergeCell ref="O356:P356"/>
    <mergeCell ref="Q356:R356"/>
    <mergeCell ref="O353:P353"/>
    <mergeCell ref="Q353:R353"/>
    <mergeCell ref="B354:C354"/>
    <mergeCell ref="D354:F354"/>
    <mergeCell ref="G354:H354"/>
    <mergeCell ref="I354:J354"/>
    <mergeCell ref="L354:M354"/>
    <mergeCell ref="O354:P354"/>
    <mergeCell ref="Q354:R354"/>
    <mergeCell ref="B352:C352"/>
    <mergeCell ref="D352:F352"/>
    <mergeCell ref="G352:H352"/>
    <mergeCell ref="I352:J352"/>
    <mergeCell ref="L352:R352"/>
    <mergeCell ref="B353:C353"/>
    <mergeCell ref="D353:F353"/>
    <mergeCell ref="G353:H353"/>
    <mergeCell ref="I353:J353"/>
    <mergeCell ref="L353:M353"/>
    <mergeCell ref="A365:S365"/>
    <mergeCell ref="A366:D366"/>
    <mergeCell ref="E366:O366"/>
    <mergeCell ref="P366:Q366"/>
    <mergeCell ref="R366:S366"/>
    <mergeCell ref="B367:C367"/>
    <mergeCell ref="D367:F367"/>
    <mergeCell ref="G367:H367"/>
    <mergeCell ref="I367:J367"/>
    <mergeCell ref="L367:R367"/>
    <mergeCell ref="A363:K363"/>
    <mergeCell ref="L363:M363"/>
    <mergeCell ref="O363:P363"/>
    <mergeCell ref="Q363:R363"/>
    <mergeCell ref="A364:K364"/>
    <mergeCell ref="L364:M364"/>
    <mergeCell ref="O364:P364"/>
    <mergeCell ref="Q364:R364"/>
    <mergeCell ref="L361:M361"/>
    <mergeCell ref="O361:P361"/>
    <mergeCell ref="Q361:R361"/>
    <mergeCell ref="B362:C362"/>
    <mergeCell ref="D362:F362"/>
    <mergeCell ref="G362:H362"/>
    <mergeCell ref="I362:J362"/>
    <mergeCell ref="L362:M362"/>
    <mergeCell ref="O362:P362"/>
    <mergeCell ref="Q362:R362"/>
    <mergeCell ref="Q375:R375"/>
    <mergeCell ref="B360:C360"/>
    <mergeCell ref="D360:F360"/>
    <mergeCell ref="G360:H360"/>
    <mergeCell ref="I360:J360"/>
    <mergeCell ref="L360:R360"/>
    <mergeCell ref="B361:C361"/>
    <mergeCell ref="D361:F361"/>
    <mergeCell ref="G361:H361"/>
    <mergeCell ref="I361:J361"/>
    <mergeCell ref="B375:C375"/>
    <mergeCell ref="D375:F375"/>
    <mergeCell ref="G375:H375"/>
    <mergeCell ref="I375:J375"/>
    <mergeCell ref="L375:M375"/>
    <mergeCell ref="O375:P375"/>
    <mergeCell ref="A372:S372"/>
    <mergeCell ref="A373:D373"/>
    <mergeCell ref="E373:O373"/>
    <mergeCell ref="P373:Q373"/>
    <mergeCell ref="R373:S373"/>
    <mergeCell ref="B374:C374"/>
    <mergeCell ref="D374:F374"/>
    <mergeCell ref="G374:H374"/>
    <mergeCell ref="I374:J374"/>
    <mergeCell ref="L374:R374"/>
    <mergeCell ref="A370:K370"/>
    <mergeCell ref="L370:M370"/>
    <mergeCell ref="O370:P370"/>
    <mergeCell ref="Q370:R370"/>
    <mergeCell ref="A371:K371"/>
    <mergeCell ref="L371:M371"/>
    <mergeCell ref="O371:P371"/>
    <mergeCell ref="Q371:R371"/>
    <mergeCell ref="Q368:R368"/>
    <mergeCell ref="B369:C369"/>
    <mergeCell ref="D369:F369"/>
    <mergeCell ref="G369:H369"/>
    <mergeCell ref="I369:J369"/>
    <mergeCell ref="L369:M369"/>
    <mergeCell ref="O369:P369"/>
    <mergeCell ref="Q369:R369"/>
    <mergeCell ref="B368:C368"/>
    <mergeCell ref="D368:F368"/>
    <mergeCell ref="G368:H368"/>
    <mergeCell ref="I368:J368"/>
    <mergeCell ref="L368:M368"/>
    <mergeCell ref="O368:P368"/>
    <mergeCell ref="Q382:R382"/>
    <mergeCell ref="B383:C383"/>
    <mergeCell ref="D383:F383"/>
    <mergeCell ref="G383:H383"/>
    <mergeCell ref="I383:J383"/>
    <mergeCell ref="L383:M383"/>
    <mergeCell ref="O383:P383"/>
    <mergeCell ref="Q383:R383"/>
    <mergeCell ref="B382:C382"/>
    <mergeCell ref="D382:F382"/>
    <mergeCell ref="G382:H382"/>
    <mergeCell ref="I382:J382"/>
    <mergeCell ref="L382:M382"/>
    <mergeCell ref="O382:P382"/>
    <mergeCell ref="A379:S379"/>
    <mergeCell ref="A380:D380"/>
    <mergeCell ref="E380:O380"/>
    <mergeCell ref="P380:Q380"/>
    <mergeCell ref="R380:S380"/>
    <mergeCell ref="B381:C381"/>
    <mergeCell ref="D381:F381"/>
    <mergeCell ref="G381:H381"/>
    <mergeCell ref="I381:J381"/>
    <mergeCell ref="L381:R381"/>
    <mergeCell ref="Q376:R376"/>
    <mergeCell ref="A377:K377"/>
    <mergeCell ref="L377:M377"/>
    <mergeCell ref="O377:P377"/>
    <mergeCell ref="Q377:R377"/>
    <mergeCell ref="A378:K378"/>
    <mergeCell ref="L378:M378"/>
    <mergeCell ref="O378:P378"/>
    <mergeCell ref="Q378:R378"/>
    <mergeCell ref="A391:K391"/>
    <mergeCell ref="L391:M391"/>
    <mergeCell ref="O391:P391"/>
    <mergeCell ref="Q391:R391"/>
    <mergeCell ref="B376:C376"/>
    <mergeCell ref="D376:F376"/>
    <mergeCell ref="G376:H376"/>
    <mergeCell ref="I376:J376"/>
    <mergeCell ref="L376:M376"/>
    <mergeCell ref="O376:P376"/>
    <mergeCell ref="Q389:R389"/>
    <mergeCell ref="B390:C390"/>
    <mergeCell ref="D390:F390"/>
    <mergeCell ref="G390:H390"/>
    <mergeCell ref="I390:J390"/>
    <mergeCell ref="L390:M390"/>
    <mergeCell ref="O390:P390"/>
    <mergeCell ref="Q390:R390"/>
    <mergeCell ref="B389:C389"/>
    <mergeCell ref="D389:F389"/>
    <mergeCell ref="G389:H389"/>
    <mergeCell ref="I389:J389"/>
    <mergeCell ref="L389:M389"/>
    <mergeCell ref="O389:P389"/>
    <mergeCell ref="A386:S386"/>
    <mergeCell ref="A387:D387"/>
    <mergeCell ref="E387:O387"/>
    <mergeCell ref="P387:Q387"/>
    <mergeCell ref="R387:S387"/>
    <mergeCell ref="B388:C388"/>
    <mergeCell ref="D388:F388"/>
    <mergeCell ref="G388:H388"/>
    <mergeCell ref="I388:J388"/>
    <mergeCell ref="L388:R388"/>
    <mergeCell ref="A384:K384"/>
    <mergeCell ref="L384:M384"/>
    <mergeCell ref="O384:P384"/>
    <mergeCell ref="Q384:R384"/>
    <mergeCell ref="A385:K385"/>
    <mergeCell ref="L385:M385"/>
    <mergeCell ref="O385:P385"/>
    <mergeCell ref="Q385:R385"/>
    <mergeCell ref="A398:K398"/>
    <mergeCell ref="L398:M398"/>
    <mergeCell ref="O398:P398"/>
    <mergeCell ref="Q398:R398"/>
    <mergeCell ref="A399:K399"/>
    <mergeCell ref="L399:M399"/>
    <mergeCell ref="O399:P399"/>
    <mergeCell ref="Q399:R399"/>
    <mergeCell ref="O396:P396"/>
    <mergeCell ref="Q396:R396"/>
    <mergeCell ref="B397:C397"/>
    <mergeCell ref="D397:F397"/>
    <mergeCell ref="G397:H397"/>
    <mergeCell ref="I397:J397"/>
    <mergeCell ref="L397:M397"/>
    <mergeCell ref="O397:P397"/>
    <mergeCell ref="Q397:R397"/>
    <mergeCell ref="B395:C395"/>
    <mergeCell ref="D395:F395"/>
    <mergeCell ref="G395:H395"/>
    <mergeCell ref="I395:J395"/>
    <mergeCell ref="L395:R395"/>
    <mergeCell ref="B396:C396"/>
    <mergeCell ref="D396:F396"/>
    <mergeCell ref="G396:H396"/>
    <mergeCell ref="I396:J396"/>
    <mergeCell ref="L396:M396"/>
    <mergeCell ref="A392:K392"/>
    <mergeCell ref="L392:M392"/>
    <mergeCell ref="O392:P392"/>
    <mergeCell ref="Q392:R392"/>
    <mergeCell ref="A393:S393"/>
    <mergeCell ref="A394:D394"/>
    <mergeCell ref="E394:O394"/>
    <mergeCell ref="P394:Q394"/>
    <mergeCell ref="R394:S394"/>
    <mergeCell ref="A406:K406"/>
    <mergeCell ref="L406:M406"/>
    <mergeCell ref="O406:P406"/>
    <mergeCell ref="Q406:R406"/>
    <mergeCell ref="A407:K407"/>
    <mergeCell ref="L407:M407"/>
    <mergeCell ref="O407:P407"/>
    <mergeCell ref="Q407:R407"/>
    <mergeCell ref="O404:P404"/>
    <mergeCell ref="Q404:R404"/>
    <mergeCell ref="B405:C405"/>
    <mergeCell ref="D405:F405"/>
    <mergeCell ref="G405:H405"/>
    <mergeCell ref="I405:J405"/>
    <mergeCell ref="L405:M405"/>
    <mergeCell ref="O405:P405"/>
    <mergeCell ref="Q405:R405"/>
    <mergeCell ref="B403:C403"/>
    <mergeCell ref="D403:F403"/>
    <mergeCell ref="G403:H403"/>
    <mergeCell ref="I403:J403"/>
    <mergeCell ref="L403:R403"/>
    <mergeCell ref="B404:C404"/>
    <mergeCell ref="D404:F404"/>
    <mergeCell ref="G404:H404"/>
    <mergeCell ref="I404:J404"/>
    <mergeCell ref="L404:M404"/>
    <mergeCell ref="A400:S400"/>
    <mergeCell ref="A401:D401"/>
    <mergeCell ref="E401:S401"/>
    <mergeCell ref="A402:D402"/>
    <mergeCell ref="E402:O402"/>
    <mergeCell ref="P402:Q402"/>
    <mergeCell ref="R402:S402"/>
    <mergeCell ref="Q413:R413"/>
    <mergeCell ref="A414:K414"/>
    <mergeCell ref="L414:M414"/>
    <mergeCell ref="O414:P414"/>
    <mergeCell ref="Q414:R414"/>
    <mergeCell ref="A415:K415"/>
    <mergeCell ref="L415:M415"/>
    <mergeCell ref="O415:P415"/>
    <mergeCell ref="Q415:R415"/>
    <mergeCell ref="B413:C413"/>
    <mergeCell ref="D413:F413"/>
    <mergeCell ref="G413:H413"/>
    <mergeCell ref="I413:J413"/>
    <mergeCell ref="L413:M413"/>
    <mergeCell ref="O413:P413"/>
    <mergeCell ref="G411:H411"/>
    <mergeCell ref="I411:J411"/>
    <mergeCell ref="L411:R411"/>
    <mergeCell ref="B412:C412"/>
    <mergeCell ref="D412:F412"/>
    <mergeCell ref="G412:H412"/>
    <mergeCell ref="I412:J412"/>
    <mergeCell ref="L412:M412"/>
    <mergeCell ref="O412:P412"/>
    <mergeCell ref="Q412:R412"/>
    <mergeCell ref="A423:S423"/>
    <mergeCell ref="A408:S408"/>
    <mergeCell ref="A409:D409"/>
    <mergeCell ref="E409:S409"/>
    <mergeCell ref="A410:D410"/>
    <mergeCell ref="E410:O410"/>
    <mergeCell ref="P410:Q410"/>
    <mergeCell ref="R410:S410"/>
    <mergeCell ref="B411:C411"/>
    <mergeCell ref="D411:F411"/>
    <mergeCell ref="A421:K421"/>
    <mergeCell ref="L421:M421"/>
    <mergeCell ref="O421:P421"/>
    <mergeCell ref="Q421:R421"/>
    <mergeCell ref="A422:K422"/>
    <mergeCell ref="L422:M422"/>
    <mergeCell ref="O422:P422"/>
    <mergeCell ref="Q422:R422"/>
    <mergeCell ref="O419:P419"/>
    <mergeCell ref="Q419:R419"/>
    <mergeCell ref="B420:C420"/>
    <mergeCell ref="D420:F420"/>
    <mergeCell ref="G420:H420"/>
    <mergeCell ref="I420:J420"/>
    <mergeCell ref="L420:M420"/>
    <mergeCell ref="O420:P420"/>
    <mergeCell ref="Q420:R420"/>
    <mergeCell ref="B418:C418"/>
    <mergeCell ref="D418:F418"/>
    <mergeCell ref="G418:H418"/>
    <mergeCell ref="I418:J418"/>
    <mergeCell ref="L418:R418"/>
    <mergeCell ref="B419:C419"/>
    <mergeCell ref="D419:F419"/>
    <mergeCell ref="G419:H419"/>
    <mergeCell ref="I419:J419"/>
    <mergeCell ref="L419:M419"/>
    <mergeCell ref="A430:S430"/>
    <mergeCell ref="A431:D431"/>
    <mergeCell ref="E431:O431"/>
    <mergeCell ref="P431:Q431"/>
    <mergeCell ref="R431:S431"/>
    <mergeCell ref="A416:S416"/>
    <mergeCell ref="A417:D417"/>
    <mergeCell ref="E417:O417"/>
    <mergeCell ref="P417:Q417"/>
    <mergeCell ref="R417:S417"/>
    <mergeCell ref="A428:K428"/>
    <mergeCell ref="L428:M428"/>
    <mergeCell ref="O428:P428"/>
    <mergeCell ref="Q428:R428"/>
    <mergeCell ref="A429:K429"/>
    <mergeCell ref="L429:M429"/>
    <mergeCell ref="O429:P429"/>
    <mergeCell ref="Q429:R429"/>
    <mergeCell ref="Q426:R426"/>
    <mergeCell ref="B427:C427"/>
    <mergeCell ref="D427:F427"/>
    <mergeCell ref="G427:H427"/>
    <mergeCell ref="I427:J427"/>
    <mergeCell ref="L427:M427"/>
    <mergeCell ref="O427:P427"/>
    <mergeCell ref="Q427:R427"/>
    <mergeCell ref="B426:C426"/>
    <mergeCell ref="D426:F426"/>
    <mergeCell ref="G426:H426"/>
    <mergeCell ref="I426:J426"/>
    <mergeCell ref="L426:M426"/>
    <mergeCell ref="O426:P426"/>
    <mergeCell ref="A424:D424"/>
    <mergeCell ref="E424:O424"/>
    <mergeCell ref="P424:Q424"/>
    <mergeCell ref="R424:S424"/>
    <mergeCell ref="B425:C425"/>
    <mergeCell ref="D425:F425"/>
    <mergeCell ref="G425:H425"/>
    <mergeCell ref="I425:J425"/>
    <mergeCell ref="L425:R425"/>
    <mergeCell ref="A437:S437"/>
    <mergeCell ref="A438:D438"/>
    <mergeCell ref="E438:S438"/>
    <mergeCell ref="A439:D439"/>
    <mergeCell ref="E439:O439"/>
    <mergeCell ref="P439:Q439"/>
    <mergeCell ref="R439:S439"/>
    <mergeCell ref="A435:K435"/>
    <mergeCell ref="L435:M435"/>
    <mergeCell ref="O435:P435"/>
    <mergeCell ref="Q435:R435"/>
    <mergeCell ref="A436:K436"/>
    <mergeCell ref="L436:M436"/>
    <mergeCell ref="O436:P436"/>
    <mergeCell ref="Q436:R436"/>
    <mergeCell ref="O433:P433"/>
    <mergeCell ref="Q433:R433"/>
    <mergeCell ref="B434:C434"/>
    <mergeCell ref="D434:F434"/>
    <mergeCell ref="G434:H434"/>
    <mergeCell ref="I434:J434"/>
    <mergeCell ref="L434:M434"/>
    <mergeCell ref="O434:P434"/>
    <mergeCell ref="Q434:R434"/>
    <mergeCell ref="B432:C432"/>
    <mergeCell ref="D432:F432"/>
    <mergeCell ref="G432:H432"/>
    <mergeCell ref="I432:J432"/>
    <mergeCell ref="L432:R432"/>
    <mergeCell ref="B433:C433"/>
    <mergeCell ref="D433:F433"/>
    <mergeCell ref="G433:H433"/>
    <mergeCell ref="I433:J433"/>
    <mergeCell ref="L433:M433"/>
    <mergeCell ref="A445:S445"/>
    <mergeCell ref="A446:D446"/>
    <mergeCell ref="E446:O446"/>
    <mergeCell ref="P446:Q446"/>
    <mergeCell ref="R446:S446"/>
    <mergeCell ref="B447:C447"/>
    <mergeCell ref="D447:F447"/>
    <mergeCell ref="G447:H447"/>
    <mergeCell ref="I447:J447"/>
    <mergeCell ref="L447:R447"/>
    <mergeCell ref="A443:K443"/>
    <mergeCell ref="L443:M443"/>
    <mergeCell ref="O443:P443"/>
    <mergeCell ref="Q443:R443"/>
    <mergeCell ref="A444:K444"/>
    <mergeCell ref="L444:M444"/>
    <mergeCell ref="O444:P444"/>
    <mergeCell ref="Q444:R444"/>
    <mergeCell ref="L441:M441"/>
    <mergeCell ref="O441:P441"/>
    <mergeCell ref="Q441:R441"/>
    <mergeCell ref="B442:C442"/>
    <mergeCell ref="D442:F442"/>
    <mergeCell ref="G442:H442"/>
    <mergeCell ref="I442:J442"/>
    <mergeCell ref="L442:M442"/>
    <mergeCell ref="O442:P442"/>
    <mergeCell ref="Q442:R442"/>
    <mergeCell ref="Q455:R455"/>
    <mergeCell ref="B440:C440"/>
    <mergeCell ref="D440:F440"/>
    <mergeCell ref="G440:H440"/>
    <mergeCell ref="I440:J440"/>
    <mergeCell ref="L440:R440"/>
    <mergeCell ref="B441:C441"/>
    <mergeCell ref="D441:F441"/>
    <mergeCell ref="G441:H441"/>
    <mergeCell ref="I441:J441"/>
    <mergeCell ref="B455:C455"/>
    <mergeCell ref="D455:F455"/>
    <mergeCell ref="G455:H455"/>
    <mergeCell ref="I455:J455"/>
    <mergeCell ref="L455:M455"/>
    <mergeCell ref="O455:P455"/>
    <mergeCell ref="A452:S452"/>
    <mergeCell ref="A453:D453"/>
    <mergeCell ref="E453:O453"/>
    <mergeCell ref="P453:Q453"/>
    <mergeCell ref="R453:S453"/>
    <mergeCell ref="B454:C454"/>
    <mergeCell ref="D454:F454"/>
    <mergeCell ref="G454:H454"/>
    <mergeCell ref="I454:J454"/>
    <mergeCell ref="L454:R454"/>
    <mergeCell ref="A450:K450"/>
    <mergeCell ref="L450:M450"/>
    <mergeCell ref="O450:P450"/>
    <mergeCell ref="Q450:R450"/>
    <mergeCell ref="A451:K451"/>
    <mergeCell ref="L451:M451"/>
    <mergeCell ref="O451:P451"/>
    <mergeCell ref="Q451:R451"/>
    <mergeCell ref="Q448:R448"/>
    <mergeCell ref="B449:C449"/>
    <mergeCell ref="D449:F449"/>
    <mergeCell ref="G449:H449"/>
    <mergeCell ref="I449:J449"/>
    <mergeCell ref="L449:M449"/>
    <mergeCell ref="O449:P449"/>
    <mergeCell ref="Q449:R449"/>
    <mergeCell ref="B448:C448"/>
    <mergeCell ref="D448:F448"/>
    <mergeCell ref="G448:H448"/>
    <mergeCell ref="I448:J448"/>
    <mergeCell ref="L448:M448"/>
    <mergeCell ref="O448:P448"/>
    <mergeCell ref="Q462:R462"/>
    <mergeCell ref="B463:C463"/>
    <mergeCell ref="D463:F463"/>
    <mergeCell ref="G463:H463"/>
    <mergeCell ref="I463:J463"/>
    <mergeCell ref="L463:M463"/>
    <mergeCell ref="O463:P463"/>
    <mergeCell ref="Q463:R463"/>
    <mergeCell ref="B462:C462"/>
    <mergeCell ref="D462:F462"/>
    <mergeCell ref="G462:H462"/>
    <mergeCell ref="I462:J462"/>
    <mergeCell ref="L462:M462"/>
    <mergeCell ref="O462:P462"/>
    <mergeCell ref="A459:S459"/>
    <mergeCell ref="A460:D460"/>
    <mergeCell ref="E460:O460"/>
    <mergeCell ref="P460:Q460"/>
    <mergeCell ref="R460:S460"/>
    <mergeCell ref="B461:C461"/>
    <mergeCell ref="D461:F461"/>
    <mergeCell ref="G461:H461"/>
    <mergeCell ref="I461:J461"/>
    <mergeCell ref="L461:R461"/>
    <mergeCell ref="Q456:R456"/>
    <mergeCell ref="A457:K457"/>
    <mergeCell ref="L457:M457"/>
    <mergeCell ref="O457:P457"/>
    <mergeCell ref="Q457:R457"/>
    <mergeCell ref="A458:K458"/>
    <mergeCell ref="L458:M458"/>
    <mergeCell ref="O458:P458"/>
    <mergeCell ref="Q458:R458"/>
    <mergeCell ref="B456:C456"/>
    <mergeCell ref="D456:F456"/>
    <mergeCell ref="G456:H456"/>
    <mergeCell ref="I456:J456"/>
    <mergeCell ref="L456:M456"/>
    <mergeCell ref="O456:P456"/>
    <mergeCell ref="O470:P470"/>
    <mergeCell ref="Q470:R470"/>
    <mergeCell ref="B471:C471"/>
    <mergeCell ref="D471:F471"/>
    <mergeCell ref="G471:H471"/>
    <mergeCell ref="I471:J471"/>
    <mergeCell ref="L471:M471"/>
    <mergeCell ref="O471:P471"/>
    <mergeCell ref="Q471:R471"/>
    <mergeCell ref="B469:C469"/>
    <mergeCell ref="D469:F469"/>
    <mergeCell ref="G469:H469"/>
    <mergeCell ref="I469:J469"/>
    <mergeCell ref="L469:R469"/>
    <mergeCell ref="B470:C470"/>
    <mergeCell ref="D470:F470"/>
    <mergeCell ref="G470:H470"/>
    <mergeCell ref="I470:J470"/>
    <mergeCell ref="L470:M470"/>
    <mergeCell ref="A466:S466"/>
    <mergeCell ref="A467:D467"/>
    <mergeCell ref="E467:S467"/>
    <mergeCell ref="A468:D468"/>
    <mergeCell ref="E468:O468"/>
    <mergeCell ref="P468:Q468"/>
    <mergeCell ref="R468:S468"/>
    <mergeCell ref="A464:K464"/>
    <mergeCell ref="L464:M464"/>
    <mergeCell ref="O464:P464"/>
    <mergeCell ref="Q464:R464"/>
    <mergeCell ref="A465:K465"/>
    <mergeCell ref="L465:M465"/>
    <mergeCell ref="O465:P465"/>
    <mergeCell ref="Q465:R465"/>
    <mergeCell ref="O478:P478"/>
    <mergeCell ref="Q478:R478"/>
    <mergeCell ref="B479:C479"/>
    <mergeCell ref="D479:F479"/>
    <mergeCell ref="G479:H479"/>
    <mergeCell ref="I479:J479"/>
    <mergeCell ref="L479:M479"/>
    <mergeCell ref="O479:P479"/>
    <mergeCell ref="Q479:R479"/>
    <mergeCell ref="B477:C477"/>
    <mergeCell ref="D477:F477"/>
    <mergeCell ref="G477:H477"/>
    <mergeCell ref="I477:J477"/>
    <mergeCell ref="L477:R477"/>
    <mergeCell ref="B478:C478"/>
    <mergeCell ref="D478:F478"/>
    <mergeCell ref="G478:H478"/>
    <mergeCell ref="I478:J478"/>
    <mergeCell ref="L478:M478"/>
    <mergeCell ref="A474:S474"/>
    <mergeCell ref="A475:D475"/>
    <mergeCell ref="E475:S475"/>
    <mergeCell ref="A476:D476"/>
    <mergeCell ref="E476:O476"/>
    <mergeCell ref="P476:Q476"/>
    <mergeCell ref="R476:S476"/>
    <mergeCell ref="A472:K472"/>
    <mergeCell ref="L472:M472"/>
    <mergeCell ref="O472:P472"/>
    <mergeCell ref="Q472:R472"/>
    <mergeCell ref="A473:K473"/>
    <mergeCell ref="L473:M473"/>
    <mergeCell ref="O473:P473"/>
    <mergeCell ref="Q473:R473"/>
    <mergeCell ref="O486:P486"/>
    <mergeCell ref="Q486:R486"/>
    <mergeCell ref="B487:C487"/>
    <mergeCell ref="D487:F487"/>
    <mergeCell ref="G487:H487"/>
    <mergeCell ref="I487:J487"/>
    <mergeCell ref="L487:M487"/>
    <mergeCell ref="O487:P487"/>
    <mergeCell ref="Q487:R487"/>
    <mergeCell ref="B485:C485"/>
    <mergeCell ref="D485:F485"/>
    <mergeCell ref="G485:H485"/>
    <mergeCell ref="I485:J485"/>
    <mergeCell ref="L485:R485"/>
    <mergeCell ref="B486:C486"/>
    <mergeCell ref="D486:F486"/>
    <mergeCell ref="G486:H486"/>
    <mergeCell ref="I486:J486"/>
    <mergeCell ref="L486:M486"/>
    <mergeCell ref="A483:D483"/>
    <mergeCell ref="E483:S483"/>
    <mergeCell ref="A484:D484"/>
    <mergeCell ref="E484:O484"/>
    <mergeCell ref="P484:Q484"/>
    <mergeCell ref="R484:S484"/>
    <mergeCell ref="Q495:R495"/>
    <mergeCell ref="A480:K480"/>
    <mergeCell ref="L480:M480"/>
    <mergeCell ref="O480:P480"/>
    <mergeCell ref="Q480:R480"/>
    <mergeCell ref="A481:K481"/>
    <mergeCell ref="L481:M481"/>
    <mergeCell ref="O481:P481"/>
    <mergeCell ref="Q481:R481"/>
    <mergeCell ref="A482:S482"/>
    <mergeCell ref="B495:C495"/>
    <mergeCell ref="D495:F495"/>
    <mergeCell ref="G495:H495"/>
    <mergeCell ref="I495:J495"/>
    <mergeCell ref="L495:M495"/>
    <mergeCell ref="O495:P495"/>
    <mergeCell ref="A492:S492"/>
    <mergeCell ref="A493:D493"/>
    <mergeCell ref="E493:O493"/>
    <mergeCell ref="P493:Q493"/>
    <mergeCell ref="R493:S493"/>
    <mergeCell ref="B494:C494"/>
    <mergeCell ref="D494:F494"/>
    <mergeCell ref="G494:H494"/>
    <mergeCell ref="I494:J494"/>
    <mergeCell ref="L494:R494"/>
    <mergeCell ref="A490:K490"/>
    <mergeCell ref="L490:M490"/>
    <mergeCell ref="O490:P490"/>
    <mergeCell ref="Q490:R490"/>
    <mergeCell ref="A491:K491"/>
    <mergeCell ref="L491:M491"/>
    <mergeCell ref="O491:P491"/>
    <mergeCell ref="Q491:R491"/>
    <mergeCell ref="D489:F489"/>
    <mergeCell ref="G489:H489"/>
    <mergeCell ref="I489:J489"/>
    <mergeCell ref="L489:M489"/>
    <mergeCell ref="O489:P489"/>
    <mergeCell ref="Q489:R489"/>
    <mergeCell ref="O503:P503"/>
    <mergeCell ref="Q503:R503"/>
    <mergeCell ref="B488:C488"/>
    <mergeCell ref="D488:F488"/>
    <mergeCell ref="G488:H488"/>
    <mergeCell ref="I488:J488"/>
    <mergeCell ref="L488:M488"/>
    <mergeCell ref="O488:P488"/>
    <mergeCell ref="Q488:R488"/>
    <mergeCell ref="B489:C489"/>
    <mergeCell ref="B502:C502"/>
    <mergeCell ref="D502:F502"/>
    <mergeCell ref="G502:H502"/>
    <mergeCell ref="I502:J502"/>
    <mergeCell ref="L502:R502"/>
    <mergeCell ref="B503:C503"/>
    <mergeCell ref="D503:F503"/>
    <mergeCell ref="G503:H503"/>
    <mergeCell ref="I503:J503"/>
    <mergeCell ref="L503:M503"/>
    <mergeCell ref="A499:K499"/>
    <mergeCell ref="L499:M499"/>
    <mergeCell ref="O499:P499"/>
    <mergeCell ref="Q499:R499"/>
    <mergeCell ref="A500:S500"/>
    <mergeCell ref="A501:D501"/>
    <mergeCell ref="E501:O501"/>
    <mergeCell ref="P501:Q501"/>
    <mergeCell ref="R501:S501"/>
    <mergeCell ref="G497:H497"/>
    <mergeCell ref="I497:J497"/>
    <mergeCell ref="L497:M497"/>
    <mergeCell ref="O497:P497"/>
    <mergeCell ref="Q497:R497"/>
    <mergeCell ref="A498:K498"/>
    <mergeCell ref="L498:M498"/>
    <mergeCell ref="O498:P498"/>
    <mergeCell ref="Q498:R498"/>
    <mergeCell ref="Q511:R511"/>
    <mergeCell ref="B496:C496"/>
    <mergeCell ref="D496:F496"/>
    <mergeCell ref="G496:H496"/>
    <mergeCell ref="I496:J496"/>
    <mergeCell ref="L496:M496"/>
    <mergeCell ref="O496:P496"/>
    <mergeCell ref="Q496:R496"/>
    <mergeCell ref="B497:C497"/>
    <mergeCell ref="D497:F497"/>
    <mergeCell ref="B511:C511"/>
    <mergeCell ref="D511:F511"/>
    <mergeCell ref="G511:H511"/>
    <mergeCell ref="I511:J511"/>
    <mergeCell ref="L511:M511"/>
    <mergeCell ref="O511:P511"/>
    <mergeCell ref="A508:S508"/>
    <mergeCell ref="A509:D509"/>
    <mergeCell ref="E509:O509"/>
    <mergeCell ref="P509:Q509"/>
    <mergeCell ref="R509:S509"/>
    <mergeCell ref="B510:C510"/>
    <mergeCell ref="D510:F510"/>
    <mergeCell ref="G510:H510"/>
    <mergeCell ref="I510:J510"/>
    <mergeCell ref="L510:R510"/>
    <mergeCell ref="A506:K506"/>
    <mergeCell ref="L506:M506"/>
    <mergeCell ref="O506:P506"/>
    <mergeCell ref="Q506:R506"/>
    <mergeCell ref="A507:K507"/>
    <mergeCell ref="L507:M507"/>
    <mergeCell ref="O507:P507"/>
    <mergeCell ref="Q507:R507"/>
    <mergeCell ref="Q504:R504"/>
    <mergeCell ref="B505:C505"/>
    <mergeCell ref="D505:F505"/>
    <mergeCell ref="G505:H505"/>
    <mergeCell ref="I505:J505"/>
    <mergeCell ref="L505:M505"/>
    <mergeCell ref="O505:P505"/>
    <mergeCell ref="Q505:R505"/>
    <mergeCell ref="B504:C504"/>
    <mergeCell ref="D504:F504"/>
    <mergeCell ref="G504:H504"/>
    <mergeCell ref="I504:J504"/>
    <mergeCell ref="L504:M504"/>
    <mergeCell ref="O504:P504"/>
    <mergeCell ref="A518:D518"/>
    <mergeCell ref="E518:O518"/>
    <mergeCell ref="P518:Q518"/>
    <mergeCell ref="R518:S518"/>
    <mergeCell ref="B519:C519"/>
    <mergeCell ref="D519:F519"/>
    <mergeCell ref="G519:H519"/>
    <mergeCell ref="I519:J519"/>
    <mergeCell ref="L519:R519"/>
    <mergeCell ref="A515:K515"/>
    <mergeCell ref="L515:M515"/>
    <mergeCell ref="O515:P515"/>
    <mergeCell ref="Q515:R515"/>
    <mergeCell ref="A516:S516"/>
    <mergeCell ref="A517:D517"/>
    <mergeCell ref="E517:S517"/>
    <mergeCell ref="G513:H513"/>
    <mergeCell ref="I513:J513"/>
    <mergeCell ref="L513:M513"/>
    <mergeCell ref="O513:P513"/>
    <mergeCell ref="Q513:R513"/>
    <mergeCell ref="A514:K514"/>
    <mergeCell ref="L514:M514"/>
    <mergeCell ref="O514:P514"/>
    <mergeCell ref="Q514:R514"/>
    <mergeCell ref="Q527:R527"/>
    <mergeCell ref="B512:C512"/>
    <mergeCell ref="D512:F512"/>
    <mergeCell ref="G512:H512"/>
    <mergeCell ref="I512:J512"/>
    <mergeCell ref="L512:M512"/>
    <mergeCell ref="O512:P512"/>
    <mergeCell ref="Q512:R512"/>
    <mergeCell ref="B513:C513"/>
    <mergeCell ref="D513:F513"/>
    <mergeCell ref="B527:C527"/>
    <mergeCell ref="D527:F527"/>
    <mergeCell ref="G527:H527"/>
    <mergeCell ref="I527:J527"/>
    <mergeCell ref="L527:M527"/>
    <mergeCell ref="O527:P527"/>
    <mergeCell ref="A524:S524"/>
    <mergeCell ref="A525:D525"/>
    <mergeCell ref="E525:O525"/>
    <mergeCell ref="P525:Q525"/>
    <mergeCell ref="R525:S525"/>
    <mergeCell ref="B526:C526"/>
    <mergeCell ref="D526:F526"/>
    <mergeCell ref="G526:H526"/>
    <mergeCell ref="I526:J526"/>
    <mergeCell ref="L526:R526"/>
    <mergeCell ref="A522:K522"/>
    <mergeCell ref="L522:M522"/>
    <mergeCell ref="O522:P522"/>
    <mergeCell ref="Q522:R522"/>
    <mergeCell ref="A523:K523"/>
    <mergeCell ref="L523:M523"/>
    <mergeCell ref="O523:P523"/>
    <mergeCell ref="Q523:R523"/>
    <mergeCell ref="Q520:R520"/>
    <mergeCell ref="B521:C521"/>
    <mergeCell ref="D521:F521"/>
    <mergeCell ref="G521:H521"/>
    <mergeCell ref="I521:J521"/>
    <mergeCell ref="L521:M521"/>
    <mergeCell ref="O521:P521"/>
    <mergeCell ref="Q521:R521"/>
    <mergeCell ref="B520:C520"/>
    <mergeCell ref="D520:F520"/>
    <mergeCell ref="G520:H520"/>
    <mergeCell ref="I520:J520"/>
    <mergeCell ref="L520:M520"/>
    <mergeCell ref="O520:P520"/>
    <mergeCell ref="Q534:R534"/>
    <mergeCell ref="B535:C535"/>
    <mergeCell ref="D535:F535"/>
    <mergeCell ref="G535:H535"/>
    <mergeCell ref="I535:J535"/>
    <mergeCell ref="L535:M535"/>
    <mergeCell ref="O535:P535"/>
    <mergeCell ref="Q535:R535"/>
    <mergeCell ref="B534:C534"/>
    <mergeCell ref="D534:F534"/>
    <mergeCell ref="G534:H534"/>
    <mergeCell ref="I534:J534"/>
    <mergeCell ref="L534:M534"/>
    <mergeCell ref="O534:P534"/>
    <mergeCell ref="A531:S531"/>
    <mergeCell ref="A532:D532"/>
    <mergeCell ref="E532:O532"/>
    <mergeCell ref="P532:Q532"/>
    <mergeCell ref="R532:S532"/>
    <mergeCell ref="B533:C533"/>
    <mergeCell ref="D533:F533"/>
    <mergeCell ref="G533:H533"/>
    <mergeCell ref="I533:J533"/>
    <mergeCell ref="L533:R533"/>
    <mergeCell ref="Q528:R528"/>
    <mergeCell ref="A529:K529"/>
    <mergeCell ref="L529:M529"/>
    <mergeCell ref="O529:P529"/>
    <mergeCell ref="Q529:R529"/>
    <mergeCell ref="A530:K530"/>
    <mergeCell ref="L530:M530"/>
    <mergeCell ref="O530:P530"/>
    <mergeCell ref="Q530:R530"/>
    <mergeCell ref="B528:C528"/>
    <mergeCell ref="D528:F528"/>
    <mergeCell ref="G528:H528"/>
    <mergeCell ref="I528:J528"/>
    <mergeCell ref="L528:M528"/>
    <mergeCell ref="O528:P528"/>
    <mergeCell ref="Q543:R543"/>
    <mergeCell ref="B544:C544"/>
    <mergeCell ref="D544:F544"/>
    <mergeCell ref="G544:H544"/>
    <mergeCell ref="I544:J544"/>
    <mergeCell ref="L544:M544"/>
    <mergeCell ref="O544:P544"/>
    <mergeCell ref="Q544:R544"/>
    <mergeCell ref="B543:C543"/>
    <mergeCell ref="D543:F543"/>
    <mergeCell ref="G543:H543"/>
    <mergeCell ref="I543:J543"/>
    <mergeCell ref="L543:M543"/>
    <mergeCell ref="O543:P543"/>
    <mergeCell ref="A541:D541"/>
    <mergeCell ref="E541:O541"/>
    <mergeCell ref="P541:Q541"/>
    <mergeCell ref="R541:S541"/>
    <mergeCell ref="B542:C542"/>
    <mergeCell ref="D542:F542"/>
    <mergeCell ref="G542:H542"/>
    <mergeCell ref="I542:J542"/>
    <mergeCell ref="L542:R542"/>
    <mergeCell ref="O537:P537"/>
    <mergeCell ref="Q537:R537"/>
    <mergeCell ref="A538:S538"/>
    <mergeCell ref="A539:D539"/>
    <mergeCell ref="E539:S539"/>
    <mergeCell ref="A540:D540"/>
    <mergeCell ref="E540:S540"/>
    <mergeCell ref="A552:K552"/>
    <mergeCell ref="L552:M552"/>
    <mergeCell ref="O552:P552"/>
    <mergeCell ref="Q552:R552"/>
    <mergeCell ref="A536:K536"/>
    <mergeCell ref="L536:M536"/>
    <mergeCell ref="O536:P536"/>
    <mergeCell ref="Q536:R536"/>
    <mergeCell ref="A537:K537"/>
    <mergeCell ref="L537:M537"/>
    <mergeCell ref="Q550:R550"/>
    <mergeCell ref="B551:C551"/>
    <mergeCell ref="D551:F551"/>
    <mergeCell ref="G551:H551"/>
    <mergeCell ref="I551:J551"/>
    <mergeCell ref="L551:M551"/>
    <mergeCell ref="O551:P551"/>
    <mergeCell ref="Q551:R551"/>
    <mergeCell ref="B550:C550"/>
    <mergeCell ref="D550:F550"/>
    <mergeCell ref="G550:H550"/>
    <mergeCell ref="I550:J550"/>
    <mergeCell ref="L550:M550"/>
    <mergeCell ref="O550:P550"/>
    <mergeCell ref="A547:S547"/>
    <mergeCell ref="A548:D548"/>
    <mergeCell ref="E548:O548"/>
    <mergeCell ref="P548:Q548"/>
    <mergeCell ref="R548:S548"/>
    <mergeCell ref="B549:C549"/>
    <mergeCell ref="D549:F549"/>
    <mergeCell ref="G549:H549"/>
    <mergeCell ref="I549:J549"/>
    <mergeCell ref="L549:R549"/>
    <mergeCell ref="A545:K545"/>
    <mergeCell ref="L545:M545"/>
    <mergeCell ref="O545:P545"/>
    <mergeCell ref="Q545:R545"/>
    <mergeCell ref="A546:K546"/>
    <mergeCell ref="L546:M546"/>
    <mergeCell ref="O546:P546"/>
    <mergeCell ref="Q546:R546"/>
    <mergeCell ref="A559:K559"/>
    <mergeCell ref="L559:M559"/>
    <mergeCell ref="O559:P559"/>
    <mergeCell ref="Q559:R559"/>
    <mergeCell ref="A560:K560"/>
    <mergeCell ref="L560:M560"/>
    <mergeCell ref="O560:P560"/>
    <mergeCell ref="Q560:R560"/>
    <mergeCell ref="O557:P557"/>
    <mergeCell ref="Q557:R557"/>
    <mergeCell ref="B558:C558"/>
    <mergeCell ref="D558:F558"/>
    <mergeCell ref="G558:H558"/>
    <mergeCell ref="I558:J558"/>
    <mergeCell ref="L558:M558"/>
    <mergeCell ref="O558:P558"/>
    <mergeCell ref="Q558:R558"/>
    <mergeCell ref="B556:C556"/>
    <mergeCell ref="D556:F556"/>
    <mergeCell ref="G556:H556"/>
    <mergeCell ref="I556:J556"/>
    <mergeCell ref="L556:R556"/>
    <mergeCell ref="B557:C557"/>
    <mergeCell ref="D557:F557"/>
    <mergeCell ref="G557:H557"/>
    <mergeCell ref="I557:J557"/>
    <mergeCell ref="L557:M557"/>
    <mergeCell ref="A568:S568"/>
    <mergeCell ref="A553:K553"/>
    <mergeCell ref="L553:M553"/>
    <mergeCell ref="O553:P553"/>
    <mergeCell ref="Q553:R553"/>
    <mergeCell ref="A554:S554"/>
    <mergeCell ref="A555:D555"/>
    <mergeCell ref="E555:O555"/>
    <mergeCell ref="P555:Q555"/>
    <mergeCell ref="R555:S555"/>
    <mergeCell ref="Q565:R565"/>
    <mergeCell ref="A566:K566"/>
    <mergeCell ref="L566:M566"/>
    <mergeCell ref="O566:P566"/>
    <mergeCell ref="Q566:R566"/>
    <mergeCell ref="A567:K567"/>
    <mergeCell ref="L567:M567"/>
    <mergeCell ref="O567:P567"/>
    <mergeCell ref="Q567:R567"/>
    <mergeCell ref="B565:C565"/>
    <mergeCell ref="D565:F565"/>
    <mergeCell ref="G565:H565"/>
    <mergeCell ref="I565:J565"/>
    <mergeCell ref="L565:M565"/>
    <mergeCell ref="O565:P565"/>
    <mergeCell ref="G563:H563"/>
    <mergeCell ref="I563:J563"/>
    <mergeCell ref="L563:R563"/>
    <mergeCell ref="B564:C564"/>
    <mergeCell ref="D564:F564"/>
    <mergeCell ref="G564:H564"/>
    <mergeCell ref="I564:J564"/>
    <mergeCell ref="L564:M564"/>
    <mergeCell ref="O564:P564"/>
    <mergeCell ref="Q564:R564"/>
    <mergeCell ref="A575:S575"/>
    <mergeCell ref="A576:D576"/>
    <mergeCell ref="E576:S576"/>
    <mergeCell ref="A561:S561"/>
    <mergeCell ref="A562:D562"/>
    <mergeCell ref="E562:O562"/>
    <mergeCell ref="P562:Q562"/>
    <mergeCell ref="R562:S562"/>
    <mergeCell ref="B563:C563"/>
    <mergeCell ref="D563:F563"/>
    <mergeCell ref="A573:K573"/>
    <mergeCell ref="L573:M573"/>
    <mergeCell ref="O573:P573"/>
    <mergeCell ref="Q573:R573"/>
    <mergeCell ref="A574:K574"/>
    <mergeCell ref="L574:M574"/>
    <mergeCell ref="O574:P574"/>
    <mergeCell ref="Q574:R574"/>
    <mergeCell ref="Q571:R571"/>
    <mergeCell ref="B572:C572"/>
    <mergeCell ref="D572:F572"/>
    <mergeCell ref="G572:H572"/>
    <mergeCell ref="I572:J572"/>
    <mergeCell ref="L572:M572"/>
    <mergeCell ref="O572:P572"/>
    <mergeCell ref="Q572:R572"/>
    <mergeCell ref="B571:C571"/>
    <mergeCell ref="D571:F571"/>
    <mergeCell ref="G571:H571"/>
    <mergeCell ref="I571:J571"/>
    <mergeCell ref="L571:M571"/>
    <mergeCell ref="O571:P571"/>
    <mergeCell ref="A569:D569"/>
    <mergeCell ref="E569:O569"/>
    <mergeCell ref="P569:Q569"/>
    <mergeCell ref="R569:S569"/>
    <mergeCell ref="B570:C570"/>
    <mergeCell ref="D570:F570"/>
    <mergeCell ref="G570:H570"/>
    <mergeCell ref="I570:J570"/>
    <mergeCell ref="L570:R570"/>
    <mergeCell ref="Q581:R581"/>
    <mergeCell ref="B582:C582"/>
    <mergeCell ref="D582:F582"/>
    <mergeCell ref="G582:H582"/>
    <mergeCell ref="I582:J582"/>
    <mergeCell ref="L582:M582"/>
    <mergeCell ref="O582:P582"/>
    <mergeCell ref="Q582:R582"/>
    <mergeCell ref="B581:C581"/>
    <mergeCell ref="D581:F581"/>
    <mergeCell ref="G581:H581"/>
    <mergeCell ref="I581:J581"/>
    <mergeCell ref="L581:M581"/>
    <mergeCell ref="O581:P581"/>
    <mergeCell ref="Q579:R579"/>
    <mergeCell ref="B580:C580"/>
    <mergeCell ref="D580:F580"/>
    <mergeCell ref="G580:H580"/>
    <mergeCell ref="I580:J580"/>
    <mergeCell ref="L580:M580"/>
    <mergeCell ref="O580:P580"/>
    <mergeCell ref="Q580:R580"/>
    <mergeCell ref="B579:C579"/>
    <mergeCell ref="D579:F579"/>
    <mergeCell ref="G579:H579"/>
    <mergeCell ref="I579:J579"/>
    <mergeCell ref="L579:M579"/>
    <mergeCell ref="O579:P579"/>
    <mergeCell ref="A577:D577"/>
    <mergeCell ref="E577:O577"/>
    <mergeCell ref="P577:Q577"/>
    <mergeCell ref="R577:S577"/>
    <mergeCell ref="B578:C578"/>
    <mergeCell ref="D578:F578"/>
    <mergeCell ref="G578:H578"/>
    <mergeCell ref="I578:J578"/>
    <mergeCell ref="L578:R578"/>
    <mergeCell ref="Q589:R589"/>
    <mergeCell ref="B590:C590"/>
    <mergeCell ref="D590:F590"/>
    <mergeCell ref="G590:H590"/>
    <mergeCell ref="I590:J590"/>
    <mergeCell ref="L590:M590"/>
    <mergeCell ref="O590:P590"/>
    <mergeCell ref="Q590:R590"/>
    <mergeCell ref="B589:C589"/>
    <mergeCell ref="D589:F589"/>
    <mergeCell ref="G589:H589"/>
    <mergeCell ref="I589:J589"/>
    <mergeCell ref="L589:M589"/>
    <mergeCell ref="O589:P589"/>
    <mergeCell ref="A586:S586"/>
    <mergeCell ref="A587:D587"/>
    <mergeCell ref="E587:O587"/>
    <mergeCell ref="P587:Q587"/>
    <mergeCell ref="R587:S587"/>
    <mergeCell ref="B588:C588"/>
    <mergeCell ref="D588:F588"/>
    <mergeCell ref="G588:H588"/>
    <mergeCell ref="I588:J588"/>
    <mergeCell ref="L588:R588"/>
    <mergeCell ref="Q583:R583"/>
    <mergeCell ref="A584:K584"/>
    <mergeCell ref="L584:M584"/>
    <mergeCell ref="O584:P584"/>
    <mergeCell ref="Q584:R584"/>
    <mergeCell ref="A585:K585"/>
    <mergeCell ref="L585:M585"/>
    <mergeCell ref="O585:P585"/>
    <mergeCell ref="Q585:R585"/>
    <mergeCell ref="B583:C583"/>
    <mergeCell ref="D583:F583"/>
    <mergeCell ref="G583:H583"/>
    <mergeCell ref="I583:J583"/>
    <mergeCell ref="L583:M583"/>
    <mergeCell ref="O583:P583"/>
    <mergeCell ref="A595:K595"/>
    <mergeCell ref="L595:M595"/>
    <mergeCell ref="O595:P595"/>
    <mergeCell ref="Q595:R595"/>
    <mergeCell ref="A596:K596"/>
    <mergeCell ref="L596:M596"/>
    <mergeCell ref="O596:P596"/>
    <mergeCell ref="Q596:R596"/>
    <mergeCell ref="Q593:R593"/>
    <mergeCell ref="B594:C594"/>
    <mergeCell ref="D594:F594"/>
    <mergeCell ref="G594:H594"/>
    <mergeCell ref="I594:J594"/>
    <mergeCell ref="L594:M594"/>
    <mergeCell ref="O594:P594"/>
    <mergeCell ref="Q594:R594"/>
    <mergeCell ref="B593:C593"/>
    <mergeCell ref="D593:F593"/>
    <mergeCell ref="G593:H593"/>
    <mergeCell ref="I593:J593"/>
    <mergeCell ref="L593:M593"/>
    <mergeCell ref="O593:P593"/>
    <mergeCell ref="Q591:R591"/>
    <mergeCell ref="B592:C592"/>
    <mergeCell ref="D592:F592"/>
    <mergeCell ref="G592:H592"/>
    <mergeCell ref="I592:J592"/>
    <mergeCell ref="L592:M592"/>
    <mergeCell ref="O592:P592"/>
    <mergeCell ref="Q592:R592"/>
    <mergeCell ref="B591:C591"/>
    <mergeCell ref="D591:F591"/>
    <mergeCell ref="G591:H591"/>
    <mergeCell ref="I591:J591"/>
    <mergeCell ref="L591:M591"/>
    <mergeCell ref="O591:P591"/>
    <mergeCell ref="Q602:R602"/>
    <mergeCell ref="B603:C603"/>
    <mergeCell ref="D603:F603"/>
    <mergeCell ref="G603:H603"/>
    <mergeCell ref="I603:J603"/>
    <mergeCell ref="L603:M603"/>
    <mergeCell ref="O603:P603"/>
    <mergeCell ref="Q603:R603"/>
    <mergeCell ref="B602:C602"/>
    <mergeCell ref="D602:F602"/>
    <mergeCell ref="G602:H602"/>
    <mergeCell ref="I602:J602"/>
    <mergeCell ref="L602:M602"/>
    <mergeCell ref="O602:P602"/>
    <mergeCell ref="Q600:R600"/>
    <mergeCell ref="B601:C601"/>
    <mergeCell ref="D601:F601"/>
    <mergeCell ref="G601:H601"/>
    <mergeCell ref="I601:J601"/>
    <mergeCell ref="L601:M601"/>
    <mergeCell ref="O601:P601"/>
    <mergeCell ref="Q601:R601"/>
    <mergeCell ref="B600:C600"/>
    <mergeCell ref="D600:F600"/>
    <mergeCell ref="G600:H600"/>
    <mergeCell ref="I600:J600"/>
    <mergeCell ref="L600:M600"/>
    <mergeCell ref="O600:P600"/>
    <mergeCell ref="A597:S597"/>
    <mergeCell ref="A598:D598"/>
    <mergeCell ref="E598:O598"/>
    <mergeCell ref="P598:Q598"/>
    <mergeCell ref="R598:S598"/>
    <mergeCell ref="B599:C599"/>
    <mergeCell ref="D599:F599"/>
    <mergeCell ref="G599:H599"/>
    <mergeCell ref="I599:J599"/>
    <mergeCell ref="L599:R599"/>
    <mergeCell ref="O610:P610"/>
    <mergeCell ref="Q610:R610"/>
    <mergeCell ref="B611:C611"/>
    <mergeCell ref="D611:F611"/>
    <mergeCell ref="G611:H611"/>
    <mergeCell ref="I611:J611"/>
    <mergeCell ref="L611:M611"/>
    <mergeCell ref="O611:P611"/>
    <mergeCell ref="Q611:R611"/>
    <mergeCell ref="B609:C609"/>
    <mergeCell ref="D609:F609"/>
    <mergeCell ref="G609:H609"/>
    <mergeCell ref="I609:J609"/>
    <mergeCell ref="L609:R609"/>
    <mergeCell ref="B610:C610"/>
    <mergeCell ref="D610:F610"/>
    <mergeCell ref="G610:H610"/>
    <mergeCell ref="I610:J610"/>
    <mergeCell ref="L610:M610"/>
    <mergeCell ref="A606:K606"/>
    <mergeCell ref="L606:M606"/>
    <mergeCell ref="O606:P606"/>
    <mergeCell ref="Q606:R606"/>
    <mergeCell ref="A607:S607"/>
    <mergeCell ref="A608:D608"/>
    <mergeCell ref="E608:O608"/>
    <mergeCell ref="P608:Q608"/>
    <mergeCell ref="R608:S608"/>
    <mergeCell ref="O604:P604"/>
    <mergeCell ref="Q604:R604"/>
    <mergeCell ref="A605:K605"/>
    <mergeCell ref="L605:M605"/>
    <mergeCell ref="O605:P605"/>
    <mergeCell ref="Q605:R605"/>
    <mergeCell ref="A617:S617"/>
    <mergeCell ref="A618:D618"/>
    <mergeCell ref="E618:O618"/>
    <mergeCell ref="P618:Q618"/>
    <mergeCell ref="R618:S618"/>
    <mergeCell ref="B604:C604"/>
    <mergeCell ref="D604:F604"/>
    <mergeCell ref="G604:H604"/>
    <mergeCell ref="I604:J604"/>
    <mergeCell ref="L604:M604"/>
    <mergeCell ref="Q614:R614"/>
    <mergeCell ref="A615:K615"/>
    <mergeCell ref="L615:M615"/>
    <mergeCell ref="O615:P615"/>
    <mergeCell ref="Q615:R615"/>
    <mergeCell ref="A616:K616"/>
    <mergeCell ref="L616:M616"/>
    <mergeCell ref="O616:P616"/>
    <mergeCell ref="Q616:R616"/>
    <mergeCell ref="B614:C614"/>
    <mergeCell ref="D614:F614"/>
    <mergeCell ref="G614:H614"/>
    <mergeCell ref="I614:J614"/>
    <mergeCell ref="L614:M614"/>
    <mergeCell ref="O614:P614"/>
    <mergeCell ref="Q612:R612"/>
    <mergeCell ref="B613:C613"/>
    <mergeCell ref="D613:F613"/>
    <mergeCell ref="G613:H613"/>
    <mergeCell ref="I613:J613"/>
    <mergeCell ref="L613:M613"/>
    <mergeCell ref="O613:P613"/>
    <mergeCell ref="Q613:R613"/>
    <mergeCell ref="B612:C612"/>
    <mergeCell ref="D612:F612"/>
    <mergeCell ref="G612:H612"/>
    <mergeCell ref="I612:J612"/>
    <mergeCell ref="L612:M612"/>
    <mergeCell ref="O612:P612"/>
    <mergeCell ref="Q622:R622"/>
    <mergeCell ref="B623:C623"/>
    <mergeCell ref="D623:F623"/>
    <mergeCell ref="G623:H623"/>
    <mergeCell ref="I623:J623"/>
    <mergeCell ref="L623:M623"/>
    <mergeCell ref="O623:P623"/>
    <mergeCell ref="Q623:R623"/>
    <mergeCell ref="B622:C622"/>
    <mergeCell ref="D622:F622"/>
    <mergeCell ref="G622:H622"/>
    <mergeCell ref="I622:J622"/>
    <mergeCell ref="L622:M622"/>
    <mergeCell ref="O622:P622"/>
    <mergeCell ref="O620:P620"/>
    <mergeCell ref="Q620:R620"/>
    <mergeCell ref="B621:C621"/>
    <mergeCell ref="D621:F621"/>
    <mergeCell ref="G621:H621"/>
    <mergeCell ref="I621:J621"/>
    <mergeCell ref="L621:M621"/>
    <mergeCell ref="O621:P621"/>
    <mergeCell ref="Q621:R621"/>
    <mergeCell ref="B619:C619"/>
    <mergeCell ref="D619:F619"/>
    <mergeCell ref="G619:H619"/>
    <mergeCell ref="I619:J619"/>
    <mergeCell ref="L619:R619"/>
    <mergeCell ref="B620:C620"/>
    <mergeCell ref="D620:F620"/>
    <mergeCell ref="G620:H620"/>
    <mergeCell ref="I620:J620"/>
    <mergeCell ref="L620:M620"/>
    <mergeCell ref="O630:P630"/>
    <mergeCell ref="Q630:R630"/>
    <mergeCell ref="B631:C631"/>
    <mergeCell ref="D631:F631"/>
    <mergeCell ref="G631:H631"/>
    <mergeCell ref="I631:J631"/>
    <mergeCell ref="L631:M631"/>
    <mergeCell ref="O631:P631"/>
    <mergeCell ref="Q631:R631"/>
    <mergeCell ref="B629:C629"/>
    <mergeCell ref="D629:F629"/>
    <mergeCell ref="G629:H629"/>
    <mergeCell ref="I629:J629"/>
    <mergeCell ref="L629:R629"/>
    <mergeCell ref="B630:C630"/>
    <mergeCell ref="D630:F630"/>
    <mergeCell ref="G630:H630"/>
    <mergeCell ref="I630:J630"/>
    <mergeCell ref="L630:M630"/>
    <mergeCell ref="A626:K626"/>
    <mergeCell ref="L626:M626"/>
    <mergeCell ref="O626:P626"/>
    <mergeCell ref="Q626:R626"/>
    <mergeCell ref="A627:S627"/>
    <mergeCell ref="A628:D628"/>
    <mergeCell ref="E628:O628"/>
    <mergeCell ref="P628:Q628"/>
    <mergeCell ref="R628:S628"/>
    <mergeCell ref="O624:P624"/>
    <mergeCell ref="Q624:R624"/>
    <mergeCell ref="A625:K625"/>
    <mergeCell ref="L625:M625"/>
    <mergeCell ref="O625:P625"/>
    <mergeCell ref="Q625:R625"/>
    <mergeCell ref="A637:S637"/>
    <mergeCell ref="A638:D638"/>
    <mergeCell ref="E638:S638"/>
    <mergeCell ref="A639:D639"/>
    <mergeCell ref="E639:S639"/>
    <mergeCell ref="B624:C624"/>
    <mergeCell ref="D624:F624"/>
    <mergeCell ref="G624:H624"/>
    <mergeCell ref="I624:J624"/>
    <mergeCell ref="L624:M624"/>
    <mergeCell ref="Q634:R634"/>
    <mergeCell ref="A635:K635"/>
    <mergeCell ref="L635:M635"/>
    <mergeCell ref="O635:P635"/>
    <mergeCell ref="Q635:R635"/>
    <mergeCell ref="A636:K636"/>
    <mergeCell ref="L636:M636"/>
    <mergeCell ref="O636:P636"/>
    <mergeCell ref="Q636:R636"/>
    <mergeCell ref="B634:C634"/>
    <mergeCell ref="D634:F634"/>
    <mergeCell ref="G634:H634"/>
    <mergeCell ref="I634:J634"/>
    <mergeCell ref="L634:M634"/>
    <mergeCell ref="O634:P634"/>
    <mergeCell ref="O632:P632"/>
    <mergeCell ref="Q632:R632"/>
    <mergeCell ref="B633:C633"/>
    <mergeCell ref="D633:F633"/>
    <mergeCell ref="G633:H633"/>
    <mergeCell ref="I633:J633"/>
    <mergeCell ref="L633:M633"/>
    <mergeCell ref="O633:P633"/>
    <mergeCell ref="Q633:R633"/>
    <mergeCell ref="A646:S646"/>
    <mergeCell ref="A647:D647"/>
    <mergeCell ref="E647:O647"/>
    <mergeCell ref="P647:Q647"/>
    <mergeCell ref="R647:S647"/>
    <mergeCell ref="B632:C632"/>
    <mergeCell ref="D632:F632"/>
    <mergeCell ref="G632:H632"/>
    <mergeCell ref="I632:J632"/>
    <mergeCell ref="L632:M632"/>
    <mergeCell ref="A644:K644"/>
    <mergeCell ref="L644:M644"/>
    <mergeCell ref="O644:P644"/>
    <mergeCell ref="Q644:R644"/>
    <mergeCell ref="A645:K645"/>
    <mergeCell ref="L645:M645"/>
    <mergeCell ref="O645:P645"/>
    <mergeCell ref="Q645:R645"/>
    <mergeCell ref="Q642:R642"/>
    <mergeCell ref="B643:C643"/>
    <mergeCell ref="D643:F643"/>
    <mergeCell ref="G643:H643"/>
    <mergeCell ref="I643:J643"/>
    <mergeCell ref="L643:M643"/>
    <mergeCell ref="O643:P643"/>
    <mergeCell ref="Q643:R643"/>
    <mergeCell ref="B642:C642"/>
    <mergeCell ref="D642:F642"/>
    <mergeCell ref="G642:H642"/>
    <mergeCell ref="I642:J642"/>
    <mergeCell ref="L642:M642"/>
    <mergeCell ref="O642:P642"/>
    <mergeCell ref="A640:D640"/>
    <mergeCell ref="E640:O640"/>
    <mergeCell ref="P640:Q640"/>
    <mergeCell ref="R640:S640"/>
    <mergeCell ref="B641:C641"/>
    <mergeCell ref="D641:F641"/>
    <mergeCell ref="G641:H641"/>
    <mergeCell ref="I641:J641"/>
    <mergeCell ref="L641:R641"/>
    <mergeCell ref="A653:S653"/>
    <mergeCell ref="A654:D654"/>
    <mergeCell ref="E654:O654"/>
    <mergeCell ref="P654:Q654"/>
    <mergeCell ref="R654:S654"/>
    <mergeCell ref="B655:C655"/>
    <mergeCell ref="D655:F655"/>
    <mergeCell ref="G655:H655"/>
    <mergeCell ref="I655:J655"/>
    <mergeCell ref="L655:R655"/>
    <mergeCell ref="A651:K651"/>
    <mergeCell ref="L651:M651"/>
    <mergeCell ref="O651:P651"/>
    <mergeCell ref="Q651:R651"/>
    <mergeCell ref="A652:K652"/>
    <mergeCell ref="L652:M652"/>
    <mergeCell ref="O652:P652"/>
    <mergeCell ref="Q652:R652"/>
    <mergeCell ref="L649:M649"/>
    <mergeCell ref="O649:P649"/>
    <mergeCell ref="Q649:R649"/>
    <mergeCell ref="B650:C650"/>
    <mergeCell ref="D650:F650"/>
    <mergeCell ref="G650:H650"/>
    <mergeCell ref="I650:J650"/>
    <mergeCell ref="L650:M650"/>
    <mergeCell ref="O650:P650"/>
    <mergeCell ref="Q650:R650"/>
    <mergeCell ref="Q663:R663"/>
    <mergeCell ref="B648:C648"/>
    <mergeCell ref="D648:F648"/>
    <mergeCell ref="G648:H648"/>
    <mergeCell ref="I648:J648"/>
    <mergeCell ref="L648:R648"/>
    <mergeCell ref="B649:C649"/>
    <mergeCell ref="D649:F649"/>
    <mergeCell ref="G649:H649"/>
    <mergeCell ref="I649:J649"/>
    <mergeCell ref="B663:C663"/>
    <mergeCell ref="D663:F663"/>
    <mergeCell ref="G663:H663"/>
    <mergeCell ref="I663:J663"/>
    <mergeCell ref="L663:M663"/>
    <mergeCell ref="O663:P663"/>
    <mergeCell ref="A660:S660"/>
    <mergeCell ref="A661:D661"/>
    <mergeCell ref="E661:O661"/>
    <mergeCell ref="P661:Q661"/>
    <mergeCell ref="R661:S661"/>
    <mergeCell ref="B662:C662"/>
    <mergeCell ref="D662:F662"/>
    <mergeCell ref="G662:H662"/>
    <mergeCell ref="I662:J662"/>
    <mergeCell ref="L662:R662"/>
    <mergeCell ref="A658:K658"/>
    <mergeCell ref="L658:M658"/>
    <mergeCell ref="O658:P658"/>
    <mergeCell ref="Q658:R658"/>
    <mergeCell ref="A659:K659"/>
    <mergeCell ref="L659:M659"/>
    <mergeCell ref="O659:P659"/>
    <mergeCell ref="Q659:R659"/>
    <mergeCell ref="Q656:R656"/>
    <mergeCell ref="B657:C657"/>
    <mergeCell ref="D657:F657"/>
    <mergeCell ref="G657:H657"/>
    <mergeCell ref="I657:J657"/>
    <mergeCell ref="L657:M657"/>
    <mergeCell ref="O657:P657"/>
    <mergeCell ref="Q657:R657"/>
    <mergeCell ref="B656:C656"/>
    <mergeCell ref="D656:F656"/>
    <mergeCell ref="G656:H656"/>
    <mergeCell ref="I656:J656"/>
    <mergeCell ref="L656:M656"/>
    <mergeCell ref="O656:P656"/>
    <mergeCell ref="Q670:R670"/>
    <mergeCell ref="B671:C671"/>
    <mergeCell ref="D671:F671"/>
    <mergeCell ref="G671:H671"/>
    <mergeCell ref="I671:J671"/>
    <mergeCell ref="L671:M671"/>
    <mergeCell ref="O671:P671"/>
    <mergeCell ref="Q671:R671"/>
    <mergeCell ref="B670:C670"/>
    <mergeCell ref="D670:F670"/>
    <mergeCell ref="G670:H670"/>
    <mergeCell ref="I670:J670"/>
    <mergeCell ref="L670:M670"/>
    <mergeCell ref="O670:P670"/>
    <mergeCell ref="A667:S667"/>
    <mergeCell ref="A668:D668"/>
    <mergeCell ref="E668:O668"/>
    <mergeCell ref="P668:Q668"/>
    <mergeCell ref="R668:S668"/>
    <mergeCell ref="B669:C669"/>
    <mergeCell ref="D669:F669"/>
    <mergeCell ref="G669:H669"/>
    <mergeCell ref="I669:J669"/>
    <mergeCell ref="L669:R669"/>
    <mergeCell ref="Q664:R664"/>
    <mergeCell ref="A665:K665"/>
    <mergeCell ref="L665:M665"/>
    <mergeCell ref="O665:P665"/>
    <mergeCell ref="Q665:R665"/>
    <mergeCell ref="A666:K666"/>
    <mergeCell ref="L666:M666"/>
    <mergeCell ref="O666:P666"/>
    <mergeCell ref="Q666:R666"/>
    <mergeCell ref="A679:K679"/>
    <mergeCell ref="L679:M679"/>
    <mergeCell ref="O679:P679"/>
    <mergeCell ref="Q679:R679"/>
    <mergeCell ref="B664:C664"/>
    <mergeCell ref="D664:F664"/>
    <mergeCell ref="G664:H664"/>
    <mergeCell ref="I664:J664"/>
    <mergeCell ref="L664:M664"/>
    <mergeCell ref="O664:P664"/>
    <mergeCell ref="Q677:R677"/>
    <mergeCell ref="B678:C678"/>
    <mergeCell ref="D678:F678"/>
    <mergeCell ref="G678:H678"/>
    <mergeCell ref="I678:J678"/>
    <mergeCell ref="L678:M678"/>
    <mergeCell ref="O678:P678"/>
    <mergeCell ref="Q678:R678"/>
    <mergeCell ref="B677:C677"/>
    <mergeCell ref="D677:F677"/>
    <mergeCell ref="G677:H677"/>
    <mergeCell ref="I677:J677"/>
    <mergeCell ref="L677:M677"/>
    <mergeCell ref="O677:P677"/>
    <mergeCell ref="A674:S674"/>
    <mergeCell ref="A675:D675"/>
    <mergeCell ref="E675:O675"/>
    <mergeCell ref="P675:Q675"/>
    <mergeCell ref="R675:S675"/>
    <mergeCell ref="B676:C676"/>
    <mergeCell ref="D676:F676"/>
    <mergeCell ref="G676:H676"/>
    <mergeCell ref="I676:J676"/>
    <mergeCell ref="L676:R676"/>
    <mergeCell ref="A672:K672"/>
    <mergeCell ref="L672:M672"/>
    <mergeCell ref="O672:P672"/>
    <mergeCell ref="Q672:R672"/>
    <mergeCell ref="A673:K673"/>
    <mergeCell ref="L673:M673"/>
    <mergeCell ref="O673:P673"/>
    <mergeCell ref="Q673:R673"/>
    <mergeCell ref="A686:K686"/>
    <mergeCell ref="L686:M686"/>
    <mergeCell ref="O686:P686"/>
    <mergeCell ref="Q686:R686"/>
    <mergeCell ref="A687:K687"/>
    <mergeCell ref="L687:M687"/>
    <mergeCell ref="O687:P687"/>
    <mergeCell ref="Q687:R687"/>
    <mergeCell ref="O684:P684"/>
    <mergeCell ref="Q684:R684"/>
    <mergeCell ref="B685:C685"/>
    <mergeCell ref="D685:F685"/>
    <mergeCell ref="G685:H685"/>
    <mergeCell ref="I685:J685"/>
    <mergeCell ref="L685:M685"/>
    <mergeCell ref="O685:P685"/>
    <mergeCell ref="Q685:R685"/>
    <mergeCell ref="B683:C683"/>
    <mergeCell ref="D683:F683"/>
    <mergeCell ref="G683:H683"/>
    <mergeCell ref="I683:J683"/>
    <mergeCell ref="L683:R683"/>
    <mergeCell ref="B684:C684"/>
    <mergeCell ref="D684:F684"/>
    <mergeCell ref="G684:H684"/>
    <mergeCell ref="I684:J684"/>
    <mergeCell ref="L684:M684"/>
    <mergeCell ref="A680:K680"/>
    <mergeCell ref="L680:M680"/>
    <mergeCell ref="O680:P680"/>
    <mergeCell ref="Q680:R680"/>
    <mergeCell ref="A681:S681"/>
    <mergeCell ref="A682:D682"/>
    <mergeCell ref="E682:O682"/>
    <mergeCell ref="P682:Q682"/>
    <mergeCell ref="R682:S682"/>
    <mergeCell ref="A695:K695"/>
    <mergeCell ref="L695:M695"/>
    <mergeCell ref="O695:P695"/>
    <mergeCell ref="Q695:R695"/>
    <mergeCell ref="A696:K696"/>
    <mergeCell ref="L696:M696"/>
    <mergeCell ref="O696:P696"/>
    <mergeCell ref="Q696:R696"/>
    <mergeCell ref="O693:P693"/>
    <mergeCell ref="Q693:R693"/>
    <mergeCell ref="B694:C694"/>
    <mergeCell ref="D694:F694"/>
    <mergeCell ref="G694:H694"/>
    <mergeCell ref="I694:J694"/>
    <mergeCell ref="L694:M694"/>
    <mergeCell ref="O694:P694"/>
    <mergeCell ref="Q694:R694"/>
    <mergeCell ref="B692:C692"/>
    <mergeCell ref="D692:F692"/>
    <mergeCell ref="G692:H692"/>
    <mergeCell ref="I692:J692"/>
    <mergeCell ref="L692:R692"/>
    <mergeCell ref="B693:C693"/>
    <mergeCell ref="D693:F693"/>
    <mergeCell ref="G693:H693"/>
    <mergeCell ref="I693:J693"/>
    <mergeCell ref="L693:M693"/>
    <mergeCell ref="A704:S704"/>
    <mergeCell ref="A688:S688"/>
    <mergeCell ref="A689:D689"/>
    <mergeCell ref="E689:S689"/>
    <mergeCell ref="A690:D690"/>
    <mergeCell ref="E690:S690"/>
    <mergeCell ref="A691:D691"/>
    <mergeCell ref="E691:O691"/>
    <mergeCell ref="P691:Q691"/>
    <mergeCell ref="R691:S691"/>
    <mergeCell ref="A702:K702"/>
    <mergeCell ref="L702:M702"/>
    <mergeCell ref="O702:P702"/>
    <mergeCell ref="Q702:R702"/>
    <mergeCell ref="A703:K703"/>
    <mergeCell ref="L703:M703"/>
    <mergeCell ref="O703:P703"/>
    <mergeCell ref="Q703:R703"/>
    <mergeCell ref="O700:P700"/>
    <mergeCell ref="Q700:R700"/>
    <mergeCell ref="B701:C701"/>
    <mergeCell ref="D701:F701"/>
    <mergeCell ref="G701:H701"/>
    <mergeCell ref="I701:J701"/>
    <mergeCell ref="L701:M701"/>
    <mergeCell ref="O701:P701"/>
    <mergeCell ref="Q701:R701"/>
    <mergeCell ref="B699:C699"/>
    <mergeCell ref="D699:F699"/>
    <mergeCell ref="G699:H699"/>
    <mergeCell ref="I699:J699"/>
    <mergeCell ref="L699:R699"/>
    <mergeCell ref="B700:C700"/>
    <mergeCell ref="D700:F700"/>
    <mergeCell ref="G700:H700"/>
    <mergeCell ref="I700:J700"/>
    <mergeCell ref="L700:M700"/>
    <mergeCell ref="A711:S711"/>
    <mergeCell ref="A712:D712"/>
    <mergeCell ref="E712:O712"/>
    <mergeCell ref="P712:Q712"/>
    <mergeCell ref="R712:S712"/>
    <mergeCell ref="A697:S697"/>
    <mergeCell ref="A698:D698"/>
    <mergeCell ref="E698:O698"/>
    <mergeCell ref="P698:Q698"/>
    <mergeCell ref="R698:S698"/>
    <mergeCell ref="A709:K709"/>
    <mergeCell ref="L709:M709"/>
    <mergeCell ref="O709:P709"/>
    <mergeCell ref="Q709:R709"/>
    <mergeCell ref="A710:K710"/>
    <mergeCell ref="L710:M710"/>
    <mergeCell ref="O710:P710"/>
    <mergeCell ref="Q710:R710"/>
    <mergeCell ref="Q707:R707"/>
    <mergeCell ref="B708:C708"/>
    <mergeCell ref="D708:F708"/>
    <mergeCell ref="G708:H708"/>
    <mergeCell ref="I708:J708"/>
    <mergeCell ref="L708:M708"/>
    <mergeCell ref="O708:P708"/>
    <mergeCell ref="Q708:R708"/>
    <mergeCell ref="B707:C707"/>
    <mergeCell ref="D707:F707"/>
    <mergeCell ref="G707:H707"/>
    <mergeCell ref="I707:J707"/>
    <mergeCell ref="L707:M707"/>
    <mergeCell ref="O707:P707"/>
    <mergeCell ref="A705:D705"/>
    <mergeCell ref="E705:O705"/>
    <mergeCell ref="P705:Q705"/>
    <mergeCell ref="R705:S705"/>
    <mergeCell ref="B706:C706"/>
    <mergeCell ref="D706:F706"/>
    <mergeCell ref="G706:H706"/>
    <mergeCell ref="I706:J706"/>
    <mergeCell ref="L706:R706"/>
    <mergeCell ref="A718:S718"/>
    <mergeCell ref="A719:D719"/>
    <mergeCell ref="E719:O719"/>
    <mergeCell ref="P719:Q719"/>
    <mergeCell ref="R719:S719"/>
    <mergeCell ref="B720:C720"/>
    <mergeCell ref="D720:F720"/>
    <mergeCell ref="G720:H720"/>
    <mergeCell ref="I720:J720"/>
    <mergeCell ref="L720:R720"/>
    <mergeCell ref="A716:K716"/>
    <mergeCell ref="L716:M716"/>
    <mergeCell ref="O716:P716"/>
    <mergeCell ref="Q716:R716"/>
    <mergeCell ref="A717:K717"/>
    <mergeCell ref="L717:M717"/>
    <mergeCell ref="O717:P717"/>
    <mergeCell ref="Q717:R717"/>
    <mergeCell ref="L714:M714"/>
    <mergeCell ref="O714:P714"/>
    <mergeCell ref="Q714:R714"/>
    <mergeCell ref="B715:C715"/>
    <mergeCell ref="D715:F715"/>
    <mergeCell ref="G715:H715"/>
    <mergeCell ref="I715:J715"/>
    <mergeCell ref="L715:M715"/>
    <mergeCell ref="O715:P715"/>
    <mergeCell ref="Q715:R715"/>
    <mergeCell ref="Q728:R728"/>
    <mergeCell ref="B713:C713"/>
    <mergeCell ref="D713:F713"/>
    <mergeCell ref="G713:H713"/>
    <mergeCell ref="I713:J713"/>
    <mergeCell ref="L713:R713"/>
    <mergeCell ref="B714:C714"/>
    <mergeCell ref="D714:F714"/>
    <mergeCell ref="G714:H714"/>
    <mergeCell ref="I714:J714"/>
    <mergeCell ref="B728:C728"/>
    <mergeCell ref="D728:F728"/>
    <mergeCell ref="G728:H728"/>
    <mergeCell ref="I728:J728"/>
    <mergeCell ref="L728:M728"/>
    <mergeCell ref="O728:P728"/>
    <mergeCell ref="A725:S725"/>
    <mergeCell ref="A726:D726"/>
    <mergeCell ref="E726:O726"/>
    <mergeCell ref="P726:Q726"/>
    <mergeCell ref="R726:S726"/>
    <mergeCell ref="B727:C727"/>
    <mergeCell ref="D727:F727"/>
    <mergeCell ref="G727:H727"/>
    <mergeCell ref="I727:J727"/>
    <mergeCell ref="L727:R727"/>
    <mergeCell ref="A723:K723"/>
    <mergeCell ref="L723:M723"/>
    <mergeCell ref="O723:P723"/>
    <mergeCell ref="Q723:R723"/>
    <mergeCell ref="A724:K724"/>
    <mergeCell ref="L724:M724"/>
    <mergeCell ref="O724:P724"/>
    <mergeCell ref="Q724:R724"/>
    <mergeCell ref="Q721:R721"/>
    <mergeCell ref="B722:C722"/>
    <mergeCell ref="D722:F722"/>
    <mergeCell ref="G722:H722"/>
    <mergeCell ref="I722:J722"/>
    <mergeCell ref="L722:M722"/>
    <mergeCell ref="O722:P722"/>
    <mergeCell ref="Q722:R722"/>
    <mergeCell ref="B721:C721"/>
    <mergeCell ref="D721:F721"/>
    <mergeCell ref="G721:H721"/>
    <mergeCell ref="I721:J721"/>
    <mergeCell ref="L721:M721"/>
    <mergeCell ref="O721:P721"/>
    <mergeCell ref="Q735:R735"/>
    <mergeCell ref="B736:C736"/>
    <mergeCell ref="D736:F736"/>
    <mergeCell ref="G736:H736"/>
    <mergeCell ref="I736:J736"/>
    <mergeCell ref="L736:M736"/>
    <mergeCell ref="O736:P736"/>
    <mergeCell ref="Q736:R736"/>
    <mergeCell ref="B735:C735"/>
    <mergeCell ref="D735:F735"/>
    <mergeCell ref="G735:H735"/>
    <mergeCell ref="I735:J735"/>
    <mergeCell ref="L735:M735"/>
    <mergeCell ref="O735:P735"/>
    <mergeCell ref="A732:S732"/>
    <mergeCell ref="A733:D733"/>
    <mergeCell ref="E733:O733"/>
    <mergeCell ref="P733:Q733"/>
    <mergeCell ref="R733:S733"/>
    <mergeCell ref="B734:C734"/>
    <mergeCell ref="D734:F734"/>
    <mergeCell ref="G734:H734"/>
    <mergeCell ref="I734:J734"/>
    <mergeCell ref="L734:R734"/>
    <mergeCell ref="Q729:R729"/>
    <mergeCell ref="A730:K730"/>
    <mergeCell ref="L730:M730"/>
    <mergeCell ref="O730:P730"/>
    <mergeCell ref="Q730:R730"/>
    <mergeCell ref="A731:K731"/>
    <mergeCell ref="L731:M731"/>
    <mergeCell ref="O731:P731"/>
    <mergeCell ref="Q731:R731"/>
    <mergeCell ref="A744:K744"/>
    <mergeCell ref="L744:M744"/>
    <mergeCell ref="O744:P744"/>
    <mergeCell ref="Q744:R744"/>
    <mergeCell ref="B729:C729"/>
    <mergeCell ref="D729:F729"/>
    <mergeCell ref="G729:H729"/>
    <mergeCell ref="I729:J729"/>
    <mergeCell ref="L729:M729"/>
    <mergeCell ref="O729:P729"/>
    <mergeCell ref="Q742:R742"/>
    <mergeCell ref="B743:C743"/>
    <mergeCell ref="D743:F743"/>
    <mergeCell ref="G743:H743"/>
    <mergeCell ref="I743:J743"/>
    <mergeCell ref="L743:M743"/>
    <mergeCell ref="O743:P743"/>
    <mergeCell ref="Q743:R743"/>
    <mergeCell ref="B742:C742"/>
    <mergeCell ref="D742:F742"/>
    <mergeCell ref="G742:H742"/>
    <mergeCell ref="I742:J742"/>
    <mergeCell ref="L742:M742"/>
    <mergeCell ref="O742:P742"/>
    <mergeCell ref="A739:S739"/>
    <mergeCell ref="A740:D740"/>
    <mergeCell ref="E740:O740"/>
    <mergeCell ref="P740:Q740"/>
    <mergeCell ref="R740:S740"/>
    <mergeCell ref="B741:C741"/>
    <mergeCell ref="D741:F741"/>
    <mergeCell ref="G741:H741"/>
    <mergeCell ref="I741:J741"/>
    <mergeCell ref="L741:R741"/>
    <mergeCell ref="A737:K737"/>
    <mergeCell ref="L737:M737"/>
    <mergeCell ref="O737:P737"/>
    <mergeCell ref="Q737:R737"/>
    <mergeCell ref="A738:K738"/>
    <mergeCell ref="L738:M738"/>
    <mergeCell ref="O738:P738"/>
    <mergeCell ref="Q738:R738"/>
    <mergeCell ref="A751:K751"/>
    <mergeCell ref="L751:M751"/>
    <mergeCell ref="O751:P751"/>
    <mergeCell ref="Q751:R751"/>
    <mergeCell ref="A752:K752"/>
    <mergeCell ref="L752:M752"/>
    <mergeCell ref="O752:P752"/>
    <mergeCell ref="Q752:R752"/>
    <mergeCell ref="O749:P749"/>
    <mergeCell ref="Q749:R749"/>
    <mergeCell ref="B750:C750"/>
    <mergeCell ref="D750:F750"/>
    <mergeCell ref="G750:H750"/>
    <mergeCell ref="I750:J750"/>
    <mergeCell ref="L750:M750"/>
    <mergeCell ref="O750:P750"/>
    <mergeCell ref="Q750:R750"/>
    <mergeCell ref="B748:C748"/>
    <mergeCell ref="D748:F748"/>
    <mergeCell ref="G748:H748"/>
    <mergeCell ref="I748:J748"/>
    <mergeCell ref="L748:R748"/>
    <mergeCell ref="B749:C749"/>
    <mergeCell ref="D749:F749"/>
    <mergeCell ref="G749:H749"/>
    <mergeCell ref="I749:J749"/>
    <mergeCell ref="L749:M749"/>
    <mergeCell ref="A760:S760"/>
    <mergeCell ref="A745:K745"/>
    <mergeCell ref="L745:M745"/>
    <mergeCell ref="O745:P745"/>
    <mergeCell ref="Q745:R745"/>
    <mergeCell ref="A746:S746"/>
    <mergeCell ref="A747:D747"/>
    <mergeCell ref="E747:O747"/>
    <mergeCell ref="P747:Q747"/>
    <mergeCell ref="R747:S747"/>
    <mergeCell ref="A758:K758"/>
    <mergeCell ref="L758:M758"/>
    <mergeCell ref="O758:P758"/>
    <mergeCell ref="Q758:R758"/>
    <mergeCell ref="A759:K759"/>
    <mergeCell ref="L759:M759"/>
    <mergeCell ref="O759:P759"/>
    <mergeCell ref="Q759:R759"/>
    <mergeCell ref="O756:P756"/>
    <mergeCell ref="Q756:R756"/>
    <mergeCell ref="B757:C757"/>
    <mergeCell ref="D757:F757"/>
    <mergeCell ref="G757:H757"/>
    <mergeCell ref="I757:J757"/>
    <mergeCell ref="L757:M757"/>
    <mergeCell ref="O757:P757"/>
    <mergeCell ref="Q757:R757"/>
    <mergeCell ref="B755:C755"/>
    <mergeCell ref="D755:F755"/>
    <mergeCell ref="G755:H755"/>
    <mergeCell ref="I755:J755"/>
    <mergeCell ref="L755:R755"/>
    <mergeCell ref="B756:C756"/>
    <mergeCell ref="D756:F756"/>
    <mergeCell ref="G756:H756"/>
    <mergeCell ref="I756:J756"/>
    <mergeCell ref="L756:M756"/>
    <mergeCell ref="A767:S767"/>
    <mergeCell ref="A768:D768"/>
    <mergeCell ref="E768:O768"/>
    <mergeCell ref="P768:Q768"/>
    <mergeCell ref="R768:S768"/>
    <mergeCell ref="A753:S753"/>
    <mergeCell ref="A754:D754"/>
    <mergeCell ref="E754:O754"/>
    <mergeCell ref="P754:Q754"/>
    <mergeCell ref="R754:S754"/>
    <mergeCell ref="A765:K765"/>
    <mergeCell ref="L765:M765"/>
    <mergeCell ref="O765:P765"/>
    <mergeCell ref="Q765:R765"/>
    <mergeCell ref="A766:K766"/>
    <mergeCell ref="L766:M766"/>
    <mergeCell ref="O766:P766"/>
    <mergeCell ref="Q766:R766"/>
    <mergeCell ref="Q763:R763"/>
    <mergeCell ref="B764:C764"/>
    <mergeCell ref="D764:F764"/>
    <mergeCell ref="G764:H764"/>
    <mergeCell ref="I764:J764"/>
    <mergeCell ref="L764:M764"/>
    <mergeCell ref="O764:P764"/>
    <mergeCell ref="Q764:R764"/>
    <mergeCell ref="B763:C763"/>
    <mergeCell ref="D763:F763"/>
    <mergeCell ref="G763:H763"/>
    <mergeCell ref="I763:J763"/>
    <mergeCell ref="L763:M763"/>
    <mergeCell ref="O763:P763"/>
    <mergeCell ref="A761:D761"/>
    <mergeCell ref="E761:O761"/>
    <mergeCell ref="P761:Q761"/>
    <mergeCell ref="R761:S761"/>
    <mergeCell ref="B762:C762"/>
    <mergeCell ref="D762:F762"/>
    <mergeCell ref="G762:H762"/>
    <mergeCell ref="I762:J762"/>
    <mergeCell ref="L762:R762"/>
    <mergeCell ref="A774:S774"/>
    <mergeCell ref="A775:S775"/>
    <mergeCell ref="A776:D776"/>
    <mergeCell ref="E776:S776"/>
    <mergeCell ref="A777:D777"/>
    <mergeCell ref="E777:S777"/>
    <mergeCell ref="Q771:R771"/>
    <mergeCell ref="A772:K772"/>
    <mergeCell ref="L772:M772"/>
    <mergeCell ref="O772:P772"/>
    <mergeCell ref="Q772:R772"/>
    <mergeCell ref="A773:K773"/>
    <mergeCell ref="L773:M773"/>
    <mergeCell ref="O773:P773"/>
    <mergeCell ref="Q773:R773"/>
    <mergeCell ref="B771:C771"/>
    <mergeCell ref="D771:F771"/>
    <mergeCell ref="G771:H771"/>
    <mergeCell ref="I771:J771"/>
    <mergeCell ref="L771:M771"/>
    <mergeCell ref="O771:P771"/>
    <mergeCell ref="D770:F770"/>
    <mergeCell ref="G770:H770"/>
    <mergeCell ref="I770:J770"/>
    <mergeCell ref="L770:M770"/>
    <mergeCell ref="O770:P770"/>
    <mergeCell ref="Q770:R770"/>
    <mergeCell ref="A786:K786"/>
    <mergeCell ref="L786:M786"/>
    <mergeCell ref="O786:P786"/>
    <mergeCell ref="Q786:R786"/>
    <mergeCell ref="B769:C769"/>
    <mergeCell ref="D769:F769"/>
    <mergeCell ref="G769:H769"/>
    <mergeCell ref="I769:J769"/>
    <mergeCell ref="L769:R769"/>
    <mergeCell ref="B770:C770"/>
    <mergeCell ref="O784:P784"/>
    <mergeCell ref="Q784:R784"/>
    <mergeCell ref="B785:C785"/>
    <mergeCell ref="D785:F785"/>
    <mergeCell ref="G785:H785"/>
    <mergeCell ref="I785:J785"/>
    <mergeCell ref="L785:M785"/>
    <mergeCell ref="O785:P785"/>
    <mergeCell ref="Q785:R785"/>
    <mergeCell ref="B783:C783"/>
    <mergeCell ref="D783:F783"/>
    <mergeCell ref="G783:H783"/>
    <mergeCell ref="I783:J783"/>
    <mergeCell ref="L783:R783"/>
    <mergeCell ref="B784:C784"/>
    <mergeCell ref="D784:F784"/>
    <mergeCell ref="G784:H784"/>
    <mergeCell ref="I784:J784"/>
    <mergeCell ref="L784:M784"/>
    <mergeCell ref="E780:S780"/>
    <mergeCell ref="A781:D781"/>
    <mergeCell ref="E781:S781"/>
    <mergeCell ref="A782:D782"/>
    <mergeCell ref="E782:O782"/>
    <mergeCell ref="P782:Q782"/>
    <mergeCell ref="R782:S782"/>
    <mergeCell ref="A794:K794"/>
    <mergeCell ref="L794:M794"/>
    <mergeCell ref="O794:P794"/>
    <mergeCell ref="Q794:R794"/>
    <mergeCell ref="A778:D778"/>
    <mergeCell ref="E778:I778"/>
    <mergeCell ref="J778:K778"/>
    <mergeCell ref="L778:S778"/>
    <mergeCell ref="A779:S779"/>
    <mergeCell ref="A780:D780"/>
    <mergeCell ref="Q792:R792"/>
    <mergeCell ref="B793:C793"/>
    <mergeCell ref="D793:F793"/>
    <mergeCell ref="G793:H793"/>
    <mergeCell ref="I793:J793"/>
    <mergeCell ref="L793:M793"/>
    <mergeCell ref="O793:P793"/>
    <mergeCell ref="Q793:R793"/>
    <mergeCell ref="B792:C792"/>
    <mergeCell ref="D792:F792"/>
    <mergeCell ref="G792:H792"/>
    <mergeCell ref="I792:J792"/>
    <mergeCell ref="L792:M792"/>
    <mergeCell ref="O792:P792"/>
    <mergeCell ref="E789:S789"/>
    <mergeCell ref="A790:D790"/>
    <mergeCell ref="E790:O790"/>
    <mergeCell ref="P790:Q790"/>
    <mergeCell ref="R790:S790"/>
    <mergeCell ref="B791:C791"/>
    <mergeCell ref="D791:F791"/>
    <mergeCell ref="G791:H791"/>
    <mergeCell ref="I791:J791"/>
    <mergeCell ref="L791:R791"/>
    <mergeCell ref="A802:K802"/>
    <mergeCell ref="L802:M802"/>
    <mergeCell ref="O802:P802"/>
    <mergeCell ref="Q802:R802"/>
    <mergeCell ref="A787:K787"/>
    <mergeCell ref="L787:M787"/>
    <mergeCell ref="O787:P787"/>
    <mergeCell ref="Q787:R787"/>
    <mergeCell ref="A788:S788"/>
    <mergeCell ref="A789:D789"/>
    <mergeCell ref="Q800:R800"/>
    <mergeCell ref="B801:C801"/>
    <mergeCell ref="D801:F801"/>
    <mergeCell ref="G801:H801"/>
    <mergeCell ref="I801:J801"/>
    <mergeCell ref="L801:M801"/>
    <mergeCell ref="O801:P801"/>
    <mergeCell ref="Q801:R801"/>
    <mergeCell ref="B800:C800"/>
    <mergeCell ref="D800:F800"/>
    <mergeCell ref="G800:H800"/>
    <mergeCell ref="I800:J800"/>
    <mergeCell ref="L800:M800"/>
    <mergeCell ref="O800:P800"/>
    <mergeCell ref="P798:Q798"/>
    <mergeCell ref="R798:S798"/>
    <mergeCell ref="B799:C799"/>
    <mergeCell ref="D799:F799"/>
    <mergeCell ref="G799:H799"/>
    <mergeCell ref="I799:J799"/>
    <mergeCell ref="L799:R799"/>
    <mergeCell ref="Q811:R811"/>
    <mergeCell ref="A795:K795"/>
    <mergeCell ref="L795:M795"/>
    <mergeCell ref="O795:P795"/>
    <mergeCell ref="Q795:R795"/>
    <mergeCell ref="A796:S796"/>
    <mergeCell ref="A797:D797"/>
    <mergeCell ref="E797:S797"/>
    <mergeCell ref="A798:D798"/>
    <mergeCell ref="E798:O798"/>
    <mergeCell ref="B811:C811"/>
    <mergeCell ref="D811:F811"/>
    <mergeCell ref="G811:H811"/>
    <mergeCell ref="I811:J811"/>
    <mergeCell ref="L811:M811"/>
    <mergeCell ref="O811:P811"/>
    <mergeCell ref="Q809:R809"/>
    <mergeCell ref="B810:C810"/>
    <mergeCell ref="D810:F810"/>
    <mergeCell ref="G810:H810"/>
    <mergeCell ref="I810:J810"/>
    <mergeCell ref="L810:M810"/>
    <mergeCell ref="O810:P810"/>
    <mergeCell ref="Q810:R810"/>
    <mergeCell ref="B809:C809"/>
    <mergeCell ref="D809:F809"/>
    <mergeCell ref="G809:H809"/>
    <mergeCell ref="I809:J809"/>
    <mergeCell ref="L809:M809"/>
    <mergeCell ref="O809:P809"/>
    <mergeCell ref="A807:D807"/>
    <mergeCell ref="E807:O807"/>
    <mergeCell ref="P807:Q807"/>
    <mergeCell ref="R807:S807"/>
    <mergeCell ref="B808:C808"/>
    <mergeCell ref="D808:F808"/>
    <mergeCell ref="G808:H808"/>
    <mergeCell ref="I808:J808"/>
    <mergeCell ref="L808:R808"/>
    <mergeCell ref="Q819:R819"/>
    <mergeCell ref="A803:K803"/>
    <mergeCell ref="L803:M803"/>
    <mergeCell ref="O803:P803"/>
    <mergeCell ref="Q803:R803"/>
    <mergeCell ref="A804:S804"/>
    <mergeCell ref="A805:D805"/>
    <mergeCell ref="E805:S805"/>
    <mergeCell ref="A806:D806"/>
    <mergeCell ref="E806:S806"/>
    <mergeCell ref="B819:C819"/>
    <mergeCell ref="D819:F819"/>
    <mergeCell ref="G819:H819"/>
    <mergeCell ref="I819:J819"/>
    <mergeCell ref="L819:M819"/>
    <mergeCell ref="O819:P819"/>
    <mergeCell ref="A817:D817"/>
    <mergeCell ref="E817:O817"/>
    <mergeCell ref="P817:Q817"/>
    <mergeCell ref="R817:S817"/>
    <mergeCell ref="B818:C818"/>
    <mergeCell ref="D818:F818"/>
    <mergeCell ref="G818:H818"/>
    <mergeCell ref="I818:J818"/>
    <mergeCell ref="L818:R818"/>
    <mergeCell ref="A814:K814"/>
    <mergeCell ref="L814:M814"/>
    <mergeCell ref="O814:P814"/>
    <mergeCell ref="Q814:R814"/>
    <mergeCell ref="A815:S815"/>
    <mergeCell ref="A816:D816"/>
    <mergeCell ref="E816:S816"/>
    <mergeCell ref="O812:P812"/>
    <mergeCell ref="Q812:R812"/>
    <mergeCell ref="A813:K813"/>
    <mergeCell ref="L813:M813"/>
    <mergeCell ref="O813:P813"/>
    <mergeCell ref="Q813:R813"/>
    <mergeCell ref="A825:S825"/>
    <mergeCell ref="A826:D826"/>
    <mergeCell ref="E826:S826"/>
    <mergeCell ref="A827:D827"/>
    <mergeCell ref="E827:S827"/>
    <mergeCell ref="B812:C812"/>
    <mergeCell ref="D812:F812"/>
    <mergeCell ref="G812:H812"/>
    <mergeCell ref="I812:J812"/>
    <mergeCell ref="L812:M812"/>
    <mergeCell ref="Q822:R822"/>
    <mergeCell ref="A823:K823"/>
    <mergeCell ref="L823:M823"/>
    <mergeCell ref="O823:P823"/>
    <mergeCell ref="Q823:R823"/>
    <mergeCell ref="A824:K824"/>
    <mergeCell ref="L824:M824"/>
    <mergeCell ref="O824:P824"/>
    <mergeCell ref="Q824:R824"/>
    <mergeCell ref="B822:C822"/>
    <mergeCell ref="D822:F822"/>
    <mergeCell ref="G822:H822"/>
    <mergeCell ref="I822:J822"/>
    <mergeCell ref="L822:M822"/>
    <mergeCell ref="O822:P822"/>
    <mergeCell ref="Q820:R820"/>
    <mergeCell ref="B821:C821"/>
    <mergeCell ref="D821:F821"/>
    <mergeCell ref="G821:H821"/>
    <mergeCell ref="I821:J821"/>
    <mergeCell ref="L821:M821"/>
    <mergeCell ref="O821:P821"/>
    <mergeCell ref="Q821:R821"/>
    <mergeCell ref="B820:C820"/>
    <mergeCell ref="D820:F820"/>
    <mergeCell ref="G820:H820"/>
    <mergeCell ref="I820:J820"/>
    <mergeCell ref="L820:M820"/>
    <mergeCell ref="O820:P820"/>
    <mergeCell ref="Q832:R832"/>
    <mergeCell ref="B833:C833"/>
    <mergeCell ref="D833:F833"/>
    <mergeCell ref="G833:H833"/>
    <mergeCell ref="I833:J833"/>
    <mergeCell ref="L833:M833"/>
    <mergeCell ref="O833:P833"/>
    <mergeCell ref="Q833:R833"/>
    <mergeCell ref="B832:C832"/>
    <mergeCell ref="D832:F832"/>
    <mergeCell ref="G832:H832"/>
    <mergeCell ref="I832:J832"/>
    <mergeCell ref="L832:M832"/>
    <mergeCell ref="O832:P832"/>
    <mergeCell ref="Q830:R830"/>
    <mergeCell ref="B831:C831"/>
    <mergeCell ref="D831:F831"/>
    <mergeCell ref="G831:H831"/>
    <mergeCell ref="I831:J831"/>
    <mergeCell ref="L831:M831"/>
    <mergeCell ref="O831:P831"/>
    <mergeCell ref="Q831:R831"/>
    <mergeCell ref="B830:C830"/>
    <mergeCell ref="D830:F830"/>
    <mergeCell ref="G830:H830"/>
    <mergeCell ref="I830:J830"/>
    <mergeCell ref="L830:M830"/>
    <mergeCell ref="O830:P830"/>
    <mergeCell ref="A828:D828"/>
    <mergeCell ref="E828:O828"/>
    <mergeCell ref="P828:Q828"/>
    <mergeCell ref="R828:S828"/>
    <mergeCell ref="B829:C829"/>
    <mergeCell ref="D829:F829"/>
    <mergeCell ref="G829:H829"/>
    <mergeCell ref="I829:J829"/>
    <mergeCell ref="L829:R829"/>
    <mergeCell ref="O840:P840"/>
    <mergeCell ref="Q840:R840"/>
    <mergeCell ref="B841:C841"/>
    <mergeCell ref="D841:F841"/>
    <mergeCell ref="G841:H841"/>
    <mergeCell ref="I841:J841"/>
    <mergeCell ref="L841:M841"/>
    <mergeCell ref="O841:P841"/>
    <mergeCell ref="Q841:R841"/>
    <mergeCell ref="B839:C839"/>
    <mergeCell ref="D839:F839"/>
    <mergeCell ref="G839:H839"/>
    <mergeCell ref="I839:J839"/>
    <mergeCell ref="L839:R839"/>
    <mergeCell ref="B840:C840"/>
    <mergeCell ref="D840:F840"/>
    <mergeCell ref="G840:H840"/>
    <mergeCell ref="I840:J840"/>
    <mergeCell ref="L840:M840"/>
    <mergeCell ref="A836:K836"/>
    <mergeCell ref="L836:M836"/>
    <mergeCell ref="O836:P836"/>
    <mergeCell ref="Q836:R836"/>
    <mergeCell ref="A837:S837"/>
    <mergeCell ref="A838:D838"/>
    <mergeCell ref="E838:O838"/>
    <mergeCell ref="P838:Q838"/>
    <mergeCell ref="R838:S838"/>
    <mergeCell ref="O834:P834"/>
    <mergeCell ref="Q834:R834"/>
    <mergeCell ref="A835:K835"/>
    <mergeCell ref="L835:M835"/>
    <mergeCell ref="O835:P835"/>
    <mergeCell ref="Q835:R835"/>
    <mergeCell ref="A847:S847"/>
    <mergeCell ref="A848:D848"/>
    <mergeCell ref="E848:O848"/>
    <mergeCell ref="P848:Q848"/>
    <mergeCell ref="R848:S848"/>
    <mergeCell ref="B834:C834"/>
    <mergeCell ref="D834:F834"/>
    <mergeCell ref="G834:H834"/>
    <mergeCell ref="I834:J834"/>
    <mergeCell ref="L834:M834"/>
    <mergeCell ref="Q844:R844"/>
    <mergeCell ref="A845:K845"/>
    <mergeCell ref="L845:M845"/>
    <mergeCell ref="O845:P845"/>
    <mergeCell ref="Q845:R845"/>
    <mergeCell ref="A846:K846"/>
    <mergeCell ref="L846:M846"/>
    <mergeCell ref="O846:P846"/>
    <mergeCell ref="Q846:R846"/>
    <mergeCell ref="B844:C844"/>
    <mergeCell ref="D844:F844"/>
    <mergeCell ref="G844:H844"/>
    <mergeCell ref="I844:J844"/>
    <mergeCell ref="L844:M844"/>
    <mergeCell ref="O844:P844"/>
    <mergeCell ref="Q842:R842"/>
    <mergeCell ref="B843:C843"/>
    <mergeCell ref="D843:F843"/>
    <mergeCell ref="G843:H843"/>
    <mergeCell ref="I843:J843"/>
    <mergeCell ref="L843:M843"/>
    <mergeCell ref="O843:P843"/>
    <mergeCell ref="Q843:R843"/>
    <mergeCell ref="B842:C842"/>
    <mergeCell ref="D842:F842"/>
    <mergeCell ref="G842:H842"/>
    <mergeCell ref="I842:J842"/>
    <mergeCell ref="L842:M842"/>
    <mergeCell ref="O842:P842"/>
    <mergeCell ref="A854:S854"/>
    <mergeCell ref="A855:D855"/>
    <mergeCell ref="E855:O855"/>
    <mergeCell ref="P855:Q855"/>
    <mergeCell ref="R855:S855"/>
    <mergeCell ref="B856:C856"/>
    <mergeCell ref="D856:F856"/>
    <mergeCell ref="G856:H856"/>
    <mergeCell ref="I856:J856"/>
    <mergeCell ref="L856:R856"/>
    <mergeCell ref="A852:K852"/>
    <mergeCell ref="L852:M852"/>
    <mergeCell ref="O852:P852"/>
    <mergeCell ref="Q852:R852"/>
    <mergeCell ref="A853:K853"/>
    <mergeCell ref="L853:M853"/>
    <mergeCell ref="O853:P853"/>
    <mergeCell ref="Q853:R853"/>
    <mergeCell ref="Q850:R850"/>
    <mergeCell ref="B851:C851"/>
    <mergeCell ref="D851:F851"/>
    <mergeCell ref="G851:H851"/>
    <mergeCell ref="I851:J851"/>
    <mergeCell ref="L851:M851"/>
    <mergeCell ref="O851:P851"/>
    <mergeCell ref="Q851:R851"/>
    <mergeCell ref="B850:C850"/>
    <mergeCell ref="D850:F850"/>
    <mergeCell ref="G850:H850"/>
    <mergeCell ref="I850:J850"/>
    <mergeCell ref="L850:M850"/>
    <mergeCell ref="O850:P850"/>
    <mergeCell ref="A862:S862"/>
    <mergeCell ref="A863:D863"/>
    <mergeCell ref="E863:O863"/>
    <mergeCell ref="P863:Q863"/>
    <mergeCell ref="R863:S863"/>
    <mergeCell ref="B849:C849"/>
    <mergeCell ref="D849:F849"/>
    <mergeCell ref="G849:H849"/>
    <mergeCell ref="I849:J849"/>
    <mergeCell ref="L849:R849"/>
    <mergeCell ref="Q859:R859"/>
    <mergeCell ref="A860:K860"/>
    <mergeCell ref="L860:M860"/>
    <mergeCell ref="O860:P860"/>
    <mergeCell ref="Q860:R860"/>
    <mergeCell ref="A861:K861"/>
    <mergeCell ref="L861:M861"/>
    <mergeCell ref="O861:P861"/>
    <mergeCell ref="Q861:R861"/>
    <mergeCell ref="B859:C859"/>
    <mergeCell ref="D859:F859"/>
    <mergeCell ref="G859:H859"/>
    <mergeCell ref="I859:J859"/>
    <mergeCell ref="L859:M859"/>
    <mergeCell ref="O859:P859"/>
    <mergeCell ref="Q857:R857"/>
    <mergeCell ref="B858:C858"/>
    <mergeCell ref="D858:F858"/>
    <mergeCell ref="G858:H858"/>
    <mergeCell ref="I858:J858"/>
    <mergeCell ref="L858:M858"/>
    <mergeCell ref="O858:P858"/>
    <mergeCell ref="Q858:R858"/>
    <mergeCell ref="B857:C857"/>
    <mergeCell ref="D857:F857"/>
    <mergeCell ref="G857:H857"/>
    <mergeCell ref="I857:J857"/>
    <mergeCell ref="L857:M857"/>
    <mergeCell ref="O857:P857"/>
    <mergeCell ref="Q867:R867"/>
    <mergeCell ref="A868:K868"/>
    <mergeCell ref="L868:M868"/>
    <mergeCell ref="O868:P868"/>
    <mergeCell ref="Q868:R868"/>
    <mergeCell ref="A869:K869"/>
    <mergeCell ref="L869:M869"/>
    <mergeCell ref="O869:P869"/>
    <mergeCell ref="Q869:R869"/>
    <mergeCell ref="B867:C867"/>
    <mergeCell ref="D867:F867"/>
    <mergeCell ref="G867:H867"/>
    <mergeCell ref="I867:J867"/>
    <mergeCell ref="L867:M867"/>
    <mergeCell ref="O867:P867"/>
    <mergeCell ref="O865:P865"/>
    <mergeCell ref="Q865:R865"/>
    <mergeCell ref="B866:C866"/>
    <mergeCell ref="D866:F866"/>
    <mergeCell ref="G866:H866"/>
    <mergeCell ref="I866:J866"/>
    <mergeCell ref="L866:M866"/>
    <mergeCell ref="O866:P866"/>
    <mergeCell ref="Q866:R866"/>
    <mergeCell ref="B864:C864"/>
    <mergeCell ref="D864:F864"/>
    <mergeCell ref="G864:H864"/>
    <mergeCell ref="I864:J864"/>
    <mergeCell ref="L864:R864"/>
    <mergeCell ref="B865:C865"/>
    <mergeCell ref="D865:F865"/>
    <mergeCell ref="G865:H865"/>
    <mergeCell ref="I865:J865"/>
    <mergeCell ref="L865:M865"/>
    <mergeCell ref="Q875:R875"/>
    <mergeCell ref="B876:C876"/>
    <mergeCell ref="D876:F876"/>
    <mergeCell ref="G876:H876"/>
    <mergeCell ref="I876:J876"/>
    <mergeCell ref="L876:M876"/>
    <mergeCell ref="O876:P876"/>
    <mergeCell ref="Q876:R876"/>
    <mergeCell ref="B875:C875"/>
    <mergeCell ref="D875:F875"/>
    <mergeCell ref="G875:H875"/>
    <mergeCell ref="I875:J875"/>
    <mergeCell ref="L875:M875"/>
    <mergeCell ref="O875:P875"/>
    <mergeCell ref="Q873:R873"/>
    <mergeCell ref="B874:C874"/>
    <mergeCell ref="D874:F874"/>
    <mergeCell ref="G874:H874"/>
    <mergeCell ref="I874:J874"/>
    <mergeCell ref="L874:M874"/>
    <mergeCell ref="O874:P874"/>
    <mergeCell ref="Q874:R874"/>
    <mergeCell ref="B873:C873"/>
    <mergeCell ref="D873:F873"/>
    <mergeCell ref="G873:H873"/>
    <mergeCell ref="I873:J873"/>
    <mergeCell ref="L873:M873"/>
    <mergeCell ref="O873:P873"/>
    <mergeCell ref="A870:S870"/>
    <mergeCell ref="A871:D871"/>
    <mergeCell ref="E871:O871"/>
    <mergeCell ref="P871:Q871"/>
    <mergeCell ref="R871:S871"/>
    <mergeCell ref="B872:C872"/>
    <mergeCell ref="D872:F872"/>
    <mergeCell ref="G872:H872"/>
    <mergeCell ref="I872:J872"/>
    <mergeCell ref="L872:R872"/>
    <mergeCell ref="O883:P883"/>
    <mergeCell ref="Q883:R883"/>
    <mergeCell ref="B884:C884"/>
    <mergeCell ref="D884:F884"/>
    <mergeCell ref="G884:H884"/>
    <mergeCell ref="I884:J884"/>
    <mergeCell ref="L884:M884"/>
    <mergeCell ref="O884:P884"/>
    <mergeCell ref="Q884:R884"/>
    <mergeCell ref="B882:C882"/>
    <mergeCell ref="D882:F882"/>
    <mergeCell ref="G882:H882"/>
    <mergeCell ref="I882:J882"/>
    <mergeCell ref="L882:R882"/>
    <mergeCell ref="B883:C883"/>
    <mergeCell ref="D883:F883"/>
    <mergeCell ref="G883:H883"/>
    <mergeCell ref="I883:J883"/>
    <mergeCell ref="L883:M883"/>
    <mergeCell ref="A879:S879"/>
    <mergeCell ref="A880:D880"/>
    <mergeCell ref="E880:S880"/>
    <mergeCell ref="A881:D881"/>
    <mergeCell ref="E881:O881"/>
    <mergeCell ref="P881:Q881"/>
    <mergeCell ref="R881:S881"/>
    <mergeCell ref="A877:K877"/>
    <mergeCell ref="L877:M877"/>
    <mergeCell ref="O877:P877"/>
    <mergeCell ref="Q877:R877"/>
    <mergeCell ref="A878:K878"/>
    <mergeCell ref="L878:M878"/>
    <mergeCell ref="O878:P878"/>
    <mergeCell ref="Q878:R878"/>
    <mergeCell ref="A890:S890"/>
    <mergeCell ref="A891:D891"/>
    <mergeCell ref="E891:S891"/>
    <mergeCell ref="A892:D892"/>
    <mergeCell ref="E892:O892"/>
    <mergeCell ref="P892:Q892"/>
    <mergeCell ref="R892:S892"/>
    <mergeCell ref="Q887:R887"/>
    <mergeCell ref="A888:K888"/>
    <mergeCell ref="L888:M888"/>
    <mergeCell ref="O888:P888"/>
    <mergeCell ref="Q888:R888"/>
    <mergeCell ref="A889:K889"/>
    <mergeCell ref="L889:M889"/>
    <mergeCell ref="O889:P889"/>
    <mergeCell ref="Q889:R889"/>
    <mergeCell ref="B887:C887"/>
    <mergeCell ref="D887:F887"/>
    <mergeCell ref="G887:H887"/>
    <mergeCell ref="I887:J887"/>
    <mergeCell ref="L887:M887"/>
    <mergeCell ref="O887:P887"/>
    <mergeCell ref="Q885:R885"/>
    <mergeCell ref="B886:C886"/>
    <mergeCell ref="D886:F886"/>
    <mergeCell ref="G886:H886"/>
    <mergeCell ref="I886:J886"/>
    <mergeCell ref="L886:M886"/>
    <mergeCell ref="O886:P886"/>
    <mergeCell ref="Q886:R886"/>
    <mergeCell ref="B885:C885"/>
    <mergeCell ref="D885:F885"/>
    <mergeCell ref="G885:H885"/>
    <mergeCell ref="I885:J885"/>
    <mergeCell ref="L885:M885"/>
    <mergeCell ref="O885:P885"/>
    <mergeCell ref="Q896:R896"/>
    <mergeCell ref="B897:C897"/>
    <mergeCell ref="D897:F897"/>
    <mergeCell ref="G897:H897"/>
    <mergeCell ref="I897:J897"/>
    <mergeCell ref="L897:M897"/>
    <mergeCell ref="O897:P897"/>
    <mergeCell ref="Q897:R897"/>
    <mergeCell ref="B896:C896"/>
    <mergeCell ref="D896:F896"/>
    <mergeCell ref="G896:H896"/>
    <mergeCell ref="I896:J896"/>
    <mergeCell ref="L896:M896"/>
    <mergeCell ref="O896:P896"/>
    <mergeCell ref="O894:P894"/>
    <mergeCell ref="Q894:R894"/>
    <mergeCell ref="B895:C895"/>
    <mergeCell ref="D895:F895"/>
    <mergeCell ref="G895:H895"/>
    <mergeCell ref="I895:J895"/>
    <mergeCell ref="L895:M895"/>
    <mergeCell ref="O895:P895"/>
    <mergeCell ref="Q895:R895"/>
    <mergeCell ref="B893:C893"/>
    <mergeCell ref="D893:F893"/>
    <mergeCell ref="G893:H893"/>
    <mergeCell ref="I893:J893"/>
    <mergeCell ref="L893:R893"/>
    <mergeCell ref="B894:C894"/>
    <mergeCell ref="D894:F894"/>
    <mergeCell ref="G894:H894"/>
    <mergeCell ref="I894:J894"/>
    <mergeCell ref="L894:M894"/>
    <mergeCell ref="O904:P904"/>
    <mergeCell ref="Q904:R904"/>
    <mergeCell ref="B905:C905"/>
    <mergeCell ref="D905:F905"/>
    <mergeCell ref="G905:H905"/>
    <mergeCell ref="I905:J905"/>
    <mergeCell ref="L905:M905"/>
    <mergeCell ref="O905:P905"/>
    <mergeCell ref="Q905:R905"/>
    <mergeCell ref="B903:C903"/>
    <mergeCell ref="D903:F903"/>
    <mergeCell ref="G903:H903"/>
    <mergeCell ref="I903:J903"/>
    <mergeCell ref="L903:R903"/>
    <mergeCell ref="B904:C904"/>
    <mergeCell ref="D904:F904"/>
    <mergeCell ref="G904:H904"/>
    <mergeCell ref="I904:J904"/>
    <mergeCell ref="L904:M904"/>
    <mergeCell ref="O899:P899"/>
    <mergeCell ref="Q899:R899"/>
    <mergeCell ref="A900:S900"/>
    <mergeCell ref="A901:D901"/>
    <mergeCell ref="E901:S901"/>
    <mergeCell ref="A902:D902"/>
    <mergeCell ref="E902:O902"/>
    <mergeCell ref="P902:Q902"/>
    <mergeCell ref="R902:S902"/>
    <mergeCell ref="A913:K913"/>
    <mergeCell ref="L913:M913"/>
    <mergeCell ref="O913:P913"/>
    <mergeCell ref="Q913:R913"/>
    <mergeCell ref="A898:K898"/>
    <mergeCell ref="L898:M898"/>
    <mergeCell ref="O898:P898"/>
    <mergeCell ref="Q898:R898"/>
    <mergeCell ref="A899:K899"/>
    <mergeCell ref="L899:M899"/>
    <mergeCell ref="Q911:R911"/>
    <mergeCell ref="B912:C912"/>
    <mergeCell ref="D912:F912"/>
    <mergeCell ref="G912:H912"/>
    <mergeCell ref="I912:J912"/>
    <mergeCell ref="L912:M912"/>
    <mergeCell ref="O912:P912"/>
    <mergeCell ref="Q912:R912"/>
    <mergeCell ref="B911:C911"/>
    <mergeCell ref="D911:F911"/>
    <mergeCell ref="G911:H911"/>
    <mergeCell ref="I911:J911"/>
    <mergeCell ref="L911:M911"/>
    <mergeCell ref="O911:P911"/>
    <mergeCell ref="A909:D909"/>
    <mergeCell ref="E909:O909"/>
    <mergeCell ref="P909:Q909"/>
    <mergeCell ref="R909:S909"/>
    <mergeCell ref="B910:C910"/>
    <mergeCell ref="D910:F910"/>
    <mergeCell ref="G910:H910"/>
    <mergeCell ref="I910:J910"/>
    <mergeCell ref="L910:R910"/>
    <mergeCell ref="Q920:R920"/>
    <mergeCell ref="A906:K906"/>
    <mergeCell ref="L906:M906"/>
    <mergeCell ref="O906:P906"/>
    <mergeCell ref="Q906:R906"/>
    <mergeCell ref="A907:K907"/>
    <mergeCell ref="L907:M907"/>
    <mergeCell ref="O907:P907"/>
    <mergeCell ref="Q907:R907"/>
    <mergeCell ref="A908:S908"/>
    <mergeCell ref="B920:C920"/>
    <mergeCell ref="D920:F920"/>
    <mergeCell ref="G920:H920"/>
    <mergeCell ref="I920:J920"/>
    <mergeCell ref="L920:M920"/>
    <mergeCell ref="O920:P920"/>
    <mergeCell ref="Q918:R918"/>
    <mergeCell ref="B919:C919"/>
    <mergeCell ref="D919:F919"/>
    <mergeCell ref="G919:H919"/>
    <mergeCell ref="I919:J919"/>
    <mergeCell ref="L919:M919"/>
    <mergeCell ref="O919:P919"/>
    <mergeCell ref="Q919:R919"/>
    <mergeCell ref="B918:C918"/>
    <mergeCell ref="D918:F918"/>
    <mergeCell ref="G918:H918"/>
    <mergeCell ref="I918:J918"/>
    <mergeCell ref="L918:M918"/>
    <mergeCell ref="O918:P918"/>
    <mergeCell ref="A916:D916"/>
    <mergeCell ref="E916:O916"/>
    <mergeCell ref="P916:Q916"/>
    <mergeCell ref="R916:S916"/>
    <mergeCell ref="B917:C917"/>
    <mergeCell ref="D917:F917"/>
    <mergeCell ref="G917:H917"/>
    <mergeCell ref="I917:J917"/>
    <mergeCell ref="L917:R917"/>
    <mergeCell ref="A926:S926"/>
    <mergeCell ref="A927:D927"/>
    <mergeCell ref="E927:S927"/>
    <mergeCell ref="A928:D928"/>
    <mergeCell ref="E928:S928"/>
    <mergeCell ref="A914:K914"/>
    <mergeCell ref="L914:M914"/>
    <mergeCell ref="O914:P914"/>
    <mergeCell ref="Q914:R914"/>
    <mergeCell ref="A915:S915"/>
    <mergeCell ref="A924:K924"/>
    <mergeCell ref="L924:M924"/>
    <mergeCell ref="O924:P924"/>
    <mergeCell ref="Q924:R924"/>
    <mergeCell ref="A925:K925"/>
    <mergeCell ref="L925:M925"/>
    <mergeCell ref="O925:P925"/>
    <mergeCell ref="Q925:R925"/>
    <mergeCell ref="Q922:R922"/>
    <mergeCell ref="B923:C923"/>
    <mergeCell ref="D923:F923"/>
    <mergeCell ref="G923:H923"/>
    <mergeCell ref="I923:J923"/>
    <mergeCell ref="L923:M923"/>
    <mergeCell ref="O923:P923"/>
    <mergeCell ref="Q923:R923"/>
    <mergeCell ref="B922:C922"/>
    <mergeCell ref="D922:F922"/>
    <mergeCell ref="G922:H922"/>
    <mergeCell ref="I922:J922"/>
    <mergeCell ref="L922:M922"/>
    <mergeCell ref="O922:P922"/>
    <mergeCell ref="A935:S935"/>
    <mergeCell ref="A936:D936"/>
    <mergeCell ref="E936:S936"/>
    <mergeCell ref="B921:C921"/>
    <mergeCell ref="D921:F921"/>
    <mergeCell ref="G921:H921"/>
    <mergeCell ref="I921:J921"/>
    <mergeCell ref="L921:M921"/>
    <mergeCell ref="O921:P921"/>
    <mergeCell ref="Q921:R921"/>
    <mergeCell ref="Q932:R932"/>
    <mergeCell ref="A933:K933"/>
    <mergeCell ref="L933:M933"/>
    <mergeCell ref="O933:P933"/>
    <mergeCell ref="Q933:R933"/>
    <mergeCell ref="A934:K934"/>
    <mergeCell ref="L934:M934"/>
    <mergeCell ref="O934:P934"/>
    <mergeCell ref="Q934:R934"/>
    <mergeCell ref="B932:C932"/>
    <mergeCell ref="D932:F932"/>
    <mergeCell ref="G932:H932"/>
    <mergeCell ref="I932:J932"/>
    <mergeCell ref="L932:M932"/>
    <mergeCell ref="O932:P932"/>
    <mergeCell ref="I930:J930"/>
    <mergeCell ref="L930:R930"/>
    <mergeCell ref="B931:C931"/>
    <mergeCell ref="D931:F931"/>
    <mergeCell ref="G931:H931"/>
    <mergeCell ref="I931:J931"/>
    <mergeCell ref="L931:M931"/>
    <mergeCell ref="O931:P931"/>
    <mergeCell ref="Q931:R931"/>
    <mergeCell ref="A943:S943"/>
    <mergeCell ref="A944:D944"/>
    <mergeCell ref="E944:S944"/>
    <mergeCell ref="A929:D929"/>
    <mergeCell ref="E929:O929"/>
    <mergeCell ref="P929:Q929"/>
    <mergeCell ref="R929:S929"/>
    <mergeCell ref="B930:C930"/>
    <mergeCell ref="D930:F930"/>
    <mergeCell ref="G930:H930"/>
    <mergeCell ref="Q940:R940"/>
    <mergeCell ref="A941:K941"/>
    <mergeCell ref="L941:M941"/>
    <mergeCell ref="O941:P941"/>
    <mergeCell ref="Q941:R941"/>
    <mergeCell ref="A942:K942"/>
    <mergeCell ref="L942:M942"/>
    <mergeCell ref="O942:P942"/>
    <mergeCell ref="Q942:R942"/>
    <mergeCell ref="B940:C940"/>
    <mergeCell ref="D940:F940"/>
    <mergeCell ref="G940:H940"/>
    <mergeCell ref="I940:J940"/>
    <mergeCell ref="L940:M940"/>
    <mergeCell ref="O940:P940"/>
    <mergeCell ref="I938:J938"/>
    <mergeCell ref="L938:R938"/>
    <mergeCell ref="B939:C939"/>
    <mergeCell ref="D939:F939"/>
    <mergeCell ref="G939:H939"/>
    <mergeCell ref="I939:J939"/>
    <mergeCell ref="L939:M939"/>
    <mergeCell ref="O939:P939"/>
    <mergeCell ref="Q939:R939"/>
    <mergeCell ref="A951:S951"/>
    <mergeCell ref="A952:D952"/>
    <mergeCell ref="E952:S952"/>
    <mergeCell ref="A937:D937"/>
    <mergeCell ref="E937:O937"/>
    <mergeCell ref="P937:Q937"/>
    <mergeCell ref="R937:S937"/>
    <mergeCell ref="B938:C938"/>
    <mergeCell ref="D938:F938"/>
    <mergeCell ref="G938:H938"/>
    <mergeCell ref="Q948:R948"/>
    <mergeCell ref="A949:K949"/>
    <mergeCell ref="L949:M949"/>
    <mergeCell ref="O949:P949"/>
    <mergeCell ref="Q949:R949"/>
    <mergeCell ref="A950:K950"/>
    <mergeCell ref="L950:M950"/>
    <mergeCell ref="O950:P950"/>
    <mergeCell ref="Q950:R950"/>
    <mergeCell ref="B948:C948"/>
    <mergeCell ref="D948:F948"/>
    <mergeCell ref="G948:H948"/>
    <mergeCell ref="I948:J948"/>
    <mergeCell ref="L948:M948"/>
    <mergeCell ref="O948:P948"/>
    <mergeCell ref="I946:J946"/>
    <mergeCell ref="L946:R946"/>
    <mergeCell ref="B947:C947"/>
    <mergeCell ref="D947:F947"/>
    <mergeCell ref="G947:H947"/>
    <mergeCell ref="I947:J947"/>
    <mergeCell ref="L947:M947"/>
    <mergeCell ref="O947:P947"/>
    <mergeCell ref="Q947:R947"/>
    <mergeCell ref="A959:S959"/>
    <mergeCell ref="A960:D960"/>
    <mergeCell ref="E960:S960"/>
    <mergeCell ref="A945:D945"/>
    <mergeCell ref="E945:O945"/>
    <mergeCell ref="P945:Q945"/>
    <mergeCell ref="R945:S945"/>
    <mergeCell ref="B946:C946"/>
    <mergeCell ref="D946:F946"/>
    <mergeCell ref="G946:H946"/>
    <mergeCell ref="A957:K957"/>
    <mergeCell ref="L957:M957"/>
    <mergeCell ref="O957:P957"/>
    <mergeCell ref="Q957:R957"/>
    <mergeCell ref="A958:K958"/>
    <mergeCell ref="L958:M958"/>
    <mergeCell ref="O958:P958"/>
    <mergeCell ref="Q958:R958"/>
    <mergeCell ref="Q955:R955"/>
    <mergeCell ref="B956:C956"/>
    <mergeCell ref="D956:F956"/>
    <mergeCell ref="G956:H956"/>
    <mergeCell ref="I956:J956"/>
    <mergeCell ref="L956:M956"/>
    <mergeCell ref="O956:P956"/>
    <mergeCell ref="Q956:R956"/>
    <mergeCell ref="B955:C955"/>
    <mergeCell ref="D955:F955"/>
    <mergeCell ref="G955:H955"/>
    <mergeCell ref="I955:J955"/>
    <mergeCell ref="L955:M955"/>
    <mergeCell ref="O955:P955"/>
    <mergeCell ref="Q967:R967"/>
    <mergeCell ref="A953:D953"/>
    <mergeCell ref="E953:O953"/>
    <mergeCell ref="P953:Q953"/>
    <mergeCell ref="R953:S953"/>
    <mergeCell ref="B954:C954"/>
    <mergeCell ref="D954:F954"/>
    <mergeCell ref="G954:H954"/>
    <mergeCell ref="I954:J954"/>
    <mergeCell ref="L954:R954"/>
    <mergeCell ref="B967:C967"/>
    <mergeCell ref="D967:F967"/>
    <mergeCell ref="G967:H967"/>
    <mergeCell ref="I967:J967"/>
    <mergeCell ref="L967:M967"/>
    <mergeCell ref="O967:P967"/>
    <mergeCell ref="Q965:R965"/>
    <mergeCell ref="B966:C966"/>
    <mergeCell ref="D966:F966"/>
    <mergeCell ref="G966:H966"/>
    <mergeCell ref="I966:J966"/>
    <mergeCell ref="L966:M966"/>
    <mergeCell ref="O966:P966"/>
    <mergeCell ref="Q966:R966"/>
    <mergeCell ref="B965:C965"/>
    <mergeCell ref="D965:F965"/>
    <mergeCell ref="G965:H965"/>
    <mergeCell ref="I965:J965"/>
    <mergeCell ref="L965:M965"/>
    <mergeCell ref="O965:P965"/>
    <mergeCell ref="G963:H963"/>
    <mergeCell ref="I963:J963"/>
    <mergeCell ref="L963:R963"/>
    <mergeCell ref="B964:C964"/>
    <mergeCell ref="D964:F964"/>
    <mergeCell ref="G964:H964"/>
    <mergeCell ref="I964:J964"/>
    <mergeCell ref="L964:M964"/>
    <mergeCell ref="O964:P964"/>
    <mergeCell ref="Q964:R964"/>
    <mergeCell ref="O975:P975"/>
    <mergeCell ref="Q975:R975"/>
    <mergeCell ref="A961:D961"/>
    <mergeCell ref="E961:S961"/>
    <mergeCell ref="A962:D962"/>
    <mergeCell ref="E962:O962"/>
    <mergeCell ref="P962:Q962"/>
    <mergeCell ref="R962:S962"/>
    <mergeCell ref="B963:C963"/>
    <mergeCell ref="D963:F963"/>
    <mergeCell ref="B974:C974"/>
    <mergeCell ref="D974:F974"/>
    <mergeCell ref="G974:H974"/>
    <mergeCell ref="I974:J974"/>
    <mergeCell ref="L974:R974"/>
    <mergeCell ref="B975:C975"/>
    <mergeCell ref="D975:F975"/>
    <mergeCell ref="G975:H975"/>
    <mergeCell ref="I975:J975"/>
    <mergeCell ref="L975:M975"/>
    <mergeCell ref="A971:K971"/>
    <mergeCell ref="L971:M971"/>
    <mergeCell ref="O971:P971"/>
    <mergeCell ref="Q971:R971"/>
    <mergeCell ref="A972:S972"/>
    <mergeCell ref="A973:D973"/>
    <mergeCell ref="E973:O973"/>
    <mergeCell ref="P973:Q973"/>
    <mergeCell ref="R973:S973"/>
    <mergeCell ref="G969:H969"/>
    <mergeCell ref="I969:J969"/>
    <mergeCell ref="L969:M969"/>
    <mergeCell ref="O969:P969"/>
    <mergeCell ref="Q969:R969"/>
    <mergeCell ref="A970:K970"/>
    <mergeCell ref="L970:M970"/>
    <mergeCell ref="O970:P970"/>
    <mergeCell ref="Q970:R970"/>
    <mergeCell ref="Q980:R980"/>
    <mergeCell ref="B968:C968"/>
    <mergeCell ref="D968:F968"/>
    <mergeCell ref="G968:H968"/>
    <mergeCell ref="I968:J968"/>
    <mergeCell ref="L968:M968"/>
    <mergeCell ref="O968:P968"/>
    <mergeCell ref="Q968:R968"/>
    <mergeCell ref="B969:C969"/>
    <mergeCell ref="D969:F969"/>
    <mergeCell ref="B980:C980"/>
    <mergeCell ref="D980:F980"/>
    <mergeCell ref="G980:H980"/>
    <mergeCell ref="I980:J980"/>
    <mergeCell ref="L980:M980"/>
    <mergeCell ref="O980:P980"/>
    <mergeCell ref="O978:P978"/>
    <mergeCell ref="Q978:R978"/>
    <mergeCell ref="B979:C979"/>
    <mergeCell ref="D979:F979"/>
    <mergeCell ref="G979:H979"/>
    <mergeCell ref="I979:J979"/>
    <mergeCell ref="L979:M979"/>
    <mergeCell ref="O979:P979"/>
    <mergeCell ref="Q979:R979"/>
    <mergeCell ref="G977:H977"/>
    <mergeCell ref="I977:J977"/>
    <mergeCell ref="L977:M977"/>
    <mergeCell ref="O977:P977"/>
    <mergeCell ref="Q977:R977"/>
    <mergeCell ref="B978:C978"/>
    <mergeCell ref="D978:F978"/>
    <mergeCell ref="G978:H978"/>
    <mergeCell ref="I978:J978"/>
    <mergeCell ref="L978:M978"/>
    <mergeCell ref="Q985:R985"/>
    <mergeCell ref="B976:C976"/>
    <mergeCell ref="D976:F976"/>
    <mergeCell ref="G976:H976"/>
    <mergeCell ref="I976:J976"/>
    <mergeCell ref="L976:M976"/>
    <mergeCell ref="O976:P976"/>
    <mergeCell ref="Q976:R976"/>
    <mergeCell ref="B977:C977"/>
    <mergeCell ref="D977:F977"/>
    <mergeCell ref="B985:C985"/>
    <mergeCell ref="D985:F985"/>
    <mergeCell ref="G985:H985"/>
    <mergeCell ref="I985:J985"/>
    <mergeCell ref="L985:M985"/>
    <mergeCell ref="O985:P985"/>
    <mergeCell ref="O983:P983"/>
    <mergeCell ref="Q983:R983"/>
    <mergeCell ref="B984:C984"/>
    <mergeCell ref="D984:F984"/>
    <mergeCell ref="G984:H984"/>
    <mergeCell ref="I984:J984"/>
    <mergeCell ref="L984:M984"/>
    <mergeCell ref="O984:P984"/>
    <mergeCell ref="Q984:R984"/>
    <mergeCell ref="G982:H982"/>
    <mergeCell ref="I982:J982"/>
    <mergeCell ref="L982:M982"/>
    <mergeCell ref="O982:P982"/>
    <mergeCell ref="Q982:R982"/>
    <mergeCell ref="B983:C983"/>
    <mergeCell ref="D983:F983"/>
    <mergeCell ref="G983:H983"/>
    <mergeCell ref="I983:J983"/>
    <mergeCell ref="L983:M983"/>
    <mergeCell ref="Q990:R990"/>
    <mergeCell ref="B981:C981"/>
    <mergeCell ref="D981:F981"/>
    <mergeCell ref="G981:H981"/>
    <mergeCell ref="I981:J981"/>
    <mergeCell ref="L981:M981"/>
    <mergeCell ref="O981:P981"/>
    <mergeCell ref="Q981:R981"/>
    <mergeCell ref="B982:C982"/>
    <mergeCell ref="D982:F982"/>
    <mergeCell ref="B990:C990"/>
    <mergeCell ref="D990:F990"/>
    <mergeCell ref="G990:H990"/>
    <mergeCell ref="I990:J990"/>
    <mergeCell ref="L990:M990"/>
    <mergeCell ref="O990:P990"/>
    <mergeCell ref="O988:P988"/>
    <mergeCell ref="Q988:R988"/>
    <mergeCell ref="B989:C989"/>
    <mergeCell ref="D989:F989"/>
    <mergeCell ref="G989:H989"/>
    <mergeCell ref="I989:J989"/>
    <mergeCell ref="L989:M989"/>
    <mergeCell ref="O989:P989"/>
    <mergeCell ref="Q989:R989"/>
    <mergeCell ref="G987:H987"/>
    <mergeCell ref="I987:J987"/>
    <mergeCell ref="L987:M987"/>
    <mergeCell ref="O987:P987"/>
    <mergeCell ref="Q987:R987"/>
    <mergeCell ref="B988:C988"/>
    <mergeCell ref="D988:F988"/>
    <mergeCell ref="G988:H988"/>
    <mergeCell ref="I988:J988"/>
    <mergeCell ref="L988:M988"/>
    <mergeCell ref="Q995:R995"/>
    <mergeCell ref="B986:C986"/>
    <mergeCell ref="D986:F986"/>
    <mergeCell ref="G986:H986"/>
    <mergeCell ref="I986:J986"/>
    <mergeCell ref="L986:M986"/>
    <mergeCell ref="O986:P986"/>
    <mergeCell ref="Q986:R986"/>
    <mergeCell ref="B987:C987"/>
    <mergeCell ref="D987:F987"/>
    <mergeCell ref="B995:C995"/>
    <mergeCell ref="D995:F995"/>
    <mergeCell ref="G995:H995"/>
    <mergeCell ref="I995:J995"/>
    <mergeCell ref="L995:M995"/>
    <mergeCell ref="O995:P995"/>
    <mergeCell ref="O993:P993"/>
    <mergeCell ref="Q993:R993"/>
    <mergeCell ref="B994:C994"/>
    <mergeCell ref="D994:F994"/>
    <mergeCell ref="G994:H994"/>
    <mergeCell ref="I994:J994"/>
    <mergeCell ref="L994:M994"/>
    <mergeCell ref="O994:P994"/>
    <mergeCell ref="Q994:R994"/>
    <mergeCell ref="G992:H992"/>
    <mergeCell ref="I992:J992"/>
    <mergeCell ref="L992:M992"/>
    <mergeCell ref="O992:P992"/>
    <mergeCell ref="Q992:R992"/>
    <mergeCell ref="B993:C993"/>
    <mergeCell ref="D993:F993"/>
    <mergeCell ref="G993:H993"/>
    <mergeCell ref="I993:J993"/>
    <mergeCell ref="L993:M993"/>
    <mergeCell ref="Q1000:R1000"/>
    <mergeCell ref="B991:C991"/>
    <mergeCell ref="D991:F991"/>
    <mergeCell ref="G991:H991"/>
    <mergeCell ref="I991:J991"/>
    <mergeCell ref="L991:M991"/>
    <mergeCell ref="O991:P991"/>
    <mergeCell ref="Q991:R991"/>
    <mergeCell ref="B992:C992"/>
    <mergeCell ref="D992:F992"/>
    <mergeCell ref="B1000:C1000"/>
    <mergeCell ref="D1000:F1000"/>
    <mergeCell ref="G1000:H1000"/>
    <mergeCell ref="I1000:J1000"/>
    <mergeCell ref="L1000:M1000"/>
    <mergeCell ref="O1000:P1000"/>
    <mergeCell ref="O998:P998"/>
    <mergeCell ref="Q998:R998"/>
    <mergeCell ref="B999:C999"/>
    <mergeCell ref="D999:F999"/>
    <mergeCell ref="G999:H999"/>
    <mergeCell ref="I999:J999"/>
    <mergeCell ref="L999:M999"/>
    <mergeCell ref="O999:P999"/>
    <mergeCell ref="Q999:R999"/>
    <mergeCell ref="G997:H997"/>
    <mergeCell ref="I997:J997"/>
    <mergeCell ref="L997:M997"/>
    <mergeCell ref="O997:P997"/>
    <mergeCell ref="Q997:R997"/>
    <mergeCell ref="B998:C998"/>
    <mergeCell ref="D998:F998"/>
    <mergeCell ref="G998:H998"/>
    <mergeCell ref="I998:J998"/>
    <mergeCell ref="L998:M998"/>
    <mergeCell ref="Q1005:R1005"/>
    <mergeCell ref="B996:C996"/>
    <mergeCell ref="D996:F996"/>
    <mergeCell ref="G996:H996"/>
    <mergeCell ref="I996:J996"/>
    <mergeCell ref="L996:M996"/>
    <mergeCell ref="O996:P996"/>
    <mergeCell ref="Q996:R996"/>
    <mergeCell ref="B997:C997"/>
    <mergeCell ref="D997:F997"/>
    <mergeCell ref="B1005:C1005"/>
    <mergeCell ref="D1005:F1005"/>
    <mergeCell ref="G1005:H1005"/>
    <mergeCell ref="I1005:J1005"/>
    <mergeCell ref="L1005:M1005"/>
    <mergeCell ref="O1005:P1005"/>
    <mergeCell ref="O1003:P1003"/>
    <mergeCell ref="Q1003:R1003"/>
    <mergeCell ref="B1004:C1004"/>
    <mergeCell ref="D1004:F1004"/>
    <mergeCell ref="G1004:H1004"/>
    <mergeCell ref="I1004:J1004"/>
    <mergeCell ref="L1004:M1004"/>
    <mergeCell ref="O1004:P1004"/>
    <mergeCell ref="Q1004:R1004"/>
    <mergeCell ref="G1002:H1002"/>
    <mergeCell ref="I1002:J1002"/>
    <mergeCell ref="L1002:M1002"/>
    <mergeCell ref="O1002:P1002"/>
    <mergeCell ref="Q1002:R1002"/>
    <mergeCell ref="B1003:C1003"/>
    <mergeCell ref="D1003:F1003"/>
    <mergeCell ref="G1003:H1003"/>
    <mergeCell ref="I1003:J1003"/>
    <mergeCell ref="L1003:M1003"/>
    <mergeCell ref="Q1010:R1010"/>
    <mergeCell ref="B1001:C1001"/>
    <mergeCell ref="D1001:F1001"/>
    <mergeCell ref="G1001:H1001"/>
    <mergeCell ref="I1001:J1001"/>
    <mergeCell ref="L1001:M1001"/>
    <mergeCell ref="O1001:P1001"/>
    <mergeCell ref="Q1001:R1001"/>
    <mergeCell ref="B1002:C1002"/>
    <mergeCell ref="D1002:F1002"/>
    <mergeCell ref="B1010:C1010"/>
    <mergeCell ref="D1010:F1010"/>
    <mergeCell ref="G1010:H1010"/>
    <mergeCell ref="I1010:J1010"/>
    <mergeCell ref="L1010:M1010"/>
    <mergeCell ref="O1010:P1010"/>
    <mergeCell ref="O1008:P1008"/>
    <mergeCell ref="Q1008:R1008"/>
    <mergeCell ref="B1009:C1009"/>
    <mergeCell ref="D1009:F1009"/>
    <mergeCell ref="G1009:H1009"/>
    <mergeCell ref="I1009:J1009"/>
    <mergeCell ref="L1009:M1009"/>
    <mergeCell ref="O1009:P1009"/>
    <mergeCell ref="Q1009:R1009"/>
    <mergeCell ref="G1007:H1007"/>
    <mergeCell ref="I1007:J1007"/>
    <mergeCell ref="L1007:M1007"/>
    <mergeCell ref="O1007:P1007"/>
    <mergeCell ref="Q1007:R1007"/>
    <mergeCell ref="B1008:C1008"/>
    <mergeCell ref="D1008:F1008"/>
    <mergeCell ref="G1008:H1008"/>
    <mergeCell ref="I1008:J1008"/>
    <mergeCell ref="L1008:M1008"/>
    <mergeCell ref="Q1015:R1015"/>
    <mergeCell ref="B1006:C1006"/>
    <mergeCell ref="D1006:F1006"/>
    <mergeCell ref="G1006:H1006"/>
    <mergeCell ref="I1006:J1006"/>
    <mergeCell ref="L1006:M1006"/>
    <mergeCell ref="O1006:P1006"/>
    <mergeCell ref="Q1006:R1006"/>
    <mergeCell ref="B1007:C1007"/>
    <mergeCell ref="D1007:F1007"/>
    <mergeCell ref="B1015:C1015"/>
    <mergeCell ref="D1015:F1015"/>
    <mergeCell ref="G1015:H1015"/>
    <mergeCell ref="I1015:J1015"/>
    <mergeCell ref="L1015:M1015"/>
    <mergeCell ref="O1015:P1015"/>
    <mergeCell ref="Q1013:R1013"/>
    <mergeCell ref="B1014:C1014"/>
    <mergeCell ref="D1014:F1014"/>
    <mergeCell ref="G1014:H1014"/>
    <mergeCell ref="I1014:J1014"/>
    <mergeCell ref="L1014:M1014"/>
    <mergeCell ref="O1014:P1014"/>
    <mergeCell ref="Q1014:R1014"/>
    <mergeCell ref="B1013:C1013"/>
    <mergeCell ref="D1013:F1013"/>
    <mergeCell ref="G1013:H1013"/>
    <mergeCell ref="I1013:J1013"/>
    <mergeCell ref="L1013:M1013"/>
    <mergeCell ref="O1013:P1013"/>
    <mergeCell ref="Q1011:R1011"/>
    <mergeCell ref="B1012:C1012"/>
    <mergeCell ref="D1012:F1012"/>
    <mergeCell ref="G1012:H1012"/>
    <mergeCell ref="I1012:J1012"/>
    <mergeCell ref="L1012:M1012"/>
    <mergeCell ref="O1012:P1012"/>
    <mergeCell ref="Q1012:R1012"/>
    <mergeCell ref="B1011:C1011"/>
    <mergeCell ref="D1011:F1011"/>
    <mergeCell ref="G1011:H1011"/>
    <mergeCell ref="I1011:J1011"/>
    <mergeCell ref="L1011:M1011"/>
    <mergeCell ref="O1011:P1011"/>
    <mergeCell ref="O1022:P1022"/>
    <mergeCell ref="Q1022:R1022"/>
    <mergeCell ref="B1023:C1023"/>
    <mergeCell ref="D1023:F1023"/>
    <mergeCell ref="G1023:H1023"/>
    <mergeCell ref="I1023:J1023"/>
    <mergeCell ref="L1023:M1023"/>
    <mergeCell ref="O1023:P1023"/>
    <mergeCell ref="Q1023:R1023"/>
    <mergeCell ref="B1021:C1021"/>
    <mergeCell ref="D1021:F1021"/>
    <mergeCell ref="G1021:H1021"/>
    <mergeCell ref="I1021:J1021"/>
    <mergeCell ref="L1021:R1021"/>
    <mergeCell ref="B1022:C1022"/>
    <mergeCell ref="D1022:F1022"/>
    <mergeCell ref="G1022:H1022"/>
    <mergeCell ref="I1022:J1022"/>
    <mergeCell ref="L1022:M1022"/>
    <mergeCell ref="A1019:D1019"/>
    <mergeCell ref="E1019:S1019"/>
    <mergeCell ref="A1020:D1020"/>
    <mergeCell ref="E1020:O1020"/>
    <mergeCell ref="P1020:Q1020"/>
    <mergeCell ref="R1020:S1020"/>
    <mergeCell ref="Q1028:R1028"/>
    <mergeCell ref="A1016:K1016"/>
    <mergeCell ref="L1016:M1016"/>
    <mergeCell ref="O1016:P1016"/>
    <mergeCell ref="Q1016:R1016"/>
    <mergeCell ref="A1017:K1017"/>
    <mergeCell ref="L1017:M1017"/>
    <mergeCell ref="O1017:P1017"/>
    <mergeCell ref="Q1017:R1017"/>
    <mergeCell ref="A1018:S1018"/>
    <mergeCell ref="B1028:C1028"/>
    <mergeCell ref="D1028:F1028"/>
    <mergeCell ref="G1028:H1028"/>
    <mergeCell ref="I1028:J1028"/>
    <mergeCell ref="L1028:M1028"/>
    <mergeCell ref="O1028:P1028"/>
    <mergeCell ref="O1026:P1026"/>
    <mergeCell ref="Q1026:R1026"/>
    <mergeCell ref="B1027:C1027"/>
    <mergeCell ref="D1027:F1027"/>
    <mergeCell ref="G1027:H1027"/>
    <mergeCell ref="I1027:J1027"/>
    <mergeCell ref="L1027:M1027"/>
    <mergeCell ref="O1027:P1027"/>
    <mergeCell ref="Q1027:R1027"/>
    <mergeCell ref="G1025:H1025"/>
    <mergeCell ref="I1025:J1025"/>
    <mergeCell ref="L1025:M1025"/>
    <mergeCell ref="O1025:P1025"/>
    <mergeCell ref="Q1025:R1025"/>
    <mergeCell ref="B1026:C1026"/>
    <mergeCell ref="D1026:F1026"/>
    <mergeCell ref="G1026:H1026"/>
    <mergeCell ref="I1026:J1026"/>
    <mergeCell ref="L1026:M1026"/>
    <mergeCell ref="Q1033:R1033"/>
    <mergeCell ref="B1024:C1024"/>
    <mergeCell ref="D1024:F1024"/>
    <mergeCell ref="G1024:H1024"/>
    <mergeCell ref="I1024:J1024"/>
    <mergeCell ref="L1024:M1024"/>
    <mergeCell ref="O1024:P1024"/>
    <mergeCell ref="Q1024:R1024"/>
    <mergeCell ref="B1025:C1025"/>
    <mergeCell ref="D1025:F1025"/>
    <mergeCell ref="B1033:C1033"/>
    <mergeCell ref="D1033:F1033"/>
    <mergeCell ref="G1033:H1033"/>
    <mergeCell ref="I1033:J1033"/>
    <mergeCell ref="L1033:M1033"/>
    <mergeCell ref="O1033:P1033"/>
    <mergeCell ref="O1031:P1031"/>
    <mergeCell ref="Q1031:R1031"/>
    <mergeCell ref="B1032:C1032"/>
    <mergeCell ref="D1032:F1032"/>
    <mergeCell ref="G1032:H1032"/>
    <mergeCell ref="I1032:J1032"/>
    <mergeCell ref="L1032:M1032"/>
    <mergeCell ref="O1032:P1032"/>
    <mergeCell ref="Q1032:R1032"/>
    <mergeCell ref="G1030:H1030"/>
    <mergeCell ref="I1030:J1030"/>
    <mergeCell ref="L1030:M1030"/>
    <mergeCell ref="O1030:P1030"/>
    <mergeCell ref="Q1030:R1030"/>
    <mergeCell ref="B1031:C1031"/>
    <mergeCell ref="D1031:F1031"/>
    <mergeCell ref="G1031:H1031"/>
    <mergeCell ref="I1031:J1031"/>
    <mergeCell ref="L1031:M1031"/>
    <mergeCell ref="Q1038:R1038"/>
    <mergeCell ref="B1029:C1029"/>
    <mergeCell ref="D1029:F1029"/>
    <mergeCell ref="G1029:H1029"/>
    <mergeCell ref="I1029:J1029"/>
    <mergeCell ref="L1029:M1029"/>
    <mergeCell ref="O1029:P1029"/>
    <mergeCell ref="Q1029:R1029"/>
    <mergeCell ref="B1030:C1030"/>
    <mergeCell ref="D1030:F1030"/>
    <mergeCell ref="B1038:C1038"/>
    <mergeCell ref="D1038:F1038"/>
    <mergeCell ref="G1038:H1038"/>
    <mergeCell ref="I1038:J1038"/>
    <mergeCell ref="L1038:M1038"/>
    <mergeCell ref="O1038:P1038"/>
    <mergeCell ref="O1036:P1036"/>
    <mergeCell ref="Q1036:R1036"/>
    <mergeCell ref="B1037:C1037"/>
    <mergeCell ref="D1037:F1037"/>
    <mergeCell ref="G1037:H1037"/>
    <mergeCell ref="I1037:J1037"/>
    <mergeCell ref="L1037:M1037"/>
    <mergeCell ref="O1037:P1037"/>
    <mergeCell ref="Q1037:R1037"/>
    <mergeCell ref="G1035:H1035"/>
    <mergeCell ref="I1035:J1035"/>
    <mergeCell ref="L1035:M1035"/>
    <mergeCell ref="O1035:P1035"/>
    <mergeCell ref="Q1035:R1035"/>
    <mergeCell ref="B1036:C1036"/>
    <mergeCell ref="D1036:F1036"/>
    <mergeCell ref="G1036:H1036"/>
    <mergeCell ref="I1036:J1036"/>
    <mergeCell ref="L1036:M1036"/>
    <mergeCell ref="Q1043:R1043"/>
    <mergeCell ref="B1034:C1034"/>
    <mergeCell ref="D1034:F1034"/>
    <mergeCell ref="G1034:H1034"/>
    <mergeCell ref="I1034:J1034"/>
    <mergeCell ref="L1034:M1034"/>
    <mergeCell ref="O1034:P1034"/>
    <mergeCell ref="Q1034:R1034"/>
    <mergeCell ref="B1035:C1035"/>
    <mergeCell ref="D1035:F1035"/>
    <mergeCell ref="B1043:C1043"/>
    <mergeCell ref="D1043:F1043"/>
    <mergeCell ref="G1043:H1043"/>
    <mergeCell ref="I1043:J1043"/>
    <mergeCell ref="L1043:M1043"/>
    <mergeCell ref="O1043:P1043"/>
    <mergeCell ref="O1041:P1041"/>
    <mergeCell ref="Q1041:R1041"/>
    <mergeCell ref="B1042:C1042"/>
    <mergeCell ref="D1042:F1042"/>
    <mergeCell ref="G1042:H1042"/>
    <mergeCell ref="I1042:J1042"/>
    <mergeCell ref="L1042:M1042"/>
    <mergeCell ref="O1042:P1042"/>
    <mergeCell ref="Q1042:R1042"/>
    <mergeCell ref="G1040:H1040"/>
    <mergeCell ref="I1040:J1040"/>
    <mergeCell ref="L1040:M1040"/>
    <mergeCell ref="O1040:P1040"/>
    <mergeCell ref="Q1040:R1040"/>
    <mergeCell ref="B1041:C1041"/>
    <mergeCell ref="D1041:F1041"/>
    <mergeCell ref="G1041:H1041"/>
    <mergeCell ref="I1041:J1041"/>
    <mergeCell ref="L1041:M1041"/>
    <mergeCell ref="Q1048:R1048"/>
    <mergeCell ref="B1039:C1039"/>
    <mergeCell ref="D1039:F1039"/>
    <mergeCell ref="G1039:H1039"/>
    <mergeCell ref="I1039:J1039"/>
    <mergeCell ref="L1039:M1039"/>
    <mergeCell ref="O1039:P1039"/>
    <mergeCell ref="Q1039:R1039"/>
    <mergeCell ref="B1040:C1040"/>
    <mergeCell ref="D1040:F1040"/>
    <mergeCell ref="B1048:C1048"/>
    <mergeCell ref="D1048:F1048"/>
    <mergeCell ref="G1048:H1048"/>
    <mergeCell ref="I1048:J1048"/>
    <mergeCell ref="L1048:M1048"/>
    <mergeCell ref="O1048:P1048"/>
    <mergeCell ref="O1046:P1046"/>
    <mergeCell ref="Q1046:R1046"/>
    <mergeCell ref="B1047:C1047"/>
    <mergeCell ref="D1047:F1047"/>
    <mergeCell ref="G1047:H1047"/>
    <mergeCell ref="I1047:J1047"/>
    <mergeCell ref="L1047:M1047"/>
    <mergeCell ref="O1047:P1047"/>
    <mergeCell ref="Q1047:R1047"/>
    <mergeCell ref="G1045:H1045"/>
    <mergeCell ref="I1045:J1045"/>
    <mergeCell ref="L1045:M1045"/>
    <mergeCell ref="O1045:P1045"/>
    <mergeCell ref="Q1045:R1045"/>
    <mergeCell ref="B1046:C1046"/>
    <mergeCell ref="D1046:F1046"/>
    <mergeCell ref="G1046:H1046"/>
    <mergeCell ref="I1046:J1046"/>
    <mergeCell ref="L1046:M1046"/>
    <mergeCell ref="Q1053:R1053"/>
    <mergeCell ref="B1044:C1044"/>
    <mergeCell ref="D1044:F1044"/>
    <mergeCell ref="G1044:H1044"/>
    <mergeCell ref="I1044:J1044"/>
    <mergeCell ref="L1044:M1044"/>
    <mergeCell ref="O1044:P1044"/>
    <mergeCell ref="Q1044:R1044"/>
    <mergeCell ref="B1045:C1045"/>
    <mergeCell ref="D1045:F1045"/>
    <mergeCell ref="B1053:C1053"/>
    <mergeCell ref="D1053:F1053"/>
    <mergeCell ref="G1053:H1053"/>
    <mergeCell ref="I1053:J1053"/>
    <mergeCell ref="L1053:M1053"/>
    <mergeCell ref="O1053:P1053"/>
    <mergeCell ref="O1051:P1051"/>
    <mergeCell ref="Q1051:R1051"/>
    <mergeCell ref="B1052:C1052"/>
    <mergeCell ref="D1052:F1052"/>
    <mergeCell ref="G1052:H1052"/>
    <mergeCell ref="I1052:J1052"/>
    <mergeCell ref="L1052:M1052"/>
    <mergeCell ref="O1052:P1052"/>
    <mergeCell ref="Q1052:R1052"/>
    <mergeCell ref="G1050:H1050"/>
    <mergeCell ref="I1050:J1050"/>
    <mergeCell ref="L1050:M1050"/>
    <mergeCell ref="O1050:P1050"/>
    <mergeCell ref="Q1050:R1050"/>
    <mergeCell ref="B1051:C1051"/>
    <mergeCell ref="D1051:F1051"/>
    <mergeCell ref="G1051:H1051"/>
    <mergeCell ref="I1051:J1051"/>
    <mergeCell ref="L1051:M1051"/>
    <mergeCell ref="Q1058:R1058"/>
    <mergeCell ref="B1049:C1049"/>
    <mergeCell ref="D1049:F1049"/>
    <mergeCell ref="G1049:H1049"/>
    <mergeCell ref="I1049:J1049"/>
    <mergeCell ref="L1049:M1049"/>
    <mergeCell ref="O1049:P1049"/>
    <mergeCell ref="Q1049:R1049"/>
    <mergeCell ref="B1050:C1050"/>
    <mergeCell ref="D1050:F1050"/>
    <mergeCell ref="B1058:C1058"/>
    <mergeCell ref="D1058:F1058"/>
    <mergeCell ref="G1058:H1058"/>
    <mergeCell ref="I1058:J1058"/>
    <mergeCell ref="L1058:M1058"/>
    <mergeCell ref="O1058:P1058"/>
    <mergeCell ref="O1056:P1056"/>
    <mergeCell ref="Q1056:R1056"/>
    <mergeCell ref="B1057:C1057"/>
    <mergeCell ref="D1057:F1057"/>
    <mergeCell ref="G1057:H1057"/>
    <mergeCell ref="I1057:J1057"/>
    <mergeCell ref="L1057:M1057"/>
    <mergeCell ref="O1057:P1057"/>
    <mergeCell ref="Q1057:R1057"/>
    <mergeCell ref="G1055:H1055"/>
    <mergeCell ref="I1055:J1055"/>
    <mergeCell ref="L1055:M1055"/>
    <mergeCell ref="O1055:P1055"/>
    <mergeCell ref="Q1055:R1055"/>
    <mergeCell ref="B1056:C1056"/>
    <mergeCell ref="D1056:F1056"/>
    <mergeCell ref="G1056:H1056"/>
    <mergeCell ref="I1056:J1056"/>
    <mergeCell ref="L1056:M1056"/>
    <mergeCell ref="Q1063:R1063"/>
    <mergeCell ref="B1054:C1054"/>
    <mergeCell ref="D1054:F1054"/>
    <mergeCell ref="G1054:H1054"/>
    <mergeCell ref="I1054:J1054"/>
    <mergeCell ref="L1054:M1054"/>
    <mergeCell ref="O1054:P1054"/>
    <mergeCell ref="Q1054:R1054"/>
    <mergeCell ref="B1055:C1055"/>
    <mergeCell ref="D1055:F1055"/>
    <mergeCell ref="B1063:C1063"/>
    <mergeCell ref="D1063:F1063"/>
    <mergeCell ref="G1063:H1063"/>
    <mergeCell ref="I1063:J1063"/>
    <mergeCell ref="L1063:M1063"/>
    <mergeCell ref="O1063:P1063"/>
    <mergeCell ref="O1061:P1061"/>
    <mergeCell ref="Q1061:R1061"/>
    <mergeCell ref="B1062:C1062"/>
    <mergeCell ref="D1062:F1062"/>
    <mergeCell ref="G1062:H1062"/>
    <mergeCell ref="I1062:J1062"/>
    <mergeCell ref="L1062:M1062"/>
    <mergeCell ref="O1062:P1062"/>
    <mergeCell ref="Q1062:R1062"/>
    <mergeCell ref="G1060:H1060"/>
    <mergeCell ref="I1060:J1060"/>
    <mergeCell ref="L1060:M1060"/>
    <mergeCell ref="O1060:P1060"/>
    <mergeCell ref="Q1060:R1060"/>
    <mergeCell ref="B1061:C1061"/>
    <mergeCell ref="D1061:F1061"/>
    <mergeCell ref="G1061:H1061"/>
    <mergeCell ref="I1061:J1061"/>
    <mergeCell ref="L1061:M1061"/>
    <mergeCell ref="Q1068:R1068"/>
    <mergeCell ref="B1059:C1059"/>
    <mergeCell ref="D1059:F1059"/>
    <mergeCell ref="G1059:H1059"/>
    <mergeCell ref="I1059:J1059"/>
    <mergeCell ref="L1059:M1059"/>
    <mergeCell ref="O1059:P1059"/>
    <mergeCell ref="Q1059:R1059"/>
    <mergeCell ref="B1060:C1060"/>
    <mergeCell ref="D1060:F1060"/>
    <mergeCell ref="B1068:C1068"/>
    <mergeCell ref="D1068:F1068"/>
    <mergeCell ref="G1068:H1068"/>
    <mergeCell ref="I1068:J1068"/>
    <mergeCell ref="L1068:M1068"/>
    <mergeCell ref="O1068:P1068"/>
    <mergeCell ref="O1066:P1066"/>
    <mergeCell ref="Q1066:R1066"/>
    <mergeCell ref="B1067:C1067"/>
    <mergeCell ref="D1067:F1067"/>
    <mergeCell ref="G1067:H1067"/>
    <mergeCell ref="I1067:J1067"/>
    <mergeCell ref="L1067:M1067"/>
    <mergeCell ref="O1067:P1067"/>
    <mergeCell ref="Q1067:R1067"/>
    <mergeCell ref="G1065:H1065"/>
    <mergeCell ref="I1065:J1065"/>
    <mergeCell ref="L1065:M1065"/>
    <mergeCell ref="O1065:P1065"/>
    <mergeCell ref="Q1065:R1065"/>
    <mergeCell ref="B1066:C1066"/>
    <mergeCell ref="D1066:F1066"/>
    <mergeCell ref="G1066:H1066"/>
    <mergeCell ref="I1066:J1066"/>
    <mergeCell ref="L1066:M1066"/>
    <mergeCell ref="Q1073:R1073"/>
    <mergeCell ref="B1064:C1064"/>
    <mergeCell ref="D1064:F1064"/>
    <mergeCell ref="G1064:H1064"/>
    <mergeCell ref="I1064:J1064"/>
    <mergeCell ref="L1064:M1064"/>
    <mergeCell ref="O1064:P1064"/>
    <mergeCell ref="Q1064:R1064"/>
    <mergeCell ref="B1065:C1065"/>
    <mergeCell ref="D1065:F1065"/>
    <mergeCell ref="B1073:C1073"/>
    <mergeCell ref="D1073:F1073"/>
    <mergeCell ref="G1073:H1073"/>
    <mergeCell ref="I1073:J1073"/>
    <mergeCell ref="L1073:M1073"/>
    <mergeCell ref="O1073:P1073"/>
    <mergeCell ref="O1071:P1071"/>
    <mergeCell ref="Q1071:R1071"/>
    <mergeCell ref="B1072:C1072"/>
    <mergeCell ref="D1072:F1072"/>
    <mergeCell ref="G1072:H1072"/>
    <mergeCell ref="I1072:J1072"/>
    <mergeCell ref="L1072:M1072"/>
    <mergeCell ref="O1072:P1072"/>
    <mergeCell ref="Q1072:R1072"/>
    <mergeCell ref="G1070:H1070"/>
    <mergeCell ref="I1070:J1070"/>
    <mergeCell ref="L1070:M1070"/>
    <mergeCell ref="O1070:P1070"/>
    <mergeCell ref="Q1070:R1070"/>
    <mergeCell ref="B1071:C1071"/>
    <mergeCell ref="D1071:F1071"/>
    <mergeCell ref="G1071:H1071"/>
    <mergeCell ref="I1071:J1071"/>
    <mergeCell ref="L1071:M1071"/>
    <mergeCell ref="Q1078:R1078"/>
    <mergeCell ref="B1069:C1069"/>
    <mergeCell ref="D1069:F1069"/>
    <mergeCell ref="G1069:H1069"/>
    <mergeCell ref="I1069:J1069"/>
    <mergeCell ref="L1069:M1069"/>
    <mergeCell ref="O1069:P1069"/>
    <mergeCell ref="Q1069:R1069"/>
    <mergeCell ref="B1070:C1070"/>
    <mergeCell ref="D1070:F1070"/>
    <mergeCell ref="B1078:C1078"/>
    <mergeCell ref="D1078:F1078"/>
    <mergeCell ref="G1078:H1078"/>
    <mergeCell ref="I1078:J1078"/>
    <mergeCell ref="L1078:M1078"/>
    <mergeCell ref="O1078:P1078"/>
    <mergeCell ref="O1076:P1076"/>
    <mergeCell ref="Q1076:R1076"/>
    <mergeCell ref="B1077:C1077"/>
    <mergeCell ref="D1077:F1077"/>
    <mergeCell ref="G1077:H1077"/>
    <mergeCell ref="I1077:J1077"/>
    <mergeCell ref="L1077:M1077"/>
    <mergeCell ref="O1077:P1077"/>
    <mergeCell ref="Q1077:R1077"/>
    <mergeCell ref="G1075:H1075"/>
    <mergeCell ref="I1075:J1075"/>
    <mergeCell ref="L1075:M1075"/>
    <mergeCell ref="O1075:P1075"/>
    <mergeCell ref="Q1075:R1075"/>
    <mergeCell ref="B1076:C1076"/>
    <mergeCell ref="D1076:F1076"/>
    <mergeCell ref="G1076:H1076"/>
    <mergeCell ref="I1076:J1076"/>
    <mergeCell ref="L1076:M1076"/>
    <mergeCell ref="Q1083:R1083"/>
    <mergeCell ref="B1074:C1074"/>
    <mergeCell ref="D1074:F1074"/>
    <mergeCell ref="G1074:H1074"/>
    <mergeCell ref="I1074:J1074"/>
    <mergeCell ref="L1074:M1074"/>
    <mergeCell ref="O1074:P1074"/>
    <mergeCell ref="Q1074:R1074"/>
    <mergeCell ref="B1075:C1075"/>
    <mergeCell ref="D1075:F1075"/>
    <mergeCell ref="B1083:C1083"/>
    <mergeCell ref="D1083:F1083"/>
    <mergeCell ref="G1083:H1083"/>
    <mergeCell ref="I1083:J1083"/>
    <mergeCell ref="L1083:M1083"/>
    <mergeCell ref="O1083:P1083"/>
    <mergeCell ref="O1081:P1081"/>
    <mergeCell ref="Q1081:R1081"/>
    <mergeCell ref="B1082:C1082"/>
    <mergeCell ref="D1082:F1082"/>
    <mergeCell ref="G1082:H1082"/>
    <mergeCell ref="I1082:J1082"/>
    <mergeCell ref="L1082:M1082"/>
    <mergeCell ref="O1082:P1082"/>
    <mergeCell ref="Q1082:R1082"/>
    <mergeCell ref="G1080:H1080"/>
    <mergeCell ref="I1080:J1080"/>
    <mergeCell ref="L1080:M1080"/>
    <mergeCell ref="O1080:P1080"/>
    <mergeCell ref="Q1080:R1080"/>
    <mergeCell ref="B1081:C1081"/>
    <mergeCell ref="D1081:F1081"/>
    <mergeCell ref="G1081:H1081"/>
    <mergeCell ref="I1081:J1081"/>
    <mergeCell ref="L1081:M1081"/>
    <mergeCell ref="Q1088:R1088"/>
    <mergeCell ref="B1079:C1079"/>
    <mergeCell ref="D1079:F1079"/>
    <mergeCell ref="G1079:H1079"/>
    <mergeCell ref="I1079:J1079"/>
    <mergeCell ref="L1079:M1079"/>
    <mergeCell ref="O1079:P1079"/>
    <mergeCell ref="Q1079:R1079"/>
    <mergeCell ref="B1080:C1080"/>
    <mergeCell ref="D1080:F1080"/>
    <mergeCell ref="B1088:C1088"/>
    <mergeCell ref="D1088:F1088"/>
    <mergeCell ref="G1088:H1088"/>
    <mergeCell ref="I1088:J1088"/>
    <mergeCell ref="L1088:M1088"/>
    <mergeCell ref="O1088:P1088"/>
    <mergeCell ref="Q1086:R1086"/>
    <mergeCell ref="B1087:C1087"/>
    <mergeCell ref="D1087:F1087"/>
    <mergeCell ref="G1087:H1087"/>
    <mergeCell ref="I1087:J1087"/>
    <mergeCell ref="L1087:M1087"/>
    <mergeCell ref="O1087:P1087"/>
    <mergeCell ref="Q1087:R1087"/>
    <mergeCell ref="B1086:C1086"/>
    <mergeCell ref="D1086:F1086"/>
    <mergeCell ref="G1086:H1086"/>
    <mergeCell ref="I1086:J1086"/>
    <mergeCell ref="L1086:M1086"/>
    <mergeCell ref="O1086:P1086"/>
    <mergeCell ref="Q1084:R1084"/>
    <mergeCell ref="B1085:C1085"/>
    <mergeCell ref="D1085:F1085"/>
    <mergeCell ref="G1085:H1085"/>
    <mergeCell ref="I1085:J1085"/>
    <mergeCell ref="L1085:M1085"/>
    <mergeCell ref="O1085:P1085"/>
    <mergeCell ref="Q1085:R1085"/>
    <mergeCell ref="B1084:C1084"/>
    <mergeCell ref="D1084:F1084"/>
    <mergeCell ref="G1084:H1084"/>
    <mergeCell ref="I1084:J1084"/>
    <mergeCell ref="L1084:M1084"/>
    <mergeCell ref="O1084:P1084"/>
    <mergeCell ref="A1094:S1094"/>
    <mergeCell ref="A1095:D1095"/>
    <mergeCell ref="E1095:S1095"/>
    <mergeCell ref="A1096:D1096"/>
    <mergeCell ref="E1096:O1096"/>
    <mergeCell ref="P1096:Q1096"/>
    <mergeCell ref="R1096:S1096"/>
    <mergeCell ref="Q1091:R1091"/>
    <mergeCell ref="A1092:K1092"/>
    <mergeCell ref="L1092:M1092"/>
    <mergeCell ref="O1092:P1092"/>
    <mergeCell ref="Q1092:R1092"/>
    <mergeCell ref="A1093:K1093"/>
    <mergeCell ref="L1093:M1093"/>
    <mergeCell ref="O1093:P1093"/>
    <mergeCell ref="Q1093:R1093"/>
    <mergeCell ref="B1091:C1091"/>
    <mergeCell ref="D1091:F1091"/>
    <mergeCell ref="G1091:H1091"/>
    <mergeCell ref="I1091:J1091"/>
    <mergeCell ref="L1091:M1091"/>
    <mergeCell ref="O1091:P1091"/>
    <mergeCell ref="Q1089:R1089"/>
    <mergeCell ref="B1090:C1090"/>
    <mergeCell ref="D1090:F1090"/>
    <mergeCell ref="G1090:H1090"/>
    <mergeCell ref="I1090:J1090"/>
    <mergeCell ref="L1090:M1090"/>
    <mergeCell ref="O1090:P1090"/>
    <mergeCell ref="Q1090:R1090"/>
    <mergeCell ref="B1089:C1089"/>
    <mergeCell ref="D1089:F1089"/>
    <mergeCell ref="G1089:H1089"/>
    <mergeCell ref="I1089:J1089"/>
    <mergeCell ref="L1089:M1089"/>
    <mergeCell ref="O1089:P1089"/>
    <mergeCell ref="Q1100:R1100"/>
    <mergeCell ref="B1101:C1101"/>
    <mergeCell ref="D1101:F1101"/>
    <mergeCell ref="G1101:H1101"/>
    <mergeCell ref="I1101:J1101"/>
    <mergeCell ref="L1101:M1101"/>
    <mergeCell ref="O1101:P1101"/>
    <mergeCell ref="Q1101:R1101"/>
    <mergeCell ref="B1100:C1100"/>
    <mergeCell ref="D1100:F1100"/>
    <mergeCell ref="G1100:H1100"/>
    <mergeCell ref="I1100:J1100"/>
    <mergeCell ref="L1100:M1100"/>
    <mergeCell ref="O1100:P1100"/>
    <mergeCell ref="L1098:M1098"/>
    <mergeCell ref="O1098:P1098"/>
    <mergeCell ref="Q1098:R1098"/>
    <mergeCell ref="B1099:C1099"/>
    <mergeCell ref="D1099:F1099"/>
    <mergeCell ref="G1099:H1099"/>
    <mergeCell ref="I1099:J1099"/>
    <mergeCell ref="L1099:M1099"/>
    <mergeCell ref="O1099:P1099"/>
    <mergeCell ref="Q1099:R1099"/>
    <mergeCell ref="Q1106:R1106"/>
    <mergeCell ref="B1097:C1097"/>
    <mergeCell ref="D1097:F1097"/>
    <mergeCell ref="G1097:H1097"/>
    <mergeCell ref="I1097:J1097"/>
    <mergeCell ref="L1097:R1097"/>
    <mergeCell ref="B1098:C1098"/>
    <mergeCell ref="D1098:F1098"/>
    <mergeCell ref="G1098:H1098"/>
    <mergeCell ref="I1098:J1098"/>
    <mergeCell ref="B1106:C1106"/>
    <mergeCell ref="D1106:F1106"/>
    <mergeCell ref="G1106:H1106"/>
    <mergeCell ref="I1106:J1106"/>
    <mergeCell ref="L1106:M1106"/>
    <mergeCell ref="O1106:P1106"/>
    <mergeCell ref="O1104:P1104"/>
    <mergeCell ref="Q1104:R1104"/>
    <mergeCell ref="B1105:C1105"/>
    <mergeCell ref="D1105:F1105"/>
    <mergeCell ref="G1105:H1105"/>
    <mergeCell ref="I1105:J1105"/>
    <mergeCell ref="L1105:M1105"/>
    <mergeCell ref="O1105:P1105"/>
    <mergeCell ref="Q1105:R1105"/>
    <mergeCell ref="G1103:H1103"/>
    <mergeCell ref="I1103:J1103"/>
    <mergeCell ref="L1103:M1103"/>
    <mergeCell ref="O1103:P1103"/>
    <mergeCell ref="Q1103:R1103"/>
    <mergeCell ref="B1104:C1104"/>
    <mergeCell ref="D1104:F1104"/>
    <mergeCell ref="G1104:H1104"/>
    <mergeCell ref="I1104:J1104"/>
    <mergeCell ref="L1104:M1104"/>
    <mergeCell ref="Q1111:R1111"/>
    <mergeCell ref="B1102:C1102"/>
    <mergeCell ref="D1102:F1102"/>
    <mergeCell ref="G1102:H1102"/>
    <mergeCell ref="I1102:J1102"/>
    <mergeCell ref="L1102:M1102"/>
    <mergeCell ref="O1102:P1102"/>
    <mergeCell ref="Q1102:R1102"/>
    <mergeCell ref="B1103:C1103"/>
    <mergeCell ref="D1103:F1103"/>
    <mergeCell ref="B1111:C1111"/>
    <mergeCell ref="D1111:F1111"/>
    <mergeCell ref="G1111:H1111"/>
    <mergeCell ref="I1111:J1111"/>
    <mergeCell ref="L1111:M1111"/>
    <mergeCell ref="O1111:P1111"/>
    <mergeCell ref="Q1109:R1109"/>
    <mergeCell ref="B1110:C1110"/>
    <mergeCell ref="D1110:F1110"/>
    <mergeCell ref="G1110:H1110"/>
    <mergeCell ref="I1110:J1110"/>
    <mergeCell ref="L1110:M1110"/>
    <mergeCell ref="O1110:P1110"/>
    <mergeCell ref="Q1110:R1110"/>
    <mergeCell ref="B1109:C1109"/>
    <mergeCell ref="D1109:F1109"/>
    <mergeCell ref="G1109:H1109"/>
    <mergeCell ref="I1109:J1109"/>
    <mergeCell ref="L1109:M1109"/>
    <mergeCell ref="O1109:P1109"/>
    <mergeCell ref="Q1107:R1107"/>
    <mergeCell ref="B1108:C1108"/>
    <mergeCell ref="D1108:F1108"/>
    <mergeCell ref="G1108:H1108"/>
    <mergeCell ref="I1108:J1108"/>
    <mergeCell ref="L1108:M1108"/>
    <mergeCell ref="O1108:P1108"/>
    <mergeCell ref="Q1108:R1108"/>
    <mergeCell ref="B1107:C1107"/>
    <mergeCell ref="D1107:F1107"/>
    <mergeCell ref="G1107:H1107"/>
    <mergeCell ref="I1107:J1107"/>
    <mergeCell ref="L1107:M1107"/>
    <mergeCell ref="O1107:P1107"/>
    <mergeCell ref="A1116:K1116"/>
    <mergeCell ref="L1116:M1116"/>
    <mergeCell ref="O1116:P1116"/>
    <mergeCell ref="Q1116:R1116"/>
    <mergeCell ref="A1117:K1117"/>
    <mergeCell ref="L1117:M1117"/>
    <mergeCell ref="O1117:P1117"/>
    <mergeCell ref="Q1117:R1117"/>
    <mergeCell ref="Q1114:R1114"/>
    <mergeCell ref="B1115:C1115"/>
    <mergeCell ref="D1115:F1115"/>
    <mergeCell ref="G1115:H1115"/>
    <mergeCell ref="I1115:J1115"/>
    <mergeCell ref="L1115:M1115"/>
    <mergeCell ref="O1115:P1115"/>
    <mergeCell ref="Q1115:R1115"/>
    <mergeCell ref="B1114:C1114"/>
    <mergeCell ref="D1114:F1114"/>
    <mergeCell ref="G1114:H1114"/>
    <mergeCell ref="I1114:J1114"/>
    <mergeCell ref="L1114:M1114"/>
    <mergeCell ref="O1114:P1114"/>
    <mergeCell ref="Q1112:R1112"/>
    <mergeCell ref="B1113:C1113"/>
    <mergeCell ref="D1113:F1113"/>
    <mergeCell ref="G1113:H1113"/>
    <mergeCell ref="I1113:J1113"/>
    <mergeCell ref="L1113:M1113"/>
    <mergeCell ref="O1113:P1113"/>
    <mergeCell ref="Q1113:R1113"/>
    <mergeCell ref="B1112:C1112"/>
    <mergeCell ref="D1112:F1112"/>
    <mergeCell ref="G1112:H1112"/>
    <mergeCell ref="I1112:J1112"/>
    <mergeCell ref="L1112:M1112"/>
    <mergeCell ref="O1112:P1112"/>
    <mergeCell ref="Q1123:R1123"/>
    <mergeCell ref="B1124:C1124"/>
    <mergeCell ref="D1124:F1124"/>
    <mergeCell ref="G1124:H1124"/>
    <mergeCell ref="I1124:J1124"/>
    <mergeCell ref="L1124:M1124"/>
    <mergeCell ref="O1124:P1124"/>
    <mergeCell ref="Q1124:R1124"/>
    <mergeCell ref="B1123:C1123"/>
    <mergeCell ref="D1123:F1123"/>
    <mergeCell ref="G1123:H1123"/>
    <mergeCell ref="I1123:J1123"/>
    <mergeCell ref="L1123:M1123"/>
    <mergeCell ref="O1123:P1123"/>
    <mergeCell ref="G1121:H1121"/>
    <mergeCell ref="I1121:J1121"/>
    <mergeCell ref="L1121:R1121"/>
    <mergeCell ref="B1122:C1122"/>
    <mergeCell ref="D1122:F1122"/>
    <mergeCell ref="G1122:H1122"/>
    <mergeCell ref="I1122:J1122"/>
    <mergeCell ref="L1122:M1122"/>
    <mergeCell ref="O1122:P1122"/>
    <mergeCell ref="Q1122:R1122"/>
    <mergeCell ref="Q1129:R1129"/>
    <mergeCell ref="A1118:S1118"/>
    <mergeCell ref="A1119:D1119"/>
    <mergeCell ref="E1119:S1119"/>
    <mergeCell ref="A1120:D1120"/>
    <mergeCell ref="E1120:O1120"/>
    <mergeCell ref="P1120:Q1120"/>
    <mergeCell ref="R1120:S1120"/>
    <mergeCell ref="B1121:C1121"/>
    <mergeCell ref="D1121:F1121"/>
    <mergeCell ref="B1129:C1129"/>
    <mergeCell ref="D1129:F1129"/>
    <mergeCell ref="G1129:H1129"/>
    <mergeCell ref="I1129:J1129"/>
    <mergeCell ref="L1129:M1129"/>
    <mergeCell ref="O1129:P1129"/>
    <mergeCell ref="O1127:P1127"/>
    <mergeCell ref="Q1127:R1127"/>
    <mergeCell ref="B1128:C1128"/>
    <mergeCell ref="D1128:F1128"/>
    <mergeCell ref="G1128:H1128"/>
    <mergeCell ref="I1128:J1128"/>
    <mergeCell ref="L1128:M1128"/>
    <mergeCell ref="O1128:P1128"/>
    <mergeCell ref="Q1128:R1128"/>
    <mergeCell ref="G1126:H1126"/>
    <mergeCell ref="I1126:J1126"/>
    <mergeCell ref="L1126:M1126"/>
    <mergeCell ref="O1126:P1126"/>
    <mergeCell ref="Q1126:R1126"/>
    <mergeCell ref="B1127:C1127"/>
    <mergeCell ref="D1127:F1127"/>
    <mergeCell ref="G1127:H1127"/>
    <mergeCell ref="I1127:J1127"/>
    <mergeCell ref="L1127:M1127"/>
    <mergeCell ref="Q1134:R1134"/>
    <mergeCell ref="B1125:C1125"/>
    <mergeCell ref="D1125:F1125"/>
    <mergeCell ref="G1125:H1125"/>
    <mergeCell ref="I1125:J1125"/>
    <mergeCell ref="L1125:M1125"/>
    <mergeCell ref="O1125:P1125"/>
    <mergeCell ref="Q1125:R1125"/>
    <mergeCell ref="B1126:C1126"/>
    <mergeCell ref="D1126:F1126"/>
    <mergeCell ref="B1134:C1134"/>
    <mergeCell ref="D1134:F1134"/>
    <mergeCell ref="G1134:H1134"/>
    <mergeCell ref="I1134:J1134"/>
    <mergeCell ref="L1134:M1134"/>
    <mergeCell ref="O1134:P1134"/>
    <mergeCell ref="O1132:P1132"/>
    <mergeCell ref="Q1132:R1132"/>
    <mergeCell ref="B1133:C1133"/>
    <mergeCell ref="D1133:F1133"/>
    <mergeCell ref="G1133:H1133"/>
    <mergeCell ref="I1133:J1133"/>
    <mergeCell ref="L1133:M1133"/>
    <mergeCell ref="O1133:P1133"/>
    <mergeCell ref="Q1133:R1133"/>
    <mergeCell ref="G1131:H1131"/>
    <mergeCell ref="I1131:J1131"/>
    <mergeCell ref="L1131:M1131"/>
    <mergeCell ref="O1131:P1131"/>
    <mergeCell ref="Q1131:R1131"/>
    <mergeCell ref="B1132:C1132"/>
    <mergeCell ref="D1132:F1132"/>
    <mergeCell ref="G1132:H1132"/>
    <mergeCell ref="I1132:J1132"/>
    <mergeCell ref="L1132:M1132"/>
    <mergeCell ref="Q1139:R1139"/>
    <mergeCell ref="B1130:C1130"/>
    <mergeCell ref="D1130:F1130"/>
    <mergeCell ref="G1130:H1130"/>
    <mergeCell ref="I1130:J1130"/>
    <mergeCell ref="L1130:M1130"/>
    <mergeCell ref="O1130:P1130"/>
    <mergeCell ref="Q1130:R1130"/>
    <mergeCell ref="B1131:C1131"/>
    <mergeCell ref="D1131:F1131"/>
    <mergeCell ref="B1139:C1139"/>
    <mergeCell ref="D1139:F1139"/>
    <mergeCell ref="G1139:H1139"/>
    <mergeCell ref="I1139:J1139"/>
    <mergeCell ref="L1139:M1139"/>
    <mergeCell ref="O1139:P1139"/>
    <mergeCell ref="O1137:P1137"/>
    <mergeCell ref="Q1137:R1137"/>
    <mergeCell ref="B1138:C1138"/>
    <mergeCell ref="D1138:F1138"/>
    <mergeCell ref="G1138:H1138"/>
    <mergeCell ref="I1138:J1138"/>
    <mergeCell ref="L1138:M1138"/>
    <mergeCell ref="O1138:P1138"/>
    <mergeCell ref="Q1138:R1138"/>
    <mergeCell ref="G1136:H1136"/>
    <mergeCell ref="I1136:J1136"/>
    <mergeCell ref="L1136:M1136"/>
    <mergeCell ref="O1136:P1136"/>
    <mergeCell ref="Q1136:R1136"/>
    <mergeCell ref="B1137:C1137"/>
    <mergeCell ref="D1137:F1137"/>
    <mergeCell ref="G1137:H1137"/>
    <mergeCell ref="I1137:J1137"/>
    <mergeCell ref="L1137:M1137"/>
    <mergeCell ref="Q1144:R1144"/>
    <mergeCell ref="B1135:C1135"/>
    <mergeCell ref="D1135:F1135"/>
    <mergeCell ref="G1135:H1135"/>
    <mergeCell ref="I1135:J1135"/>
    <mergeCell ref="L1135:M1135"/>
    <mergeCell ref="O1135:P1135"/>
    <mergeCell ref="Q1135:R1135"/>
    <mergeCell ref="B1136:C1136"/>
    <mergeCell ref="D1136:F1136"/>
    <mergeCell ref="B1144:C1144"/>
    <mergeCell ref="D1144:F1144"/>
    <mergeCell ref="G1144:H1144"/>
    <mergeCell ref="I1144:J1144"/>
    <mergeCell ref="L1144:M1144"/>
    <mergeCell ref="O1144:P1144"/>
    <mergeCell ref="O1142:P1142"/>
    <mergeCell ref="Q1142:R1142"/>
    <mergeCell ref="B1143:C1143"/>
    <mergeCell ref="D1143:F1143"/>
    <mergeCell ref="G1143:H1143"/>
    <mergeCell ref="I1143:J1143"/>
    <mergeCell ref="L1143:M1143"/>
    <mergeCell ref="O1143:P1143"/>
    <mergeCell ref="Q1143:R1143"/>
    <mergeCell ref="G1141:H1141"/>
    <mergeCell ref="I1141:J1141"/>
    <mergeCell ref="L1141:M1141"/>
    <mergeCell ref="O1141:P1141"/>
    <mergeCell ref="Q1141:R1141"/>
    <mergeCell ref="B1142:C1142"/>
    <mergeCell ref="D1142:F1142"/>
    <mergeCell ref="G1142:H1142"/>
    <mergeCell ref="I1142:J1142"/>
    <mergeCell ref="L1142:M1142"/>
    <mergeCell ref="Q1149:R1149"/>
    <mergeCell ref="B1140:C1140"/>
    <mergeCell ref="D1140:F1140"/>
    <mergeCell ref="G1140:H1140"/>
    <mergeCell ref="I1140:J1140"/>
    <mergeCell ref="L1140:M1140"/>
    <mergeCell ref="O1140:P1140"/>
    <mergeCell ref="Q1140:R1140"/>
    <mergeCell ref="B1141:C1141"/>
    <mergeCell ref="D1141:F1141"/>
    <mergeCell ref="B1149:C1149"/>
    <mergeCell ref="D1149:F1149"/>
    <mergeCell ref="G1149:H1149"/>
    <mergeCell ref="I1149:J1149"/>
    <mergeCell ref="L1149:M1149"/>
    <mergeCell ref="O1149:P1149"/>
    <mergeCell ref="O1147:P1147"/>
    <mergeCell ref="Q1147:R1147"/>
    <mergeCell ref="B1148:C1148"/>
    <mergeCell ref="D1148:F1148"/>
    <mergeCell ref="G1148:H1148"/>
    <mergeCell ref="I1148:J1148"/>
    <mergeCell ref="L1148:M1148"/>
    <mergeCell ref="O1148:P1148"/>
    <mergeCell ref="Q1148:R1148"/>
    <mergeCell ref="G1146:H1146"/>
    <mergeCell ref="I1146:J1146"/>
    <mergeCell ref="L1146:M1146"/>
    <mergeCell ref="O1146:P1146"/>
    <mergeCell ref="Q1146:R1146"/>
    <mergeCell ref="B1147:C1147"/>
    <mergeCell ref="D1147:F1147"/>
    <mergeCell ref="G1147:H1147"/>
    <mergeCell ref="I1147:J1147"/>
    <mergeCell ref="L1147:M1147"/>
    <mergeCell ref="Q1154:R1154"/>
    <mergeCell ref="B1145:C1145"/>
    <mergeCell ref="D1145:F1145"/>
    <mergeCell ref="G1145:H1145"/>
    <mergeCell ref="I1145:J1145"/>
    <mergeCell ref="L1145:M1145"/>
    <mergeCell ref="O1145:P1145"/>
    <mergeCell ref="Q1145:R1145"/>
    <mergeCell ref="B1146:C1146"/>
    <mergeCell ref="D1146:F1146"/>
    <mergeCell ref="B1154:C1154"/>
    <mergeCell ref="D1154:F1154"/>
    <mergeCell ref="G1154:H1154"/>
    <mergeCell ref="I1154:J1154"/>
    <mergeCell ref="L1154:M1154"/>
    <mergeCell ref="O1154:P1154"/>
    <mergeCell ref="O1152:P1152"/>
    <mergeCell ref="Q1152:R1152"/>
    <mergeCell ref="B1153:C1153"/>
    <mergeCell ref="D1153:F1153"/>
    <mergeCell ref="G1153:H1153"/>
    <mergeCell ref="I1153:J1153"/>
    <mergeCell ref="L1153:M1153"/>
    <mergeCell ref="O1153:P1153"/>
    <mergeCell ref="Q1153:R1153"/>
    <mergeCell ref="G1151:H1151"/>
    <mergeCell ref="I1151:J1151"/>
    <mergeCell ref="L1151:M1151"/>
    <mergeCell ref="O1151:P1151"/>
    <mergeCell ref="Q1151:R1151"/>
    <mergeCell ref="B1152:C1152"/>
    <mergeCell ref="D1152:F1152"/>
    <mergeCell ref="G1152:H1152"/>
    <mergeCell ref="I1152:J1152"/>
    <mergeCell ref="L1152:M1152"/>
    <mergeCell ref="Q1159:R1159"/>
    <mergeCell ref="B1150:C1150"/>
    <mergeCell ref="D1150:F1150"/>
    <mergeCell ref="G1150:H1150"/>
    <mergeCell ref="I1150:J1150"/>
    <mergeCell ref="L1150:M1150"/>
    <mergeCell ref="O1150:P1150"/>
    <mergeCell ref="Q1150:R1150"/>
    <mergeCell ref="B1151:C1151"/>
    <mergeCell ref="D1151:F1151"/>
    <mergeCell ref="B1159:C1159"/>
    <mergeCell ref="D1159:F1159"/>
    <mergeCell ref="G1159:H1159"/>
    <mergeCell ref="I1159:J1159"/>
    <mergeCell ref="L1159:M1159"/>
    <mergeCell ref="O1159:P1159"/>
    <mergeCell ref="O1157:P1157"/>
    <mergeCell ref="Q1157:R1157"/>
    <mergeCell ref="B1158:C1158"/>
    <mergeCell ref="D1158:F1158"/>
    <mergeCell ref="G1158:H1158"/>
    <mergeCell ref="I1158:J1158"/>
    <mergeCell ref="L1158:M1158"/>
    <mergeCell ref="O1158:P1158"/>
    <mergeCell ref="Q1158:R1158"/>
    <mergeCell ref="G1156:H1156"/>
    <mergeCell ref="I1156:J1156"/>
    <mergeCell ref="L1156:M1156"/>
    <mergeCell ref="O1156:P1156"/>
    <mergeCell ref="Q1156:R1156"/>
    <mergeCell ref="B1157:C1157"/>
    <mergeCell ref="D1157:F1157"/>
    <mergeCell ref="G1157:H1157"/>
    <mergeCell ref="I1157:J1157"/>
    <mergeCell ref="L1157:M1157"/>
    <mergeCell ref="Q1164:R1164"/>
    <mergeCell ref="B1155:C1155"/>
    <mergeCell ref="D1155:F1155"/>
    <mergeCell ref="G1155:H1155"/>
    <mergeCell ref="I1155:J1155"/>
    <mergeCell ref="L1155:M1155"/>
    <mergeCell ref="O1155:P1155"/>
    <mergeCell ref="Q1155:R1155"/>
    <mergeCell ref="B1156:C1156"/>
    <mergeCell ref="D1156:F1156"/>
    <mergeCell ref="B1164:C1164"/>
    <mergeCell ref="D1164:F1164"/>
    <mergeCell ref="G1164:H1164"/>
    <mergeCell ref="I1164:J1164"/>
    <mergeCell ref="L1164:M1164"/>
    <mergeCell ref="O1164:P1164"/>
    <mergeCell ref="Q1162:R1162"/>
    <mergeCell ref="B1163:C1163"/>
    <mergeCell ref="D1163:F1163"/>
    <mergeCell ref="G1163:H1163"/>
    <mergeCell ref="I1163:J1163"/>
    <mergeCell ref="L1163:M1163"/>
    <mergeCell ref="O1163:P1163"/>
    <mergeCell ref="Q1163:R1163"/>
    <mergeCell ref="B1162:C1162"/>
    <mergeCell ref="D1162:F1162"/>
    <mergeCell ref="G1162:H1162"/>
    <mergeCell ref="I1162:J1162"/>
    <mergeCell ref="L1162:M1162"/>
    <mergeCell ref="O1162:P1162"/>
    <mergeCell ref="D1161:F1161"/>
    <mergeCell ref="G1161:H1161"/>
    <mergeCell ref="I1161:J1161"/>
    <mergeCell ref="L1161:M1161"/>
    <mergeCell ref="O1161:P1161"/>
    <mergeCell ref="Q1161:R1161"/>
    <mergeCell ref="O1172:P1172"/>
    <mergeCell ref="Q1172:R1172"/>
    <mergeCell ref="B1160:C1160"/>
    <mergeCell ref="D1160:F1160"/>
    <mergeCell ref="G1160:H1160"/>
    <mergeCell ref="I1160:J1160"/>
    <mergeCell ref="L1160:M1160"/>
    <mergeCell ref="O1160:P1160"/>
    <mergeCell ref="Q1160:R1160"/>
    <mergeCell ref="B1161:C1161"/>
    <mergeCell ref="B1171:C1171"/>
    <mergeCell ref="D1171:F1171"/>
    <mergeCell ref="G1171:H1171"/>
    <mergeCell ref="I1171:J1171"/>
    <mergeCell ref="L1171:R1171"/>
    <mergeCell ref="B1172:C1172"/>
    <mergeCell ref="D1172:F1172"/>
    <mergeCell ref="G1172:H1172"/>
    <mergeCell ref="I1172:J1172"/>
    <mergeCell ref="L1172:M1172"/>
    <mergeCell ref="A1168:S1168"/>
    <mergeCell ref="A1169:D1169"/>
    <mergeCell ref="E1169:S1169"/>
    <mergeCell ref="A1170:D1170"/>
    <mergeCell ref="E1170:O1170"/>
    <mergeCell ref="P1170:Q1170"/>
    <mergeCell ref="R1170:S1170"/>
    <mergeCell ref="Q1165:R1165"/>
    <mergeCell ref="A1166:K1166"/>
    <mergeCell ref="L1166:M1166"/>
    <mergeCell ref="O1166:P1166"/>
    <mergeCell ref="Q1166:R1166"/>
    <mergeCell ref="A1167:K1167"/>
    <mergeCell ref="L1167:M1167"/>
    <mergeCell ref="O1167:P1167"/>
    <mergeCell ref="Q1167:R1167"/>
    <mergeCell ref="B1165:C1165"/>
    <mergeCell ref="D1165:F1165"/>
    <mergeCell ref="G1165:H1165"/>
    <mergeCell ref="I1165:J1165"/>
    <mergeCell ref="L1165:M1165"/>
    <mergeCell ref="O1165:P1165"/>
    <mergeCell ref="A1177:K1177"/>
    <mergeCell ref="L1177:M1177"/>
    <mergeCell ref="O1177:P1177"/>
    <mergeCell ref="Q1177:R1177"/>
    <mergeCell ref="A1178:K1178"/>
    <mergeCell ref="L1178:M1178"/>
    <mergeCell ref="O1178:P1178"/>
    <mergeCell ref="Q1178:R1178"/>
    <mergeCell ref="O1175:P1175"/>
    <mergeCell ref="Q1175:R1175"/>
    <mergeCell ref="B1176:C1176"/>
    <mergeCell ref="D1176:F1176"/>
    <mergeCell ref="G1176:H1176"/>
    <mergeCell ref="I1176:J1176"/>
    <mergeCell ref="L1176:M1176"/>
    <mergeCell ref="O1176:P1176"/>
    <mergeCell ref="Q1176:R1176"/>
    <mergeCell ref="G1174:H1174"/>
    <mergeCell ref="I1174:J1174"/>
    <mergeCell ref="L1174:M1174"/>
    <mergeCell ref="O1174:P1174"/>
    <mergeCell ref="Q1174:R1174"/>
    <mergeCell ref="B1175:C1175"/>
    <mergeCell ref="D1175:F1175"/>
    <mergeCell ref="G1175:H1175"/>
    <mergeCell ref="I1175:J1175"/>
    <mergeCell ref="L1175:M1175"/>
    <mergeCell ref="Q1185:R1185"/>
    <mergeCell ref="B1173:C1173"/>
    <mergeCell ref="D1173:F1173"/>
    <mergeCell ref="G1173:H1173"/>
    <mergeCell ref="I1173:J1173"/>
    <mergeCell ref="L1173:M1173"/>
    <mergeCell ref="O1173:P1173"/>
    <mergeCell ref="Q1173:R1173"/>
    <mergeCell ref="B1174:C1174"/>
    <mergeCell ref="D1174:F1174"/>
    <mergeCell ref="B1185:C1185"/>
    <mergeCell ref="D1185:F1185"/>
    <mergeCell ref="G1185:H1185"/>
    <mergeCell ref="I1185:J1185"/>
    <mergeCell ref="L1185:M1185"/>
    <mergeCell ref="O1185:P1185"/>
    <mergeCell ref="O1183:P1183"/>
    <mergeCell ref="Q1183:R1183"/>
    <mergeCell ref="B1184:C1184"/>
    <mergeCell ref="D1184:F1184"/>
    <mergeCell ref="G1184:H1184"/>
    <mergeCell ref="I1184:J1184"/>
    <mergeCell ref="L1184:M1184"/>
    <mergeCell ref="O1184:P1184"/>
    <mergeCell ref="Q1184:R1184"/>
    <mergeCell ref="B1182:C1182"/>
    <mergeCell ref="D1182:F1182"/>
    <mergeCell ref="G1182:H1182"/>
    <mergeCell ref="I1182:J1182"/>
    <mergeCell ref="L1182:R1182"/>
    <mergeCell ref="B1183:C1183"/>
    <mergeCell ref="D1183:F1183"/>
    <mergeCell ref="G1183:H1183"/>
    <mergeCell ref="I1183:J1183"/>
    <mergeCell ref="L1183:M1183"/>
    <mergeCell ref="A1179:S1179"/>
    <mergeCell ref="A1180:D1180"/>
    <mergeCell ref="E1180:S1180"/>
    <mergeCell ref="A1181:D1181"/>
    <mergeCell ref="E1181:O1181"/>
    <mergeCell ref="P1181:Q1181"/>
    <mergeCell ref="R1181:S1181"/>
    <mergeCell ref="O1193:P1193"/>
    <mergeCell ref="Q1193:R1193"/>
    <mergeCell ref="B1194:C1194"/>
    <mergeCell ref="D1194:F1194"/>
    <mergeCell ref="G1194:H1194"/>
    <mergeCell ref="I1194:J1194"/>
    <mergeCell ref="L1194:M1194"/>
    <mergeCell ref="O1194:P1194"/>
    <mergeCell ref="Q1194:R1194"/>
    <mergeCell ref="B1192:C1192"/>
    <mergeCell ref="D1192:F1192"/>
    <mergeCell ref="G1192:H1192"/>
    <mergeCell ref="I1192:J1192"/>
    <mergeCell ref="L1192:R1192"/>
    <mergeCell ref="B1193:C1193"/>
    <mergeCell ref="D1193:F1193"/>
    <mergeCell ref="G1193:H1193"/>
    <mergeCell ref="I1193:J1193"/>
    <mergeCell ref="L1193:M1193"/>
    <mergeCell ref="A1189:D1189"/>
    <mergeCell ref="E1189:S1189"/>
    <mergeCell ref="A1190:D1190"/>
    <mergeCell ref="E1190:S1190"/>
    <mergeCell ref="A1191:D1191"/>
    <mergeCell ref="E1191:O1191"/>
    <mergeCell ref="P1191:Q1191"/>
    <mergeCell ref="R1191:S1191"/>
    <mergeCell ref="Q1199:R1199"/>
    <mergeCell ref="A1186:K1186"/>
    <mergeCell ref="L1186:M1186"/>
    <mergeCell ref="O1186:P1186"/>
    <mergeCell ref="Q1186:R1186"/>
    <mergeCell ref="A1187:K1187"/>
    <mergeCell ref="L1187:M1187"/>
    <mergeCell ref="O1187:P1187"/>
    <mergeCell ref="Q1187:R1187"/>
    <mergeCell ref="A1188:S1188"/>
    <mergeCell ref="B1199:C1199"/>
    <mergeCell ref="D1199:F1199"/>
    <mergeCell ref="G1199:H1199"/>
    <mergeCell ref="I1199:J1199"/>
    <mergeCell ref="L1199:M1199"/>
    <mergeCell ref="O1199:P1199"/>
    <mergeCell ref="Q1197:R1197"/>
    <mergeCell ref="B1198:C1198"/>
    <mergeCell ref="D1198:F1198"/>
    <mergeCell ref="G1198:H1198"/>
    <mergeCell ref="I1198:J1198"/>
    <mergeCell ref="L1198:M1198"/>
    <mergeCell ref="O1198:P1198"/>
    <mergeCell ref="Q1198:R1198"/>
    <mergeCell ref="B1197:C1197"/>
    <mergeCell ref="D1197:F1197"/>
    <mergeCell ref="G1197:H1197"/>
    <mergeCell ref="I1197:J1197"/>
    <mergeCell ref="L1197:M1197"/>
    <mergeCell ref="O1197:P1197"/>
    <mergeCell ref="O1195:P1195"/>
    <mergeCell ref="Q1195:R1195"/>
    <mergeCell ref="B1196:C1196"/>
    <mergeCell ref="D1196:F1196"/>
    <mergeCell ref="G1196:H1196"/>
    <mergeCell ref="I1196:J1196"/>
    <mergeCell ref="L1196:M1196"/>
    <mergeCell ref="O1196:P1196"/>
    <mergeCell ref="Q1196:R1196"/>
    <mergeCell ref="B1208:C1208"/>
    <mergeCell ref="D1208:F1208"/>
    <mergeCell ref="G1208:H1208"/>
    <mergeCell ref="I1208:J1208"/>
    <mergeCell ref="L1208:R1208"/>
    <mergeCell ref="B1195:C1195"/>
    <mergeCell ref="D1195:F1195"/>
    <mergeCell ref="G1195:H1195"/>
    <mergeCell ref="I1195:J1195"/>
    <mergeCell ref="L1195:M1195"/>
    <mergeCell ref="A1204:S1204"/>
    <mergeCell ref="A1205:D1205"/>
    <mergeCell ref="E1205:S1205"/>
    <mergeCell ref="A1206:D1206"/>
    <mergeCell ref="E1206:S1206"/>
    <mergeCell ref="A1207:D1207"/>
    <mergeCell ref="E1207:O1207"/>
    <mergeCell ref="P1207:Q1207"/>
    <mergeCell ref="R1207:S1207"/>
    <mergeCell ref="A1202:K1202"/>
    <mergeCell ref="L1202:M1202"/>
    <mergeCell ref="O1202:P1202"/>
    <mergeCell ref="Q1202:R1202"/>
    <mergeCell ref="A1203:K1203"/>
    <mergeCell ref="L1203:M1203"/>
    <mergeCell ref="O1203:P1203"/>
    <mergeCell ref="Q1203:R1203"/>
    <mergeCell ref="O1200:P1200"/>
    <mergeCell ref="Q1200:R1200"/>
    <mergeCell ref="B1201:C1201"/>
    <mergeCell ref="D1201:F1201"/>
    <mergeCell ref="G1201:H1201"/>
    <mergeCell ref="I1201:J1201"/>
    <mergeCell ref="L1201:M1201"/>
    <mergeCell ref="O1201:P1201"/>
    <mergeCell ref="Q1201:R1201"/>
    <mergeCell ref="B1217:C1217"/>
    <mergeCell ref="D1217:F1217"/>
    <mergeCell ref="G1217:H1217"/>
    <mergeCell ref="I1217:J1217"/>
    <mergeCell ref="L1217:R1217"/>
    <mergeCell ref="B1200:C1200"/>
    <mergeCell ref="D1200:F1200"/>
    <mergeCell ref="G1200:H1200"/>
    <mergeCell ref="I1200:J1200"/>
    <mergeCell ref="L1200:M1200"/>
    <mergeCell ref="A1215:D1215"/>
    <mergeCell ref="E1215:S1215"/>
    <mergeCell ref="A1216:D1216"/>
    <mergeCell ref="E1216:O1216"/>
    <mergeCell ref="P1216:Q1216"/>
    <mergeCell ref="R1216:S1216"/>
    <mergeCell ref="A1212:K1212"/>
    <mergeCell ref="L1212:M1212"/>
    <mergeCell ref="O1212:P1212"/>
    <mergeCell ref="Q1212:R1212"/>
    <mergeCell ref="A1213:S1213"/>
    <mergeCell ref="A1214:D1214"/>
    <mergeCell ref="E1214:S1214"/>
    <mergeCell ref="G1210:H1210"/>
    <mergeCell ref="I1210:J1210"/>
    <mergeCell ref="L1210:M1210"/>
    <mergeCell ref="O1210:P1210"/>
    <mergeCell ref="Q1210:R1210"/>
    <mergeCell ref="A1211:K1211"/>
    <mergeCell ref="L1211:M1211"/>
    <mergeCell ref="O1211:P1211"/>
    <mergeCell ref="Q1211:R1211"/>
    <mergeCell ref="Q1222:R1222"/>
    <mergeCell ref="B1209:C1209"/>
    <mergeCell ref="D1209:F1209"/>
    <mergeCell ref="G1209:H1209"/>
    <mergeCell ref="I1209:J1209"/>
    <mergeCell ref="L1209:M1209"/>
    <mergeCell ref="O1209:P1209"/>
    <mergeCell ref="Q1209:R1209"/>
    <mergeCell ref="B1210:C1210"/>
    <mergeCell ref="D1210:F1210"/>
    <mergeCell ref="B1222:C1222"/>
    <mergeCell ref="D1222:F1222"/>
    <mergeCell ref="G1222:H1222"/>
    <mergeCell ref="I1222:J1222"/>
    <mergeCell ref="L1222:M1222"/>
    <mergeCell ref="O1222:P1222"/>
    <mergeCell ref="Q1220:R1220"/>
    <mergeCell ref="B1221:C1221"/>
    <mergeCell ref="D1221:F1221"/>
    <mergeCell ref="G1221:H1221"/>
    <mergeCell ref="I1221:J1221"/>
    <mergeCell ref="L1221:M1221"/>
    <mergeCell ref="O1221:P1221"/>
    <mergeCell ref="Q1221:R1221"/>
    <mergeCell ref="B1220:C1220"/>
    <mergeCell ref="D1220:F1220"/>
    <mergeCell ref="G1220:H1220"/>
    <mergeCell ref="I1220:J1220"/>
    <mergeCell ref="L1220:M1220"/>
    <mergeCell ref="O1220:P1220"/>
    <mergeCell ref="Q1218:R1218"/>
    <mergeCell ref="B1219:C1219"/>
    <mergeCell ref="D1219:F1219"/>
    <mergeCell ref="G1219:H1219"/>
    <mergeCell ref="I1219:J1219"/>
    <mergeCell ref="L1219:M1219"/>
    <mergeCell ref="O1219:P1219"/>
    <mergeCell ref="Q1219:R1219"/>
    <mergeCell ref="B1218:C1218"/>
    <mergeCell ref="D1218:F1218"/>
    <mergeCell ref="G1218:H1218"/>
    <mergeCell ref="I1218:J1218"/>
    <mergeCell ref="L1218:M1218"/>
    <mergeCell ref="O1218:P1218"/>
    <mergeCell ref="Q1229:R1229"/>
    <mergeCell ref="B1230:C1230"/>
    <mergeCell ref="D1230:F1230"/>
    <mergeCell ref="G1230:H1230"/>
    <mergeCell ref="I1230:J1230"/>
    <mergeCell ref="L1230:M1230"/>
    <mergeCell ref="O1230:P1230"/>
    <mergeCell ref="Q1230:R1230"/>
    <mergeCell ref="B1229:C1229"/>
    <mergeCell ref="D1229:F1229"/>
    <mergeCell ref="G1229:H1229"/>
    <mergeCell ref="I1229:J1229"/>
    <mergeCell ref="L1229:M1229"/>
    <mergeCell ref="O1229:P1229"/>
    <mergeCell ref="A1226:S1226"/>
    <mergeCell ref="A1227:D1227"/>
    <mergeCell ref="E1227:O1227"/>
    <mergeCell ref="P1227:Q1227"/>
    <mergeCell ref="R1227:S1227"/>
    <mergeCell ref="B1228:C1228"/>
    <mergeCell ref="D1228:F1228"/>
    <mergeCell ref="G1228:H1228"/>
    <mergeCell ref="I1228:J1228"/>
    <mergeCell ref="L1228:R1228"/>
    <mergeCell ref="O1224:P1224"/>
    <mergeCell ref="Q1224:R1224"/>
    <mergeCell ref="A1225:K1225"/>
    <mergeCell ref="L1225:M1225"/>
    <mergeCell ref="O1225:P1225"/>
    <mergeCell ref="Q1225:R1225"/>
    <mergeCell ref="Q1235:R1235"/>
    <mergeCell ref="B1223:C1223"/>
    <mergeCell ref="D1223:F1223"/>
    <mergeCell ref="G1223:H1223"/>
    <mergeCell ref="I1223:J1223"/>
    <mergeCell ref="L1223:M1223"/>
    <mergeCell ref="O1223:P1223"/>
    <mergeCell ref="Q1223:R1223"/>
    <mergeCell ref="A1224:K1224"/>
    <mergeCell ref="L1224:M1224"/>
    <mergeCell ref="B1235:C1235"/>
    <mergeCell ref="D1235:F1235"/>
    <mergeCell ref="G1235:H1235"/>
    <mergeCell ref="I1235:J1235"/>
    <mergeCell ref="L1235:M1235"/>
    <mergeCell ref="O1235:P1235"/>
    <mergeCell ref="O1233:P1233"/>
    <mergeCell ref="Q1233:R1233"/>
    <mergeCell ref="B1234:C1234"/>
    <mergeCell ref="D1234:F1234"/>
    <mergeCell ref="G1234:H1234"/>
    <mergeCell ref="I1234:J1234"/>
    <mergeCell ref="L1234:M1234"/>
    <mergeCell ref="O1234:P1234"/>
    <mergeCell ref="Q1234:R1234"/>
    <mergeCell ref="G1232:H1232"/>
    <mergeCell ref="I1232:J1232"/>
    <mergeCell ref="L1232:M1232"/>
    <mergeCell ref="O1232:P1232"/>
    <mergeCell ref="Q1232:R1232"/>
    <mergeCell ref="B1233:C1233"/>
    <mergeCell ref="D1233:F1233"/>
    <mergeCell ref="G1233:H1233"/>
    <mergeCell ref="I1233:J1233"/>
    <mergeCell ref="L1233:M1233"/>
    <mergeCell ref="Q1240:R1240"/>
    <mergeCell ref="B1231:C1231"/>
    <mergeCell ref="D1231:F1231"/>
    <mergeCell ref="G1231:H1231"/>
    <mergeCell ref="I1231:J1231"/>
    <mergeCell ref="L1231:M1231"/>
    <mergeCell ref="O1231:P1231"/>
    <mergeCell ref="Q1231:R1231"/>
    <mergeCell ref="B1232:C1232"/>
    <mergeCell ref="D1232:F1232"/>
    <mergeCell ref="B1240:C1240"/>
    <mergeCell ref="D1240:F1240"/>
    <mergeCell ref="G1240:H1240"/>
    <mergeCell ref="I1240:J1240"/>
    <mergeCell ref="L1240:M1240"/>
    <mergeCell ref="O1240:P1240"/>
    <mergeCell ref="O1238:P1238"/>
    <mergeCell ref="Q1238:R1238"/>
    <mergeCell ref="B1239:C1239"/>
    <mergeCell ref="D1239:F1239"/>
    <mergeCell ref="G1239:H1239"/>
    <mergeCell ref="I1239:J1239"/>
    <mergeCell ref="L1239:M1239"/>
    <mergeCell ref="O1239:P1239"/>
    <mergeCell ref="Q1239:R1239"/>
    <mergeCell ref="G1237:H1237"/>
    <mergeCell ref="I1237:J1237"/>
    <mergeCell ref="L1237:M1237"/>
    <mergeCell ref="O1237:P1237"/>
    <mergeCell ref="Q1237:R1237"/>
    <mergeCell ref="B1238:C1238"/>
    <mergeCell ref="D1238:F1238"/>
    <mergeCell ref="G1238:H1238"/>
    <mergeCell ref="I1238:J1238"/>
    <mergeCell ref="L1238:M1238"/>
    <mergeCell ref="Q1245:R1245"/>
    <mergeCell ref="B1236:C1236"/>
    <mergeCell ref="D1236:F1236"/>
    <mergeCell ref="G1236:H1236"/>
    <mergeCell ref="I1236:J1236"/>
    <mergeCell ref="L1236:M1236"/>
    <mergeCell ref="O1236:P1236"/>
    <mergeCell ref="Q1236:R1236"/>
    <mergeCell ref="B1237:C1237"/>
    <mergeCell ref="D1237:F1237"/>
    <mergeCell ref="B1245:C1245"/>
    <mergeCell ref="D1245:F1245"/>
    <mergeCell ref="G1245:H1245"/>
    <mergeCell ref="I1245:J1245"/>
    <mergeCell ref="L1245:M1245"/>
    <mergeCell ref="O1245:P1245"/>
    <mergeCell ref="O1243:P1243"/>
    <mergeCell ref="Q1243:R1243"/>
    <mergeCell ref="B1244:C1244"/>
    <mergeCell ref="D1244:F1244"/>
    <mergeCell ref="G1244:H1244"/>
    <mergeCell ref="I1244:J1244"/>
    <mergeCell ref="L1244:M1244"/>
    <mergeCell ref="O1244:P1244"/>
    <mergeCell ref="Q1244:R1244"/>
    <mergeCell ref="G1242:H1242"/>
    <mergeCell ref="I1242:J1242"/>
    <mergeCell ref="L1242:M1242"/>
    <mergeCell ref="O1242:P1242"/>
    <mergeCell ref="Q1242:R1242"/>
    <mergeCell ref="B1243:C1243"/>
    <mergeCell ref="D1243:F1243"/>
    <mergeCell ref="G1243:H1243"/>
    <mergeCell ref="I1243:J1243"/>
    <mergeCell ref="L1243:M1243"/>
    <mergeCell ref="Q1250:R1250"/>
    <mergeCell ref="B1241:C1241"/>
    <mergeCell ref="D1241:F1241"/>
    <mergeCell ref="G1241:H1241"/>
    <mergeCell ref="I1241:J1241"/>
    <mergeCell ref="L1241:M1241"/>
    <mergeCell ref="O1241:P1241"/>
    <mergeCell ref="Q1241:R1241"/>
    <mergeCell ref="B1242:C1242"/>
    <mergeCell ref="D1242:F1242"/>
    <mergeCell ref="B1250:C1250"/>
    <mergeCell ref="D1250:F1250"/>
    <mergeCell ref="G1250:H1250"/>
    <mergeCell ref="I1250:J1250"/>
    <mergeCell ref="L1250:M1250"/>
    <mergeCell ref="O1250:P1250"/>
    <mergeCell ref="Q1248:R1248"/>
    <mergeCell ref="B1249:C1249"/>
    <mergeCell ref="D1249:F1249"/>
    <mergeCell ref="G1249:H1249"/>
    <mergeCell ref="I1249:J1249"/>
    <mergeCell ref="L1249:M1249"/>
    <mergeCell ref="O1249:P1249"/>
    <mergeCell ref="Q1249:R1249"/>
    <mergeCell ref="B1248:C1248"/>
    <mergeCell ref="D1248:F1248"/>
    <mergeCell ref="G1248:H1248"/>
    <mergeCell ref="I1248:J1248"/>
    <mergeCell ref="L1248:M1248"/>
    <mergeCell ref="O1248:P1248"/>
    <mergeCell ref="Q1246:R1246"/>
    <mergeCell ref="B1247:C1247"/>
    <mergeCell ref="D1247:F1247"/>
    <mergeCell ref="G1247:H1247"/>
    <mergeCell ref="I1247:J1247"/>
    <mergeCell ref="L1247:M1247"/>
    <mergeCell ref="O1247:P1247"/>
    <mergeCell ref="Q1247:R1247"/>
    <mergeCell ref="B1246:C1246"/>
    <mergeCell ref="D1246:F1246"/>
    <mergeCell ref="G1246:H1246"/>
    <mergeCell ref="I1246:J1246"/>
    <mergeCell ref="L1246:M1246"/>
    <mergeCell ref="O1246:P1246"/>
    <mergeCell ref="A1255:K1255"/>
    <mergeCell ref="L1255:M1255"/>
    <mergeCell ref="O1255:P1255"/>
    <mergeCell ref="Q1255:R1255"/>
    <mergeCell ref="A1256:K1256"/>
    <mergeCell ref="L1256:M1256"/>
    <mergeCell ref="O1256:P1256"/>
    <mergeCell ref="Q1256:R1256"/>
    <mergeCell ref="Q1253:R1253"/>
    <mergeCell ref="B1254:C1254"/>
    <mergeCell ref="D1254:F1254"/>
    <mergeCell ref="G1254:H1254"/>
    <mergeCell ref="I1254:J1254"/>
    <mergeCell ref="L1254:M1254"/>
    <mergeCell ref="O1254:P1254"/>
    <mergeCell ref="Q1254:R1254"/>
    <mergeCell ref="B1253:C1253"/>
    <mergeCell ref="D1253:F1253"/>
    <mergeCell ref="G1253:H1253"/>
    <mergeCell ref="I1253:J1253"/>
    <mergeCell ref="L1253:M1253"/>
    <mergeCell ref="O1253:P1253"/>
    <mergeCell ref="Q1251:R1251"/>
    <mergeCell ref="B1252:C1252"/>
    <mergeCell ref="D1252:F1252"/>
    <mergeCell ref="G1252:H1252"/>
    <mergeCell ref="I1252:J1252"/>
    <mergeCell ref="L1252:M1252"/>
    <mergeCell ref="O1252:P1252"/>
    <mergeCell ref="Q1252:R1252"/>
    <mergeCell ref="B1251:C1251"/>
    <mergeCell ref="D1251:F1251"/>
    <mergeCell ref="G1251:H1251"/>
    <mergeCell ref="I1251:J1251"/>
    <mergeCell ref="L1251:M1251"/>
    <mergeCell ref="O1251:P1251"/>
    <mergeCell ref="Q1262:R1262"/>
    <mergeCell ref="B1263:C1263"/>
    <mergeCell ref="D1263:F1263"/>
    <mergeCell ref="G1263:H1263"/>
    <mergeCell ref="I1263:J1263"/>
    <mergeCell ref="L1263:M1263"/>
    <mergeCell ref="O1263:P1263"/>
    <mergeCell ref="Q1263:R1263"/>
    <mergeCell ref="B1262:C1262"/>
    <mergeCell ref="D1262:F1262"/>
    <mergeCell ref="G1262:H1262"/>
    <mergeCell ref="I1262:J1262"/>
    <mergeCell ref="L1262:M1262"/>
    <mergeCell ref="O1262:P1262"/>
    <mergeCell ref="O1260:P1260"/>
    <mergeCell ref="Q1260:R1260"/>
    <mergeCell ref="B1261:C1261"/>
    <mergeCell ref="D1261:F1261"/>
    <mergeCell ref="G1261:H1261"/>
    <mergeCell ref="I1261:J1261"/>
    <mergeCell ref="L1261:M1261"/>
    <mergeCell ref="O1261:P1261"/>
    <mergeCell ref="Q1261:R1261"/>
    <mergeCell ref="B1259:C1259"/>
    <mergeCell ref="D1259:F1259"/>
    <mergeCell ref="G1259:H1259"/>
    <mergeCell ref="I1259:J1259"/>
    <mergeCell ref="L1259:R1259"/>
    <mergeCell ref="B1260:C1260"/>
    <mergeCell ref="D1260:F1260"/>
    <mergeCell ref="G1260:H1260"/>
    <mergeCell ref="I1260:J1260"/>
    <mergeCell ref="L1260:M1260"/>
    <mergeCell ref="A1269:S1269"/>
    <mergeCell ref="A1270:D1270"/>
    <mergeCell ref="E1270:O1270"/>
    <mergeCell ref="P1270:Q1270"/>
    <mergeCell ref="R1270:S1270"/>
    <mergeCell ref="A1257:S1257"/>
    <mergeCell ref="A1258:D1258"/>
    <mergeCell ref="E1258:O1258"/>
    <mergeCell ref="P1258:Q1258"/>
    <mergeCell ref="R1258:S1258"/>
    <mergeCell ref="Q1266:R1266"/>
    <mergeCell ref="A1267:K1267"/>
    <mergeCell ref="L1267:M1267"/>
    <mergeCell ref="O1267:P1267"/>
    <mergeCell ref="Q1267:R1267"/>
    <mergeCell ref="A1268:K1268"/>
    <mergeCell ref="L1268:M1268"/>
    <mergeCell ref="O1268:P1268"/>
    <mergeCell ref="Q1268:R1268"/>
    <mergeCell ref="B1266:C1266"/>
    <mergeCell ref="D1266:F1266"/>
    <mergeCell ref="G1266:H1266"/>
    <mergeCell ref="I1266:J1266"/>
    <mergeCell ref="L1266:M1266"/>
    <mergeCell ref="O1266:P1266"/>
    <mergeCell ref="Q1264:R1264"/>
    <mergeCell ref="B1265:C1265"/>
    <mergeCell ref="D1265:F1265"/>
    <mergeCell ref="G1265:H1265"/>
    <mergeCell ref="I1265:J1265"/>
    <mergeCell ref="L1265:M1265"/>
    <mergeCell ref="O1265:P1265"/>
    <mergeCell ref="Q1265:R1265"/>
    <mergeCell ref="B1264:C1264"/>
    <mergeCell ref="D1264:F1264"/>
    <mergeCell ref="G1264:H1264"/>
    <mergeCell ref="I1264:J1264"/>
    <mergeCell ref="L1264:M1264"/>
    <mergeCell ref="O1264:P1264"/>
    <mergeCell ref="Q1274:R1274"/>
    <mergeCell ref="B1275:C1275"/>
    <mergeCell ref="D1275:F1275"/>
    <mergeCell ref="G1275:H1275"/>
    <mergeCell ref="I1275:J1275"/>
    <mergeCell ref="L1275:M1275"/>
    <mergeCell ref="O1275:P1275"/>
    <mergeCell ref="Q1275:R1275"/>
    <mergeCell ref="B1274:C1274"/>
    <mergeCell ref="D1274:F1274"/>
    <mergeCell ref="G1274:H1274"/>
    <mergeCell ref="I1274:J1274"/>
    <mergeCell ref="L1274:M1274"/>
    <mergeCell ref="O1274:P1274"/>
    <mergeCell ref="L1272:M1272"/>
    <mergeCell ref="O1272:P1272"/>
    <mergeCell ref="Q1272:R1272"/>
    <mergeCell ref="B1273:C1273"/>
    <mergeCell ref="D1273:F1273"/>
    <mergeCell ref="G1273:H1273"/>
    <mergeCell ref="I1273:J1273"/>
    <mergeCell ref="L1273:M1273"/>
    <mergeCell ref="O1273:P1273"/>
    <mergeCell ref="Q1273:R1273"/>
    <mergeCell ref="Q1280:R1280"/>
    <mergeCell ref="B1271:C1271"/>
    <mergeCell ref="D1271:F1271"/>
    <mergeCell ref="G1271:H1271"/>
    <mergeCell ref="I1271:J1271"/>
    <mergeCell ref="L1271:R1271"/>
    <mergeCell ref="B1272:C1272"/>
    <mergeCell ref="D1272:F1272"/>
    <mergeCell ref="G1272:H1272"/>
    <mergeCell ref="I1272:J1272"/>
    <mergeCell ref="B1280:C1280"/>
    <mergeCell ref="D1280:F1280"/>
    <mergeCell ref="G1280:H1280"/>
    <mergeCell ref="I1280:J1280"/>
    <mergeCell ref="L1280:M1280"/>
    <mergeCell ref="O1280:P1280"/>
    <mergeCell ref="O1278:P1278"/>
    <mergeCell ref="Q1278:R1278"/>
    <mergeCell ref="B1279:C1279"/>
    <mergeCell ref="D1279:F1279"/>
    <mergeCell ref="G1279:H1279"/>
    <mergeCell ref="I1279:J1279"/>
    <mergeCell ref="L1279:M1279"/>
    <mergeCell ref="O1279:P1279"/>
    <mergeCell ref="Q1279:R1279"/>
    <mergeCell ref="G1277:H1277"/>
    <mergeCell ref="I1277:J1277"/>
    <mergeCell ref="L1277:M1277"/>
    <mergeCell ref="O1277:P1277"/>
    <mergeCell ref="Q1277:R1277"/>
    <mergeCell ref="B1278:C1278"/>
    <mergeCell ref="D1278:F1278"/>
    <mergeCell ref="G1278:H1278"/>
    <mergeCell ref="I1278:J1278"/>
    <mergeCell ref="L1278:M1278"/>
    <mergeCell ref="Q1285:R1285"/>
    <mergeCell ref="B1276:C1276"/>
    <mergeCell ref="D1276:F1276"/>
    <mergeCell ref="G1276:H1276"/>
    <mergeCell ref="I1276:J1276"/>
    <mergeCell ref="L1276:M1276"/>
    <mergeCell ref="O1276:P1276"/>
    <mergeCell ref="Q1276:R1276"/>
    <mergeCell ref="B1277:C1277"/>
    <mergeCell ref="D1277:F1277"/>
    <mergeCell ref="B1285:C1285"/>
    <mergeCell ref="D1285:F1285"/>
    <mergeCell ref="G1285:H1285"/>
    <mergeCell ref="I1285:J1285"/>
    <mergeCell ref="L1285:M1285"/>
    <mergeCell ref="O1285:P1285"/>
    <mergeCell ref="Q1283:R1283"/>
    <mergeCell ref="B1284:C1284"/>
    <mergeCell ref="D1284:F1284"/>
    <mergeCell ref="G1284:H1284"/>
    <mergeCell ref="I1284:J1284"/>
    <mergeCell ref="L1284:M1284"/>
    <mergeCell ref="O1284:P1284"/>
    <mergeCell ref="Q1284:R1284"/>
    <mergeCell ref="B1283:C1283"/>
    <mergeCell ref="D1283:F1283"/>
    <mergeCell ref="G1283:H1283"/>
    <mergeCell ref="I1283:J1283"/>
    <mergeCell ref="L1283:M1283"/>
    <mergeCell ref="O1283:P1283"/>
    <mergeCell ref="Q1281:R1281"/>
    <mergeCell ref="B1282:C1282"/>
    <mergeCell ref="D1282:F1282"/>
    <mergeCell ref="G1282:H1282"/>
    <mergeCell ref="I1282:J1282"/>
    <mergeCell ref="L1282:M1282"/>
    <mergeCell ref="O1282:P1282"/>
    <mergeCell ref="Q1282:R1282"/>
    <mergeCell ref="B1281:C1281"/>
    <mergeCell ref="D1281:F1281"/>
    <mergeCell ref="G1281:H1281"/>
    <mergeCell ref="I1281:J1281"/>
    <mergeCell ref="L1281:M1281"/>
    <mergeCell ref="O1281:P1281"/>
    <mergeCell ref="Q1292:R1292"/>
    <mergeCell ref="B1293:C1293"/>
    <mergeCell ref="D1293:F1293"/>
    <mergeCell ref="G1293:H1293"/>
    <mergeCell ref="I1293:J1293"/>
    <mergeCell ref="L1293:M1293"/>
    <mergeCell ref="O1293:P1293"/>
    <mergeCell ref="Q1293:R1293"/>
    <mergeCell ref="B1292:C1292"/>
    <mergeCell ref="D1292:F1292"/>
    <mergeCell ref="G1292:H1292"/>
    <mergeCell ref="I1292:J1292"/>
    <mergeCell ref="L1292:M1292"/>
    <mergeCell ref="O1292:P1292"/>
    <mergeCell ref="A1289:S1289"/>
    <mergeCell ref="A1290:D1290"/>
    <mergeCell ref="E1290:O1290"/>
    <mergeCell ref="P1290:Q1290"/>
    <mergeCell ref="R1290:S1290"/>
    <mergeCell ref="B1291:C1291"/>
    <mergeCell ref="D1291:F1291"/>
    <mergeCell ref="G1291:H1291"/>
    <mergeCell ref="I1291:J1291"/>
    <mergeCell ref="L1291:R1291"/>
    <mergeCell ref="O1287:P1287"/>
    <mergeCell ref="Q1287:R1287"/>
    <mergeCell ref="A1288:K1288"/>
    <mergeCell ref="L1288:M1288"/>
    <mergeCell ref="O1288:P1288"/>
    <mergeCell ref="Q1288:R1288"/>
    <mergeCell ref="Q1298:R1298"/>
    <mergeCell ref="B1286:C1286"/>
    <mergeCell ref="D1286:F1286"/>
    <mergeCell ref="G1286:H1286"/>
    <mergeCell ref="I1286:J1286"/>
    <mergeCell ref="L1286:M1286"/>
    <mergeCell ref="O1286:P1286"/>
    <mergeCell ref="Q1286:R1286"/>
    <mergeCell ref="A1287:K1287"/>
    <mergeCell ref="L1287:M1287"/>
    <mergeCell ref="B1298:C1298"/>
    <mergeCell ref="D1298:F1298"/>
    <mergeCell ref="G1298:H1298"/>
    <mergeCell ref="I1298:J1298"/>
    <mergeCell ref="L1298:M1298"/>
    <mergeCell ref="O1298:P1298"/>
    <mergeCell ref="Q1296:R1296"/>
    <mergeCell ref="B1297:C1297"/>
    <mergeCell ref="D1297:F1297"/>
    <mergeCell ref="G1297:H1297"/>
    <mergeCell ref="I1297:J1297"/>
    <mergeCell ref="L1297:M1297"/>
    <mergeCell ref="O1297:P1297"/>
    <mergeCell ref="Q1297:R1297"/>
    <mergeCell ref="B1296:C1296"/>
    <mergeCell ref="D1296:F1296"/>
    <mergeCell ref="G1296:H1296"/>
    <mergeCell ref="I1296:J1296"/>
    <mergeCell ref="L1296:M1296"/>
    <mergeCell ref="O1296:P1296"/>
    <mergeCell ref="Q1294:R1294"/>
    <mergeCell ref="B1295:C1295"/>
    <mergeCell ref="D1295:F1295"/>
    <mergeCell ref="G1295:H1295"/>
    <mergeCell ref="I1295:J1295"/>
    <mergeCell ref="L1295:M1295"/>
    <mergeCell ref="O1295:P1295"/>
    <mergeCell ref="Q1295:R1295"/>
    <mergeCell ref="B1294:C1294"/>
    <mergeCell ref="D1294:F1294"/>
    <mergeCell ref="G1294:H1294"/>
    <mergeCell ref="I1294:J1294"/>
    <mergeCell ref="L1294:M1294"/>
    <mergeCell ref="O1294:P1294"/>
    <mergeCell ref="Q1305:R1305"/>
    <mergeCell ref="B1306:C1306"/>
    <mergeCell ref="D1306:F1306"/>
    <mergeCell ref="G1306:H1306"/>
    <mergeCell ref="I1306:J1306"/>
    <mergeCell ref="L1306:M1306"/>
    <mergeCell ref="O1306:P1306"/>
    <mergeCell ref="Q1306:R1306"/>
    <mergeCell ref="B1305:C1305"/>
    <mergeCell ref="D1305:F1305"/>
    <mergeCell ref="G1305:H1305"/>
    <mergeCell ref="I1305:J1305"/>
    <mergeCell ref="L1305:M1305"/>
    <mergeCell ref="O1305:P1305"/>
    <mergeCell ref="A1302:S1302"/>
    <mergeCell ref="A1303:D1303"/>
    <mergeCell ref="E1303:O1303"/>
    <mergeCell ref="P1303:Q1303"/>
    <mergeCell ref="R1303:S1303"/>
    <mergeCell ref="B1304:C1304"/>
    <mergeCell ref="D1304:F1304"/>
    <mergeCell ref="G1304:H1304"/>
    <mergeCell ref="I1304:J1304"/>
    <mergeCell ref="L1304:R1304"/>
    <mergeCell ref="O1300:P1300"/>
    <mergeCell ref="Q1300:R1300"/>
    <mergeCell ref="A1301:K1301"/>
    <mergeCell ref="L1301:M1301"/>
    <mergeCell ref="O1301:P1301"/>
    <mergeCell ref="Q1301:R1301"/>
    <mergeCell ref="Q1311:R1311"/>
    <mergeCell ref="B1299:C1299"/>
    <mergeCell ref="D1299:F1299"/>
    <mergeCell ref="G1299:H1299"/>
    <mergeCell ref="I1299:J1299"/>
    <mergeCell ref="L1299:M1299"/>
    <mergeCell ref="O1299:P1299"/>
    <mergeCell ref="Q1299:R1299"/>
    <mergeCell ref="A1300:K1300"/>
    <mergeCell ref="L1300:M1300"/>
    <mergeCell ref="B1311:C1311"/>
    <mergeCell ref="D1311:F1311"/>
    <mergeCell ref="G1311:H1311"/>
    <mergeCell ref="I1311:J1311"/>
    <mergeCell ref="L1311:M1311"/>
    <mergeCell ref="O1311:P1311"/>
    <mergeCell ref="O1309:P1309"/>
    <mergeCell ref="Q1309:R1309"/>
    <mergeCell ref="B1310:C1310"/>
    <mergeCell ref="D1310:F1310"/>
    <mergeCell ref="G1310:H1310"/>
    <mergeCell ref="I1310:J1310"/>
    <mergeCell ref="L1310:M1310"/>
    <mergeCell ref="O1310:P1310"/>
    <mergeCell ref="Q1310:R1310"/>
    <mergeCell ref="G1308:H1308"/>
    <mergeCell ref="I1308:J1308"/>
    <mergeCell ref="L1308:M1308"/>
    <mergeCell ref="O1308:P1308"/>
    <mergeCell ref="Q1308:R1308"/>
    <mergeCell ref="B1309:C1309"/>
    <mergeCell ref="D1309:F1309"/>
    <mergeCell ref="G1309:H1309"/>
    <mergeCell ref="I1309:J1309"/>
    <mergeCell ref="L1309:M1309"/>
    <mergeCell ref="Q1316:R1316"/>
    <mergeCell ref="B1307:C1307"/>
    <mergeCell ref="D1307:F1307"/>
    <mergeCell ref="G1307:H1307"/>
    <mergeCell ref="I1307:J1307"/>
    <mergeCell ref="L1307:M1307"/>
    <mergeCell ref="O1307:P1307"/>
    <mergeCell ref="Q1307:R1307"/>
    <mergeCell ref="B1308:C1308"/>
    <mergeCell ref="D1308:F1308"/>
    <mergeCell ref="B1316:C1316"/>
    <mergeCell ref="D1316:F1316"/>
    <mergeCell ref="G1316:H1316"/>
    <mergeCell ref="I1316:J1316"/>
    <mergeCell ref="L1316:M1316"/>
    <mergeCell ref="O1316:P1316"/>
    <mergeCell ref="O1314:P1314"/>
    <mergeCell ref="Q1314:R1314"/>
    <mergeCell ref="B1315:C1315"/>
    <mergeCell ref="D1315:F1315"/>
    <mergeCell ref="G1315:H1315"/>
    <mergeCell ref="I1315:J1315"/>
    <mergeCell ref="L1315:M1315"/>
    <mergeCell ref="O1315:P1315"/>
    <mergeCell ref="Q1315:R1315"/>
    <mergeCell ref="G1313:H1313"/>
    <mergeCell ref="I1313:J1313"/>
    <mergeCell ref="L1313:M1313"/>
    <mergeCell ref="O1313:P1313"/>
    <mergeCell ref="Q1313:R1313"/>
    <mergeCell ref="B1314:C1314"/>
    <mergeCell ref="D1314:F1314"/>
    <mergeCell ref="G1314:H1314"/>
    <mergeCell ref="I1314:J1314"/>
    <mergeCell ref="L1314:M1314"/>
    <mergeCell ref="Q1321:R1321"/>
    <mergeCell ref="B1312:C1312"/>
    <mergeCell ref="D1312:F1312"/>
    <mergeCell ref="G1312:H1312"/>
    <mergeCell ref="I1312:J1312"/>
    <mergeCell ref="L1312:M1312"/>
    <mergeCell ref="O1312:P1312"/>
    <mergeCell ref="Q1312:R1312"/>
    <mergeCell ref="B1313:C1313"/>
    <mergeCell ref="D1313:F1313"/>
    <mergeCell ref="B1321:C1321"/>
    <mergeCell ref="D1321:F1321"/>
    <mergeCell ref="G1321:H1321"/>
    <mergeCell ref="I1321:J1321"/>
    <mergeCell ref="L1321:M1321"/>
    <mergeCell ref="O1321:P1321"/>
    <mergeCell ref="O1319:P1319"/>
    <mergeCell ref="Q1319:R1319"/>
    <mergeCell ref="B1320:C1320"/>
    <mergeCell ref="D1320:F1320"/>
    <mergeCell ref="G1320:H1320"/>
    <mergeCell ref="I1320:J1320"/>
    <mergeCell ref="L1320:M1320"/>
    <mergeCell ref="O1320:P1320"/>
    <mergeCell ref="Q1320:R1320"/>
    <mergeCell ref="G1318:H1318"/>
    <mergeCell ref="I1318:J1318"/>
    <mergeCell ref="L1318:M1318"/>
    <mergeCell ref="O1318:P1318"/>
    <mergeCell ref="Q1318:R1318"/>
    <mergeCell ref="B1319:C1319"/>
    <mergeCell ref="D1319:F1319"/>
    <mergeCell ref="G1319:H1319"/>
    <mergeCell ref="I1319:J1319"/>
    <mergeCell ref="L1319:M1319"/>
    <mergeCell ref="Q1326:R1326"/>
    <mergeCell ref="B1317:C1317"/>
    <mergeCell ref="D1317:F1317"/>
    <mergeCell ref="G1317:H1317"/>
    <mergeCell ref="I1317:J1317"/>
    <mergeCell ref="L1317:M1317"/>
    <mergeCell ref="O1317:P1317"/>
    <mergeCell ref="Q1317:R1317"/>
    <mergeCell ref="B1318:C1318"/>
    <mergeCell ref="D1318:F1318"/>
    <mergeCell ref="B1326:C1326"/>
    <mergeCell ref="D1326:F1326"/>
    <mergeCell ref="G1326:H1326"/>
    <mergeCell ref="I1326:J1326"/>
    <mergeCell ref="L1326:M1326"/>
    <mergeCell ref="O1326:P1326"/>
    <mergeCell ref="O1324:P1324"/>
    <mergeCell ref="Q1324:R1324"/>
    <mergeCell ref="B1325:C1325"/>
    <mergeCell ref="D1325:F1325"/>
    <mergeCell ref="G1325:H1325"/>
    <mergeCell ref="I1325:J1325"/>
    <mergeCell ref="L1325:M1325"/>
    <mergeCell ref="O1325:P1325"/>
    <mergeCell ref="Q1325:R1325"/>
    <mergeCell ref="G1323:H1323"/>
    <mergeCell ref="I1323:J1323"/>
    <mergeCell ref="L1323:M1323"/>
    <mergeCell ref="O1323:P1323"/>
    <mergeCell ref="Q1323:R1323"/>
    <mergeCell ref="B1324:C1324"/>
    <mergeCell ref="D1324:F1324"/>
    <mergeCell ref="G1324:H1324"/>
    <mergeCell ref="I1324:J1324"/>
    <mergeCell ref="L1324:M1324"/>
    <mergeCell ref="Q1331:R1331"/>
    <mergeCell ref="B1322:C1322"/>
    <mergeCell ref="D1322:F1322"/>
    <mergeCell ref="G1322:H1322"/>
    <mergeCell ref="I1322:J1322"/>
    <mergeCell ref="L1322:M1322"/>
    <mergeCell ref="O1322:P1322"/>
    <mergeCell ref="Q1322:R1322"/>
    <mergeCell ref="B1323:C1323"/>
    <mergeCell ref="D1323:F1323"/>
    <mergeCell ref="B1331:C1331"/>
    <mergeCell ref="D1331:F1331"/>
    <mergeCell ref="G1331:H1331"/>
    <mergeCell ref="I1331:J1331"/>
    <mergeCell ref="L1331:M1331"/>
    <mergeCell ref="O1331:P1331"/>
    <mergeCell ref="O1329:P1329"/>
    <mergeCell ref="Q1329:R1329"/>
    <mergeCell ref="B1330:C1330"/>
    <mergeCell ref="D1330:F1330"/>
    <mergeCell ref="G1330:H1330"/>
    <mergeCell ref="I1330:J1330"/>
    <mergeCell ref="L1330:M1330"/>
    <mergeCell ref="O1330:P1330"/>
    <mergeCell ref="Q1330:R1330"/>
    <mergeCell ref="G1328:H1328"/>
    <mergeCell ref="I1328:J1328"/>
    <mergeCell ref="L1328:M1328"/>
    <mergeCell ref="O1328:P1328"/>
    <mergeCell ref="Q1328:R1328"/>
    <mergeCell ref="B1329:C1329"/>
    <mergeCell ref="D1329:F1329"/>
    <mergeCell ref="G1329:H1329"/>
    <mergeCell ref="I1329:J1329"/>
    <mergeCell ref="L1329:M1329"/>
    <mergeCell ref="Q1336:R1336"/>
    <mergeCell ref="B1327:C1327"/>
    <mergeCell ref="D1327:F1327"/>
    <mergeCell ref="G1327:H1327"/>
    <mergeCell ref="I1327:J1327"/>
    <mergeCell ref="L1327:M1327"/>
    <mergeCell ref="O1327:P1327"/>
    <mergeCell ref="Q1327:R1327"/>
    <mergeCell ref="B1328:C1328"/>
    <mergeCell ref="D1328:F1328"/>
    <mergeCell ref="B1336:C1336"/>
    <mergeCell ref="D1336:F1336"/>
    <mergeCell ref="G1336:H1336"/>
    <mergeCell ref="I1336:J1336"/>
    <mergeCell ref="L1336:M1336"/>
    <mergeCell ref="O1336:P1336"/>
    <mergeCell ref="Q1334:R1334"/>
    <mergeCell ref="B1335:C1335"/>
    <mergeCell ref="D1335:F1335"/>
    <mergeCell ref="G1335:H1335"/>
    <mergeCell ref="I1335:J1335"/>
    <mergeCell ref="L1335:M1335"/>
    <mergeCell ref="O1335:P1335"/>
    <mergeCell ref="Q1335:R1335"/>
    <mergeCell ref="B1334:C1334"/>
    <mergeCell ref="D1334:F1334"/>
    <mergeCell ref="G1334:H1334"/>
    <mergeCell ref="I1334:J1334"/>
    <mergeCell ref="L1334:M1334"/>
    <mergeCell ref="O1334:P1334"/>
    <mergeCell ref="Q1332:R1332"/>
    <mergeCell ref="B1333:C1333"/>
    <mergeCell ref="D1333:F1333"/>
    <mergeCell ref="G1333:H1333"/>
    <mergeCell ref="I1333:J1333"/>
    <mergeCell ref="L1333:M1333"/>
    <mergeCell ref="O1333:P1333"/>
    <mergeCell ref="Q1333:R1333"/>
    <mergeCell ref="B1332:C1332"/>
    <mergeCell ref="D1332:F1332"/>
    <mergeCell ref="G1332:H1332"/>
    <mergeCell ref="I1332:J1332"/>
    <mergeCell ref="L1332:M1332"/>
    <mergeCell ref="O1332:P1332"/>
    <mergeCell ref="A1341:K1341"/>
    <mergeCell ref="L1341:M1341"/>
    <mergeCell ref="O1341:P1341"/>
    <mergeCell ref="Q1341:R1341"/>
    <mergeCell ref="A1342:K1342"/>
    <mergeCell ref="L1342:M1342"/>
    <mergeCell ref="O1342:P1342"/>
    <mergeCell ref="Q1342:R1342"/>
    <mergeCell ref="Q1339:R1339"/>
    <mergeCell ref="B1340:C1340"/>
    <mergeCell ref="D1340:F1340"/>
    <mergeCell ref="G1340:H1340"/>
    <mergeCell ref="I1340:J1340"/>
    <mergeCell ref="L1340:M1340"/>
    <mergeCell ref="O1340:P1340"/>
    <mergeCell ref="Q1340:R1340"/>
    <mergeCell ref="B1339:C1339"/>
    <mergeCell ref="D1339:F1339"/>
    <mergeCell ref="G1339:H1339"/>
    <mergeCell ref="I1339:J1339"/>
    <mergeCell ref="L1339:M1339"/>
    <mergeCell ref="O1339:P1339"/>
    <mergeCell ref="Q1337:R1337"/>
    <mergeCell ref="B1338:C1338"/>
    <mergeCell ref="D1338:F1338"/>
    <mergeCell ref="G1338:H1338"/>
    <mergeCell ref="I1338:J1338"/>
    <mergeCell ref="L1338:M1338"/>
    <mergeCell ref="O1338:P1338"/>
    <mergeCell ref="Q1338:R1338"/>
    <mergeCell ref="B1337:C1337"/>
    <mergeCell ref="D1337:F1337"/>
    <mergeCell ref="G1337:H1337"/>
    <mergeCell ref="I1337:J1337"/>
    <mergeCell ref="L1337:M1337"/>
    <mergeCell ref="O1337:P1337"/>
    <mergeCell ref="Q1348:R1348"/>
    <mergeCell ref="B1349:C1349"/>
    <mergeCell ref="D1349:F1349"/>
    <mergeCell ref="G1349:H1349"/>
    <mergeCell ref="I1349:J1349"/>
    <mergeCell ref="L1349:M1349"/>
    <mergeCell ref="O1349:P1349"/>
    <mergeCell ref="Q1349:R1349"/>
    <mergeCell ref="B1348:C1348"/>
    <mergeCell ref="D1348:F1348"/>
    <mergeCell ref="G1348:H1348"/>
    <mergeCell ref="I1348:J1348"/>
    <mergeCell ref="L1348:M1348"/>
    <mergeCell ref="O1348:P1348"/>
    <mergeCell ref="Q1346:R1346"/>
    <mergeCell ref="B1347:C1347"/>
    <mergeCell ref="D1347:F1347"/>
    <mergeCell ref="G1347:H1347"/>
    <mergeCell ref="I1347:J1347"/>
    <mergeCell ref="L1347:M1347"/>
    <mergeCell ref="O1347:P1347"/>
    <mergeCell ref="Q1347:R1347"/>
    <mergeCell ref="B1346:C1346"/>
    <mergeCell ref="D1346:F1346"/>
    <mergeCell ref="G1346:H1346"/>
    <mergeCell ref="I1346:J1346"/>
    <mergeCell ref="L1346:M1346"/>
    <mergeCell ref="O1346:P1346"/>
    <mergeCell ref="A1343:S1343"/>
    <mergeCell ref="A1344:D1344"/>
    <mergeCell ref="E1344:O1344"/>
    <mergeCell ref="P1344:Q1344"/>
    <mergeCell ref="R1344:S1344"/>
    <mergeCell ref="B1345:C1345"/>
    <mergeCell ref="D1345:F1345"/>
    <mergeCell ref="G1345:H1345"/>
    <mergeCell ref="I1345:J1345"/>
    <mergeCell ref="L1345:R1345"/>
    <mergeCell ref="A1354:K1354"/>
    <mergeCell ref="L1354:M1354"/>
    <mergeCell ref="O1354:P1354"/>
    <mergeCell ref="Q1354:R1354"/>
    <mergeCell ref="A1355:K1355"/>
    <mergeCell ref="L1355:M1355"/>
    <mergeCell ref="O1355:P1355"/>
    <mergeCell ref="Q1355:R1355"/>
    <mergeCell ref="O1352:P1352"/>
    <mergeCell ref="Q1352:R1352"/>
    <mergeCell ref="B1353:C1353"/>
    <mergeCell ref="D1353:F1353"/>
    <mergeCell ref="G1353:H1353"/>
    <mergeCell ref="I1353:J1353"/>
    <mergeCell ref="L1353:M1353"/>
    <mergeCell ref="O1353:P1353"/>
    <mergeCell ref="Q1353:R1353"/>
    <mergeCell ref="G1351:H1351"/>
    <mergeCell ref="I1351:J1351"/>
    <mergeCell ref="L1351:M1351"/>
    <mergeCell ref="O1351:P1351"/>
    <mergeCell ref="Q1351:R1351"/>
    <mergeCell ref="B1352:C1352"/>
    <mergeCell ref="D1352:F1352"/>
    <mergeCell ref="G1352:H1352"/>
    <mergeCell ref="I1352:J1352"/>
    <mergeCell ref="L1352:M1352"/>
    <mergeCell ref="Q1362:R1362"/>
    <mergeCell ref="B1350:C1350"/>
    <mergeCell ref="D1350:F1350"/>
    <mergeCell ref="G1350:H1350"/>
    <mergeCell ref="I1350:J1350"/>
    <mergeCell ref="L1350:M1350"/>
    <mergeCell ref="O1350:P1350"/>
    <mergeCell ref="Q1350:R1350"/>
    <mergeCell ref="B1351:C1351"/>
    <mergeCell ref="D1351:F1351"/>
    <mergeCell ref="B1362:C1362"/>
    <mergeCell ref="D1362:F1362"/>
    <mergeCell ref="G1362:H1362"/>
    <mergeCell ref="I1362:J1362"/>
    <mergeCell ref="L1362:M1362"/>
    <mergeCell ref="O1362:P1362"/>
    <mergeCell ref="Q1360:R1360"/>
    <mergeCell ref="B1361:C1361"/>
    <mergeCell ref="D1361:F1361"/>
    <mergeCell ref="G1361:H1361"/>
    <mergeCell ref="I1361:J1361"/>
    <mergeCell ref="L1361:M1361"/>
    <mergeCell ref="O1361:P1361"/>
    <mergeCell ref="Q1361:R1361"/>
    <mergeCell ref="B1360:C1360"/>
    <mergeCell ref="D1360:F1360"/>
    <mergeCell ref="G1360:H1360"/>
    <mergeCell ref="I1360:J1360"/>
    <mergeCell ref="L1360:M1360"/>
    <mergeCell ref="O1360:P1360"/>
    <mergeCell ref="L1358:R1358"/>
    <mergeCell ref="B1359:C1359"/>
    <mergeCell ref="D1359:F1359"/>
    <mergeCell ref="G1359:H1359"/>
    <mergeCell ref="I1359:J1359"/>
    <mergeCell ref="L1359:M1359"/>
    <mergeCell ref="O1359:P1359"/>
    <mergeCell ref="Q1359:R1359"/>
    <mergeCell ref="Q1367:R1367"/>
    <mergeCell ref="A1356:S1356"/>
    <mergeCell ref="A1357:D1357"/>
    <mergeCell ref="E1357:O1357"/>
    <mergeCell ref="P1357:Q1357"/>
    <mergeCell ref="R1357:S1357"/>
    <mergeCell ref="B1358:C1358"/>
    <mergeCell ref="D1358:F1358"/>
    <mergeCell ref="G1358:H1358"/>
    <mergeCell ref="I1358:J1358"/>
    <mergeCell ref="B1367:C1367"/>
    <mergeCell ref="D1367:F1367"/>
    <mergeCell ref="G1367:H1367"/>
    <mergeCell ref="I1367:J1367"/>
    <mergeCell ref="L1367:M1367"/>
    <mergeCell ref="O1367:P1367"/>
    <mergeCell ref="O1365:P1365"/>
    <mergeCell ref="Q1365:R1365"/>
    <mergeCell ref="B1366:C1366"/>
    <mergeCell ref="D1366:F1366"/>
    <mergeCell ref="G1366:H1366"/>
    <mergeCell ref="I1366:J1366"/>
    <mergeCell ref="L1366:M1366"/>
    <mergeCell ref="O1366:P1366"/>
    <mergeCell ref="Q1366:R1366"/>
    <mergeCell ref="G1364:H1364"/>
    <mergeCell ref="I1364:J1364"/>
    <mergeCell ref="L1364:M1364"/>
    <mergeCell ref="O1364:P1364"/>
    <mergeCell ref="Q1364:R1364"/>
    <mergeCell ref="B1365:C1365"/>
    <mergeCell ref="D1365:F1365"/>
    <mergeCell ref="G1365:H1365"/>
    <mergeCell ref="I1365:J1365"/>
    <mergeCell ref="L1365:M1365"/>
    <mergeCell ref="Q1372:R1372"/>
    <mergeCell ref="B1363:C1363"/>
    <mergeCell ref="D1363:F1363"/>
    <mergeCell ref="G1363:H1363"/>
    <mergeCell ref="I1363:J1363"/>
    <mergeCell ref="L1363:M1363"/>
    <mergeCell ref="O1363:P1363"/>
    <mergeCell ref="Q1363:R1363"/>
    <mergeCell ref="B1364:C1364"/>
    <mergeCell ref="D1364:F1364"/>
    <mergeCell ref="B1372:C1372"/>
    <mergeCell ref="D1372:F1372"/>
    <mergeCell ref="G1372:H1372"/>
    <mergeCell ref="I1372:J1372"/>
    <mergeCell ref="L1372:M1372"/>
    <mergeCell ref="O1372:P1372"/>
    <mergeCell ref="O1370:P1370"/>
    <mergeCell ref="Q1370:R1370"/>
    <mergeCell ref="B1371:C1371"/>
    <mergeCell ref="D1371:F1371"/>
    <mergeCell ref="G1371:H1371"/>
    <mergeCell ref="I1371:J1371"/>
    <mergeCell ref="L1371:M1371"/>
    <mergeCell ref="O1371:P1371"/>
    <mergeCell ref="Q1371:R1371"/>
    <mergeCell ref="G1369:H1369"/>
    <mergeCell ref="I1369:J1369"/>
    <mergeCell ref="L1369:M1369"/>
    <mergeCell ref="O1369:P1369"/>
    <mergeCell ref="Q1369:R1369"/>
    <mergeCell ref="B1370:C1370"/>
    <mergeCell ref="D1370:F1370"/>
    <mergeCell ref="G1370:H1370"/>
    <mergeCell ref="I1370:J1370"/>
    <mergeCell ref="L1370:M1370"/>
    <mergeCell ref="Q1377:R1377"/>
    <mergeCell ref="B1368:C1368"/>
    <mergeCell ref="D1368:F1368"/>
    <mergeCell ref="G1368:H1368"/>
    <mergeCell ref="I1368:J1368"/>
    <mergeCell ref="L1368:M1368"/>
    <mergeCell ref="O1368:P1368"/>
    <mergeCell ref="Q1368:R1368"/>
    <mergeCell ref="B1369:C1369"/>
    <mergeCell ref="D1369:F1369"/>
    <mergeCell ref="B1377:C1377"/>
    <mergeCell ref="D1377:F1377"/>
    <mergeCell ref="G1377:H1377"/>
    <mergeCell ref="I1377:J1377"/>
    <mergeCell ref="L1377:M1377"/>
    <mergeCell ref="O1377:P1377"/>
    <mergeCell ref="O1375:P1375"/>
    <mergeCell ref="Q1375:R1375"/>
    <mergeCell ref="B1376:C1376"/>
    <mergeCell ref="D1376:F1376"/>
    <mergeCell ref="G1376:H1376"/>
    <mergeCell ref="I1376:J1376"/>
    <mergeCell ref="L1376:M1376"/>
    <mergeCell ref="O1376:P1376"/>
    <mergeCell ref="Q1376:R1376"/>
    <mergeCell ref="G1374:H1374"/>
    <mergeCell ref="I1374:J1374"/>
    <mergeCell ref="L1374:M1374"/>
    <mergeCell ref="O1374:P1374"/>
    <mergeCell ref="Q1374:R1374"/>
    <mergeCell ref="B1375:C1375"/>
    <mergeCell ref="D1375:F1375"/>
    <mergeCell ref="G1375:H1375"/>
    <mergeCell ref="I1375:J1375"/>
    <mergeCell ref="L1375:M1375"/>
    <mergeCell ref="Q1382:R1382"/>
    <mergeCell ref="B1373:C1373"/>
    <mergeCell ref="D1373:F1373"/>
    <mergeCell ref="G1373:H1373"/>
    <mergeCell ref="I1373:J1373"/>
    <mergeCell ref="L1373:M1373"/>
    <mergeCell ref="O1373:P1373"/>
    <mergeCell ref="Q1373:R1373"/>
    <mergeCell ref="B1374:C1374"/>
    <mergeCell ref="D1374:F1374"/>
    <mergeCell ref="B1382:C1382"/>
    <mergeCell ref="D1382:F1382"/>
    <mergeCell ref="G1382:H1382"/>
    <mergeCell ref="I1382:J1382"/>
    <mergeCell ref="L1382:M1382"/>
    <mergeCell ref="O1382:P1382"/>
    <mergeCell ref="O1380:P1380"/>
    <mergeCell ref="Q1380:R1380"/>
    <mergeCell ref="B1381:C1381"/>
    <mergeCell ref="D1381:F1381"/>
    <mergeCell ref="G1381:H1381"/>
    <mergeCell ref="I1381:J1381"/>
    <mergeCell ref="L1381:M1381"/>
    <mergeCell ref="O1381:P1381"/>
    <mergeCell ref="Q1381:R1381"/>
    <mergeCell ref="G1379:H1379"/>
    <mergeCell ref="I1379:J1379"/>
    <mergeCell ref="L1379:M1379"/>
    <mergeCell ref="O1379:P1379"/>
    <mergeCell ref="Q1379:R1379"/>
    <mergeCell ref="B1380:C1380"/>
    <mergeCell ref="D1380:F1380"/>
    <mergeCell ref="G1380:H1380"/>
    <mergeCell ref="I1380:J1380"/>
    <mergeCell ref="L1380:M1380"/>
    <mergeCell ref="Q1387:R1387"/>
    <mergeCell ref="B1378:C1378"/>
    <mergeCell ref="D1378:F1378"/>
    <mergeCell ref="G1378:H1378"/>
    <mergeCell ref="I1378:J1378"/>
    <mergeCell ref="L1378:M1378"/>
    <mergeCell ref="O1378:P1378"/>
    <mergeCell ref="Q1378:R1378"/>
    <mergeCell ref="B1379:C1379"/>
    <mergeCell ref="D1379:F1379"/>
    <mergeCell ref="B1387:C1387"/>
    <mergeCell ref="D1387:F1387"/>
    <mergeCell ref="G1387:H1387"/>
    <mergeCell ref="I1387:J1387"/>
    <mergeCell ref="L1387:M1387"/>
    <mergeCell ref="O1387:P1387"/>
    <mergeCell ref="O1385:P1385"/>
    <mergeCell ref="Q1385:R1385"/>
    <mergeCell ref="B1386:C1386"/>
    <mergeCell ref="D1386:F1386"/>
    <mergeCell ref="G1386:H1386"/>
    <mergeCell ref="I1386:J1386"/>
    <mergeCell ref="L1386:M1386"/>
    <mergeCell ref="O1386:P1386"/>
    <mergeCell ref="Q1386:R1386"/>
    <mergeCell ref="G1384:H1384"/>
    <mergeCell ref="I1384:J1384"/>
    <mergeCell ref="L1384:M1384"/>
    <mergeCell ref="O1384:P1384"/>
    <mergeCell ref="Q1384:R1384"/>
    <mergeCell ref="B1385:C1385"/>
    <mergeCell ref="D1385:F1385"/>
    <mergeCell ref="G1385:H1385"/>
    <mergeCell ref="I1385:J1385"/>
    <mergeCell ref="L1385:M1385"/>
    <mergeCell ref="Q1392:R1392"/>
    <mergeCell ref="B1383:C1383"/>
    <mergeCell ref="D1383:F1383"/>
    <mergeCell ref="G1383:H1383"/>
    <mergeCell ref="I1383:J1383"/>
    <mergeCell ref="L1383:M1383"/>
    <mergeCell ref="O1383:P1383"/>
    <mergeCell ref="Q1383:R1383"/>
    <mergeCell ref="B1384:C1384"/>
    <mergeCell ref="D1384:F1384"/>
    <mergeCell ref="B1392:C1392"/>
    <mergeCell ref="D1392:F1392"/>
    <mergeCell ref="G1392:H1392"/>
    <mergeCell ref="I1392:J1392"/>
    <mergeCell ref="L1392:M1392"/>
    <mergeCell ref="O1392:P1392"/>
    <mergeCell ref="O1390:P1390"/>
    <mergeCell ref="Q1390:R1390"/>
    <mergeCell ref="B1391:C1391"/>
    <mergeCell ref="D1391:F1391"/>
    <mergeCell ref="G1391:H1391"/>
    <mergeCell ref="I1391:J1391"/>
    <mergeCell ref="L1391:M1391"/>
    <mergeCell ref="O1391:P1391"/>
    <mergeCell ref="Q1391:R1391"/>
    <mergeCell ref="G1389:H1389"/>
    <mergeCell ref="I1389:J1389"/>
    <mergeCell ref="L1389:M1389"/>
    <mergeCell ref="O1389:P1389"/>
    <mergeCell ref="Q1389:R1389"/>
    <mergeCell ref="B1390:C1390"/>
    <mergeCell ref="D1390:F1390"/>
    <mergeCell ref="G1390:H1390"/>
    <mergeCell ref="I1390:J1390"/>
    <mergeCell ref="L1390:M1390"/>
    <mergeCell ref="Q1397:R1397"/>
    <mergeCell ref="B1388:C1388"/>
    <mergeCell ref="D1388:F1388"/>
    <mergeCell ref="G1388:H1388"/>
    <mergeCell ref="I1388:J1388"/>
    <mergeCell ref="L1388:M1388"/>
    <mergeCell ref="O1388:P1388"/>
    <mergeCell ref="Q1388:R1388"/>
    <mergeCell ref="B1389:C1389"/>
    <mergeCell ref="D1389:F1389"/>
    <mergeCell ref="B1397:C1397"/>
    <mergeCell ref="D1397:F1397"/>
    <mergeCell ref="G1397:H1397"/>
    <mergeCell ref="I1397:J1397"/>
    <mergeCell ref="L1397:M1397"/>
    <mergeCell ref="O1397:P1397"/>
    <mergeCell ref="O1395:P1395"/>
    <mergeCell ref="Q1395:R1395"/>
    <mergeCell ref="B1396:C1396"/>
    <mergeCell ref="D1396:F1396"/>
    <mergeCell ref="G1396:H1396"/>
    <mergeCell ref="I1396:J1396"/>
    <mergeCell ref="L1396:M1396"/>
    <mergeCell ref="O1396:P1396"/>
    <mergeCell ref="Q1396:R1396"/>
    <mergeCell ref="G1394:H1394"/>
    <mergeCell ref="I1394:J1394"/>
    <mergeCell ref="L1394:M1394"/>
    <mergeCell ref="O1394:P1394"/>
    <mergeCell ref="Q1394:R1394"/>
    <mergeCell ref="B1395:C1395"/>
    <mergeCell ref="D1395:F1395"/>
    <mergeCell ref="G1395:H1395"/>
    <mergeCell ref="I1395:J1395"/>
    <mergeCell ref="L1395:M1395"/>
    <mergeCell ref="Q1402:R1402"/>
    <mergeCell ref="B1393:C1393"/>
    <mergeCell ref="D1393:F1393"/>
    <mergeCell ref="G1393:H1393"/>
    <mergeCell ref="I1393:J1393"/>
    <mergeCell ref="L1393:M1393"/>
    <mergeCell ref="O1393:P1393"/>
    <mergeCell ref="Q1393:R1393"/>
    <mergeCell ref="B1394:C1394"/>
    <mergeCell ref="D1394:F1394"/>
    <mergeCell ref="B1402:C1402"/>
    <mergeCell ref="D1402:F1402"/>
    <mergeCell ref="G1402:H1402"/>
    <mergeCell ref="I1402:J1402"/>
    <mergeCell ref="L1402:M1402"/>
    <mergeCell ref="O1402:P1402"/>
    <mergeCell ref="O1400:P1400"/>
    <mergeCell ref="Q1400:R1400"/>
    <mergeCell ref="B1401:C1401"/>
    <mergeCell ref="D1401:F1401"/>
    <mergeCell ref="G1401:H1401"/>
    <mergeCell ref="I1401:J1401"/>
    <mergeCell ref="L1401:M1401"/>
    <mergeCell ref="O1401:P1401"/>
    <mergeCell ref="Q1401:R1401"/>
    <mergeCell ref="G1399:H1399"/>
    <mergeCell ref="I1399:J1399"/>
    <mergeCell ref="L1399:M1399"/>
    <mergeCell ref="O1399:P1399"/>
    <mergeCell ref="Q1399:R1399"/>
    <mergeCell ref="B1400:C1400"/>
    <mergeCell ref="D1400:F1400"/>
    <mergeCell ref="G1400:H1400"/>
    <mergeCell ref="I1400:J1400"/>
    <mergeCell ref="L1400:M1400"/>
    <mergeCell ref="Q1407:R1407"/>
    <mergeCell ref="B1398:C1398"/>
    <mergeCell ref="D1398:F1398"/>
    <mergeCell ref="G1398:H1398"/>
    <mergeCell ref="I1398:J1398"/>
    <mergeCell ref="L1398:M1398"/>
    <mergeCell ref="O1398:P1398"/>
    <mergeCell ref="Q1398:R1398"/>
    <mergeCell ref="B1399:C1399"/>
    <mergeCell ref="D1399:F1399"/>
    <mergeCell ref="B1407:C1407"/>
    <mergeCell ref="D1407:F1407"/>
    <mergeCell ref="G1407:H1407"/>
    <mergeCell ref="I1407:J1407"/>
    <mergeCell ref="L1407:M1407"/>
    <mergeCell ref="O1407:P1407"/>
    <mergeCell ref="O1405:P1405"/>
    <mergeCell ref="Q1405:R1405"/>
    <mergeCell ref="B1406:C1406"/>
    <mergeCell ref="D1406:F1406"/>
    <mergeCell ref="G1406:H1406"/>
    <mergeCell ref="I1406:J1406"/>
    <mergeCell ref="L1406:M1406"/>
    <mergeCell ref="O1406:P1406"/>
    <mergeCell ref="Q1406:R1406"/>
    <mergeCell ref="G1404:H1404"/>
    <mergeCell ref="I1404:J1404"/>
    <mergeCell ref="L1404:M1404"/>
    <mergeCell ref="O1404:P1404"/>
    <mergeCell ref="Q1404:R1404"/>
    <mergeCell ref="B1405:C1405"/>
    <mergeCell ref="D1405:F1405"/>
    <mergeCell ref="G1405:H1405"/>
    <mergeCell ref="I1405:J1405"/>
    <mergeCell ref="L1405:M1405"/>
    <mergeCell ref="Q1412:R1412"/>
    <mergeCell ref="B1403:C1403"/>
    <mergeCell ref="D1403:F1403"/>
    <mergeCell ref="G1403:H1403"/>
    <mergeCell ref="I1403:J1403"/>
    <mergeCell ref="L1403:M1403"/>
    <mergeCell ref="O1403:P1403"/>
    <mergeCell ref="Q1403:R1403"/>
    <mergeCell ref="B1404:C1404"/>
    <mergeCell ref="D1404:F1404"/>
    <mergeCell ref="B1412:C1412"/>
    <mergeCell ref="D1412:F1412"/>
    <mergeCell ref="G1412:H1412"/>
    <mergeCell ref="I1412:J1412"/>
    <mergeCell ref="L1412:M1412"/>
    <mergeCell ref="O1412:P1412"/>
    <mergeCell ref="Q1410:R1410"/>
    <mergeCell ref="B1411:C1411"/>
    <mergeCell ref="D1411:F1411"/>
    <mergeCell ref="G1411:H1411"/>
    <mergeCell ref="I1411:J1411"/>
    <mergeCell ref="L1411:M1411"/>
    <mergeCell ref="O1411:P1411"/>
    <mergeCell ref="Q1411:R1411"/>
    <mergeCell ref="B1410:C1410"/>
    <mergeCell ref="D1410:F1410"/>
    <mergeCell ref="G1410:H1410"/>
    <mergeCell ref="I1410:J1410"/>
    <mergeCell ref="L1410:M1410"/>
    <mergeCell ref="O1410:P1410"/>
    <mergeCell ref="O1408:P1408"/>
    <mergeCell ref="Q1408:R1408"/>
    <mergeCell ref="B1409:C1409"/>
    <mergeCell ref="D1409:F1409"/>
    <mergeCell ref="G1409:H1409"/>
    <mergeCell ref="I1409:J1409"/>
    <mergeCell ref="L1409:M1409"/>
    <mergeCell ref="O1409:P1409"/>
    <mergeCell ref="Q1409:R1409"/>
    <mergeCell ref="A1418:S1418"/>
    <mergeCell ref="A1419:D1419"/>
    <mergeCell ref="E1419:O1419"/>
    <mergeCell ref="P1419:Q1419"/>
    <mergeCell ref="R1419:S1419"/>
    <mergeCell ref="B1408:C1408"/>
    <mergeCell ref="D1408:F1408"/>
    <mergeCell ref="G1408:H1408"/>
    <mergeCell ref="I1408:J1408"/>
    <mergeCell ref="L1408:M1408"/>
    <mergeCell ref="Q1415:R1415"/>
    <mergeCell ref="A1416:K1416"/>
    <mergeCell ref="L1416:M1416"/>
    <mergeCell ref="O1416:P1416"/>
    <mergeCell ref="Q1416:R1416"/>
    <mergeCell ref="A1417:K1417"/>
    <mergeCell ref="L1417:M1417"/>
    <mergeCell ref="O1417:P1417"/>
    <mergeCell ref="Q1417:R1417"/>
    <mergeCell ref="B1415:C1415"/>
    <mergeCell ref="D1415:F1415"/>
    <mergeCell ref="G1415:H1415"/>
    <mergeCell ref="I1415:J1415"/>
    <mergeCell ref="L1415:M1415"/>
    <mergeCell ref="O1415:P1415"/>
    <mergeCell ref="Q1413:R1413"/>
    <mergeCell ref="B1414:C1414"/>
    <mergeCell ref="D1414:F1414"/>
    <mergeCell ref="G1414:H1414"/>
    <mergeCell ref="I1414:J1414"/>
    <mergeCell ref="L1414:M1414"/>
    <mergeCell ref="O1414:P1414"/>
    <mergeCell ref="Q1414:R1414"/>
    <mergeCell ref="B1413:C1413"/>
    <mergeCell ref="D1413:F1413"/>
    <mergeCell ref="G1413:H1413"/>
    <mergeCell ref="I1413:J1413"/>
    <mergeCell ref="L1413:M1413"/>
    <mergeCell ref="O1413:P1413"/>
    <mergeCell ref="Q1423:R1423"/>
    <mergeCell ref="B1424:C1424"/>
    <mergeCell ref="D1424:F1424"/>
    <mergeCell ref="G1424:H1424"/>
    <mergeCell ref="I1424:J1424"/>
    <mergeCell ref="L1424:M1424"/>
    <mergeCell ref="O1424:P1424"/>
    <mergeCell ref="Q1424:R1424"/>
    <mergeCell ref="B1423:C1423"/>
    <mergeCell ref="D1423:F1423"/>
    <mergeCell ref="G1423:H1423"/>
    <mergeCell ref="I1423:J1423"/>
    <mergeCell ref="L1423:M1423"/>
    <mergeCell ref="O1423:P1423"/>
    <mergeCell ref="L1421:M1421"/>
    <mergeCell ref="O1421:P1421"/>
    <mergeCell ref="Q1421:R1421"/>
    <mergeCell ref="B1422:C1422"/>
    <mergeCell ref="D1422:F1422"/>
    <mergeCell ref="G1422:H1422"/>
    <mergeCell ref="I1422:J1422"/>
    <mergeCell ref="L1422:M1422"/>
    <mergeCell ref="O1422:P1422"/>
    <mergeCell ref="Q1422:R1422"/>
    <mergeCell ref="Q1429:R1429"/>
    <mergeCell ref="B1420:C1420"/>
    <mergeCell ref="D1420:F1420"/>
    <mergeCell ref="G1420:H1420"/>
    <mergeCell ref="I1420:J1420"/>
    <mergeCell ref="L1420:R1420"/>
    <mergeCell ref="B1421:C1421"/>
    <mergeCell ref="D1421:F1421"/>
    <mergeCell ref="G1421:H1421"/>
    <mergeCell ref="I1421:J1421"/>
    <mergeCell ref="B1429:C1429"/>
    <mergeCell ref="D1429:F1429"/>
    <mergeCell ref="G1429:H1429"/>
    <mergeCell ref="I1429:J1429"/>
    <mergeCell ref="L1429:M1429"/>
    <mergeCell ref="O1429:P1429"/>
    <mergeCell ref="O1427:P1427"/>
    <mergeCell ref="Q1427:R1427"/>
    <mergeCell ref="B1428:C1428"/>
    <mergeCell ref="D1428:F1428"/>
    <mergeCell ref="G1428:H1428"/>
    <mergeCell ref="I1428:J1428"/>
    <mergeCell ref="L1428:M1428"/>
    <mergeCell ref="O1428:P1428"/>
    <mergeCell ref="Q1428:R1428"/>
    <mergeCell ref="G1426:H1426"/>
    <mergeCell ref="I1426:J1426"/>
    <mergeCell ref="L1426:M1426"/>
    <mergeCell ref="O1426:P1426"/>
    <mergeCell ref="Q1426:R1426"/>
    <mergeCell ref="B1427:C1427"/>
    <mergeCell ref="D1427:F1427"/>
    <mergeCell ref="G1427:H1427"/>
    <mergeCell ref="I1427:J1427"/>
    <mergeCell ref="L1427:M1427"/>
    <mergeCell ref="Q1437:R1437"/>
    <mergeCell ref="B1425:C1425"/>
    <mergeCell ref="D1425:F1425"/>
    <mergeCell ref="G1425:H1425"/>
    <mergeCell ref="I1425:J1425"/>
    <mergeCell ref="L1425:M1425"/>
    <mergeCell ref="O1425:P1425"/>
    <mergeCell ref="Q1425:R1425"/>
    <mergeCell ref="B1426:C1426"/>
    <mergeCell ref="D1426:F1426"/>
    <mergeCell ref="B1437:C1437"/>
    <mergeCell ref="D1437:F1437"/>
    <mergeCell ref="G1437:H1437"/>
    <mergeCell ref="I1437:J1437"/>
    <mergeCell ref="L1437:M1437"/>
    <mergeCell ref="O1437:P1437"/>
    <mergeCell ref="Q1435:R1435"/>
    <mergeCell ref="B1436:C1436"/>
    <mergeCell ref="D1436:F1436"/>
    <mergeCell ref="G1436:H1436"/>
    <mergeCell ref="I1436:J1436"/>
    <mergeCell ref="L1436:M1436"/>
    <mergeCell ref="O1436:P1436"/>
    <mergeCell ref="Q1436:R1436"/>
    <mergeCell ref="B1435:C1435"/>
    <mergeCell ref="D1435:F1435"/>
    <mergeCell ref="G1435:H1435"/>
    <mergeCell ref="I1435:J1435"/>
    <mergeCell ref="L1435:M1435"/>
    <mergeCell ref="O1435:P1435"/>
    <mergeCell ref="A1433:D1433"/>
    <mergeCell ref="E1433:O1433"/>
    <mergeCell ref="P1433:Q1433"/>
    <mergeCell ref="R1433:S1433"/>
    <mergeCell ref="B1434:C1434"/>
    <mergeCell ref="D1434:F1434"/>
    <mergeCell ref="G1434:H1434"/>
    <mergeCell ref="I1434:J1434"/>
    <mergeCell ref="L1434:R1434"/>
    <mergeCell ref="Q1442:R1442"/>
    <mergeCell ref="A1430:K1430"/>
    <mergeCell ref="L1430:M1430"/>
    <mergeCell ref="O1430:P1430"/>
    <mergeCell ref="Q1430:R1430"/>
    <mergeCell ref="A1431:K1431"/>
    <mergeCell ref="L1431:M1431"/>
    <mergeCell ref="O1431:P1431"/>
    <mergeCell ref="Q1431:R1431"/>
    <mergeCell ref="A1432:S1432"/>
    <mergeCell ref="B1442:C1442"/>
    <mergeCell ref="D1442:F1442"/>
    <mergeCell ref="G1442:H1442"/>
    <mergeCell ref="I1442:J1442"/>
    <mergeCell ref="L1442:M1442"/>
    <mergeCell ref="O1442:P1442"/>
    <mergeCell ref="O1440:P1440"/>
    <mergeCell ref="Q1440:R1440"/>
    <mergeCell ref="B1441:C1441"/>
    <mergeCell ref="D1441:F1441"/>
    <mergeCell ref="G1441:H1441"/>
    <mergeCell ref="I1441:J1441"/>
    <mergeCell ref="L1441:M1441"/>
    <mergeCell ref="O1441:P1441"/>
    <mergeCell ref="Q1441:R1441"/>
    <mergeCell ref="G1439:H1439"/>
    <mergeCell ref="I1439:J1439"/>
    <mergeCell ref="L1439:M1439"/>
    <mergeCell ref="O1439:P1439"/>
    <mergeCell ref="Q1439:R1439"/>
    <mergeCell ref="B1440:C1440"/>
    <mergeCell ref="D1440:F1440"/>
    <mergeCell ref="G1440:H1440"/>
    <mergeCell ref="I1440:J1440"/>
    <mergeCell ref="L1440:M1440"/>
    <mergeCell ref="Q1447:R1447"/>
    <mergeCell ref="B1438:C1438"/>
    <mergeCell ref="D1438:F1438"/>
    <mergeCell ref="G1438:H1438"/>
    <mergeCell ref="I1438:J1438"/>
    <mergeCell ref="L1438:M1438"/>
    <mergeCell ref="O1438:P1438"/>
    <mergeCell ref="Q1438:R1438"/>
    <mergeCell ref="B1439:C1439"/>
    <mergeCell ref="D1439:F1439"/>
    <mergeCell ref="B1447:C1447"/>
    <mergeCell ref="D1447:F1447"/>
    <mergeCell ref="G1447:H1447"/>
    <mergeCell ref="I1447:J1447"/>
    <mergeCell ref="L1447:M1447"/>
    <mergeCell ref="O1447:P1447"/>
    <mergeCell ref="O1445:P1445"/>
    <mergeCell ref="Q1445:R1445"/>
    <mergeCell ref="B1446:C1446"/>
    <mergeCell ref="D1446:F1446"/>
    <mergeCell ref="G1446:H1446"/>
    <mergeCell ref="I1446:J1446"/>
    <mergeCell ref="L1446:M1446"/>
    <mergeCell ref="O1446:P1446"/>
    <mergeCell ref="Q1446:R1446"/>
    <mergeCell ref="G1444:H1444"/>
    <mergeCell ref="I1444:J1444"/>
    <mergeCell ref="L1444:M1444"/>
    <mergeCell ref="O1444:P1444"/>
    <mergeCell ref="Q1444:R1444"/>
    <mergeCell ref="B1445:C1445"/>
    <mergeCell ref="D1445:F1445"/>
    <mergeCell ref="G1445:H1445"/>
    <mergeCell ref="I1445:J1445"/>
    <mergeCell ref="L1445:M1445"/>
    <mergeCell ref="Q1452:R1452"/>
    <mergeCell ref="B1443:C1443"/>
    <mergeCell ref="D1443:F1443"/>
    <mergeCell ref="G1443:H1443"/>
    <mergeCell ref="I1443:J1443"/>
    <mergeCell ref="L1443:M1443"/>
    <mergeCell ref="O1443:P1443"/>
    <mergeCell ref="Q1443:R1443"/>
    <mergeCell ref="B1444:C1444"/>
    <mergeCell ref="D1444:F1444"/>
    <mergeCell ref="B1452:C1452"/>
    <mergeCell ref="D1452:F1452"/>
    <mergeCell ref="G1452:H1452"/>
    <mergeCell ref="I1452:J1452"/>
    <mergeCell ref="L1452:M1452"/>
    <mergeCell ref="O1452:P1452"/>
    <mergeCell ref="O1450:P1450"/>
    <mergeCell ref="Q1450:R1450"/>
    <mergeCell ref="B1451:C1451"/>
    <mergeCell ref="D1451:F1451"/>
    <mergeCell ref="G1451:H1451"/>
    <mergeCell ref="I1451:J1451"/>
    <mergeCell ref="L1451:M1451"/>
    <mergeCell ref="O1451:P1451"/>
    <mergeCell ref="Q1451:R1451"/>
    <mergeCell ref="G1449:H1449"/>
    <mergeCell ref="I1449:J1449"/>
    <mergeCell ref="L1449:M1449"/>
    <mergeCell ref="O1449:P1449"/>
    <mergeCell ref="Q1449:R1449"/>
    <mergeCell ref="B1450:C1450"/>
    <mergeCell ref="D1450:F1450"/>
    <mergeCell ref="G1450:H1450"/>
    <mergeCell ref="I1450:J1450"/>
    <mergeCell ref="L1450:M1450"/>
    <mergeCell ref="Q1457:R1457"/>
    <mergeCell ref="B1448:C1448"/>
    <mergeCell ref="D1448:F1448"/>
    <mergeCell ref="G1448:H1448"/>
    <mergeCell ref="I1448:J1448"/>
    <mergeCell ref="L1448:M1448"/>
    <mergeCell ref="O1448:P1448"/>
    <mergeCell ref="Q1448:R1448"/>
    <mergeCell ref="B1449:C1449"/>
    <mergeCell ref="D1449:F1449"/>
    <mergeCell ref="B1457:C1457"/>
    <mergeCell ref="D1457:F1457"/>
    <mergeCell ref="G1457:H1457"/>
    <mergeCell ref="I1457:J1457"/>
    <mergeCell ref="L1457:M1457"/>
    <mergeCell ref="O1457:P1457"/>
    <mergeCell ref="Q1455:R1455"/>
    <mergeCell ref="B1456:C1456"/>
    <mergeCell ref="D1456:F1456"/>
    <mergeCell ref="G1456:H1456"/>
    <mergeCell ref="I1456:J1456"/>
    <mergeCell ref="L1456:M1456"/>
    <mergeCell ref="O1456:P1456"/>
    <mergeCell ref="Q1456:R1456"/>
    <mergeCell ref="B1455:C1455"/>
    <mergeCell ref="D1455:F1455"/>
    <mergeCell ref="G1455:H1455"/>
    <mergeCell ref="I1455:J1455"/>
    <mergeCell ref="L1455:M1455"/>
    <mergeCell ref="O1455:P1455"/>
    <mergeCell ref="D1454:F1454"/>
    <mergeCell ref="G1454:H1454"/>
    <mergeCell ref="I1454:J1454"/>
    <mergeCell ref="L1454:M1454"/>
    <mergeCell ref="O1454:P1454"/>
    <mergeCell ref="Q1454:R1454"/>
    <mergeCell ref="O1465:P1465"/>
    <mergeCell ref="Q1465:R1465"/>
    <mergeCell ref="B1453:C1453"/>
    <mergeCell ref="D1453:F1453"/>
    <mergeCell ref="G1453:H1453"/>
    <mergeCell ref="I1453:J1453"/>
    <mergeCell ref="L1453:M1453"/>
    <mergeCell ref="O1453:P1453"/>
    <mergeCell ref="Q1453:R1453"/>
    <mergeCell ref="B1454:C1454"/>
    <mergeCell ref="B1464:C1464"/>
    <mergeCell ref="D1464:F1464"/>
    <mergeCell ref="G1464:H1464"/>
    <mergeCell ref="I1464:J1464"/>
    <mergeCell ref="L1464:R1464"/>
    <mergeCell ref="B1465:C1465"/>
    <mergeCell ref="D1465:F1465"/>
    <mergeCell ref="G1465:H1465"/>
    <mergeCell ref="I1465:J1465"/>
    <mergeCell ref="L1465:M1465"/>
    <mergeCell ref="A1461:K1461"/>
    <mergeCell ref="L1461:M1461"/>
    <mergeCell ref="O1461:P1461"/>
    <mergeCell ref="Q1461:R1461"/>
    <mergeCell ref="A1462:S1462"/>
    <mergeCell ref="A1463:D1463"/>
    <mergeCell ref="E1463:O1463"/>
    <mergeCell ref="P1463:Q1463"/>
    <mergeCell ref="R1463:S1463"/>
    <mergeCell ref="G1459:H1459"/>
    <mergeCell ref="I1459:J1459"/>
    <mergeCell ref="L1459:M1459"/>
    <mergeCell ref="O1459:P1459"/>
    <mergeCell ref="Q1459:R1459"/>
    <mergeCell ref="A1460:K1460"/>
    <mergeCell ref="L1460:M1460"/>
    <mergeCell ref="O1460:P1460"/>
    <mergeCell ref="Q1460:R1460"/>
    <mergeCell ref="Q1470:R1470"/>
    <mergeCell ref="B1458:C1458"/>
    <mergeCell ref="D1458:F1458"/>
    <mergeCell ref="G1458:H1458"/>
    <mergeCell ref="I1458:J1458"/>
    <mergeCell ref="L1458:M1458"/>
    <mergeCell ref="O1458:P1458"/>
    <mergeCell ref="Q1458:R1458"/>
    <mergeCell ref="B1459:C1459"/>
    <mergeCell ref="D1459:F1459"/>
    <mergeCell ref="B1470:C1470"/>
    <mergeCell ref="D1470:F1470"/>
    <mergeCell ref="G1470:H1470"/>
    <mergeCell ref="I1470:J1470"/>
    <mergeCell ref="L1470:M1470"/>
    <mergeCell ref="O1470:P1470"/>
    <mergeCell ref="Q1468:R1468"/>
    <mergeCell ref="B1469:C1469"/>
    <mergeCell ref="D1469:F1469"/>
    <mergeCell ref="G1469:H1469"/>
    <mergeCell ref="I1469:J1469"/>
    <mergeCell ref="L1469:M1469"/>
    <mergeCell ref="O1469:P1469"/>
    <mergeCell ref="Q1469:R1469"/>
    <mergeCell ref="B1468:C1468"/>
    <mergeCell ref="D1468:F1468"/>
    <mergeCell ref="G1468:H1468"/>
    <mergeCell ref="I1468:J1468"/>
    <mergeCell ref="L1468:M1468"/>
    <mergeCell ref="O1468:P1468"/>
    <mergeCell ref="D1467:F1467"/>
    <mergeCell ref="G1467:H1467"/>
    <mergeCell ref="I1467:J1467"/>
    <mergeCell ref="L1467:M1467"/>
    <mergeCell ref="O1467:P1467"/>
    <mergeCell ref="Q1467:R1467"/>
    <mergeCell ref="O1478:P1478"/>
    <mergeCell ref="Q1478:R1478"/>
    <mergeCell ref="B1466:C1466"/>
    <mergeCell ref="D1466:F1466"/>
    <mergeCell ref="G1466:H1466"/>
    <mergeCell ref="I1466:J1466"/>
    <mergeCell ref="L1466:M1466"/>
    <mergeCell ref="O1466:P1466"/>
    <mergeCell ref="Q1466:R1466"/>
    <mergeCell ref="B1467:C1467"/>
    <mergeCell ref="B1477:C1477"/>
    <mergeCell ref="D1477:F1477"/>
    <mergeCell ref="G1477:H1477"/>
    <mergeCell ref="I1477:J1477"/>
    <mergeCell ref="L1477:R1477"/>
    <mergeCell ref="B1478:C1478"/>
    <mergeCell ref="D1478:F1478"/>
    <mergeCell ref="G1478:H1478"/>
    <mergeCell ref="I1478:J1478"/>
    <mergeCell ref="L1478:M1478"/>
    <mergeCell ref="A1474:K1474"/>
    <mergeCell ref="L1474:M1474"/>
    <mergeCell ref="O1474:P1474"/>
    <mergeCell ref="Q1474:R1474"/>
    <mergeCell ref="A1475:S1475"/>
    <mergeCell ref="A1476:D1476"/>
    <mergeCell ref="E1476:O1476"/>
    <mergeCell ref="P1476:Q1476"/>
    <mergeCell ref="R1476:S1476"/>
    <mergeCell ref="G1472:H1472"/>
    <mergeCell ref="I1472:J1472"/>
    <mergeCell ref="L1472:M1472"/>
    <mergeCell ref="O1472:P1472"/>
    <mergeCell ref="Q1472:R1472"/>
    <mergeCell ref="A1473:K1473"/>
    <mergeCell ref="L1473:M1473"/>
    <mergeCell ref="O1473:P1473"/>
    <mergeCell ref="Q1473:R1473"/>
    <mergeCell ref="Q1483:R1483"/>
    <mergeCell ref="B1471:C1471"/>
    <mergeCell ref="D1471:F1471"/>
    <mergeCell ref="G1471:H1471"/>
    <mergeCell ref="I1471:J1471"/>
    <mergeCell ref="L1471:M1471"/>
    <mergeCell ref="O1471:P1471"/>
    <mergeCell ref="Q1471:R1471"/>
    <mergeCell ref="B1472:C1472"/>
    <mergeCell ref="D1472:F1472"/>
    <mergeCell ref="B1483:C1483"/>
    <mergeCell ref="D1483:F1483"/>
    <mergeCell ref="G1483:H1483"/>
    <mergeCell ref="I1483:J1483"/>
    <mergeCell ref="L1483:M1483"/>
    <mergeCell ref="O1483:P1483"/>
    <mergeCell ref="O1481:P1481"/>
    <mergeCell ref="Q1481:R1481"/>
    <mergeCell ref="B1482:C1482"/>
    <mergeCell ref="D1482:F1482"/>
    <mergeCell ref="G1482:H1482"/>
    <mergeCell ref="I1482:J1482"/>
    <mergeCell ref="L1482:M1482"/>
    <mergeCell ref="O1482:P1482"/>
    <mergeCell ref="Q1482:R1482"/>
    <mergeCell ref="G1480:H1480"/>
    <mergeCell ref="I1480:J1480"/>
    <mergeCell ref="L1480:M1480"/>
    <mergeCell ref="O1480:P1480"/>
    <mergeCell ref="Q1480:R1480"/>
    <mergeCell ref="B1481:C1481"/>
    <mergeCell ref="D1481:F1481"/>
    <mergeCell ref="G1481:H1481"/>
    <mergeCell ref="I1481:J1481"/>
    <mergeCell ref="L1481:M1481"/>
    <mergeCell ref="Q1488:R1488"/>
    <mergeCell ref="B1479:C1479"/>
    <mergeCell ref="D1479:F1479"/>
    <mergeCell ref="G1479:H1479"/>
    <mergeCell ref="I1479:J1479"/>
    <mergeCell ref="L1479:M1479"/>
    <mergeCell ref="O1479:P1479"/>
    <mergeCell ref="Q1479:R1479"/>
    <mergeCell ref="B1480:C1480"/>
    <mergeCell ref="D1480:F1480"/>
    <mergeCell ref="B1488:C1488"/>
    <mergeCell ref="D1488:F1488"/>
    <mergeCell ref="G1488:H1488"/>
    <mergeCell ref="I1488:J1488"/>
    <mergeCell ref="L1488:M1488"/>
    <mergeCell ref="O1488:P1488"/>
    <mergeCell ref="O1486:P1486"/>
    <mergeCell ref="Q1486:R1486"/>
    <mergeCell ref="B1487:C1487"/>
    <mergeCell ref="D1487:F1487"/>
    <mergeCell ref="G1487:H1487"/>
    <mergeCell ref="I1487:J1487"/>
    <mergeCell ref="L1487:M1487"/>
    <mergeCell ref="O1487:P1487"/>
    <mergeCell ref="Q1487:R1487"/>
    <mergeCell ref="G1485:H1485"/>
    <mergeCell ref="I1485:J1485"/>
    <mergeCell ref="L1485:M1485"/>
    <mergeCell ref="O1485:P1485"/>
    <mergeCell ref="Q1485:R1485"/>
    <mergeCell ref="B1486:C1486"/>
    <mergeCell ref="D1486:F1486"/>
    <mergeCell ref="G1486:H1486"/>
    <mergeCell ref="I1486:J1486"/>
    <mergeCell ref="L1486:M1486"/>
    <mergeCell ref="Q1493:R1493"/>
    <mergeCell ref="B1484:C1484"/>
    <mergeCell ref="D1484:F1484"/>
    <mergeCell ref="G1484:H1484"/>
    <mergeCell ref="I1484:J1484"/>
    <mergeCell ref="L1484:M1484"/>
    <mergeCell ref="O1484:P1484"/>
    <mergeCell ref="Q1484:R1484"/>
    <mergeCell ref="B1485:C1485"/>
    <mergeCell ref="D1485:F1485"/>
    <mergeCell ref="B1493:C1493"/>
    <mergeCell ref="D1493:F1493"/>
    <mergeCell ref="G1493:H1493"/>
    <mergeCell ref="I1493:J1493"/>
    <mergeCell ref="L1493:M1493"/>
    <mergeCell ref="O1493:P1493"/>
    <mergeCell ref="O1491:P1491"/>
    <mergeCell ref="Q1491:R1491"/>
    <mergeCell ref="B1492:C1492"/>
    <mergeCell ref="D1492:F1492"/>
    <mergeCell ref="G1492:H1492"/>
    <mergeCell ref="I1492:J1492"/>
    <mergeCell ref="L1492:M1492"/>
    <mergeCell ref="O1492:P1492"/>
    <mergeCell ref="Q1492:R1492"/>
    <mergeCell ref="G1490:H1490"/>
    <mergeCell ref="I1490:J1490"/>
    <mergeCell ref="L1490:M1490"/>
    <mergeCell ref="O1490:P1490"/>
    <mergeCell ref="Q1490:R1490"/>
    <mergeCell ref="B1491:C1491"/>
    <mergeCell ref="D1491:F1491"/>
    <mergeCell ref="G1491:H1491"/>
    <mergeCell ref="I1491:J1491"/>
    <mergeCell ref="L1491:M1491"/>
    <mergeCell ref="Q1498:R1498"/>
    <mergeCell ref="B1489:C1489"/>
    <mergeCell ref="D1489:F1489"/>
    <mergeCell ref="G1489:H1489"/>
    <mergeCell ref="I1489:J1489"/>
    <mergeCell ref="L1489:M1489"/>
    <mergeCell ref="O1489:P1489"/>
    <mergeCell ref="Q1489:R1489"/>
    <mergeCell ref="B1490:C1490"/>
    <mergeCell ref="D1490:F1490"/>
    <mergeCell ref="B1498:C1498"/>
    <mergeCell ref="D1498:F1498"/>
    <mergeCell ref="G1498:H1498"/>
    <mergeCell ref="I1498:J1498"/>
    <mergeCell ref="L1498:M1498"/>
    <mergeCell ref="O1498:P1498"/>
    <mergeCell ref="O1496:P1496"/>
    <mergeCell ref="Q1496:R1496"/>
    <mergeCell ref="B1497:C1497"/>
    <mergeCell ref="D1497:F1497"/>
    <mergeCell ref="G1497:H1497"/>
    <mergeCell ref="I1497:J1497"/>
    <mergeCell ref="L1497:M1497"/>
    <mergeCell ref="O1497:P1497"/>
    <mergeCell ref="Q1497:R1497"/>
    <mergeCell ref="G1495:H1495"/>
    <mergeCell ref="I1495:J1495"/>
    <mergeCell ref="L1495:M1495"/>
    <mergeCell ref="O1495:P1495"/>
    <mergeCell ref="Q1495:R1495"/>
    <mergeCell ref="B1496:C1496"/>
    <mergeCell ref="D1496:F1496"/>
    <mergeCell ref="G1496:H1496"/>
    <mergeCell ref="I1496:J1496"/>
    <mergeCell ref="L1496:M1496"/>
    <mergeCell ref="Q1503:R1503"/>
    <mergeCell ref="B1494:C1494"/>
    <mergeCell ref="D1494:F1494"/>
    <mergeCell ref="G1494:H1494"/>
    <mergeCell ref="I1494:J1494"/>
    <mergeCell ref="L1494:M1494"/>
    <mergeCell ref="O1494:P1494"/>
    <mergeCell ref="Q1494:R1494"/>
    <mergeCell ref="B1495:C1495"/>
    <mergeCell ref="D1495:F1495"/>
    <mergeCell ref="B1503:C1503"/>
    <mergeCell ref="D1503:F1503"/>
    <mergeCell ref="G1503:H1503"/>
    <mergeCell ref="I1503:J1503"/>
    <mergeCell ref="L1503:M1503"/>
    <mergeCell ref="O1503:P1503"/>
    <mergeCell ref="O1501:P1501"/>
    <mergeCell ref="Q1501:R1501"/>
    <mergeCell ref="B1502:C1502"/>
    <mergeCell ref="D1502:F1502"/>
    <mergeCell ref="G1502:H1502"/>
    <mergeCell ref="I1502:J1502"/>
    <mergeCell ref="L1502:M1502"/>
    <mergeCell ref="O1502:P1502"/>
    <mergeCell ref="Q1502:R1502"/>
    <mergeCell ref="G1500:H1500"/>
    <mergeCell ref="I1500:J1500"/>
    <mergeCell ref="L1500:M1500"/>
    <mergeCell ref="O1500:P1500"/>
    <mergeCell ref="Q1500:R1500"/>
    <mergeCell ref="B1501:C1501"/>
    <mergeCell ref="D1501:F1501"/>
    <mergeCell ref="G1501:H1501"/>
    <mergeCell ref="I1501:J1501"/>
    <mergeCell ref="L1501:M1501"/>
    <mergeCell ref="Q1508:R1508"/>
    <mergeCell ref="B1499:C1499"/>
    <mergeCell ref="D1499:F1499"/>
    <mergeCell ref="G1499:H1499"/>
    <mergeCell ref="I1499:J1499"/>
    <mergeCell ref="L1499:M1499"/>
    <mergeCell ref="O1499:P1499"/>
    <mergeCell ref="Q1499:R1499"/>
    <mergeCell ref="B1500:C1500"/>
    <mergeCell ref="D1500:F1500"/>
    <mergeCell ref="B1508:C1508"/>
    <mergeCell ref="D1508:F1508"/>
    <mergeCell ref="G1508:H1508"/>
    <mergeCell ref="I1508:J1508"/>
    <mergeCell ref="L1508:M1508"/>
    <mergeCell ref="O1508:P1508"/>
    <mergeCell ref="Q1506:R1506"/>
    <mergeCell ref="B1507:C1507"/>
    <mergeCell ref="D1507:F1507"/>
    <mergeCell ref="G1507:H1507"/>
    <mergeCell ref="I1507:J1507"/>
    <mergeCell ref="L1507:M1507"/>
    <mergeCell ref="O1507:P1507"/>
    <mergeCell ref="Q1507:R1507"/>
    <mergeCell ref="B1506:C1506"/>
    <mergeCell ref="D1506:F1506"/>
    <mergeCell ref="G1506:H1506"/>
    <mergeCell ref="I1506:J1506"/>
    <mergeCell ref="L1506:M1506"/>
    <mergeCell ref="O1506:P1506"/>
    <mergeCell ref="D1505:F1505"/>
    <mergeCell ref="G1505:H1505"/>
    <mergeCell ref="I1505:J1505"/>
    <mergeCell ref="L1505:M1505"/>
    <mergeCell ref="O1505:P1505"/>
    <mergeCell ref="Q1505:R1505"/>
    <mergeCell ref="O1516:P1516"/>
    <mergeCell ref="Q1516:R1516"/>
    <mergeCell ref="B1504:C1504"/>
    <mergeCell ref="D1504:F1504"/>
    <mergeCell ref="G1504:H1504"/>
    <mergeCell ref="I1504:J1504"/>
    <mergeCell ref="L1504:M1504"/>
    <mergeCell ref="O1504:P1504"/>
    <mergeCell ref="Q1504:R1504"/>
    <mergeCell ref="B1505:C1505"/>
    <mergeCell ref="B1515:C1515"/>
    <mergeCell ref="D1515:F1515"/>
    <mergeCell ref="G1515:H1515"/>
    <mergeCell ref="I1515:J1515"/>
    <mergeCell ref="L1515:R1515"/>
    <mergeCell ref="B1516:C1516"/>
    <mergeCell ref="D1516:F1516"/>
    <mergeCell ref="G1516:H1516"/>
    <mergeCell ref="I1516:J1516"/>
    <mergeCell ref="L1516:M1516"/>
    <mergeCell ref="A1512:K1512"/>
    <mergeCell ref="L1512:M1512"/>
    <mergeCell ref="O1512:P1512"/>
    <mergeCell ref="Q1512:R1512"/>
    <mergeCell ref="A1513:S1513"/>
    <mergeCell ref="A1514:D1514"/>
    <mergeCell ref="E1514:O1514"/>
    <mergeCell ref="P1514:Q1514"/>
    <mergeCell ref="R1514:S1514"/>
    <mergeCell ref="G1510:H1510"/>
    <mergeCell ref="I1510:J1510"/>
    <mergeCell ref="L1510:M1510"/>
    <mergeCell ref="O1510:P1510"/>
    <mergeCell ref="Q1510:R1510"/>
    <mergeCell ref="A1511:K1511"/>
    <mergeCell ref="L1511:M1511"/>
    <mergeCell ref="O1511:P1511"/>
    <mergeCell ref="Q1511:R1511"/>
    <mergeCell ref="Q1521:R1521"/>
    <mergeCell ref="B1509:C1509"/>
    <mergeCell ref="D1509:F1509"/>
    <mergeCell ref="G1509:H1509"/>
    <mergeCell ref="I1509:J1509"/>
    <mergeCell ref="L1509:M1509"/>
    <mergeCell ref="O1509:P1509"/>
    <mergeCell ref="Q1509:R1509"/>
    <mergeCell ref="B1510:C1510"/>
    <mergeCell ref="D1510:F1510"/>
    <mergeCell ref="B1521:C1521"/>
    <mergeCell ref="D1521:F1521"/>
    <mergeCell ref="G1521:H1521"/>
    <mergeCell ref="I1521:J1521"/>
    <mergeCell ref="L1521:M1521"/>
    <mergeCell ref="O1521:P1521"/>
    <mergeCell ref="Q1519:R1519"/>
    <mergeCell ref="B1520:C1520"/>
    <mergeCell ref="D1520:F1520"/>
    <mergeCell ref="G1520:H1520"/>
    <mergeCell ref="I1520:J1520"/>
    <mergeCell ref="L1520:M1520"/>
    <mergeCell ref="O1520:P1520"/>
    <mergeCell ref="Q1520:R1520"/>
    <mergeCell ref="B1519:C1519"/>
    <mergeCell ref="D1519:F1519"/>
    <mergeCell ref="G1519:H1519"/>
    <mergeCell ref="I1519:J1519"/>
    <mergeCell ref="L1519:M1519"/>
    <mergeCell ref="O1519:P1519"/>
    <mergeCell ref="Q1517:R1517"/>
    <mergeCell ref="B1518:C1518"/>
    <mergeCell ref="D1518:F1518"/>
    <mergeCell ref="G1518:H1518"/>
    <mergeCell ref="I1518:J1518"/>
    <mergeCell ref="L1518:M1518"/>
    <mergeCell ref="O1518:P1518"/>
    <mergeCell ref="Q1518:R1518"/>
    <mergeCell ref="B1517:C1517"/>
    <mergeCell ref="D1517:F1517"/>
    <mergeCell ref="G1517:H1517"/>
    <mergeCell ref="I1517:J1517"/>
    <mergeCell ref="L1517:M1517"/>
    <mergeCell ref="O1517:P1517"/>
    <mergeCell ref="Q1528:R1528"/>
    <mergeCell ref="B1529:C1529"/>
    <mergeCell ref="D1529:F1529"/>
    <mergeCell ref="G1529:H1529"/>
    <mergeCell ref="I1529:J1529"/>
    <mergeCell ref="L1529:M1529"/>
    <mergeCell ref="O1529:P1529"/>
    <mergeCell ref="Q1529:R1529"/>
    <mergeCell ref="B1528:C1528"/>
    <mergeCell ref="D1528:F1528"/>
    <mergeCell ref="G1528:H1528"/>
    <mergeCell ref="I1528:J1528"/>
    <mergeCell ref="L1528:M1528"/>
    <mergeCell ref="O1528:P1528"/>
    <mergeCell ref="A1525:S1525"/>
    <mergeCell ref="A1526:D1526"/>
    <mergeCell ref="E1526:O1526"/>
    <mergeCell ref="P1526:Q1526"/>
    <mergeCell ref="R1526:S1526"/>
    <mergeCell ref="B1527:C1527"/>
    <mergeCell ref="D1527:F1527"/>
    <mergeCell ref="G1527:H1527"/>
    <mergeCell ref="I1527:J1527"/>
    <mergeCell ref="L1527:R1527"/>
    <mergeCell ref="O1523:P1523"/>
    <mergeCell ref="Q1523:R1523"/>
    <mergeCell ref="A1524:K1524"/>
    <mergeCell ref="L1524:M1524"/>
    <mergeCell ref="O1524:P1524"/>
    <mergeCell ref="Q1524:R1524"/>
    <mergeCell ref="Q1534:R1534"/>
    <mergeCell ref="B1522:C1522"/>
    <mergeCell ref="D1522:F1522"/>
    <mergeCell ref="G1522:H1522"/>
    <mergeCell ref="I1522:J1522"/>
    <mergeCell ref="L1522:M1522"/>
    <mergeCell ref="O1522:P1522"/>
    <mergeCell ref="Q1522:R1522"/>
    <mergeCell ref="A1523:K1523"/>
    <mergeCell ref="L1523:M1523"/>
    <mergeCell ref="B1534:C1534"/>
    <mergeCell ref="D1534:F1534"/>
    <mergeCell ref="G1534:H1534"/>
    <mergeCell ref="I1534:J1534"/>
    <mergeCell ref="L1534:M1534"/>
    <mergeCell ref="O1534:P1534"/>
    <mergeCell ref="O1532:P1532"/>
    <mergeCell ref="Q1532:R1532"/>
    <mergeCell ref="B1533:C1533"/>
    <mergeCell ref="D1533:F1533"/>
    <mergeCell ref="G1533:H1533"/>
    <mergeCell ref="I1533:J1533"/>
    <mergeCell ref="L1533:M1533"/>
    <mergeCell ref="O1533:P1533"/>
    <mergeCell ref="Q1533:R1533"/>
    <mergeCell ref="G1531:H1531"/>
    <mergeCell ref="I1531:J1531"/>
    <mergeCell ref="L1531:M1531"/>
    <mergeCell ref="O1531:P1531"/>
    <mergeCell ref="Q1531:R1531"/>
    <mergeCell ref="B1532:C1532"/>
    <mergeCell ref="D1532:F1532"/>
    <mergeCell ref="G1532:H1532"/>
    <mergeCell ref="I1532:J1532"/>
    <mergeCell ref="L1532:M1532"/>
    <mergeCell ref="Q1539:R1539"/>
    <mergeCell ref="B1530:C1530"/>
    <mergeCell ref="D1530:F1530"/>
    <mergeCell ref="G1530:H1530"/>
    <mergeCell ref="I1530:J1530"/>
    <mergeCell ref="L1530:M1530"/>
    <mergeCell ref="O1530:P1530"/>
    <mergeCell ref="Q1530:R1530"/>
    <mergeCell ref="B1531:C1531"/>
    <mergeCell ref="D1531:F1531"/>
    <mergeCell ref="B1539:C1539"/>
    <mergeCell ref="D1539:F1539"/>
    <mergeCell ref="G1539:H1539"/>
    <mergeCell ref="I1539:J1539"/>
    <mergeCell ref="L1539:M1539"/>
    <mergeCell ref="O1539:P1539"/>
    <mergeCell ref="O1537:P1537"/>
    <mergeCell ref="Q1537:R1537"/>
    <mergeCell ref="B1538:C1538"/>
    <mergeCell ref="D1538:F1538"/>
    <mergeCell ref="G1538:H1538"/>
    <mergeCell ref="I1538:J1538"/>
    <mergeCell ref="L1538:M1538"/>
    <mergeCell ref="O1538:P1538"/>
    <mergeCell ref="Q1538:R1538"/>
    <mergeCell ref="G1536:H1536"/>
    <mergeCell ref="I1536:J1536"/>
    <mergeCell ref="L1536:M1536"/>
    <mergeCell ref="O1536:P1536"/>
    <mergeCell ref="Q1536:R1536"/>
    <mergeCell ref="B1537:C1537"/>
    <mergeCell ref="D1537:F1537"/>
    <mergeCell ref="G1537:H1537"/>
    <mergeCell ref="I1537:J1537"/>
    <mergeCell ref="L1537:M1537"/>
    <mergeCell ref="Q1544:R1544"/>
    <mergeCell ref="B1535:C1535"/>
    <mergeCell ref="D1535:F1535"/>
    <mergeCell ref="G1535:H1535"/>
    <mergeCell ref="I1535:J1535"/>
    <mergeCell ref="L1535:M1535"/>
    <mergeCell ref="O1535:P1535"/>
    <mergeCell ref="Q1535:R1535"/>
    <mergeCell ref="B1536:C1536"/>
    <mergeCell ref="D1536:F1536"/>
    <mergeCell ref="B1544:C1544"/>
    <mergeCell ref="D1544:F1544"/>
    <mergeCell ref="G1544:H1544"/>
    <mergeCell ref="I1544:J1544"/>
    <mergeCell ref="L1544:M1544"/>
    <mergeCell ref="O1544:P1544"/>
    <mergeCell ref="O1542:P1542"/>
    <mergeCell ref="Q1542:R1542"/>
    <mergeCell ref="B1543:C1543"/>
    <mergeCell ref="D1543:F1543"/>
    <mergeCell ref="G1543:H1543"/>
    <mergeCell ref="I1543:J1543"/>
    <mergeCell ref="L1543:M1543"/>
    <mergeCell ref="O1543:P1543"/>
    <mergeCell ref="Q1543:R1543"/>
    <mergeCell ref="G1541:H1541"/>
    <mergeCell ref="I1541:J1541"/>
    <mergeCell ref="L1541:M1541"/>
    <mergeCell ref="O1541:P1541"/>
    <mergeCell ref="Q1541:R1541"/>
    <mergeCell ref="B1542:C1542"/>
    <mergeCell ref="D1542:F1542"/>
    <mergeCell ref="G1542:H1542"/>
    <mergeCell ref="I1542:J1542"/>
    <mergeCell ref="L1542:M1542"/>
    <mergeCell ref="Q1549:R1549"/>
    <mergeCell ref="B1540:C1540"/>
    <mergeCell ref="D1540:F1540"/>
    <mergeCell ref="G1540:H1540"/>
    <mergeCell ref="I1540:J1540"/>
    <mergeCell ref="L1540:M1540"/>
    <mergeCell ref="O1540:P1540"/>
    <mergeCell ref="Q1540:R1540"/>
    <mergeCell ref="B1541:C1541"/>
    <mergeCell ref="D1541:F1541"/>
    <mergeCell ref="B1549:C1549"/>
    <mergeCell ref="D1549:F1549"/>
    <mergeCell ref="G1549:H1549"/>
    <mergeCell ref="I1549:J1549"/>
    <mergeCell ref="L1549:M1549"/>
    <mergeCell ref="O1549:P1549"/>
    <mergeCell ref="O1547:P1547"/>
    <mergeCell ref="Q1547:R1547"/>
    <mergeCell ref="B1548:C1548"/>
    <mergeCell ref="D1548:F1548"/>
    <mergeCell ref="G1548:H1548"/>
    <mergeCell ref="I1548:J1548"/>
    <mergeCell ref="L1548:M1548"/>
    <mergeCell ref="O1548:P1548"/>
    <mergeCell ref="Q1548:R1548"/>
    <mergeCell ref="G1546:H1546"/>
    <mergeCell ref="I1546:J1546"/>
    <mergeCell ref="L1546:M1546"/>
    <mergeCell ref="O1546:P1546"/>
    <mergeCell ref="Q1546:R1546"/>
    <mergeCell ref="B1547:C1547"/>
    <mergeCell ref="D1547:F1547"/>
    <mergeCell ref="G1547:H1547"/>
    <mergeCell ref="I1547:J1547"/>
    <mergeCell ref="L1547:M1547"/>
    <mergeCell ref="Q1554:R1554"/>
    <mergeCell ref="B1545:C1545"/>
    <mergeCell ref="D1545:F1545"/>
    <mergeCell ref="G1545:H1545"/>
    <mergeCell ref="I1545:J1545"/>
    <mergeCell ref="L1545:M1545"/>
    <mergeCell ref="O1545:P1545"/>
    <mergeCell ref="Q1545:R1545"/>
    <mergeCell ref="B1546:C1546"/>
    <mergeCell ref="D1546:F1546"/>
    <mergeCell ref="B1554:C1554"/>
    <mergeCell ref="D1554:F1554"/>
    <mergeCell ref="G1554:H1554"/>
    <mergeCell ref="I1554:J1554"/>
    <mergeCell ref="L1554:M1554"/>
    <mergeCell ref="O1554:P1554"/>
    <mergeCell ref="Q1552:R1552"/>
    <mergeCell ref="B1553:C1553"/>
    <mergeCell ref="D1553:F1553"/>
    <mergeCell ref="G1553:H1553"/>
    <mergeCell ref="I1553:J1553"/>
    <mergeCell ref="L1553:M1553"/>
    <mergeCell ref="O1553:P1553"/>
    <mergeCell ref="Q1553:R1553"/>
    <mergeCell ref="B1552:C1552"/>
    <mergeCell ref="D1552:F1552"/>
    <mergeCell ref="G1552:H1552"/>
    <mergeCell ref="I1552:J1552"/>
    <mergeCell ref="L1552:M1552"/>
    <mergeCell ref="O1552:P1552"/>
    <mergeCell ref="O1550:P1550"/>
    <mergeCell ref="Q1550:R1550"/>
    <mergeCell ref="B1551:C1551"/>
    <mergeCell ref="D1551:F1551"/>
    <mergeCell ref="G1551:H1551"/>
    <mergeCell ref="I1551:J1551"/>
    <mergeCell ref="L1551:M1551"/>
    <mergeCell ref="O1551:P1551"/>
    <mergeCell ref="Q1551:R1551"/>
    <mergeCell ref="A1560:S1560"/>
    <mergeCell ref="A1561:D1561"/>
    <mergeCell ref="E1561:O1561"/>
    <mergeCell ref="P1561:Q1561"/>
    <mergeCell ref="R1561:S1561"/>
    <mergeCell ref="B1550:C1550"/>
    <mergeCell ref="D1550:F1550"/>
    <mergeCell ref="G1550:H1550"/>
    <mergeCell ref="I1550:J1550"/>
    <mergeCell ref="L1550:M1550"/>
    <mergeCell ref="Q1557:R1557"/>
    <mergeCell ref="A1558:K1558"/>
    <mergeCell ref="L1558:M1558"/>
    <mergeCell ref="O1558:P1558"/>
    <mergeCell ref="Q1558:R1558"/>
    <mergeCell ref="A1559:K1559"/>
    <mergeCell ref="L1559:M1559"/>
    <mergeCell ref="O1559:P1559"/>
    <mergeCell ref="Q1559:R1559"/>
    <mergeCell ref="B1557:C1557"/>
    <mergeCell ref="D1557:F1557"/>
    <mergeCell ref="G1557:H1557"/>
    <mergeCell ref="I1557:J1557"/>
    <mergeCell ref="L1557:M1557"/>
    <mergeCell ref="O1557:P1557"/>
    <mergeCell ref="Q1555:R1555"/>
    <mergeCell ref="B1556:C1556"/>
    <mergeCell ref="D1556:F1556"/>
    <mergeCell ref="G1556:H1556"/>
    <mergeCell ref="I1556:J1556"/>
    <mergeCell ref="L1556:M1556"/>
    <mergeCell ref="O1556:P1556"/>
    <mergeCell ref="Q1556:R1556"/>
    <mergeCell ref="B1555:C1555"/>
    <mergeCell ref="D1555:F1555"/>
    <mergeCell ref="G1555:H1555"/>
    <mergeCell ref="I1555:J1555"/>
    <mergeCell ref="L1555:M1555"/>
    <mergeCell ref="O1555:P1555"/>
    <mergeCell ref="Q1565:R1565"/>
    <mergeCell ref="B1566:C1566"/>
    <mergeCell ref="D1566:F1566"/>
    <mergeCell ref="G1566:H1566"/>
    <mergeCell ref="I1566:J1566"/>
    <mergeCell ref="L1566:M1566"/>
    <mergeCell ref="O1566:P1566"/>
    <mergeCell ref="Q1566:R1566"/>
    <mergeCell ref="B1565:C1565"/>
    <mergeCell ref="D1565:F1565"/>
    <mergeCell ref="G1565:H1565"/>
    <mergeCell ref="I1565:J1565"/>
    <mergeCell ref="L1565:M1565"/>
    <mergeCell ref="O1565:P1565"/>
    <mergeCell ref="Q1563:R1563"/>
    <mergeCell ref="B1564:C1564"/>
    <mergeCell ref="D1564:F1564"/>
    <mergeCell ref="G1564:H1564"/>
    <mergeCell ref="I1564:J1564"/>
    <mergeCell ref="L1564:M1564"/>
    <mergeCell ref="O1564:P1564"/>
    <mergeCell ref="Q1564:R1564"/>
    <mergeCell ref="B1563:C1563"/>
    <mergeCell ref="D1563:F1563"/>
    <mergeCell ref="G1563:H1563"/>
    <mergeCell ref="I1563:J1563"/>
    <mergeCell ref="L1563:M1563"/>
    <mergeCell ref="O1563:P1563"/>
    <mergeCell ref="A1572:S1572"/>
    <mergeCell ref="A1573:D1573"/>
    <mergeCell ref="E1573:O1573"/>
    <mergeCell ref="P1573:Q1573"/>
    <mergeCell ref="R1573:S1573"/>
    <mergeCell ref="B1562:C1562"/>
    <mergeCell ref="D1562:F1562"/>
    <mergeCell ref="G1562:H1562"/>
    <mergeCell ref="I1562:J1562"/>
    <mergeCell ref="L1562:R1562"/>
    <mergeCell ref="Q1569:R1569"/>
    <mergeCell ref="A1570:K1570"/>
    <mergeCell ref="L1570:M1570"/>
    <mergeCell ref="O1570:P1570"/>
    <mergeCell ref="Q1570:R1570"/>
    <mergeCell ref="A1571:K1571"/>
    <mergeCell ref="L1571:M1571"/>
    <mergeCell ref="O1571:P1571"/>
    <mergeCell ref="Q1571:R1571"/>
    <mergeCell ref="B1569:C1569"/>
    <mergeCell ref="D1569:F1569"/>
    <mergeCell ref="G1569:H1569"/>
    <mergeCell ref="I1569:J1569"/>
    <mergeCell ref="L1569:M1569"/>
    <mergeCell ref="O1569:P1569"/>
    <mergeCell ref="Q1567:R1567"/>
    <mergeCell ref="B1568:C1568"/>
    <mergeCell ref="D1568:F1568"/>
    <mergeCell ref="G1568:H1568"/>
    <mergeCell ref="I1568:J1568"/>
    <mergeCell ref="L1568:M1568"/>
    <mergeCell ref="O1568:P1568"/>
    <mergeCell ref="Q1568:R1568"/>
    <mergeCell ref="B1567:C1567"/>
    <mergeCell ref="D1567:F1567"/>
    <mergeCell ref="G1567:H1567"/>
    <mergeCell ref="I1567:J1567"/>
    <mergeCell ref="L1567:M1567"/>
    <mergeCell ref="O1567:P1567"/>
    <mergeCell ref="Q1577:R1577"/>
    <mergeCell ref="B1578:C1578"/>
    <mergeCell ref="D1578:F1578"/>
    <mergeCell ref="G1578:H1578"/>
    <mergeCell ref="I1578:J1578"/>
    <mergeCell ref="L1578:M1578"/>
    <mergeCell ref="O1578:P1578"/>
    <mergeCell ref="Q1578:R1578"/>
    <mergeCell ref="B1577:C1577"/>
    <mergeCell ref="D1577:F1577"/>
    <mergeCell ref="G1577:H1577"/>
    <mergeCell ref="I1577:J1577"/>
    <mergeCell ref="L1577:M1577"/>
    <mergeCell ref="O1577:P1577"/>
    <mergeCell ref="L1575:M1575"/>
    <mergeCell ref="O1575:P1575"/>
    <mergeCell ref="Q1575:R1575"/>
    <mergeCell ref="B1576:C1576"/>
    <mergeCell ref="D1576:F1576"/>
    <mergeCell ref="G1576:H1576"/>
    <mergeCell ref="I1576:J1576"/>
    <mergeCell ref="L1576:M1576"/>
    <mergeCell ref="O1576:P1576"/>
    <mergeCell ref="Q1576:R1576"/>
    <mergeCell ref="Q1583:R1583"/>
    <mergeCell ref="B1574:C1574"/>
    <mergeCell ref="D1574:F1574"/>
    <mergeCell ref="G1574:H1574"/>
    <mergeCell ref="I1574:J1574"/>
    <mergeCell ref="L1574:R1574"/>
    <mergeCell ref="B1575:C1575"/>
    <mergeCell ref="D1575:F1575"/>
    <mergeCell ref="G1575:H1575"/>
    <mergeCell ref="I1575:J1575"/>
    <mergeCell ref="B1583:C1583"/>
    <mergeCell ref="D1583:F1583"/>
    <mergeCell ref="G1583:H1583"/>
    <mergeCell ref="I1583:J1583"/>
    <mergeCell ref="L1583:M1583"/>
    <mergeCell ref="O1583:P1583"/>
    <mergeCell ref="O1581:P1581"/>
    <mergeCell ref="Q1581:R1581"/>
    <mergeCell ref="B1582:C1582"/>
    <mergeCell ref="D1582:F1582"/>
    <mergeCell ref="G1582:H1582"/>
    <mergeCell ref="I1582:J1582"/>
    <mergeCell ref="L1582:M1582"/>
    <mergeCell ref="O1582:P1582"/>
    <mergeCell ref="Q1582:R1582"/>
    <mergeCell ref="G1580:H1580"/>
    <mergeCell ref="I1580:J1580"/>
    <mergeCell ref="L1580:M1580"/>
    <mergeCell ref="O1580:P1580"/>
    <mergeCell ref="Q1580:R1580"/>
    <mergeCell ref="B1581:C1581"/>
    <mergeCell ref="D1581:F1581"/>
    <mergeCell ref="G1581:H1581"/>
    <mergeCell ref="I1581:J1581"/>
    <mergeCell ref="L1581:M1581"/>
    <mergeCell ref="Q1588:R1588"/>
    <mergeCell ref="B1579:C1579"/>
    <mergeCell ref="D1579:F1579"/>
    <mergeCell ref="G1579:H1579"/>
    <mergeCell ref="I1579:J1579"/>
    <mergeCell ref="L1579:M1579"/>
    <mergeCell ref="O1579:P1579"/>
    <mergeCell ref="Q1579:R1579"/>
    <mergeCell ref="B1580:C1580"/>
    <mergeCell ref="D1580:F1580"/>
    <mergeCell ref="B1588:C1588"/>
    <mergeCell ref="D1588:F1588"/>
    <mergeCell ref="G1588:H1588"/>
    <mergeCell ref="I1588:J1588"/>
    <mergeCell ref="L1588:M1588"/>
    <mergeCell ref="O1588:P1588"/>
    <mergeCell ref="O1586:P1586"/>
    <mergeCell ref="Q1586:R1586"/>
    <mergeCell ref="B1587:C1587"/>
    <mergeCell ref="D1587:F1587"/>
    <mergeCell ref="G1587:H1587"/>
    <mergeCell ref="I1587:J1587"/>
    <mergeCell ref="L1587:M1587"/>
    <mergeCell ref="O1587:P1587"/>
    <mergeCell ref="Q1587:R1587"/>
    <mergeCell ref="G1585:H1585"/>
    <mergeCell ref="I1585:J1585"/>
    <mergeCell ref="L1585:M1585"/>
    <mergeCell ref="O1585:P1585"/>
    <mergeCell ref="Q1585:R1585"/>
    <mergeCell ref="B1586:C1586"/>
    <mergeCell ref="D1586:F1586"/>
    <mergeCell ref="G1586:H1586"/>
    <mergeCell ref="I1586:J1586"/>
    <mergeCell ref="L1586:M1586"/>
    <mergeCell ref="Q1596:R1596"/>
    <mergeCell ref="B1584:C1584"/>
    <mergeCell ref="D1584:F1584"/>
    <mergeCell ref="G1584:H1584"/>
    <mergeCell ref="I1584:J1584"/>
    <mergeCell ref="L1584:M1584"/>
    <mergeCell ref="O1584:P1584"/>
    <mergeCell ref="Q1584:R1584"/>
    <mergeCell ref="B1585:C1585"/>
    <mergeCell ref="D1585:F1585"/>
    <mergeCell ref="B1596:C1596"/>
    <mergeCell ref="D1596:F1596"/>
    <mergeCell ref="G1596:H1596"/>
    <mergeCell ref="I1596:J1596"/>
    <mergeCell ref="L1596:M1596"/>
    <mergeCell ref="O1596:P1596"/>
    <mergeCell ref="O1594:P1594"/>
    <mergeCell ref="Q1594:R1594"/>
    <mergeCell ref="B1595:C1595"/>
    <mergeCell ref="D1595:F1595"/>
    <mergeCell ref="G1595:H1595"/>
    <mergeCell ref="I1595:J1595"/>
    <mergeCell ref="L1595:M1595"/>
    <mergeCell ref="O1595:P1595"/>
    <mergeCell ref="Q1595:R1595"/>
    <mergeCell ref="B1593:C1593"/>
    <mergeCell ref="D1593:F1593"/>
    <mergeCell ref="G1593:H1593"/>
    <mergeCell ref="I1593:J1593"/>
    <mergeCell ref="L1593:R1593"/>
    <mergeCell ref="B1594:C1594"/>
    <mergeCell ref="D1594:F1594"/>
    <mergeCell ref="G1594:H1594"/>
    <mergeCell ref="I1594:J1594"/>
    <mergeCell ref="L1594:M1594"/>
    <mergeCell ref="L1590:M1590"/>
    <mergeCell ref="O1590:P1590"/>
    <mergeCell ref="Q1590:R1590"/>
    <mergeCell ref="A1591:S1591"/>
    <mergeCell ref="A1592:D1592"/>
    <mergeCell ref="E1592:O1592"/>
    <mergeCell ref="P1592:Q1592"/>
    <mergeCell ref="R1592:S1592"/>
    <mergeCell ref="A1602:S1602"/>
    <mergeCell ref="A1603:D1603"/>
    <mergeCell ref="E1603:O1603"/>
    <mergeCell ref="P1603:Q1603"/>
    <mergeCell ref="R1603:S1603"/>
    <mergeCell ref="A1589:K1589"/>
    <mergeCell ref="L1589:M1589"/>
    <mergeCell ref="O1589:P1589"/>
    <mergeCell ref="Q1589:R1589"/>
    <mergeCell ref="A1590:K1590"/>
    <mergeCell ref="Q1599:R1599"/>
    <mergeCell ref="A1600:K1600"/>
    <mergeCell ref="L1600:M1600"/>
    <mergeCell ref="O1600:P1600"/>
    <mergeCell ref="Q1600:R1600"/>
    <mergeCell ref="A1601:K1601"/>
    <mergeCell ref="L1601:M1601"/>
    <mergeCell ref="O1601:P1601"/>
    <mergeCell ref="Q1601:R1601"/>
    <mergeCell ref="B1599:C1599"/>
    <mergeCell ref="D1599:F1599"/>
    <mergeCell ref="G1599:H1599"/>
    <mergeCell ref="I1599:J1599"/>
    <mergeCell ref="L1599:M1599"/>
    <mergeCell ref="O1599:P1599"/>
    <mergeCell ref="Q1597:R1597"/>
    <mergeCell ref="B1598:C1598"/>
    <mergeCell ref="D1598:F1598"/>
    <mergeCell ref="G1598:H1598"/>
    <mergeCell ref="I1598:J1598"/>
    <mergeCell ref="L1598:M1598"/>
    <mergeCell ref="O1598:P1598"/>
    <mergeCell ref="Q1598:R1598"/>
    <mergeCell ref="B1597:C1597"/>
    <mergeCell ref="D1597:F1597"/>
    <mergeCell ref="G1597:H1597"/>
    <mergeCell ref="I1597:J1597"/>
    <mergeCell ref="L1597:M1597"/>
    <mergeCell ref="O1597:P1597"/>
    <mergeCell ref="Q1607:R1607"/>
    <mergeCell ref="B1608:C1608"/>
    <mergeCell ref="D1608:F1608"/>
    <mergeCell ref="G1608:H1608"/>
    <mergeCell ref="I1608:J1608"/>
    <mergeCell ref="L1608:M1608"/>
    <mergeCell ref="O1608:P1608"/>
    <mergeCell ref="Q1608:R1608"/>
    <mergeCell ref="B1607:C1607"/>
    <mergeCell ref="D1607:F1607"/>
    <mergeCell ref="G1607:H1607"/>
    <mergeCell ref="I1607:J1607"/>
    <mergeCell ref="L1607:M1607"/>
    <mergeCell ref="O1607:P1607"/>
    <mergeCell ref="L1605:M1605"/>
    <mergeCell ref="O1605:P1605"/>
    <mergeCell ref="Q1605:R1605"/>
    <mergeCell ref="B1606:C1606"/>
    <mergeCell ref="D1606:F1606"/>
    <mergeCell ref="G1606:H1606"/>
    <mergeCell ref="I1606:J1606"/>
    <mergeCell ref="L1606:M1606"/>
    <mergeCell ref="O1606:P1606"/>
    <mergeCell ref="Q1606:R1606"/>
    <mergeCell ref="Q1613:R1613"/>
    <mergeCell ref="B1604:C1604"/>
    <mergeCell ref="D1604:F1604"/>
    <mergeCell ref="G1604:H1604"/>
    <mergeCell ref="I1604:J1604"/>
    <mergeCell ref="L1604:R1604"/>
    <mergeCell ref="B1605:C1605"/>
    <mergeCell ref="D1605:F1605"/>
    <mergeCell ref="G1605:H1605"/>
    <mergeCell ref="I1605:J1605"/>
    <mergeCell ref="B1613:C1613"/>
    <mergeCell ref="D1613:F1613"/>
    <mergeCell ref="G1613:H1613"/>
    <mergeCell ref="I1613:J1613"/>
    <mergeCell ref="L1613:M1613"/>
    <mergeCell ref="O1613:P1613"/>
    <mergeCell ref="Q1611:R1611"/>
    <mergeCell ref="B1612:C1612"/>
    <mergeCell ref="D1612:F1612"/>
    <mergeCell ref="G1612:H1612"/>
    <mergeCell ref="I1612:J1612"/>
    <mergeCell ref="L1612:M1612"/>
    <mergeCell ref="O1612:P1612"/>
    <mergeCell ref="Q1612:R1612"/>
    <mergeCell ref="B1611:C1611"/>
    <mergeCell ref="D1611:F1611"/>
    <mergeCell ref="G1611:H1611"/>
    <mergeCell ref="I1611:J1611"/>
    <mergeCell ref="L1611:M1611"/>
    <mergeCell ref="O1611:P1611"/>
    <mergeCell ref="D1610:F1610"/>
    <mergeCell ref="G1610:H1610"/>
    <mergeCell ref="I1610:J1610"/>
    <mergeCell ref="L1610:M1610"/>
    <mergeCell ref="O1610:P1610"/>
    <mergeCell ref="Q1610:R1610"/>
    <mergeCell ref="O1621:P1621"/>
    <mergeCell ref="Q1621:R1621"/>
    <mergeCell ref="B1609:C1609"/>
    <mergeCell ref="D1609:F1609"/>
    <mergeCell ref="G1609:H1609"/>
    <mergeCell ref="I1609:J1609"/>
    <mergeCell ref="L1609:M1609"/>
    <mergeCell ref="O1609:P1609"/>
    <mergeCell ref="Q1609:R1609"/>
    <mergeCell ref="B1610:C1610"/>
    <mergeCell ref="B1620:C1620"/>
    <mergeCell ref="D1620:F1620"/>
    <mergeCell ref="G1620:H1620"/>
    <mergeCell ref="I1620:J1620"/>
    <mergeCell ref="L1620:R1620"/>
    <mergeCell ref="B1621:C1621"/>
    <mergeCell ref="D1621:F1621"/>
    <mergeCell ref="G1621:H1621"/>
    <mergeCell ref="I1621:J1621"/>
    <mergeCell ref="L1621:M1621"/>
    <mergeCell ref="A1617:K1617"/>
    <mergeCell ref="L1617:M1617"/>
    <mergeCell ref="O1617:P1617"/>
    <mergeCell ref="Q1617:R1617"/>
    <mergeCell ref="A1618:S1618"/>
    <mergeCell ref="A1619:D1619"/>
    <mergeCell ref="E1619:O1619"/>
    <mergeCell ref="P1619:Q1619"/>
    <mergeCell ref="R1619:S1619"/>
    <mergeCell ref="G1615:H1615"/>
    <mergeCell ref="I1615:J1615"/>
    <mergeCell ref="L1615:M1615"/>
    <mergeCell ref="O1615:P1615"/>
    <mergeCell ref="Q1615:R1615"/>
    <mergeCell ref="A1616:K1616"/>
    <mergeCell ref="L1616:M1616"/>
    <mergeCell ref="O1616:P1616"/>
    <mergeCell ref="Q1616:R1616"/>
    <mergeCell ref="Q1626:R1626"/>
    <mergeCell ref="B1614:C1614"/>
    <mergeCell ref="D1614:F1614"/>
    <mergeCell ref="G1614:H1614"/>
    <mergeCell ref="I1614:J1614"/>
    <mergeCell ref="L1614:M1614"/>
    <mergeCell ref="O1614:P1614"/>
    <mergeCell ref="Q1614:R1614"/>
    <mergeCell ref="B1615:C1615"/>
    <mergeCell ref="D1615:F1615"/>
    <mergeCell ref="B1626:C1626"/>
    <mergeCell ref="D1626:F1626"/>
    <mergeCell ref="G1626:H1626"/>
    <mergeCell ref="I1626:J1626"/>
    <mergeCell ref="L1626:M1626"/>
    <mergeCell ref="O1626:P1626"/>
    <mergeCell ref="Q1624:R1624"/>
    <mergeCell ref="B1625:C1625"/>
    <mergeCell ref="D1625:F1625"/>
    <mergeCell ref="G1625:H1625"/>
    <mergeCell ref="I1625:J1625"/>
    <mergeCell ref="L1625:M1625"/>
    <mergeCell ref="O1625:P1625"/>
    <mergeCell ref="Q1625:R1625"/>
    <mergeCell ref="B1624:C1624"/>
    <mergeCell ref="D1624:F1624"/>
    <mergeCell ref="G1624:H1624"/>
    <mergeCell ref="I1624:J1624"/>
    <mergeCell ref="L1624:M1624"/>
    <mergeCell ref="O1624:P1624"/>
    <mergeCell ref="Q1622:R1622"/>
    <mergeCell ref="B1623:C1623"/>
    <mergeCell ref="D1623:F1623"/>
    <mergeCell ref="G1623:H1623"/>
    <mergeCell ref="I1623:J1623"/>
    <mergeCell ref="L1623:M1623"/>
    <mergeCell ref="O1623:P1623"/>
    <mergeCell ref="Q1623:R1623"/>
    <mergeCell ref="B1622:C1622"/>
    <mergeCell ref="D1622:F1622"/>
    <mergeCell ref="G1622:H1622"/>
    <mergeCell ref="I1622:J1622"/>
    <mergeCell ref="L1622:M1622"/>
    <mergeCell ref="O1622:P1622"/>
    <mergeCell ref="Q1633:R1633"/>
    <mergeCell ref="B1634:C1634"/>
    <mergeCell ref="D1634:F1634"/>
    <mergeCell ref="G1634:H1634"/>
    <mergeCell ref="I1634:J1634"/>
    <mergeCell ref="L1634:M1634"/>
    <mergeCell ref="O1634:P1634"/>
    <mergeCell ref="Q1634:R1634"/>
    <mergeCell ref="B1633:C1633"/>
    <mergeCell ref="D1633:F1633"/>
    <mergeCell ref="G1633:H1633"/>
    <mergeCell ref="I1633:J1633"/>
    <mergeCell ref="L1633:M1633"/>
    <mergeCell ref="O1633:P1633"/>
    <mergeCell ref="A1630:S1630"/>
    <mergeCell ref="A1631:D1631"/>
    <mergeCell ref="E1631:O1631"/>
    <mergeCell ref="P1631:Q1631"/>
    <mergeCell ref="R1631:S1631"/>
    <mergeCell ref="B1632:C1632"/>
    <mergeCell ref="D1632:F1632"/>
    <mergeCell ref="G1632:H1632"/>
    <mergeCell ref="I1632:J1632"/>
    <mergeCell ref="L1632:R1632"/>
    <mergeCell ref="O1628:P1628"/>
    <mergeCell ref="Q1628:R1628"/>
    <mergeCell ref="A1629:K1629"/>
    <mergeCell ref="L1629:M1629"/>
    <mergeCell ref="O1629:P1629"/>
    <mergeCell ref="Q1629:R1629"/>
    <mergeCell ref="Q1639:R1639"/>
    <mergeCell ref="B1627:C1627"/>
    <mergeCell ref="D1627:F1627"/>
    <mergeCell ref="G1627:H1627"/>
    <mergeCell ref="I1627:J1627"/>
    <mergeCell ref="L1627:M1627"/>
    <mergeCell ref="O1627:P1627"/>
    <mergeCell ref="Q1627:R1627"/>
    <mergeCell ref="A1628:K1628"/>
    <mergeCell ref="L1628:M1628"/>
    <mergeCell ref="B1639:C1639"/>
    <mergeCell ref="D1639:F1639"/>
    <mergeCell ref="G1639:H1639"/>
    <mergeCell ref="I1639:J1639"/>
    <mergeCell ref="L1639:M1639"/>
    <mergeCell ref="O1639:P1639"/>
    <mergeCell ref="O1637:P1637"/>
    <mergeCell ref="Q1637:R1637"/>
    <mergeCell ref="B1638:C1638"/>
    <mergeCell ref="D1638:F1638"/>
    <mergeCell ref="G1638:H1638"/>
    <mergeCell ref="I1638:J1638"/>
    <mergeCell ref="L1638:M1638"/>
    <mergeCell ref="O1638:P1638"/>
    <mergeCell ref="Q1638:R1638"/>
    <mergeCell ref="G1636:H1636"/>
    <mergeCell ref="I1636:J1636"/>
    <mergeCell ref="L1636:M1636"/>
    <mergeCell ref="O1636:P1636"/>
    <mergeCell ref="Q1636:R1636"/>
    <mergeCell ref="B1637:C1637"/>
    <mergeCell ref="D1637:F1637"/>
    <mergeCell ref="G1637:H1637"/>
    <mergeCell ref="I1637:J1637"/>
    <mergeCell ref="L1637:M1637"/>
    <mergeCell ref="Q1644:R1644"/>
    <mergeCell ref="B1635:C1635"/>
    <mergeCell ref="D1635:F1635"/>
    <mergeCell ref="G1635:H1635"/>
    <mergeCell ref="I1635:J1635"/>
    <mergeCell ref="L1635:M1635"/>
    <mergeCell ref="O1635:P1635"/>
    <mergeCell ref="Q1635:R1635"/>
    <mergeCell ref="B1636:C1636"/>
    <mergeCell ref="D1636:F1636"/>
    <mergeCell ref="B1644:C1644"/>
    <mergeCell ref="D1644:F1644"/>
    <mergeCell ref="G1644:H1644"/>
    <mergeCell ref="I1644:J1644"/>
    <mergeCell ref="L1644:M1644"/>
    <mergeCell ref="O1644:P1644"/>
    <mergeCell ref="O1642:P1642"/>
    <mergeCell ref="Q1642:R1642"/>
    <mergeCell ref="B1643:C1643"/>
    <mergeCell ref="D1643:F1643"/>
    <mergeCell ref="G1643:H1643"/>
    <mergeCell ref="I1643:J1643"/>
    <mergeCell ref="L1643:M1643"/>
    <mergeCell ref="O1643:P1643"/>
    <mergeCell ref="Q1643:R1643"/>
    <mergeCell ref="G1641:H1641"/>
    <mergeCell ref="I1641:J1641"/>
    <mergeCell ref="L1641:M1641"/>
    <mergeCell ref="O1641:P1641"/>
    <mergeCell ref="Q1641:R1641"/>
    <mergeCell ref="B1642:C1642"/>
    <mergeCell ref="D1642:F1642"/>
    <mergeCell ref="G1642:H1642"/>
    <mergeCell ref="I1642:J1642"/>
    <mergeCell ref="L1642:M1642"/>
    <mergeCell ref="Q1649:R1649"/>
    <mergeCell ref="B1640:C1640"/>
    <mergeCell ref="D1640:F1640"/>
    <mergeCell ref="G1640:H1640"/>
    <mergeCell ref="I1640:J1640"/>
    <mergeCell ref="L1640:M1640"/>
    <mergeCell ref="O1640:P1640"/>
    <mergeCell ref="Q1640:R1640"/>
    <mergeCell ref="B1641:C1641"/>
    <mergeCell ref="D1641:F1641"/>
    <mergeCell ref="B1649:C1649"/>
    <mergeCell ref="D1649:F1649"/>
    <mergeCell ref="G1649:H1649"/>
    <mergeCell ref="I1649:J1649"/>
    <mergeCell ref="L1649:M1649"/>
    <mergeCell ref="O1649:P1649"/>
    <mergeCell ref="O1647:P1647"/>
    <mergeCell ref="Q1647:R1647"/>
    <mergeCell ref="B1648:C1648"/>
    <mergeCell ref="D1648:F1648"/>
    <mergeCell ref="G1648:H1648"/>
    <mergeCell ref="I1648:J1648"/>
    <mergeCell ref="L1648:M1648"/>
    <mergeCell ref="O1648:P1648"/>
    <mergeCell ref="Q1648:R1648"/>
    <mergeCell ref="G1646:H1646"/>
    <mergeCell ref="I1646:J1646"/>
    <mergeCell ref="L1646:M1646"/>
    <mergeCell ref="O1646:P1646"/>
    <mergeCell ref="Q1646:R1646"/>
    <mergeCell ref="B1647:C1647"/>
    <mergeCell ref="D1647:F1647"/>
    <mergeCell ref="G1647:H1647"/>
    <mergeCell ref="I1647:J1647"/>
    <mergeCell ref="L1647:M1647"/>
    <mergeCell ref="Q1657:R1657"/>
    <mergeCell ref="B1645:C1645"/>
    <mergeCell ref="D1645:F1645"/>
    <mergeCell ref="G1645:H1645"/>
    <mergeCell ref="I1645:J1645"/>
    <mergeCell ref="L1645:M1645"/>
    <mergeCell ref="O1645:P1645"/>
    <mergeCell ref="Q1645:R1645"/>
    <mergeCell ref="B1646:C1646"/>
    <mergeCell ref="D1646:F1646"/>
    <mergeCell ref="B1657:C1657"/>
    <mergeCell ref="D1657:F1657"/>
    <mergeCell ref="G1657:H1657"/>
    <mergeCell ref="I1657:J1657"/>
    <mergeCell ref="L1657:M1657"/>
    <mergeCell ref="O1657:P1657"/>
    <mergeCell ref="Q1655:R1655"/>
    <mergeCell ref="B1656:C1656"/>
    <mergeCell ref="D1656:F1656"/>
    <mergeCell ref="G1656:H1656"/>
    <mergeCell ref="I1656:J1656"/>
    <mergeCell ref="L1656:M1656"/>
    <mergeCell ref="O1656:P1656"/>
    <mergeCell ref="Q1656:R1656"/>
    <mergeCell ref="B1655:C1655"/>
    <mergeCell ref="D1655:F1655"/>
    <mergeCell ref="G1655:H1655"/>
    <mergeCell ref="I1655:J1655"/>
    <mergeCell ref="L1655:M1655"/>
    <mergeCell ref="O1655:P1655"/>
    <mergeCell ref="A1652:S1652"/>
    <mergeCell ref="A1653:D1653"/>
    <mergeCell ref="E1653:O1653"/>
    <mergeCell ref="P1653:Q1653"/>
    <mergeCell ref="R1653:S1653"/>
    <mergeCell ref="B1654:C1654"/>
    <mergeCell ref="D1654:F1654"/>
    <mergeCell ref="G1654:H1654"/>
    <mergeCell ref="I1654:J1654"/>
    <mergeCell ref="L1654:R1654"/>
    <mergeCell ref="A1650:K1650"/>
    <mergeCell ref="L1650:M1650"/>
    <mergeCell ref="O1650:P1650"/>
    <mergeCell ref="Q1650:R1650"/>
    <mergeCell ref="A1651:K1651"/>
    <mergeCell ref="L1651:M1651"/>
    <mergeCell ref="O1651:P1651"/>
    <mergeCell ref="Q1651:R1651"/>
    <mergeCell ref="A1662:K1662"/>
    <mergeCell ref="L1662:M1662"/>
    <mergeCell ref="O1662:P1662"/>
    <mergeCell ref="Q1662:R1662"/>
    <mergeCell ref="A1663:K1663"/>
    <mergeCell ref="L1663:M1663"/>
    <mergeCell ref="O1663:P1663"/>
    <mergeCell ref="Q1663:R1663"/>
    <mergeCell ref="O1660:P1660"/>
    <mergeCell ref="Q1660:R1660"/>
    <mergeCell ref="B1661:C1661"/>
    <mergeCell ref="D1661:F1661"/>
    <mergeCell ref="G1661:H1661"/>
    <mergeCell ref="I1661:J1661"/>
    <mergeCell ref="L1661:M1661"/>
    <mergeCell ref="O1661:P1661"/>
    <mergeCell ref="Q1661:R1661"/>
    <mergeCell ref="G1659:H1659"/>
    <mergeCell ref="I1659:J1659"/>
    <mergeCell ref="L1659:M1659"/>
    <mergeCell ref="O1659:P1659"/>
    <mergeCell ref="Q1659:R1659"/>
    <mergeCell ref="B1660:C1660"/>
    <mergeCell ref="D1660:F1660"/>
    <mergeCell ref="G1660:H1660"/>
    <mergeCell ref="I1660:J1660"/>
    <mergeCell ref="L1660:M1660"/>
    <mergeCell ref="Q1670:R1670"/>
    <mergeCell ref="B1658:C1658"/>
    <mergeCell ref="D1658:F1658"/>
    <mergeCell ref="G1658:H1658"/>
    <mergeCell ref="I1658:J1658"/>
    <mergeCell ref="L1658:M1658"/>
    <mergeCell ref="O1658:P1658"/>
    <mergeCell ref="Q1658:R1658"/>
    <mergeCell ref="B1659:C1659"/>
    <mergeCell ref="D1659:F1659"/>
    <mergeCell ref="B1670:C1670"/>
    <mergeCell ref="D1670:F1670"/>
    <mergeCell ref="G1670:H1670"/>
    <mergeCell ref="I1670:J1670"/>
    <mergeCell ref="L1670:M1670"/>
    <mergeCell ref="O1670:P1670"/>
    <mergeCell ref="Q1668:R1668"/>
    <mergeCell ref="B1669:C1669"/>
    <mergeCell ref="D1669:F1669"/>
    <mergeCell ref="G1669:H1669"/>
    <mergeCell ref="I1669:J1669"/>
    <mergeCell ref="L1669:M1669"/>
    <mergeCell ref="O1669:P1669"/>
    <mergeCell ref="Q1669:R1669"/>
    <mergeCell ref="B1668:C1668"/>
    <mergeCell ref="D1668:F1668"/>
    <mergeCell ref="G1668:H1668"/>
    <mergeCell ref="I1668:J1668"/>
    <mergeCell ref="L1668:M1668"/>
    <mergeCell ref="O1668:P1668"/>
    <mergeCell ref="L1666:R1666"/>
    <mergeCell ref="B1667:C1667"/>
    <mergeCell ref="D1667:F1667"/>
    <mergeCell ref="G1667:H1667"/>
    <mergeCell ref="I1667:J1667"/>
    <mergeCell ref="L1667:M1667"/>
    <mergeCell ref="O1667:P1667"/>
    <mergeCell ref="Q1667:R1667"/>
    <mergeCell ref="Q1675:R1675"/>
    <mergeCell ref="A1664:S1664"/>
    <mergeCell ref="A1665:D1665"/>
    <mergeCell ref="E1665:O1665"/>
    <mergeCell ref="P1665:Q1665"/>
    <mergeCell ref="R1665:S1665"/>
    <mergeCell ref="B1666:C1666"/>
    <mergeCell ref="D1666:F1666"/>
    <mergeCell ref="G1666:H1666"/>
    <mergeCell ref="I1666:J1666"/>
    <mergeCell ref="B1675:C1675"/>
    <mergeCell ref="D1675:F1675"/>
    <mergeCell ref="G1675:H1675"/>
    <mergeCell ref="I1675:J1675"/>
    <mergeCell ref="L1675:M1675"/>
    <mergeCell ref="O1675:P1675"/>
    <mergeCell ref="O1673:P1673"/>
    <mergeCell ref="Q1673:R1673"/>
    <mergeCell ref="B1674:C1674"/>
    <mergeCell ref="D1674:F1674"/>
    <mergeCell ref="G1674:H1674"/>
    <mergeCell ref="I1674:J1674"/>
    <mergeCell ref="L1674:M1674"/>
    <mergeCell ref="O1674:P1674"/>
    <mergeCell ref="Q1674:R1674"/>
    <mergeCell ref="G1672:H1672"/>
    <mergeCell ref="I1672:J1672"/>
    <mergeCell ref="L1672:M1672"/>
    <mergeCell ref="O1672:P1672"/>
    <mergeCell ref="Q1672:R1672"/>
    <mergeCell ref="B1673:C1673"/>
    <mergeCell ref="D1673:F1673"/>
    <mergeCell ref="G1673:H1673"/>
    <mergeCell ref="I1673:J1673"/>
    <mergeCell ref="L1673:M1673"/>
    <mergeCell ref="Q1680:R1680"/>
    <mergeCell ref="B1671:C1671"/>
    <mergeCell ref="D1671:F1671"/>
    <mergeCell ref="G1671:H1671"/>
    <mergeCell ref="I1671:J1671"/>
    <mergeCell ref="L1671:M1671"/>
    <mergeCell ref="O1671:P1671"/>
    <mergeCell ref="Q1671:R1671"/>
    <mergeCell ref="B1672:C1672"/>
    <mergeCell ref="D1672:F1672"/>
    <mergeCell ref="B1680:C1680"/>
    <mergeCell ref="D1680:F1680"/>
    <mergeCell ref="G1680:H1680"/>
    <mergeCell ref="I1680:J1680"/>
    <mergeCell ref="L1680:M1680"/>
    <mergeCell ref="O1680:P1680"/>
    <mergeCell ref="O1678:P1678"/>
    <mergeCell ref="Q1678:R1678"/>
    <mergeCell ref="B1679:C1679"/>
    <mergeCell ref="D1679:F1679"/>
    <mergeCell ref="G1679:H1679"/>
    <mergeCell ref="I1679:J1679"/>
    <mergeCell ref="L1679:M1679"/>
    <mergeCell ref="O1679:P1679"/>
    <mergeCell ref="Q1679:R1679"/>
    <mergeCell ref="G1677:H1677"/>
    <mergeCell ref="I1677:J1677"/>
    <mergeCell ref="L1677:M1677"/>
    <mergeCell ref="O1677:P1677"/>
    <mergeCell ref="Q1677:R1677"/>
    <mergeCell ref="B1678:C1678"/>
    <mergeCell ref="D1678:F1678"/>
    <mergeCell ref="G1678:H1678"/>
    <mergeCell ref="I1678:J1678"/>
    <mergeCell ref="L1678:M1678"/>
    <mergeCell ref="Q1685:R1685"/>
    <mergeCell ref="B1676:C1676"/>
    <mergeCell ref="D1676:F1676"/>
    <mergeCell ref="G1676:H1676"/>
    <mergeCell ref="I1676:J1676"/>
    <mergeCell ref="L1676:M1676"/>
    <mergeCell ref="O1676:P1676"/>
    <mergeCell ref="Q1676:R1676"/>
    <mergeCell ref="B1677:C1677"/>
    <mergeCell ref="D1677:F1677"/>
    <mergeCell ref="B1685:C1685"/>
    <mergeCell ref="D1685:F1685"/>
    <mergeCell ref="G1685:H1685"/>
    <mergeCell ref="I1685:J1685"/>
    <mergeCell ref="L1685:M1685"/>
    <mergeCell ref="O1685:P1685"/>
    <mergeCell ref="Q1683:R1683"/>
    <mergeCell ref="B1684:C1684"/>
    <mergeCell ref="D1684:F1684"/>
    <mergeCell ref="G1684:H1684"/>
    <mergeCell ref="I1684:J1684"/>
    <mergeCell ref="L1684:M1684"/>
    <mergeCell ref="O1684:P1684"/>
    <mergeCell ref="Q1684:R1684"/>
    <mergeCell ref="B1683:C1683"/>
    <mergeCell ref="D1683:F1683"/>
    <mergeCell ref="G1683:H1683"/>
    <mergeCell ref="I1683:J1683"/>
    <mergeCell ref="L1683:M1683"/>
    <mergeCell ref="O1683:P1683"/>
    <mergeCell ref="Q1681:R1681"/>
    <mergeCell ref="B1682:C1682"/>
    <mergeCell ref="D1682:F1682"/>
    <mergeCell ref="G1682:H1682"/>
    <mergeCell ref="I1682:J1682"/>
    <mergeCell ref="L1682:M1682"/>
    <mergeCell ref="O1682:P1682"/>
    <mergeCell ref="Q1682:R1682"/>
    <mergeCell ref="B1681:C1681"/>
    <mergeCell ref="D1681:F1681"/>
    <mergeCell ref="G1681:H1681"/>
    <mergeCell ref="I1681:J1681"/>
    <mergeCell ref="L1681:M1681"/>
    <mergeCell ref="O1681:P1681"/>
    <mergeCell ref="O1692:P1692"/>
    <mergeCell ref="Q1692:R1692"/>
    <mergeCell ref="B1693:C1693"/>
    <mergeCell ref="D1693:F1693"/>
    <mergeCell ref="G1693:H1693"/>
    <mergeCell ref="I1693:J1693"/>
    <mergeCell ref="L1693:M1693"/>
    <mergeCell ref="O1693:P1693"/>
    <mergeCell ref="Q1693:R1693"/>
    <mergeCell ref="B1691:C1691"/>
    <mergeCell ref="D1691:F1691"/>
    <mergeCell ref="G1691:H1691"/>
    <mergeCell ref="I1691:J1691"/>
    <mergeCell ref="L1691:R1691"/>
    <mergeCell ref="B1692:C1692"/>
    <mergeCell ref="D1692:F1692"/>
    <mergeCell ref="G1692:H1692"/>
    <mergeCell ref="I1692:J1692"/>
    <mergeCell ref="L1692:M1692"/>
    <mergeCell ref="A1688:S1688"/>
    <mergeCell ref="A1689:D1689"/>
    <mergeCell ref="E1689:S1689"/>
    <mergeCell ref="A1690:D1690"/>
    <mergeCell ref="E1690:O1690"/>
    <mergeCell ref="P1690:Q1690"/>
    <mergeCell ref="R1690:S1690"/>
    <mergeCell ref="A1686:K1686"/>
    <mergeCell ref="L1686:M1686"/>
    <mergeCell ref="O1686:P1686"/>
    <mergeCell ref="Q1686:R1686"/>
    <mergeCell ref="A1687:K1687"/>
    <mergeCell ref="L1687:M1687"/>
    <mergeCell ref="O1687:P1687"/>
    <mergeCell ref="Q1687:R1687"/>
    <mergeCell ref="Q1700:R1700"/>
    <mergeCell ref="B1701:C1701"/>
    <mergeCell ref="D1701:F1701"/>
    <mergeCell ref="G1701:H1701"/>
    <mergeCell ref="I1701:J1701"/>
    <mergeCell ref="L1701:M1701"/>
    <mergeCell ref="O1701:P1701"/>
    <mergeCell ref="Q1701:R1701"/>
    <mergeCell ref="B1700:C1700"/>
    <mergeCell ref="D1700:F1700"/>
    <mergeCell ref="G1700:H1700"/>
    <mergeCell ref="I1700:J1700"/>
    <mergeCell ref="L1700:M1700"/>
    <mergeCell ref="O1700:P1700"/>
    <mergeCell ref="A1697:S1697"/>
    <mergeCell ref="A1698:D1698"/>
    <mergeCell ref="E1698:O1698"/>
    <mergeCell ref="P1698:Q1698"/>
    <mergeCell ref="R1698:S1698"/>
    <mergeCell ref="B1699:C1699"/>
    <mergeCell ref="D1699:F1699"/>
    <mergeCell ref="G1699:H1699"/>
    <mergeCell ref="I1699:J1699"/>
    <mergeCell ref="L1699:R1699"/>
    <mergeCell ref="O1695:P1695"/>
    <mergeCell ref="Q1695:R1695"/>
    <mergeCell ref="A1696:K1696"/>
    <mergeCell ref="L1696:M1696"/>
    <mergeCell ref="O1696:P1696"/>
    <mergeCell ref="Q1696:R1696"/>
    <mergeCell ref="Q1706:R1706"/>
    <mergeCell ref="B1694:C1694"/>
    <mergeCell ref="D1694:F1694"/>
    <mergeCell ref="G1694:H1694"/>
    <mergeCell ref="I1694:J1694"/>
    <mergeCell ref="L1694:M1694"/>
    <mergeCell ref="O1694:P1694"/>
    <mergeCell ref="Q1694:R1694"/>
    <mergeCell ref="A1695:K1695"/>
    <mergeCell ref="L1695:M1695"/>
    <mergeCell ref="B1706:C1706"/>
    <mergeCell ref="D1706:F1706"/>
    <mergeCell ref="G1706:H1706"/>
    <mergeCell ref="I1706:J1706"/>
    <mergeCell ref="L1706:M1706"/>
    <mergeCell ref="O1706:P1706"/>
    <mergeCell ref="O1704:P1704"/>
    <mergeCell ref="Q1704:R1704"/>
    <mergeCell ref="B1705:C1705"/>
    <mergeCell ref="D1705:F1705"/>
    <mergeCell ref="G1705:H1705"/>
    <mergeCell ref="I1705:J1705"/>
    <mergeCell ref="L1705:M1705"/>
    <mergeCell ref="O1705:P1705"/>
    <mergeCell ref="Q1705:R1705"/>
    <mergeCell ref="G1703:H1703"/>
    <mergeCell ref="I1703:J1703"/>
    <mergeCell ref="L1703:M1703"/>
    <mergeCell ref="O1703:P1703"/>
    <mergeCell ref="Q1703:R1703"/>
    <mergeCell ref="B1704:C1704"/>
    <mergeCell ref="D1704:F1704"/>
    <mergeCell ref="G1704:H1704"/>
    <mergeCell ref="I1704:J1704"/>
    <mergeCell ref="L1704:M1704"/>
    <mergeCell ref="Q1711:R1711"/>
    <mergeCell ref="B1702:C1702"/>
    <mergeCell ref="D1702:F1702"/>
    <mergeCell ref="G1702:H1702"/>
    <mergeCell ref="I1702:J1702"/>
    <mergeCell ref="L1702:M1702"/>
    <mergeCell ref="O1702:P1702"/>
    <mergeCell ref="Q1702:R1702"/>
    <mergeCell ref="B1703:C1703"/>
    <mergeCell ref="D1703:F1703"/>
    <mergeCell ref="B1711:C1711"/>
    <mergeCell ref="D1711:F1711"/>
    <mergeCell ref="G1711:H1711"/>
    <mergeCell ref="I1711:J1711"/>
    <mergeCell ref="L1711:M1711"/>
    <mergeCell ref="O1711:P1711"/>
    <mergeCell ref="O1709:P1709"/>
    <mergeCell ref="Q1709:R1709"/>
    <mergeCell ref="B1710:C1710"/>
    <mergeCell ref="D1710:F1710"/>
    <mergeCell ref="G1710:H1710"/>
    <mergeCell ref="I1710:J1710"/>
    <mergeCell ref="L1710:M1710"/>
    <mergeCell ref="O1710:P1710"/>
    <mergeCell ref="Q1710:R1710"/>
    <mergeCell ref="G1708:H1708"/>
    <mergeCell ref="I1708:J1708"/>
    <mergeCell ref="L1708:M1708"/>
    <mergeCell ref="O1708:P1708"/>
    <mergeCell ref="Q1708:R1708"/>
    <mergeCell ref="B1709:C1709"/>
    <mergeCell ref="D1709:F1709"/>
    <mergeCell ref="G1709:H1709"/>
    <mergeCell ref="I1709:J1709"/>
    <mergeCell ref="L1709:M1709"/>
    <mergeCell ref="Q1716:R1716"/>
    <mergeCell ref="B1707:C1707"/>
    <mergeCell ref="D1707:F1707"/>
    <mergeCell ref="G1707:H1707"/>
    <mergeCell ref="I1707:J1707"/>
    <mergeCell ref="L1707:M1707"/>
    <mergeCell ref="O1707:P1707"/>
    <mergeCell ref="Q1707:R1707"/>
    <mergeCell ref="B1708:C1708"/>
    <mergeCell ref="D1708:F1708"/>
    <mergeCell ref="B1716:C1716"/>
    <mergeCell ref="D1716:F1716"/>
    <mergeCell ref="G1716:H1716"/>
    <mergeCell ref="I1716:J1716"/>
    <mergeCell ref="L1716:M1716"/>
    <mergeCell ref="O1716:P1716"/>
    <mergeCell ref="Q1714:R1714"/>
    <mergeCell ref="B1715:C1715"/>
    <mergeCell ref="D1715:F1715"/>
    <mergeCell ref="G1715:H1715"/>
    <mergeCell ref="I1715:J1715"/>
    <mergeCell ref="L1715:M1715"/>
    <mergeCell ref="O1715:P1715"/>
    <mergeCell ref="Q1715:R1715"/>
    <mergeCell ref="B1714:C1714"/>
    <mergeCell ref="D1714:F1714"/>
    <mergeCell ref="G1714:H1714"/>
    <mergeCell ref="I1714:J1714"/>
    <mergeCell ref="L1714:M1714"/>
    <mergeCell ref="O1714:P1714"/>
    <mergeCell ref="Q1712:R1712"/>
    <mergeCell ref="B1713:C1713"/>
    <mergeCell ref="D1713:F1713"/>
    <mergeCell ref="G1713:H1713"/>
    <mergeCell ref="I1713:J1713"/>
    <mergeCell ref="L1713:M1713"/>
    <mergeCell ref="O1713:P1713"/>
    <mergeCell ref="Q1713:R1713"/>
    <mergeCell ref="B1712:C1712"/>
    <mergeCell ref="D1712:F1712"/>
    <mergeCell ref="G1712:H1712"/>
    <mergeCell ref="I1712:J1712"/>
    <mergeCell ref="L1712:M1712"/>
    <mergeCell ref="O1712:P1712"/>
    <mergeCell ref="Q1723:R1723"/>
    <mergeCell ref="B1724:C1724"/>
    <mergeCell ref="D1724:F1724"/>
    <mergeCell ref="G1724:H1724"/>
    <mergeCell ref="I1724:J1724"/>
    <mergeCell ref="L1724:M1724"/>
    <mergeCell ref="O1724:P1724"/>
    <mergeCell ref="Q1724:R1724"/>
    <mergeCell ref="B1723:C1723"/>
    <mergeCell ref="D1723:F1723"/>
    <mergeCell ref="G1723:H1723"/>
    <mergeCell ref="I1723:J1723"/>
    <mergeCell ref="L1723:M1723"/>
    <mergeCell ref="O1723:P1723"/>
    <mergeCell ref="A1720:S1720"/>
    <mergeCell ref="A1721:D1721"/>
    <mergeCell ref="E1721:O1721"/>
    <mergeCell ref="P1721:Q1721"/>
    <mergeCell ref="R1721:S1721"/>
    <mergeCell ref="B1722:C1722"/>
    <mergeCell ref="D1722:F1722"/>
    <mergeCell ref="G1722:H1722"/>
    <mergeCell ref="I1722:J1722"/>
    <mergeCell ref="L1722:R1722"/>
    <mergeCell ref="O1718:P1718"/>
    <mergeCell ref="Q1718:R1718"/>
    <mergeCell ref="A1719:K1719"/>
    <mergeCell ref="L1719:M1719"/>
    <mergeCell ref="O1719:P1719"/>
    <mergeCell ref="Q1719:R1719"/>
    <mergeCell ref="Q1729:R1729"/>
    <mergeCell ref="B1717:C1717"/>
    <mergeCell ref="D1717:F1717"/>
    <mergeCell ref="G1717:H1717"/>
    <mergeCell ref="I1717:J1717"/>
    <mergeCell ref="L1717:M1717"/>
    <mergeCell ref="O1717:P1717"/>
    <mergeCell ref="Q1717:R1717"/>
    <mergeCell ref="A1718:K1718"/>
    <mergeCell ref="L1718:M1718"/>
    <mergeCell ref="B1729:C1729"/>
    <mergeCell ref="D1729:F1729"/>
    <mergeCell ref="G1729:H1729"/>
    <mergeCell ref="I1729:J1729"/>
    <mergeCell ref="L1729:M1729"/>
    <mergeCell ref="O1729:P1729"/>
    <mergeCell ref="O1727:P1727"/>
    <mergeCell ref="Q1727:R1727"/>
    <mergeCell ref="B1728:C1728"/>
    <mergeCell ref="D1728:F1728"/>
    <mergeCell ref="G1728:H1728"/>
    <mergeCell ref="I1728:J1728"/>
    <mergeCell ref="L1728:M1728"/>
    <mergeCell ref="O1728:P1728"/>
    <mergeCell ref="Q1728:R1728"/>
    <mergeCell ref="G1726:H1726"/>
    <mergeCell ref="I1726:J1726"/>
    <mergeCell ref="L1726:M1726"/>
    <mergeCell ref="O1726:P1726"/>
    <mergeCell ref="Q1726:R1726"/>
    <mergeCell ref="B1727:C1727"/>
    <mergeCell ref="D1727:F1727"/>
    <mergeCell ref="G1727:H1727"/>
    <mergeCell ref="I1727:J1727"/>
    <mergeCell ref="L1727:M1727"/>
    <mergeCell ref="Q1737:R1737"/>
    <mergeCell ref="B1725:C1725"/>
    <mergeCell ref="D1725:F1725"/>
    <mergeCell ref="G1725:H1725"/>
    <mergeCell ref="I1725:J1725"/>
    <mergeCell ref="L1725:M1725"/>
    <mergeCell ref="O1725:P1725"/>
    <mergeCell ref="Q1725:R1725"/>
    <mergeCell ref="B1726:C1726"/>
    <mergeCell ref="D1726:F1726"/>
    <mergeCell ref="B1737:C1737"/>
    <mergeCell ref="D1737:F1737"/>
    <mergeCell ref="G1737:H1737"/>
    <mergeCell ref="I1737:J1737"/>
    <mergeCell ref="L1737:M1737"/>
    <mergeCell ref="O1737:P1737"/>
    <mergeCell ref="Q1735:R1735"/>
    <mergeCell ref="B1736:C1736"/>
    <mergeCell ref="D1736:F1736"/>
    <mergeCell ref="G1736:H1736"/>
    <mergeCell ref="I1736:J1736"/>
    <mergeCell ref="L1736:M1736"/>
    <mergeCell ref="O1736:P1736"/>
    <mergeCell ref="Q1736:R1736"/>
    <mergeCell ref="B1735:C1735"/>
    <mergeCell ref="D1735:F1735"/>
    <mergeCell ref="G1735:H1735"/>
    <mergeCell ref="I1735:J1735"/>
    <mergeCell ref="L1735:M1735"/>
    <mergeCell ref="O1735:P1735"/>
    <mergeCell ref="A1733:D1733"/>
    <mergeCell ref="E1733:O1733"/>
    <mergeCell ref="P1733:Q1733"/>
    <mergeCell ref="R1733:S1733"/>
    <mergeCell ref="B1734:C1734"/>
    <mergeCell ref="D1734:F1734"/>
    <mergeCell ref="G1734:H1734"/>
    <mergeCell ref="I1734:J1734"/>
    <mergeCell ref="L1734:R1734"/>
    <mergeCell ref="Q1745:R1745"/>
    <mergeCell ref="A1730:K1730"/>
    <mergeCell ref="L1730:M1730"/>
    <mergeCell ref="O1730:P1730"/>
    <mergeCell ref="Q1730:R1730"/>
    <mergeCell ref="A1731:K1731"/>
    <mergeCell ref="L1731:M1731"/>
    <mergeCell ref="O1731:P1731"/>
    <mergeCell ref="Q1731:R1731"/>
    <mergeCell ref="A1732:S1732"/>
    <mergeCell ref="B1745:C1745"/>
    <mergeCell ref="D1745:F1745"/>
    <mergeCell ref="G1745:H1745"/>
    <mergeCell ref="I1745:J1745"/>
    <mergeCell ref="L1745:M1745"/>
    <mergeCell ref="O1745:P1745"/>
    <mergeCell ref="Q1743:R1743"/>
    <mergeCell ref="B1744:C1744"/>
    <mergeCell ref="D1744:F1744"/>
    <mergeCell ref="G1744:H1744"/>
    <mergeCell ref="I1744:J1744"/>
    <mergeCell ref="L1744:M1744"/>
    <mergeCell ref="O1744:P1744"/>
    <mergeCell ref="Q1744:R1744"/>
    <mergeCell ref="B1743:C1743"/>
    <mergeCell ref="D1743:F1743"/>
    <mergeCell ref="G1743:H1743"/>
    <mergeCell ref="I1743:J1743"/>
    <mergeCell ref="L1743:M1743"/>
    <mergeCell ref="O1743:P1743"/>
    <mergeCell ref="A1741:D1741"/>
    <mergeCell ref="E1741:O1741"/>
    <mergeCell ref="P1741:Q1741"/>
    <mergeCell ref="R1741:S1741"/>
    <mergeCell ref="B1742:C1742"/>
    <mergeCell ref="D1742:F1742"/>
    <mergeCell ref="G1742:H1742"/>
    <mergeCell ref="I1742:J1742"/>
    <mergeCell ref="L1742:R1742"/>
    <mergeCell ref="Q1753:R1753"/>
    <mergeCell ref="A1738:K1738"/>
    <mergeCell ref="L1738:M1738"/>
    <mergeCell ref="O1738:P1738"/>
    <mergeCell ref="Q1738:R1738"/>
    <mergeCell ref="A1739:K1739"/>
    <mergeCell ref="L1739:M1739"/>
    <mergeCell ref="O1739:P1739"/>
    <mergeCell ref="Q1739:R1739"/>
    <mergeCell ref="A1740:S1740"/>
    <mergeCell ref="B1753:C1753"/>
    <mergeCell ref="D1753:F1753"/>
    <mergeCell ref="G1753:H1753"/>
    <mergeCell ref="I1753:J1753"/>
    <mergeCell ref="L1753:M1753"/>
    <mergeCell ref="O1753:P1753"/>
    <mergeCell ref="Q1751:R1751"/>
    <mergeCell ref="B1752:C1752"/>
    <mergeCell ref="D1752:F1752"/>
    <mergeCell ref="G1752:H1752"/>
    <mergeCell ref="I1752:J1752"/>
    <mergeCell ref="L1752:M1752"/>
    <mergeCell ref="O1752:P1752"/>
    <mergeCell ref="Q1752:R1752"/>
    <mergeCell ref="B1751:C1751"/>
    <mergeCell ref="D1751:F1751"/>
    <mergeCell ref="G1751:H1751"/>
    <mergeCell ref="I1751:J1751"/>
    <mergeCell ref="L1751:M1751"/>
    <mergeCell ref="O1751:P1751"/>
    <mergeCell ref="A1748:S1748"/>
    <mergeCell ref="A1749:D1749"/>
    <mergeCell ref="E1749:O1749"/>
    <mergeCell ref="P1749:Q1749"/>
    <mergeCell ref="R1749:S1749"/>
    <mergeCell ref="B1750:C1750"/>
    <mergeCell ref="D1750:F1750"/>
    <mergeCell ref="G1750:H1750"/>
    <mergeCell ref="I1750:J1750"/>
    <mergeCell ref="L1750:R1750"/>
    <mergeCell ref="A1746:K1746"/>
    <mergeCell ref="L1746:M1746"/>
    <mergeCell ref="O1746:P1746"/>
    <mergeCell ref="Q1746:R1746"/>
    <mergeCell ref="A1747:K1747"/>
    <mergeCell ref="L1747:M1747"/>
    <mergeCell ref="O1747:P1747"/>
    <mergeCell ref="Q1747:R1747"/>
    <mergeCell ref="A1758:K1758"/>
    <mergeCell ref="L1758:M1758"/>
    <mergeCell ref="O1758:P1758"/>
    <mergeCell ref="Q1758:R1758"/>
    <mergeCell ref="A1759:K1759"/>
    <mergeCell ref="L1759:M1759"/>
    <mergeCell ref="O1759:P1759"/>
    <mergeCell ref="Q1759:R1759"/>
    <mergeCell ref="Q1756:R1756"/>
    <mergeCell ref="B1757:C1757"/>
    <mergeCell ref="D1757:F1757"/>
    <mergeCell ref="G1757:H1757"/>
    <mergeCell ref="I1757:J1757"/>
    <mergeCell ref="L1757:M1757"/>
    <mergeCell ref="O1757:P1757"/>
    <mergeCell ref="Q1757:R1757"/>
    <mergeCell ref="B1756:C1756"/>
    <mergeCell ref="D1756:F1756"/>
    <mergeCell ref="G1756:H1756"/>
    <mergeCell ref="I1756:J1756"/>
    <mergeCell ref="L1756:M1756"/>
    <mergeCell ref="O1756:P1756"/>
    <mergeCell ref="Q1754:R1754"/>
    <mergeCell ref="B1755:C1755"/>
    <mergeCell ref="D1755:F1755"/>
    <mergeCell ref="G1755:H1755"/>
    <mergeCell ref="I1755:J1755"/>
    <mergeCell ref="L1755:M1755"/>
    <mergeCell ref="O1755:P1755"/>
    <mergeCell ref="Q1755:R1755"/>
    <mergeCell ref="A1766:K1766"/>
    <mergeCell ref="L1766:M1766"/>
    <mergeCell ref="O1766:P1766"/>
    <mergeCell ref="Q1766:R1766"/>
    <mergeCell ref="B1754:C1754"/>
    <mergeCell ref="D1754:F1754"/>
    <mergeCell ref="G1754:H1754"/>
    <mergeCell ref="I1754:J1754"/>
    <mergeCell ref="L1754:M1754"/>
    <mergeCell ref="O1754:P1754"/>
    <mergeCell ref="Q1764:R1764"/>
    <mergeCell ref="B1765:C1765"/>
    <mergeCell ref="D1765:F1765"/>
    <mergeCell ref="G1765:H1765"/>
    <mergeCell ref="I1765:J1765"/>
    <mergeCell ref="L1765:M1765"/>
    <mergeCell ref="O1765:P1765"/>
    <mergeCell ref="Q1765:R1765"/>
    <mergeCell ref="B1764:C1764"/>
    <mergeCell ref="D1764:F1764"/>
    <mergeCell ref="G1764:H1764"/>
    <mergeCell ref="I1764:J1764"/>
    <mergeCell ref="L1764:M1764"/>
    <mergeCell ref="O1764:P1764"/>
    <mergeCell ref="L1762:R1762"/>
    <mergeCell ref="B1763:C1763"/>
    <mergeCell ref="D1763:F1763"/>
    <mergeCell ref="G1763:H1763"/>
    <mergeCell ref="I1763:J1763"/>
    <mergeCell ref="L1763:M1763"/>
    <mergeCell ref="O1763:P1763"/>
    <mergeCell ref="Q1763:R1763"/>
    <mergeCell ref="Q1773:R1773"/>
    <mergeCell ref="A1760:S1760"/>
    <mergeCell ref="A1761:D1761"/>
    <mergeCell ref="E1761:O1761"/>
    <mergeCell ref="P1761:Q1761"/>
    <mergeCell ref="R1761:S1761"/>
    <mergeCell ref="B1762:C1762"/>
    <mergeCell ref="D1762:F1762"/>
    <mergeCell ref="G1762:H1762"/>
    <mergeCell ref="I1762:J1762"/>
    <mergeCell ref="B1773:C1773"/>
    <mergeCell ref="D1773:F1773"/>
    <mergeCell ref="G1773:H1773"/>
    <mergeCell ref="I1773:J1773"/>
    <mergeCell ref="L1773:M1773"/>
    <mergeCell ref="O1773:P1773"/>
    <mergeCell ref="O1771:P1771"/>
    <mergeCell ref="Q1771:R1771"/>
    <mergeCell ref="B1772:C1772"/>
    <mergeCell ref="D1772:F1772"/>
    <mergeCell ref="G1772:H1772"/>
    <mergeCell ref="I1772:J1772"/>
    <mergeCell ref="L1772:M1772"/>
    <mergeCell ref="O1772:P1772"/>
    <mergeCell ref="Q1772:R1772"/>
    <mergeCell ref="B1770:C1770"/>
    <mergeCell ref="D1770:F1770"/>
    <mergeCell ref="G1770:H1770"/>
    <mergeCell ref="I1770:J1770"/>
    <mergeCell ref="L1770:R1770"/>
    <mergeCell ref="B1771:C1771"/>
    <mergeCell ref="D1771:F1771"/>
    <mergeCell ref="G1771:H1771"/>
    <mergeCell ref="I1771:J1771"/>
    <mergeCell ref="L1771:M1771"/>
    <mergeCell ref="Q1778:R1778"/>
    <mergeCell ref="A1767:K1767"/>
    <mergeCell ref="L1767:M1767"/>
    <mergeCell ref="O1767:P1767"/>
    <mergeCell ref="Q1767:R1767"/>
    <mergeCell ref="A1768:S1768"/>
    <mergeCell ref="A1769:D1769"/>
    <mergeCell ref="E1769:O1769"/>
    <mergeCell ref="P1769:Q1769"/>
    <mergeCell ref="R1769:S1769"/>
    <mergeCell ref="B1778:C1778"/>
    <mergeCell ref="D1778:F1778"/>
    <mergeCell ref="G1778:H1778"/>
    <mergeCell ref="I1778:J1778"/>
    <mergeCell ref="L1778:M1778"/>
    <mergeCell ref="O1778:P1778"/>
    <mergeCell ref="O1776:P1776"/>
    <mergeCell ref="Q1776:R1776"/>
    <mergeCell ref="B1777:C1777"/>
    <mergeCell ref="D1777:F1777"/>
    <mergeCell ref="G1777:H1777"/>
    <mergeCell ref="I1777:J1777"/>
    <mergeCell ref="L1777:M1777"/>
    <mergeCell ref="O1777:P1777"/>
    <mergeCell ref="Q1777:R1777"/>
    <mergeCell ref="G1775:H1775"/>
    <mergeCell ref="I1775:J1775"/>
    <mergeCell ref="L1775:M1775"/>
    <mergeCell ref="O1775:P1775"/>
    <mergeCell ref="Q1775:R1775"/>
    <mergeCell ref="B1776:C1776"/>
    <mergeCell ref="D1776:F1776"/>
    <mergeCell ref="G1776:H1776"/>
    <mergeCell ref="I1776:J1776"/>
    <mergeCell ref="L1776:M1776"/>
    <mergeCell ref="Q1783:R1783"/>
    <mergeCell ref="B1774:C1774"/>
    <mergeCell ref="D1774:F1774"/>
    <mergeCell ref="G1774:H1774"/>
    <mergeCell ref="I1774:J1774"/>
    <mergeCell ref="L1774:M1774"/>
    <mergeCell ref="O1774:P1774"/>
    <mergeCell ref="Q1774:R1774"/>
    <mergeCell ref="B1775:C1775"/>
    <mergeCell ref="D1775:F1775"/>
    <mergeCell ref="B1783:C1783"/>
    <mergeCell ref="D1783:F1783"/>
    <mergeCell ref="G1783:H1783"/>
    <mergeCell ref="I1783:J1783"/>
    <mergeCell ref="L1783:M1783"/>
    <mergeCell ref="O1783:P1783"/>
    <mergeCell ref="Q1781:R1781"/>
    <mergeCell ref="B1782:C1782"/>
    <mergeCell ref="D1782:F1782"/>
    <mergeCell ref="G1782:H1782"/>
    <mergeCell ref="I1782:J1782"/>
    <mergeCell ref="L1782:M1782"/>
    <mergeCell ref="O1782:P1782"/>
    <mergeCell ref="Q1782:R1782"/>
    <mergeCell ref="B1781:C1781"/>
    <mergeCell ref="D1781:F1781"/>
    <mergeCell ref="G1781:H1781"/>
    <mergeCell ref="I1781:J1781"/>
    <mergeCell ref="L1781:M1781"/>
    <mergeCell ref="O1781:P1781"/>
    <mergeCell ref="O1779:P1779"/>
    <mergeCell ref="Q1779:R1779"/>
    <mergeCell ref="B1780:C1780"/>
    <mergeCell ref="D1780:F1780"/>
    <mergeCell ref="G1780:H1780"/>
    <mergeCell ref="I1780:J1780"/>
    <mergeCell ref="L1780:M1780"/>
    <mergeCell ref="O1780:P1780"/>
    <mergeCell ref="Q1780:R1780"/>
    <mergeCell ref="A1789:S1789"/>
    <mergeCell ref="A1790:D1790"/>
    <mergeCell ref="E1790:O1790"/>
    <mergeCell ref="P1790:Q1790"/>
    <mergeCell ref="R1790:S1790"/>
    <mergeCell ref="B1779:C1779"/>
    <mergeCell ref="D1779:F1779"/>
    <mergeCell ref="G1779:H1779"/>
    <mergeCell ref="I1779:J1779"/>
    <mergeCell ref="L1779:M1779"/>
    <mergeCell ref="Q1786:R1786"/>
    <mergeCell ref="A1787:K1787"/>
    <mergeCell ref="L1787:M1787"/>
    <mergeCell ref="O1787:P1787"/>
    <mergeCell ref="Q1787:R1787"/>
    <mergeCell ref="A1788:K1788"/>
    <mergeCell ref="L1788:M1788"/>
    <mergeCell ref="O1788:P1788"/>
    <mergeCell ref="Q1788:R1788"/>
    <mergeCell ref="B1786:C1786"/>
    <mergeCell ref="D1786:F1786"/>
    <mergeCell ref="G1786:H1786"/>
    <mergeCell ref="I1786:J1786"/>
    <mergeCell ref="L1786:M1786"/>
    <mergeCell ref="O1786:P1786"/>
    <mergeCell ref="Q1784:R1784"/>
    <mergeCell ref="B1785:C1785"/>
    <mergeCell ref="D1785:F1785"/>
    <mergeCell ref="G1785:H1785"/>
    <mergeCell ref="I1785:J1785"/>
    <mergeCell ref="L1785:M1785"/>
    <mergeCell ref="O1785:P1785"/>
    <mergeCell ref="Q1785:R1785"/>
    <mergeCell ref="B1784:C1784"/>
    <mergeCell ref="D1784:F1784"/>
    <mergeCell ref="G1784:H1784"/>
    <mergeCell ref="I1784:J1784"/>
    <mergeCell ref="L1784:M1784"/>
    <mergeCell ref="O1784:P1784"/>
    <mergeCell ref="Q1794:R1794"/>
    <mergeCell ref="B1795:C1795"/>
    <mergeCell ref="D1795:F1795"/>
    <mergeCell ref="G1795:H1795"/>
    <mergeCell ref="I1795:J1795"/>
    <mergeCell ref="L1795:M1795"/>
    <mergeCell ref="O1795:P1795"/>
    <mergeCell ref="Q1795:R1795"/>
    <mergeCell ref="B1794:C1794"/>
    <mergeCell ref="D1794:F1794"/>
    <mergeCell ref="G1794:H1794"/>
    <mergeCell ref="I1794:J1794"/>
    <mergeCell ref="L1794:M1794"/>
    <mergeCell ref="O1794:P1794"/>
    <mergeCell ref="L1792:M1792"/>
    <mergeCell ref="O1792:P1792"/>
    <mergeCell ref="Q1792:R1792"/>
    <mergeCell ref="B1793:C1793"/>
    <mergeCell ref="D1793:F1793"/>
    <mergeCell ref="G1793:H1793"/>
    <mergeCell ref="I1793:J1793"/>
    <mergeCell ref="L1793:M1793"/>
    <mergeCell ref="O1793:P1793"/>
    <mergeCell ref="Q1793:R1793"/>
    <mergeCell ref="Q1800:R1800"/>
    <mergeCell ref="B1791:C1791"/>
    <mergeCell ref="D1791:F1791"/>
    <mergeCell ref="G1791:H1791"/>
    <mergeCell ref="I1791:J1791"/>
    <mergeCell ref="L1791:R1791"/>
    <mergeCell ref="B1792:C1792"/>
    <mergeCell ref="D1792:F1792"/>
    <mergeCell ref="G1792:H1792"/>
    <mergeCell ref="I1792:J1792"/>
    <mergeCell ref="B1800:C1800"/>
    <mergeCell ref="D1800:F1800"/>
    <mergeCell ref="G1800:H1800"/>
    <mergeCell ref="I1800:J1800"/>
    <mergeCell ref="L1800:M1800"/>
    <mergeCell ref="O1800:P1800"/>
    <mergeCell ref="O1798:P1798"/>
    <mergeCell ref="Q1798:R1798"/>
    <mergeCell ref="B1799:C1799"/>
    <mergeCell ref="D1799:F1799"/>
    <mergeCell ref="G1799:H1799"/>
    <mergeCell ref="I1799:J1799"/>
    <mergeCell ref="L1799:M1799"/>
    <mergeCell ref="O1799:P1799"/>
    <mergeCell ref="Q1799:R1799"/>
    <mergeCell ref="G1797:H1797"/>
    <mergeCell ref="I1797:J1797"/>
    <mergeCell ref="L1797:M1797"/>
    <mergeCell ref="O1797:P1797"/>
    <mergeCell ref="Q1797:R1797"/>
    <mergeCell ref="B1798:C1798"/>
    <mergeCell ref="D1798:F1798"/>
    <mergeCell ref="G1798:H1798"/>
    <mergeCell ref="I1798:J1798"/>
    <mergeCell ref="L1798:M1798"/>
    <mergeCell ref="Q1808:R1808"/>
    <mergeCell ref="B1796:C1796"/>
    <mergeCell ref="D1796:F1796"/>
    <mergeCell ref="G1796:H1796"/>
    <mergeCell ref="I1796:J1796"/>
    <mergeCell ref="L1796:M1796"/>
    <mergeCell ref="O1796:P1796"/>
    <mergeCell ref="Q1796:R1796"/>
    <mergeCell ref="B1797:C1797"/>
    <mergeCell ref="D1797:F1797"/>
    <mergeCell ref="B1808:C1808"/>
    <mergeCell ref="D1808:F1808"/>
    <mergeCell ref="G1808:H1808"/>
    <mergeCell ref="I1808:J1808"/>
    <mergeCell ref="L1808:M1808"/>
    <mergeCell ref="O1808:P1808"/>
    <mergeCell ref="Q1806:R1806"/>
    <mergeCell ref="B1807:C1807"/>
    <mergeCell ref="D1807:F1807"/>
    <mergeCell ref="G1807:H1807"/>
    <mergeCell ref="I1807:J1807"/>
    <mergeCell ref="L1807:M1807"/>
    <mergeCell ref="O1807:P1807"/>
    <mergeCell ref="Q1807:R1807"/>
    <mergeCell ref="B1806:C1806"/>
    <mergeCell ref="D1806:F1806"/>
    <mergeCell ref="G1806:H1806"/>
    <mergeCell ref="I1806:J1806"/>
    <mergeCell ref="L1806:M1806"/>
    <mergeCell ref="O1806:P1806"/>
    <mergeCell ref="A1804:D1804"/>
    <mergeCell ref="E1804:O1804"/>
    <mergeCell ref="P1804:Q1804"/>
    <mergeCell ref="R1804:S1804"/>
    <mergeCell ref="B1805:C1805"/>
    <mergeCell ref="D1805:F1805"/>
    <mergeCell ref="G1805:H1805"/>
    <mergeCell ref="I1805:J1805"/>
    <mergeCell ref="L1805:R1805"/>
    <mergeCell ref="Q1816:R1816"/>
    <mergeCell ref="A1801:K1801"/>
    <mergeCell ref="L1801:M1801"/>
    <mergeCell ref="O1801:P1801"/>
    <mergeCell ref="Q1801:R1801"/>
    <mergeCell ref="A1802:K1802"/>
    <mergeCell ref="L1802:M1802"/>
    <mergeCell ref="O1802:P1802"/>
    <mergeCell ref="Q1802:R1802"/>
    <mergeCell ref="A1803:S1803"/>
    <mergeCell ref="B1816:C1816"/>
    <mergeCell ref="D1816:F1816"/>
    <mergeCell ref="G1816:H1816"/>
    <mergeCell ref="I1816:J1816"/>
    <mergeCell ref="L1816:M1816"/>
    <mergeCell ref="O1816:P1816"/>
    <mergeCell ref="Q1814:R1814"/>
    <mergeCell ref="B1815:C1815"/>
    <mergeCell ref="D1815:F1815"/>
    <mergeCell ref="G1815:H1815"/>
    <mergeCell ref="I1815:J1815"/>
    <mergeCell ref="L1815:M1815"/>
    <mergeCell ref="O1815:P1815"/>
    <mergeCell ref="Q1815:R1815"/>
    <mergeCell ref="B1814:C1814"/>
    <mergeCell ref="D1814:F1814"/>
    <mergeCell ref="G1814:H1814"/>
    <mergeCell ref="I1814:J1814"/>
    <mergeCell ref="L1814:M1814"/>
    <mergeCell ref="O1814:P1814"/>
    <mergeCell ref="A1812:D1812"/>
    <mergeCell ref="E1812:O1812"/>
    <mergeCell ref="P1812:Q1812"/>
    <mergeCell ref="R1812:S1812"/>
    <mergeCell ref="B1813:C1813"/>
    <mergeCell ref="D1813:F1813"/>
    <mergeCell ref="G1813:H1813"/>
    <mergeCell ref="I1813:J1813"/>
    <mergeCell ref="L1813:R1813"/>
    <mergeCell ref="Q1821:R1821"/>
    <mergeCell ref="A1809:K1809"/>
    <mergeCell ref="L1809:M1809"/>
    <mergeCell ref="O1809:P1809"/>
    <mergeCell ref="Q1809:R1809"/>
    <mergeCell ref="A1810:K1810"/>
    <mergeCell ref="L1810:M1810"/>
    <mergeCell ref="O1810:P1810"/>
    <mergeCell ref="Q1810:R1810"/>
    <mergeCell ref="A1811:S1811"/>
    <mergeCell ref="B1821:C1821"/>
    <mergeCell ref="D1821:F1821"/>
    <mergeCell ref="G1821:H1821"/>
    <mergeCell ref="I1821:J1821"/>
    <mergeCell ref="L1821:M1821"/>
    <mergeCell ref="O1821:P1821"/>
    <mergeCell ref="O1819:P1819"/>
    <mergeCell ref="Q1819:R1819"/>
    <mergeCell ref="B1820:C1820"/>
    <mergeCell ref="D1820:F1820"/>
    <mergeCell ref="G1820:H1820"/>
    <mergeCell ref="I1820:J1820"/>
    <mergeCell ref="L1820:M1820"/>
    <mergeCell ref="O1820:P1820"/>
    <mergeCell ref="Q1820:R1820"/>
    <mergeCell ref="G1818:H1818"/>
    <mergeCell ref="I1818:J1818"/>
    <mergeCell ref="L1818:M1818"/>
    <mergeCell ref="O1818:P1818"/>
    <mergeCell ref="Q1818:R1818"/>
    <mergeCell ref="B1819:C1819"/>
    <mergeCell ref="D1819:F1819"/>
    <mergeCell ref="G1819:H1819"/>
    <mergeCell ref="I1819:J1819"/>
    <mergeCell ref="L1819:M1819"/>
    <mergeCell ref="Q1826:R1826"/>
    <mergeCell ref="B1817:C1817"/>
    <mergeCell ref="D1817:F1817"/>
    <mergeCell ref="G1817:H1817"/>
    <mergeCell ref="I1817:J1817"/>
    <mergeCell ref="L1817:M1817"/>
    <mergeCell ref="O1817:P1817"/>
    <mergeCell ref="Q1817:R1817"/>
    <mergeCell ref="B1818:C1818"/>
    <mergeCell ref="D1818:F1818"/>
    <mergeCell ref="B1826:C1826"/>
    <mergeCell ref="D1826:F1826"/>
    <mergeCell ref="G1826:H1826"/>
    <mergeCell ref="I1826:J1826"/>
    <mergeCell ref="L1826:M1826"/>
    <mergeCell ref="O1826:P1826"/>
    <mergeCell ref="Q1824:R1824"/>
    <mergeCell ref="B1825:C1825"/>
    <mergeCell ref="D1825:F1825"/>
    <mergeCell ref="G1825:H1825"/>
    <mergeCell ref="I1825:J1825"/>
    <mergeCell ref="L1825:M1825"/>
    <mergeCell ref="O1825:P1825"/>
    <mergeCell ref="Q1825:R1825"/>
    <mergeCell ref="B1824:C1824"/>
    <mergeCell ref="D1824:F1824"/>
    <mergeCell ref="G1824:H1824"/>
    <mergeCell ref="I1824:J1824"/>
    <mergeCell ref="L1824:M1824"/>
    <mergeCell ref="O1824:P1824"/>
    <mergeCell ref="Q1822:R1822"/>
    <mergeCell ref="B1823:C1823"/>
    <mergeCell ref="D1823:F1823"/>
    <mergeCell ref="G1823:H1823"/>
    <mergeCell ref="I1823:J1823"/>
    <mergeCell ref="L1823:M1823"/>
    <mergeCell ref="O1823:P1823"/>
    <mergeCell ref="Q1823:R1823"/>
    <mergeCell ref="B1822:C1822"/>
    <mergeCell ref="D1822:F1822"/>
    <mergeCell ref="G1822:H1822"/>
    <mergeCell ref="I1822:J1822"/>
    <mergeCell ref="L1822:M1822"/>
    <mergeCell ref="O1822:P1822"/>
    <mergeCell ref="A1831:K1831"/>
    <mergeCell ref="L1831:M1831"/>
    <mergeCell ref="O1831:P1831"/>
    <mergeCell ref="Q1831:R1831"/>
    <mergeCell ref="A1832:K1832"/>
    <mergeCell ref="L1832:M1832"/>
    <mergeCell ref="O1832:P1832"/>
    <mergeCell ref="Q1832:R1832"/>
    <mergeCell ref="O1829:P1829"/>
    <mergeCell ref="Q1829:R1829"/>
    <mergeCell ref="B1830:C1830"/>
    <mergeCell ref="D1830:F1830"/>
    <mergeCell ref="G1830:H1830"/>
    <mergeCell ref="I1830:J1830"/>
    <mergeCell ref="L1830:M1830"/>
    <mergeCell ref="O1830:P1830"/>
    <mergeCell ref="Q1830:R1830"/>
    <mergeCell ref="G1828:H1828"/>
    <mergeCell ref="I1828:J1828"/>
    <mergeCell ref="L1828:M1828"/>
    <mergeCell ref="O1828:P1828"/>
    <mergeCell ref="Q1828:R1828"/>
    <mergeCell ref="B1829:C1829"/>
    <mergeCell ref="D1829:F1829"/>
    <mergeCell ref="G1829:H1829"/>
    <mergeCell ref="I1829:J1829"/>
    <mergeCell ref="L1829:M1829"/>
    <mergeCell ref="Q1839:R1839"/>
    <mergeCell ref="B1827:C1827"/>
    <mergeCell ref="D1827:F1827"/>
    <mergeCell ref="G1827:H1827"/>
    <mergeCell ref="I1827:J1827"/>
    <mergeCell ref="L1827:M1827"/>
    <mergeCell ref="O1827:P1827"/>
    <mergeCell ref="Q1827:R1827"/>
    <mergeCell ref="B1828:C1828"/>
    <mergeCell ref="D1828:F1828"/>
    <mergeCell ref="B1839:C1839"/>
    <mergeCell ref="D1839:F1839"/>
    <mergeCell ref="G1839:H1839"/>
    <mergeCell ref="I1839:J1839"/>
    <mergeCell ref="L1839:M1839"/>
    <mergeCell ref="O1839:P1839"/>
    <mergeCell ref="Q1837:R1837"/>
    <mergeCell ref="B1838:C1838"/>
    <mergeCell ref="D1838:F1838"/>
    <mergeCell ref="G1838:H1838"/>
    <mergeCell ref="I1838:J1838"/>
    <mergeCell ref="L1838:M1838"/>
    <mergeCell ref="O1838:P1838"/>
    <mergeCell ref="Q1838:R1838"/>
    <mergeCell ref="B1837:C1837"/>
    <mergeCell ref="D1837:F1837"/>
    <mergeCell ref="G1837:H1837"/>
    <mergeCell ref="I1837:J1837"/>
    <mergeCell ref="L1837:M1837"/>
    <mergeCell ref="O1837:P1837"/>
    <mergeCell ref="L1835:R1835"/>
    <mergeCell ref="B1836:C1836"/>
    <mergeCell ref="D1836:F1836"/>
    <mergeCell ref="G1836:H1836"/>
    <mergeCell ref="I1836:J1836"/>
    <mergeCell ref="L1836:M1836"/>
    <mergeCell ref="O1836:P1836"/>
    <mergeCell ref="Q1836:R1836"/>
    <mergeCell ref="Q1844:R1844"/>
    <mergeCell ref="A1833:S1833"/>
    <mergeCell ref="A1834:D1834"/>
    <mergeCell ref="E1834:O1834"/>
    <mergeCell ref="P1834:Q1834"/>
    <mergeCell ref="R1834:S1834"/>
    <mergeCell ref="B1835:C1835"/>
    <mergeCell ref="D1835:F1835"/>
    <mergeCell ref="G1835:H1835"/>
    <mergeCell ref="I1835:J1835"/>
    <mergeCell ref="B1844:C1844"/>
    <mergeCell ref="D1844:F1844"/>
    <mergeCell ref="G1844:H1844"/>
    <mergeCell ref="I1844:J1844"/>
    <mergeCell ref="L1844:M1844"/>
    <mergeCell ref="O1844:P1844"/>
    <mergeCell ref="Q1842:R1842"/>
    <mergeCell ref="B1843:C1843"/>
    <mergeCell ref="D1843:F1843"/>
    <mergeCell ref="G1843:H1843"/>
    <mergeCell ref="I1843:J1843"/>
    <mergeCell ref="L1843:M1843"/>
    <mergeCell ref="O1843:P1843"/>
    <mergeCell ref="Q1843:R1843"/>
    <mergeCell ref="B1842:C1842"/>
    <mergeCell ref="D1842:F1842"/>
    <mergeCell ref="G1842:H1842"/>
    <mergeCell ref="I1842:J1842"/>
    <mergeCell ref="L1842:M1842"/>
    <mergeCell ref="O1842:P1842"/>
    <mergeCell ref="O1840:P1840"/>
    <mergeCell ref="Q1840:R1840"/>
    <mergeCell ref="B1841:C1841"/>
    <mergeCell ref="D1841:F1841"/>
    <mergeCell ref="G1841:H1841"/>
    <mergeCell ref="I1841:J1841"/>
    <mergeCell ref="L1841:M1841"/>
    <mergeCell ref="O1841:P1841"/>
    <mergeCell ref="Q1841:R1841"/>
    <mergeCell ref="A1850:S1850"/>
    <mergeCell ref="A1851:D1851"/>
    <mergeCell ref="E1851:O1851"/>
    <mergeCell ref="P1851:Q1851"/>
    <mergeCell ref="R1851:S1851"/>
    <mergeCell ref="B1840:C1840"/>
    <mergeCell ref="D1840:F1840"/>
    <mergeCell ref="G1840:H1840"/>
    <mergeCell ref="I1840:J1840"/>
    <mergeCell ref="L1840:M1840"/>
    <mergeCell ref="Q1847:R1847"/>
    <mergeCell ref="A1848:K1848"/>
    <mergeCell ref="L1848:M1848"/>
    <mergeCell ref="O1848:P1848"/>
    <mergeCell ref="Q1848:R1848"/>
    <mergeCell ref="A1849:K1849"/>
    <mergeCell ref="L1849:M1849"/>
    <mergeCell ref="O1849:P1849"/>
    <mergeCell ref="Q1849:R1849"/>
    <mergeCell ref="B1847:C1847"/>
    <mergeCell ref="D1847:F1847"/>
    <mergeCell ref="G1847:H1847"/>
    <mergeCell ref="I1847:J1847"/>
    <mergeCell ref="L1847:M1847"/>
    <mergeCell ref="O1847:P1847"/>
    <mergeCell ref="Q1845:R1845"/>
    <mergeCell ref="B1846:C1846"/>
    <mergeCell ref="D1846:F1846"/>
    <mergeCell ref="G1846:H1846"/>
    <mergeCell ref="I1846:J1846"/>
    <mergeCell ref="L1846:M1846"/>
    <mergeCell ref="O1846:P1846"/>
    <mergeCell ref="Q1846:R1846"/>
    <mergeCell ref="B1845:C1845"/>
    <mergeCell ref="D1845:F1845"/>
    <mergeCell ref="G1845:H1845"/>
    <mergeCell ref="I1845:J1845"/>
    <mergeCell ref="L1845:M1845"/>
    <mergeCell ref="O1845:P1845"/>
    <mergeCell ref="Q1855:R1855"/>
    <mergeCell ref="A1856:K1856"/>
    <mergeCell ref="L1856:M1856"/>
    <mergeCell ref="O1856:P1856"/>
    <mergeCell ref="Q1856:R1856"/>
    <mergeCell ref="A1857:K1857"/>
    <mergeCell ref="L1857:M1857"/>
    <mergeCell ref="O1857:P1857"/>
    <mergeCell ref="Q1857:R1857"/>
    <mergeCell ref="B1855:C1855"/>
    <mergeCell ref="D1855:F1855"/>
    <mergeCell ref="G1855:H1855"/>
    <mergeCell ref="I1855:J1855"/>
    <mergeCell ref="L1855:M1855"/>
    <mergeCell ref="O1855:P1855"/>
    <mergeCell ref="L1853:M1853"/>
    <mergeCell ref="O1853:P1853"/>
    <mergeCell ref="Q1853:R1853"/>
    <mergeCell ref="B1854:C1854"/>
    <mergeCell ref="D1854:F1854"/>
    <mergeCell ref="G1854:H1854"/>
    <mergeCell ref="I1854:J1854"/>
    <mergeCell ref="L1854:M1854"/>
    <mergeCell ref="O1854:P1854"/>
    <mergeCell ref="Q1854:R1854"/>
    <mergeCell ref="Q1864:R1864"/>
    <mergeCell ref="B1852:C1852"/>
    <mergeCell ref="D1852:F1852"/>
    <mergeCell ref="G1852:H1852"/>
    <mergeCell ref="I1852:J1852"/>
    <mergeCell ref="L1852:R1852"/>
    <mergeCell ref="B1853:C1853"/>
    <mergeCell ref="D1853:F1853"/>
    <mergeCell ref="G1853:H1853"/>
    <mergeCell ref="I1853:J1853"/>
    <mergeCell ref="B1864:C1864"/>
    <mergeCell ref="D1864:F1864"/>
    <mergeCell ref="G1864:H1864"/>
    <mergeCell ref="I1864:J1864"/>
    <mergeCell ref="L1864:M1864"/>
    <mergeCell ref="O1864:P1864"/>
    <mergeCell ref="Q1862:R1862"/>
    <mergeCell ref="B1863:C1863"/>
    <mergeCell ref="D1863:F1863"/>
    <mergeCell ref="G1863:H1863"/>
    <mergeCell ref="I1863:J1863"/>
    <mergeCell ref="L1863:M1863"/>
    <mergeCell ref="O1863:P1863"/>
    <mergeCell ref="Q1863:R1863"/>
    <mergeCell ref="B1862:C1862"/>
    <mergeCell ref="D1862:F1862"/>
    <mergeCell ref="G1862:H1862"/>
    <mergeCell ref="I1862:J1862"/>
    <mergeCell ref="L1862:M1862"/>
    <mergeCell ref="O1862:P1862"/>
    <mergeCell ref="L1860:R1860"/>
    <mergeCell ref="B1861:C1861"/>
    <mergeCell ref="D1861:F1861"/>
    <mergeCell ref="G1861:H1861"/>
    <mergeCell ref="I1861:J1861"/>
    <mergeCell ref="L1861:M1861"/>
    <mergeCell ref="O1861:P1861"/>
    <mergeCell ref="Q1861:R1861"/>
    <mergeCell ref="Q1869:R1869"/>
    <mergeCell ref="A1858:S1858"/>
    <mergeCell ref="A1859:D1859"/>
    <mergeCell ref="E1859:O1859"/>
    <mergeCell ref="P1859:Q1859"/>
    <mergeCell ref="R1859:S1859"/>
    <mergeCell ref="B1860:C1860"/>
    <mergeCell ref="D1860:F1860"/>
    <mergeCell ref="G1860:H1860"/>
    <mergeCell ref="I1860:J1860"/>
    <mergeCell ref="B1869:C1869"/>
    <mergeCell ref="D1869:F1869"/>
    <mergeCell ref="G1869:H1869"/>
    <mergeCell ref="I1869:J1869"/>
    <mergeCell ref="L1869:M1869"/>
    <mergeCell ref="O1869:P1869"/>
    <mergeCell ref="O1867:P1867"/>
    <mergeCell ref="Q1867:R1867"/>
    <mergeCell ref="B1868:C1868"/>
    <mergeCell ref="D1868:F1868"/>
    <mergeCell ref="G1868:H1868"/>
    <mergeCell ref="I1868:J1868"/>
    <mergeCell ref="L1868:M1868"/>
    <mergeCell ref="O1868:P1868"/>
    <mergeCell ref="Q1868:R1868"/>
    <mergeCell ref="G1866:H1866"/>
    <mergeCell ref="I1866:J1866"/>
    <mergeCell ref="L1866:M1866"/>
    <mergeCell ref="O1866:P1866"/>
    <mergeCell ref="Q1866:R1866"/>
    <mergeCell ref="B1867:C1867"/>
    <mergeCell ref="D1867:F1867"/>
    <mergeCell ref="G1867:H1867"/>
    <mergeCell ref="I1867:J1867"/>
    <mergeCell ref="L1867:M1867"/>
    <mergeCell ref="Q1874:R1874"/>
    <mergeCell ref="B1865:C1865"/>
    <mergeCell ref="D1865:F1865"/>
    <mergeCell ref="G1865:H1865"/>
    <mergeCell ref="I1865:J1865"/>
    <mergeCell ref="L1865:M1865"/>
    <mergeCell ref="O1865:P1865"/>
    <mergeCell ref="Q1865:R1865"/>
    <mergeCell ref="B1866:C1866"/>
    <mergeCell ref="D1866:F1866"/>
    <mergeCell ref="B1874:C1874"/>
    <mergeCell ref="D1874:F1874"/>
    <mergeCell ref="G1874:H1874"/>
    <mergeCell ref="I1874:J1874"/>
    <mergeCell ref="L1874:M1874"/>
    <mergeCell ref="O1874:P1874"/>
    <mergeCell ref="Q1872:R1872"/>
    <mergeCell ref="B1873:C1873"/>
    <mergeCell ref="D1873:F1873"/>
    <mergeCell ref="G1873:H1873"/>
    <mergeCell ref="I1873:J1873"/>
    <mergeCell ref="L1873:M1873"/>
    <mergeCell ref="O1873:P1873"/>
    <mergeCell ref="Q1873:R1873"/>
    <mergeCell ref="B1872:C1872"/>
    <mergeCell ref="D1872:F1872"/>
    <mergeCell ref="G1872:H1872"/>
    <mergeCell ref="I1872:J1872"/>
    <mergeCell ref="L1872:M1872"/>
    <mergeCell ref="O1872:P1872"/>
    <mergeCell ref="Q1870:R1870"/>
    <mergeCell ref="B1871:C1871"/>
    <mergeCell ref="D1871:F1871"/>
    <mergeCell ref="G1871:H1871"/>
    <mergeCell ref="I1871:J1871"/>
    <mergeCell ref="L1871:M1871"/>
    <mergeCell ref="O1871:P1871"/>
    <mergeCell ref="Q1871:R1871"/>
    <mergeCell ref="B1870:C1870"/>
    <mergeCell ref="D1870:F1870"/>
    <mergeCell ref="G1870:H1870"/>
    <mergeCell ref="I1870:J1870"/>
    <mergeCell ref="L1870:M1870"/>
    <mergeCell ref="O1870:P1870"/>
    <mergeCell ref="A1879:K1879"/>
    <mergeCell ref="L1879:M1879"/>
    <mergeCell ref="O1879:P1879"/>
    <mergeCell ref="Q1879:R1879"/>
    <mergeCell ref="A1880:K1880"/>
    <mergeCell ref="L1880:M1880"/>
    <mergeCell ref="O1880:P1880"/>
    <mergeCell ref="Q1880:R1880"/>
    <mergeCell ref="O1877:P1877"/>
    <mergeCell ref="Q1877:R1877"/>
    <mergeCell ref="B1878:C1878"/>
    <mergeCell ref="D1878:F1878"/>
    <mergeCell ref="G1878:H1878"/>
    <mergeCell ref="I1878:J1878"/>
    <mergeCell ref="L1878:M1878"/>
    <mergeCell ref="O1878:P1878"/>
    <mergeCell ref="Q1878:R1878"/>
    <mergeCell ref="G1876:H1876"/>
    <mergeCell ref="I1876:J1876"/>
    <mergeCell ref="L1876:M1876"/>
    <mergeCell ref="O1876:P1876"/>
    <mergeCell ref="Q1876:R1876"/>
    <mergeCell ref="B1877:C1877"/>
    <mergeCell ref="D1877:F1877"/>
    <mergeCell ref="G1877:H1877"/>
    <mergeCell ref="I1877:J1877"/>
    <mergeCell ref="L1877:M1877"/>
    <mergeCell ref="Q1887:R1887"/>
    <mergeCell ref="B1875:C1875"/>
    <mergeCell ref="D1875:F1875"/>
    <mergeCell ref="G1875:H1875"/>
    <mergeCell ref="I1875:J1875"/>
    <mergeCell ref="L1875:M1875"/>
    <mergeCell ref="O1875:P1875"/>
    <mergeCell ref="Q1875:R1875"/>
    <mergeCell ref="B1876:C1876"/>
    <mergeCell ref="D1876:F1876"/>
    <mergeCell ref="B1887:C1887"/>
    <mergeCell ref="D1887:F1887"/>
    <mergeCell ref="G1887:H1887"/>
    <mergeCell ref="I1887:J1887"/>
    <mergeCell ref="L1887:M1887"/>
    <mergeCell ref="O1887:P1887"/>
    <mergeCell ref="Q1885:R1885"/>
    <mergeCell ref="B1886:C1886"/>
    <mergeCell ref="D1886:F1886"/>
    <mergeCell ref="G1886:H1886"/>
    <mergeCell ref="I1886:J1886"/>
    <mergeCell ref="L1886:M1886"/>
    <mergeCell ref="O1886:P1886"/>
    <mergeCell ref="Q1886:R1886"/>
    <mergeCell ref="B1885:C1885"/>
    <mergeCell ref="D1885:F1885"/>
    <mergeCell ref="G1885:H1885"/>
    <mergeCell ref="I1885:J1885"/>
    <mergeCell ref="L1885:M1885"/>
    <mergeCell ref="O1885:P1885"/>
    <mergeCell ref="L1883:R1883"/>
    <mergeCell ref="B1884:C1884"/>
    <mergeCell ref="D1884:F1884"/>
    <mergeCell ref="G1884:H1884"/>
    <mergeCell ref="I1884:J1884"/>
    <mergeCell ref="L1884:M1884"/>
    <mergeCell ref="O1884:P1884"/>
    <mergeCell ref="Q1884:R1884"/>
    <mergeCell ref="Q1895:R1895"/>
    <mergeCell ref="A1881:S1881"/>
    <mergeCell ref="A1882:D1882"/>
    <mergeCell ref="E1882:O1882"/>
    <mergeCell ref="P1882:Q1882"/>
    <mergeCell ref="R1882:S1882"/>
    <mergeCell ref="B1883:C1883"/>
    <mergeCell ref="D1883:F1883"/>
    <mergeCell ref="G1883:H1883"/>
    <mergeCell ref="I1883:J1883"/>
    <mergeCell ref="B1895:C1895"/>
    <mergeCell ref="D1895:F1895"/>
    <mergeCell ref="G1895:H1895"/>
    <mergeCell ref="I1895:J1895"/>
    <mergeCell ref="L1895:M1895"/>
    <mergeCell ref="O1895:P1895"/>
    <mergeCell ref="Q1893:R1893"/>
    <mergeCell ref="B1894:C1894"/>
    <mergeCell ref="D1894:F1894"/>
    <mergeCell ref="G1894:H1894"/>
    <mergeCell ref="I1894:J1894"/>
    <mergeCell ref="L1894:M1894"/>
    <mergeCell ref="O1894:P1894"/>
    <mergeCell ref="Q1894:R1894"/>
    <mergeCell ref="B1893:C1893"/>
    <mergeCell ref="D1893:F1893"/>
    <mergeCell ref="G1893:H1893"/>
    <mergeCell ref="I1893:J1893"/>
    <mergeCell ref="L1893:M1893"/>
    <mergeCell ref="O1893:P1893"/>
    <mergeCell ref="A1891:D1891"/>
    <mergeCell ref="E1891:O1891"/>
    <mergeCell ref="P1891:Q1891"/>
    <mergeCell ref="R1891:S1891"/>
    <mergeCell ref="B1892:C1892"/>
    <mergeCell ref="D1892:F1892"/>
    <mergeCell ref="G1892:H1892"/>
    <mergeCell ref="I1892:J1892"/>
    <mergeCell ref="L1892:R1892"/>
    <mergeCell ref="Q1903:R1903"/>
    <mergeCell ref="A1888:K1888"/>
    <mergeCell ref="L1888:M1888"/>
    <mergeCell ref="O1888:P1888"/>
    <mergeCell ref="Q1888:R1888"/>
    <mergeCell ref="A1889:K1889"/>
    <mergeCell ref="L1889:M1889"/>
    <mergeCell ref="O1889:P1889"/>
    <mergeCell ref="Q1889:R1889"/>
    <mergeCell ref="A1890:S1890"/>
    <mergeCell ref="B1903:C1903"/>
    <mergeCell ref="D1903:F1903"/>
    <mergeCell ref="G1903:H1903"/>
    <mergeCell ref="I1903:J1903"/>
    <mergeCell ref="L1903:M1903"/>
    <mergeCell ref="O1903:P1903"/>
    <mergeCell ref="Q1901:R1901"/>
    <mergeCell ref="B1902:C1902"/>
    <mergeCell ref="D1902:F1902"/>
    <mergeCell ref="G1902:H1902"/>
    <mergeCell ref="I1902:J1902"/>
    <mergeCell ref="L1902:M1902"/>
    <mergeCell ref="O1902:P1902"/>
    <mergeCell ref="Q1902:R1902"/>
    <mergeCell ref="B1901:C1901"/>
    <mergeCell ref="D1901:F1901"/>
    <mergeCell ref="G1901:H1901"/>
    <mergeCell ref="I1901:J1901"/>
    <mergeCell ref="L1901:M1901"/>
    <mergeCell ref="O1901:P1901"/>
    <mergeCell ref="A1899:D1899"/>
    <mergeCell ref="E1899:O1899"/>
    <mergeCell ref="P1899:Q1899"/>
    <mergeCell ref="R1899:S1899"/>
    <mergeCell ref="B1900:C1900"/>
    <mergeCell ref="D1900:F1900"/>
    <mergeCell ref="G1900:H1900"/>
    <mergeCell ref="I1900:J1900"/>
    <mergeCell ref="L1900:R1900"/>
    <mergeCell ref="Q1908:R1908"/>
    <mergeCell ref="A1896:K1896"/>
    <mergeCell ref="L1896:M1896"/>
    <mergeCell ref="O1896:P1896"/>
    <mergeCell ref="Q1896:R1896"/>
    <mergeCell ref="A1897:K1897"/>
    <mergeCell ref="L1897:M1897"/>
    <mergeCell ref="O1897:P1897"/>
    <mergeCell ref="Q1897:R1897"/>
    <mergeCell ref="A1898:S1898"/>
    <mergeCell ref="B1908:C1908"/>
    <mergeCell ref="D1908:F1908"/>
    <mergeCell ref="G1908:H1908"/>
    <mergeCell ref="I1908:J1908"/>
    <mergeCell ref="L1908:M1908"/>
    <mergeCell ref="O1908:P1908"/>
    <mergeCell ref="O1906:P1906"/>
    <mergeCell ref="Q1906:R1906"/>
    <mergeCell ref="B1907:C1907"/>
    <mergeCell ref="D1907:F1907"/>
    <mergeCell ref="G1907:H1907"/>
    <mergeCell ref="I1907:J1907"/>
    <mergeCell ref="L1907:M1907"/>
    <mergeCell ref="O1907:P1907"/>
    <mergeCell ref="Q1907:R1907"/>
    <mergeCell ref="G1905:H1905"/>
    <mergeCell ref="I1905:J1905"/>
    <mergeCell ref="L1905:M1905"/>
    <mergeCell ref="O1905:P1905"/>
    <mergeCell ref="Q1905:R1905"/>
    <mergeCell ref="B1906:C1906"/>
    <mergeCell ref="D1906:F1906"/>
    <mergeCell ref="G1906:H1906"/>
    <mergeCell ref="I1906:J1906"/>
    <mergeCell ref="L1906:M1906"/>
    <mergeCell ref="Q1913:R1913"/>
    <mergeCell ref="B1904:C1904"/>
    <mergeCell ref="D1904:F1904"/>
    <mergeCell ref="G1904:H1904"/>
    <mergeCell ref="I1904:J1904"/>
    <mergeCell ref="L1904:M1904"/>
    <mergeCell ref="O1904:P1904"/>
    <mergeCell ref="Q1904:R1904"/>
    <mergeCell ref="B1905:C1905"/>
    <mergeCell ref="D1905:F1905"/>
    <mergeCell ref="B1913:C1913"/>
    <mergeCell ref="D1913:F1913"/>
    <mergeCell ref="G1913:H1913"/>
    <mergeCell ref="I1913:J1913"/>
    <mergeCell ref="L1913:M1913"/>
    <mergeCell ref="O1913:P1913"/>
    <mergeCell ref="Q1911:R1911"/>
    <mergeCell ref="B1912:C1912"/>
    <mergeCell ref="D1912:F1912"/>
    <mergeCell ref="G1912:H1912"/>
    <mergeCell ref="I1912:J1912"/>
    <mergeCell ref="L1912:M1912"/>
    <mergeCell ref="O1912:P1912"/>
    <mergeCell ref="Q1912:R1912"/>
    <mergeCell ref="B1911:C1911"/>
    <mergeCell ref="D1911:F1911"/>
    <mergeCell ref="G1911:H1911"/>
    <mergeCell ref="I1911:J1911"/>
    <mergeCell ref="L1911:M1911"/>
    <mergeCell ref="O1911:P1911"/>
    <mergeCell ref="Q1909:R1909"/>
    <mergeCell ref="B1910:C1910"/>
    <mergeCell ref="D1910:F1910"/>
    <mergeCell ref="G1910:H1910"/>
    <mergeCell ref="I1910:J1910"/>
    <mergeCell ref="L1910:M1910"/>
    <mergeCell ref="O1910:P1910"/>
    <mergeCell ref="Q1910:R1910"/>
    <mergeCell ref="B1909:C1909"/>
    <mergeCell ref="D1909:F1909"/>
    <mergeCell ref="G1909:H1909"/>
    <mergeCell ref="I1909:J1909"/>
    <mergeCell ref="L1909:M1909"/>
    <mergeCell ref="O1909:P1909"/>
    <mergeCell ref="A1918:K1918"/>
    <mergeCell ref="L1918:M1918"/>
    <mergeCell ref="O1918:P1918"/>
    <mergeCell ref="Q1918:R1918"/>
    <mergeCell ref="A1919:K1919"/>
    <mergeCell ref="L1919:M1919"/>
    <mergeCell ref="O1919:P1919"/>
    <mergeCell ref="Q1919:R1919"/>
    <mergeCell ref="Q1916:R1916"/>
    <mergeCell ref="B1917:C1917"/>
    <mergeCell ref="D1917:F1917"/>
    <mergeCell ref="G1917:H1917"/>
    <mergeCell ref="I1917:J1917"/>
    <mergeCell ref="L1917:M1917"/>
    <mergeCell ref="O1917:P1917"/>
    <mergeCell ref="Q1917:R1917"/>
    <mergeCell ref="B1916:C1916"/>
    <mergeCell ref="D1916:F1916"/>
    <mergeCell ref="G1916:H1916"/>
    <mergeCell ref="I1916:J1916"/>
    <mergeCell ref="L1916:M1916"/>
    <mergeCell ref="O1916:P1916"/>
    <mergeCell ref="Q1914:R1914"/>
    <mergeCell ref="B1915:C1915"/>
    <mergeCell ref="D1915:F1915"/>
    <mergeCell ref="G1915:H1915"/>
    <mergeCell ref="I1915:J1915"/>
    <mergeCell ref="L1915:M1915"/>
    <mergeCell ref="O1915:P1915"/>
    <mergeCell ref="Q1915:R1915"/>
    <mergeCell ref="B1914:C1914"/>
    <mergeCell ref="D1914:F1914"/>
    <mergeCell ref="G1914:H1914"/>
    <mergeCell ref="I1914:J1914"/>
    <mergeCell ref="L1914:M1914"/>
    <mergeCell ref="O1914:P1914"/>
    <mergeCell ref="Q1925:R1925"/>
    <mergeCell ref="B1926:C1926"/>
    <mergeCell ref="D1926:F1926"/>
    <mergeCell ref="G1926:H1926"/>
    <mergeCell ref="I1926:J1926"/>
    <mergeCell ref="L1926:M1926"/>
    <mergeCell ref="O1926:P1926"/>
    <mergeCell ref="Q1926:R1926"/>
    <mergeCell ref="B1925:C1925"/>
    <mergeCell ref="D1925:F1925"/>
    <mergeCell ref="G1925:H1925"/>
    <mergeCell ref="I1925:J1925"/>
    <mergeCell ref="L1925:M1925"/>
    <mergeCell ref="O1925:P1925"/>
    <mergeCell ref="O1923:P1923"/>
    <mergeCell ref="Q1923:R1923"/>
    <mergeCell ref="B1924:C1924"/>
    <mergeCell ref="D1924:F1924"/>
    <mergeCell ref="G1924:H1924"/>
    <mergeCell ref="I1924:J1924"/>
    <mergeCell ref="L1924:M1924"/>
    <mergeCell ref="O1924:P1924"/>
    <mergeCell ref="Q1924:R1924"/>
    <mergeCell ref="B1922:C1922"/>
    <mergeCell ref="D1922:F1922"/>
    <mergeCell ref="G1922:H1922"/>
    <mergeCell ref="I1922:J1922"/>
    <mergeCell ref="L1922:R1922"/>
    <mergeCell ref="B1923:C1923"/>
    <mergeCell ref="D1923:F1923"/>
    <mergeCell ref="G1923:H1923"/>
    <mergeCell ref="I1923:J1923"/>
    <mergeCell ref="L1923:M1923"/>
    <mergeCell ref="A1932:S1932"/>
    <mergeCell ref="A1933:D1933"/>
    <mergeCell ref="E1933:O1933"/>
    <mergeCell ref="P1933:Q1933"/>
    <mergeCell ref="R1933:S1933"/>
    <mergeCell ref="A1920:S1920"/>
    <mergeCell ref="A1921:D1921"/>
    <mergeCell ref="E1921:O1921"/>
    <mergeCell ref="P1921:Q1921"/>
    <mergeCell ref="R1921:S1921"/>
    <mergeCell ref="Q1929:R1929"/>
    <mergeCell ref="A1930:K1930"/>
    <mergeCell ref="L1930:M1930"/>
    <mergeCell ref="O1930:P1930"/>
    <mergeCell ref="Q1930:R1930"/>
    <mergeCell ref="A1931:K1931"/>
    <mergeCell ref="L1931:M1931"/>
    <mergeCell ref="O1931:P1931"/>
    <mergeCell ref="Q1931:R1931"/>
    <mergeCell ref="B1929:C1929"/>
    <mergeCell ref="D1929:F1929"/>
    <mergeCell ref="G1929:H1929"/>
    <mergeCell ref="I1929:J1929"/>
    <mergeCell ref="L1929:M1929"/>
    <mergeCell ref="O1929:P1929"/>
    <mergeCell ref="Q1927:R1927"/>
    <mergeCell ref="B1928:C1928"/>
    <mergeCell ref="D1928:F1928"/>
    <mergeCell ref="G1928:H1928"/>
    <mergeCell ref="I1928:J1928"/>
    <mergeCell ref="L1928:M1928"/>
    <mergeCell ref="O1928:P1928"/>
    <mergeCell ref="Q1928:R1928"/>
    <mergeCell ref="B1927:C1927"/>
    <mergeCell ref="D1927:F1927"/>
    <mergeCell ref="G1927:H1927"/>
    <mergeCell ref="I1927:J1927"/>
    <mergeCell ref="L1927:M1927"/>
    <mergeCell ref="O1927:P1927"/>
    <mergeCell ref="Q1937:R1937"/>
    <mergeCell ref="A1938:K1938"/>
    <mergeCell ref="L1938:M1938"/>
    <mergeCell ref="O1938:P1938"/>
    <mergeCell ref="Q1938:R1938"/>
    <mergeCell ref="A1939:K1939"/>
    <mergeCell ref="L1939:M1939"/>
    <mergeCell ref="O1939:P1939"/>
    <mergeCell ref="Q1939:R1939"/>
    <mergeCell ref="B1937:C1937"/>
    <mergeCell ref="D1937:F1937"/>
    <mergeCell ref="G1937:H1937"/>
    <mergeCell ref="I1937:J1937"/>
    <mergeCell ref="L1937:M1937"/>
    <mergeCell ref="O1937:P1937"/>
    <mergeCell ref="L1935:M1935"/>
    <mergeCell ref="O1935:P1935"/>
    <mergeCell ref="Q1935:R1935"/>
    <mergeCell ref="B1936:C1936"/>
    <mergeCell ref="D1936:F1936"/>
    <mergeCell ref="G1936:H1936"/>
    <mergeCell ref="I1936:J1936"/>
    <mergeCell ref="L1936:M1936"/>
    <mergeCell ref="O1936:P1936"/>
    <mergeCell ref="Q1936:R1936"/>
    <mergeCell ref="Q1946:R1946"/>
    <mergeCell ref="B1934:C1934"/>
    <mergeCell ref="D1934:F1934"/>
    <mergeCell ref="G1934:H1934"/>
    <mergeCell ref="I1934:J1934"/>
    <mergeCell ref="L1934:R1934"/>
    <mergeCell ref="B1935:C1935"/>
    <mergeCell ref="D1935:F1935"/>
    <mergeCell ref="G1935:H1935"/>
    <mergeCell ref="I1935:J1935"/>
    <mergeCell ref="B1946:C1946"/>
    <mergeCell ref="D1946:F1946"/>
    <mergeCell ref="G1946:H1946"/>
    <mergeCell ref="I1946:J1946"/>
    <mergeCell ref="L1946:M1946"/>
    <mergeCell ref="O1946:P1946"/>
    <mergeCell ref="Q1944:R1944"/>
    <mergeCell ref="B1945:C1945"/>
    <mergeCell ref="D1945:F1945"/>
    <mergeCell ref="G1945:H1945"/>
    <mergeCell ref="I1945:J1945"/>
    <mergeCell ref="L1945:M1945"/>
    <mergeCell ref="O1945:P1945"/>
    <mergeCell ref="Q1945:R1945"/>
    <mergeCell ref="B1944:C1944"/>
    <mergeCell ref="D1944:F1944"/>
    <mergeCell ref="G1944:H1944"/>
    <mergeCell ref="I1944:J1944"/>
    <mergeCell ref="L1944:M1944"/>
    <mergeCell ref="O1944:P1944"/>
    <mergeCell ref="L1942:R1942"/>
    <mergeCell ref="B1943:C1943"/>
    <mergeCell ref="D1943:F1943"/>
    <mergeCell ref="G1943:H1943"/>
    <mergeCell ref="I1943:J1943"/>
    <mergeCell ref="L1943:M1943"/>
    <mergeCell ref="O1943:P1943"/>
    <mergeCell ref="Q1943:R1943"/>
    <mergeCell ref="Q1951:R1951"/>
    <mergeCell ref="A1940:S1940"/>
    <mergeCell ref="A1941:D1941"/>
    <mergeCell ref="E1941:O1941"/>
    <mergeCell ref="P1941:Q1941"/>
    <mergeCell ref="R1941:S1941"/>
    <mergeCell ref="B1942:C1942"/>
    <mergeCell ref="D1942:F1942"/>
    <mergeCell ref="G1942:H1942"/>
    <mergeCell ref="I1942:J1942"/>
    <mergeCell ref="B1951:C1951"/>
    <mergeCell ref="D1951:F1951"/>
    <mergeCell ref="G1951:H1951"/>
    <mergeCell ref="I1951:J1951"/>
    <mergeCell ref="L1951:M1951"/>
    <mergeCell ref="O1951:P1951"/>
    <mergeCell ref="O1949:P1949"/>
    <mergeCell ref="Q1949:R1949"/>
    <mergeCell ref="B1950:C1950"/>
    <mergeCell ref="D1950:F1950"/>
    <mergeCell ref="G1950:H1950"/>
    <mergeCell ref="I1950:J1950"/>
    <mergeCell ref="L1950:M1950"/>
    <mergeCell ref="O1950:P1950"/>
    <mergeCell ref="Q1950:R1950"/>
    <mergeCell ref="G1948:H1948"/>
    <mergeCell ref="I1948:J1948"/>
    <mergeCell ref="L1948:M1948"/>
    <mergeCell ref="O1948:P1948"/>
    <mergeCell ref="Q1948:R1948"/>
    <mergeCell ref="B1949:C1949"/>
    <mergeCell ref="D1949:F1949"/>
    <mergeCell ref="G1949:H1949"/>
    <mergeCell ref="I1949:J1949"/>
    <mergeCell ref="L1949:M1949"/>
    <mergeCell ref="Q1956:R1956"/>
    <mergeCell ref="B1947:C1947"/>
    <mergeCell ref="D1947:F1947"/>
    <mergeCell ref="G1947:H1947"/>
    <mergeCell ref="I1947:J1947"/>
    <mergeCell ref="L1947:M1947"/>
    <mergeCell ref="O1947:P1947"/>
    <mergeCell ref="Q1947:R1947"/>
    <mergeCell ref="B1948:C1948"/>
    <mergeCell ref="D1948:F1948"/>
    <mergeCell ref="B1956:C1956"/>
    <mergeCell ref="D1956:F1956"/>
    <mergeCell ref="G1956:H1956"/>
    <mergeCell ref="I1956:J1956"/>
    <mergeCell ref="L1956:M1956"/>
    <mergeCell ref="O1956:P1956"/>
    <mergeCell ref="Q1954:R1954"/>
    <mergeCell ref="B1955:C1955"/>
    <mergeCell ref="D1955:F1955"/>
    <mergeCell ref="G1955:H1955"/>
    <mergeCell ref="I1955:J1955"/>
    <mergeCell ref="L1955:M1955"/>
    <mergeCell ref="O1955:P1955"/>
    <mergeCell ref="Q1955:R1955"/>
    <mergeCell ref="B1954:C1954"/>
    <mergeCell ref="D1954:F1954"/>
    <mergeCell ref="G1954:H1954"/>
    <mergeCell ref="I1954:J1954"/>
    <mergeCell ref="L1954:M1954"/>
    <mergeCell ref="O1954:P1954"/>
    <mergeCell ref="Q1952:R1952"/>
    <mergeCell ref="B1953:C1953"/>
    <mergeCell ref="D1953:F1953"/>
    <mergeCell ref="G1953:H1953"/>
    <mergeCell ref="I1953:J1953"/>
    <mergeCell ref="L1953:M1953"/>
    <mergeCell ref="O1953:P1953"/>
    <mergeCell ref="Q1953:R1953"/>
    <mergeCell ref="B1952:C1952"/>
    <mergeCell ref="D1952:F1952"/>
    <mergeCell ref="G1952:H1952"/>
    <mergeCell ref="I1952:J1952"/>
    <mergeCell ref="L1952:M1952"/>
    <mergeCell ref="O1952:P1952"/>
    <mergeCell ref="A1961:K1961"/>
    <mergeCell ref="L1961:M1961"/>
    <mergeCell ref="O1961:P1961"/>
    <mergeCell ref="Q1961:R1961"/>
    <mergeCell ref="A1962:K1962"/>
    <mergeCell ref="L1962:M1962"/>
    <mergeCell ref="O1962:P1962"/>
    <mergeCell ref="Q1962:R1962"/>
    <mergeCell ref="Q1959:R1959"/>
    <mergeCell ref="B1960:C1960"/>
    <mergeCell ref="D1960:F1960"/>
    <mergeCell ref="G1960:H1960"/>
    <mergeCell ref="I1960:J1960"/>
    <mergeCell ref="L1960:M1960"/>
    <mergeCell ref="O1960:P1960"/>
    <mergeCell ref="Q1960:R1960"/>
    <mergeCell ref="B1959:C1959"/>
    <mergeCell ref="D1959:F1959"/>
    <mergeCell ref="G1959:H1959"/>
    <mergeCell ref="I1959:J1959"/>
    <mergeCell ref="L1959:M1959"/>
    <mergeCell ref="O1959:P1959"/>
    <mergeCell ref="Q1957:R1957"/>
    <mergeCell ref="B1958:C1958"/>
    <mergeCell ref="D1958:F1958"/>
    <mergeCell ref="G1958:H1958"/>
    <mergeCell ref="I1958:J1958"/>
    <mergeCell ref="L1958:M1958"/>
    <mergeCell ref="O1958:P1958"/>
    <mergeCell ref="Q1958:R1958"/>
    <mergeCell ref="B1957:C1957"/>
    <mergeCell ref="D1957:F1957"/>
    <mergeCell ref="G1957:H1957"/>
    <mergeCell ref="I1957:J1957"/>
    <mergeCell ref="L1957:M1957"/>
    <mergeCell ref="O1957:P1957"/>
    <mergeCell ref="Q1968:R1968"/>
    <mergeCell ref="B1969:C1969"/>
    <mergeCell ref="D1969:F1969"/>
    <mergeCell ref="G1969:H1969"/>
    <mergeCell ref="I1969:J1969"/>
    <mergeCell ref="L1969:M1969"/>
    <mergeCell ref="O1969:P1969"/>
    <mergeCell ref="Q1969:R1969"/>
    <mergeCell ref="B1968:C1968"/>
    <mergeCell ref="D1968:F1968"/>
    <mergeCell ref="G1968:H1968"/>
    <mergeCell ref="I1968:J1968"/>
    <mergeCell ref="L1968:M1968"/>
    <mergeCell ref="O1968:P1968"/>
    <mergeCell ref="Q1966:R1966"/>
    <mergeCell ref="B1967:C1967"/>
    <mergeCell ref="D1967:F1967"/>
    <mergeCell ref="G1967:H1967"/>
    <mergeCell ref="I1967:J1967"/>
    <mergeCell ref="L1967:M1967"/>
    <mergeCell ref="O1967:P1967"/>
    <mergeCell ref="Q1967:R1967"/>
    <mergeCell ref="B1966:C1966"/>
    <mergeCell ref="D1966:F1966"/>
    <mergeCell ref="G1966:H1966"/>
    <mergeCell ref="I1966:J1966"/>
    <mergeCell ref="L1966:M1966"/>
    <mergeCell ref="O1966:P1966"/>
    <mergeCell ref="A1963:S1963"/>
    <mergeCell ref="A1964:D1964"/>
    <mergeCell ref="E1964:O1964"/>
    <mergeCell ref="P1964:Q1964"/>
    <mergeCell ref="R1964:S1964"/>
    <mergeCell ref="B1965:C1965"/>
    <mergeCell ref="D1965:F1965"/>
    <mergeCell ref="G1965:H1965"/>
    <mergeCell ref="I1965:J1965"/>
    <mergeCell ref="L1965:R1965"/>
    <mergeCell ref="O1977:P1977"/>
    <mergeCell ref="Q1977:R1977"/>
    <mergeCell ref="B1978:C1978"/>
    <mergeCell ref="D1978:F1978"/>
    <mergeCell ref="G1978:H1978"/>
    <mergeCell ref="I1978:J1978"/>
    <mergeCell ref="L1978:M1978"/>
    <mergeCell ref="O1978:P1978"/>
    <mergeCell ref="Q1978:R1978"/>
    <mergeCell ref="B1976:C1976"/>
    <mergeCell ref="D1976:F1976"/>
    <mergeCell ref="G1976:H1976"/>
    <mergeCell ref="I1976:J1976"/>
    <mergeCell ref="L1976:R1976"/>
    <mergeCell ref="B1977:C1977"/>
    <mergeCell ref="D1977:F1977"/>
    <mergeCell ref="G1977:H1977"/>
    <mergeCell ref="I1977:J1977"/>
    <mergeCell ref="L1977:M1977"/>
    <mergeCell ref="A1972:S1972"/>
    <mergeCell ref="A1973:D1973"/>
    <mergeCell ref="E1973:S1973"/>
    <mergeCell ref="A1974:D1974"/>
    <mergeCell ref="E1974:S1974"/>
    <mergeCell ref="A1975:D1975"/>
    <mergeCell ref="E1975:O1975"/>
    <mergeCell ref="P1975:Q1975"/>
    <mergeCell ref="R1975:S1975"/>
    <mergeCell ref="A1970:K1970"/>
    <mergeCell ref="L1970:M1970"/>
    <mergeCell ref="O1970:P1970"/>
    <mergeCell ref="Q1970:R1970"/>
    <mergeCell ref="A1971:K1971"/>
    <mergeCell ref="L1971:M1971"/>
    <mergeCell ref="O1971:P1971"/>
    <mergeCell ref="Q1971:R1971"/>
    <mergeCell ref="O1986:P1986"/>
    <mergeCell ref="Q1986:R1986"/>
    <mergeCell ref="B1987:C1987"/>
    <mergeCell ref="D1987:F1987"/>
    <mergeCell ref="G1987:H1987"/>
    <mergeCell ref="I1987:J1987"/>
    <mergeCell ref="L1987:M1987"/>
    <mergeCell ref="O1987:P1987"/>
    <mergeCell ref="Q1987:R1987"/>
    <mergeCell ref="B1985:C1985"/>
    <mergeCell ref="D1985:F1985"/>
    <mergeCell ref="G1985:H1985"/>
    <mergeCell ref="I1985:J1985"/>
    <mergeCell ref="L1985:R1985"/>
    <mergeCell ref="B1986:C1986"/>
    <mergeCell ref="D1986:F1986"/>
    <mergeCell ref="G1986:H1986"/>
    <mergeCell ref="I1986:J1986"/>
    <mergeCell ref="L1986:M1986"/>
    <mergeCell ref="A1982:D1982"/>
    <mergeCell ref="E1982:S1982"/>
    <mergeCell ref="A1983:D1983"/>
    <mergeCell ref="E1983:S1983"/>
    <mergeCell ref="A1984:D1984"/>
    <mergeCell ref="E1984:O1984"/>
    <mergeCell ref="P1984:Q1984"/>
    <mergeCell ref="R1984:S1984"/>
    <mergeCell ref="Q1995:R1995"/>
    <mergeCell ref="A1979:K1979"/>
    <mergeCell ref="L1979:M1979"/>
    <mergeCell ref="O1979:P1979"/>
    <mergeCell ref="Q1979:R1979"/>
    <mergeCell ref="A1980:K1980"/>
    <mergeCell ref="L1980:M1980"/>
    <mergeCell ref="O1980:P1980"/>
    <mergeCell ref="Q1980:R1980"/>
    <mergeCell ref="A1981:S1981"/>
    <mergeCell ref="B1995:C1995"/>
    <mergeCell ref="D1995:F1995"/>
    <mergeCell ref="G1995:H1995"/>
    <mergeCell ref="I1995:J1995"/>
    <mergeCell ref="L1995:M1995"/>
    <mergeCell ref="O1995:P1995"/>
    <mergeCell ref="A1992:S1992"/>
    <mergeCell ref="A1993:D1993"/>
    <mergeCell ref="E1993:O1993"/>
    <mergeCell ref="P1993:Q1993"/>
    <mergeCell ref="R1993:S1993"/>
    <mergeCell ref="B1994:C1994"/>
    <mergeCell ref="D1994:F1994"/>
    <mergeCell ref="G1994:H1994"/>
    <mergeCell ref="I1994:J1994"/>
    <mergeCell ref="L1994:R1994"/>
    <mergeCell ref="A1990:K1990"/>
    <mergeCell ref="L1990:M1990"/>
    <mergeCell ref="O1990:P1990"/>
    <mergeCell ref="Q1990:R1990"/>
    <mergeCell ref="A1991:K1991"/>
    <mergeCell ref="L1991:M1991"/>
    <mergeCell ref="O1991:P1991"/>
    <mergeCell ref="Q1991:R1991"/>
    <mergeCell ref="Q1988:R1988"/>
    <mergeCell ref="B1989:C1989"/>
    <mergeCell ref="D1989:F1989"/>
    <mergeCell ref="G1989:H1989"/>
    <mergeCell ref="I1989:J1989"/>
    <mergeCell ref="L1989:M1989"/>
    <mergeCell ref="O1989:P1989"/>
    <mergeCell ref="Q1989:R1989"/>
    <mergeCell ref="B1988:C1988"/>
    <mergeCell ref="D1988:F1988"/>
    <mergeCell ref="G1988:H1988"/>
    <mergeCell ref="I1988:J1988"/>
    <mergeCell ref="L1988:M1988"/>
    <mergeCell ref="O1988:P1988"/>
    <mergeCell ref="Q2002:R2002"/>
    <mergeCell ref="B2003:C2003"/>
    <mergeCell ref="D2003:F2003"/>
    <mergeCell ref="G2003:H2003"/>
    <mergeCell ref="I2003:J2003"/>
    <mergeCell ref="L2003:M2003"/>
    <mergeCell ref="O2003:P2003"/>
    <mergeCell ref="Q2003:R2003"/>
    <mergeCell ref="B2002:C2002"/>
    <mergeCell ref="D2002:F2002"/>
    <mergeCell ref="G2002:H2002"/>
    <mergeCell ref="I2002:J2002"/>
    <mergeCell ref="L2002:M2002"/>
    <mergeCell ref="O2002:P2002"/>
    <mergeCell ref="A1999:S1999"/>
    <mergeCell ref="A2000:D2000"/>
    <mergeCell ref="E2000:O2000"/>
    <mergeCell ref="P2000:Q2000"/>
    <mergeCell ref="R2000:S2000"/>
    <mergeCell ref="B2001:C2001"/>
    <mergeCell ref="D2001:F2001"/>
    <mergeCell ref="G2001:H2001"/>
    <mergeCell ref="I2001:J2001"/>
    <mergeCell ref="L2001:R2001"/>
    <mergeCell ref="Q1996:R1996"/>
    <mergeCell ref="A1997:K1997"/>
    <mergeCell ref="L1997:M1997"/>
    <mergeCell ref="O1997:P1997"/>
    <mergeCell ref="Q1997:R1997"/>
    <mergeCell ref="A1998:K1998"/>
    <mergeCell ref="L1998:M1998"/>
    <mergeCell ref="O1998:P1998"/>
    <mergeCell ref="Q1998:R1998"/>
    <mergeCell ref="B1996:C1996"/>
    <mergeCell ref="D1996:F1996"/>
    <mergeCell ref="G1996:H1996"/>
    <mergeCell ref="I1996:J1996"/>
    <mergeCell ref="L1996:M1996"/>
    <mergeCell ref="O1996:P1996"/>
    <mergeCell ref="O2010:P2010"/>
    <mergeCell ref="Q2010:R2010"/>
    <mergeCell ref="B2011:C2011"/>
    <mergeCell ref="D2011:F2011"/>
    <mergeCell ref="G2011:H2011"/>
    <mergeCell ref="I2011:J2011"/>
    <mergeCell ref="L2011:M2011"/>
    <mergeCell ref="O2011:P2011"/>
    <mergeCell ref="Q2011:R2011"/>
    <mergeCell ref="B2009:C2009"/>
    <mergeCell ref="D2009:F2009"/>
    <mergeCell ref="G2009:H2009"/>
    <mergeCell ref="I2009:J2009"/>
    <mergeCell ref="L2009:R2009"/>
    <mergeCell ref="B2010:C2010"/>
    <mergeCell ref="D2010:F2010"/>
    <mergeCell ref="G2010:H2010"/>
    <mergeCell ref="I2010:J2010"/>
    <mergeCell ref="L2010:M2010"/>
    <mergeCell ref="O2005:P2005"/>
    <mergeCell ref="Q2005:R2005"/>
    <mergeCell ref="A2006:S2006"/>
    <mergeCell ref="A2007:D2007"/>
    <mergeCell ref="E2007:S2007"/>
    <mergeCell ref="A2008:D2008"/>
    <mergeCell ref="E2008:O2008"/>
    <mergeCell ref="P2008:Q2008"/>
    <mergeCell ref="R2008:S2008"/>
    <mergeCell ref="A2019:K2019"/>
    <mergeCell ref="L2019:M2019"/>
    <mergeCell ref="O2019:P2019"/>
    <mergeCell ref="Q2019:R2019"/>
    <mergeCell ref="A2004:K2004"/>
    <mergeCell ref="L2004:M2004"/>
    <mergeCell ref="O2004:P2004"/>
    <mergeCell ref="Q2004:R2004"/>
    <mergeCell ref="A2005:K2005"/>
    <mergeCell ref="L2005:M2005"/>
    <mergeCell ref="Q2017:R2017"/>
    <mergeCell ref="B2018:C2018"/>
    <mergeCell ref="D2018:F2018"/>
    <mergeCell ref="G2018:H2018"/>
    <mergeCell ref="I2018:J2018"/>
    <mergeCell ref="L2018:M2018"/>
    <mergeCell ref="O2018:P2018"/>
    <mergeCell ref="Q2018:R2018"/>
    <mergeCell ref="B2017:C2017"/>
    <mergeCell ref="D2017:F2017"/>
    <mergeCell ref="G2017:H2017"/>
    <mergeCell ref="I2017:J2017"/>
    <mergeCell ref="L2017:M2017"/>
    <mergeCell ref="O2017:P2017"/>
    <mergeCell ref="A2014:S2014"/>
    <mergeCell ref="A2015:D2015"/>
    <mergeCell ref="E2015:O2015"/>
    <mergeCell ref="P2015:Q2015"/>
    <mergeCell ref="R2015:S2015"/>
    <mergeCell ref="B2016:C2016"/>
    <mergeCell ref="D2016:F2016"/>
    <mergeCell ref="G2016:H2016"/>
    <mergeCell ref="I2016:J2016"/>
    <mergeCell ref="L2016:R2016"/>
    <mergeCell ref="A2012:K2012"/>
    <mergeCell ref="L2012:M2012"/>
    <mergeCell ref="O2012:P2012"/>
    <mergeCell ref="Q2012:R2012"/>
    <mergeCell ref="A2013:K2013"/>
    <mergeCell ref="L2013:M2013"/>
    <mergeCell ref="O2013:P2013"/>
    <mergeCell ref="Q2013:R2013"/>
    <mergeCell ref="A2026:K2026"/>
    <mergeCell ref="L2026:M2026"/>
    <mergeCell ref="O2026:P2026"/>
    <mergeCell ref="Q2026:R2026"/>
    <mergeCell ref="A2027:K2027"/>
    <mergeCell ref="L2027:M2027"/>
    <mergeCell ref="O2027:P2027"/>
    <mergeCell ref="Q2027:R2027"/>
    <mergeCell ref="O2024:P2024"/>
    <mergeCell ref="Q2024:R2024"/>
    <mergeCell ref="B2025:C2025"/>
    <mergeCell ref="D2025:F2025"/>
    <mergeCell ref="G2025:H2025"/>
    <mergeCell ref="I2025:J2025"/>
    <mergeCell ref="L2025:M2025"/>
    <mergeCell ref="O2025:P2025"/>
    <mergeCell ref="Q2025:R2025"/>
    <mergeCell ref="B2023:C2023"/>
    <mergeCell ref="D2023:F2023"/>
    <mergeCell ref="G2023:H2023"/>
    <mergeCell ref="I2023:J2023"/>
    <mergeCell ref="L2023:R2023"/>
    <mergeCell ref="B2024:C2024"/>
    <mergeCell ref="D2024:F2024"/>
    <mergeCell ref="G2024:H2024"/>
    <mergeCell ref="I2024:J2024"/>
    <mergeCell ref="L2024:M2024"/>
    <mergeCell ref="A2020:K2020"/>
    <mergeCell ref="L2020:M2020"/>
    <mergeCell ref="O2020:P2020"/>
    <mergeCell ref="Q2020:R2020"/>
    <mergeCell ref="A2021:S2021"/>
    <mergeCell ref="A2022:D2022"/>
    <mergeCell ref="E2022:O2022"/>
    <mergeCell ref="P2022:Q2022"/>
    <mergeCell ref="R2022:S2022"/>
    <mergeCell ref="A2035:K2035"/>
    <mergeCell ref="L2035:M2035"/>
    <mergeCell ref="O2035:P2035"/>
    <mergeCell ref="Q2035:R2035"/>
    <mergeCell ref="A2036:K2036"/>
    <mergeCell ref="L2036:M2036"/>
    <mergeCell ref="O2036:P2036"/>
    <mergeCell ref="Q2036:R2036"/>
    <mergeCell ref="O2033:P2033"/>
    <mergeCell ref="Q2033:R2033"/>
    <mergeCell ref="B2034:C2034"/>
    <mergeCell ref="D2034:F2034"/>
    <mergeCell ref="G2034:H2034"/>
    <mergeCell ref="I2034:J2034"/>
    <mergeCell ref="L2034:M2034"/>
    <mergeCell ref="O2034:P2034"/>
    <mergeCell ref="Q2034:R2034"/>
    <mergeCell ref="B2032:C2032"/>
    <mergeCell ref="D2032:F2032"/>
    <mergeCell ref="G2032:H2032"/>
    <mergeCell ref="I2032:J2032"/>
    <mergeCell ref="L2032:R2032"/>
    <mergeCell ref="B2033:C2033"/>
    <mergeCell ref="D2033:F2033"/>
    <mergeCell ref="G2033:H2033"/>
    <mergeCell ref="I2033:J2033"/>
    <mergeCell ref="L2033:M2033"/>
    <mergeCell ref="A2044:S2044"/>
    <mergeCell ref="A2028:S2028"/>
    <mergeCell ref="A2029:D2029"/>
    <mergeCell ref="E2029:S2029"/>
    <mergeCell ref="A2030:D2030"/>
    <mergeCell ref="E2030:S2030"/>
    <mergeCell ref="A2031:D2031"/>
    <mergeCell ref="E2031:O2031"/>
    <mergeCell ref="P2031:Q2031"/>
    <mergeCell ref="R2031:S2031"/>
    <mergeCell ref="A2042:K2042"/>
    <mergeCell ref="L2042:M2042"/>
    <mergeCell ref="O2042:P2042"/>
    <mergeCell ref="Q2042:R2042"/>
    <mergeCell ref="A2043:K2043"/>
    <mergeCell ref="L2043:M2043"/>
    <mergeCell ref="O2043:P2043"/>
    <mergeCell ref="Q2043:R2043"/>
    <mergeCell ref="Q2040:R2040"/>
    <mergeCell ref="B2041:C2041"/>
    <mergeCell ref="D2041:F2041"/>
    <mergeCell ref="G2041:H2041"/>
    <mergeCell ref="I2041:J2041"/>
    <mergeCell ref="L2041:M2041"/>
    <mergeCell ref="O2041:P2041"/>
    <mergeCell ref="Q2041:R2041"/>
    <mergeCell ref="B2040:C2040"/>
    <mergeCell ref="D2040:F2040"/>
    <mergeCell ref="G2040:H2040"/>
    <mergeCell ref="I2040:J2040"/>
    <mergeCell ref="L2040:M2040"/>
    <mergeCell ref="O2040:P2040"/>
    <mergeCell ref="A2037:S2037"/>
    <mergeCell ref="A2038:D2038"/>
    <mergeCell ref="E2038:O2038"/>
    <mergeCell ref="P2038:Q2038"/>
    <mergeCell ref="R2038:S2038"/>
    <mergeCell ref="B2039:C2039"/>
    <mergeCell ref="D2039:F2039"/>
    <mergeCell ref="G2039:H2039"/>
    <mergeCell ref="I2039:J2039"/>
    <mergeCell ref="L2039:R2039"/>
    <mergeCell ref="Q2049:R2049"/>
    <mergeCell ref="A2050:K2050"/>
    <mergeCell ref="L2050:M2050"/>
    <mergeCell ref="O2050:P2050"/>
    <mergeCell ref="Q2050:R2050"/>
    <mergeCell ref="A2051:K2051"/>
    <mergeCell ref="L2051:M2051"/>
    <mergeCell ref="O2051:P2051"/>
    <mergeCell ref="Q2051:R2051"/>
    <mergeCell ref="B2049:C2049"/>
    <mergeCell ref="D2049:F2049"/>
    <mergeCell ref="G2049:H2049"/>
    <mergeCell ref="I2049:J2049"/>
    <mergeCell ref="L2049:M2049"/>
    <mergeCell ref="O2049:P2049"/>
    <mergeCell ref="I2047:J2047"/>
    <mergeCell ref="L2047:R2047"/>
    <mergeCell ref="B2048:C2048"/>
    <mergeCell ref="D2048:F2048"/>
    <mergeCell ref="G2048:H2048"/>
    <mergeCell ref="I2048:J2048"/>
    <mergeCell ref="L2048:M2048"/>
    <mergeCell ref="O2048:P2048"/>
    <mergeCell ref="Q2048:R2048"/>
    <mergeCell ref="Q2059:R2059"/>
    <mergeCell ref="A2045:D2045"/>
    <mergeCell ref="E2045:S2045"/>
    <mergeCell ref="A2046:D2046"/>
    <mergeCell ref="E2046:O2046"/>
    <mergeCell ref="P2046:Q2046"/>
    <mergeCell ref="R2046:S2046"/>
    <mergeCell ref="B2047:C2047"/>
    <mergeCell ref="D2047:F2047"/>
    <mergeCell ref="G2047:H2047"/>
    <mergeCell ref="B2059:C2059"/>
    <mergeCell ref="D2059:F2059"/>
    <mergeCell ref="G2059:H2059"/>
    <mergeCell ref="I2059:J2059"/>
    <mergeCell ref="L2059:M2059"/>
    <mergeCell ref="O2059:P2059"/>
    <mergeCell ref="O2057:P2057"/>
    <mergeCell ref="Q2057:R2057"/>
    <mergeCell ref="B2058:C2058"/>
    <mergeCell ref="D2058:F2058"/>
    <mergeCell ref="G2058:H2058"/>
    <mergeCell ref="I2058:J2058"/>
    <mergeCell ref="L2058:M2058"/>
    <mergeCell ref="O2058:P2058"/>
    <mergeCell ref="Q2058:R2058"/>
    <mergeCell ref="B2056:C2056"/>
    <mergeCell ref="D2056:F2056"/>
    <mergeCell ref="G2056:H2056"/>
    <mergeCell ref="I2056:J2056"/>
    <mergeCell ref="L2056:R2056"/>
    <mergeCell ref="B2057:C2057"/>
    <mergeCell ref="D2057:F2057"/>
    <mergeCell ref="G2057:H2057"/>
    <mergeCell ref="I2057:J2057"/>
    <mergeCell ref="L2057:M2057"/>
    <mergeCell ref="A2052:S2052"/>
    <mergeCell ref="A2053:D2053"/>
    <mergeCell ref="E2053:S2053"/>
    <mergeCell ref="A2054:D2054"/>
    <mergeCell ref="E2054:S2054"/>
    <mergeCell ref="A2055:D2055"/>
    <mergeCell ref="E2055:O2055"/>
    <mergeCell ref="P2055:Q2055"/>
    <mergeCell ref="R2055:S2055"/>
    <mergeCell ref="Q2066:R2066"/>
    <mergeCell ref="B2067:C2067"/>
    <mergeCell ref="D2067:F2067"/>
    <mergeCell ref="G2067:H2067"/>
    <mergeCell ref="I2067:J2067"/>
    <mergeCell ref="L2067:M2067"/>
    <mergeCell ref="O2067:P2067"/>
    <mergeCell ref="Q2067:R2067"/>
    <mergeCell ref="B2066:C2066"/>
    <mergeCell ref="D2066:F2066"/>
    <mergeCell ref="G2066:H2066"/>
    <mergeCell ref="I2066:J2066"/>
    <mergeCell ref="L2066:M2066"/>
    <mergeCell ref="O2066:P2066"/>
    <mergeCell ref="A2063:S2063"/>
    <mergeCell ref="A2064:D2064"/>
    <mergeCell ref="E2064:O2064"/>
    <mergeCell ref="P2064:Q2064"/>
    <mergeCell ref="R2064:S2064"/>
    <mergeCell ref="B2065:C2065"/>
    <mergeCell ref="D2065:F2065"/>
    <mergeCell ref="G2065:H2065"/>
    <mergeCell ref="I2065:J2065"/>
    <mergeCell ref="L2065:R2065"/>
    <mergeCell ref="Q2060:R2060"/>
    <mergeCell ref="A2061:K2061"/>
    <mergeCell ref="L2061:M2061"/>
    <mergeCell ref="O2061:P2061"/>
    <mergeCell ref="Q2061:R2061"/>
    <mergeCell ref="A2062:K2062"/>
    <mergeCell ref="L2062:M2062"/>
    <mergeCell ref="O2062:P2062"/>
    <mergeCell ref="Q2062:R2062"/>
    <mergeCell ref="B2060:C2060"/>
    <mergeCell ref="D2060:F2060"/>
    <mergeCell ref="G2060:H2060"/>
    <mergeCell ref="I2060:J2060"/>
    <mergeCell ref="L2060:M2060"/>
    <mergeCell ref="O2060:P2060"/>
    <mergeCell ref="O2074:P2074"/>
    <mergeCell ref="Q2074:R2074"/>
    <mergeCell ref="B2075:C2075"/>
    <mergeCell ref="D2075:F2075"/>
    <mergeCell ref="G2075:H2075"/>
    <mergeCell ref="I2075:J2075"/>
    <mergeCell ref="L2075:M2075"/>
    <mergeCell ref="O2075:P2075"/>
    <mergeCell ref="Q2075:R2075"/>
    <mergeCell ref="B2073:C2073"/>
    <mergeCell ref="D2073:F2073"/>
    <mergeCell ref="G2073:H2073"/>
    <mergeCell ref="I2073:J2073"/>
    <mergeCell ref="L2073:R2073"/>
    <mergeCell ref="B2074:C2074"/>
    <mergeCell ref="D2074:F2074"/>
    <mergeCell ref="G2074:H2074"/>
    <mergeCell ref="I2074:J2074"/>
    <mergeCell ref="L2074:M2074"/>
    <mergeCell ref="A2071:D2071"/>
    <mergeCell ref="E2071:S2071"/>
    <mergeCell ref="A2072:D2072"/>
    <mergeCell ref="E2072:O2072"/>
    <mergeCell ref="P2072:Q2072"/>
    <mergeCell ref="R2072:S2072"/>
    <mergeCell ref="Q2083:R2083"/>
    <mergeCell ref="A2068:K2068"/>
    <mergeCell ref="L2068:M2068"/>
    <mergeCell ref="O2068:P2068"/>
    <mergeCell ref="Q2068:R2068"/>
    <mergeCell ref="A2069:K2069"/>
    <mergeCell ref="L2069:M2069"/>
    <mergeCell ref="O2069:P2069"/>
    <mergeCell ref="Q2069:R2069"/>
    <mergeCell ref="A2070:S2070"/>
    <mergeCell ref="B2083:C2083"/>
    <mergeCell ref="D2083:F2083"/>
    <mergeCell ref="G2083:H2083"/>
    <mergeCell ref="I2083:J2083"/>
    <mergeCell ref="L2083:M2083"/>
    <mergeCell ref="O2083:P2083"/>
    <mergeCell ref="Q2081:R2081"/>
    <mergeCell ref="B2082:C2082"/>
    <mergeCell ref="D2082:F2082"/>
    <mergeCell ref="G2082:H2082"/>
    <mergeCell ref="I2082:J2082"/>
    <mergeCell ref="L2082:M2082"/>
    <mergeCell ref="O2082:P2082"/>
    <mergeCell ref="Q2082:R2082"/>
    <mergeCell ref="B2081:C2081"/>
    <mergeCell ref="D2081:F2081"/>
    <mergeCell ref="G2081:H2081"/>
    <mergeCell ref="I2081:J2081"/>
    <mergeCell ref="L2081:M2081"/>
    <mergeCell ref="O2081:P2081"/>
    <mergeCell ref="A2079:D2079"/>
    <mergeCell ref="E2079:O2079"/>
    <mergeCell ref="P2079:Q2079"/>
    <mergeCell ref="R2079:S2079"/>
    <mergeCell ref="B2080:C2080"/>
    <mergeCell ref="D2080:F2080"/>
    <mergeCell ref="G2080:H2080"/>
    <mergeCell ref="I2080:J2080"/>
    <mergeCell ref="L2080:R2080"/>
    <mergeCell ref="Q2091:R2091"/>
    <mergeCell ref="A2076:K2076"/>
    <mergeCell ref="L2076:M2076"/>
    <mergeCell ref="O2076:P2076"/>
    <mergeCell ref="Q2076:R2076"/>
    <mergeCell ref="A2077:K2077"/>
    <mergeCell ref="L2077:M2077"/>
    <mergeCell ref="O2077:P2077"/>
    <mergeCell ref="Q2077:R2077"/>
    <mergeCell ref="A2078:S2078"/>
    <mergeCell ref="B2091:C2091"/>
    <mergeCell ref="D2091:F2091"/>
    <mergeCell ref="G2091:H2091"/>
    <mergeCell ref="I2091:J2091"/>
    <mergeCell ref="L2091:M2091"/>
    <mergeCell ref="O2091:P2091"/>
    <mergeCell ref="A2088:S2088"/>
    <mergeCell ref="A2089:D2089"/>
    <mergeCell ref="E2089:O2089"/>
    <mergeCell ref="P2089:Q2089"/>
    <mergeCell ref="R2089:S2089"/>
    <mergeCell ref="B2090:C2090"/>
    <mergeCell ref="D2090:F2090"/>
    <mergeCell ref="G2090:H2090"/>
    <mergeCell ref="I2090:J2090"/>
    <mergeCell ref="L2090:R2090"/>
    <mergeCell ref="A2086:K2086"/>
    <mergeCell ref="L2086:M2086"/>
    <mergeCell ref="O2086:P2086"/>
    <mergeCell ref="Q2086:R2086"/>
    <mergeCell ref="A2087:K2087"/>
    <mergeCell ref="L2087:M2087"/>
    <mergeCell ref="O2087:P2087"/>
    <mergeCell ref="Q2087:R2087"/>
    <mergeCell ref="O2084:P2084"/>
    <mergeCell ref="Q2084:R2084"/>
    <mergeCell ref="B2085:C2085"/>
    <mergeCell ref="D2085:F2085"/>
    <mergeCell ref="G2085:H2085"/>
    <mergeCell ref="I2085:J2085"/>
    <mergeCell ref="L2085:M2085"/>
    <mergeCell ref="O2085:P2085"/>
    <mergeCell ref="Q2085:R2085"/>
    <mergeCell ref="A2097:S2097"/>
    <mergeCell ref="A2098:D2098"/>
    <mergeCell ref="E2098:O2098"/>
    <mergeCell ref="P2098:Q2098"/>
    <mergeCell ref="R2098:S2098"/>
    <mergeCell ref="B2084:C2084"/>
    <mergeCell ref="D2084:F2084"/>
    <mergeCell ref="G2084:H2084"/>
    <mergeCell ref="I2084:J2084"/>
    <mergeCell ref="L2084:M2084"/>
    <mergeCell ref="Q2094:R2094"/>
    <mergeCell ref="A2095:K2095"/>
    <mergeCell ref="L2095:M2095"/>
    <mergeCell ref="O2095:P2095"/>
    <mergeCell ref="Q2095:R2095"/>
    <mergeCell ref="A2096:K2096"/>
    <mergeCell ref="L2096:M2096"/>
    <mergeCell ref="O2096:P2096"/>
    <mergeCell ref="Q2096:R2096"/>
    <mergeCell ref="B2094:C2094"/>
    <mergeCell ref="D2094:F2094"/>
    <mergeCell ref="G2094:H2094"/>
    <mergeCell ref="I2094:J2094"/>
    <mergeCell ref="L2094:M2094"/>
    <mergeCell ref="O2094:P2094"/>
    <mergeCell ref="Q2092:R2092"/>
    <mergeCell ref="B2093:C2093"/>
    <mergeCell ref="D2093:F2093"/>
    <mergeCell ref="G2093:H2093"/>
    <mergeCell ref="I2093:J2093"/>
    <mergeCell ref="L2093:M2093"/>
    <mergeCell ref="O2093:P2093"/>
    <mergeCell ref="Q2093:R2093"/>
    <mergeCell ref="B2092:C2092"/>
    <mergeCell ref="D2092:F2092"/>
    <mergeCell ref="G2092:H2092"/>
    <mergeCell ref="I2092:J2092"/>
    <mergeCell ref="L2092:M2092"/>
    <mergeCell ref="O2092:P2092"/>
    <mergeCell ref="Q2102:R2102"/>
    <mergeCell ref="B2103:C2103"/>
    <mergeCell ref="D2103:F2103"/>
    <mergeCell ref="G2103:H2103"/>
    <mergeCell ref="I2103:J2103"/>
    <mergeCell ref="L2103:M2103"/>
    <mergeCell ref="O2103:P2103"/>
    <mergeCell ref="Q2103:R2103"/>
    <mergeCell ref="B2102:C2102"/>
    <mergeCell ref="D2102:F2102"/>
    <mergeCell ref="G2102:H2102"/>
    <mergeCell ref="I2102:J2102"/>
    <mergeCell ref="L2102:M2102"/>
    <mergeCell ref="O2102:P2102"/>
    <mergeCell ref="O2100:P2100"/>
    <mergeCell ref="Q2100:R2100"/>
    <mergeCell ref="B2101:C2101"/>
    <mergeCell ref="D2101:F2101"/>
    <mergeCell ref="G2101:H2101"/>
    <mergeCell ref="I2101:J2101"/>
    <mergeCell ref="L2101:M2101"/>
    <mergeCell ref="O2101:P2101"/>
    <mergeCell ref="Q2101:R2101"/>
    <mergeCell ref="B2099:C2099"/>
    <mergeCell ref="D2099:F2099"/>
    <mergeCell ref="G2099:H2099"/>
    <mergeCell ref="I2099:J2099"/>
    <mergeCell ref="L2099:R2099"/>
    <mergeCell ref="B2100:C2100"/>
    <mergeCell ref="D2100:F2100"/>
    <mergeCell ref="G2100:H2100"/>
    <mergeCell ref="I2100:J2100"/>
    <mergeCell ref="L2100:M2100"/>
    <mergeCell ref="O2111:P2111"/>
    <mergeCell ref="Q2111:R2111"/>
    <mergeCell ref="B2112:C2112"/>
    <mergeCell ref="D2112:F2112"/>
    <mergeCell ref="G2112:H2112"/>
    <mergeCell ref="I2112:J2112"/>
    <mergeCell ref="L2112:M2112"/>
    <mergeCell ref="O2112:P2112"/>
    <mergeCell ref="Q2112:R2112"/>
    <mergeCell ref="B2110:C2110"/>
    <mergeCell ref="D2110:F2110"/>
    <mergeCell ref="G2110:H2110"/>
    <mergeCell ref="I2110:J2110"/>
    <mergeCell ref="L2110:R2110"/>
    <mergeCell ref="B2111:C2111"/>
    <mergeCell ref="D2111:F2111"/>
    <mergeCell ref="G2111:H2111"/>
    <mergeCell ref="I2111:J2111"/>
    <mergeCell ref="L2111:M2111"/>
    <mergeCell ref="A2106:S2106"/>
    <mergeCell ref="A2107:D2107"/>
    <mergeCell ref="E2107:S2107"/>
    <mergeCell ref="A2108:D2108"/>
    <mergeCell ref="E2108:S2108"/>
    <mergeCell ref="A2109:D2109"/>
    <mergeCell ref="E2109:O2109"/>
    <mergeCell ref="P2109:Q2109"/>
    <mergeCell ref="R2109:S2109"/>
    <mergeCell ref="A2104:K2104"/>
    <mergeCell ref="L2104:M2104"/>
    <mergeCell ref="O2104:P2104"/>
    <mergeCell ref="Q2104:R2104"/>
    <mergeCell ref="A2105:K2105"/>
    <mergeCell ref="L2105:M2105"/>
    <mergeCell ref="O2105:P2105"/>
    <mergeCell ref="Q2105:R2105"/>
    <mergeCell ref="O2120:P2120"/>
    <mergeCell ref="Q2120:R2120"/>
    <mergeCell ref="B2121:C2121"/>
    <mergeCell ref="D2121:F2121"/>
    <mergeCell ref="G2121:H2121"/>
    <mergeCell ref="I2121:J2121"/>
    <mergeCell ref="L2121:M2121"/>
    <mergeCell ref="O2121:P2121"/>
    <mergeCell ref="Q2121:R2121"/>
    <mergeCell ref="B2119:C2119"/>
    <mergeCell ref="D2119:F2119"/>
    <mergeCell ref="G2119:H2119"/>
    <mergeCell ref="I2119:J2119"/>
    <mergeCell ref="L2119:R2119"/>
    <mergeCell ref="B2120:C2120"/>
    <mergeCell ref="D2120:F2120"/>
    <mergeCell ref="G2120:H2120"/>
    <mergeCell ref="I2120:J2120"/>
    <mergeCell ref="L2120:M2120"/>
    <mergeCell ref="A2115:S2115"/>
    <mergeCell ref="A2116:D2116"/>
    <mergeCell ref="E2116:S2116"/>
    <mergeCell ref="A2117:D2117"/>
    <mergeCell ref="E2117:S2117"/>
    <mergeCell ref="A2118:D2118"/>
    <mergeCell ref="E2118:O2118"/>
    <mergeCell ref="P2118:Q2118"/>
    <mergeCell ref="R2118:S2118"/>
    <mergeCell ref="A2113:K2113"/>
    <mergeCell ref="L2113:M2113"/>
    <mergeCell ref="O2113:P2113"/>
    <mergeCell ref="Q2113:R2113"/>
    <mergeCell ref="A2114:K2114"/>
    <mergeCell ref="L2114:M2114"/>
    <mergeCell ref="O2114:P2114"/>
    <mergeCell ref="Q2114:R2114"/>
    <mergeCell ref="A2126:K2126"/>
    <mergeCell ref="L2126:M2126"/>
    <mergeCell ref="O2126:P2126"/>
    <mergeCell ref="Q2126:R2126"/>
    <mergeCell ref="A2127:K2127"/>
    <mergeCell ref="L2127:M2127"/>
    <mergeCell ref="O2127:P2127"/>
    <mergeCell ref="Q2127:R2127"/>
    <mergeCell ref="O2124:P2124"/>
    <mergeCell ref="Q2124:R2124"/>
    <mergeCell ref="B2125:C2125"/>
    <mergeCell ref="D2125:F2125"/>
    <mergeCell ref="G2125:H2125"/>
    <mergeCell ref="I2125:J2125"/>
    <mergeCell ref="L2125:M2125"/>
    <mergeCell ref="O2125:P2125"/>
    <mergeCell ref="Q2125:R2125"/>
    <mergeCell ref="G2123:H2123"/>
    <mergeCell ref="I2123:J2123"/>
    <mergeCell ref="L2123:M2123"/>
    <mergeCell ref="O2123:P2123"/>
    <mergeCell ref="Q2123:R2123"/>
    <mergeCell ref="B2124:C2124"/>
    <mergeCell ref="D2124:F2124"/>
    <mergeCell ref="G2124:H2124"/>
    <mergeCell ref="I2124:J2124"/>
    <mergeCell ref="L2124:M2124"/>
    <mergeCell ref="Q2134:R2134"/>
    <mergeCell ref="B2122:C2122"/>
    <mergeCell ref="D2122:F2122"/>
    <mergeCell ref="G2122:H2122"/>
    <mergeCell ref="I2122:J2122"/>
    <mergeCell ref="L2122:M2122"/>
    <mergeCell ref="O2122:P2122"/>
    <mergeCell ref="Q2122:R2122"/>
    <mergeCell ref="B2123:C2123"/>
    <mergeCell ref="D2123:F2123"/>
    <mergeCell ref="B2134:C2134"/>
    <mergeCell ref="D2134:F2134"/>
    <mergeCell ref="G2134:H2134"/>
    <mergeCell ref="I2134:J2134"/>
    <mergeCell ref="L2134:M2134"/>
    <mergeCell ref="O2134:P2134"/>
    <mergeCell ref="Q2132:R2132"/>
    <mergeCell ref="B2133:C2133"/>
    <mergeCell ref="D2133:F2133"/>
    <mergeCell ref="G2133:H2133"/>
    <mergeCell ref="I2133:J2133"/>
    <mergeCell ref="L2133:M2133"/>
    <mergeCell ref="O2133:P2133"/>
    <mergeCell ref="Q2133:R2133"/>
    <mergeCell ref="B2132:C2132"/>
    <mergeCell ref="D2132:F2132"/>
    <mergeCell ref="G2132:H2132"/>
    <mergeCell ref="I2132:J2132"/>
    <mergeCell ref="L2132:M2132"/>
    <mergeCell ref="O2132:P2132"/>
    <mergeCell ref="I2130:J2130"/>
    <mergeCell ref="L2130:R2130"/>
    <mergeCell ref="B2131:C2131"/>
    <mergeCell ref="D2131:F2131"/>
    <mergeCell ref="G2131:H2131"/>
    <mergeCell ref="I2131:J2131"/>
    <mergeCell ref="L2131:M2131"/>
    <mergeCell ref="O2131:P2131"/>
    <mergeCell ref="Q2131:R2131"/>
    <mergeCell ref="O2142:P2142"/>
    <mergeCell ref="Q2142:R2142"/>
    <mergeCell ref="A2128:S2128"/>
    <mergeCell ref="A2129:D2129"/>
    <mergeCell ref="E2129:O2129"/>
    <mergeCell ref="P2129:Q2129"/>
    <mergeCell ref="R2129:S2129"/>
    <mergeCell ref="B2130:C2130"/>
    <mergeCell ref="D2130:F2130"/>
    <mergeCell ref="G2130:H2130"/>
    <mergeCell ref="B2141:C2141"/>
    <mergeCell ref="D2141:F2141"/>
    <mergeCell ref="G2141:H2141"/>
    <mergeCell ref="I2141:J2141"/>
    <mergeCell ref="L2141:R2141"/>
    <mergeCell ref="B2142:C2142"/>
    <mergeCell ref="D2142:F2142"/>
    <mergeCell ref="G2142:H2142"/>
    <mergeCell ref="I2142:J2142"/>
    <mergeCell ref="L2142:M2142"/>
    <mergeCell ref="A2138:K2138"/>
    <mergeCell ref="L2138:M2138"/>
    <mergeCell ref="O2138:P2138"/>
    <mergeCell ref="Q2138:R2138"/>
    <mergeCell ref="A2139:S2139"/>
    <mergeCell ref="A2140:D2140"/>
    <mergeCell ref="E2140:O2140"/>
    <mergeCell ref="P2140:Q2140"/>
    <mergeCell ref="R2140:S2140"/>
    <mergeCell ref="G2136:H2136"/>
    <mergeCell ref="I2136:J2136"/>
    <mergeCell ref="L2136:M2136"/>
    <mergeCell ref="O2136:P2136"/>
    <mergeCell ref="Q2136:R2136"/>
    <mergeCell ref="A2137:K2137"/>
    <mergeCell ref="L2137:M2137"/>
    <mergeCell ref="O2137:P2137"/>
    <mergeCell ref="Q2137:R2137"/>
    <mergeCell ref="Q2147:R2147"/>
    <mergeCell ref="B2135:C2135"/>
    <mergeCell ref="D2135:F2135"/>
    <mergeCell ref="G2135:H2135"/>
    <mergeCell ref="I2135:J2135"/>
    <mergeCell ref="L2135:M2135"/>
    <mergeCell ref="O2135:P2135"/>
    <mergeCell ref="Q2135:R2135"/>
    <mergeCell ref="B2136:C2136"/>
    <mergeCell ref="D2136:F2136"/>
    <mergeCell ref="B2147:C2147"/>
    <mergeCell ref="D2147:F2147"/>
    <mergeCell ref="G2147:H2147"/>
    <mergeCell ref="I2147:J2147"/>
    <mergeCell ref="L2147:M2147"/>
    <mergeCell ref="O2147:P2147"/>
    <mergeCell ref="O2145:P2145"/>
    <mergeCell ref="Q2145:R2145"/>
    <mergeCell ref="B2146:C2146"/>
    <mergeCell ref="D2146:F2146"/>
    <mergeCell ref="G2146:H2146"/>
    <mergeCell ref="I2146:J2146"/>
    <mergeCell ref="L2146:M2146"/>
    <mergeCell ref="O2146:P2146"/>
    <mergeCell ref="Q2146:R2146"/>
    <mergeCell ref="G2144:H2144"/>
    <mergeCell ref="I2144:J2144"/>
    <mergeCell ref="L2144:M2144"/>
    <mergeCell ref="O2144:P2144"/>
    <mergeCell ref="Q2144:R2144"/>
    <mergeCell ref="B2145:C2145"/>
    <mergeCell ref="D2145:F2145"/>
    <mergeCell ref="G2145:H2145"/>
    <mergeCell ref="I2145:J2145"/>
    <mergeCell ref="L2145:M2145"/>
    <mergeCell ref="Q2155:R2155"/>
    <mergeCell ref="B2143:C2143"/>
    <mergeCell ref="D2143:F2143"/>
    <mergeCell ref="G2143:H2143"/>
    <mergeCell ref="I2143:J2143"/>
    <mergeCell ref="L2143:M2143"/>
    <mergeCell ref="O2143:P2143"/>
    <mergeCell ref="Q2143:R2143"/>
    <mergeCell ref="B2144:C2144"/>
    <mergeCell ref="D2144:F2144"/>
    <mergeCell ref="B2155:C2155"/>
    <mergeCell ref="D2155:F2155"/>
    <mergeCell ref="G2155:H2155"/>
    <mergeCell ref="I2155:J2155"/>
    <mergeCell ref="L2155:M2155"/>
    <mergeCell ref="O2155:P2155"/>
    <mergeCell ref="Q2153:R2153"/>
    <mergeCell ref="B2154:C2154"/>
    <mergeCell ref="D2154:F2154"/>
    <mergeCell ref="G2154:H2154"/>
    <mergeCell ref="I2154:J2154"/>
    <mergeCell ref="L2154:M2154"/>
    <mergeCell ref="O2154:P2154"/>
    <mergeCell ref="Q2154:R2154"/>
    <mergeCell ref="B2153:C2153"/>
    <mergeCell ref="D2153:F2153"/>
    <mergeCell ref="G2153:H2153"/>
    <mergeCell ref="I2153:J2153"/>
    <mergeCell ref="L2153:M2153"/>
    <mergeCell ref="O2153:P2153"/>
    <mergeCell ref="A2150:S2150"/>
    <mergeCell ref="A2151:D2151"/>
    <mergeCell ref="E2151:O2151"/>
    <mergeCell ref="P2151:Q2151"/>
    <mergeCell ref="R2151:S2151"/>
    <mergeCell ref="B2152:C2152"/>
    <mergeCell ref="D2152:F2152"/>
    <mergeCell ref="G2152:H2152"/>
    <mergeCell ref="I2152:J2152"/>
    <mergeCell ref="L2152:R2152"/>
    <mergeCell ref="A2148:K2148"/>
    <mergeCell ref="L2148:M2148"/>
    <mergeCell ref="O2148:P2148"/>
    <mergeCell ref="Q2148:R2148"/>
    <mergeCell ref="A2149:K2149"/>
    <mergeCell ref="L2149:M2149"/>
    <mergeCell ref="O2149:P2149"/>
    <mergeCell ref="Q2149:R2149"/>
    <mergeCell ref="A2160:K2160"/>
    <mergeCell ref="L2160:M2160"/>
    <mergeCell ref="O2160:P2160"/>
    <mergeCell ref="Q2160:R2160"/>
    <mergeCell ref="A2161:K2161"/>
    <mergeCell ref="L2161:M2161"/>
    <mergeCell ref="O2161:P2161"/>
    <mergeCell ref="Q2161:R2161"/>
    <mergeCell ref="Q2158:R2158"/>
    <mergeCell ref="B2159:C2159"/>
    <mergeCell ref="D2159:F2159"/>
    <mergeCell ref="G2159:H2159"/>
    <mergeCell ref="I2159:J2159"/>
    <mergeCell ref="L2159:M2159"/>
    <mergeCell ref="O2159:P2159"/>
    <mergeCell ref="Q2159:R2159"/>
    <mergeCell ref="B2158:C2158"/>
    <mergeCell ref="D2158:F2158"/>
    <mergeCell ref="G2158:H2158"/>
    <mergeCell ref="I2158:J2158"/>
    <mergeCell ref="L2158:M2158"/>
    <mergeCell ref="O2158:P2158"/>
    <mergeCell ref="Q2156:R2156"/>
    <mergeCell ref="B2157:C2157"/>
    <mergeCell ref="D2157:F2157"/>
    <mergeCell ref="G2157:H2157"/>
    <mergeCell ref="I2157:J2157"/>
    <mergeCell ref="L2157:M2157"/>
    <mergeCell ref="O2157:P2157"/>
    <mergeCell ref="Q2157:R2157"/>
    <mergeCell ref="B2156:C2156"/>
    <mergeCell ref="D2156:F2156"/>
    <mergeCell ref="G2156:H2156"/>
    <mergeCell ref="I2156:J2156"/>
    <mergeCell ref="L2156:M2156"/>
    <mergeCell ref="O2156:P2156"/>
    <mergeCell ref="Q2167:R2167"/>
    <mergeCell ref="B2168:C2168"/>
    <mergeCell ref="D2168:F2168"/>
    <mergeCell ref="G2168:H2168"/>
    <mergeCell ref="I2168:J2168"/>
    <mergeCell ref="L2168:M2168"/>
    <mergeCell ref="O2168:P2168"/>
    <mergeCell ref="Q2168:R2168"/>
    <mergeCell ref="B2167:C2167"/>
    <mergeCell ref="D2167:F2167"/>
    <mergeCell ref="G2167:H2167"/>
    <mergeCell ref="I2167:J2167"/>
    <mergeCell ref="L2167:M2167"/>
    <mergeCell ref="O2167:P2167"/>
    <mergeCell ref="O2165:P2165"/>
    <mergeCell ref="Q2165:R2165"/>
    <mergeCell ref="B2166:C2166"/>
    <mergeCell ref="D2166:F2166"/>
    <mergeCell ref="G2166:H2166"/>
    <mergeCell ref="I2166:J2166"/>
    <mergeCell ref="L2166:M2166"/>
    <mergeCell ref="O2166:P2166"/>
    <mergeCell ref="Q2166:R2166"/>
    <mergeCell ref="B2164:C2164"/>
    <mergeCell ref="D2164:F2164"/>
    <mergeCell ref="G2164:H2164"/>
    <mergeCell ref="I2164:J2164"/>
    <mergeCell ref="L2164:R2164"/>
    <mergeCell ref="B2165:C2165"/>
    <mergeCell ref="D2165:F2165"/>
    <mergeCell ref="G2165:H2165"/>
    <mergeCell ref="I2165:J2165"/>
    <mergeCell ref="L2165:M2165"/>
    <mergeCell ref="A2174:S2174"/>
    <mergeCell ref="A2175:D2175"/>
    <mergeCell ref="E2175:O2175"/>
    <mergeCell ref="P2175:Q2175"/>
    <mergeCell ref="R2175:S2175"/>
    <mergeCell ref="A2162:S2162"/>
    <mergeCell ref="A2163:D2163"/>
    <mergeCell ref="E2163:O2163"/>
    <mergeCell ref="P2163:Q2163"/>
    <mergeCell ref="R2163:S2163"/>
    <mergeCell ref="Q2171:R2171"/>
    <mergeCell ref="A2172:K2172"/>
    <mergeCell ref="L2172:M2172"/>
    <mergeCell ref="O2172:P2172"/>
    <mergeCell ref="Q2172:R2172"/>
    <mergeCell ref="A2173:K2173"/>
    <mergeCell ref="L2173:M2173"/>
    <mergeCell ref="O2173:P2173"/>
    <mergeCell ref="Q2173:R2173"/>
    <mergeCell ref="B2171:C2171"/>
    <mergeCell ref="D2171:F2171"/>
    <mergeCell ref="G2171:H2171"/>
    <mergeCell ref="I2171:J2171"/>
    <mergeCell ref="L2171:M2171"/>
    <mergeCell ref="O2171:P2171"/>
    <mergeCell ref="Q2169:R2169"/>
    <mergeCell ref="B2170:C2170"/>
    <mergeCell ref="D2170:F2170"/>
    <mergeCell ref="G2170:H2170"/>
    <mergeCell ref="I2170:J2170"/>
    <mergeCell ref="L2170:M2170"/>
    <mergeCell ref="O2170:P2170"/>
    <mergeCell ref="Q2170:R2170"/>
    <mergeCell ref="B2169:C2169"/>
    <mergeCell ref="D2169:F2169"/>
    <mergeCell ref="G2169:H2169"/>
    <mergeCell ref="I2169:J2169"/>
    <mergeCell ref="L2169:M2169"/>
    <mergeCell ref="O2169:P2169"/>
    <mergeCell ref="Q2179:R2179"/>
    <mergeCell ref="B2180:C2180"/>
    <mergeCell ref="D2180:F2180"/>
    <mergeCell ref="G2180:H2180"/>
    <mergeCell ref="I2180:J2180"/>
    <mergeCell ref="L2180:M2180"/>
    <mergeCell ref="O2180:P2180"/>
    <mergeCell ref="Q2180:R2180"/>
    <mergeCell ref="B2179:C2179"/>
    <mergeCell ref="D2179:F2179"/>
    <mergeCell ref="G2179:H2179"/>
    <mergeCell ref="I2179:J2179"/>
    <mergeCell ref="L2179:M2179"/>
    <mergeCell ref="O2179:P2179"/>
    <mergeCell ref="O2177:P2177"/>
    <mergeCell ref="Q2177:R2177"/>
    <mergeCell ref="B2178:C2178"/>
    <mergeCell ref="D2178:F2178"/>
    <mergeCell ref="G2178:H2178"/>
    <mergeCell ref="I2178:J2178"/>
    <mergeCell ref="L2178:M2178"/>
    <mergeCell ref="O2178:P2178"/>
    <mergeCell ref="Q2178:R2178"/>
    <mergeCell ref="B2176:C2176"/>
    <mergeCell ref="D2176:F2176"/>
    <mergeCell ref="G2176:H2176"/>
    <mergeCell ref="I2176:J2176"/>
    <mergeCell ref="L2176:R2176"/>
    <mergeCell ref="B2177:C2177"/>
    <mergeCell ref="D2177:F2177"/>
    <mergeCell ref="G2177:H2177"/>
    <mergeCell ref="I2177:J2177"/>
    <mergeCell ref="L2177:M2177"/>
    <mergeCell ref="A2185:K2185"/>
    <mergeCell ref="L2185:M2185"/>
    <mergeCell ref="O2185:P2185"/>
    <mergeCell ref="Q2185:R2185"/>
    <mergeCell ref="A2186:S2186"/>
    <mergeCell ref="A2187:D2187"/>
    <mergeCell ref="E2187:O2187"/>
    <mergeCell ref="P2187:Q2187"/>
    <mergeCell ref="R2187:S2187"/>
    <mergeCell ref="O2183:P2183"/>
    <mergeCell ref="Q2183:R2183"/>
    <mergeCell ref="A2184:K2184"/>
    <mergeCell ref="L2184:M2184"/>
    <mergeCell ref="O2184:P2184"/>
    <mergeCell ref="Q2184:R2184"/>
    <mergeCell ref="G2182:H2182"/>
    <mergeCell ref="I2182:J2182"/>
    <mergeCell ref="L2182:M2182"/>
    <mergeCell ref="O2182:P2182"/>
    <mergeCell ref="Q2182:R2182"/>
    <mergeCell ref="B2183:C2183"/>
    <mergeCell ref="D2183:F2183"/>
    <mergeCell ref="G2183:H2183"/>
    <mergeCell ref="I2183:J2183"/>
    <mergeCell ref="L2183:M2183"/>
    <mergeCell ref="Q2192:R2192"/>
    <mergeCell ref="B2181:C2181"/>
    <mergeCell ref="D2181:F2181"/>
    <mergeCell ref="G2181:H2181"/>
    <mergeCell ref="I2181:J2181"/>
    <mergeCell ref="L2181:M2181"/>
    <mergeCell ref="O2181:P2181"/>
    <mergeCell ref="Q2181:R2181"/>
    <mergeCell ref="B2182:C2182"/>
    <mergeCell ref="D2182:F2182"/>
    <mergeCell ref="B2192:C2192"/>
    <mergeCell ref="D2192:F2192"/>
    <mergeCell ref="G2192:H2192"/>
    <mergeCell ref="I2192:J2192"/>
    <mergeCell ref="L2192:M2192"/>
    <mergeCell ref="O2192:P2192"/>
    <mergeCell ref="Q2190:R2190"/>
    <mergeCell ref="B2191:C2191"/>
    <mergeCell ref="D2191:F2191"/>
    <mergeCell ref="G2191:H2191"/>
    <mergeCell ref="I2191:J2191"/>
    <mergeCell ref="L2191:M2191"/>
    <mergeCell ref="O2191:P2191"/>
    <mergeCell ref="Q2191:R2191"/>
    <mergeCell ref="I2189:J2189"/>
    <mergeCell ref="L2189:M2189"/>
    <mergeCell ref="O2189:P2189"/>
    <mergeCell ref="Q2189:R2189"/>
    <mergeCell ref="B2190:C2190"/>
    <mergeCell ref="D2190:F2190"/>
    <mergeCell ref="G2190:H2190"/>
    <mergeCell ref="I2190:J2190"/>
    <mergeCell ref="L2190:M2190"/>
    <mergeCell ref="O2190:P2190"/>
    <mergeCell ref="O2200:P2200"/>
    <mergeCell ref="Q2200:R2200"/>
    <mergeCell ref="B2188:C2188"/>
    <mergeCell ref="D2188:F2188"/>
    <mergeCell ref="G2188:H2188"/>
    <mergeCell ref="I2188:J2188"/>
    <mergeCell ref="L2188:R2188"/>
    <mergeCell ref="B2189:C2189"/>
    <mergeCell ref="D2189:F2189"/>
    <mergeCell ref="G2189:H2189"/>
    <mergeCell ref="B2199:C2199"/>
    <mergeCell ref="D2199:F2199"/>
    <mergeCell ref="G2199:H2199"/>
    <mergeCell ref="I2199:J2199"/>
    <mergeCell ref="L2199:R2199"/>
    <mergeCell ref="B2200:C2200"/>
    <mergeCell ref="D2200:F2200"/>
    <mergeCell ref="G2200:H2200"/>
    <mergeCell ref="I2200:J2200"/>
    <mergeCell ref="L2200:M2200"/>
    <mergeCell ref="A2196:K2196"/>
    <mergeCell ref="L2196:M2196"/>
    <mergeCell ref="O2196:P2196"/>
    <mergeCell ref="Q2196:R2196"/>
    <mergeCell ref="A2197:S2197"/>
    <mergeCell ref="A2198:D2198"/>
    <mergeCell ref="E2198:O2198"/>
    <mergeCell ref="P2198:Q2198"/>
    <mergeCell ref="R2198:S2198"/>
    <mergeCell ref="G2194:H2194"/>
    <mergeCell ref="I2194:J2194"/>
    <mergeCell ref="L2194:M2194"/>
    <mergeCell ref="O2194:P2194"/>
    <mergeCell ref="Q2194:R2194"/>
    <mergeCell ref="A2195:K2195"/>
    <mergeCell ref="L2195:M2195"/>
    <mergeCell ref="O2195:P2195"/>
    <mergeCell ref="Q2195:R2195"/>
    <mergeCell ref="Q2208:R2208"/>
    <mergeCell ref="B2193:C2193"/>
    <mergeCell ref="D2193:F2193"/>
    <mergeCell ref="G2193:H2193"/>
    <mergeCell ref="I2193:J2193"/>
    <mergeCell ref="L2193:M2193"/>
    <mergeCell ref="O2193:P2193"/>
    <mergeCell ref="Q2193:R2193"/>
    <mergeCell ref="B2194:C2194"/>
    <mergeCell ref="D2194:F2194"/>
    <mergeCell ref="B2208:C2208"/>
    <mergeCell ref="D2208:F2208"/>
    <mergeCell ref="G2208:H2208"/>
    <mergeCell ref="I2208:J2208"/>
    <mergeCell ref="L2208:M2208"/>
    <mergeCell ref="O2208:P2208"/>
    <mergeCell ref="A2206:D2206"/>
    <mergeCell ref="E2206:O2206"/>
    <mergeCell ref="P2206:Q2206"/>
    <mergeCell ref="R2206:S2206"/>
    <mergeCell ref="B2207:C2207"/>
    <mergeCell ref="D2207:F2207"/>
    <mergeCell ref="G2207:H2207"/>
    <mergeCell ref="I2207:J2207"/>
    <mergeCell ref="L2207:R2207"/>
    <mergeCell ref="A2203:K2203"/>
    <mergeCell ref="L2203:M2203"/>
    <mergeCell ref="O2203:P2203"/>
    <mergeCell ref="Q2203:R2203"/>
    <mergeCell ref="A2204:S2204"/>
    <mergeCell ref="A2205:D2205"/>
    <mergeCell ref="E2205:S2205"/>
    <mergeCell ref="O2201:P2201"/>
    <mergeCell ref="Q2201:R2201"/>
    <mergeCell ref="A2202:K2202"/>
    <mergeCell ref="L2202:M2202"/>
    <mergeCell ref="O2202:P2202"/>
    <mergeCell ref="Q2202:R2202"/>
    <mergeCell ref="A2214:S2214"/>
    <mergeCell ref="A2215:D2215"/>
    <mergeCell ref="E2215:O2215"/>
    <mergeCell ref="P2215:Q2215"/>
    <mergeCell ref="R2215:S2215"/>
    <mergeCell ref="B2201:C2201"/>
    <mergeCell ref="D2201:F2201"/>
    <mergeCell ref="G2201:H2201"/>
    <mergeCell ref="I2201:J2201"/>
    <mergeCell ref="L2201:M2201"/>
    <mergeCell ref="Q2211:R2211"/>
    <mergeCell ref="A2212:K2212"/>
    <mergeCell ref="L2212:M2212"/>
    <mergeCell ref="O2212:P2212"/>
    <mergeCell ref="Q2212:R2212"/>
    <mergeCell ref="A2213:K2213"/>
    <mergeCell ref="L2213:M2213"/>
    <mergeCell ref="O2213:P2213"/>
    <mergeCell ref="Q2213:R2213"/>
    <mergeCell ref="B2211:C2211"/>
    <mergeCell ref="D2211:F2211"/>
    <mergeCell ref="G2211:H2211"/>
    <mergeCell ref="I2211:J2211"/>
    <mergeCell ref="L2211:M2211"/>
    <mergeCell ref="O2211:P2211"/>
    <mergeCell ref="Q2209:R2209"/>
    <mergeCell ref="B2210:C2210"/>
    <mergeCell ref="D2210:F2210"/>
    <mergeCell ref="G2210:H2210"/>
    <mergeCell ref="I2210:J2210"/>
    <mergeCell ref="L2210:M2210"/>
    <mergeCell ref="O2210:P2210"/>
    <mergeCell ref="Q2210:R2210"/>
    <mergeCell ref="B2209:C2209"/>
    <mergeCell ref="D2209:F2209"/>
    <mergeCell ref="G2209:H2209"/>
    <mergeCell ref="I2209:J2209"/>
    <mergeCell ref="L2209:M2209"/>
    <mergeCell ref="O2209:P2209"/>
    <mergeCell ref="Q2219:R2219"/>
    <mergeCell ref="B2220:C2220"/>
    <mergeCell ref="D2220:F2220"/>
    <mergeCell ref="G2220:H2220"/>
    <mergeCell ref="I2220:J2220"/>
    <mergeCell ref="L2220:M2220"/>
    <mergeCell ref="O2220:P2220"/>
    <mergeCell ref="Q2220:R2220"/>
    <mergeCell ref="B2219:C2219"/>
    <mergeCell ref="D2219:F2219"/>
    <mergeCell ref="G2219:H2219"/>
    <mergeCell ref="I2219:J2219"/>
    <mergeCell ref="L2219:M2219"/>
    <mergeCell ref="O2219:P2219"/>
    <mergeCell ref="L2217:M2217"/>
    <mergeCell ref="O2217:P2217"/>
    <mergeCell ref="Q2217:R2217"/>
    <mergeCell ref="B2218:C2218"/>
    <mergeCell ref="D2218:F2218"/>
    <mergeCell ref="G2218:H2218"/>
    <mergeCell ref="I2218:J2218"/>
    <mergeCell ref="L2218:M2218"/>
    <mergeCell ref="O2218:P2218"/>
    <mergeCell ref="Q2218:R2218"/>
    <mergeCell ref="Q2228:R2228"/>
    <mergeCell ref="B2216:C2216"/>
    <mergeCell ref="D2216:F2216"/>
    <mergeCell ref="G2216:H2216"/>
    <mergeCell ref="I2216:J2216"/>
    <mergeCell ref="L2216:R2216"/>
    <mergeCell ref="B2217:C2217"/>
    <mergeCell ref="D2217:F2217"/>
    <mergeCell ref="G2217:H2217"/>
    <mergeCell ref="I2217:J2217"/>
    <mergeCell ref="B2228:C2228"/>
    <mergeCell ref="D2228:F2228"/>
    <mergeCell ref="G2228:H2228"/>
    <mergeCell ref="I2228:J2228"/>
    <mergeCell ref="L2228:M2228"/>
    <mergeCell ref="O2228:P2228"/>
    <mergeCell ref="Q2226:R2226"/>
    <mergeCell ref="B2227:C2227"/>
    <mergeCell ref="D2227:F2227"/>
    <mergeCell ref="G2227:H2227"/>
    <mergeCell ref="I2227:J2227"/>
    <mergeCell ref="L2227:M2227"/>
    <mergeCell ref="O2227:P2227"/>
    <mergeCell ref="Q2227:R2227"/>
    <mergeCell ref="B2226:C2226"/>
    <mergeCell ref="D2226:F2226"/>
    <mergeCell ref="G2226:H2226"/>
    <mergeCell ref="I2226:J2226"/>
    <mergeCell ref="L2226:M2226"/>
    <mergeCell ref="O2226:P2226"/>
    <mergeCell ref="A2223:S2223"/>
    <mergeCell ref="A2224:D2224"/>
    <mergeCell ref="E2224:O2224"/>
    <mergeCell ref="P2224:Q2224"/>
    <mergeCell ref="R2224:S2224"/>
    <mergeCell ref="B2225:C2225"/>
    <mergeCell ref="D2225:F2225"/>
    <mergeCell ref="G2225:H2225"/>
    <mergeCell ref="I2225:J2225"/>
    <mergeCell ref="L2225:R2225"/>
    <mergeCell ref="A2221:K2221"/>
    <mergeCell ref="L2221:M2221"/>
    <mergeCell ref="O2221:P2221"/>
    <mergeCell ref="Q2221:R2221"/>
    <mergeCell ref="A2222:K2222"/>
    <mergeCell ref="L2222:M2222"/>
    <mergeCell ref="O2222:P2222"/>
    <mergeCell ref="Q2222:R2222"/>
    <mergeCell ref="Q2235:R2235"/>
    <mergeCell ref="B2236:C2236"/>
    <mergeCell ref="D2236:F2236"/>
    <mergeCell ref="G2236:H2236"/>
    <mergeCell ref="I2236:J2236"/>
    <mergeCell ref="L2236:M2236"/>
    <mergeCell ref="O2236:P2236"/>
    <mergeCell ref="Q2236:R2236"/>
    <mergeCell ref="B2235:C2235"/>
    <mergeCell ref="D2235:F2235"/>
    <mergeCell ref="G2235:H2235"/>
    <mergeCell ref="I2235:J2235"/>
    <mergeCell ref="L2235:M2235"/>
    <mergeCell ref="O2235:P2235"/>
    <mergeCell ref="A2232:S2232"/>
    <mergeCell ref="A2233:D2233"/>
    <mergeCell ref="E2233:O2233"/>
    <mergeCell ref="P2233:Q2233"/>
    <mergeCell ref="R2233:S2233"/>
    <mergeCell ref="B2234:C2234"/>
    <mergeCell ref="D2234:F2234"/>
    <mergeCell ref="G2234:H2234"/>
    <mergeCell ref="I2234:J2234"/>
    <mergeCell ref="L2234:R2234"/>
    <mergeCell ref="Q2229:R2229"/>
    <mergeCell ref="A2230:K2230"/>
    <mergeCell ref="L2230:M2230"/>
    <mergeCell ref="O2230:P2230"/>
    <mergeCell ref="Q2230:R2230"/>
    <mergeCell ref="A2231:K2231"/>
    <mergeCell ref="L2231:M2231"/>
    <mergeCell ref="O2231:P2231"/>
    <mergeCell ref="Q2231:R2231"/>
    <mergeCell ref="A2244:K2244"/>
    <mergeCell ref="L2244:M2244"/>
    <mergeCell ref="O2244:P2244"/>
    <mergeCell ref="Q2244:R2244"/>
    <mergeCell ref="B2229:C2229"/>
    <mergeCell ref="D2229:F2229"/>
    <mergeCell ref="G2229:H2229"/>
    <mergeCell ref="I2229:J2229"/>
    <mergeCell ref="L2229:M2229"/>
    <mergeCell ref="O2229:P2229"/>
    <mergeCell ref="Q2242:R2242"/>
    <mergeCell ref="B2243:C2243"/>
    <mergeCell ref="D2243:F2243"/>
    <mergeCell ref="G2243:H2243"/>
    <mergeCell ref="I2243:J2243"/>
    <mergeCell ref="L2243:M2243"/>
    <mergeCell ref="O2243:P2243"/>
    <mergeCell ref="Q2243:R2243"/>
    <mergeCell ref="B2242:C2242"/>
    <mergeCell ref="D2242:F2242"/>
    <mergeCell ref="G2242:H2242"/>
    <mergeCell ref="I2242:J2242"/>
    <mergeCell ref="L2242:M2242"/>
    <mergeCell ref="O2242:P2242"/>
    <mergeCell ref="A2239:S2239"/>
    <mergeCell ref="A2240:D2240"/>
    <mergeCell ref="E2240:O2240"/>
    <mergeCell ref="P2240:Q2240"/>
    <mergeCell ref="R2240:S2240"/>
    <mergeCell ref="B2241:C2241"/>
    <mergeCell ref="D2241:F2241"/>
    <mergeCell ref="G2241:H2241"/>
    <mergeCell ref="I2241:J2241"/>
    <mergeCell ref="L2241:R2241"/>
    <mergeCell ref="A2237:K2237"/>
    <mergeCell ref="L2237:M2237"/>
    <mergeCell ref="O2237:P2237"/>
    <mergeCell ref="Q2237:R2237"/>
    <mergeCell ref="A2238:K2238"/>
    <mergeCell ref="L2238:M2238"/>
    <mergeCell ref="O2238:P2238"/>
    <mergeCell ref="Q2238:R2238"/>
    <mergeCell ref="A2251:K2251"/>
    <mergeCell ref="L2251:M2251"/>
    <mergeCell ref="O2251:P2251"/>
    <mergeCell ref="Q2251:R2251"/>
    <mergeCell ref="A2252:K2252"/>
    <mergeCell ref="L2252:M2252"/>
    <mergeCell ref="O2252:P2252"/>
    <mergeCell ref="Q2252:R2252"/>
    <mergeCell ref="O2249:P2249"/>
    <mergeCell ref="Q2249:R2249"/>
    <mergeCell ref="B2250:C2250"/>
    <mergeCell ref="D2250:F2250"/>
    <mergeCell ref="G2250:H2250"/>
    <mergeCell ref="I2250:J2250"/>
    <mergeCell ref="L2250:M2250"/>
    <mergeCell ref="O2250:P2250"/>
    <mergeCell ref="Q2250:R2250"/>
    <mergeCell ref="B2248:C2248"/>
    <mergeCell ref="D2248:F2248"/>
    <mergeCell ref="G2248:H2248"/>
    <mergeCell ref="I2248:J2248"/>
    <mergeCell ref="L2248:R2248"/>
    <mergeCell ref="B2249:C2249"/>
    <mergeCell ref="D2249:F2249"/>
    <mergeCell ref="G2249:H2249"/>
    <mergeCell ref="I2249:J2249"/>
    <mergeCell ref="L2249:M2249"/>
    <mergeCell ref="Q2259:R2259"/>
    <mergeCell ref="A2245:K2245"/>
    <mergeCell ref="L2245:M2245"/>
    <mergeCell ref="O2245:P2245"/>
    <mergeCell ref="Q2245:R2245"/>
    <mergeCell ref="A2246:S2246"/>
    <mergeCell ref="A2247:D2247"/>
    <mergeCell ref="E2247:O2247"/>
    <mergeCell ref="P2247:Q2247"/>
    <mergeCell ref="R2247:S2247"/>
    <mergeCell ref="B2259:C2259"/>
    <mergeCell ref="D2259:F2259"/>
    <mergeCell ref="G2259:H2259"/>
    <mergeCell ref="I2259:J2259"/>
    <mergeCell ref="L2259:M2259"/>
    <mergeCell ref="O2259:P2259"/>
    <mergeCell ref="Q2257:R2257"/>
    <mergeCell ref="B2258:C2258"/>
    <mergeCell ref="D2258:F2258"/>
    <mergeCell ref="G2258:H2258"/>
    <mergeCell ref="I2258:J2258"/>
    <mergeCell ref="L2258:M2258"/>
    <mergeCell ref="O2258:P2258"/>
    <mergeCell ref="Q2258:R2258"/>
    <mergeCell ref="B2257:C2257"/>
    <mergeCell ref="D2257:F2257"/>
    <mergeCell ref="G2257:H2257"/>
    <mergeCell ref="I2257:J2257"/>
    <mergeCell ref="L2257:M2257"/>
    <mergeCell ref="O2257:P2257"/>
    <mergeCell ref="L2255:R2255"/>
    <mergeCell ref="B2256:C2256"/>
    <mergeCell ref="D2256:F2256"/>
    <mergeCell ref="G2256:H2256"/>
    <mergeCell ref="I2256:J2256"/>
    <mergeCell ref="L2256:M2256"/>
    <mergeCell ref="O2256:P2256"/>
    <mergeCell ref="Q2256:R2256"/>
    <mergeCell ref="Q2267:R2267"/>
    <mergeCell ref="A2253:S2253"/>
    <mergeCell ref="A2254:D2254"/>
    <mergeCell ref="E2254:O2254"/>
    <mergeCell ref="P2254:Q2254"/>
    <mergeCell ref="R2254:S2254"/>
    <mergeCell ref="B2255:C2255"/>
    <mergeCell ref="D2255:F2255"/>
    <mergeCell ref="G2255:H2255"/>
    <mergeCell ref="I2255:J2255"/>
    <mergeCell ref="B2267:C2267"/>
    <mergeCell ref="D2267:F2267"/>
    <mergeCell ref="G2267:H2267"/>
    <mergeCell ref="I2267:J2267"/>
    <mergeCell ref="L2267:M2267"/>
    <mergeCell ref="O2267:P2267"/>
    <mergeCell ref="Q2265:R2265"/>
    <mergeCell ref="B2266:C2266"/>
    <mergeCell ref="D2266:F2266"/>
    <mergeCell ref="G2266:H2266"/>
    <mergeCell ref="I2266:J2266"/>
    <mergeCell ref="L2266:M2266"/>
    <mergeCell ref="O2266:P2266"/>
    <mergeCell ref="Q2266:R2266"/>
    <mergeCell ref="B2265:C2265"/>
    <mergeCell ref="D2265:F2265"/>
    <mergeCell ref="G2265:H2265"/>
    <mergeCell ref="I2265:J2265"/>
    <mergeCell ref="L2265:M2265"/>
    <mergeCell ref="O2265:P2265"/>
    <mergeCell ref="A2262:S2262"/>
    <mergeCell ref="A2263:D2263"/>
    <mergeCell ref="E2263:O2263"/>
    <mergeCell ref="P2263:Q2263"/>
    <mergeCell ref="R2263:S2263"/>
    <mergeCell ref="B2264:C2264"/>
    <mergeCell ref="D2264:F2264"/>
    <mergeCell ref="G2264:H2264"/>
    <mergeCell ref="I2264:J2264"/>
    <mergeCell ref="L2264:R2264"/>
    <mergeCell ref="A2260:K2260"/>
    <mergeCell ref="L2260:M2260"/>
    <mergeCell ref="O2260:P2260"/>
    <mergeCell ref="Q2260:R2260"/>
    <mergeCell ref="A2261:K2261"/>
    <mergeCell ref="L2261:M2261"/>
    <mergeCell ref="O2261:P2261"/>
    <mergeCell ref="Q2261:R2261"/>
    <mergeCell ref="Q2274:R2274"/>
    <mergeCell ref="B2275:C2275"/>
    <mergeCell ref="D2275:F2275"/>
    <mergeCell ref="G2275:H2275"/>
    <mergeCell ref="I2275:J2275"/>
    <mergeCell ref="L2275:M2275"/>
    <mergeCell ref="O2275:P2275"/>
    <mergeCell ref="Q2275:R2275"/>
    <mergeCell ref="B2274:C2274"/>
    <mergeCell ref="D2274:F2274"/>
    <mergeCell ref="G2274:H2274"/>
    <mergeCell ref="I2274:J2274"/>
    <mergeCell ref="L2274:M2274"/>
    <mergeCell ref="O2274:P2274"/>
    <mergeCell ref="A2271:S2271"/>
    <mergeCell ref="A2272:D2272"/>
    <mergeCell ref="E2272:O2272"/>
    <mergeCell ref="P2272:Q2272"/>
    <mergeCell ref="R2272:S2272"/>
    <mergeCell ref="B2273:C2273"/>
    <mergeCell ref="D2273:F2273"/>
    <mergeCell ref="G2273:H2273"/>
    <mergeCell ref="I2273:J2273"/>
    <mergeCell ref="L2273:R2273"/>
    <mergeCell ref="Q2268:R2268"/>
    <mergeCell ref="A2269:K2269"/>
    <mergeCell ref="L2269:M2269"/>
    <mergeCell ref="O2269:P2269"/>
    <mergeCell ref="Q2269:R2269"/>
    <mergeCell ref="A2270:K2270"/>
    <mergeCell ref="L2270:M2270"/>
    <mergeCell ref="O2270:P2270"/>
    <mergeCell ref="Q2270:R2270"/>
    <mergeCell ref="B2268:C2268"/>
    <mergeCell ref="D2268:F2268"/>
    <mergeCell ref="G2268:H2268"/>
    <mergeCell ref="I2268:J2268"/>
    <mergeCell ref="L2268:M2268"/>
    <mergeCell ref="O2268:P2268"/>
    <mergeCell ref="O2282:P2282"/>
    <mergeCell ref="Q2282:R2282"/>
    <mergeCell ref="B2283:C2283"/>
    <mergeCell ref="D2283:F2283"/>
    <mergeCell ref="G2283:H2283"/>
    <mergeCell ref="I2283:J2283"/>
    <mergeCell ref="L2283:M2283"/>
    <mergeCell ref="O2283:P2283"/>
    <mergeCell ref="Q2283:R2283"/>
    <mergeCell ref="B2281:C2281"/>
    <mergeCell ref="D2281:F2281"/>
    <mergeCell ref="G2281:H2281"/>
    <mergeCell ref="I2281:J2281"/>
    <mergeCell ref="L2281:R2281"/>
    <mergeCell ref="B2282:C2282"/>
    <mergeCell ref="D2282:F2282"/>
    <mergeCell ref="G2282:H2282"/>
    <mergeCell ref="I2282:J2282"/>
    <mergeCell ref="L2282:M2282"/>
    <mergeCell ref="A2279:D2279"/>
    <mergeCell ref="E2279:S2279"/>
    <mergeCell ref="A2280:D2280"/>
    <mergeCell ref="E2280:O2280"/>
    <mergeCell ref="P2280:Q2280"/>
    <mergeCell ref="R2280:S2280"/>
    <mergeCell ref="Q2288:R2288"/>
    <mergeCell ref="A2276:K2276"/>
    <mergeCell ref="L2276:M2276"/>
    <mergeCell ref="O2276:P2276"/>
    <mergeCell ref="Q2276:R2276"/>
    <mergeCell ref="A2277:K2277"/>
    <mergeCell ref="L2277:M2277"/>
    <mergeCell ref="O2277:P2277"/>
    <mergeCell ref="Q2277:R2277"/>
    <mergeCell ref="A2278:S2278"/>
    <mergeCell ref="B2288:C2288"/>
    <mergeCell ref="D2288:F2288"/>
    <mergeCell ref="G2288:H2288"/>
    <mergeCell ref="I2288:J2288"/>
    <mergeCell ref="L2288:M2288"/>
    <mergeCell ref="O2288:P2288"/>
    <mergeCell ref="Q2286:R2286"/>
    <mergeCell ref="B2287:C2287"/>
    <mergeCell ref="D2287:F2287"/>
    <mergeCell ref="G2287:H2287"/>
    <mergeCell ref="I2287:J2287"/>
    <mergeCell ref="L2287:M2287"/>
    <mergeCell ref="O2287:P2287"/>
    <mergeCell ref="Q2287:R2287"/>
    <mergeCell ref="B2286:C2286"/>
    <mergeCell ref="D2286:F2286"/>
    <mergeCell ref="G2286:H2286"/>
    <mergeCell ref="I2286:J2286"/>
    <mergeCell ref="L2286:M2286"/>
    <mergeCell ref="O2286:P2286"/>
    <mergeCell ref="Q2284:R2284"/>
    <mergeCell ref="B2285:C2285"/>
    <mergeCell ref="D2285:F2285"/>
    <mergeCell ref="G2285:H2285"/>
    <mergeCell ref="I2285:J2285"/>
    <mergeCell ref="L2285:M2285"/>
    <mergeCell ref="O2285:P2285"/>
    <mergeCell ref="Q2285:R2285"/>
    <mergeCell ref="B2284:C2284"/>
    <mergeCell ref="D2284:F2284"/>
    <mergeCell ref="G2284:H2284"/>
    <mergeCell ref="I2284:J2284"/>
    <mergeCell ref="L2284:M2284"/>
    <mergeCell ref="O2284:P2284"/>
    <mergeCell ref="A2295:D2295"/>
    <mergeCell ref="E2295:O2295"/>
    <mergeCell ref="P2295:Q2295"/>
    <mergeCell ref="R2295:S2295"/>
    <mergeCell ref="B2296:C2296"/>
    <mergeCell ref="D2296:F2296"/>
    <mergeCell ref="G2296:H2296"/>
    <mergeCell ref="I2296:J2296"/>
    <mergeCell ref="L2296:R2296"/>
    <mergeCell ref="A2292:K2292"/>
    <mergeCell ref="L2292:M2292"/>
    <mergeCell ref="O2292:P2292"/>
    <mergeCell ref="Q2292:R2292"/>
    <mergeCell ref="A2293:S2293"/>
    <mergeCell ref="A2294:D2294"/>
    <mergeCell ref="E2294:S2294"/>
    <mergeCell ref="G2290:H2290"/>
    <mergeCell ref="I2290:J2290"/>
    <mergeCell ref="L2290:M2290"/>
    <mergeCell ref="O2290:P2290"/>
    <mergeCell ref="Q2290:R2290"/>
    <mergeCell ref="A2291:K2291"/>
    <mergeCell ref="L2291:M2291"/>
    <mergeCell ref="O2291:P2291"/>
    <mergeCell ref="Q2291:R2291"/>
    <mergeCell ref="Q2301:R2301"/>
    <mergeCell ref="B2289:C2289"/>
    <mergeCell ref="D2289:F2289"/>
    <mergeCell ref="G2289:H2289"/>
    <mergeCell ref="I2289:J2289"/>
    <mergeCell ref="L2289:M2289"/>
    <mergeCell ref="O2289:P2289"/>
    <mergeCell ref="Q2289:R2289"/>
    <mergeCell ref="B2290:C2290"/>
    <mergeCell ref="D2290:F2290"/>
    <mergeCell ref="B2301:C2301"/>
    <mergeCell ref="D2301:F2301"/>
    <mergeCell ref="G2301:H2301"/>
    <mergeCell ref="I2301:J2301"/>
    <mergeCell ref="L2301:M2301"/>
    <mergeCell ref="O2301:P2301"/>
    <mergeCell ref="Q2299:R2299"/>
    <mergeCell ref="B2300:C2300"/>
    <mergeCell ref="D2300:F2300"/>
    <mergeCell ref="G2300:H2300"/>
    <mergeCell ref="I2300:J2300"/>
    <mergeCell ref="L2300:M2300"/>
    <mergeCell ref="O2300:P2300"/>
    <mergeCell ref="Q2300:R2300"/>
    <mergeCell ref="B2299:C2299"/>
    <mergeCell ref="D2299:F2299"/>
    <mergeCell ref="G2299:H2299"/>
    <mergeCell ref="I2299:J2299"/>
    <mergeCell ref="L2299:M2299"/>
    <mergeCell ref="O2299:P2299"/>
    <mergeCell ref="O2297:P2297"/>
    <mergeCell ref="Q2297:R2297"/>
    <mergeCell ref="B2298:C2298"/>
    <mergeCell ref="D2298:F2298"/>
    <mergeCell ref="G2298:H2298"/>
    <mergeCell ref="I2298:J2298"/>
    <mergeCell ref="L2298:M2298"/>
    <mergeCell ref="O2298:P2298"/>
    <mergeCell ref="Q2298:R2298"/>
    <mergeCell ref="B2310:C2310"/>
    <mergeCell ref="D2310:F2310"/>
    <mergeCell ref="G2310:H2310"/>
    <mergeCell ref="I2310:J2310"/>
    <mergeCell ref="L2310:R2310"/>
    <mergeCell ref="B2297:C2297"/>
    <mergeCell ref="D2297:F2297"/>
    <mergeCell ref="G2297:H2297"/>
    <mergeCell ref="I2297:J2297"/>
    <mergeCell ref="L2297:M2297"/>
    <mergeCell ref="A2308:D2308"/>
    <mergeCell ref="E2308:S2308"/>
    <mergeCell ref="A2309:D2309"/>
    <mergeCell ref="E2309:O2309"/>
    <mergeCell ref="P2309:Q2309"/>
    <mergeCell ref="R2309:S2309"/>
    <mergeCell ref="A2305:K2305"/>
    <mergeCell ref="L2305:M2305"/>
    <mergeCell ref="O2305:P2305"/>
    <mergeCell ref="Q2305:R2305"/>
    <mergeCell ref="A2306:S2306"/>
    <mergeCell ref="A2307:D2307"/>
    <mergeCell ref="E2307:S2307"/>
    <mergeCell ref="G2303:H2303"/>
    <mergeCell ref="I2303:J2303"/>
    <mergeCell ref="L2303:M2303"/>
    <mergeCell ref="O2303:P2303"/>
    <mergeCell ref="Q2303:R2303"/>
    <mergeCell ref="A2304:K2304"/>
    <mergeCell ref="L2304:M2304"/>
    <mergeCell ref="O2304:P2304"/>
    <mergeCell ref="Q2304:R2304"/>
    <mergeCell ref="Q2315:R2315"/>
    <mergeCell ref="B2302:C2302"/>
    <mergeCell ref="D2302:F2302"/>
    <mergeCell ref="G2302:H2302"/>
    <mergeCell ref="I2302:J2302"/>
    <mergeCell ref="L2302:M2302"/>
    <mergeCell ref="O2302:P2302"/>
    <mergeCell ref="Q2302:R2302"/>
    <mergeCell ref="B2303:C2303"/>
    <mergeCell ref="D2303:F2303"/>
    <mergeCell ref="B2315:C2315"/>
    <mergeCell ref="D2315:F2315"/>
    <mergeCell ref="G2315:H2315"/>
    <mergeCell ref="I2315:J2315"/>
    <mergeCell ref="L2315:M2315"/>
    <mergeCell ref="O2315:P2315"/>
    <mergeCell ref="Q2313:R2313"/>
    <mergeCell ref="B2314:C2314"/>
    <mergeCell ref="D2314:F2314"/>
    <mergeCell ref="G2314:H2314"/>
    <mergeCell ref="I2314:J2314"/>
    <mergeCell ref="L2314:M2314"/>
    <mergeCell ref="O2314:P2314"/>
    <mergeCell ref="Q2314:R2314"/>
    <mergeCell ref="B2313:C2313"/>
    <mergeCell ref="D2313:F2313"/>
    <mergeCell ref="G2313:H2313"/>
    <mergeCell ref="I2313:J2313"/>
    <mergeCell ref="L2313:M2313"/>
    <mergeCell ref="O2313:P2313"/>
    <mergeCell ref="Q2311:R2311"/>
    <mergeCell ref="B2312:C2312"/>
    <mergeCell ref="D2312:F2312"/>
    <mergeCell ref="G2312:H2312"/>
    <mergeCell ref="I2312:J2312"/>
    <mergeCell ref="L2312:M2312"/>
    <mergeCell ref="O2312:P2312"/>
    <mergeCell ref="Q2312:R2312"/>
    <mergeCell ref="B2311:C2311"/>
    <mergeCell ref="D2311:F2311"/>
    <mergeCell ref="G2311:H2311"/>
    <mergeCell ref="I2311:J2311"/>
    <mergeCell ref="L2311:M2311"/>
    <mergeCell ref="O2311:P2311"/>
    <mergeCell ref="Q2322:R2322"/>
    <mergeCell ref="B2323:C2323"/>
    <mergeCell ref="D2323:F2323"/>
    <mergeCell ref="G2323:H2323"/>
    <mergeCell ref="I2323:J2323"/>
    <mergeCell ref="L2323:M2323"/>
    <mergeCell ref="O2323:P2323"/>
    <mergeCell ref="Q2323:R2323"/>
    <mergeCell ref="B2322:C2322"/>
    <mergeCell ref="D2322:F2322"/>
    <mergeCell ref="G2322:H2322"/>
    <mergeCell ref="I2322:J2322"/>
    <mergeCell ref="L2322:M2322"/>
    <mergeCell ref="O2322:P2322"/>
    <mergeCell ref="A2319:S2319"/>
    <mergeCell ref="A2320:D2320"/>
    <mergeCell ref="E2320:O2320"/>
    <mergeCell ref="P2320:Q2320"/>
    <mergeCell ref="R2320:S2320"/>
    <mergeCell ref="B2321:C2321"/>
    <mergeCell ref="D2321:F2321"/>
    <mergeCell ref="G2321:H2321"/>
    <mergeCell ref="I2321:J2321"/>
    <mergeCell ref="L2321:R2321"/>
    <mergeCell ref="Q2316:R2316"/>
    <mergeCell ref="A2317:K2317"/>
    <mergeCell ref="L2317:M2317"/>
    <mergeCell ref="O2317:P2317"/>
    <mergeCell ref="Q2317:R2317"/>
    <mergeCell ref="A2318:K2318"/>
    <mergeCell ref="L2318:M2318"/>
    <mergeCell ref="O2318:P2318"/>
    <mergeCell ref="Q2318:R2318"/>
    <mergeCell ref="B2316:C2316"/>
    <mergeCell ref="D2316:F2316"/>
    <mergeCell ref="G2316:H2316"/>
    <mergeCell ref="I2316:J2316"/>
    <mergeCell ref="L2316:M2316"/>
    <mergeCell ref="O2316:P2316"/>
    <mergeCell ref="O2330:P2330"/>
    <mergeCell ref="Q2330:R2330"/>
    <mergeCell ref="B2331:C2331"/>
    <mergeCell ref="D2331:F2331"/>
    <mergeCell ref="G2331:H2331"/>
    <mergeCell ref="I2331:J2331"/>
    <mergeCell ref="L2331:M2331"/>
    <mergeCell ref="O2331:P2331"/>
    <mergeCell ref="Q2331:R2331"/>
    <mergeCell ref="B2329:C2329"/>
    <mergeCell ref="D2329:F2329"/>
    <mergeCell ref="G2329:H2329"/>
    <mergeCell ref="I2329:J2329"/>
    <mergeCell ref="L2329:R2329"/>
    <mergeCell ref="B2330:C2330"/>
    <mergeCell ref="D2330:F2330"/>
    <mergeCell ref="G2330:H2330"/>
    <mergeCell ref="I2330:J2330"/>
    <mergeCell ref="L2330:M2330"/>
    <mergeCell ref="A2327:D2327"/>
    <mergeCell ref="E2327:S2327"/>
    <mergeCell ref="A2328:D2328"/>
    <mergeCell ref="E2328:O2328"/>
    <mergeCell ref="P2328:Q2328"/>
    <mergeCell ref="R2328:S2328"/>
    <mergeCell ref="Q2336:R2336"/>
    <mergeCell ref="A2324:K2324"/>
    <mergeCell ref="L2324:M2324"/>
    <mergeCell ref="O2324:P2324"/>
    <mergeCell ref="Q2324:R2324"/>
    <mergeCell ref="A2325:K2325"/>
    <mergeCell ref="L2325:M2325"/>
    <mergeCell ref="O2325:P2325"/>
    <mergeCell ref="Q2325:R2325"/>
    <mergeCell ref="A2326:S2326"/>
    <mergeCell ref="B2336:C2336"/>
    <mergeCell ref="D2336:F2336"/>
    <mergeCell ref="G2336:H2336"/>
    <mergeCell ref="I2336:J2336"/>
    <mergeCell ref="L2336:M2336"/>
    <mergeCell ref="O2336:P2336"/>
    <mergeCell ref="O2334:P2334"/>
    <mergeCell ref="Q2334:R2334"/>
    <mergeCell ref="B2335:C2335"/>
    <mergeCell ref="D2335:F2335"/>
    <mergeCell ref="G2335:H2335"/>
    <mergeCell ref="I2335:J2335"/>
    <mergeCell ref="L2335:M2335"/>
    <mergeCell ref="O2335:P2335"/>
    <mergeCell ref="Q2335:R2335"/>
    <mergeCell ref="G2333:H2333"/>
    <mergeCell ref="I2333:J2333"/>
    <mergeCell ref="L2333:M2333"/>
    <mergeCell ref="O2333:P2333"/>
    <mergeCell ref="Q2333:R2333"/>
    <mergeCell ref="B2334:C2334"/>
    <mergeCell ref="D2334:F2334"/>
    <mergeCell ref="G2334:H2334"/>
    <mergeCell ref="I2334:J2334"/>
    <mergeCell ref="L2334:M2334"/>
    <mergeCell ref="Q2344:R2344"/>
    <mergeCell ref="B2332:C2332"/>
    <mergeCell ref="D2332:F2332"/>
    <mergeCell ref="G2332:H2332"/>
    <mergeCell ref="I2332:J2332"/>
    <mergeCell ref="L2332:M2332"/>
    <mergeCell ref="O2332:P2332"/>
    <mergeCell ref="Q2332:R2332"/>
    <mergeCell ref="B2333:C2333"/>
    <mergeCell ref="D2333:F2333"/>
    <mergeCell ref="B2344:C2344"/>
    <mergeCell ref="D2344:F2344"/>
    <mergeCell ref="G2344:H2344"/>
    <mergeCell ref="I2344:J2344"/>
    <mergeCell ref="L2344:M2344"/>
    <mergeCell ref="O2344:P2344"/>
    <mergeCell ref="Q2342:R2342"/>
    <mergeCell ref="B2343:C2343"/>
    <mergeCell ref="D2343:F2343"/>
    <mergeCell ref="G2343:H2343"/>
    <mergeCell ref="I2343:J2343"/>
    <mergeCell ref="L2343:M2343"/>
    <mergeCell ref="O2343:P2343"/>
    <mergeCell ref="Q2343:R2343"/>
    <mergeCell ref="B2342:C2342"/>
    <mergeCell ref="D2342:F2342"/>
    <mergeCell ref="G2342:H2342"/>
    <mergeCell ref="I2342:J2342"/>
    <mergeCell ref="L2342:M2342"/>
    <mergeCell ref="O2342:P2342"/>
    <mergeCell ref="A2339:S2339"/>
    <mergeCell ref="A2340:D2340"/>
    <mergeCell ref="E2340:O2340"/>
    <mergeCell ref="P2340:Q2340"/>
    <mergeCell ref="R2340:S2340"/>
    <mergeCell ref="B2341:C2341"/>
    <mergeCell ref="D2341:F2341"/>
    <mergeCell ref="G2341:H2341"/>
    <mergeCell ref="I2341:J2341"/>
    <mergeCell ref="L2341:R2341"/>
    <mergeCell ref="A2337:K2337"/>
    <mergeCell ref="L2337:M2337"/>
    <mergeCell ref="O2337:P2337"/>
    <mergeCell ref="Q2337:R2337"/>
    <mergeCell ref="A2338:K2338"/>
    <mergeCell ref="L2338:M2338"/>
    <mergeCell ref="O2338:P2338"/>
    <mergeCell ref="Q2338:R2338"/>
    <mergeCell ref="A2349:K2349"/>
    <mergeCell ref="L2349:M2349"/>
    <mergeCell ref="O2349:P2349"/>
    <mergeCell ref="Q2349:R2349"/>
    <mergeCell ref="A2350:K2350"/>
    <mergeCell ref="L2350:M2350"/>
    <mergeCell ref="O2350:P2350"/>
    <mergeCell ref="Q2350:R2350"/>
    <mergeCell ref="Q2347:R2347"/>
    <mergeCell ref="B2348:C2348"/>
    <mergeCell ref="D2348:F2348"/>
    <mergeCell ref="G2348:H2348"/>
    <mergeCell ref="I2348:J2348"/>
    <mergeCell ref="L2348:M2348"/>
    <mergeCell ref="O2348:P2348"/>
    <mergeCell ref="Q2348:R2348"/>
    <mergeCell ref="B2347:C2347"/>
    <mergeCell ref="D2347:F2347"/>
    <mergeCell ref="G2347:H2347"/>
    <mergeCell ref="I2347:J2347"/>
    <mergeCell ref="L2347:M2347"/>
    <mergeCell ref="O2347:P2347"/>
    <mergeCell ref="Q2345:R2345"/>
    <mergeCell ref="B2346:C2346"/>
    <mergeCell ref="D2346:F2346"/>
    <mergeCell ref="G2346:H2346"/>
    <mergeCell ref="I2346:J2346"/>
    <mergeCell ref="L2346:M2346"/>
    <mergeCell ref="O2346:P2346"/>
    <mergeCell ref="Q2346:R2346"/>
    <mergeCell ref="B2345:C2345"/>
    <mergeCell ref="D2345:F2345"/>
    <mergeCell ref="G2345:H2345"/>
    <mergeCell ref="I2345:J2345"/>
    <mergeCell ref="L2345:M2345"/>
    <mergeCell ref="O2345:P2345"/>
    <mergeCell ref="Q2356:R2356"/>
    <mergeCell ref="B2357:C2357"/>
    <mergeCell ref="D2357:F2357"/>
    <mergeCell ref="G2357:H2357"/>
    <mergeCell ref="I2357:J2357"/>
    <mergeCell ref="L2357:M2357"/>
    <mergeCell ref="O2357:P2357"/>
    <mergeCell ref="Q2357:R2357"/>
    <mergeCell ref="B2356:C2356"/>
    <mergeCell ref="D2356:F2356"/>
    <mergeCell ref="G2356:H2356"/>
    <mergeCell ref="I2356:J2356"/>
    <mergeCell ref="L2356:M2356"/>
    <mergeCell ref="O2356:P2356"/>
    <mergeCell ref="O2354:P2354"/>
    <mergeCell ref="Q2354:R2354"/>
    <mergeCell ref="B2355:C2355"/>
    <mergeCell ref="D2355:F2355"/>
    <mergeCell ref="G2355:H2355"/>
    <mergeCell ref="I2355:J2355"/>
    <mergeCell ref="L2355:M2355"/>
    <mergeCell ref="O2355:P2355"/>
    <mergeCell ref="Q2355:R2355"/>
    <mergeCell ref="B2353:C2353"/>
    <mergeCell ref="D2353:F2353"/>
    <mergeCell ref="G2353:H2353"/>
    <mergeCell ref="I2353:J2353"/>
    <mergeCell ref="L2353:R2353"/>
    <mergeCell ref="B2354:C2354"/>
    <mergeCell ref="D2354:F2354"/>
    <mergeCell ref="G2354:H2354"/>
    <mergeCell ref="I2354:J2354"/>
    <mergeCell ref="L2354:M2354"/>
    <mergeCell ref="A2363:S2363"/>
    <mergeCell ref="A2364:D2364"/>
    <mergeCell ref="E2364:O2364"/>
    <mergeCell ref="P2364:Q2364"/>
    <mergeCell ref="R2364:S2364"/>
    <mergeCell ref="A2351:S2351"/>
    <mergeCell ref="A2352:D2352"/>
    <mergeCell ref="E2352:O2352"/>
    <mergeCell ref="P2352:Q2352"/>
    <mergeCell ref="R2352:S2352"/>
    <mergeCell ref="Q2360:R2360"/>
    <mergeCell ref="A2361:K2361"/>
    <mergeCell ref="L2361:M2361"/>
    <mergeCell ref="O2361:P2361"/>
    <mergeCell ref="Q2361:R2361"/>
    <mergeCell ref="A2362:K2362"/>
    <mergeCell ref="L2362:M2362"/>
    <mergeCell ref="O2362:P2362"/>
    <mergeCell ref="Q2362:R2362"/>
    <mergeCell ref="B2360:C2360"/>
    <mergeCell ref="D2360:F2360"/>
    <mergeCell ref="G2360:H2360"/>
    <mergeCell ref="I2360:J2360"/>
    <mergeCell ref="L2360:M2360"/>
    <mergeCell ref="O2360:P2360"/>
    <mergeCell ref="Q2358:R2358"/>
    <mergeCell ref="B2359:C2359"/>
    <mergeCell ref="D2359:F2359"/>
    <mergeCell ref="G2359:H2359"/>
    <mergeCell ref="I2359:J2359"/>
    <mergeCell ref="L2359:M2359"/>
    <mergeCell ref="O2359:P2359"/>
    <mergeCell ref="Q2359:R2359"/>
    <mergeCell ref="B2358:C2358"/>
    <mergeCell ref="D2358:F2358"/>
    <mergeCell ref="G2358:H2358"/>
    <mergeCell ref="I2358:J2358"/>
    <mergeCell ref="L2358:M2358"/>
    <mergeCell ref="O2358:P2358"/>
    <mergeCell ref="Q2368:R2368"/>
    <mergeCell ref="B2369:C2369"/>
    <mergeCell ref="D2369:F2369"/>
    <mergeCell ref="G2369:H2369"/>
    <mergeCell ref="I2369:J2369"/>
    <mergeCell ref="L2369:M2369"/>
    <mergeCell ref="O2369:P2369"/>
    <mergeCell ref="Q2369:R2369"/>
    <mergeCell ref="B2368:C2368"/>
    <mergeCell ref="D2368:F2368"/>
    <mergeCell ref="G2368:H2368"/>
    <mergeCell ref="I2368:J2368"/>
    <mergeCell ref="L2368:M2368"/>
    <mergeCell ref="O2368:P2368"/>
    <mergeCell ref="Q2366:R2366"/>
    <mergeCell ref="B2367:C2367"/>
    <mergeCell ref="D2367:F2367"/>
    <mergeCell ref="G2367:H2367"/>
    <mergeCell ref="I2367:J2367"/>
    <mergeCell ref="L2367:M2367"/>
    <mergeCell ref="O2367:P2367"/>
    <mergeCell ref="Q2367:R2367"/>
    <mergeCell ref="B2366:C2366"/>
    <mergeCell ref="D2366:F2366"/>
    <mergeCell ref="G2366:H2366"/>
    <mergeCell ref="I2366:J2366"/>
    <mergeCell ref="L2366:M2366"/>
    <mergeCell ref="O2366:P2366"/>
    <mergeCell ref="A2375:S2375"/>
    <mergeCell ref="A2376:D2376"/>
    <mergeCell ref="E2376:O2376"/>
    <mergeCell ref="P2376:Q2376"/>
    <mergeCell ref="R2376:S2376"/>
    <mergeCell ref="B2365:C2365"/>
    <mergeCell ref="D2365:F2365"/>
    <mergeCell ref="G2365:H2365"/>
    <mergeCell ref="I2365:J2365"/>
    <mergeCell ref="L2365:R2365"/>
    <mergeCell ref="Q2372:R2372"/>
    <mergeCell ref="A2373:K2373"/>
    <mergeCell ref="L2373:M2373"/>
    <mergeCell ref="O2373:P2373"/>
    <mergeCell ref="Q2373:R2373"/>
    <mergeCell ref="A2374:K2374"/>
    <mergeCell ref="L2374:M2374"/>
    <mergeCell ref="O2374:P2374"/>
    <mergeCell ref="Q2374:R2374"/>
    <mergeCell ref="B2372:C2372"/>
    <mergeCell ref="D2372:F2372"/>
    <mergeCell ref="G2372:H2372"/>
    <mergeCell ref="I2372:J2372"/>
    <mergeCell ref="L2372:M2372"/>
    <mergeCell ref="O2372:P2372"/>
    <mergeCell ref="Q2370:R2370"/>
    <mergeCell ref="B2371:C2371"/>
    <mergeCell ref="D2371:F2371"/>
    <mergeCell ref="G2371:H2371"/>
    <mergeCell ref="I2371:J2371"/>
    <mergeCell ref="L2371:M2371"/>
    <mergeCell ref="O2371:P2371"/>
    <mergeCell ref="Q2371:R2371"/>
    <mergeCell ref="B2370:C2370"/>
    <mergeCell ref="D2370:F2370"/>
    <mergeCell ref="G2370:H2370"/>
    <mergeCell ref="I2370:J2370"/>
    <mergeCell ref="L2370:M2370"/>
    <mergeCell ref="O2370:P2370"/>
    <mergeCell ref="Q2380:R2380"/>
    <mergeCell ref="B2381:C2381"/>
    <mergeCell ref="D2381:F2381"/>
    <mergeCell ref="G2381:H2381"/>
    <mergeCell ref="I2381:J2381"/>
    <mergeCell ref="L2381:M2381"/>
    <mergeCell ref="O2381:P2381"/>
    <mergeCell ref="Q2381:R2381"/>
    <mergeCell ref="B2380:C2380"/>
    <mergeCell ref="D2380:F2380"/>
    <mergeCell ref="G2380:H2380"/>
    <mergeCell ref="I2380:J2380"/>
    <mergeCell ref="L2380:M2380"/>
    <mergeCell ref="O2380:P2380"/>
    <mergeCell ref="Q2378:R2378"/>
    <mergeCell ref="B2379:C2379"/>
    <mergeCell ref="D2379:F2379"/>
    <mergeCell ref="G2379:H2379"/>
    <mergeCell ref="I2379:J2379"/>
    <mergeCell ref="L2379:M2379"/>
    <mergeCell ref="O2379:P2379"/>
    <mergeCell ref="Q2379:R2379"/>
    <mergeCell ref="B2378:C2378"/>
    <mergeCell ref="D2378:F2378"/>
    <mergeCell ref="G2378:H2378"/>
    <mergeCell ref="I2378:J2378"/>
    <mergeCell ref="L2378:M2378"/>
    <mergeCell ref="O2378:P2378"/>
    <mergeCell ref="A2387:S2387"/>
    <mergeCell ref="A2388:D2388"/>
    <mergeCell ref="E2388:O2388"/>
    <mergeCell ref="P2388:Q2388"/>
    <mergeCell ref="R2388:S2388"/>
    <mergeCell ref="B2377:C2377"/>
    <mergeCell ref="D2377:F2377"/>
    <mergeCell ref="G2377:H2377"/>
    <mergeCell ref="I2377:J2377"/>
    <mergeCell ref="L2377:R2377"/>
    <mergeCell ref="Q2384:R2384"/>
    <mergeCell ref="A2385:K2385"/>
    <mergeCell ref="L2385:M2385"/>
    <mergeCell ref="O2385:P2385"/>
    <mergeCell ref="Q2385:R2385"/>
    <mergeCell ref="A2386:K2386"/>
    <mergeCell ref="L2386:M2386"/>
    <mergeCell ref="O2386:P2386"/>
    <mergeCell ref="Q2386:R2386"/>
    <mergeCell ref="B2384:C2384"/>
    <mergeCell ref="D2384:F2384"/>
    <mergeCell ref="G2384:H2384"/>
    <mergeCell ref="I2384:J2384"/>
    <mergeCell ref="L2384:M2384"/>
    <mergeCell ref="O2384:P2384"/>
    <mergeCell ref="Q2382:R2382"/>
    <mergeCell ref="B2383:C2383"/>
    <mergeCell ref="D2383:F2383"/>
    <mergeCell ref="G2383:H2383"/>
    <mergeCell ref="I2383:J2383"/>
    <mergeCell ref="L2383:M2383"/>
    <mergeCell ref="O2383:P2383"/>
    <mergeCell ref="Q2383:R2383"/>
    <mergeCell ref="B2382:C2382"/>
    <mergeCell ref="D2382:F2382"/>
    <mergeCell ref="G2382:H2382"/>
    <mergeCell ref="I2382:J2382"/>
    <mergeCell ref="L2382:M2382"/>
    <mergeCell ref="O2382:P2382"/>
    <mergeCell ref="Q2392:R2392"/>
    <mergeCell ref="B2393:C2393"/>
    <mergeCell ref="D2393:F2393"/>
    <mergeCell ref="G2393:H2393"/>
    <mergeCell ref="I2393:J2393"/>
    <mergeCell ref="L2393:M2393"/>
    <mergeCell ref="O2393:P2393"/>
    <mergeCell ref="Q2393:R2393"/>
    <mergeCell ref="B2392:C2392"/>
    <mergeCell ref="D2392:F2392"/>
    <mergeCell ref="G2392:H2392"/>
    <mergeCell ref="I2392:J2392"/>
    <mergeCell ref="L2392:M2392"/>
    <mergeCell ref="O2392:P2392"/>
    <mergeCell ref="Q2390:R2390"/>
    <mergeCell ref="B2391:C2391"/>
    <mergeCell ref="D2391:F2391"/>
    <mergeCell ref="G2391:H2391"/>
    <mergeCell ref="I2391:J2391"/>
    <mergeCell ref="L2391:M2391"/>
    <mergeCell ref="O2391:P2391"/>
    <mergeCell ref="Q2391:R2391"/>
    <mergeCell ref="B2390:C2390"/>
    <mergeCell ref="D2390:F2390"/>
    <mergeCell ref="G2390:H2390"/>
    <mergeCell ref="I2390:J2390"/>
    <mergeCell ref="L2390:M2390"/>
    <mergeCell ref="O2390:P2390"/>
    <mergeCell ref="A2399:S2399"/>
    <mergeCell ref="A2400:D2400"/>
    <mergeCell ref="E2400:O2400"/>
    <mergeCell ref="P2400:Q2400"/>
    <mergeCell ref="R2400:S2400"/>
    <mergeCell ref="B2389:C2389"/>
    <mergeCell ref="D2389:F2389"/>
    <mergeCell ref="G2389:H2389"/>
    <mergeCell ref="I2389:J2389"/>
    <mergeCell ref="L2389:R2389"/>
    <mergeCell ref="Q2396:R2396"/>
    <mergeCell ref="A2397:K2397"/>
    <mergeCell ref="L2397:M2397"/>
    <mergeCell ref="O2397:P2397"/>
    <mergeCell ref="Q2397:R2397"/>
    <mergeCell ref="A2398:K2398"/>
    <mergeCell ref="L2398:M2398"/>
    <mergeCell ref="O2398:P2398"/>
    <mergeCell ref="Q2398:R2398"/>
    <mergeCell ref="B2396:C2396"/>
    <mergeCell ref="D2396:F2396"/>
    <mergeCell ref="G2396:H2396"/>
    <mergeCell ref="I2396:J2396"/>
    <mergeCell ref="L2396:M2396"/>
    <mergeCell ref="O2396:P2396"/>
    <mergeCell ref="Q2394:R2394"/>
    <mergeCell ref="B2395:C2395"/>
    <mergeCell ref="D2395:F2395"/>
    <mergeCell ref="G2395:H2395"/>
    <mergeCell ref="I2395:J2395"/>
    <mergeCell ref="L2395:M2395"/>
    <mergeCell ref="O2395:P2395"/>
    <mergeCell ref="Q2395:R2395"/>
    <mergeCell ref="B2394:C2394"/>
    <mergeCell ref="D2394:F2394"/>
    <mergeCell ref="G2394:H2394"/>
    <mergeCell ref="I2394:J2394"/>
    <mergeCell ref="L2394:M2394"/>
    <mergeCell ref="O2394:P2394"/>
    <mergeCell ref="Q2404:R2404"/>
    <mergeCell ref="B2405:C2405"/>
    <mergeCell ref="D2405:F2405"/>
    <mergeCell ref="G2405:H2405"/>
    <mergeCell ref="I2405:J2405"/>
    <mergeCell ref="L2405:M2405"/>
    <mergeCell ref="O2405:P2405"/>
    <mergeCell ref="Q2405:R2405"/>
    <mergeCell ref="B2404:C2404"/>
    <mergeCell ref="D2404:F2404"/>
    <mergeCell ref="G2404:H2404"/>
    <mergeCell ref="I2404:J2404"/>
    <mergeCell ref="L2404:M2404"/>
    <mergeCell ref="O2404:P2404"/>
    <mergeCell ref="Q2402:R2402"/>
    <mergeCell ref="B2403:C2403"/>
    <mergeCell ref="D2403:F2403"/>
    <mergeCell ref="G2403:H2403"/>
    <mergeCell ref="I2403:J2403"/>
    <mergeCell ref="L2403:M2403"/>
    <mergeCell ref="O2403:P2403"/>
    <mergeCell ref="Q2403:R2403"/>
    <mergeCell ref="B2402:C2402"/>
    <mergeCell ref="D2402:F2402"/>
    <mergeCell ref="G2402:H2402"/>
    <mergeCell ref="I2402:J2402"/>
    <mergeCell ref="L2402:M2402"/>
    <mergeCell ref="O2402:P2402"/>
    <mergeCell ref="A2411:S2411"/>
    <mergeCell ref="A2412:D2412"/>
    <mergeCell ref="E2412:O2412"/>
    <mergeCell ref="P2412:Q2412"/>
    <mergeCell ref="R2412:S2412"/>
    <mergeCell ref="B2401:C2401"/>
    <mergeCell ref="D2401:F2401"/>
    <mergeCell ref="G2401:H2401"/>
    <mergeCell ref="I2401:J2401"/>
    <mergeCell ref="L2401:R2401"/>
    <mergeCell ref="Q2408:R2408"/>
    <mergeCell ref="A2409:K2409"/>
    <mergeCell ref="L2409:M2409"/>
    <mergeCell ref="O2409:P2409"/>
    <mergeCell ref="Q2409:R2409"/>
    <mergeCell ref="A2410:K2410"/>
    <mergeCell ref="L2410:M2410"/>
    <mergeCell ref="O2410:P2410"/>
    <mergeCell ref="Q2410:R2410"/>
    <mergeCell ref="B2408:C2408"/>
    <mergeCell ref="D2408:F2408"/>
    <mergeCell ref="G2408:H2408"/>
    <mergeCell ref="I2408:J2408"/>
    <mergeCell ref="L2408:M2408"/>
    <mergeCell ref="O2408:P2408"/>
    <mergeCell ref="Q2406:R2406"/>
    <mergeCell ref="B2407:C2407"/>
    <mergeCell ref="D2407:F2407"/>
    <mergeCell ref="G2407:H2407"/>
    <mergeCell ref="I2407:J2407"/>
    <mergeCell ref="L2407:M2407"/>
    <mergeCell ref="O2407:P2407"/>
    <mergeCell ref="Q2407:R2407"/>
    <mergeCell ref="B2406:C2406"/>
    <mergeCell ref="D2406:F2406"/>
    <mergeCell ref="G2406:H2406"/>
    <mergeCell ref="I2406:J2406"/>
    <mergeCell ref="L2406:M2406"/>
    <mergeCell ref="O2406:P2406"/>
    <mergeCell ref="Q2416:R2416"/>
    <mergeCell ref="B2417:C2417"/>
    <mergeCell ref="D2417:F2417"/>
    <mergeCell ref="G2417:H2417"/>
    <mergeCell ref="I2417:J2417"/>
    <mergeCell ref="L2417:M2417"/>
    <mergeCell ref="O2417:P2417"/>
    <mergeCell ref="Q2417:R2417"/>
    <mergeCell ref="B2416:C2416"/>
    <mergeCell ref="D2416:F2416"/>
    <mergeCell ref="G2416:H2416"/>
    <mergeCell ref="I2416:J2416"/>
    <mergeCell ref="L2416:M2416"/>
    <mergeCell ref="O2416:P2416"/>
    <mergeCell ref="O2414:P2414"/>
    <mergeCell ref="Q2414:R2414"/>
    <mergeCell ref="B2415:C2415"/>
    <mergeCell ref="D2415:F2415"/>
    <mergeCell ref="G2415:H2415"/>
    <mergeCell ref="I2415:J2415"/>
    <mergeCell ref="L2415:M2415"/>
    <mergeCell ref="O2415:P2415"/>
    <mergeCell ref="Q2415:R2415"/>
    <mergeCell ref="B2413:C2413"/>
    <mergeCell ref="D2413:F2413"/>
    <mergeCell ref="G2413:H2413"/>
    <mergeCell ref="I2413:J2413"/>
    <mergeCell ref="L2413:R2413"/>
    <mergeCell ref="B2414:C2414"/>
    <mergeCell ref="D2414:F2414"/>
    <mergeCell ref="G2414:H2414"/>
    <mergeCell ref="I2414:J2414"/>
    <mergeCell ref="L2414:M2414"/>
    <mergeCell ref="A2423:S2423"/>
    <mergeCell ref="A2424:D2424"/>
    <mergeCell ref="E2424:S2424"/>
    <mergeCell ref="A2425:D2425"/>
    <mergeCell ref="E2425:O2425"/>
    <mergeCell ref="P2425:Q2425"/>
    <mergeCell ref="R2425:S2425"/>
    <mergeCell ref="Q2420:R2420"/>
    <mergeCell ref="A2421:K2421"/>
    <mergeCell ref="L2421:M2421"/>
    <mergeCell ref="O2421:P2421"/>
    <mergeCell ref="Q2421:R2421"/>
    <mergeCell ref="A2422:K2422"/>
    <mergeCell ref="L2422:M2422"/>
    <mergeCell ref="O2422:P2422"/>
    <mergeCell ref="Q2422:R2422"/>
    <mergeCell ref="B2420:C2420"/>
    <mergeCell ref="D2420:F2420"/>
    <mergeCell ref="G2420:H2420"/>
    <mergeCell ref="I2420:J2420"/>
    <mergeCell ref="L2420:M2420"/>
    <mergeCell ref="O2420:P2420"/>
    <mergeCell ref="Q2418:R2418"/>
    <mergeCell ref="B2419:C2419"/>
    <mergeCell ref="D2419:F2419"/>
    <mergeCell ref="G2419:H2419"/>
    <mergeCell ref="I2419:J2419"/>
    <mergeCell ref="L2419:M2419"/>
    <mergeCell ref="O2419:P2419"/>
    <mergeCell ref="Q2419:R2419"/>
    <mergeCell ref="B2418:C2418"/>
    <mergeCell ref="D2418:F2418"/>
    <mergeCell ref="G2418:H2418"/>
    <mergeCell ref="I2418:J2418"/>
    <mergeCell ref="L2418:M2418"/>
    <mergeCell ref="O2418:P2418"/>
    <mergeCell ref="A2431:S2431"/>
    <mergeCell ref="A2432:D2432"/>
    <mergeCell ref="E2432:S2432"/>
    <mergeCell ref="A2433:D2433"/>
    <mergeCell ref="E2433:O2433"/>
    <mergeCell ref="P2433:Q2433"/>
    <mergeCell ref="R2433:S2433"/>
    <mergeCell ref="A2429:K2429"/>
    <mergeCell ref="L2429:M2429"/>
    <mergeCell ref="O2429:P2429"/>
    <mergeCell ref="Q2429:R2429"/>
    <mergeCell ref="A2430:K2430"/>
    <mergeCell ref="L2430:M2430"/>
    <mergeCell ref="O2430:P2430"/>
    <mergeCell ref="Q2430:R2430"/>
    <mergeCell ref="O2427:P2427"/>
    <mergeCell ref="Q2427:R2427"/>
    <mergeCell ref="B2428:C2428"/>
    <mergeCell ref="D2428:F2428"/>
    <mergeCell ref="G2428:H2428"/>
    <mergeCell ref="I2428:J2428"/>
    <mergeCell ref="L2428:M2428"/>
    <mergeCell ref="O2428:P2428"/>
    <mergeCell ref="Q2428:R2428"/>
    <mergeCell ref="B2426:C2426"/>
    <mergeCell ref="D2426:F2426"/>
    <mergeCell ref="G2426:H2426"/>
    <mergeCell ref="I2426:J2426"/>
    <mergeCell ref="L2426:R2426"/>
    <mergeCell ref="B2427:C2427"/>
    <mergeCell ref="D2427:F2427"/>
    <mergeCell ref="G2427:H2427"/>
    <mergeCell ref="I2427:J2427"/>
    <mergeCell ref="L2427:M2427"/>
    <mergeCell ref="A2439:S2439"/>
    <mergeCell ref="A2440:D2440"/>
    <mergeCell ref="E2440:S2440"/>
    <mergeCell ref="A2441:D2441"/>
    <mergeCell ref="E2441:S2441"/>
    <mergeCell ref="A2442:D2442"/>
    <mergeCell ref="E2442:O2442"/>
    <mergeCell ref="P2442:Q2442"/>
    <mergeCell ref="R2442:S2442"/>
    <mergeCell ref="A2437:K2437"/>
    <mergeCell ref="L2437:M2437"/>
    <mergeCell ref="O2437:P2437"/>
    <mergeCell ref="Q2437:R2437"/>
    <mergeCell ref="A2438:K2438"/>
    <mergeCell ref="L2438:M2438"/>
    <mergeCell ref="O2438:P2438"/>
    <mergeCell ref="Q2438:R2438"/>
    <mergeCell ref="O2435:P2435"/>
    <mergeCell ref="Q2435:R2435"/>
    <mergeCell ref="B2436:C2436"/>
    <mergeCell ref="D2436:F2436"/>
    <mergeCell ref="G2436:H2436"/>
    <mergeCell ref="I2436:J2436"/>
    <mergeCell ref="L2436:M2436"/>
    <mergeCell ref="O2436:P2436"/>
    <mergeCell ref="Q2436:R2436"/>
    <mergeCell ref="B2434:C2434"/>
    <mergeCell ref="D2434:F2434"/>
    <mergeCell ref="G2434:H2434"/>
    <mergeCell ref="I2434:J2434"/>
    <mergeCell ref="L2434:R2434"/>
    <mergeCell ref="B2435:C2435"/>
    <mergeCell ref="D2435:F2435"/>
    <mergeCell ref="G2435:H2435"/>
    <mergeCell ref="I2435:J2435"/>
    <mergeCell ref="L2435:M2435"/>
    <mergeCell ref="A2448:S2448"/>
    <mergeCell ref="A2449:D2449"/>
    <mergeCell ref="E2449:S2449"/>
    <mergeCell ref="A2450:D2450"/>
    <mergeCell ref="E2450:O2450"/>
    <mergeCell ref="P2450:Q2450"/>
    <mergeCell ref="R2450:S2450"/>
    <mergeCell ref="A2446:K2446"/>
    <mergeCell ref="L2446:M2446"/>
    <mergeCell ref="O2446:P2446"/>
    <mergeCell ref="Q2446:R2446"/>
    <mergeCell ref="A2447:K2447"/>
    <mergeCell ref="L2447:M2447"/>
    <mergeCell ref="O2447:P2447"/>
    <mergeCell ref="Q2447:R2447"/>
    <mergeCell ref="O2444:P2444"/>
    <mergeCell ref="Q2444:R2444"/>
    <mergeCell ref="B2445:C2445"/>
    <mergeCell ref="D2445:F2445"/>
    <mergeCell ref="G2445:H2445"/>
    <mergeCell ref="I2445:J2445"/>
    <mergeCell ref="L2445:M2445"/>
    <mergeCell ref="O2445:P2445"/>
    <mergeCell ref="Q2445:R2445"/>
    <mergeCell ref="B2443:C2443"/>
    <mergeCell ref="D2443:F2443"/>
    <mergeCell ref="G2443:H2443"/>
    <mergeCell ref="I2443:J2443"/>
    <mergeCell ref="L2443:R2443"/>
    <mergeCell ref="B2444:C2444"/>
    <mergeCell ref="D2444:F2444"/>
    <mergeCell ref="G2444:H2444"/>
    <mergeCell ref="I2444:J2444"/>
    <mergeCell ref="L2444:M2444"/>
    <mergeCell ref="A2456:S2456"/>
    <mergeCell ref="A2457:D2457"/>
    <mergeCell ref="E2457:O2457"/>
    <mergeCell ref="P2457:Q2457"/>
    <mergeCell ref="R2457:S2457"/>
    <mergeCell ref="B2458:C2458"/>
    <mergeCell ref="D2458:F2458"/>
    <mergeCell ref="G2458:H2458"/>
    <mergeCell ref="I2458:J2458"/>
    <mergeCell ref="L2458:R2458"/>
    <mergeCell ref="A2454:K2454"/>
    <mergeCell ref="L2454:M2454"/>
    <mergeCell ref="O2454:P2454"/>
    <mergeCell ref="Q2454:R2454"/>
    <mergeCell ref="A2455:K2455"/>
    <mergeCell ref="L2455:M2455"/>
    <mergeCell ref="O2455:P2455"/>
    <mergeCell ref="Q2455:R2455"/>
    <mergeCell ref="L2452:M2452"/>
    <mergeCell ref="O2452:P2452"/>
    <mergeCell ref="Q2452:R2452"/>
    <mergeCell ref="B2453:C2453"/>
    <mergeCell ref="D2453:F2453"/>
    <mergeCell ref="G2453:H2453"/>
    <mergeCell ref="I2453:J2453"/>
    <mergeCell ref="L2453:M2453"/>
    <mergeCell ref="O2453:P2453"/>
    <mergeCell ref="Q2453:R2453"/>
    <mergeCell ref="Q2466:R2466"/>
    <mergeCell ref="B2451:C2451"/>
    <mergeCell ref="D2451:F2451"/>
    <mergeCell ref="G2451:H2451"/>
    <mergeCell ref="I2451:J2451"/>
    <mergeCell ref="L2451:R2451"/>
    <mergeCell ref="B2452:C2452"/>
    <mergeCell ref="D2452:F2452"/>
    <mergeCell ref="G2452:H2452"/>
    <mergeCell ref="I2452:J2452"/>
    <mergeCell ref="B2466:C2466"/>
    <mergeCell ref="D2466:F2466"/>
    <mergeCell ref="G2466:H2466"/>
    <mergeCell ref="I2466:J2466"/>
    <mergeCell ref="L2466:M2466"/>
    <mergeCell ref="O2466:P2466"/>
    <mergeCell ref="A2463:S2463"/>
    <mergeCell ref="A2464:D2464"/>
    <mergeCell ref="E2464:O2464"/>
    <mergeCell ref="P2464:Q2464"/>
    <mergeCell ref="R2464:S2464"/>
    <mergeCell ref="B2465:C2465"/>
    <mergeCell ref="D2465:F2465"/>
    <mergeCell ref="G2465:H2465"/>
    <mergeCell ref="I2465:J2465"/>
    <mergeCell ref="L2465:R2465"/>
    <mergeCell ref="A2461:K2461"/>
    <mergeCell ref="L2461:M2461"/>
    <mergeCell ref="O2461:P2461"/>
    <mergeCell ref="Q2461:R2461"/>
    <mergeCell ref="A2462:K2462"/>
    <mergeCell ref="L2462:M2462"/>
    <mergeCell ref="O2462:P2462"/>
    <mergeCell ref="Q2462:R2462"/>
    <mergeCell ref="D2460:F2460"/>
    <mergeCell ref="G2460:H2460"/>
    <mergeCell ref="I2460:J2460"/>
    <mergeCell ref="L2460:M2460"/>
    <mergeCell ref="O2460:P2460"/>
    <mergeCell ref="Q2460:R2460"/>
    <mergeCell ref="O2474:P2474"/>
    <mergeCell ref="Q2474:R2474"/>
    <mergeCell ref="B2459:C2459"/>
    <mergeCell ref="D2459:F2459"/>
    <mergeCell ref="G2459:H2459"/>
    <mergeCell ref="I2459:J2459"/>
    <mergeCell ref="L2459:M2459"/>
    <mergeCell ref="O2459:P2459"/>
    <mergeCell ref="Q2459:R2459"/>
    <mergeCell ref="B2460:C2460"/>
    <mergeCell ref="B2473:C2473"/>
    <mergeCell ref="D2473:F2473"/>
    <mergeCell ref="G2473:H2473"/>
    <mergeCell ref="I2473:J2473"/>
    <mergeCell ref="L2473:R2473"/>
    <mergeCell ref="B2474:C2474"/>
    <mergeCell ref="D2474:F2474"/>
    <mergeCell ref="G2474:H2474"/>
    <mergeCell ref="I2474:J2474"/>
    <mergeCell ref="L2474:M2474"/>
    <mergeCell ref="A2470:K2470"/>
    <mergeCell ref="L2470:M2470"/>
    <mergeCell ref="O2470:P2470"/>
    <mergeCell ref="Q2470:R2470"/>
    <mergeCell ref="A2471:S2471"/>
    <mergeCell ref="A2472:D2472"/>
    <mergeCell ref="E2472:O2472"/>
    <mergeCell ref="P2472:Q2472"/>
    <mergeCell ref="R2472:S2472"/>
    <mergeCell ref="G2468:H2468"/>
    <mergeCell ref="I2468:J2468"/>
    <mergeCell ref="L2468:M2468"/>
    <mergeCell ref="O2468:P2468"/>
    <mergeCell ref="Q2468:R2468"/>
    <mergeCell ref="A2469:K2469"/>
    <mergeCell ref="L2469:M2469"/>
    <mergeCell ref="O2469:P2469"/>
    <mergeCell ref="Q2469:R2469"/>
    <mergeCell ref="Q2482:R2482"/>
    <mergeCell ref="B2467:C2467"/>
    <mergeCell ref="D2467:F2467"/>
    <mergeCell ref="G2467:H2467"/>
    <mergeCell ref="I2467:J2467"/>
    <mergeCell ref="L2467:M2467"/>
    <mergeCell ref="O2467:P2467"/>
    <mergeCell ref="Q2467:R2467"/>
    <mergeCell ref="B2468:C2468"/>
    <mergeCell ref="D2468:F2468"/>
    <mergeCell ref="B2482:C2482"/>
    <mergeCell ref="D2482:F2482"/>
    <mergeCell ref="G2482:H2482"/>
    <mergeCell ref="I2482:J2482"/>
    <mergeCell ref="L2482:M2482"/>
    <mergeCell ref="O2482:P2482"/>
    <mergeCell ref="A2479:S2479"/>
    <mergeCell ref="A2480:D2480"/>
    <mergeCell ref="E2480:O2480"/>
    <mergeCell ref="P2480:Q2480"/>
    <mergeCell ref="R2480:S2480"/>
    <mergeCell ref="B2481:C2481"/>
    <mergeCell ref="D2481:F2481"/>
    <mergeCell ref="G2481:H2481"/>
    <mergeCell ref="I2481:J2481"/>
    <mergeCell ref="L2481:R2481"/>
    <mergeCell ref="A2477:K2477"/>
    <mergeCell ref="L2477:M2477"/>
    <mergeCell ref="O2477:P2477"/>
    <mergeCell ref="Q2477:R2477"/>
    <mergeCell ref="A2478:K2478"/>
    <mergeCell ref="L2478:M2478"/>
    <mergeCell ref="O2478:P2478"/>
    <mergeCell ref="Q2478:R2478"/>
    <mergeCell ref="D2476:F2476"/>
    <mergeCell ref="G2476:H2476"/>
    <mergeCell ref="I2476:J2476"/>
    <mergeCell ref="L2476:M2476"/>
    <mergeCell ref="O2476:P2476"/>
    <mergeCell ref="Q2476:R2476"/>
    <mergeCell ref="O2490:P2490"/>
    <mergeCell ref="Q2490:R2490"/>
    <mergeCell ref="B2475:C2475"/>
    <mergeCell ref="D2475:F2475"/>
    <mergeCell ref="G2475:H2475"/>
    <mergeCell ref="I2475:J2475"/>
    <mergeCell ref="L2475:M2475"/>
    <mergeCell ref="O2475:P2475"/>
    <mergeCell ref="Q2475:R2475"/>
    <mergeCell ref="B2476:C2476"/>
    <mergeCell ref="B2489:C2489"/>
    <mergeCell ref="D2489:F2489"/>
    <mergeCell ref="G2489:H2489"/>
    <mergeCell ref="I2489:J2489"/>
    <mergeCell ref="L2489:R2489"/>
    <mergeCell ref="B2490:C2490"/>
    <mergeCell ref="D2490:F2490"/>
    <mergeCell ref="G2490:H2490"/>
    <mergeCell ref="I2490:J2490"/>
    <mergeCell ref="L2490:M2490"/>
    <mergeCell ref="A2486:K2486"/>
    <mergeCell ref="L2486:M2486"/>
    <mergeCell ref="O2486:P2486"/>
    <mergeCell ref="Q2486:R2486"/>
    <mergeCell ref="A2487:S2487"/>
    <mergeCell ref="A2488:D2488"/>
    <mergeCell ref="E2488:O2488"/>
    <mergeCell ref="P2488:Q2488"/>
    <mergeCell ref="R2488:S2488"/>
    <mergeCell ref="G2484:H2484"/>
    <mergeCell ref="I2484:J2484"/>
    <mergeCell ref="L2484:M2484"/>
    <mergeCell ref="O2484:P2484"/>
    <mergeCell ref="Q2484:R2484"/>
    <mergeCell ref="A2485:K2485"/>
    <mergeCell ref="L2485:M2485"/>
    <mergeCell ref="O2485:P2485"/>
    <mergeCell ref="Q2485:R2485"/>
    <mergeCell ref="Q2495:R2495"/>
    <mergeCell ref="B2483:C2483"/>
    <mergeCell ref="D2483:F2483"/>
    <mergeCell ref="G2483:H2483"/>
    <mergeCell ref="I2483:J2483"/>
    <mergeCell ref="L2483:M2483"/>
    <mergeCell ref="O2483:P2483"/>
    <mergeCell ref="Q2483:R2483"/>
    <mergeCell ref="B2484:C2484"/>
    <mergeCell ref="D2484:F2484"/>
    <mergeCell ref="B2495:C2495"/>
    <mergeCell ref="D2495:F2495"/>
    <mergeCell ref="G2495:H2495"/>
    <mergeCell ref="I2495:J2495"/>
    <mergeCell ref="L2495:M2495"/>
    <mergeCell ref="O2495:P2495"/>
    <mergeCell ref="Q2493:R2493"/>
    <mergeCell ref="B2494:C2494"/>
    <mergeCell ref="D2494:F2494"/>
    <mergeCell ref="G2494:H2494"/>
    <mergeCell ref="I2494:J2494"/>
    <mergeCell ref="L2494:M2494"/>
    <mergeCell ref="O2494:P2494"/>
    <mergeCell ref="Q2494:R2494"/>
    <mergeCell ref="B2493:C2493"/>
    <mergeCell ref="D2493:F2493"/>
    <mergeCell ref="G2493:H2493"/>
    <mergeCell ref="I2493:J2493"/>
    <mergeCell ref="L2493:M2493"/>
    <mergeCell ref="O2493:P2493"/>
    <mergeCell ref="Q2491:R2491"/>
    <mergeCell ref="B2492:C2492"/>
    <mergeCell ref="D2492:F2492"/>
    <mergeCell ref="G2492:H2492"/>
    <mergeCell ref="I2492:J2492"/>
    <mergeCell ref="L2492:M2492"/>
    <mergeCell ref="O2492:P2492"/>
    <mergeCell ref="Q2492:R2492"/>
    <mergeCell ref="B2491:C2491"/>
    <mergeCell ref="D2491:F2491"/>
    <mergeCell ref="G2491:H2491"/>
    <mergeCell ref="I2491:J2491"/>
    <mergeCell ref="L2491:M2491"/>
    <mergeCell ref="O2491:P2491"/>
    <mergeCell ref="A2500:K2500"/>
    <mergeCell ref="L2500:M2500"/>
    <mergeCell ref="O2500:P2500"/>
    <mergeCell ref="Q2500:R2500"/>
    <mergeCell ref="A2501:K2501"/>
    <mergeCell ref="L2501:M2501"/>
    <mergeCell ref="O2501:P2501"/>
    <mergeCell ref="Q2501:R2501"/>
    <mergeCell ref="Q2498:R2498"/>
    <mergeCell ref="B2499:C2499"/>
    <mergeCell ref="D2499:F2499"/>
    <mergeCell ref="G2499:H2499"/>
    <mergeCell ref="I2499:J2499"/>
    <mergeCell ref="L2499:M2499"/>
    <mergeCell ref="O2499:P2499"/>
    <mergeCell ref="Q2499:R2499"/>
    <mergeCell ref="B2498:C2498"/>
    <mergeCell ref="D2498:F2498"/>
    <mergeCell ref="G2498:H2498"/>
    <mergeCell ref="I2498:J2498"/>
    <mergeCell ref="L2498:M2498"/>
    <mergeCell ref="O2498:P2498"/>
    <mergeCell ref="Q2496:R2496"/>
    <mergeCell ref="B2497:C2497"/>
    <mergeCell ref="D2497:F2497"/>
    <mergeCell ref="G2497:H2497"/>
    <mergeCell ref="I2497:J2497"/>
    <mergeCell ref="L2497:M2497"/>
    <mergeCell ref="O2497:P2497"/>
    <mergeCell ref="Q2497:R2497"/>
    <mergeCell ref="A2508:K2508"/>
    <mergeCell ref="L2508:M2508"/>
    <mergeCell ref="O2508:P2508"/>
    <mergeCell ref="Q2508:R2508"/>
    <mergeCell ref="B2496:C2496"/>
    <mergeCell ref="D2496:F2496"/>
    <mergeCell ref="G2496:H2496"/>
    <mergeCell ref="I2496:J2496"/>
    <mergeCell ref="L2496:M2496"/>
    <mergeCell ref="O2496:P2496"/>
    <mergeCell ref="Q2506:R2506"/>
    <mergeCell ref="B2507:C2507"/>
    <mergeCell ref="D2507:F2507"/>
    <mergeCell ref="G2507:H2507"/>
    <mergeCell ref="I2507:J2507"/>
    <mergeCell ref="L2507:M2507"/>
    <mergeCell ref="O2507:P2507"/>
    <mergeCell ref="Q2507:R2507"/>
    <mergeCell ref="B2506:C2506"/>
    <mergeCell ref="D2506:F2506"/>
    <mergeCell ref="G2506:H2506"/>
    <mergeCell ref="I2506:J2506"/>
    <mergeCell ref="L2506:M2506"/>
    <mergeCell ref="O2506:P2506"/>
    <mergeCell ref="L2504:R2504"/>
    <mergeCell ref="B2505:C2505"/>
    <mergeCell ref="D2505:F2505"/>
    <mergeCell ref="G2505:H2505"/>
    <mergeCell ref="I2505:J2505"/>
    <mergeCell ref="L2505:M2505"/>
    <mergeCell ref="O2505:P2505"/>
    <mergeCell ref="Q2505:R2505"/>
    <mergeCell ref="Q2515:R2515"/>
    <mergeCell ref="A2502:S2502"/>
    <mergeCell ref="A2503:D2503"/>
    <mergeCell ref="E2503:O2503"/>
    <mergeCell ref="P2503:Q2503"/>
    <mergeCell ref="R2503:S2503"/>
    <mergeCell ref="B2504:C2504"/>
    <mergeCell ref="D2504:F2504"/>
    <mergeCell ref="G2504:H2504"/>
    <mergeCell ref="I2504:J2504"/>
    <mergeCell ref="B2515:C2515"/>
    <mergeCell ref="D2515:F2515"/>
    <mergeCell ref="G2515:H2515"/>
    <mergeCell ref="I2515:J2515"/>
    <mergeCell ref="L2515:M2515"/>
    <mergeCell ref="O2515:P2515"/>
    <mergeCell ref="O2513:P2513"/>
    <mergeCell ref="Q2513:R2513"/>
    <mergeCell ref="B2514:C2514"/>
    <mergeCell ref="D2514:F2514"/>
    <mergeCell ref="G2514:H2514"/>
    <mergeCell ref="I2514:J2514"/>
    <mergeCell ref="L2514:M2514"/>
    <mergeCell ref="O2514:P2514"/>
    <mergeCell ref="Q2514:R2514"/>
    <mergeCell ref="B2512:C2512"/>
    <mergeCell ref="D2512:F2512"/>
    <mergeCell ref="G2512:H2512"/>
    <mergeCell ref="I2512:J2512"/>
    <mergeCell ref="L2512:R2512"/>
    <mergeCell ref="B2513:C2513"/>
    <mergeCell ref="D2513:F2513"/>
    <mergeCell ref="G2513:H2513"/>
    <mergeCell ref="I2513:J2513"/>
    <mergeCell ref="L2513:M2513"/>
    <mergeCell ref="Q2523:R2523"/>
    <mergeCell ref="A2509:K2509"/>
    <mergeCell ref="L2509:M2509"/>
    <mergeCell ref="O2509:P2509"/>
    <mergeCell ref="Q2509:R2509"/>
    <mergeCell ref="A2510:S2510"/>
    <mergeCell ref="A2511:D2511"/>
    <mergeCell ref="E2511:O2511"/>
    <mergeCell ref="P2511:Q2511"/>
    <mergeCell ref="R2511:S2511"/>
    <mergeCell ref="B2523:C2523"/>
    <mergeCell ref="D2523:F2523"/>
    <mergeCell ref="G2523:H2523"/>
    <mergeCell ref="I2523:J2523"/>
    <mergeCell ref="L2523:M2523"/>
    <mergeCell ref="O2523:P2523"/>
    <mergeCell ref="A2520:S2520"/>
    <mergeCell ref="A2521:D2521"/>
    <mergeCell ref="E2521:O2521"/>
    <mergeCell ref="P2521:Q2521"/>
    <mergeCell ref="R2521:S2521"/>
    <mergeCell ref="B2522:C2522"/>
    <mergeCell ref="D2522:F2522"/>
    <mergeCell ref="G2522:H2522"/>
    <mergeCell ref="I2522:J2522"/>
    <mergeCell ref="L2522:R2522"/>
    <mergeCell ref="A2518:K2518"/>
    <mergeCell ref="L2518:M2518"/>
    <mergeCell ref="O2518:P2518"/>
    <mergeCell ref="Q2518:R2518"/>
    <mergeCell ref="A2519:K2519"/>
    <mergeCell ref="L2519:M2519"/>
    <mergeCell ref="O2519:P2519"/>
    <mergeCell ref="Q2519:R2519"/>
    <mergeCell ref="Q2516:R2516"/>
    <mergeCell ref="B2517:C2517"/>
    <mergeCell ref="D2517:F2517"/>
    <mergeCell ref="G2517:H2517"/>
    <mergeCell ref="I2517:J2517"/>
    <mergeCell ref="L2517:M2517"/>
    <mergeCell ref="O2517:P2517"/>
    <mergeCell ref="Q2517:R2517"/>
    <mergeCell ref="B2516:C2516"/>
    <mergeCell ref="D2516:F2516"/>
    <mergeCell ref="G2516:H2516"/>
    <mergeCell ref="I2516:J2516"/>
    <mergeCell ref="L2516:M2516"/>
    <mergeCell ref="O2516:P2516"/>
    <mergeCell ref="Q2530:R2530"/>
    <mergeCell ref="B2531:C2531"/>
    <mergeCell ref="D2531:F2531"/>
    <mergeCell ref="G2531:H2531"/>
    <mergeCell ref="I2531:J2531"/>
    <mergeCell ref="L2531:M2531"/>
    <mergeCell ref="O2531:P2531"/>
    <mergeCell ref="Q2531:R2531"/>
    <mergeCell ref="B2530:C2530"/>
    <mergeCell ref="D2530:F2530"/>
    <mergeCell ref="G2530:H2530"/>
    <mergeCell ref="I2530:J2530"/>
    <mergeCell ref="L2530:M2530"/>
    <mergeCell ref="O2530:P2530"/>
    <mergeCell ref="A2527:S2527"/>
    <mergeCell ref="A2528:D2528"/>
    <mergeCell ref="E2528:O2528"/>
    <mergeCell ref="P2528:Q2528"/>
    <mergeCell ref="R2528:S2528"/>
    <mergeCell ref="B2529:C2529"/>
    <mergeCell ref="D2529:F2529"/>
    <mergeCell ref="G2529:H2529"/>
    <mergeCell ref="I2529:J2529"/>
    <mergeCell ref="L2529:R2529"/>
    <mergeCell ref="Q2524:R2524"/>
    <mergeCell ref="A2525:K2525"/>
    <mergeCell ref="L2525:M2525"/>
    <mergeCell ref="O2525:P2525"/>
    <mergeCell ref="Q2525:R2525"/>
    <mergeCell ref="A2526:K2526"/>
    <mergeCell ref="L2526:M2526"/>
    <mergeCell ref="O2526:P2526"/>
    <mergeCell ref="Q2526:R2526"/>
    <mergeCell ref="B2524:C2524"/>
    <mergeCell ref="D2524:F2524"/>
    <mergeCell ref="G2524:H2524"/>
    <mergeCell ref="I2524:J2524"/>
    <mergeCell ref="L2524:M2524"/>
    <mergeCell ref="O2524:P2524"/>
    <mergeCell ref="Q2538:R2538"/>
    <mergeCell ref="B2539:C2539"/>
    <mergeCell ref="D2539:F2539"/>
    <mergeCell ref="G2539:H2539"/>
    <mergeCell ref="I2539:J2539"/>
    <mergeCell ref="L2539:M2539"/>
    <mergeCell ref="O2539:P2539"/>
    <mergeCell ref="Q2539:R2539"/>
    <mergeCell ref="B2538:C2538"/>
    <mergeCell ref="D2538:F2538"/>
    <mergeCell ref="G2538:H2538"/>
    <mergeCell ref="I2538:J2538"/>
    <mergeCell ref="L2538:M2538"/>
    <mergeCell ref="O2538:P2538"/>
    <mergeCell ref="A2535:S2535"/>
    <mergeCell ref="A2536:D2536"/>
    <mergeCell ref="E2536:O2536"/>
    <mergeCell ref="P2536:Q2536"/>
    <mergeCell ref="R2536:S2536"/>
    <mergeCell ref="B2537:C2537"/>
    <mergeCell ref="D2537:F2537"/>
    <mergeCell ref="G2537:H2537"/>
    <mergeCell ref="I2537:J2537"/>
    <mergeCell ref="L2537:R2537"/>
    <mergeCell ref="Q2532:R2532"/>
    <mergeCell ref="A2533:K2533"/>
    <mergeCell ref="L2533:M2533"/>
    <mergeCell ref="O2533:P2533"/>
    <mergeCell ref="Q2533:R2533"/>
    <mergeCell ref="A2534:K2534"/>
    <mergeCell ref="L2534:M2534"/>
    <mergeCell ref="O2534:P2534"/>
    <mergeCell ref="Q2534:R2534"/>
    <mergeCell ref="A2547:K2547"/>
    <mergeCell ref="L2547:M2547"/>
    <mergeCell ref="O2547:P2547"/>
    <mergeCell ref="Q2547:R2547"/>
    <mergeCell ref="B2532:C2532"/>
    <mergeCell ref="D2532:F2532"/>
    <mergeCell ref="G2532:H2532"/>
    <mergeCell ref="I2532:J2532"/>
    <mergeCell ref="L2532:M2532"/>
    <mergeCell ref="O2532:P2532"/>
    <mergeCell ref="Q2545:R2545"/>
    <mergeCell ref="B2546:C2546"/>
    <mergeCell ref="D2546:F2546"/>
    <mergeCell ref="G2546:H2546"/>
    <mergeCell ref="I2546:J2546"/>
    <mergeCell ref="L2546:M2546"/>
    <mergeCell ref="O2546:P2546"/>
    <mergeCell ref="Q2546:R2546"/>
    <mergeCell ref="B2545:C2545"/>
    <mergeCell ref="D2545:F2545"/>
    <mergeCell ref="G2545:H2545"/>
    <mergeCell ref="I2545:J2545"/>
    <mergeCell ref="L2545:M2545"/>
    <mergeCell ref="O2545:P2545"/>
    <mergeCell ref="A2542:S2542"/>
    <mergeCell ref="A2543:D2543"/>
    <mergeCell ref="E2543:O2543"/>
    <mergeCell ref="P2543:Q2543"/>
    <mergeCell ref="R2543:S2543"/>
    <mergeCell ref="B2544:C2544"/>
    <mergeCell ref="D2544:F2544"/>
    <mergeCell ref="G2544:H2544"/>
    <mergeCell ref="I2544:J2544"/>
    <mergeCell ref="L2544:R2544"/>
    <mergeCell ref="A2540:K2540"/>
    <mergeCell ref="L2540:M2540"/>
    <mergeCell ref="O2540:P2540"/>
    <mergeCell ref="Q2540:R2540"/>
    <mergeCell ref="A2541:K2541"/>
    <mergeCell ref="L2541:M2541"/>
    <mergeCell ref="O2541:P2541"/>
    <mergeCell ref="Q2541:R2541"/>
    <mergeCell ref="A2554:K2554"/>
    <mergeCell ref="L2554:M2554"/>
    <mergeCell ref="O2554:P2554"/>
    <mergeCell ref="Q2554:R2554"/>
    <mergeCell ref="A2555:K2555"/>
    <mergeCell ref="L2555:M2555"/>
    <mergeCell ref="O2555:P2555"/>
    <mergeCell ref="Q2555:R2555"/>
    <mergeCell ref="O2552:P2552"/>
    <mergeCell ref="Q2552:R2552"/>
    <mergeCell ref="B2553:C2553"/>
    <mergeCell ref="D2553:F2553"/>
    <mergeCell ref="G2553:H2553"/>
    <mergeCell ref="I2553:J2553"/>
    <mergeCell ref="L2553:M2553"/>
    <mergeCell ref="O2553:P2553"/>
    <mergeCell ref="Q2553:R2553"/>
    <mergeCell ref="B2551:C2551"/>
    <mergeCell ref="D2551:F2551"/>
    <mergeCell ref="G2551:H2551"/>
    <mergeCell ref="I2551:J2551"/>
    <mergeCell ref="L2551:R2551"/>
    <mergeCell ref="B2552:C2552"/>
    <mergeCell ref="D2552:F2552"/>
    <mergeCell ref="G2552:H2552"/>
    <mergeCell ref="I2552:J2552"/>
    <mergeCell ref="L2552:M2552"/>
    <mergeCell ref="A2563:S2563"/>
    <mergeCell ref="A2548:K2548"/>
    <mergeCell ref="L2548:M2548"/>
    <mergeCell ref="O2548:P2548"/>
    <mergeCell ref="Q2548:R2548"/>
    <mergeCell ref="A2549:S2549"/>
    <mergeCell ref="A2550:D2550"/>
    <mergeCell ref="E2550:O2550"/>
    <mergeCell ref="P2550:Q2550"/>
    <mergeCell ref="R2550:S2550"/>
    <mergeCell ref="A2561:K2561"/>
    <mergeCell ref="L2561:M2561"/>
    <mergeCell ref="O2561:P2561"/>
    <mergeCell ref="Q2561:R2561"/>
    <mergeCell ref="A2562:K2562"/>
    <mergeCell ref="L2562:M2562"/>
    <mergeCell ref="O2562:P2562"/>
    <mergeCell ref="Q2562:R2562"/>
    <mergeCell ref="O2559:P2559"/>
    <mergeCell ref="Q2559:R2559"/>
    <mergeCell ref="B2560:C2560"/>
    <mergeCell ref="D2560:F2560"/>
    <mergeCell ref="G2560:H2560"/>
    <mergeCell ref="I2560:J2560"/>
    <mergeCell ref="L2560:M2560"/>
    <mergeCell ref="O2560:P2560"/>
    <mergeCell ref="Q2560:R2560"/>
    <mergeCell ref="B2558:C2558"/>
    <mergeCell ref="D2558:F2558"/>
    <mergeCell ref="G2558:H2558"/>
    <mergeCell ref="I2558:J2558"/>
    <mergeCell ref="L2558:R2558"/>
    <mergeCell ref="B2559:C2559"/>
    <mergeCell ref="D2559:F2559"/>
    <mergeCell ref="G2559:H2559"/>
    <mergeCell ref="I2559:J2559"/>
    <mergeCell ref="L2559:M2559"/>
    <mergeCell ref="A2570:S2570"/>
    <mergeCell ref="A2571:D2571"/>
    <mergeCell ref="E2571:O2571"/>
    <mergeCell ref="P2571:Q2571"/>
    <mergeCell ref="R2571:S2571"/>
    <mergeCell ref="A2556:S2556"/>
    <mergeCell ref="A2557:D2557"/>
    <mergeCell ref="E2557:O2557"/>
    <mergeCell ref="P2557:Q2557"/>
    <mergeCell ref="R2557:S2557"/>
    <mergeCell ref="A2568:K2568"/>
    <mergeCell ref="L2568:M2568"/>
    <mergeCell ref="O2568:P2568"/>
    <mergeCell ref="Q2568:R2568"/>
    <mergeCell ref="A2569:K2569"/>
    <mergeCell ref="L2569:M2569"/>
    <mergeCell ref="O2569:P2569"/>
    <mergeCell ref="Q2569:R2569"/>
    <mergeCell ref="Q2566:R2566"/>
    <mergeCell ref="B2567:C2567"/>
    <mergeCell ref="D2567:F2567"/>
    <mergeCell ref="G2567:H2567"/>
    <mergeCell ref="I2567:J2567"/>
    <mergeCell ref="L2567:M2567"/>
    <mergeCell ref="O2567:P2567"/>
    <mergeCell ref="Q2567:R2567"/>
    <mergeCell ref="B2566:C2566"/>
    <mergeCell ref="D2566:F2566"/>
    <mergeCell ref="G2566:H2566"/>
    <mergeCell ref="I2566:J2566"/>
    <mergeCell ref="L2566:M2566"/>
    <mergeCell ref="O2566:P2566"/>
    <mergeCell ref="A2564:D2564"/>
    <mergeCell ref="E2564:O2564"/>
    <mergeCell ref="P2564:Q2564"/>
    <mergeCell ref="R2564:S2564"/>
    <mergeCell ref="B2565:C2565"/>
    <mergeCell ref="D2565:F2565"/>
    <mergeCell ref="G2565:H2565"/>
    <mergeCell ref="I2565:J2565"/>
    <mergeCell ref="L2565:R2565"/>
    <mergeCell ref="A2577:S2577"/>
    <mergeCell ref="A2578:D2578"/>
    <mergeCell ref="E2578:O2578"/>
    <mergeCell ref="P2578:Q2578"/>
    <mergeCell ref="R2578:S2578"/>
    <mergeCell ref="B2579:C2579"/>
    <mergeCell ref="D2579:F2579"/>
    <mergeCell ref="G2579:H2579"/>
    <mergeCell ref="I2579:J2579"/>
    <mergeCell ref="L2579:R2579"/>
    <mergeCell ref="A2575:K2575"/>
    <mergeCell ref="L2575:M2575"/>
    <mergeCell ref="O2575:P2575"/>
    <mergeCell ref="Q2575:R2575"/>
    <mergeCell ref="A2576:K2576"/>
    <mergeCell ref="L2576:M2576"/>
    <mergeCell ref="O2576:P2576"/>
    <mergeCell ref="Q2576:R2576"/>
    <mergeCell ref="L2573:M2573"/>
    <mergeCell ref="O2573:P2573"/>
    <mergeCell ref="Q2573:R2573"/>
    <mergeCell ref="B2574:C2574"/>
    <mergeCell ref="D2574:F2574"/>
    <mergeCell ref="G2574:H2574"/>
    <mergeCell ref="I2574:J2574"/>
    <mergeCell ref="L2574:M2574"/>
    <mergeCell ref="O2574:P2574"/>
    <mergeCell ref="Q2574:R2574"/>
    <mergeCell ref="Q2587:R2587"/>
    <mergeCell ref="B2572:C2572"/>
    <mergeCell ref="D2572:F2572"/>
    <mergeCell ref="G2572:H2572"/>
    <mergeCell ref="I2572:J2572"/>
    <mergeCell ref="L2572:R2572"/>
    <mergeCell ref="B2573:C2573"/>
    <mergeCell ref="D2573:F2573"/>
    <mergeCell ref="G2573:H2573"/>
    <mergeCell ref="I2573:J2573"/>
    <mergeCell ref="B2587:C2587"/>
    <mergeCell ref="D2587:F2587"/>
    <mergeCell ref="G2587:H2587"/>
    <mergeCell ref="I2587:J2587"/>
    <mergeCell ref="L2587:M2587"/>
    <mergeCell ref="O2587:P2587"/>
    <mergeCell ref="A2584:S2584"/>
    <mergeCell ref="A2585:D2585"/>
    <mergeCell ref="E2585:O2585"/>
    <mergeCell ref="P2585:Q2585"/>
    <mergeCell ref="R2585:S2585"/>
    <mergeCell ref="B2586:C2586"/>
    <mergeCell ref="D2586:F2586"/>
    <mergeCell ref="G2586:H2586"/>
    <mergeCell ref="I2586:J2586"/>
    <mergeCell ref="L2586:R2586"/>
    <mergeCell ref="A2582:K2582"/>
    <mergeCell ref="L2582:M2582"/>
    <mergeCell ref="O2582:P2582"/>
    <mergeCell ref="Q2582:R2582"/>
    <mergeCell ref="A2583:K2583"/>
    <mergeCell ref="L2583:M2583"/>
    <mergeCell ref="O2583:P2583"/>
    <mergeCell ref="Q2583:R2583"/>
    <mergeCell ref="Q2580:R2580"/>
    <mergeCell ref="B2581:C2581"/>
    <mergeCell ref="D2581:F2581"/>
    <mergeCell ref="G2581:H2581"/>
    <mergeCell ref="I2581:J2581"/>
    <mergeCell ref="L2581:M2581"/>
    <mergeCell ref="O2581:P2581"/>
    <mergeCell ref="Q2581:R2581"/>
    <mergeCell ref="B2580:C2580"/>
    <mergeCell ref="D2580:F2580"/>
    <mergeCell ref="G2580:H2580"/>
    <mergeCell ref="I2580:J2580"/>
    <mergeCell ref="L2580:M2580"/>
    <mergeCell ref="O2580:P2580"/>
    <mergeCell ref="Q2594:R2594"/>
    <mergeCell ref="B2595:C2595"/>
    <mergeCell ref="D2595:F2595"/>
    <mergeCell ref="G2595:H2595"/>
    <mergeCell ref="I2595:J2595"/>
    <mergeCell ref="L2595:M2595"/>
    <mergeCell ref="O2595:P2595"/>
    <mergeCell ref="Q2595:R2595"/>
    <mergeCell ref="B2594:C2594"/>
    <mergeCell ref="D2594:F2594"/>
    <mergeCell ref="G2594:H2594"/>
    <mergeCell ref="I2594:J2594"/>
    <mergeCell ref="L2594:M2594"/>
    <mergeCell ref="O2594:P2594"/>
    <mergeCell ref="A2591:S2591"/>
    <mergeCell ref="A2592:D2592"/>
    <mergeCell ref="E2592:O2592"/>
    <mergeCell ref="P2592:Q2592"/>
    <mergeCell ref="R2592:S2592"/>
    <mergeCell ref="B2593:C2593"/>
    <mergeCell ref="D2593:F2593"/>
    <mergeCell ref="G2593:H2593"/>
    <mergeCell ref="I2593:J2593"/>
    <mergeCell ref="L2593:R2593"/>
    <mergeCell ref="Q2588:R2588"/>
    <mergeCell ref="A2589:K2589"/>
    <mergeCell ref="L2589:M2589"/>
    <mergeCell ref="O2589:P2589"/>
    <mergeCell ref="Q2589:R2589"/>
    <mergeCell ref="A2590:K2590"/>
    <mergeCell ref="L2590:M2590"/>
    <mergeCell ref="O2590:P2590"/>
    <mergeCell ref="Q2590:R2590"/>
    <mergeCell ref="B2588:C2588"/>
    <mergeCell ref="D2588:F2588"/>
    <mergeCell ref="G2588:H2588"/>
    <mergeCell ref="I2588:J2588"/>
    <mergeCell ref="L2588:M2588"/>
    <mergeCell ref="O2588:P2588"/>
    <mergeCell ref="O2602:P2602"/>
    <mergeCell ref="Q2602:R2602"/>
    <mergeCell ref="B2603:C2603"/>
    <mergeCell ref="D2603:F2603"/>
    <mergeCell ref="G2603:H2603"/>
    <mergeCell ref="I2603:J2603"/>
    <mergeCell ref="L2603:M2603"/>
    <mergeCell ref="O2603:P2603"/>
    <mergeCell ref="Q2603:R2603"/>
    <mergeCell ref="B2601:C2601"/>
    <mergeCell ref="D2601:F2601"/>
    <mergeCell ref="G2601:H2601"/>
    <mergeCell ref="I2601:J2601"/>
    <mergeCell ref="L2601:R2601"/>
    <mergeCell ref="B2602:C2602"/>
    <mergeCell ref="D2602:F2602"/>
    <mergeCell ref="G2602:H2602"/>
    <mergeCell ref="I2602:J2602"/>
    <mergeCell ref="L2602:M2602"/>
    <mergeCell ref="A2598:S2598"/>
    <mergeCell ref="A2599:D2599"/>
    <mergeCell ref="E2599:S2599"/>
    <mergeCell ref="A2600:D2600"/>
    <mergeCell ref="E2600:O2600"/>
    <mergeCell ref="P2600:Q2600"/>
    <mergeCell ref="R2600:S2600"/>
    <mergeCell ref="A2596:K2596"/>
    <mergeCell ref="L2596:M2596"/>
    <mergeCell ref="O2596:P2596"/>
    <mergeCell ref="Q2596:R2596"/>
    <mergeCell ref="A2597:K2597"/>
    <mergeCell ref="L2597:M2597"/>
    <mergeCell ref="O2597:P2597"/>
    <mergeCell ref="Q2597:R2597"/>
    <mergeCell ref="A2610:D2610"/>
    <mergeCell ref="E2610:O2610"/>
    <mergeCell ref="P2610:Q2610"/>
    <mergeCell ref="R2610:S2610"/>
    <mergeCell ref="B2611:C2611"/>
    <mergeCell ref="D2611:F2611"/>
    <mergeCell ref="G2611:H2611"/>
    <mergeCell ref="I2611:J2611"/>
    <mergeCell ref="L2611:R2611"/>
    <mergeCell ref="A2607:K2607"/>
    <mergeCell ref="L2607:M2607"/>
    <mergeCell ref="O2607:P2607"/>
    <mergeCell ref="Q2607:R2607"/>
    <mergeCell ref="A2608:S2608"/>
    <mergeCell ref="A2609:D2609"/>
    <mergeCell ref="E2609:S2609"/>
    <mergeCell ref="G2605:H2605"/>
    <mergeCell ref="I2605:J2605"/>
    <mergeCell ref="L2605:M2605"/>
    <mergeCell ref="O2605:P2605"/>
    <mergeCell ref="Q2605:R2605"/>
    <mergeCell ref="A2606:K2606"/>
    <mergeCell ref="L2606:M2606"/>
    <mergeCell ref="O2606:P2606"/>
    <mergeCell ref="Q2606:R2606"/>
    <mergeCell ref="Q2619:R2619"/>
    <mergeCell ref="B2604:C2604"/>
    <mergeCell ref="D2604:F2604"/>
    <mergeCell ref="G2604:H2604"/>
    <mergeCell ref="I2604:J2604"/>
    <mergeCell ref="L2604:M2604"/>
    <mergeCell ref="O2604:P2604"/>
    <mergeCell ref="Q2604:R2604"/>
    <mergeCell ref="B2605:C2605"/>
    <mergeCell ref="D2605:F2605"/>
    <mergeCell ref="B2619:C2619"/>
    <mergeCell ref="D2619:F2619"/>
    <mergeCell ref="G2619:H2619"/>
    <mergeCell ref="I2619:J2619"/>
    <mergeCell ref="L2619:M2619"/>
    <mergeCell ref="O2619:P2619"/>
    <mergeCell ref="A2616:S2616"/>
    <mergeCell ref="A2617:D2617"/>
    <mergeCell ref="E2617:O2617"/>
    <mergeCell ref="P2617:Q2617"/>
    <mergeCell ref="R2617:S2617"/>
    <mergeCell ref="B2618:C2618"/>
    <mergeCell ref="D2618:F2618"/>
    <mergeCell ref="G2618:H2618"/>
    <mergeCell ref="I2618:J2618"/>
    <mergeCell ref="L2618:R2618"/>
    <mergeCell ref="A2614:K2614"/>
    <mergeCell ref="L2614:M2614"/>
    <mergeCell ref="O2614:P2614"/>
    <mergeCell ref="Q2614:R2614"/>
    <mergeCell ref="A2615:K2615"/>
    <mergeCell ref="L2615:M2615"/>
    <mergeCell ref="O2615:P2615"/>
    <mergeCell ref="Q2615:R2615"/>
    <mergeCell ref="D2613:F2613"/>
    <mergeCell ref="G2613:H2613"/>
    <mergeCell ref="I2613:J2613"/>
    <mergeCell ref="L2613:M2613"/>
    <mergeCell ref="O2613:P2613"/>
    <mergeCell ref="Q2613:R2613"/>
    <mergeCell ref="O2627:P2627"/>
    <mergeCell ref="Q2627:R2627"/>
    <mergeCell ref="B2612:C2612"/>
    <mergeCell ref="D2612:F2612"/>
    <mergeCell ref="G2612:H2612"/>
    <mergeCell ref="I2612:J2612"/>
    <mergeCell ref="L2612:M2612"/>
    <mergeCell ref="O2612:P2612"/>
    <mergeCell ref="Q2612:R2612"/>
    <mergeCell ref="B2613:C2613"/>
    <mergeCell ref="B2626:C2626"/>
    <mergeCell ref="D2626:F2626"/>
    <mergeCell ref="G2626:H2626"/>
    <mergeCell ref="I2626:J2626"/>
    <mergeCell ref="L2626:R2626"/>
    <mergeCell ref="B2627:C2627"/>
    <mergeCell ref="D2627:F2627"/>
    <mergeCell ref="G2627:H2627"/>
    <mergeCell ref="I2627:J2627"/>
    <mergeCell ref="L2627:M2627"/>
    <mergeCell ref="A2623:S2623"/>
    <mergeCell ref="A2624:D2624"/>
    <mergeCell ref="E2624:S2624"/>
    <mergeCell ref="A2625:D2625"/>
    <mergeCell ref="E2625:O2625"/>
    <mergeCell ref="P2625:Q2625"/>
    <mergeCell ref="R2625:S2625"/>
    <mergeCell ref="O2621:P2621"/>
    <mergeCell ref="Q2621:R2621"/>
    <mergeCell ref="A2622:K2622"/>
    <mergeCell ref="L2622:M2622"/>
    <mergeCell ref="O2622:P2622"/>
    <mergeCell ref="Q2622:R2622"/>
    <mergeCell ref="Q2635:R2635"/>
    <mergeCell ref="B2620:C2620"/>
    <mergeCell ref="D2620:F2620"/>
    <mergeCell ref="G2620:H2620"/>
    <mergeCell ref="I2620:J2620"/>
    <mergeCell ref="L2620:M2620"/>
    <mergeCell ref="O2620:P2620"/>
    <mergeCell ref="Q2620:R2620"/>
    <mergeCell ref="A2621:K2621"/>
    <mergeCell ref="L2621:M2621"/>
    <mergeCell ref="B2635:C2635"/>
    <mergeCell ref="D2635:F2635"/>
    <mergeCell ref="G2635:H2635"/>
    <mergeCell ref="I2635:J2635"/>
    <mergeCell ref="L2635:M2635"/>
    <mergeCell ref="O2635:P2635"/>
    <mergeCell ref="A2632:S2632"/>
    <mergeCell ref="A2633:D2633"/>
    <mergeCell ref="E2633:O2633"/>
    <mergeCell ref="P2633:Q2633"/>
    <mergeCell ref="R2633:S2633"/>
    <mergeCell ref="B2634:C2634"/>
    <mergeCell ref="D2634:F2634"/>
    <mergeCell ref="G2634:H2634"/>
    <mergeCell ref="I2634:J2634"/>
    <mergeCell ref="L2634:R2634"/>
    <mergeCell ref="A2630:K2630"/>
    <mergeCell ref="L2630:M2630"/>
    <mergeCell ref="O2630:P2630"/>
    <mergeCell ref="Q2630:R2630"/>
    <mergeCell ref="A2631:K2631"/>
    <mergeCell ref="L2631:M2631"/>
    <mergeCell ref="O2631:P2631"/>
    <mergeCell ref="Q2631:R2631"/>
    <mergeCell ref="Q2628:R2628"/>
    <mergeCell ref="B2629:C2629"/>
    <mergeCell ref="D2629:F2629"/>
    <mergeCell ref="G2629:H2629"/>
    <mergeCell ref="I2629:J2629"/>
    <mergeCell ref="L2629:M2629"/>
    <mergeCell ref="O2629:P2629"/>
    <mergeCell ref="Q2629:R2629"/>
    <mergeCell ref="B2628:C2628"/>
    <mergeCell ref="D2628:F2628"/>
    <mergeCell ref="G2628:H2628"/>
    <mergeCell ref="I2628:J2628"/>
    <mergeCell ref="L2628:M2628"/>
    <mergeCell ref="O2628:P2628"/>
    <mergeCell ref="Q2642:R2642"/>
    <mergeCell ref="B2643:C2643"/>
    <mergeCell ref="D2643:F2643"/>
    <mergeCell ref="G2643:H2643"/>
    <mergeCell ref="I2643:J2643"/>
    <mergeCell ref="L2643:M2643"/>
    <mergeCell ref="O2643:P2643"/>
    <mergeCell ref="Q2643:R2643"/>
    <mergeCell ref="B2642:C2642"/>
    <mergeCell ref="D2642:F2642"/>
    <mergeCell ref="G2642:H2642"/>
    <mergeCell ref="I2642:J2642"/>
    <mergeCell ref="L2642:M2642"/>
    <mergeCell ref="O2642:P2642"/>
    <mergeCell ref="A2639:S2639"/>
    <mergeCell ref="A2640:D2640"/>
    <mergeCell ref="E2640:O2640"/>
    <mergeCell ref="P2640:Q2640"/>
    <mergeCell ref="R2640:S2640"/>
    <mergeCell ref="B2641:C2641"/>
    <mergeCell ref="D2641:F2641"/>
    <mergeCell ref="G2641:H2641"/>
    <mergeCell ref="I2641:J2641"/>
    <mergeCell ref="L2641:R2641"/>
    <mergeCell ref="Q2636:R2636"/>
    <mergeCell ref="A2637:K2637"/>
    <mergeCell ref="L2637:M2637"/>
    <mergeCell ref="O2637:P2637"/>
    <mergeCell ref="Q2637:R2637"/>
    <mergeCell ref="A2638:K2638"/>
    <mergeCell ref="L2638:M2638"/>
    <mergeCell ref="O2638:P2638"/>
    <mergeCell ref="Q2638:R2638"/>
    <mergeCell ref="B2636:C2636"/>
    <mergeCell ref="D2636:F2636"/>
    <mergeCell ref="G2636:H2636"/>
    <mergeCell ref="I2636:J2636"/>
    <mergeCell ref="L2636:M2636"/>
    <mergeCell ref="O2636:P2636"/>
    <mergeCell ref="Q2651:R2651"/>
    <mergeCell ref="B2652:C2652"/>
    <mergeCell ref="D2652:F2652"/>
    <mergeCell ref="G2652:H2652"/>
    <mergeCell ref="I2652:J2652"/>
    <mergeCell ref="L2652:M2652"/>
    <mergeCell ref="O2652:P2652"/>
    <mergeCell ref="Q2652:R2652"/>
    <mergeCell ref="B2651:C2651"/>
    <mergeCell ref="D2651:F2651"/>
    <mergeCell ref="G2651:H2651"/>
    <mergeCell ref="I2651:J2651"/>
    <mergeCell ref="L2651:M2651"/>
    <mergeCell ref="O2651:P2651"/>
    <mergeCell ref="A2649:D2649"/>
    <mergeCell ref="E2649:O2649"/>
    <mergeCell ref="P2649:Q2649"/>
    <mergeCell ref="R2649:S2649"/>
    <mergeCell ref="B2650:C2650"/>
    <mergeCell ref="D2650:F2650"/>
    <mergeCell ref="G2650:H2650"/>
    <mergeCell ref="I2650:J2650"/>
    <mergeCell ref="L2650:R2650"/>
    <mergeCell ref="O2645:P2645"/>
    <mergeCell ref="Q2645:R2645"/>
    <mergeCell ref="A2646:S2646"/>
    <mergeCell ref="A2647:D2647"/>
    <mergeCell ref="E2647:S2647"/>
    <mergeCell ref="A2648:D2648"/>
    <mergeCell ref="E2648:S2648"/>
    <mergeCell ref="A2660:K2660"/>
    <mergeCell ref="L2660:M2660"/>
    <mergeCell ref="O2660:P2660"/>
    <mergeCell ref="Q2660:R2660"/>
    <mergeCell ref="A2644:K2644"/>
    <mergeCell ref="L2644:M2644"/>
    <mergeCell ref="O2644:P2644"/>
    <mergeCell ref="Q2644:R2644"/>
    <mergeCell ref="A2645:K2645"/>
    <mergeCell ref="L2645:M2645"/>
    <mergeCell ref="Q2658:R2658"/>
    <mergeCell ref="B2659:C2659"/>
    <mergeCell ref="D2659:F2659"/>
    <mergeCell ref="G2659:H2659"/>
    <mergeCell ref="I2659:J2659"/>
    <mergeCell ref="L2659:M2659"/>
    <mergeCell ref="O2659:P2659"/>
    <mergeCell ref="Q2659:R2659"/>
    <mergeCell ref="B2658:C2658"/>
    <mergeCell ref="D2658:F2658"/>
    <mergeCell ref="G2658:H2658"/>
    <mergeCell ref="I2658:J2658"/>
    <mergeCell ref="L2658:M2658"/>
    <mergeCell ref="O2658:P2658"/>
    <mergeCell ref="A2656:D2656"/>
    <mergeCell ref="E2656:O2656"/>
    <mergeCell ref="P2656:Q2656"/>
    <mergeCell ref="R2656:S2656"/>
    <mergeCell ref="B2657:C2657"/>
    <mergeCell ref="D2657:F2657"/>
    <mergeCell ref="G2657:H2657"/>
    <mergeCell ref="I2657:J2657"/>
    <mergeCell ref="L2657:R2657"/>
    <mergeCell ref="Q2667:R2667"/>
    <mergeCell ref="A2653:K2653"/>
    <mergeCell ref="L2653:M2653"/>
    <mergeCell ref="O2653:P2653"/>
    <mergeCell ref="Q2653:R2653"/>
    <mergeCell ref="A2654:K2654"/>
    <mergeCell ref="L2654:M2654"/>
    <mergeCell ref="O2654:P2654"/>
    <mergeCell ref="Q2654:R2654"/>
    <mergeCell ref="A2655:S2655"/>
    <mergeCell ref="B2667:C2667"/>
    <mergeCell ref="D2667:F2667"/>
    <mergeCell ref="G2667:H2667"/>
    <mergeCell ref="I2667:J2667"/>
    <mergeCell ref="L2667:M2667"/>
    <mergeCell ref="O2667:P2667"/>
    <mergeCell ref="O2665:P2665"/>
    <mergeCell ref="Q2665:R2665"/>
    <mergeCell ref="B2666:C2666"/>
    <mergeCell ref="D2666:F2666"/>
    <mergeCell ref="G2666:H2666"/>
    <mergeCell ref="I2666:J2666"/>
    <mergeCell ref="L2666:M2666"/>
    <mergeCell ref="O2666:P2666"/>
    <mergeCell ref="Q2666:R2666"/>
    <mergeCell ref="B2664:C2664"/>
    <mergeCell ref="D2664:F2664"/>
    <mergeCell ref="G2664:H2664"/>
    <mergeCell ref="I2664:J2664"/>
    <mergeCell ref="L2664:R2664"/>
    <mergeCell ref="B2665:C2665"/>
    <mergeCell ref="D2665:F2665"/>
    <mergeCell ref="G2665:H2665"/>
    <mergeCell ref="I2665:J2665"/>
    <mergeCell ref="L2665:M2665"/>
    <mergeCell ref="Q2672:R2672"/>
    <mergeCell ref="A2661:K2661"/>
    <mergeCell ref="L2661:M2661"/>
    <mergeCell ref="O2661:P2661"/>
    <mergeCell ref="Q2661:R2661"/>
    <mergeCell ref="A2662:S2662"/>
    <mergeCell ref="A2663:D2663"/>
    <mergeCell ref="E2663:O2663"/>
    <mergeCell ref="P2663:Q2663"/>
    <mergeCell ref="R2663:S2663"/>
    <mergeCell ref="B2672:C2672"/>
    <mergeCell ref="D2672:F2672"/>
    <mergeCell ref="G2672:H2672"/>
    <mergeCell ref="I2672:J2672"/>
    <mergeCell ref="L2672:M2672"/>
    <mergeCell ref="O2672:P2672"/>
    <mergeCell ref="Q2670:R2670"/>
    <mergeCell ref="B2671:C2671"/>
    <mergeCell ref="D2671:F2671"/>
    <mergeCell ref="G2671:H2671"/>
    <mergeCell ref="I2671:J2671"/>
    <mergeCell ref="L2671:M2671"/>
    <mergeCell ref="O2671:P2671"/>
    <mergeCell ref="Q2671:R2671"/>
    <mergeCell ref="B2670:C2670"/>
    <mergeCell ref="D2670:F2670"/>
    <mergeCell ref="G2670:H2670"/>
    <mergeCell ref="I2670:J2670"/>
    <mergeCell ref="L2670:M2670"/>
    <mergeCell ref="O2670:P2670"/>
    <mergeCell ref="Q2668:R2668"/>
    <mergeCell ref="B2669:C2669"/>
    <mergeCell ref="D2669:F2669"/>
    <mergeCell ref="G2669:H2669"/>
    <mergeCell ref="I2669:J2669"/>
    <mergeCell ref="L2669:M2669"/>
    <mergeCell ref="O2669:P2669"/>
    <mergeCell ref="Q2669:R2669"/>
    <mergeCell ref="B2668:C2668"/>
    <mergeCell ref="D2668:F2668"/>
    <mergeCell ref="G2668:H2668"/>
    <mergeCell ref="I2668:J2668"/>
    <mergeCell ref="L2668:M2668"/>
    <mergeCell ref="O2668:P2668"/>
    <mergeCell ref="A2678:S2678"/>
    <mergeCell ref="A2679:D2679"/>
    <mergeCell ref="E2679:S2679"/>
    <mergeCell ref="A2680:D2680"/>
    <mergeCell ref="E2680:O2680"/>
    <mergeCell ref="P2680:Q2680"/>
    <mergeCell ref="R2680:S2680"/>
    <mergeCell ref="Q2675:R2675"/>
    <mergeCell ref="A2676:K2676"/>
    <mergeCell ref="L2676:M2676"/>
    <mergeCell ref="O2676:P2676"/>
    <mergeCell ref="Q2676:R2676"/>
    <mergeCell ref="A2677:K2677"/>
    <mergeCell ref="L2677:M2677"/>
    <mergeCell ref="O2677:P2677"/>
    <mergeCell ref="Q2677:R2677"/>
    <mergeCell ref="B2675:C2675"/>
    <mergeCell ref="D2675:F2675"/>
    <mergeCell ref="G2675:H2675"/>
    <mergeCell ref="I2675:J2675"/>
    <mergeCell ref="L2675:M2675"/>
    <mergeCell ref="O2675:P2675"/>
    <mergeCell ref="Q2673:R2673"/>
    <mergeCell ref="B2674:C2674"/>
    <mergeCell ref="D2674:F2674"/>
    <mergeCell ref="G2674:H2674"/>
    <mergeCell ref="I2674:J2674"/>
    <mergeCell ref="L2674:M2674"/>
    <mergeCell ref="O2674:P2674"/>
    <mergeCell ref="Q2674:R2674"/>
    <mergeCell ref="B2673:C2673"/>
    <mergeCell ref="D2673:F2673"/>
    <mergeCell ref="G2673:H2673"/>
    <mergeCell ref="I2673:J2673"/>
    <mergeCell ref="L2673:M2673"/>
    <mergeCell ref="O2673:P2673"/>
    <mergeCell ref="Q2684:R2684"/>
    <mergeCell ref="A2685:K2685"/>
    <mergeCell ref="L2685:M2685"/>
    <mergeCell ref="O2685:P2685"/>
    <mergeCell ref="Q2685:R2685"/>
    <mergeCell ref="A2686:K2686"/>
    <mergeCell ref="L2686:M2686"/>
    <mergeCell ref="O2686:P2686"/>
    <mergeCell ref="Q2686:R2686"/>
    <mergeCell ref="B2684:C2684"/>
    <mergeCell ref="D2684:F2684"/>
    <mergeCell ref="G2684:H2684"/>
    <mergeCell ref="I2684:J2684"/>
    <mergeCell ref="L2684:M2684"/>
    <mergeCell ref="O2684:P2684"/>
    <mergeCell ref="L2682:M2682"/>
    <mergeCell ref="O2682:P2682"/>
    <mergeCell ref="Q2682:R2682"/>
    <mergeCell ref="B2683:C2683"/>
    <mergeCell ref="D2683:F2683"/>
    <mergeCell ref="G2683:H2683"/>
    <mergeCell ref="I2683:J2683"/>
    <mergeCell ref="L2683:M2683"/>
    <mergeCell ref="O2683:P2683"/>
    <mergeCell ref="Q2683:R2683"/>
    <mergeCell ref="Q2694:R2694"/>
    <mergeCell ref="B2681:C2681"/>
    <mergeCell ref="D2681:F2681"/>
    <mergeCell ref="G2681:H2681"/>
    <mergeCell ref="I2681:J2681"/>
    <mergeCell ref="L2681:R2681"/>
    <mergeCell ref="B2682:C2682"/>
    <mergeCell ref="D2682:F2682"/>
    <mergeCell ref="G2682:H2682"/>
    <mergeCell ref="I2682:J2682"/>
    <mergeCell ref="B2694:C2694"/>
    <mergeCell ref="D2694:F2694"/>
    <mergeCell ref="G2694:H2694"/>
    <mergeCell ref="I2694:J2694"/>
    <mergeCell ref="L2694:M2694"/>
    <mergeCell ref="O2694:P2694"/>
    <mergeCell ref="O2692:P2692"/>
    <mergeCell ref="Q2692:R2692"/>
    <mergeCell ref="B2693:C2693"/>
    <mergeCell ref="D2693:F2693"/>
    <mergeCell ref="G2693:H2693"/>
    <mergeCell ref="I2693:J2693"/>
    <mergeCell ref="L2693:M2693"/>
    <mergeCell ref="O2693:P2693"/>
    <mergeCell ref="Q2693:R2693"/>
    <mergeCell ref="B2691:C2691"/>
    <mergeCell ref="D2691:F2691"/>
    <mergeCell ref="G2691:H2691"/>
    <mergeCell ref="I2691:J2691"/>
    <mergeCell ref="L2691:R2691"/>
    <mergeCell ref="B2692:C2692"/>
    <mergeCell ref="D2692:F2692"/>
    <mergeCell ref="G2692:H2692"/>
    <mergeCell ref="I2692:J2692"/>
    <mergeCell ref="L2692:M2692"/>
    <mergeCell ref="A2687:S2687"/>
    <mergeCell ref="A2688:D2688"/>
    <mergeCell ref="E2688:S2688"/>
    <mergeCell ref="A2689:D2689"/>
    <mergeCell ref="E2689:S2689"/>
    <mergeCell ref="A2690:D2690"/>
    <mergeCell ref="E2690:O2690"/>
    <mergeCell ref="P2690:Q2690"/>
    <mergeCell ref="R2690:S2690"/>
    <mergeCell ref="Q2701:R2701"/>
    <mergeCell ref="B2702:C2702"/>
    <mergeCell ref="D2702:F2702"/>
    <mergeCell ref="G2702:H2702"/>
    <mergeCell ref="I2702:J2702"/>
    <mergeCell ref="L2702:M2702"/>
    <mergeCell ref="O2702:P2702"/>
    <mergeCell ref="Q2702:R2702"/>
    <mergeCell ref="B2701:C2701"/>
    <mergeCell ref="D2701:F2701"/>
    <mergeCell ref="G2701:H2701"/>
    <mergeCell ref="I2701:J2701"/>
    <mergeCell ref="L2701:M2701"/>
    <mergeCell ref="O2701:P2701"/>
    <mergeCell ref="A2698:S2698"/>
    <mergeCell ref="A2699:D2699"/>
    <mergeCell ref="E2699:O2699"/>
    <mergeCell ref="P2699:Q2699"/>
    <mergeCell ref="R2699:S2699"/>
    <mergeCell ref="B2700:C2700"/>
    <mergeCell ref="D2700:F2700"/>
    <mergeCell ref="G2700:H2700"/>
    <mergeCell ref="I2700:J2700"/>
    <mergeCell ref="L2700:R2700"/>
    <mergeCell ref="O2696:P2696"/>
    <mergeCell ref="Q2696:R2696"/>
    <mergeCell ref="A2697:K2697"/>
    <mergeCell ref="L2697:M2697"/>
    <mergeCell ref="O2697:P2697"/>
    <mergeCell ref="Q2697:R2697"/>
    <mergeCell ref="Q2707:R2707"/>
    <mergeCell ref="B2695:C2695"/>
    <mergeCell ref="D2695:F2695"/>
    <mergeCell ref="G2695:H2695"/>
    <mergeCell ref="I2695:J2695"/>
    <mergeCell ref="L2695:M2695"/>
    <mergeCell ref="O2695:P2695"/>
    <mergeCell ref="Q2695:R2695"/>
    <mergeCell ref="A2696:K2696"/>
    <mergeCell ref="L2696:M2696"/>
    <mergeCell ref="B2707:C2707"/>
    <mergeCell ref="D2707:F2707"/>
    <mergeCell ref="G2707:H2707"/>
    <mergeCell ref="I2707:J2707"/>
    <mergeCell ref="L2707:M2707"/>
    <mergeCell ref="O2707:P2707"/>
    <mergeCell ref="O2705:P2705"/>
    <mergeCell ref="Q2705:R2705"/>
    <mergeCell ref="B2706:C2706"/>
    <mergeCell ref="D2706:F2706"/>
    <mergeCell ref="G2706:H2706"/>
    <mergeCell ref="I2706:J2706"/>
    <mergeCell ref="L2706:M2706"/>
    <mergeCell ref="O2706:P2706"/>
    <mergeCell ref="Q2706:R2706"/>
    <mergeCell ref="G2704:H2704"/>
    <mergeCell ref="I2704:J2704"/>
    <mergeCell ref="L2704:M2704"/>
    <mergeCell ref="O2704:P2704"/>
    <mergeCell ref="Q2704:R2704"/>
    <mergeCell ref="B2705:C2705"/>
    <mergeCell ref="D2705:F2705"/>
    <mergeCell ref="G2705:H2705"/>
    <mergeCell ref="I2705:J2705"/>
    <mergeCell ref="L2705:M2705"/>
    <mergeCell ref="Q2712:R2712"/>
    <mergeCell ref="B2703:C2703"/>
    <mergeCell ref="D2703:F2703"/>
    <mergeCell ref="G2703:H2703"/>
    <mergeCell ref="I2703:J2703"/>
    <mergeCell ref="L2703:M2703"/>
    <mergeCell ref="O2703:P2703"/>
    <mergeCell ref="Q2703:R2703"/>
    <mergeCell ref="B2704:C2704"/>
    <mergeCell ref="D2704:F2704"/>
    <mergeCell ref="B2712:C2712"/>
    <mergeCell ref="D2712:F2712"/>
    <mergeCell ref="G2712:H2712"/>
    <mergeCell ref="I2712:J2712"/>
    <mergeCell ref="L2712:M2712"/>
    <mergeCell ref="O2712:P2712"/>
    <mergeCell ref="O2710:P2710"/>
    <mergeCell ref="Q2710:R2710"/>
    <mergeCell ref="B2711:C2711"/>
    <mergeCell ref="D2711:F2711"/>
    <mergeCell ref="G2711:H2711"/>
    <mergeCell ref="I2711:J2711"/>
    <mergeCell ref="L2711:M2711"/>
    <mergeCell ref="O2711:P2711"/>
    <mergeCell ref="Q2711:R2711"/>
    <mergeCell ref="G2709:H2709"/>
    <mergeCell ref="I2709:J2709"/>
    <mergeCell ref="L2709:M2709"/>
    <mergeCell ref="O2709:P2709"/>
    <mergeCell ref="Q2709:R2709"/>
    <mergeCell ref="B2710:C2710"/>
    <mergeCell ref="D2710:F2710"/>
    <mergeCell ref="G2710:H2710"/>
    <mergeCell ref="I2710:J2710"/>
    <mergeCell ref="L2710:M2710"/>
    <mergeCell ref="Q2717:R2717"/>
    <mergeCell ref="B2708:C2708"/>
    <mergeCell ref="D2708:F2708"/>
    <mergeCell ref="G2708:H2708"/>
    <mergeCell ref="I2708:J2708"/>
    <mergeCell ref="L2708:M2708"/>
    <mergeCell ref="O2708:P2708"/>
    <mergeCell ref="Q2708:R2708"/>
    <mergeCell ref="B2709:C2709"/>
    <mergeCell ref="D2709:F2709"/>
    <mergeCell ref="B2717:C2717"/>
    <mergeCell ref="D2717:F2717"/>
    <mergeCell ref="G2717:H2717"/>
    <mergeCell ref="I2717:J2717"/>
    <mergeCell ref="L2717:M2717"/>
    <mergeCell ref="O2717:P2717"/>
    <mergeCell ref="Q2715:R2715"/>
    <mergeCell ref="B2716:C2716"/>
    <mergeCell ref="D2716:F2716"/>
    <mergeCell ref="G2716:H2716"/>
    <mergeCell ref="I2716:J2716"/>
    <mergeCell ref="L2716:M2716"/>
    <mergeCell ref="O2716:P2716"/>
    <mergeCell ref="Q2716:R2716"/>
    <mergeCell ref="B2715:C2715"/>
    <mergeCell ref="D2715:F2715"/>
    <mergeCell ref="G2715:H2715"/>
    <mergeCell ref="I2715:J2715"/>
    <mergeCell ref="L2715:M2715"/>
    <mergeCell ref="O2715:P2715"/>
    <mergeCell ref="Q2713:R2713"/>
    <mergeCell ref="B2714:C2714"/>
    <mergeCell ref="D2714:F2714"/>
    <mergeCell ref="G2714:H2714"/>
    <mergeCell ref="I2714:J2714"/>
    <mergeCell ref="L2714:M2714"/>
    <mergeCell ref="O2714:P2714"/>
    <mergeCell ref="Q2714:R2714"/>
    <mergeCell ref="B2713:C2713"/>
    <mergeCell ref="D2713:F2713"/>
    <mergeCell ref="G2713:H2713"/>
    <mergeCell ref="I2713:J2713"/>
    <mergeCell ref="L2713:M2713"/>
    <mergeCell ref="O2713:P2713"/>
    <mergeCell ref="Q2724:R2724"/>
    <mergeCell ref="B2725:C2725"/>
    <mergeCell ref="D2725:F2725"/>
    <mergeCell ref="G2725:H2725"/>
    <mergeCell ref="I2725:J2725"/>
    <mergeCell ref="L2725:M2725"/>
    <mergeCell ref="O2725:P2725"/>
    <mergeCell ref="Q2725:R2725"/>
    <mergeCell ref="B2724:C2724"/>
    <mergeCell ref="D2724:F2724"/>
    <mergeCell ref="G2724:H2724"/>
    <mergeCell ref="I2724:J2724"/>
    <mergeCell ref="L2724:M2724"/>
    <mergeCell ref="O2724:P2724"/>
    <mergeCell ref="A2721:S2721"/>
    <mergeCell ref="A2722:D2722"/>
    <mergeCell ref="E2722:O2722"/>
    <mergeCell ref="P2722:Q2722"/>
    <mergeCell ref="R2722:S2722"/>
    <mergeCell ref="B2723:C2723"/>
    <mergeCell ref="D2723:F2723"/>
    <mergeCell ref="G2723:H2723"/>
    <mergeCell ref="I2723:J2723"/>
    <mergeCell ref="L2723:R2723"/>
    <mergeCell ref="Q2718:R2718"/>
    <mergeCell ref="A2719:K2719"/>
    <mergeCell ref="L2719:M2719"/>
    <mergeCell ref="O2719:P2719"/>
    <mergeCell ref="Q2719:R2719"/>
    <mergeCell ref="A2720:K2720"/>
    <mergeCell ref="L2720:M2720"/>
    <mergeCell ref="O2720:P2720"/>
    <mergeCell ref="Q2720:R2720"/>
    <mergeCell ref="B2718:C2718"/>
    <mergeCell ref="D2718:F2718"/>
    <mergeCell ref="G2718:H2718"/>
    <mergeCell ref="I2718:J2718"/>
    <mergeCell ref="L2718:M2718"/>
    <mergeCell ref="O2718:P2718"/>
    <mergeCell ref="O2732:P2732"/>
    <mergeCell ref="Q2732:R2732"/>
    <mergeCell ref="B2733:C2733"/>
    <mergeCell ref="D2733:F2733"/>
    <mergeCell ref="G2733:H2733"/>
    <mergeCell ref="I2733:J2733"/>
    <mergeCell ref="L2733:M2733"/>
    <mergeCell ref="O2733:P2733"/>
    <mergeCell ref="Q2733:R2733"/>
    <mergeCell ref="B2731:C2731"/>
    <mergeCell ref="D2731:F2731"/>
    <mergeCell ref="G2731:H2731"/>
    <mergeCell ref="I2731:J2731"/>
    <mergeCell ref="L2731:R2731"/>
    <mergeCell ref="B2732:C2732"/>
    <mergeCell ref="D2732:F2732"/>
    <mergeCell ref="G2732:H2732"/>
    <mergeCell ref="I2732:J2732"/>
    <mergeCell ref="L2732:M2732"/>
    <mergeCell ref="A2728:K2728"/>
    <mergeCell ref="L2728:M2728"/>
    <mergeCell ref="O2728:P2728"/>
    <mergeCell ref="Q2728:R2728"/>
    <mergeCell ref="A2729:S2729"/>
    <mergeCell ref="A2730:D2730"/>
    <mergeCell ref="E2730:O2730"/>
    <mergeCell ref="P2730:Q2730"/>
    <mergeCell ref="R2730:S2730"/>
    <mergeCell ref="O2726:P2726"/>
    <mergeCell ref="Q2726:R2726"/>
    <mergeCell ref="A2727:K2727"/>
    <mergeCell ref="L2727:M2727"/>
    <mergeCell ref="O2727:P2727"/>
    <mergeCell ref="Q2727:R2727"/>
    <mergeCell ref="A2739:S2739"/>
    <mergeCell ref="A2740:D2740"/>
    <mergeCell ref="E2740:O2740"/>
    <mergeCell ref="P2740:Q2740"/>
    <mergeCell ref="R2740:S2740"/>
    <mergeCell ref="B2726:C2726"/>
    <mergeCell ref="D2726:F2726"/>
    <mergeCell ref="G2726:H2726"/>
    <mergeCell ref="I2726:J2726"/>
    <mergeCell ref="L2726:M2726"/>
    <mergeCell ref="Q2736:R2736"/>
    <mergeCell ref="A2737:K2737"/>
    <mergeCell ref="L2737:M2737"/>
    <mergeCell ref="O2737:P2737"/>
    <mergeCell ref="Q2737:R2737"/>
    <mergeCell ref="A2738:K2738"/>
    <mergeCell ref="L2738:M2738"/>
    <mergeCell ref="O2738:P2738"/>
    <mergeCell ref="Q2738:R2738"/>
    <mergeCell ref="B2736:C2736"/>
    <mergeCell ref="D2736:F2736"/>
    <mergeCell ref="G2736:H2736"/>
    <mergeCell ref="I2736:J2736"/>
    <mergeCell ref="L2736:M2736"/>
    <mergeCell ref="O2736:P2736"/>
    <mergeCell ref="Q2734:R2734"/>
    <mergeCell ref="B2735:C2735"/>
    <mergeCell ref="D2735:F2735"/>
    <mergeCell ref="G2735:H2735"/>
    <mergeCell ref="I2735:J2735"/>
    <mergeCell ref="L2735:M2735"/>
    <mergeCell ref="O2735:P2735"/>
    <mergeCell ref="Q2735:R2735"/>
    <mergeCell ref="B2734:C2734"/>
    <mergeCell ref="D2734:F2734"/>
    <mergeCell ref="G2734:H2734"/>
    <mergeCell ref="I2734:J2734"/>
    <mergeCell ref="L2734:M2734"/>
    <mergeCell ref="O2734:P2734"/>
    <mergeCell ref="Q2744:R2744"/>
    <mergeCell ref="B2745:C2745"/>
    <mergeCell ref="D2745:F2745"/>
    <mergeCell ref="G2745:H2745"/>
    <mergeCell ref="I2745:J2745"/>
    <mergeCell ref="L2745:M2745"/>
    <mergeCell ref="O2745:P2745"/>
    <mergeCell ref="Q2745:R2745"/>
    <mergeCell ref="B2744:C2744"/>
    <mergeCell ref="D2744:F2744"/>
    <mergeCell ref="G2744:H2744"/>
    <mergeCell ref="I2744:J2744"/>
    <mergeCell ref="L2744:M2744"/>
    <mergeCell ref="O2744:P2744"/>
    <mergeCell ref="L2742:M2742"/>
    <mergeCell ref="O2742:P2742"/>
    <mergeCell ref="Q2742:R2742"/>
    <mergeCell ref="B2743:C2743"/>
    <mergeCell ref="D2743:F2743"/>
    <mergeCell ref="G2743:H2743"/>
    <mergeCell ref="I2743:J2743"/>
    <mergeCell ref="L2743:M2743"/>
    <mergeCell ref="O2743:P2743"/>
    <mergeCell ref="Q2743:R2743"/>
    <mergeCell ref="Q2750:R2750"/>
    <mergeCell ref="B2741:C2741"/>
    <mergeCell ref="D2741:F2741"/>
    <mergeCell ref="G2741:H2741"/>
    <mergeCell ref="I2741:J2741"/>
    <mergeCell ref="L2741:R2741"/>
    <mergeCell ref="B2742:C2742"/>
    <mergeCell ref="D2742:F2742"/>
    <mergeCell ref="G2742:H2742"/>
    <mergeCell ref="I2742:J2742"/>
    <mergeCell ref="B2750:C2750"/>
    <mergeCell ref="D2750:F2750"/>
    <mergeCell ref="G2750:H2750"/>
    <mergeCell ref="I2750:J2750"/>
    <mergeCell ref="L2750:M2750"/>
    <mergeCell ref="O2750:P2750"/>
    <mergeCell ref="O2748:P2748"/>
    <mergeCell ref="Q2748:R2748"/>
    <mergeCell ref="B2749:C2749"/>
    <mergeCell ref="D2749:F2749"/>
    <mergeCell ref="G2749:H2749"/>
    <mergeCell ref="I2749:J2749"/>
    <mergeCell ref="L2749:M2749"/>
    <mergeCell ref="O2749:P2749"/>
    <mergeCell ref="Q2749:R2749"/>
    <mergeCell ref="G2747:H2747"/>
    <mergeCell ref="I2747:J2747"/>
    <mergeCell ref="L2747:M2747"/>
    <mergeCell ref="O2747:P2747"/>
    <mergeCell ref="Q2747:R2747"/>
    <mergeCell ref="B2748:C2748"/>
    <mergeCell ref="D2748:F2748"/>
    <mergeCell ref="G2748:H2748"/>
    <mergeCell ref="I2748:J2748"/>
    <mergeCell ref="L2748:M2748"/>
    <mergeCell ref="Q2755:R2755"/>
    <mergeCell ref="B2746:C2746"/>
    <mergeCell ref="D2746:F2746"/>
    <mergeCell ref="G2746:H2746"/>
    <mergeCell ref="I2746:J2746"/>
    <mergeCell ref="L2746:M2746"/>
    <mergeCell ref="O2746:P2746"/>
    <mergeCell ref="Q2746:R2746"/>
    <mergeCell ref="B2747:C2747"/>
    <mergeCell ref="D2747:F2747"/>
    <mergeCell ref="B2755:C2755"/>
    <mergeCell ref="D2755:F2755"/>
    <mergeCell ref="G2755:H2755"/>
    <mergeCell ref="I2755:J2755"/>
    <mergeCell ref="L2755:M2755"/>
    <mergeCell ref="O2755:P2755"/>
    <mergeCell ref="Q2753:R2753"/>
    <mergeCell ref="B2754:C2754"/>
    <mergeCell ref="D2754:F2754"/>
    <mergeCell ref="G2754:H2754"/>
    <mergeCell ref="I2754:J2754"/>
    <mergeCell ref="L2754:M2754"/>
    <mergeCell ref="O2754:P2754"/>
    <mergeCell ref="Q2754:R2754"/>
    <mergeCell ref="B2753:C2753"/>
    <mergeCell ref="D2753:F2753"/>
    <mergeCell ref="G2753:H2753"/>
    <mergeCell ref="I2753:J2753"/>
    <mergeCell ref="L2753:M2753"/>
    <mergeCell ref="O2753:P2753"/>
    <mergeCell ref="Q2751:R2751"/>
    <mergeCell ref="B2752:C2752"/>
    <mergeCell ref="D2752:F2752"/>
    <mergeCell ref="G2752:H2752"/>
    <mergeCell ref="I2752:J2752"/>
    <mergeCell ref="L2752:M2752"/>
    <mergeCell ref="O2752:P2752"/>
    <mergeCell ref="Q2752:R2752"/>
    <mergeCell ref="B2751:C2751"/>
    <mergeCell ref="D2751:F2751"/>
    <mergeCell ref="G2751:H2751"/>
    <mergeCell ref="I2751:J2751"/>
    <mergeCell ref="L2751:M2751"/>
    <mergeCell ref="O2751:P2751"/>
    <mergeCell ref="Q2762:R2762"/>
    <mergeCell ref="B2763:C2763"/>
    <mergeCell ref="D2763:F2763"/>
    <mergeCell ref="G2763:H2763"/>
    <mergeCell ref="I2763:J2763"/>
    <mergeCell ref="L2763:M2763"/>
    <mergeCell ref="O2763:P2763"/>
    <mergeCell ref="Q2763:R2763"/>
    <mergeCell ref="B2762:C2762"/>
    <mergeCell ref="D2762:F2762"/>
    <mergeCell ref="G2762:H2762"/>
    <mergeCell ref="I2762:J2762"/>
    <mergeCell ref="L2762:M2762"/>
    <mergeCell ref="O2762:P2762"/>
    <mergeCell ref="A2759:S2759"/>
    <mergeCell ref="A2760:D2760"/>
    <mergeCell ref="E2760:O2760"/>
    <mergeCell ref="P2760:Q2760"/>
    <mergeCell ref="R2760:S2760"/>
    <mergeCell ref="B2761:C2761"/>
    <mergeCell ref="D2761:F2761"/>
    <mergeCell ref="G2761:H2761"/>
    <mergeCell ref="I2761:J2761"/>
    <mergeCell ref="L2761:R2761"/>
    <mergeCell ref="Q2756:R2756"/>
    <mergeCell ref="A2757:K2757"/>
    <mergeCell ref="L2757:M2757"/>
    <mergeCell ref="O2757:P2757"/>
    <mergeCell ref="Q2757:R2757"/>
    <mergeCell ref="A2758:K2758"/>
    <mergeCell ref="L2758:M2758"/>
    <mergeCell ref="O2758:P2758"/>
    <mergeCell ref="Q2758:R2758"/>
    <mergeCell ref="B2756:C2756"/>
    <mergeCell ref="D2756:F2756"/>
    <mergeCell ref="G2756:H2756"/>
    <mergeCell ref="I2756:J2756"/>
    <mergeCell ref="L2756:M2756"/>
    <mergeCell ref="O2756:P2756"/>
    <mergeCell ref="A2768:K2768"/>
    <mergeCell ref="L2768:M2768"/>
    <mergeCell ref="O2768:P2768"/>
    <mergeCell ref="Q2768:R2768"/>
    <mergeCell ref="A2769:K2769"/>
    <mergeCell ref="L2769:M2769"/>
    <mergeCell ref="O2769:P2769"/>
    <mergeCell ref="Q2769:R2769"/>
    <mergeCell ref="O2766:P2766"/>
    <mergeCell ref="Q2766:R2766"/>
    <mergeCell ref="B2767:C2767"/>
    <mergeCell ref="D2767:F2767"/>
    <mergeCell ref="G2767:H2767"/>
    <mergeCell ref="I2767:J2767"/>
    <mergeCell ref="L2767:M2767"/>
    <mergeCell ref="O2767:P2767"/>
    <mergeCell ref="Q2767:R2767"/>
    <mergeCell ref="G2765:H2765"/>
    <mergeCell ref="I2765:J2765"/>
    <mergeCell ref="L2765:M2765"/>
    <mergeCell ref="O2765:P2765"/>
    <mergeCell ref="Q2765:R2765"/>
    <mergeCell ref="B2766:C2766"/>
    <mergeCell ref="D2766:F2766"/>
    <mergeCell ref="G2766:H2766"/>
    <mergeCell ref="I2766:J2766"/>
    <mergeCell ref="L2766:M2766"/>
    <mergeCell ref="Q2776:R2776"/>
    <mergeCell ref="B2764:C2764"/>
    <mergeCell ref="D2764:F2764"/>
    <mergeCell ref="G2764:H2764"/>
    <mergeCell ref="I2764:J2764"/>
    <mergeCell ref="L2764:M2764"/>
    <mergeCell ref="O2764:P2764"/>
    <mergeCell ref="Q2764:R2764"/>
    <mergeCell ref="B2765:C2765"/>
    <mergeCell ref="D2765:F2765"/>
    <mergeCell ref="B2776:C2776"/>
    <mergeCell ref="D2776:F2776"/>
    <mergeCell ref="G2776:H2776"/>
    <mergeCell ref="I2776:J2776"/>
    <mergeCell ref="L2776:M2776"/>
    <mergeCell ref="O2776:P2776"/>
    <mergeCell ref="Q2774:R2774"/>
    <mergeCell ref="B2775:C2775"/>
    <mergeCell ref="D2775:F2775"/>
    <mergeCell ref="G2775:H2775"/>
    <mergeCell ref="I2775:J2775"/>
    <mergeCell ref="L2775:M2775"/>
    <mergeCell ref="O2775:P2775"/>
    <mergeCell ref="Q2775:R2775"/>
    <mergeCell ref="B2774:C2774"/>
    <mergeCell ref="D2774:F2774"/>
    <mergeCell ref="G2774:H2774"/>
    <mergeCell ref="I2774:J2774"/>
    <mergeCell ref="L2774:M2774"/>
    <mergeCell ref="O2774:P2774"/>
    <mergeCell ref="L2772:R2772"/>
    <mergeCell ref="B2773:C2773"/>
    <mergeCell ref="D2773:F2773"/>
    <mergeCell ref="G2773:H2773"/>
    <mergeCell ref="I2773:J2773"/>
    <mergeCell ref="L2773:M2773"/>
    <mergeCell ref="O2773:P2773"/>
    <mergeCell ref="Q2773:R2773"/>
    <mergeCell ref="Q2781:R2781"/>
    <mergeCell ref="A2770:S2770"/>
    <mergeCell ref="A2771:D2771"/>
    <mergeCell ref="E2771:O2771"/>
    <mergeCell ref="P2771:Q2771"/>
    <mergeCell ref="R2771:S2771"/>
    <mergeCell ref="B2772:C2772"/>
    <mergeCell ref="D2772:F2772"/>
    <mergeCell ref="G2772:H2772"/>
    <mergeCell ref="I2772:J2772"/>
    <mergeCell ref="B2781:C2781"/>
    <mergeCell ref="D2781:F2781"/>
    <mergeCell ref="G2781:H2781"/>
    <mergeCell ref="I2781:J2781"/>
    <mergeCell ref="L2781:M2781"/>
    <mergeCell ref="O2781:P2781"/>
    <mergeCell ref="O2779:P2779"/>
    <mergeCell ref="Q2779:R2779"/>
    <mergeCell ref="B2780:C2780"/>
    <mergeCell ref="D2780:F2780"/>
    <mergeCell ref="G2780:H2780"/>
    <mergeCell ref="I2780:J2780"/>
    <mergeCell ref="L2780:M2780"/>
    <mergeCell ref="O2780:P2780"/>
    <mergeCell ref="Q2780:R2780"/>
    <mergeCell ref="G2778:H2778"/>
    <mergeCell ref="I2778:J2778"/>
    <mergeCell ref="L2778:M2778"/>
    <mergeCell ref="O2778:P2778"/>
    <mergeCell ref="Q2778:R2778"/>
    <mergeCell ref="B2779:C2779"/>
    <mergeCell ref="D2779:F2779"/>
    <mergeCell ref="G2779:H2779"/>
    <mergeCell ref="I2779:J2779"/>
    <mergeCell ref="L2779:M2779"/>
    <mergeCell ref="Q2786:R2786"/>
    <mergeCell ref="B2777:C2777"/>
    <mergeCell ref="D2777:F2777"/>
    <mergeCell ref="G2777:H2777"/>
    <mergeCell ref="I2777:J2777"/>
    <mergeCell ref="L2777:M2777"/>
    <mergeCell ref="O2777:P2777"/>
    <mergeCell ref="Q2777:R2777"/>
    <mergeCell ref="B2778:C2778"/>
    <mergeCell ref="D2778:F2778"/>
    <mergeCell ref="B2786:C2786"/>
    <mergeCell ref="D2786:F2786"/>
    <mergeCell ref="G2786:H2786"/>
    <mergeCell ref="I2786:J2786"/>
    <mergeCell ref="L2786:M2786"/>
    <mergeCell ref="O2786:P2786"/>
    <mergeCell ref="O2784:P2784"/>
    <mergeCell ref="Q2784:R2784"/>
    <mergeCell ref="B2785:C2785"/>
    <mergeCell ref="D2785:F2785"/>
    <mergeCell ref="G2785:H2785"/>
    <mergeCell ref="I2785:J2785"/>
    <mergeCell ref="L2785:M2785"/>
    <mergeCell ref="O2785:P2785"/>
    <mergeCell ref="Q2785:R2785"/>
    <mergeCell ref="G2783:H2783"/>
    <mergeCell ref="I2783:J2783"/>
    <mergeCell ref="L2783:M2783"/>
    <mergeCell ref="O2783:P2783"/>
    <mergeCell ref="Q2783:R2783"/>
    <mergeCell ref="B2784:C2784"/>
    <mergeCell ref="D2784:F2784"/>
    <mergeCell ref="G2784:H2784"/>
    <mergeCell ref="I2784:J2784"/>
    <mergeCell ref="L2784:M2784"/>
    <mergeCell ref="Q2791:R2791"/>
    <mergeCell ref="B2782:C2782"/>
    <mergeCell ref="D2782:F2782"/>
    <mergeCell ref="G2782:H2782"/>
    <mergeCell ref="I2782:J2782"/>
    <mergeCell ref="L2782:M2782"/>
    <mergeCell ref="O2782:P2782"/>
    <mergeCell ref="Q2782:R2782"/>
    <mergeCell ref="B2783:C2783"/>
    <mergeCell ref="D2783:F2783"/>
    <mergeCell ref="B2791:C2791"/>
    <mergeCell ref="D2791:F2791"/>
    <mergeCell ref="G2791:H2791"/>
    <mergeCell ref="I2791:J2791"/>
    <mergeCell ref="L2791:M2791"/>
    <mergeCell ref="O2791:P2791"/>
    <mergeCell ref="O2789:P2789"/>
    <mergeCell ref="Q2789:R2789"/>
    <mergeCell ref="B2790:C2790"/>
    <mergeCell ref="D2790:F2790"/>
    <mergeCell ref="G2790:H2790"/>
    <mergeCell ref="I2790:J2790"/>
    <mergeCell ref="L2790:M2790"/>
    <mergeCell ref="O2790:P2790"/>
    <mergeCell ref="Q2790:R2790"/>
    <mergeCell ref="G2788:H2788"/>
    <mergeCell ref="I2788:J2788"/>
    <mergeCell ref="L2788:M2788"/>
    <mergeCell ref="O2788:P2788"/>
    <mergeCell ref="Q2788:R2788"/>
    <mergeCell ref="B2789:C2789"/>
    <mergeCell ref="D2789:F2789"/>
    <mergeCell ref="G2789:H2789"/>
    <mergeCell ref="I2789:J2789"/>
    <mergeCell ref="L2789:M2789"/>
    <mergeCell ref="Q2796:R2796"/>
    <mergeCell ref="B2787:C2787"/>
    <mergeCell ref="D2787:F2787"/>
    <mergeCell ref="G2787:H2787"/>
    <mergeCell ref="I2787:J2787"/>
    <mergeCell ref="L2787:M2787"/>
    <mergeCell ref="O2787:P2787"/>
    <mergeCell ref="Q2787:R2787"/>
    <mergeCell ref="B2788:C2788"/>
    <mergeCell ref="D2788:F2788"/>
    <mergeCell ref="B2796:C2796"/>
    <mergeCell ref="D2796:F2796"/>
    <mergeCell ref="G2796:H2796"/>
    <mergeCell ref="I2796:J2796"/>
    <mergeCell ref="L2796:M2796"/>
    <mergeCell ref="O2796:P2796"/>
    <mergeCell ref="O2794:P2794"/>
    <mergeCell ref="Q2794:R2794"/>
    <mergeCell ref="B2795:C2795"/>
    <mergeCell ref="D2795:F2795"/>
    <mergeCell ref="G2795:H2795"/>
    <mergeCell ref="I2795:J2795"/>
    <mergeCell ref="L2795:M2795"/>
    <mergeCell ref="O2795:P2795"/>
    <mergeCell ref="Q2795:R2795"/>
    <mergeCell ref="G2793:H2793"/>
    <mergeCell ref="I2793:J2793"/>
    <mergeCell ref="L2793:M2793"/>
    <mergeCell ref="O2793:P2793"/>
    <mergeCell ref="Q2793:R2793"/>
    <mergeCell ref="B2794:C2794"/>
    <mergeCell ref="D2794:F2794"/>
    <mergeCell ref="G2794:H2794"/>
    <mergeCell ref="I2794:J2794"/>
    <mergeCell ref="L2794:M2794"/>
    <mergeCell ref="Q2804:R2804"/>
    <mergeCell ref="B2792:C2792"/>
    <mergeCell ref="D2792:F2792"/>
    <mergeCell ref="G2792:H2792"/>
    <mergeCell ref="I2792:J2792"/>
    <mergeCell ref="L2792:M2792"/>
    <mergeCell ref="O2792:P2792"/>
    <mergeCell ref="Q2792:R2792"/>
    <mergeCell ref="B2793:C2793"/>
    <mergeCell ref="D2793:F2793"/>
    <mergeCell ref="B2804:C2804"/>
    <mergeCell ref="D2804:F2804"/>
    <mergeCell ref="G2804:H2804"/>
    <mergeCell ref="I2804:J2804"/>
    <mergeCell ref="L2804:M2804"/>
    <mergeCell ref="O2804:P2804"/>
    <mergeCell ref="Q2802:R2802"/>
    <mergeCell ref="B2803:C2803"/>
    <mergeCell ref="D2803:F2803"/>
    <mergeCell ref="G2803:H2803"/>
    <mergeCell ref="I2803:J2803"/>
    <mergeCell ref="L2803:M2803"/>
    <mergeCell ref="O2803:P2803"/>
    <mergeCell ref="Q2803:R2803"/>
    <mergeCell ref="B2802:C2802"/>
    <mergeCell ref="D2802:F2802"/>
    <mergeCell ref="G2802:H2802"/>
    <mergeCell ref="I2802:J2802"/>
    <mergeCell ref="L2802:M2802"/>
    <mergeCell ref="O2802:P2802"/>
    <mergeCell ref="A2799:S2799"/>
    <mergeCell ref="A2800:D2800"/>
    <mergeCell ref="E2800:O2800"/>
    <mergeCell ref="P2800:Q2800"/>
    <mergeCell ref="R2800:S2800"/>
    <mergeCell ref="B2801:C2801"/>
    <mergeCell ref="D2801:F2801"/>
    <mergeCell ref="G2801:H2801"/>
    <mergeCell ref="I2801:J2801"/>
    <mergeCell ref="L2801:R2801"/>
    <mergeCell ref="A2797:K2797"/>
    <mergeCell ref="L2797:M2797"/>
    <mergeCell ref="O2797:P2797"/>
    <mergeCell ref="Q2797:R2797"/>
    <mergeCell ref="A2798:K2798"/>
    <mergeCell ref="L2798:M2798"/>
    <mergeCell ref="O2798:P2798"/>
    <mergeCell ref="Q2798:R2798"/>
    <mergeCell ref="Q2811:R2811"/>
    <mergeCell ref="B2812:C2812"/>
    <mergeCell ref="D2812:F2812"/>
    <mergeCell ref="G2812:H2812"/>
    <mergeCell ref="I2812:J2812"/>
    <mergeCell ref="L2812:M2812"/>
    <mergeCell ref="O2812:P2812"/>
    <mergeCell ref="Q2812:R2812"/>
    <mergeCell ref="B2811:C2811"/>
    <mergeCell ref="D2811:F2811"/>
    <mergeCell ref="G2811:H2811"/>
    <mergeCell ref="I2811:J2811"/>
    <mergeCell ref="L2811:M2811"/>
    <mergeCell ref="O2811:P2811"/>
    <mergeCell ref="A2808:S2808"/>
    <mergeCell ref="A2809:D2809"/>
    <mergeCell ref="E2809:O2809"/>
    <mergeCell ref="P2809:Q2809"/>
    <mergeCell ref="R2809:S2809"/>
    <mergeCell ref="B2810:C2810"/>
    <mergeCell ref="D2810:F2810"/>
    <mergeCell ref="G2810:H2810"/>
    <mergeCell ref="I2810:J2810"/>
    <mergeCell ref="L2810:R2810"/>
    <mergeCell ref="O2806:P2806"/>
    <mergeCell ref="Q2806:R2806"/>
    <mergeCell ref="A2807:K2807"/>
    <mergeCell ref="L2807:M2807"/>
    <mergeCell ref="O2807:P2807"/>
    <mergeCell ref="Q2807:R2807"/>
    <mergeCell ref="Q2820:R2820"/>
    <mergeCell ref="B2805:C2805"/>
    <mergeCell ref="D2805:F2805"/>
    <mergeCell ref="G2805:H2805"/>
    <mergeCell ref="I2805:J2805"/>
    <mergeCell ref="L2805:M2805"/>
    <mergeCell ref="O2805:P2805"/>
    <mergeCell ref="Q2805:R2805"/>
    <mergeCell ref="A2806:K2806"/>
    <mergeCell ref="L2806:M2806"/>
    <mergeCell ref="B2820:C2820"/>
    <mergeCell ref="D2820:F2820"/>
    <mergeCell ref="G2820:H2820"/>
    <mergeCell ref="I2820:J2820"/>
    <mergeCell ref="L2820:M2820"/>
    <mergeCell ref="O2820:P2820"/>
    <mergeCell ref="Q2818:R2818"/>
    <mergeCell ref="B2819:C2819"/>
    <mergeCell ref="D2819:F2819"/>
    <mergeCell ref="G2819:H2819"/>
    <mergeCell ref="I2819:J2819"/>
    <mergeCell ref="L2819:M2819"/>
    <mergeCell ref="O2819:P2819"/>
    <mergeCell ref="Q2819:R2819"/>
    <mergeCell ref="B2818:C2818"/>
    <mergeCell ref="D2818:F2818"/>
    <mergeCell ref="G2818:H2818"/>
    <mergeCell ref="I2818:J2818"/>
    <mergeCell ref="L2818:M2818"/>
    <mergeCell ref="O2818:P2818"/>
    <mergeCell ref="A2816:D2816"/>
    <mergeCell ref="E2816:O2816"/>
    <mergeCell ref="P2816:Q2816"/>
    <mergeCell ref="R2816:S2816"/>
    <mergeCell ref="B2817:C2817"/>
    <mergeCell ref="D2817:F2817"/>
    <mergeCell ref="G2817:H2817"/>
    <mergeCell ref="I2817:J2817"/>
    <mergeCell ref="L2817:R2817"/>
    <mergeCell ref="Q2825:R2825"/>
    <mergeCell ref="A2813:K2813"/>
    <mergeCell ref="L2813:M2813"/>
    <mergeCell ref="O2813:P2813"/>
    <mergeCell ref="Q2813:R2813"/>
    <mergeCell ref="A2814:K2814"/>
    <mergeCell ref="L2814:M2814"/>
    <mergeCell ref="O2814:P2814"/>
    <mergeCell ref="Q2814:R2814"/>
    <mergeCell ref="A2815:S2815"/>
    <mergeCell ref="B2825:C2825"/>
    <mergeCell ref="D2825:F2825"/>
    <mergeCell ref="G2825:H2825"/>
    <mergeCell ref="I2825:J2825"/>
    <mergeCell ref="L2825:M2825"/>
    <mergeCell ref="O2825:P2825"/>
    <mergeCell ref="O2823:P2823"/>
    <mergeCell ref="Q2823:R2823"/>
    <mergeCell ref="B2824:C2824"/>
    <mergeCell ref="D2824:F2824"/>
    <mergeCell ref="G2824:H2824"/>
    <mergeCell ref="I2824:J2824"/>
    <mergeCell ref="L2824:M2824"/>
    <mergeCell ref="O2824:P2824"/>
    <mergeCell ref="Q2824:R2824"/>
    <mergeCell ref="G2822:H2822"/>
    <mergeCell ref="I2822:J2822"/>
    <mergeCell ref="L2822:M2822"/>
    <mergeCell ref="O2822:P2822"/>
    <mergeCell ref="Q2822:R2822"/>
    <mergeCell ref="B2823:C2823"/>
    <mergeCell ref="D2823:F2823"/>
    <mergeCell ref="G2823:H2823"/>
    <mergeCell ref="I2823:J2823"/>
    <mergeCell ref="L2823:M2823"/>
    <mergeCell ref="Q2833:R2833"/>
    <mergeCell ref="B2821:C2821"/>
    <mergeCell ref="D2821:F2821"/>
    <mergeCell ref="G2821:H2821"/>
    <mergeCell ref="I2821:J2821"/>
    <mergeCell ref="L2821:M2821"/>
    <mergeCell ref="O2821:P2821"/>
    <mergeCell ref="Q2821:R2821"/>
    <mergeCell ref="B2822:C2822"/>
    <mergeCell ref="D2822:F2822"/>
    <mergeCell ref="B2833:C2833"/>
    <mergeCell ref="D2833:F2833"/>
    <mergeCell ref="G2833:H2833"/>
    <mergeCell ref="I2833:J2833"/>
    <mergeCell ref="L2833:M2833"/>
    <mergeCell ref="O2833:P2833"/>
    <mergeCell ref="A2830:S2830"/>
    <mergeCell ref="A2831:D2831"/>
    <mergeCell ref="E2831:O2831"/>
    <mergeCell ref="P2831:Q2831"/>
    <mergeCell ref="R2831:S2831"/>
    <mergeCell ref="B2832:C2832"/>
    <mergeCell ref="D2832:F2832"/>
    <mergeCell ref="G2832:H2832"/>
    <mergeCell ref="I2832:J2832"/>
    <mergeCell ref="L2832:R2832"/>
    <mergeCell ref="A2828:K2828"/>
    <mergeCell ref="L2828:M2828"/>
    <mergeCell ref="O2828:P2828"/>
    <mergeCell ref="Q2828:R2828"/>
    <mergeCell ref="A2829:K2829"/>
    <mergeCell ref="L2829:M2829"/>
    <mergeCell ref="O2829:P2829"/>
    <mergeCell ref="Q2829:R2829"/>
    <mergeCell ref="Q2826:R2826"/>
    <mergeCell ref="B2827:C2827"/>
    <mergeCell ref="D2827:F2827"/>
    <mergeCell ref="G2827:H2827"/>
    <mergeCell ref="I2827:J2827"/>
    <mergeCell ref="L2827:M2827"/>
    <mergeCell ref="O2827:P2827"/>
    <mergeCell ref="Q2827:R2827"/>
    <mergeCell ref="B2826:C2826"/>
    <mergeCell ref="D2826:F2826"/>
    <mergeCell ref="G2826:H2826"/>
    <mergeCell ref="I2826:J2826"/>
    <mergeCell ref="L2826:M2826"/>
    <mergeCell ref="O2826:P2826"/>
    <mergeCell ref="A2838:K2838"/>
    <mergeCell ref="L2838:M2838"/>
    <mergeCell ref="O2838:P2838"/>
    <mergeCell ref="Q2838:R2838"/>
    <mergeCell ref="A2839:K2839"/>
    <mergeCell ref="L2839:M2839"/>
    <mergeCell ref="O2839:P2839"/>
    <mergeCell ref="Q2839:R2839"/>
    <mergeCell ref="O2836:P2836"/>
    <mergeCell ref="Q2836:R2836"/>
    <mergeCell ref="B2837:C2837"/>
    <mergeCell ref="D2837:F2837"/>
    <mergeCell ref="G2837:H2837"/>
    <mergeCell ref="I2837:J2837"/>
    <mergeCell ref="L2837:M2837"/>
    <mergeCell ref="O2837:P2837"/>
    <mergeCell ref="Q2837:R2837"/>
    <mergeCell ref="G2835:H2835"/>
    <mergeCell ref="I2835:J2835"/>
    <mergeCell ref="L2835:M2835"/>
    <mergeCell ref="O2835:P2835"/>
    <mergeCell ref="Q2835:R2835"/>
    <mergeCell ref="B2836:C2836"/>
    <mergeCell ref="D2836:F2836"/>
    <mergeCell ref="G2836:H2836"/>
    <mergeCell ref="I2836:J2836"/>
    <mergeCell ref="L2836:M2836"/>
    <mergeCell ref="Q2846:R2846"/>
    <mergeCell ref="B2834:C2834"/>
    <mergeCell ref="D2834:F2834"/>
    <mergeCell ref="G2834:H2834"/>
    <mergeCell ref="I2834:J2834"/>
    <mergeCell ref="L2834:M2834"/>
    <mergeCell ref="O2834:P2834"/>
    <mergeCell ref="Q2834:R2834"/>
    <mergeCell ref="B2835:C2835"/>
    <mergeCell ref="D2835:F2835"/>
    <mergeCell ref="B2846:C2846"/>
    <mergeCell ref="D2846:F2846"/>
    <mergeCell ref="G2846:H2846"/>
    <mergeCell ref="I2846:J2846"/>
    <mergeCell ref="L2846:M2846"/>
    <mergeCell ref="O2846:P2846"/>
    <mergeCell ref="Q2844:R2844"/>
    <mergeCell ref="B2845:C2845"/>
    <mergeCell ref="D2845:F2845"/>
    <mergeCell ref="G2845:H2845"/>
    <mergeCell ref="I2845:J2845"/>
    <mergeCell ref="L2845:M2845"/>
    <mergeCell ref="O2845:P2845"/>
    <mergeCell ref="Q2845:R2845"/>
    <mergeCell ref="B2844:C2844"/>
    <mergeCell ref="D2844:F2844"/>
    <mergeCell ref="G2844:H2844"/>
    <mergeCell ref="I2844:J2844"/>
    <mergeCell ref="L2844:M2844"/>
    <mergeCell ref="O2844:P2844"/>
    <mergeCell ref="L2842:R2842"/>
    <mergeCell ref="B2843:C2843"/>
    <mergeCell ref="D2843:F2843"/>
    <mergeCell ref="G2843:H2843"/>
    <mergeCell ref="I2843:J2843"/>
    <mergeCell ref="L2843:M2843"/>
    <mergeCell ref="O2843:P2843"/>
    <mergeCell ref="Q2843:R2843"/>
    <mergeCell ref="Q2851:R2851"/>
    <mergeCell ref="A2840:S2840"/>
    <mergeCell ref="A2841:D2841"/>
    <mergeCell ref="E2841:O2841"/>
    <mergeCell ref="P2841:Q2841"/>
    <mergeCell ref="R2841:S2841"/>
    <mergeCell ref="B2842:C2842"/>
    <mergeCell ref="D2842:F2842"/>
    <mergeCell ref="G2842:H2842"/>
    <mergeCell ref="I2842:J2842"/>
    <mergeCell ref="B2851:C2851"/>
    <mergeCell ref="D2851:F2851"/>
    <mergeCell ref="G2851:H2851"/>
    <mergeCell ref="I2851:J2851"/>
    <mergeCell ref="L2851:M2851"/>
    <mergeCell ref="O2851:P2851"/>
    <mergeCell ref="O2849:P2849"/>
    <mergeCell ref="Q2849:R2849"/>
    <mergeCell ref="B2850:C2850"/>
    <mergeCell ref="D2850:F2850"/>
    <mergeCell ref="G2850:H2850"/>
    <mergeCell ref="I2850:J2850"/>
    <mergeCell ref="L2850:M2850"/>
    <mergeCell ref="O2850:P2850"/>
    <mergeCell ref="Q2850:R2850"/>
    <mergeCell ref="G2848:H2848"/>
    <mergeCell ref="I2848:J2848"/>
    <mergeCell ref="L2848:M2848"/>
    <mergeCell ref="O2848:P2848"/>
    <mergeCell ref="Q2848:R2848"/>
    <mergeCell ref="B2849:C2849"/>
    <mergeCell ref="D2849:F2849"/>
    <mergeCell ref="G2849:H2849"/>
    <mergeCell ref="I2849:J2849"/>
    <mergeCell ref="L2849:M2849"/>
    <mergeCell ref="Q2856:R2856"/>
    <mergeCell ref="B2847:C2847"/>
    <mergeCell ref="D2847:F2847"/>
    <mergeCell ref="G2847:H2847"/>
    <mergeCell ref="I2847:J2847"/>
    <mergeCell ref="L2847:M2847"/>
    <mergeCell ref="O2847:P2847"/>
    <mergeCell ref="Q2847:R2847"/>
    <mergeCell ref="B2848:C2848"/>
    <mergeCell ref="D2848:F2848"/>
    <mergeCell ref="B2856:C2856"/>
    <mergeCell ref="D2856:F2856"/>
    <mergeCell ref="G2856:H2856"/>
    <mergeCell ref="I2856:J2856"/>
    <mergeCell ref="L2856:M2856"/>
    <mergeCell ref="O2856:P2856"/>
    <mergeCell ref="Q2854:R2854"/>
    <mergeCell ref="B2855:C2855"/>
    <mergeCell ref="D2855:F2855"/>
    <mergeCell ref="G2855:H2855"/>
    <mergeCell ref="I2855:J2855"/>
    <mergeCell ref="L2855:M2855"/>
    <mergeCell ref="O2855:P2855"/>
    <mergeCell ref="Q2855:R2855"/>
    <mergeCell ref="B2854:C2854"/>
    <mergeCell ref="D2854:F2854"/>
    <mergeCell ref="G2854:H2854"/>
    <mergeCell ref="I2854:J2854"/>
    <mergeCell ref="L2854:M2854"/>
    <mergeCell ref="O2854:P2854"/>
    <mergeCell ref="D2853:F2853"/>
    <mergeCell ref="G2853:H2853"/>
    <mergeCell ref="I2853:J2853"/>
    <mergeCell ref="L2853:M2853"/>
    <mergeCell ref="O2853:P2853"/>
    <mergeCell ref="Q2853:R2853"/>
    <mergeCell ref="O2865:P2865"/>
    <mergeCell ref="Q2865:R2865"/>
    <mergeCell ref="B2852:C2852"/>
    <mergeCell ref="D2852:F2852"/>
    <mergeCell ref="G2852:H2852"/>
    <mergeCell ref="I2852:J2852"/>
    <mergeCell ref="L2852:M2852"/>
    <mergeCell ref="O2852:P2852"/>
    <mergeCell ref="Q2852:R2852"/>
    <mergeCell ref="B2853:C2853"/>
    <mergeCell ref="B2864:C2864"/>
    <mergeCell ref="D2864:F2864"/>
    <mergeCell ref="G2864:H2864"/>
    <mergeCell ref="I2864:J2864"/>
    <mergeCell ref="L2864:R2864"/>
    <mergeCell ref="B2865:C2865"/>
    <mergeCell ref="D2865:F2865"/>
    <mergeCell ref="G2865:H2865"/>
    <mergeCell ref="I2865:J2865"/>
    <mergeCell ref="L2865:M2865"/>
    <mergeCell ref="A2860:S2860"/>
    <mergeCell ref="A2861:D2861"/>
    <mergeCell ref="E2861:S2861"/>
    <mergeCell ref="A2862:D2862"/>
    <mergeCell ref="E2862:S2862"/>
    <mergeCell ref="A2863:D2863"/>
    <mergeCell ref="E2863:O2863"/>
    <mergeCell ref="P2863:Q2863"/>
    <mergeCell ref="R2863:S2863"/>
    <mergeCell ref="Q2857:R2857"/>
    <mergeCell ref="A2858:K2858"/>
    <mergeCell ref="L2858:M2858"/>
    <mergeCell ref="O2858:P2858"/>
    <mergeCell ref="Q2858:R2858"/>
    <mergeCell ref="A2859:K2859"/>
    <mergeCell ref="L2859:M2859"/>
    <mergeCell ref="O2859:P2859"/>
    <mergeCell ref="Q2859:R2859"/>
    <mergeCell ref="B2857:C2857"/>
    <mergeCell ref="D2857:F2857"/>
    <mergeCell ref="G2857:H2857"/>
    <mergeCell ref="I2857:J2857"/>
    <mergeCell ref="L2857:M2857"/>
    <mergeCell ref="O2857:P2857"/>
    <mergeCell ref="Q2872:R2872"/>
    <mergeCell ref="B2873:C2873"/>
    <mergeCell ref="D2873:F2873"/>
    <mergeCell ref="G2873:H2873"/>
    <mergeCell ref="I2873:J2873"/>
    <mergeCell ref="L2873:M2873"/>
    <mergeCell ref="O2873:P2873"/>
    <mergeCell ref="Q2873:R2873"/>
    <mergeCell ref="B2872:C2872"/>
    <mergeCell ref="D2872:F2872"/>
    <mergeCell ref="G2872:H2872"/>
    <mergeCell ref="I2872:J2872"/>
    <mergeCell ref="L2872:M2872"/>
    <mergeCell ref="O2872:P2872"/>
    <mergeCell ref="A2869:S2869"/>
    <mergeCell ref="A2870:D2870"/>
    <mergeCell ref="E2870:O2870"/>
    <mergeCell ref="P2870:Q2870"/>
    <mergeCell ref="R2870:S2870"/>
    <mergeCell ref="B2871:C2871"/>
    <mergeCell ref="D2871:F2871"/>
    <mergeCell ref="G2871:H2871"/>
    <mergeCell ref="I2871:J2871"/>
    <mergeCell ref="L2871:R2871"/>
    <mergeCell ref="O2867:P2867"/>
    <mergeCell ref="Q2867:R2867"/>
    <mergeCell ref="A2868:K2868"/>
    <mergeCell ref="L2868:M2868"/>
    <mergeCell ref="O2868:P2868"/>
    <mergeCell ref="Q2868:R2868"/>
    <mergeCell ref="Q2878:R2878"/>
    <mergeCell ref="B2866:C2866"/>
    <mergeCell ref="D2866:F2866"/>
    <mergeCell ref="G2866:H2866"/>
    <mergeCell ref="I2866:J2866"/>
    <mergeCell ref="L2866:M2866"/>
    <mergeCell ref="O2866:P2866"/>
    <mergeCell ref="Q2866:R2866"/>
    <mergeCell ref="A2867:K2867"/>
    <mergeCell ref="L2867:M2867"/>
    <mergeCell ref="B2878:C2878"/>
    <mergeCell ref="D2878:F2878"/>
    <mergeCell ref="G2878:H2878"/>
    <mergeCell ref="I2878:J2878"/>
    <mergeCell ref="L2878:M2878"/>
    <mergeCell ref="O2878:P2878"/>
    <mergeCell ref="O2876:P2876"/>
    <mergeCell ref="Q2876:R2876"/>
    <mergeCell ref="B2877:C2877"/>
    <mergeCell ref="D2877:F2877"/>
    <mergeCell ref="G2877:H2877"/>
    <mergeCell ref="I2877:J2877"/>
    <mergeCell ref="L2877:M2877"/>
    <mergeCell ref="O2877:P2877"/>
    <mergeCell ref="Q2877:R2877"/>
    <mergeCell ref="G2875:H2875"/>
    <mergeCell ref="I2875:J2875"/>
    <mergeCell ref="L2875:M2875"/>
    <mergeCell ref="O2875:P2875"/>
    <mergeCell ref="Q2875:R2875"/>
    <mergeCell ref="B2876:C2876"/>
    <mergeCell ref="D2876:F2876"/>
    <mergeCell ref="G2876:H2876"/>
    <mergeCell ref="I2876:J2876"/>
    <mergeCell ref="L2876:M2876"/>
    <mergeCell ref="Q2883:R2883"/>
    <mergeCell ref="B2874:C2874"/>
    <mergeCell ref="D2874:F2874"/>
    <mergeCell ref="G2874:H2874"/>
    <mergeCell ref="I2874:J2874"/>
    <mergeCell ref="L2874:M2874"/>
    <mergeCell ref="O2874:P2874"/>
    <mergeCell ref="Q2874:R2874"/>
    <mergeCell ref="B2875:C2875"/>
    <mergeCell ref="D2875:F2875"/>
    <mergeCell ref="B2883:C2883"/>
    <mergeCell ref="D2883:F2883"/>
    <mergeCell ref="G2883:H2883"/>
    <mergeCell ref="I2883:J2883"/>
    <mergeCell ref="L2883:M2883"/>
    <mergeCell ref="O2883:P2883"/>
    <mergeCell ref="O2881:P2881"/>
    <mergeCell ref="Q2881:R2881"/>
    <mergeCell ref="B2882:C2882"/>
    <mergeCell ref="D2882:F2882"/>
    <mergeCell ref="G2882:H2882"/>
    <mergeCell ref="I2882:J2882"/>
    <mergeCell ref="L2882:M2882"/>
    <mergeCell ref="O2882:P2882"/>
    <mergeCell ref="Q2882:R2882"/>
    <mergeCell ref="G2880:H2880"/>
    <mergeCell ref="I2880:J2880"/>
    <mergeCell ref="L2880:M2880"/>
    <mergeCell ref="O2880:P2880"/>
    <mergeCell ref="Q2880:R2880"/>
    <mergeCell ref="B2881:C2881"/>
    <mergeCell ref="D2881:F2881"/>
    <mergeCell ref="G2881:H2881"/>
    <mergeCell ref="I2881:J2881"/>
    <mergeCell ref="L2881:M2881"/>
    <mergeCell ref="Q2891:R2891"/>
    <mergeCell ref="B2879:C2879"/>
    <mergeCell ref="D2879:F2879"/>
    <mergeCell ref="G2879:H2879"/>
    <mergeCell ref="I2879:J2879"/>
    <mergeCell ref="L2879:M2879"/>
    <mergeCell ref="O2879:P2879"/>
    <mergeCell ref="Q2879:R2879"/>
    <mergeCell ref="B2880:C2880"/>
    <mergeCell ref="D2880:F2880"/>
    <mergeCell ref="B2891:C2891"/>
    <mergeCell ref="D2891:F2891"/>
    <mergeCell ref="G2891:H2891"/>
    <mergeCell ref="I2891:J2891"/>
    <mergeCell ref="L2891:M2891"/>
    <mergeCell ref="O2891:P2891"/>
    <mergeCell ref="Q2889:R2889"/>
    <mergeCell ref="B2890:C2890"/>
    <mergeCell ref="D2890:F2890"/>
    <mergeCell ref="G2890:H2890"/>
    <mergeCell ref="I2890:J2890"/>
    <mergeCell ref="L2890:M2890"/>
    <mergeCell ref="O2890:P2890"/>
    <mergeCell ref="Q2890:R2890"/>
    <mergeCell ref="B2889:C2889"/>
    <mergeCell ref="D2889:F2889"/>
    <mergeCell ref="G2889:H2889"/>
    <mergeCell ref="I2889:J2889"/>
    <mergeCell ref="L2889:M2889"/>
    <mergeCell ref="O2889:P2889"/>
    <mergeCell ref="A2886:S2886"/>
    <mergeCell ref="A2887:D2887"/>
    <mergeCell ref="E2887:O2887"/>
    <mergeCell ref="P2887:Q2887"/>
    <mergeCell ref="R2887:S2887"/>
    <mergeCell ref="B2888:C2888"/>
    <mergeCell ref="D2888:F2888"/>
    <mergeCell ref="G2888:H2888"/>
    <mergeCell ref="I2888:J2888"/>
    <mergeCell ref="L2888:R2888"/>
    <mergeCell ref="A2884:K2884"/>
    <mergeCell ref="L2884:M2884"/>
    <mergeCell ref="O2884:P2884"/>
    <mergeCell ref="Q2884:R2884"/>
    <mergeCell ref="A2885:K2885"/>
    <mergeCell ref="L2885:M2885"/>
    <mergeCell ref="O2885:P2885"/>
    <mergeCell ref="Q2885:R2885"/>
    <mergeCell ref="Q2898:R2898"/>
    <mergeCell ref="B2899:C2899"/>
    <mergeCell ref="D2899:F2899"/>
    <mergeCell ref="G2899:H2899"/>
    <mergeCell ref="I2899:J2899"/>
    <mergeCell ref="L2899:M2899"/>
    <mergeCell ref="O2899:P2899"/>
    <mergeCell ref="Q2899:R2899"/>
    <mergeCell ref="B2898:C2898"/>
    <mergeCell ref="D2898:F2898"/>
    <mergeCell ref="G2898:H2898"/>
    <mergeCell ref="I2898:J2898"/>
    <mergeCell ref="L2898:M2898"/>
    <mergeCell ref="O2898:P2898"/>
    <mergeCell ref="A2895:S2895"/>
    <mergeCell ref="A2896:D2896"/>
    <mergeCell ref="E2896:O2896"/>
    <mergeCell ref="P2896:Q2896"/>
    <mergeCell ref="R2896:S2896"/>
    <mergeCell ref="B2897:C2897"/>
    <mergeCell ref="D2897:F2897"/>
    <mergeCell ref="G2897:H2897"/>
    <mergeCell ref="I2897:J2897"/>
    <mergeCell ref="L2897:R2897"/>
    <mergeCell ref="O2893:P2893"/>
    <mergeCell ref="Q2893:R2893"/>
    <mergeCell ref="A2894:K2894"/>
    <mergeCell ref="L2894:M2894"/>
    <mergeCell ref="O2894:P2894"/>
    <mergeCell ref="Q2894:R2894"/>
    <mergeCell ref="Q2904:R2904"/>
    <mergeCell ref="B2892:C2892"/>
    <mergeCell ref="D2892:F2892"/>
    <mergeCell ref="G2892:H2892"/>
    <mergeCell ref="I2892:J2892"/>
    <mergeCell ref="L2892:M2892"/>
    <mergeCell ref="O2892:P2892"/>
    <mergeCell ref="Q2892:R2892"/>
    <mergeCell ref="A2893:K2893"/>
    <mergeCell ref="L2893:M2893"/>
    <mergeCell ref="B2904:C2904"/>
    <mergeCell ref="D2904:F2904"/>
    <mergeCell ref="G2904:H2904"/>
    <mergeCell ref="I2904:J2904"/>
    <mergeCell ref="L2904:M2904"/>
    <mergeCell ref="O2904:P2904"/>
    <mergeCell ref="O2902:P2902"/>
    <mergeCell ref="Q2902:R2902"/>
    <mergeCell ref="B2903:C2903"/>
    <mergeCell ref="D2903:F2903"/>
    <mergeCell ref="G2903:H2903"/>
    <mergeCell ref="I2903:J2903"/>
    <mergeCell ref="L2903:M2903"/>
    <mergeCell ref="O2903:P2903"/>
    <mergeCell ref="Q2903:R2903"/>
    <mergeCell ref="G2901:H2901"/>
    <mergeCell ref="I2901:J2901"/>
    <mergeCell ref="L2901:M2901"/>
    <mergeCell ref="O2901:P2901"/>
    <mergeCell ref="Q2901:R2901"/>
    <mergeCell ref="B2902:C2902"/>
    <mergeCell ref="D2902:F2902"/>
    <mergeCell ref="G2902:H2902"/>
    <mergeCell ref="I2902:J2902"/>
    <mergeCell ref="L2902:M2902"/>
    <mergeCell ref="Q2909:R2909"/>
    <mergeCell ref="B2900:C2900"/>
    <mergeCell ref="D2900:F2900"/>
    <mergeCell ref="G2900:H2900"/>
    <mergeCell ref="I2900:J2900"/>
    <mergeCell ref="L2900:M2900"/>
    <mergeCell ref="O2900:P2900"/>
    <mergeCell ref="Q2900:R2900"/>
    <mergeCell ref="B2901:C2901"/>
    <mergeCell ref="D2901:F2901"/>
    <mergeCell ref="B2909:C2909"/>
    <mergeCell ref="D2909:F2909"/>
    <mergeCell ref="G2909:H2909"/>
    <mergeCell ref="I2909:J2909"/>
    <mergeCell ref="L2909:M2909"/>
    <mergeCell ref="O2909:P2909"/>
    <mergeCell ref="O2907:P2907"/>
    <mergeCell ref="Q2907:R2907"/>
    <mergeCell ref="B2908:C2908"/>
    <mergeCell ref="D2908:F2908"/>
    <mergeCell ref="G2908:H2908"/>
    <mergeCell ref="I2908:J2908"/>
    <mergeCell ref="L2908:M2908"/>
    <mergeCell ref="O2908:P2908"/>
    <mergeCell ref="Q2908:R2908"/>
    <mergeCell ref="G2906:H2906"/>
    <mergeCell ref="I2906:J2906"/>
    <mergeCell ref="L2906:M2906"/>
    <mergeCell ref="O2906:P2906"/>
    <mergeCell ref="Q2906:R2906"/>
    <mergeCell ref="B2907:C2907"/>
    <mergeCell ref="D2907:F2907"/>
    <mergeCell ref="G2907:H2907"/>
    <mergeCell ref="I2907:J2907"/>
    <mergeCell ref="L2907:M2907"/>
    <mergeCell ref="Q2914:R2914"/>
    <mergeCell ref="B2905:C2905"/>
    <mergeCell ref="D2905:F2905"/>
    <mergeCell ref="G2905:H2905"/>
    <mergeCell ref="I2905:J2905"/>
    <mergeCell ref="L2905:M2905"/>
    <mergeCell ref="O2905:P2905"/>
    <mergeCell ref="Q2905:R2905"/>
    <mergeCell ref="B2906:C2906"/>
    <mergeCell ref="D2906:F2906"/>
    <mergeCell ref="B2914:C2914"/>
    <mergeCell ref="D2914:F2914"/>
    <mergeCell ref="G2914:H2914"/>
    <mergeCell ref="I2914:J2914"/>
    <mergeCell ref="L2914:M2914"/>
    <mergeCell ref="O2914:P2914"/>
    <mergeCell ref="Q2912:R2912"/>
    <mergeCell ref="B2913:C2913"/>
    <mergeCell ref="D2913:F2913"/>
    <mergeCell ref="G2913:H2913"/>
    <mergeCell ref="I2913:J2913"/>
    <mergeCell ref="L2913:M2913"/>
    <mergeCell ref="O2913:P2913"/>
    <mergeCell ref="Q2913:R2913"/>
    <mergeCell ref="B2912:C2912"/>
    <mergeCell ref="D2912:F2912"/>
    <mergeCell ref="G2912:H2912"/>
    <mergeCell ref="I2912:J2912"/>
    <mergeCell ref="L2912:M2912"/>
    <mergeCell ref="O2912:P2912"/>
    <mergeCell ref="Q2910:R2910"/>
    <mergeCell ref="B2911:C2911"/>
    <mergeCell ref="D2911:F2911"/>
    <mergeCell ref="G2911:H2911"/>
    <mergeCell ref="I2911:J2911"/>
    <mergeCell ref="L2911:M2911"/>
    <mergeCell ref="O2911:P2911"/>
    <mergeCell ref="Q2911:R2911"/>
    <mergeCell ref="B2910:C2910"/>
    <mergeCell ref="D2910:F2910"/>
    <mergeCell ref="G2910:H2910"/>
    <mergeCell ref="I2910:J2910"/>
    <mergeCell ref="L2910:M2910"/>
    <mergeCell ref="O2910:P2910"/>
    <mergeCell ref="Q2921:R2921"/>
    <mergeCell ref="B2922:C2922"/>
    <mergeCell ref="D2922:F2922"/>
    <mergeCell ref="G2922:H2922"/>
    <mergeCell ref="I2922:J2922"/>
    <mergeCell ref="L2922:M2922"/>
    <mergeCell ref="O2922:P2922"/>
    <mergeCell ref="Q2922:R2922"/>
    <mergeCell ref="B2921:C2921"/>
    <mergeCell ref="D2921:F2921"/>
    <mergeCell ref="G2921:H2921"/>
    <mergeCell ref="I2921:J2921"/>
    <mergeCell ref="L2921:M2921"/>
    <mergeCell ref="O2921:P2921"/>
    <mergeCell ref="A2918:S2918"/>
    <mergeCell ref="A2919:D2919"/>
    <mergeCell ref="E2919:O2919"/>
    <mergeCell ref="P2919:Q2919"/>
    <mergeCell ref="R2919:S2919"/>
    <mergeCell ref="B2920:C2920"/>
    <mergeCell ref="D2920:F2920"/>
    <mergeCell ref="G2920:H2920"/>
    <mergeCell ref="I2920:J2920"/>
    <mergeCell ref="L2920:R2920"/>
    <mergeCell ref="O2916:P2916"/>
    <mergeCell ref="Q2916:R2916"/>
    <mergeCell ref="A2917:K2917"/>
    <mergeCell ref="L2917:M2917"/>
    <mergeCell ref="O2917:P2917"/>
    <mergeCell ref="Q2917:R2917"/>
    <mergeCell ref="Q2927:R2927"/>
    <mergeCell ref="B2915:C2915"/>
    <mergeCell ref="D2915:F2915"/>
    <mergeCell ref="G2915:H2915"/>
    <mergeCell ref="I2915:J2915"/>
    <mergeCell ref="L2915:M2915"/>
    <mergeCell ref="O2915:P2915"/>
    <mergeCell ref="Q2915:R2915"/>
    <mergeCell ref="A2916:K2916"/>
    <mergeCell ref="L2916:M2916"/>
    <mergeCell ref="B2927:C2927"/>
    <mergeCell ref="D2927:F2927"/>
    <mergeCell ref="G2927:H2927"/>
    <mergeCell ref="I2927:J2927"/>
    <mergeCell ref="L2927:M2927"/>
    <mergeCell ref="O2927:P2927"/>
    <mergeCell ref="O2925:P2925"/>
    <mergeCell ref="Q2925:R2925"/>
    <mergeCell ref="B2926:C2926"/>
    <mergeCell ref="D2926:F2926"/>
    <mergeCell ref="G2926:H2926"/>
    <mergeCell ref="I2926:J2926"/>
    <mergeCell ref="L2926:M2926"/>
    <mergeCell ref="O2926:P2926"/>
    <mergeCell ref="Q2926:R2926"/>
    <mergeCell ref="G2924:H2924"/>
    <mergeCell ref="I2924:J2924"/>
    <mergeCell ref="L2924:M2924"/>
    <mergeCell ref="O2924:P2924"/>
    <mergeCell ref="Q2924:R2924"/>
    <mergeCell ref="B2925:C2925"/>
    <mergeCell ref="D2925:F2925"/>
    <mergeCell ref="G2925:H2925"/>
    <mergeCell ref="I2925:J2925"/>
    <mergeCell ref="L2925:M2925"/>
    <mergeCell ref="Q2932:R2932"/>
    <mergeCell ref="B2923:C2923"/>
    <mergeCell ref="D2923:F2923"/>
    <mergeCell ref="G2923:H2923"/>
    <mergeCell ref="I2923:J2923"/>
    <mergeCell ref="L2923:M2923"/>
    <mergeCell ref="O2923:P2923"/>
    <mergeCell ref="Q2923:R2923"/>
    <mergeCell ref="B2924:C2924"/>
    <mergeCell ref="D2924:F2924"/>
    <mergeCell ref="B2932:C2932"/>
    <mergeCell ref="D2932:F2932"/>
    <mergeCell ref="G2932:H2932"/>
    <mergeCell ref="I2932:J2932"/>
    <mergeCell ref="L2932:M2932"/>
    <mergeCell ref="O2932:P2932"/>
    <mergeCell ref="Q2930:R2930"/>
    <mergeCell ref="B2931:C2931"/>
    <mergeCell ref="D2931:F2931"/>
    <mergeCell ref="G2931:H2931"/>
    <mergeCell ref="I2931:J2931"/>
    <mergeCell ref="L2931:M2931"/>
    <mergeCell ref="O2931:P2931"/>
    <mergeCell ref="Q2931:R2931"/>
    <mergeCell ref="B2930:C2930"/>
    <mergeCell ref="D2930:F2930"/>
    <mergeCell ref="G2930:H2930"/>
    <mergeCell ref="I2930:J2930"/>
    <mergeCell ref="L2930:M2930"/>
    <mergeCell ref="O2930:P2930"/>
    <mergeCell ref="Q2928:R2928"/>
    <mergeCell ref="B2929:C2929"/>
    <mergeCell ref="D2929:F2929"/>
    <mergeCell ref="G2929:H2929"/>
    <mergeCell ref="I2929:J2929"/>
    <mergeCell ref="L2929:M2929"/>
    <mergeCell ref="O2929:P2929"/>
    <mergeCell ref="Q2929:R2929"/>
    <mergeCell ref="B2928:C2928"/>
    <mergeCell ref="D2928:F2928"/>
    <mergeCell ref="G2928:H2928"/>
    <mergeCell ref="I2928:J2928"/>
    <mergeCell ref="L2928:M2928"/>
    <mergeCell ref="O2928:P2928"/>
    <mergeCell ref="O2939:P2939"/>
    <mergeCell ref="Q2939:R2939"/>
    <mergeCell ref="B2940:C2940"/>
    <mergeCell ref="D2940:F2940"/>
    <mergeCell ref="G2940:H2940"/>
    <mergeCell ref="I2940:J2940"/>
    <mergeCell ref="L2940:M2940"/>
    <mergeCell ref="O2940:P2940"/>
    <mergeCell ref="Q2940:R2940"/>
    <mergeCell ref="B2938:C2938"/>
    <mergeCell ref="D2938:F2938"/>
    <mergeCell ref="G2938:H2938"/>
    <mergeCell ref="I2938:J2938"/>
    <mergeCell ref="L2938:R2938"/>
    <mergeCell ref="B2939:C2939"/>
    <mergeCell ref="D2939:F2939"/>
    <mergeCell ref="G2939:H2939"/>
    <mergeCell ref="I2939:J2939"/>
    <mergeCell ref="L2939:M2939"/>
    <mergeCell ref="A2936:D2936"/>
    <mergeCell ref="E2936:S2936"/>
    <mergeCell ref="A2937:D2937"/>
    <mergeCell ref="E2937:O2937"/>
    <mergeCell ref="P2937:Q2937"/>
    <mergeCell ref="R2937:S2937"/>
    <mergeCell ref="Q2945:R2945"/>
    <mergeCell ref="A2933:K2933"/>
    <mergeCell ref="L2933:M2933"/>
    <mergeCell ref="O2933:P2933"/>
    <mergeCell ref="Q2933:R2933"/>
    <mergeCell ref="A2934:K2934"/>
    <mergeCell ref="L2934:M2934"/>
    <mergeCell ref="O2934:P2934"/>
    <mergeCell ref="Q2934:R2934"/>
    <mergeCell ref="A2935:S2935"/>
    <mergeCell ref="B2945:C2945"/>
    <mergeCell ref="D2945:F2945"/>
    <mergeCell ref="G2945:H2945"/>
    <mergeCell ref="I2945:J2945"/>
    <mergeCell ref="L2945:M2945"/>
    <mergeCell ref="O2945:P2945"/>
    <mergeCell ref="Q2943:R2943"/>
    <mergeCell ref="B2944:C2944"/>
    <mergeCell ref="D2944:F2944"/>
    <mergeCell ref="G2944:H2944"/>
    <mergeCell ref="I2944:J2944"/>
    <mergeCell ref="L2944:M2944"/>
    <mergeCell ref="O2944:P2944"/>
    <mergeCell ref="Q2944:R2944"/>
    <mergeCell ref="B2943:C2943"/>
    <mergeCell ref="D2943:F2943"/>
    <mergeCell ref="G2943:H2943"/>
    <mergeCell ref="I2943:J2943"/>
    <mergeCell ref="L2943:M2943"/>
    <mergeCell ref="O2943:P2943"/>
    <mergeCell ref="Q2941:R2941"/>
    <mergeCell ref="B2942:C2942"/>
    <mergeCell ref="D2942:F2942"/>
    <mergeCell ref="G2942:H2942"/>
    <mergeCell ref="I2942:J2942"/>
    <mergeCell ref="L2942:M2942"/>
    <mergeCell ref="O2942:P2942"/>
    <mergeCell ref="Q2942:R2942"/>
    <mergeCell ref="B2941:C2941"/>
    <mergeCell ref="D2941:F2941"/>
    <mergeCell ref="G2941:H2941"/>
    <mergeCell ref="I2941:J2941"/>
    <mergeCell ref="L2941:M2941"/>
    <mergeCell ref="O2941:P2941"/>
    <mergeCell ref="O2952:P2952"/>
    <mergeCell ref="Q2952:R2952"/>
    <mergeCell ref="B2953:C2953"/>
    <mergeCell ref="D2953:F2953"/>
    <mergeCell ref="G2953:H2953"/>
    <mergeCell ref="I2953:J2953"/>
    <mergeCell ref="L2953:M2953"/>
    <mergeCell ref="O2953:P2953"/>
    <mergeCell ref="Q2953:R2953"/>
    <mergeCell ref="B2951:C2951"/>
    <mergeCell ref="D2951:F2951"/>
    <mergeCell ref="G2951:H2951"/>
    <mergeCell ref="I2951:J2951"/>
    <mergeCell ref="L2951:R2951"/>
    <mergeCell ref="B2952:C2952"/>
    <mergeCell ref="D2952:F2952"/>
    <mergeCell ref="G2952:H2952"/>
    <mergeCell ref="I2952:J2952"/>
    <mergeCell ref="L2952:M2952"/>
    <mergeCell ref="A2948:S2948"/>
    <mergeCell ref="A2949:D2949"/>
    <mergeCell ref="E2949:S2949"/>
    <mergeCell ref="A2950:D2950"/>
    <mergeCell ref="E2950:O2950"/>
    <mergeCell ref="P2950:Q2950"/>
    <mergeCell ref="R2950:S2950"/>
    <mergeCell ref="O2962:P2962"/>
    <mergeCell ref="Q2962:R2962"/>
    <mergeCell ref="A2946:K2946"/>
    <mergeCell ref="L2946:M2946"/>
    <mergeCell ref="O2946:P2946"/>
    <mergeCell ref="Q2946:R2946"/>
    <mergeCell ref="A2947:K2947"/>
    <mergeCell ref="L2947:M2947"/>
    <mergeCell ref="O2947:P2947"/>
    <mergeCell ref="Q2947:R2947"/>
    <mergeCell ref="B2961:C2961"/>
    <mergeCell ref="D2961:F2961"/>
    <mergeCell ref="G2961:H2961"/>
    <mergeCell ref="I2961:J2961"/>
    <mergeCell ref="L2961:R2961"/>
    <mergeCell ref="B2962:C2962"/>
    <mergeCell ref="D2962:F2962"/>
    <mergeCell ref="G2962:H2962"/>
    <mergeCell ref="I2962:J2962"/>
    <mergeCell ref="L2962:M2962"/>
    <mergeCell ref="A2957:S2957"/>
    <mergeCell ref="A2958:D2958"/>
    <mergeCell ref="E2958:S2958"/>
    <mergeCell ref="A2959:D2959"/>
    <mergeCell ref="E2959:S2959"/>
    <mergeCell ref="A2960:D2960"/>
    <mergeCell ref="E2960:O2960"/>
    <mergeCell ref="P2960:Q2960"/>
    <mergeCell ref="R2960:S2960"/>
    <mergeCell ref="L2955:M2955"/>
    <mergeCell ref="O2955:P2955"/>
    <mergeCell ref="Q2955:R2955"/>
    <mergeCell ref="A2956:K2956"/>
    <mergeCell ref="L2956:M2956"/>
    <mergeCell ref="O2956:P2956"/>
    <mergeCell ref="Q2956:R2956"/>
    <mergeCell ref="O2970:P2970"/>
    <mergeCell ref="Q2970:R2970"/>
    <mergeCell ref="B2954:C2954"/>
    <mergeCell ref="D2954:F2954"/>
    <mergeCell ref="G2954:H2954"/>
    <mergeCell ref="I2954:J2954"/>
    <mergeCell ref="L2954:M2954"/>
    <mergeCell ref="O2954:P2954"/>
    <mergeCell ref="Q2954:R2954"/>
    <mergeCell ref="A2955:K2955"/>
    <mergeCell ref="B2969:C2969"/>
    <mergeCell ref="D2969:F2969"/>
    <mergeCell ref="G2969:H2969"/>
    <mergeCell ref="I2969:J2969"/>
    <mergeCell ref="L2969:R2969"/>
    <mergeCell ref="B2970:C2970"/>
    <mergeCell ref="D2970:F2970"/>
    <mergeCell ref="G2970:H2970"/>
    <mergeCell ref="I2970:J2970"/>
    <mergeCell ref="L2970:M2970"/>
    <mergeCell ref="A2966:S2966"/>
    <mergeCell ref="A2967:D2967"/>
    <mergeCell ref="E2967:S2967"/>
    <mergeCell ref="A2968:D2968"/>
    <mergeCell ref="E2968:O2968"/>
    <mergeCell ref="P2968:Q2968"/>
    <mergeCell ref="R2968:S2968"/>
    <mergeCell ref="L2964:M2964"/>
    <mergeCell ref="O2964:P2964"/>
    <mergeCell ref="Q2964:R2964"/>
    <mergeCell ref="A2965:K2965"/>
    <mergeCell ref="L2965:M2965"/>
    <mergeCell ref="O2965:P2965"/>
    <mergeCell ref="Q2965:R2965"/>
    <mergeCell ref="O2978:P2978"/>
    <mergeCell ref="Q2978:R2978"/>
    <mergeCell ref="B2963:C2963"/>
    <mergeCell ref="D2963:F2963"/>
    <mergeCell ref="G2963:H2963"/>
    <mergeCell ref="I2963:J2963"/>
    <mergeCell ref="L2963:M2963"/>
    <mergeCell ref="O2963:P2963"/>
    <mergeCell ref="Q2963:R2963"/>
    <mergeCell ref="A2964:K2964"/>
    <mergeCell ref="B2977:C2977"/>
    <mergeCell ref="D2977:F2977"/>
    <mergeCell ref="G2977:H2977"/>
    <mergeCell ref="I2977:J2977"/>
    <mergeCell ref="L2977:R2977"/>
    <mergeCell ref="B2978:C2978"/>
    <mergeCell ref="D2978:F2978"/>
    <mergeCell ref="G2978:H2978"/>
    <mergeCell ref="I2978:J2978"/>
    <mergeCell ref="L2978:M2978"/>
    <mergeCell ref="A2974:S2974"/>
    <mergeCell ref="A2975:D2975"/>
    <mergeCell ref="E2975:S2975"/>
    <mergeCell ref="A2976:D2976"/>
    <mergeCell ref="E2976:O2976"/>
    <mergeCell ref="P2976:Q2976"/>
    <mergeCell ref="R2976:S2976"/>
    <mergeCell ref="L2972:M2972"/>
    <mergeCell ref="O2972:P2972"/>
    <mergeCell ref="Q2972:R2972"/>
    <mergeCell ref="A2973:K2973"/>
    <mergeCell ref="L2973:M2973"/>
    <mergeCell ref="O2973:P2973"/>
    <mergeCell ref="Q2973:R2973"/>
    <mergeCell ref="O2987:P2987"/>
    <mergeCell ref="Q2987:R2987"/>
    <mergeCell ref="B2971:C2971"/>
    <mergeCell ref="D2971:F2971"/>
    <mergeCell ref="G2971:H2971"/>
    <mergeCell ref="I2971:J2971"/>
    <mergeCell ref="L2971:M2971"/>
    <mergeCell ref="O2971:P2971"/>
    <mergeCell ref="Q2971:R2971"/>
    <mergeCell ref="A2972:K2972"/>
    <mergeCell ref="B2986:C2986"/>
    <mergeCell ref="D2986:F2986"/>
    <mergeCell ref="G2986:H2986"/>
    <mergeCell ref="I2986:J2986"/>
    <mergeCell ref="L2986:R2986"/>
    <mergeCell ref="B2987:C2987"/>
    <mergeCell ref="D2987:F2987"/>
    <mergeCell ref="G2987:H2987"/>
    <mergeCell ref="I2987:J2987"/>
    <mergeCell ref="L2987:M2987"/>
    <mergeCell ref="A2982:S2982"/>
    <mergeCell ref="A2983:D2983"/>
    <mergeCell ref="E2983:S2983"/>
    <mergeCell ref="A2984:D2984"/>
    <mergeCell ref="E2984:S2984"/>
    <mergeCell ref="A2985:D2985"/>
    <mergeCell ref="E2985:O2985"/>
    <mergeCell ref="P2985:Q2985"/>
    <mergeCell ref="R2985:S2985"/>
    <mergeCell ref="L2980:M2980"/>
    <mergeCell ref="O2980:P2980"/>
    <mergeCell ref="Q2980:R2980"/>
    <mergeCell ref="A2981:K2981"/>
    <mergeCell ref="L2981:M2981"/>
    <mergeCell ref="O2981:P2981"/>
    <mergeCell ref="Q2981:R2981"/>
    <mergeCell ref="O2995:P2995"/>
    <mergeCell ref="Q2995:R2995"/>
    <mergeCell ref="B2979:C2979"/>
    <mergeCell ref="D2979:F2979"/>
    <mergeCell ref="G2979:H2979"/>
    <mergeCell ref="I2979:J2979"/>
    <mergeCell ref="L2979:M2979"/>
    <mergeCell ref="O2979:P2979"/>
    <mergeCell ref="Q2979:R2979"/>
    <mergeCell ref="A2980:K2980"/>
    <mergeCell ref="B2994:C2994"/>
    <mergeCell ref="D2994:F2994"/>
    <mergeCell ref="G2994:H2994"/>
    <mergeCell ref="I2994:J2994"/>
    <mergeCell ref="L2994:R2994"/>
    <mergeCell ref="B2995:C2995"/>
    <mergeCell ref="D2995:F2995"/>
    <mergeCell ref="G2995:H2995"/>
    <mergeCell ref="I2995:J2995"/>
    <mergeCell ref="L2995:M2995"/>
    <mergeCell ref="A2991:S2991"/>
    <mergeCell ref="A2992:D2992"/>
    <mergeCell ref="E2992:S2992"/>
    <mergeCell ref="A2993:D2993"/>
    <mergeCell ref="E2993:O2993"/>
    <mergeCell ref="P2993:Q2993"/>
    <mergeCell ref="R2993:S2993"/>
    <mergeCell ref="O2989:P2989"/>
    <mergeCell ref="Q2989:R2989"/>
    <mergeCell ref="A2990:K2990"/>
    <mergeCell ref="L2990:M2990"/>
    <mergeCell ref="O2990:P2990"/>
    <mergeCell ref="Q2990:R2990"/>
    <mergeCell ref="Q3000:R3000"/>
    <mergeCell ref="B2988:C2988"/>
    <mergeCell ref="D2988:F2988"/>
    <mergeCell ref="G2988:H2988"/>
    <mergeCell ref="I2988:J2988"/>
    <mergeCell ref="L2988:M2988"/>
    <mergeCell ref="O2988:P2988"/>
    <mergeCell ref="Q2988:R2988"/>
    <mergeCell ref="A2989:K2989"/>
    <mergeCell ref="L2989:M2989"/>
    <mergeCell ref="B3000:C3000"/>
    <mergeCell ref="D3000:F3000"/>
    <mergeCell ref="G3000:H3000"/>
    <mergeCell ref="I3000:J3000"/>
    <mergeCell ref="L3000:M3000"/>
    <mergeCell ref="O3000:P3000"/>
    <mergeCell ref="Q2998:R2998"/>
    <mergeCell ref="B2999:C2999"/>
    <mergeCell ref="D2999:F2999"/>
    <mergeCell ref="G2999:H2999"/>
    <mergeCell ref="I2999:J2999"/>
    <mergeCell ref="L2999:M2999"/>
    <mergeCell ref="O2999:P2999"/>
    <mergeCell ref="Q2999:R2999"/>
    <mergeCell ref="B2998:C2998"/>
    <mergeCell ref="D2998:F2998"/>
    <mergeCell ref="G2998:H2998"/>
    <mergeCell ref="I2998:J2998"/>
    <mergeCell ref="L2998:M2998"/>
    <mergeCell ref="O2998:P2998"/>
    <mergeCell ref="D2997:F2997"/>
    <mergeCell ref="G2997:H2997"/>
    <mergeCell ref="I2997:J2997"/>
    <mergeCell ref="L2997:M2997"/>
    <mergeCell ref="O2997:P2997"/>
    <mergeCell ref="Q2997:R2997"/>
    <mergeCell ref="O3009:P3009"/>
    <mergeCell ref="Q3009:R3009"/>
    <mergeCell ref="B2996:C2996"/>
    <mergeCell ref="D2996:F2996"/>
    <mergeCell ref="G2996:H2996"/>
    <mergeCell ref="I2996:J2996"/>
    <mergeCell ref="L2996:M2996"/>
    <mergeCell ref="O2996:P2996"/>
    <mergeCell ref="Q2996:R2996"/>
    <mergeCell ref="B2997:C2997"/>
    <mergeCell ref="B3008:C3008"/>
    <mergeCell ref="D3008:F3008"/>
    <mergeCell ref="G3008:H3008"/>
    <mergeCell ref="I3008:J3008"/>
    <mergeCell ref="L3008:R3008"/>
    <mergeCell ref="B3009:C3009"/>
    <mergeCell ref="D3009:F3009"/>
    <mergeCell ref="G3009:H3009"/>
    <mergeCell ref="I3009:J3009"/>
    <mergeCell ref="L3009:M3009"/>
    <mergeCell ref="A3004:S3004"/>
    <mergeCell ref="A3005:D3005"/>
    <mergeCell ref="E3005:S3005"/>
    <mergeCell ref="A3006:D3006"/>
    <mergeCell ref="E3006:S3006"/>
    <mergeCell ref="A3007:D3007"/>
    <mergeCell ref="E3007:O3007"/>
    <mergeCell ref="P3007:Q3007"/>
    <mergeCell ref="R3007:S3007"/>
    <mergeCell ref="Q3001:R3001"/>
    <mergeCell ref="A3002:K3002"/>
    <mergeCell ref="L3002:M3002"/>
    <mergeCell ref="O3002:P3002"/>
    <mergeCell ref="Q3002:R3002"/>
    <mergeCell ref="A3003:K3003"/>
    <mergeCell ref="L3003:M3003"/>
    <mergeCell ref="O3003:P3003"/>
    <mergeCell ref="Q3003:R3003"/>
    <mergeCell ref="B3001:C3001"/>
    <mergeCell ref="D3001:F3001"/>
    <mergeCell ref="G3001:H3001"/>
    <mergeCell ref="I3001:J3001"/>
    <mergeCell ref="L3001:M3001"/>
    <mergeCell ref="O3001:P3001"/>
    <mergeCell ref="Q3016:R3016"/>
    <mergeCell ref="B3017:C3017"/>
    <mergeCell ref="D3017:F3017"/>
    <mergeCell ref="G3017:H3017"/>
    <mergeCell ref="I3017:J3017"/>
    <mergeCell ref="L3017:M3017"/>
    <mergeCell ref="O3017:P3017"/>
    <mergeCell ref="Q3017:R3017"/>
    <mergeCell ref="B3016:C3016"/>
    <mergeCell ref="D3016:F3016"/>
    <mergeCell ref="G3016:H3016"/>
    <mergeCell ref="I3016:J3016"/>
    <mergeCell ref="L3016:M3016"/>
    <mergeCell ref="O3016:P3016"/>
    <mergeCell ref="A3013:S3013"/>
    <mergeCell ref="A3014:D3014"/>
    <mergeCell ref="E3014:O3014"/>
    <mergeCell ref="P3014:Q3014"/>
    <mergeCell ref="R3014:S3014"/>
    <mergeCell ref="B3015:C3015"/>
    <mergeCell ref="D3015:F3015"/>
    <mergeCell ref="G3015:H3015"/>
    <mergeCell ref="I3015:J3015"/>
    <mergeCell ref="L3015:R3015"/>
    <mergeCell ref="Q3010:R3010"/>
    <mergeCell ref="A3011:K3011"/>
    <mergeCell ref="L3011:M3011"/>
    <mergeCell ref="O3011:P3011"/>
    <mergeCell ref="Q3011:R3011"/>
    <mergeCell ref="A3012:K3012"/>
    <mergeCell ref="L3012:M3012"/>
    <mergeCell ref="O3012:P3012"/>
    <mergeCell ref="Q3012:R3012"/>
    <mergeCell ref="B3010:C3010"/>
    <mergeCell ref="D3010:F3010"/>
    <mergeCell ref="G3010:H3010"/>
    <mergeCell ref="I3010:J3010"/>
    <mergeCell ref="L3010:M3010"/>
    <mergeCell ref="O3010:P3010"/>
    <mergeCell ref="A3023:S3023"/>
    <mergeCell ref="A3024:D3024"/>
    <mergeCell ref="E3024:S3024"/>
    <mergeCell ref="A3025:D3025"/>
    <mergeCell ref="E3025:O3025"/>
    <mergeCell ref="P3025:Q3025"/>
    <mergeCell ref="R3025:S3025"/>
    <mergeCell ref="Q3020:R3020"/>
    <mergeCell ref="A3021:K3021"/>
    <mergeCell ref="L3021:M3021"/>
    <mergeCell ref="O3021:P3021"/>
    <mergeCell ref="Q3021:R3021"/>
    <mergeCell ref="A3022:K3022"/>
    <mergeCell ref="L3022:M3022"/>
    <mergeCell ref="O3022:P3022"/>
    <mergeCell ref="Q3022:R3022"/>
    <mergeCell ref="B3020:C3020"/>
    <mergeCell ref="D3020:F3020"/>
    <mergeCell ref="G3020:H3020"/>
    <mergeCell ref="I3020:J3020"/>
    <mergeCell ref="L3020:M3020"/>
    <mergeCell ref="O3020:P3020"/>
    <mergeCell ref="Q3018:R3018"/>
    <mergeCell ref="B3019:C3019"/>
    <mergeCell ref="D3019:F3019"/>
    <mergeCell ref="G3019:H3019"/>
    <mergeCell ref="I3019:J3019"/>
    <mergeCell ref="L3019:M3019"/>
    <mergeCell ref="O3019:P3019"/>
    <mergeCell ref="Q3019:R3019"/>
    <mergeCell ref="B3018:C3018"/>
    <mergeCell ref="D3018:F3018"/>
    <mergeCell ref="G3018:H3018"/>
    <mergeCell ref="I3018:J3018"/>
    <mergeCell ref="L3018:M3018"/>
    <mergeCell ref="O3018:P3018"/>
    <mergeCell ref="Q3029:R3029"/>
    <mergeCell ref="A3030:K3030"/>
    <mergeCell ref="L3030:M3030"/>
    <mergeCell ref="O3030:P3030"/>
    <mergeCell ref="Q3030:R3030"/>
    <mergeCell ref="A3031:K3031"/>
    <mergeCell ref="L3031:M3031"/>
    <mergeCell ref="O3031:P3031"/>
    <mergeCell ref="Q3031:R3031"/>
    <mergeCell ref="B3029:C3029"/>
    <mergeCell ref="D3029:F3029"/>
    <mergeCell ref="G3029:H3029"/>
    <mergeCell ref="I3029:J3029"/>
    <mergeCell ref="L3029:M3029"/>
    <mergeCell ref="O3029:P3029"/>
    <mergeCell ref="L3027:M3027"/>
    <mergeCell ref="O3027:P3027"/>
    <mergeCell ref="Q3027:R3027"/>
    <mergeCell ref="B3028:C3028"/>
    <mergeCell ref="D3028:F3028"/>
    <mergeCell ref="G3028:H3028"/>
    <mergeCell ref="I3028:J3028"/>
    <mergeCell ref="L3028:M3028"/>
    <mergeCell ref="O3028:P3028"/>
    <mergeCell ref="Q3028:R3028"/>
    <mergeCell ref="A3039:S3039"/>
    <mergeCell ref="B3026:C3026"/>
    <mergeCell ref="D3026:F3026"/>
    <mergeCell ref="G3026:H3026"/>
    <mergeCell ref="I3026:J3026"/>
    <mergeCell ref="L3026:R3026"/>
    <mergeCell ref="B3027:C3027"/>
    <mergeCell ref="D3027:F3027"/>
    <mergeCell ref="G3027:H3027"/>
    <mergeCell ref="I3027:J3027"/>
    <mergeCell ref="A3037:K3037"/>
    <mergeCell ref="L3037:M3037"/>
    <mergeCell ref="O3037:P3037"/>
    <mergeCell ref="Q3037:R3037"/>
    <mergeCell ref="A3038:K3038"/>
    <mergeCell ref="L3038:M3038"/>
    <mergeCell ref="O3038:P3038"/>
    <mergeCell ref="Q3038:R3038"/>
    <mergeCell ref="Q3035:R3035"/>
    <mergeCell ref="B3036:C3036"/>
    <mergeCell ref="D3036:F3036"/>
    <mergeCell ref="G3036:H3036"/>
    <mergeCell ref="I3036:J3036"/>
    <mergeCell ref="L3036:M3036"/>
    <mergeCell ref="O3036:P3036"/>
    <mergeCell ref="Q3036:R3036"/>
    <mergeCell ref="D3034:F3034"/>
    <mergeCell ref="G3034:H3034"/>
    <mergeCell ref="I3034:J3034"/>
    <mergeCell ref="L3034:R3034"/>
    <mergeCell ref="B3035:C3035"/>
    <mergeCell ref="D3035:F3035"/>
    <mergeCell ref="G3035:H3035"/>
    <mergeCell ref="I3035:J3035"/>
    <mergeCell ref="L3035:M3035"/>
    <mergeCell ref="O3035:P3035"/>
    <mergeCell ref="A3046:K3046"/>
    <mergeCell ref="L3046:M3046"/>
    <mergeCell ref="O3046:P3046"/>
    <mergeCell ref="Q3046:R3046"/>
    <mergeCell ref="A3032:S3032"/>
    <mergeCell ref="A3033:D3033"/>
    <mergeCell ref="E3033:O3033"/>
    <mergeCell ref="P3033:Q3033"/>
    <mergeCell ref="R3033:S3033"/>
    <mergeCell ref="B3034:C3034"/>
    <mergeCell ref="Q3044:R3044"/>
    <mergeCell ref="B3045:C3045"/>
    <mergeCell ref="D3045:F3045"/>
    <mergeCell ref="G3045:H3045"/>
    <mergeCell ref="I3045:J3045"/>
    <mergeCell ref="L3045:M3045"/>
    <mergeCell ref="O3045:P3045"/>
    <mergeCell ref="Q3045:R3045"/>
    <mergeCell ref="B3044:C3044"/>
    <mergeCell ref="D3044:F3044"/>
    <mergeCell ref="G3044:H3044"/>
    <mergeCell ref="I3044:J3044"/>
    <mergeCell ref="L3044:M3044"/>
    <mergeCell ref="O3044:P3044"/>
    <mergeCell ref="I3042:J3042"/>
    <mergeCell ref="L3042:R3042"/>
    <mergeCell ref="B3043:C3043"/>
    <mergeCell ref="D3043:F3043"/>
    <mergeCell ref="G3043:H3043"/>
    <mergeCell ref="I3043:J3043"/>
    <mergeCell ref="L3043:M3043"/>
    <mergeCell ref="O3043:P3043"/>
    <mergeCell ref="Q3043:R3043"/>
    <mergeCell ref="Q3053:R3053"/>
    <mergeCell ref="A3040:D3040"/>
    <mergeCell ref="E3040:S3040"/>
    <mergeCell ref="A3041:D3041"/>
    <mergeCell ref="E3041:O3041"/>
    <mergeCell ref="P3041:Q3041"/>
    <mergeCell ref="R3041:S3041"/>
    <mergeCell ref="B3042:C3042"/>
    <mergeCell ref="D3042:F3042"/>
    <mergeCell ref="G3042:H3042"/>
    <mergeCell ref="B3053:C3053"/>
    <mergeCell ref="D3053:F3053"/>
    <mergeCell ref="G3053:H3053"/>
    <mergeCell ref="I3053:J3053"/>
    <mergeCell ref="L3053:M3053"/>
    <mergeCell ref="O3053:P3053"/>
    <mergeCell ref="O3051:P3051"/>
    <mergeCell ref="Q3051:R3051"/>
    <mergeCell ref="B3052:C3052"/>
    <mergeCell ref="D3052:F3052"/>
    <mergeCell ref="G3052:H3052"/>
    <mergeCell ref="I3052:J3052"/>
    <mergeCell ref="L3052:M3052"/>
    <mergeCell ref="O3052:P3052"/>
    <mergeCell ref="Q3052:R3052"/>
    <mergeCell ref="B3050:C3050"/>
    <mergeCell ref="D3050:F3050"/>
    <mergeCell ref="G3050:H3050"/>
    <mergeCell ref="I3050:J3050"/>
    <mergeCell ref="L3050:R3050"/>
    <mergeCell ref="B3051:C3051"/>
    <mergeCell ref="D3051:F3051"/>
    <mergeCell ref="G3051:H3051"/>
    <mergeCell ref="I3051:J3051"/>
    <mergeCell ref="L3051:M3051"/>
    <mergeCell ref="Q3061:R3061"/>
    <mergeCell ref="A3047:K3047"/>
    <mergeCell ref="L3047:M3047"/>
    <mergeCell ref="O3047:P3047"/>
    <mergeCell ref="Q3047:R3047"/>
    <mergeCell ref="A3048:S3048"/>
    <mergeCell ref="A3049:D3049"/>
    <mergeCell ref="E3049:O3049"/>
    <mergeCell ref="P3049:Q3049"/>
    <mergeCell ref="R3049:S3049"/>
    <mergeCell ref="B3061:C3061"/>
    <mergeCell ref="D3061:F3061"/>
    <mergeCell ref="G3061:H3061"/>
    <mergeCell ref="I3061:J3061"/>
    <mergeCell ref="L3061:M3061"/>
    <mergeCell ref="O3061:P3061"/>
    <mergeCell ref="Q3059:R3059"/>
    <mergeCell ref="B3060:C3060"/>
    <mergeCell ref="D3060:F3060"/>
    <mergeCell ref="G3060:H3060"/>
    <mergeCell ref="I3060:J3060"/>
    <mergeCell ref="L3060:M3060"/>
    <mergeCell ref="O3060:P3060"/>
    <mergeCell ref="Q3060:R3060"/>
    <mergeCell ref="B3059:C3059"/>
    <mergeCell ref="D3059:F3059"/>
    <mergeCell ref="G3059:H3059"/>
    <mergeCell ref="I3059:J3059"/>
    <mergeCell ref="L3059:M3059"/>
    <mergeCell ref="O3059:P3059"/>
    <mergeCell ref="A3057:D3057"/>
    <mergeCell ref="E3057:O3057"/>
    <mergeCell ref="P3057:Q3057"/>
    <mergeCell ref="R3057:S3057"/>
    <mergeCell ref="B3058:C3058"/>
    <mergeCell ref="D3058:F3058"/>
    <mergeCell ref="G3058:H3058"/>
    <mergeCell ref="I3058:J3058"/>
    <mergeCell ref="L3058:R3058"/>
    <mergeCell ref="Q3069:R3069"/>
    <mergeCell ref="A3054:K3054"/>
    <mergeCell ref="L3054:M3054"/>
    <mergeCell ref="O3054:P3054"/>
    <mergeCell ref="Q3054:R3054"/>
    <mergeCell ref="A3055:K3055"/>
    <mergeCell ref="L3055:M3055"/>
    <mergeCell ref="O3055:P3055"/>
    <mergeCell ref="Q3055:R3055"/>
    <mergeCell ref="A3056:S3056"/>
    <mergeCell ref="B3069:C3069"/>
    <mergeCell ref="D3069:F3069"/>
    <mergeCell ref="G3069:H3069"/>
    <mergeCell ref="I3069:J3069"/>
    <mergeCell ref="L3069:M3069"/>
    <mergeCell ref="O3069:P3069"/>
    <mergeCell ref="Q3067:R3067"/>
    <mergeCell ref="B3068:C3068"/>
    <mergeCell ref="D3068:F3068"/>
    <mergeCell ref="G3068:H3068"/>
    <mergeCell ref="I3068:J3068"/>
    <mergeCell ref="L3068:M3068"/>
    <mergeCell ref="O3068:P3068"/>
    <mergeCell ref="Q3068:R3068"/>
    <mergeCell ref="B3067:C3067"/>
    <mergeCell ref="D3067:F3067"/>
    <mergeCell ref="G3067:H3067"/>
    <mergeCell ref="I3067:J3067"/>
    <mergeCell ref="L3067:M3067"/>
    <mergeCell ref="O3067:P3067"/>
    <mergeCell ref="A3065:D3065"/>
    <mergeCell ref="E3065:O3065"/>
    <mergeCell ref="P3065:Q3065"/>
    <mergeCell ref="R3065:S3065"/>
    <mergeCell ref="B3066:C3066"/>
    <mergeCell ref="D3066:F3066"/>
    <mergeCell ref="G3066:H3066"/>
    <mergeCell ref="I3066:J3066"/>
    <mergeCell ref="L3066:R3066"/>
    <mergeCell ref="Q3077:R3077"/>
    <mergeCell ref="A3062:K3062"/>
    <mergeCell ref="L3062:M3062"/>
    <mergeCell ref="O3062:P3062"/>
    <mergeCell ref="Q3062:R3062"/>
    <mergeCell ref="A3063:K3063"/>
    <mergeCell ref="L3063:M3063"/>
    <mergeCell ref="O3063:P3063"/>
    <mergeCell ref="Q3063:R3063"/>
    <mergeCell ref="A3064:S3064"/>
    <mergeCell ref="B3077:C3077"/>
    <mergeCell ref="D3077:F3077"/>
    <mergeCell ref="G3077:H3077"/>
    <mergeCell ref="I3077:J3077"/>
    <mergeCell ref="L3077:M3077"/>
    <mergeCell ref="O3077:P3077"/>
    <mergeCell ref="O3075:P3075"/>
    <mergeCell ref="Q3075:R3075"/>
    <mergeCell ref="B3076:C3076"/>
    <mergeCell ref="D3076:F3076"/>
    <mergeCell ref="G3076:H3076"/>
    <mergeCell ref="I3076:J3076"/>
    <mergeCell ref="L3076:M3076"/>
    <mergeCell ref="O3076:P3076"/>
    <mergeCell ref="Q3076:R3076"/>
    <mergeCell ref="B3074:C3074"/>
    <mergeCell ref="D3074:F3074"/>
    <mergeCell ref="G3074:H3074"/>
    <mergeCell ref="I3074:J3074"/>
    <mergeCell ref="L3074:R3074"/>
    <mergeCell ref="B3075:C3075"/>
    <mergeCell ref="D3075:F3075"/>
    <mergeCell ref="G3075:H3075"/>
    <mergeCell ref="I3075:J3075"/>
    <mergeCell ref="L3075:M3075"/>
    <mergeCell ref="O3071:P3071"/>
    <mergeCell ref="Q3071:R3071"/>
    <mergeCell ref="A3072:S3072"/>
    <mergeCell ref="A3073:D3073"/>
    <mergeCell ref="E3073:O3073"/>
    <mergeCell ref="P3073:Q3073"/>
    <mergeCell ref="R3073:S3073"/>
    <mergeCell ref="A3085:K3085"/>
    <mergeCell ref="L3085:M3085"/>
    <mergeCell ref="O3085:P3085"/>
    <mergeCell ref="Q3085:R3085"/>
    <mergeCell ref="A3070:K3070"/>
    <mergeCell ref="L3070:M3070"/>
    <mergeCell ref="O3070:P3070"/>
    <mergeCell ref="Q3070:R3070"/>
    <mergeCell ref="A3071:K3071"/>
    <mergeCell ref="L3071:M3071"/>
    <mergeCell ref="Q3083:R3083"/>
    <mergeCell ref="B3084:C3084"/>
    <mergeCell ref="D3084:F3084"/>
    <mergeCell ref="G3084:H3084"/>
    <mergeCell ref="I3084:J3084"/>
    <mergeCell ref="L3084:M3084"/>
    <mergeCell ref="O3084:P3084"/>
    <mergeCell ref="Q3084:R3084"/>
    <mergeCell ref="B3083:C3083"/>
    <mergeCell ref="D3083:F3083"/>
    <mergeCell ref="G3083:H3083"/>
    <mergeCell ref="I3083:J3083"/>
    <mergeCell ref="L3083:M3083"/>
    <mergeCell ref="O3083:P3083"/>
    <mergeCell ref="A3080:S3080"/>
    <mergeCell ref="A3081:D3081"/>
    <mergeCell ref="E3081:O3081"/>
    <mergeCell ref="P3081:Q3081"/>
    <mergeCell ref="R3081:S3081"/>
    <mergeCell ref="B3082:C3082"/>
    <mergeCell ref="D3082:F3082"/>
    <mergeCell ref="G3082:H3082"/>
    <mergeCell ref="I3082:J3082"/>
    <mergeCell ref="L3082:R3082"/>
    <mergeCell ref="A3078:K3078"/>
    <mergeCell ref="L3078:M3078"/>
    <mergeCell ref="O3078:P3078"/>
    <mergeCell ref="Q3078:R3078"/>
    <mergeCell ref="A3079:K3079"/>
    <mergeCell ref="L3079:M3079"/>
    <mergeCell ref="O3079:P3079"/>
    <mergeCell ref="Q3079:R3079"/>
    <mergeCell ref="A3092:K3092"/>
    <mergeCell ref="L3092:M3092"/>
    <mergeCell ref="O3092:P3092"/>
    <mergeCell ref="Q3092:R3092"/>
    <mergeCell ref="A3093:K3093"/>
    <mergeCell ref="L3093:M3093"/>
    <mergeCell ref="O3093:P3093"/>
    <mergeCell ref="Q3093:R3093"/>
    <mergeCell ref="O3090:P3090"/>
    <mergeCell ref="Q3090:R3090"/>
    <mergeCell ref="B3091:C3091"/>
    <mergeCell ref="D3091:F3091"/>
    <mergeCell ref="G3091:H3091"/>
    <mergeCell ref="I3091:J3091"/>
    <mergeCell ref="L3091:M3091"/>
    <mergeCell ref="O3091:P3091"/>
    <mergeCell ref="Q3091:R3091"/>
    <mergeCell ref="B3089:C3089"/>
    <mergeCell ref="D3089:F3089"/>
    <mergeCell ref="G3089:H3089"/>
    <mergeCell ref="I3089:J3089"/>
    <mergeCell ref="L3089:R3089"/>
    <mergeCell ref="B3090:C3090"/>
    <mergeCell ref="D3090:F3090"/>
    <mergeCell ref="G3090:H3090"/>
    <mergeCell ref="I3090:J3090"/>
    <mergeCell ref="L3090:M3090"/>
    <mergeCell ref="Q3100:R3100"/>
    <mergeCell ref="A3086:K3086"/>
    <mergeCell ref="L3086:M3086"/>
    <mergeCell ref="O3086:P3086"/>
    <mergeCell ref="Q3086:R3086"/>
    <mergeCell ref="A3087:S3087"/>
    <mergeCell ref="A3088:D3088"/>
    <mergeCell ref="E3088:O3088"/>
    <mergeCell ref="P3088:Q3088"/>
    <mergeCell ref="R3088:S3088"/>
    <mergeCell ref="B3100:C3100"/>
    <mergeCell ref="D3100:F3100"/>
    <mergeCell ref="G3100:H3100"/>
    <mergeCell ref="I3100:J3100"/>
    <mergeCell ref="L3100:M3100"/>
    <mergeCell ref="O3100:P3100"/>
    <mergeCell ref="O3098:P3098"/>
    <mergeCell ref="Q3098:R3098"/>
    <mergeCell ref="B3099:C3099"/>
    <mergeCell ref="D3099:F3099"/>
    <mergeCell ref="G3099:H3099"/>
    <mergeCell ref="I3099:J3099"/>
    <mergeCell ref="L3099:M3099"/>
    <mergeCell ref="O3099:P3099"/>
    <mergeCell ref="Q3099:R3099"/>
    <mergeCell ref="B3097:C3097"/>
    <mergeCell ref="D3097:F3097"/>
    <mergeCell ref="G3097:H3097"/>
    <mergeCell ref="I3097:J3097"/>
    <mergeCell ref="L3097:R3097"/>
    <mergeCell ref="B3098:C3098"/>
    <mergeCell ref="D3098:F3098"/>
    <mergeCell ref="G3098:H3098"/>
    <mergeCell ref="I3098:J3098"/>
    <mergeCell ref="L3098:M3098"/>
    <mergeCell ref="A3094:S3094"/>
    <mergeCell ref="A3095:D3095"/>
    <mergeCell ref="E3095:S3095"/>
    <mergeCell ref="A3096:D3096"/>
    <mergeCell ref="E3096:O3096"/>
    <mergeCell ref="P3096:Q3096"/>
    <mergeCell ref="R3096:S3096"/>
    <mergeCell ref="Q3107:R3107"/>
    <mergeCell ref="B3108:C3108"/>
    <mergeCell ref="D3108:F3108"/>
    <mergeCell ref="G3108:H3108"/>
    <mergeCell ref="I3108:J3108"/>
    <mergeCell ref="L3108:M3108"/>
    <mergeCell ref="O3108:P3108"/>
    <mergeCell ref="Q3108:R3108"/>
    <mergeCell ref="B3107:C3107"/>
    <mergeCell ref="D3107:F3107"/>
    <mergeCell ref="G3107:H3107"/>
    <mergeCell ref="I3107:J3107"/>
    <mergeCell ref="L3107:M3107"/>
    <mergeCell ref="O3107:P3107"/>
    <mergeCell ref="A3104:S3104"/>
    <mergeCell ref="A3105:D3105"/>
    <mergeCell ref="E3105:O3105"/>
    <mergeCell ref="P3105:Q3105"/>
    <mergeCell ref="R3105:S3105"/>
    <mergeCell ref="B3106:C3106"/>
    <mergeCell ref="D3106:F3106"/>
    <mergeCell ref="G3106:H3106"/>
    <mergeCell ref="I3106:J3106"/>
    <mergeCell ref="L3106:R3106"/>
    <mergeCell ref="O3102:P3102"/>
    <mergeCell ref="Q3102:R3102"/>
    <mergeCell ref="A3103:K3103"/>
    <mergeCell ref="L3103:M3103"/>
    <mergeCell ref="O3103:P3103"/>
    <mergeCell ref="Q3103:R3103"/>
    <mergeCell ref="Q3116:R3116"/>
    <mergeCell ref="B3101:C3101"/>
    <mergeCell ref="D3101:F3101"/>
    <mergeCell ref="G3101:H3101"/>
    <mergeCell ref="I3101:J3101"/>
    <mergeCell ref="L3101:M3101"/>
    <mergeCell ref="O3101:P3101"/>
    <mergeCell ref="Q3101:R3101"/>
    <mergeCell ref="A3102:K3102"/>
    <mergeCell ref="L3102:M3102"/>
    <mergeCell ref="B3116:C3116"/>
    <mergeCell ref="D3116:F3116"/>
    <mergeCell ref="G3116:H3116"/>
    <mergeCell ref="I3116:J3116"/>
    <mergeCell ref="L3116:M3116"/>
    <mergeCell ref="O3116:P3116"/>
    <mergeCell ref="Q3114:R3114"/>
    <mergeCell ref="B3115:C3115"/>
    <mergeCell ref="D3115:F3115"/>
    <mergeCell ref="G3115:H3115"/>
    <mergeCell ref="I3115:J3115"/>
    <mergeCell ref="L3115:M3115"/>
    <mergeCell ref="O3115:P3115"/>
    <mergeCell ref="Q3115:R3115"/>
    <mergeCell ref="B3114:C3114"/>
    <mergeCell ref="D3114:F3114"/>
    <mergeCell ref="G3114:H3114"/>
    <mergeCell ref="I3114:J3114"/>
    <mergeCell ref="L3114:M3114"/>
    <mergeCell ref="O3114:P3114"/>
    <mergeCell ref="A3112:D3112"/>
    <mergeCell ref="E3112:O3112"/>
    <mergeCell ref="P3112:Q3112"/>
    <mergeCell ref="R3112:S3112"/>
    <mergeCell ref="B3113:C3113"/>
    <mergeCell ref="D3113:F3113"/>
    <mergeCell ref="G3113:H3113"/>
    <mergeCell ref="I3113:J3113"/>
    <mergeCell ref="L3113:R3113"/>
    <mergeCell ref="Q3124:R3124"/>
    <mergeCell ref="A3109:K3109"/>
    <mergeCell ref="L3109:M3109"/>
    <mergeCell ref="O3109:P3109"/>
    <mergeCell ref="Q3109:R3109"/>
    <mergeCell ref="A3110:K3110"/>
    <mergeCell ref="L3110:M3110"/>
    <mergeCell ref="O3110:P3110"/>
    <mergeCell ref="Q3110:R3110"/>
    <mergeCell ref="A3111:S3111"/>
    <mergeCell ref="B3124:C3124"/>
    <mergeCell ref="D3124:F3124"/>
    <mergeCell ref="G3124:H3124"/>
    <mergeCell ref="I3124:J3124"/>
    <mergeCell ref="L3124:M3124"/>
    <mergeCell ref="O3124:P3124"/>
    <mergeCell ref="Q3122:R3122"/>
    <mergeCell ref="B3123:C3123"/>
    <mergeCell ref="D3123:F3123"/>
    <mergeCell ref="G3123:H3123"/>
    <mergeCell ref="I3123:J3123"/>
    <mergeCell ref="L3123:M3123"/>
    <mergeCell ref="O3123:P3123"/>
    <mergeCell ref="Q3123:R3123"/>
    <mergeCell ref="B3122:C3122"/>
    <mergeCell ref="D3122:F3122"/>
    <mergeCell ref="G3122:H3122"/>
    <mergeCell ref="I3122:J3122"/>
    <mergeCell ref="L3122:M3122"/>
    <mergeCell ref="O3122:P3122"/>
    <mergeCell ref="A3119:S3119"/>
    <mergeCell ref="A3120:D3120"/>
    <mergeCell ref="E3120:O3120"/>
    <mergeCell ref="P3120:Q3120"/>
    <mergeCell ref="R3120:S3120"/>
    <mergeCell ref="B3121:C3121"/>
    <mergeCell ref="D3121:F3121"/>
    <mergeCell ref="G3121:H3121"/>
    <mergeCell ref="I3121:J3121"/>
    <mergeCell ref="L3121:R3121"/>
    <mergeCell ref="A3117:K3117"/>
    <mergeCell ref="L3117:M3117"/>
    <mergeCell ref="O3117:P3117"/>
    <mergeCell ref="Q3117:R3117"/>
    <mergeCell ref="A3118:K3118"/>
    <mergeCell ref="L3118:M3118"/>
    <mergeCell ref="O3118:P3118"/>
    <mergeCell ref="Q3118:R3118"/>
    <mergeCell ref="O3132:P3132"/>
    <mergeCell ref="Q3132:R3132"/>
    <mergeCell ref="B3133:C3133"/>
    <mergeCell ref="D3133:F3133"/>
    <mergeCell ref="G3133:H3133"/>
    <mergeCell ref="I3133:J3133"/>
    <mergeCell ref="L3133:M3133"/>
    <mergeCell ref="O3133:P3133"/>
    <mergeCell ref="Q3133:R3133"/>
    <mergeCell ref="B3131:C3131"/>
    <mergeCell ref="D3131:F3131"/>
    <mergeCell ref="G3131:H3131"/>
    <mergeCell ref="I3131:J3131"/>
    <mergeCell ref="L3131:R3131"/>
    <mergeCell ref="B3132:C3132"/>
    <mergeCell ref="D3132:F3132"/>
    <mergeCell ref="G3132:H3132"/>
    <mergeCell ref="I3132:J3132"/>
    <mergeCell ref="L3132:M3132"/>
    <mergeCell ref="A3127:S3127"/>
    <mergeCell ref="A3128:D3128"/>
    <mergeCell ref="E3128:S3128"/>
    <mergeCell ref="A3129:D3129"/>
    <mergeCell ref="E3129:S3129"/>
    <mergeCell ref="A3130:D3130"/>
    <mergeCell ref="E3130:O3130"/>
    <mergeCell ref="P3130:Q3130"/>
    <mergeCell ref="R3130:S3130"/>
    <mergeCell ref="A3125:K3125"/>
    <mergeCell ref="L3125:M3125"/>
    <mergeCell ref="O3125:P3125"/>
    <mergeCell ref="Q3125:R3125"/>
    <mergeCell ref="A3126:K3126"/>
    <mergeCell ref="L3126:M3126"/>
    <mergeCell ref="O3126:P3126"/>
    <mergeCell ref="Q3126:R3126"/>
    <mergeCell ref="Q3140:R3140"/>
    <mergeCell ref="B3141:C3141"/>
    <mergeCell ref="D3141:F3141"/>
    <mergeCell ref="G3141:H3141"/>
    <mergeCell ref="I3141:J3141"/>
    <mergeCell ref="L3141:M3141"/>
    <mergeCell ref="O3141:P3141"/>
    <mergeCell ref="Q3141:R3141"/>
    <mergeCell ref="B3140:C3140"/>
    <mergeCell ref="D3140:F3140"/>
    <mergeCell ref="G3140:H3140"/>
    <mergeCell ref="I3140:J3140"/>
    <mergeCell ref="L3140:M3140"/>
    <mergeCell ref="O3140:P3140"/>
    <mergeCell ref="A3137:S3137"/>
    <mergeCell ref="A3138:D3138"/>
    <mergeCell ref="E3138:O3138"/>
    <mergeCell ref="P3138:Q3138"/>
    <mergeCell ref="R3138:S3138"/>
    <mergeCell ref="B3139:C3139"/>
    <mergeCell ref="D3139:F3139"/>
    <mergeCell ref="G3139:H3139"/>
    <mergeCell ref="I3139:J3139"/>
    <mergeCell ref="L3139:R3139"/>
    <mergeCell ref="Q3134:R3134"/>
    <mergeCell ref="A3135:K3135"/>
    <mergeCell ref="L3135:M3135"/>
    <mergeCell ref="O3135:P3135"/>
    <mergeCell ref="Q3135:R3135"/>
    <mergeCell ref="A3136:K3136"/>
    <mergeCell ref="L3136:M3136"/>
    <mergeCell ref="O3136:P3136"/>
    <mergeCell ref="Q3136:R3136"/>
    <mergeCell ref="B3134:C3134"/>
    <mergeCell ref="D3134:F3134"/>
    <mergeCell ref="G3134:H3134"/>
    <mergeCell ref="I3134:J3134"/>
    <mergeCell ref="L3134:M3134"/>
    <mergeCell ref="O3134:P3134"/>
    <mergeCell ref="O3148:P3148"/>
    <mergeCell ref="Q3148:R3148"/>
    <mergeCell ref="B3149:C3149"/>
    <mergeCell ref="D3149:F3149"/>
    <mergeCell ref="G3149:H3149"/>
    <mergeCell ref="I3149:J3149"/>
    <mergeCell ref="L3149:M3149"/>
    <mergeCell ref="O3149:P3149"/>
    <mergeCell ref="Q3149:R3149"/>
    <mergeCell ref="B3147:C3147"/>
    <mergeCell ref="D3147:F3147"/>
    <mergeCell ref="G3147:H3147"/>
    <mergeCell ref="I3147:J3147"/>
    <mergeCell ref="L3147:R3147"/>
    <mergeCell ref="B3148:C3148"/>
    <mergeCell ref="D3148:F3148"/>
    <mergeCell ref="G3148:H3148"/>
    <mergeCell ref="I3148:J3148"/>
    <mergeCell ref="L3148:M3148"/>
    <mergeCell ref="A3145:D3145"/>
    <mergeCell ref="E3145:S3145"/>
    <mergeCell ref="A3146:D3146"/>
    <mergeCell ref="E3146:O3146"/>
    <mergeCell ref="P3146:Q3146"/>
    <mergeCell ref="R3146:S3146"/>
    <mergeCell ref="Q3157:R3157"/>
    <mergeCell ref="A3142:K3142"/>
    <mergeCell ref="L3142:M3142"/>
    <mergeCell ref="O3142:P3142"/>
    <mergeCell ref="Q3142:R3142"/>
    <mergeCell ref="A3143:K3143"/>
    <mergeCell ref="L3143:M3143"/>
    <mergeCell ref="O3143:P3143"/>
    <mergeCell ref="Q3143:R3143"/>
    <mergeCell ref="A3144:S3144"/>
    <mergeCell ref="B3157:C3157"/>
    <mergeCell ref="D3157:F3157"/>
    <mergeCell ref="G3157:H3157"/>
    <mergeCell ref="I3157:J3157"/>
    <mergeCell ref="L3157:M3157"/>
    <mergeCell ref="O3157:P3157"/>
    <mergeCell ref="Q3155:R3155"/>
    <mergeCell ref="B3156:C3156"/>
    <mergeCell ref="D3156:F3156"/>
    <mergeCell ref="G3156:H3156"/>
    <mergeCell ref="I3156:J3156"/>
    <mergeCell ref="L3156:M3156"/>
    <mergeCell ref="O3156:P3156"/>
    <mergeCell ref="Q3156:R3156"/>
    <mergeCell ref="B3155:C3155"/>
    <mergeCell ref="D3155:F3155"/>
    <mergeCell ref="G3155:H3155"/>
    <mergeCell ref="I3155:J3155"/>
    <mergeCell ref="L3155:M3155"/>
    <mergeCell ref="O3155:P3155"/>
    <mergeCell ref="A3153:D3153"/>
    <mergeCell ref="E3153:O3153"/>
    <mergeCell ref="P3153:Q3153"/>
    <mergeCell ref="R3153:S3153"/>
    <mergeCell ref="B3154:C3154"/>
    <mergeCell ref="D3154:F3154"/>
    <mergeCell ref="G3154:H3154"/>
    <mergeCell ref="I3154:J3154"/>
    <mergeCell ref="L3154:R3154"/>
    <mergeCell ref="Q3165:R3165"/>
    <mergeCell ref="A3150:K3150"/>
    <mergeCell ref="L3150:M3150"/>
    <mergeCell ref="O3150:P3150"/>
    <mergeCell ref="Q3150:R3150"/>
    <mergeCell ref="A3151:K3151"/>
    <mergeCell ref="L3151:M3151"/>
    <mergeCell ref="O3151:P3151"/>
    <mergeCell ref="Q3151:R3151"/>
    <mergeCell ref="A3152:S3152"/>
    <mergeCell ref="B3165:C3165"/>
    <mergeCell ref="D3165:F3165"/>
    <mergeCell ref="G3165:H3165"/>
    <mergeCell ref="I3165:J3165"/>
    <mergeCell ref="L3165:M3165"/>
    <mergeCell ref="O3165:P3165"/>
    <mergeCell ref="Q3163:R3163"/>
    <mergeCell ref="B3164:C3164"/>
    <mergeCell ref="D3164:F3164"/>
    <mergeCell ref="G3164:H3164"/>
    <mergeCell ref="I3164:J3164"/>
    <mergeCell ref="L3164:M3164"/>
    <mergeCell ref="O3164:P3164"/>
    <mergeCell ref="Q3164:R3164"/>
    <mergeCell ref="B3163:C3163"/>
    <mergeCell ref="D3163:F3163"/>
    <mergeCell ref="G3163:H3163"/>
    <mergeCell ref="I3163:J3163"/>
    <mergeCell ref="L3163:M3163"/>
    <mergeCell ref="O3163:P3163"/>
    <mergeCell ref="A3160:S3160"/>
    <mergeCell ref="A3161:D3161"/>
    <mergeCell ref="E3161:O3161"/>
    <mergeCell ref="P3161:Q3161"/>
    <mergeCell ref="R3161:S3161"/>
    <mergeCell ref="B3162:C3162"/>
    <mergeCell ref="D3162:F3162"/>
    <mergeCell ref="G3162:H3162"/>
    <mergeCell ref="I3162:J3162"/>
    <mergeCell ref="L3162:R3162"/>
    <mergeCell ref="A3158:K3158"/>
    <mergeCell ref="L3158:M3158"/>
    <mergeCell ref="O3158:P3158"/>
    <mergeCell ref="Q3158:R3158"/>
    <mergeCell ref="A3159:K3159"/>
    <mergeCell ref="L3159:M3159"/>
    <mergeCell ref="O3159:P3159"/>
    <mergeCell ref="Q3159:R3159"/>
    <mergeCell ref="O3172:P3172"/>
    <mergeCell ref="Q3172:R3172"/>
    <mergeCell ref="B3173:C3173"/>
    <mergeCell ref="D3173:F3173"/>
    <mergeCell ref="G3173:H3173"/>
    <mergeCell ref="I3173:J3173"/>
    <mergeCell ref="L3173:M3173"/>
    <mergeCell ref="O3173:P3173"/>
    <mergeCell ref="Q3173:R3173"/>
    <mergeCell ref="B3171:C3171"/>
    <mergeCell ref="D3171:F3171"/>
    <mergeCell ref="G3171:H3171"/>
    <mergeCell ref="I3171:J3171"/>
    <mergeCell ref="L3171:R3171"/>
    <mergeCell ref="B3172:C3172"/>
    <mergeCell ref="D3172:F3172"/>
    <mergeCell ref="G3172:H3172"/>
    <mergeCell ref="I3172:J3172"/>
    <mergeCell ref="L3172:M3172"/>
    <mergeCell ref="A3168:S3168"/>
    <mergeCell ref="A3169:D3169"/>
    <mergeCell ref="E3169:S3169"/>
    <mergeCell ref="A3170:D3170"/>
    <mergeCell ref="E3170:O3170"/>
    <mergeCell ref="P3170:Q3170"/>
    <mergeCell ref="R3170:S3170"/>
    <mergeCell ref="A3166:K3166"/>
    <mergeCell ref="L3166:M3166"/>
    <mergeCell ref="O3166:P3166"/>
    <mergeCell ref="Q3166:R3166"/>
    <mergeCell ref="A3167:K3167"/>
    <mergeCell ref="L3167:M3167"/>
    <mergeCell ref="O3167:P3167"/>
    <mergeCell ref="Q3167:R3167"/>
    <mergeCell ref="Q3180:R3180"/>
    <mergeCell ref="B3181:C3181"/>
    <mergeCell ref="D3181:F3181"/>
    <mergeCell ref="G3181:H3181"/>
    <mergeCell ref="I3181:J3181"/>
    <mergeCell ref="L3181:M3181"/>
    <mergeCell ref="O3181:P3181"/>
    <mergeCell ref="Q3181:R3181"/>
    <mergeCell ref="B3180:C3180"/>
    <mergeCell ref="D3180:F3180"/>
    <mergeCell ref="G3180:H3180"/>
    <mergeCell ref="I3180:J3180"/>
    <mergeCell ref="L3180:M3180"/>
    <mergeCell ref="O3180:P3180"/>
    <mergeCell ref="A3177:S3177"/>
    <mergeCell ref="A3178:D3178"/>
    <mergeCell ref="E3178:O3178"/>
    <mergeCell ref="P3178:Q3178"/>
    <mergeCell ref="R3178:S3178"/>
    <mergeCell ref="B3179:C3179"/>
    <mergeCell ref="D3179:F3179"/>
    <mergeCell ref="G3179:H3179"/>
    <mergeCell ref="I3179:J3179"/>
    <mergeCell ref="L3179:R3179"/>
    <mergeCell ref="Q3174:R3174"/>
    <mergeCell ref="A3175:K3175"/>
    <mergeCell ref="L3175:M3175"/>
    <mergeCell ref="O3175:P3175"/>
    <mergeCell ref="Q3175:R3175"/>
    <mergeCell ref="A3176:K3176"/>
    <mergeCell ref="L3176:M3176"/>
    <mergeCell ref="O3176:P3176"/>
    <mergeCell ref="Q3176:R3176"/>
    <mergeCell ref="B3174:C3174"/>
    <mergeCell ref="D3174:F3174"/>
    <mergeCell ref="G3174:H3174"/>
    <mergeCell ref="I3174:J3174"/>
    <mergeCell ref="L3174:M3174"/>
    <mergeCell ref="O3174:P3174"/>
    <mergeCell ref="O3188:P3188"/>
    <mergeCell ref="Q3188:R3188"/>
    <mergeCell ref="B3189:C3189"/>
    <mergeCell ref="D3189:F3189"/>
    <mergeCell ref="G3189:H3189"/>
    <mergeCell ref="I3189:J3189"/>
    <mergeCell ref="L3189:M3189"/>
    <mergeCell ref="O3189:P3189"/>
    <mergeCell ref="Q3189:R3189"/>
    <mergeCell ref="B3187:C3187"/>
    <mergeCell ref="D3187:F3187"/>
    <mergeCell ref="G3187:H3187"/>
    <mergeCell ref="I3187:J3187"/>
    <mergeCell ref="L3187:R3187"/>
    <mergeCell ref="B3188:C3188"/>
    <mergeCell ref="D3188:F3188"/>
    <mergeCell ref="G3188:H3188"/>
    <mergeCell ref="I3188:J3188"/>
    <mergeCell ref="L3188:M3188"/>
    <mergeCell ref="A3185:D3185"/>
    <mergeCell ref="E3185:S3185"/>
    <mergeCell ref="A3186:D3186"/>
    <mergeCell ref="E3186:O3186"/>
    <mergeCell ref="P3186:Q3186"/>
    <mergeCell ref="R3186:S3186"/>
    <mergeCell ref="Q3197:R3197"/>
    <mergeCell ref="A3182:K3182"/>
    <mergeCell ref="L3182:M3182"/>
    <mergeCell ref="O3182:P3182"/>
    <mergeCell ref="Q3182:R3182"/>
    <mergeCell ref="A3183:K3183"/>
    <mergeCell ref="L3183:M3183"/>
    <mergeCell ref="O3183:P3183"/>
    <mergeCell ref="Q3183:R3183"/>
    <mergeCell ref="A3184:S3184"/>
    <mergeCell ref="B3197:C3197"/>
    <mergeCell ref="D3197:F3197"/>
    <mergeCell ref="G3197:H3197"/>
    <mergeCell ref="I3197:J3197"/>
    <mergeCell ref="L3197:M3197"/>
    <mergeCell ref="O3197:P3197"/>
    <mergeCell ref="Q3195:R3195"/>
    <mergeCell ref="B3196:C3196"/>
    <mergeCell ref="D3196:F3196"/>
    <mergeCell ref="G3196:H3196"/>
    <mergeCell ref="I3196:J3196"/>
    <mergeCell ref="L3196:M3196"/>
    <mergeCell ref="O3196:P3196"/>
    <mergeCell ref="Q3196:R3196"/>
    <mergeCell ref="B3195:C3195"/>
    <mergeCell ref="D3195:F3195"/>
    <mergeCell ref="G3195:H3195"/>
    <mergeCell ref="I3195:J3195"/>
    <mergeCell ref="L3195:M3195"/>
    <mergeCell ref="O3195:P3195"/>
    <mergeCell ref="A3192:S3192"/>
    <mergeCell ref="A3193:D3193"/>
    <mergeCell ref="E3193:O3193"/>
    <mergeCell ref="P3193:Q3193"/>
    <mergeCell ref="R3193:S3193"/>
    <mergeCell ref="B3194:C3194"/>
    <mergeCell ref="D3194:F3194"/>
    <mergeCell ref="G3194:H3194"/>
    <mergeCell ref="I3194:J3194"/>
    <mergeCell ref="L3194:R3194"/>
    <mergeCell ref="A3190:K3190"/>
    <mergeCell ref="L3190:M3190"/>
    <mergeCell ref="O3190:P3190"/>
    <mergeCell ref="Q3190:R3190"/>
    <mergeCell ref="A3191:K3191"/>
    <mergeCell ref="L3191:M3191"/>
    <mergeCell ref="O3191:P3191"/>
    <mergeCell ref="Q3191:R3191"/>
    <mergeCell ref="O3204:P3204"/>
    <mergeCell ref="Q3204:R3204"/>
    <mergeCell ref="B3205:C3205"/>
    <mergeCell ref="D3205:F3205"/>
    <mergeCell ref="G3205:H3205"/>
    <mergeCell ref="I3205:J3205"/>
    <mergeCell ref="L3205:M3205"/>
    <mergeCell ref="O3205:P3205"/>
    <mergeCell ref="Q3205:R3205"/>
    <mergeCell ref="B3203:C3203"/>
    <mergeCell ref="D3203:F3203"/>
    <mergeCell ref="G3203:H3203"/>
    <mergeCell ref="I3203:J3203"/>
    <mergeCell ref="L3203:R3203"/>
    <mergeCell ref="B3204:C3204"/>
    <mergeCell ref="D3204:F3204"/>
    <mergeCell ref="G3204:H3204"/>
    <mergeCell ref="I3204:J3204"/>
    <mergeCell ref="L3204:M3204"/>
    <mergeCell ref="A3200:S3200"/>
    <mergeCell ref="A3201:D3201"/>
    <mergeCell ref="E3201:S3201"/>
    <mergeCell ref="A3202:D3202"/>
    <mergeCell ref="E3202:O3202"/>
    <mergeCell ref="P3202:Q3202"/>
    <mergeCell ref="R3202:S3202"/>
    <mergeCell ref="A3198:K3198"/>
    <mergeCell ref="L3198:M3198"/>
    <mergeCell ref="O3198:P3198"/>
    <mergeCell ref="Q3198:R3198"/>
    <mergeCell ref="A3199:K3199"/>
    <mergeCell ref="L3199:M3199"/>
    <mergeCell ref="O3199:P3199"/>
    <mergeCell ref="Q3199:R3199"/>
    <mergeCell ref="Q3212:R3212"/>
    <mergeCell ref="B3213:C3213"/>
    <mergeCell ref="D3213:F3213"/>
    <mergeCell ref="G3213:H3213"/>
    <mergeCell ref="I3213:J3213"/>
    <mergeCell ref="L3213:M3213"/>
    <mergeCell ref="O3213:P3213"/>
    <mergeCell ref="Q3213:R3213"/>
    <mergeCell ref="B3212:C3212"/>
    <mergeCell ref="D3212:F3212"/>
    <mergeCell ref="G3212:H3212"/>
    <mergeCell ref="I3212:J3212"/>
    <mergeCell ref="L3212:M3212"/>
    <mergeCell ref="O3212:P3212"/>
    <mergeCell ref="A3209:S3209"/>
    <mergeCell ref="A3210:D3210"/>
    <mergeCell ref="E3210:O3210"/>
    <mergeCell ref="P3210:Q3210"/>
    <mergeCell ref="R3210:S3210"/>
    <mergeCell ref="B3211:C3211"/>
    <mergeCell ref="D3211:F3211"/>
    <mergeCell ref="G3211:H3211"/>
    <mergeCell ref="I3211:J3211"/>
    <mergeCell ref="L3211:R3211"/>
    <mergeCell ref="O3207:P3207"/>
    <mergeCell ref="Q3207:R3207"/>
    <mergeCell ref="A3208:K3208"/>
    <mergeCell ref="L3208:M3208"/>
    <mergeCell ref="O3208:P3208"/>
    <mergeCell ref="Q3208:R3208"/>
    <mergeCell ref="Q3221:R3221"/>
    <mergeCell ref="B3206:C3206"/>
    <mergeCell ref="D3206:F3206"/>
    <mergeCell ref="G3206:H3206"/>
    <mergeCell ref="I3206:J3206"/>
    <mergeCell ref="L3206:M3206"/>
    <mergeCell ref="O3206:P3206"/>
    <mergeCell ref="Q3206:R3206"/>
    <mergeCell ref="A3207:K3207"/>
    <mergeCell ref="L3207:M3207"/>
    <mergeCell ref="B3221:C3221"/>
    <mergeCell ref="D3221:F3221"/>
    <mergeCell ref="G3221:H3221"/>
    <mergeCell ref="I3221:J3221"/>
    <mergeCell ref="L3221:M3221"/>
    <mergeCell ref="O3221:P3221"/>
    <mergeCell ref="Q3219:R3219"/>
    <mergeCell ref="B3220:C3220"/>
    <mergeCell ref="D3220:F3220"/>
    <mergeCell ref="G3220:H3220"/>
    <mergeCell ref="I3220:J3220"/>
    <mergeCell ref="L3220:M3220"/>
    <mergeCell ref="O3220:P3220"/>
    <mergeCell ref="Q3220:R3220"/>
    <mergeCell ref="B3219:C3219"/>
    <mergeCell ref="D3219:F3219"/>
    <mergeCell ref="G3219:H3219"/>
    <mergeCell ref="I3219:J3219"/>
    <mergeCell ref="L3219:M3219"/>
    <mergeCell ref="O3219:P3219"/>
    <mergeCell ref="A3216:S3216"/>
    <mergeCell ref="A3217:D3217"/>
    <mergeCell ref="E3217:O3217"/>
    <mergeCell ref="P3217:Q3217"/>
    <mergeCell ref="R3217:S3217"/>
    <mergeCell ref="B3218:C3218"/>
    <mergeCell ref="D3218:F3218"/>
    <mergeCell ref="G3218:H3218"/>
    <mergeCell ref="I3218:J3218"/>
    <mergeCell ref="L3218:R3218"/>
    <mergeCell ref="A3214:K3214"/>
    <mergeCell ref="L3214:M3214"/>
    <mergeCell ref="O3214:P3214"/>
    <mergeCell ref="Q3214:R3214"/>
    <mergeCell ref="A3215:K3215"/>
    <mergeCell ref="L3215:M3215"/>
    <mergeCell ref="O3215:P3215"/>
    <mergeCell ref="Q3215:R3215"/>
    <mergeCell ref="O3228:P3228"/>
    <mergeCell ref="Q3228:R3228"/>
    <mergeCell ref="B3229:C3229"/>
    <mergeCell ref="D3229:F3229"/>
    <mergeCell ref="G3229:H3229"/>
    <mergeCell ref="I3229:J3229"/>
    <mergeCell ref="L3229:M3229"/>
    <mergeCell ref="O3229:P3229"/>
    <mergeCell ref="Q3229:R3229"/>
    <mergeCell ref="B3227:C3227"/>
    <mergeCell ref="D3227:F3227"/>
    <mergeCell ref="G3227:H3227"/>
    <mergeCell ref="I3227:J3227"/>
    <mergeCell ref="L3227:R3227"/>
    <mergeCell ref="B3228:C3228"/>
    <mergeCell ref="D3228:F3228"/>
    <mergeCell ref="G3228:H3228"/>
    <mergeCell ref="I3228:J3228"/>
    <mergeCell ref="L3228:M3228"/>
    <mergeCell ref="A3224:S3224"/>
    <mergeCell ref="A3225:D3225"/>
    <mergeCell ref="E3225:S3225"/>
    <mergeCell ref="A3226:D3226"/>
    <mergeCell ref="E3226:O3226"/>
    <mergeCell ref="P3226:Q3226"/>
    <mergeCell ref="R3226:S3226"/>
    <mergeCell ref="A3222:K3222"/>
    <mergeCell ref="L3222:M3222"/>
    <mergeCell ref="O3222:P3222"/>
    <mergeCell ref="Q3222:R3222"/>
    <mergeCell ref="A3223:K3223"/>
    <mergeCell ref="L3223:M3223"/>
    <mergeCell ref="O3223:P3223"/>
    <mergeCell ref="Q3223:R3223"/>
    <mergeCell ref="O3236:P3236"/>
    <mergeCell ref="Q3236:R3236"/>
    <mergeCell ref="B3237:C3237"/>
    <mergeCell ref="D3237:F3237"/>
    <mergeCell ref="G3237:H3237"/>
    <mergeCell ref="I3237:J3237"/>
    <mergeCell ref="L3237:M3237"/>
    <mergeCell ref="O3237:P3237"/>
    <mergeCell ref="Q3237:R3237"/>
    <mergeCell ref="B3235:C3235"/>
    <mergeCell ref="D3235:F3235"/>
    <mergeCell ref="G3235:H3235"/>
    <mergeCell ref="I3235:J3235"/>
    <mergeCell ref="L3235:R3235"/>
    <mergeCell ref="B3236:C3236"/>
    <mergeCell ref="D3236:F3236"/>
    <mergeCell ref="G3236:H3236"/>
    <mergeCell ref="I3236:J3236"/>
    <mergeCell ref="L3236:M3236"/>
    <mergeCell ref="A3232:S3232"/>
    <mergeCell ref="A3233:D3233"/>
    <mergeCell ref="E3233:S3233"/>
    <mergeCell ref="A3234:D3234"/>
    <mergeCell ref="E3234:O3234"/>
    <mergeCell ref="P3234:Q3234"/>
    <mergeCell ref="R3234:S3234"/>
    <mergeCell ref="A3230:K3230"/>
    <mergeCell ref="L3230:M3230"/>
    <mergeCell ref="O3230:P3230"/>
    <mergeCell ref="Q3230:R3230"/>
    <mergeCell ref="A3231:K3231"/>
    <mergeCell ref="L3231:M3231"/>
    <mergeCell ref="O3231:P3231"/>
    <mergeCell ref="Q3231:R3231"/>
    <mergeCell ref="O3244:P3244"/>
    <mergeCell ref="Q3244:R3244"/>
    <mergeCell ref="B3245:C3245"/>
    <mergeCell ref="D3245:F3245"/>
    <mergeCell ref="G3245:H3245"/>
    <mergeCell ref="I3245:J3245"/>
    <mergeCell ref="L3245:M3245"/>
    <mergeCell ref="O3245:P3245"/>
    <mergeCell ref="Q3245:R3245"/>
    <mergeCell ref="B3243:C3243"/>
    <mergeCell ref="D3243:F3243"/>
    <mergeCell ref="G3243:H3243"/>
    <mergeCell ref="I3243:J3243"/>
    <mergeCell ref="L3243:R3243"/>
    <mergeCell ref="B3244:C3244"/>
    <mergeCell ref="D3244:F3244"/>
    <mergeCell ref="G3244:H3244"/>
    <mergeCell ref="I3244:J3244"/>
    <mergeCell ref="L3244:M3244"/>
    <mergeCell ref="A3241:D3241"/>
    <mergeCell ref="E3241:S3241"/>
    <mergeCell ref="A3242:D3242"/>
    <mergeCell ref="E3242:O3242"/>
    <mergeCell ref="P3242:Q3242"/>
    <mergeCell ref="R3242:S3242"/>
    <mergeCell ref="Q3253:R3253"/>
    <mergeCell ref="A3238:K3238"/>
    <mergeCell ref="L3238:M3238"/>
    <mergeCell ref="O3238:P3238"/>
    <mergeCell ref="Q3238:R3238"/>
    <mergeCell ref="A3239:K3239"/>
    <mergeCell ref="L3239:M3239"/>
    <mergeCell ref="O3239:P3239"/>
    <mergeCell ref="Q3239:R3239"/>
    <mergeCell ref="A3240:S3240"/>
    <mergeCell ref="B3253:C3253"/>
    <mergeCell ref="D3253:F3253"/>
    <mergeCell ref="G3253:H3253"/>
    <mergeCell ref="I3253:J3253"/>
    <mergeCell ref="L3253:M3253"/>
    <mergeCell ref="O3253:P3253"/>
    <mergeCell ref="Q3251:R3251"/>
    <mergeCell ref="B3252:C3252"/>
    <mergeCell ref="D3252:F3252"/>
    <mergeCell ref="G3252:H3252"/>
    <mergeCell ref="I3252:J3252"/>
    <mergeCell ref="L3252:M3252"/>
    <mergeCell ref="O3252:P3252"/>
    <mergeCell ref="Q3252:R3252"/>
    <mergeCell ref="B3251:C3251"/>
    <mergeCell ref="D3251:F3251"/>
    <mergeCell ref="G3251:H3251"/>
    <mergeCell ref="I3251:J3251"/>
    <mergeCell ref="L3251:M3251"/>
    <mergeCell ref="O3251:P3251"/>
    <mergeCell ref="A3248:S3248"/>
    <mergeCell ref="A3249:D3249"/>
    <mergeCell ref="E3249:O3249"/>
    <mergeCell ref="P3249:Q3249"/>
    <mergeCell ref="R3249:S3249"/>
    <mergeCell ref="B3250:C3250"/>
    <mergeCell ref="D3250:F3250"/>
    <mergeCell ref="G3250:H3250"/>
    <mergeCell ref="I3250:J3250"/>
    <mergeCell ref="L3250:R3250"/>
    <mergeCell ref="A3246:K3246"/>
    <mergeCell ref="L3246:M3246"/>
    <mergeCell ref="O3246:P3246"/>
    <mergeCell ref="Q3246:R3246"/>
    <mergeCell ref="A3247:K3247"/>
    <mergeCell ref="L3247:M3247"/>
    <mergeCell ref="O3247:P3247"/>
    <mergeCell ref="Q3247:R3247"/>
    <mergeCell ref="O3261:P3261"/>
    <mergeCell ref="Q3261:R3261"/>
    <mergeCell ref="B3262:C3262"/>
    <mergeCell ref="D3262:F3262"/>
    <mergeCell ref="G3262:H3262"/>
    <mergeCell ref="I3262:J3262"/>
    <mergeCell ref="L3262:M3262"/>
    <mergeCell ref="O3262:P3262"/>
    <mergeCell ref="Q3262:R3262"/>
    <mergeCell ref="B3260:C3260"/>
    <mergeCell ref="D3260:F3260"/>
    <mergeCell ref="G3260:H3260"/>
    <mergeCell ref="I3260:J3260"/>
    <mergeCell ref="L3260:R3260"/>
    <mergeCell ref="B3261:C3261"/>
    <mergeCell ref="D3261:F3261"/>
    <mergeCell ref="G3261:H3261"/>
    <mergeCell ref="I3261:J3261"/>
    <mergeCell ref="L3261:M3261"/>
    <mergeCell ref="A3257:D3257"/>
    <mergeCell ref="E3257:S3257"/>
    <mergeCell ref="A3258:D3258"/>
    <mergeCell ref="E3258:S3258"/>
    <mergeCell ref="A3259:D3259"/>
    <mergeCell ref="E3259:O3259"/>
    <mergeCell ref="P3259:Q3259"/>
    <mergeCell ref="R3259:S3259"/>
    <mergeCell ref="Q3267:R3267"/>
    <mergeCell ref="A3254:K3254"/>
    <mergeCell ref="L3254:M3254"/>
    <mergeCell ref="O3254:P3254"/>
    <mergeCell ref="Q3254:R3254"/>
    <mergeCell ref="A3255:K3255"/>
    <mergeCell ref="L3255:M3255"/>
    <mergeCell ref="O3255:P3255"/>
    <mergeCell ref="Q3255:R3255"/>
    <mergeCell ref="A3256:S3256"/>
    <mergeCell ref="B3267:C3267"/>
    <mergeCell ref="D3267:F3267"/>
    <mergeCell ref="G3267:H3267"/>
    <mergeCell ref="I3267:J3267"/>
    <mergeCell ref="L3267:M3267"/>
    <mergeCell ref="O3267:P3267"/>
    <mergeCell ref="Q3265:R3265"/>
    <mergeCell ref="B3266:C3266"/>
    <mergeCell ref="D3266:F3266"/>
    <mergeCell ref="G3266:H3266"/>
    <mergeCell ref="I3266:J3266"/>
    <mergeCell ref="L3266:M3266"/>
    <mergeCell ref="O3266:P3266"/>
    <mergeCell ref="Q3266:R3266"/>
    <mergeCell ref="B3265:C3265"/>
    <mergeCell ref="D3265:F3265"/>
    <mergeCell ref="G3265:H3265"/>
    <mergeCell ref="I3265:J3265"/>
    <mergeCell ref="L3265:M3265"/>
    <mergeCell ref="O3265:P3265"/>
    <mergeCell ref="O3263:P3263"/>
    <mergeCell ref="Q3263:R3263"/>
    <mergeCell ref="B3264:C3264"/>
    <mergeCell ref="D3264:F3264"/>
    <mergeCell ref="G3264:H3264"/>
    <mergeCell ref="I3264:J3264"/>
    <mergeCell ref="L3264:M3264"/>
    <mergeCell ref="O3264:P3264"/>
    <mergeCell ref="Q3264:R3264"/>
    <mergeCell ref="A3273:S3273"/>
    <mergeCell ref="A3274:D3274"/>
    <mergeCell ref="E3274:O3274"/>
    <mergeCell ref="P3274:Q3274"/>
    <mergeCell ref="R3274:S3274"/>
    <mergeCell ref="B3263:C3263"/>
    <mergeCell ref="D3263:F3263"/>
    <mergeCell ref="G3263:H3263"/>
    <mergeCell ref="I3263:J3263"/>
    <mergeCell ref="L3263:M3263"/>
    <mergeCell ref="Q3270:R3270"/>
    <mergeCell ref="A3271:K3271"/>
    <mergeCell ref="L3271:M3271"/>
    <mergeCell ref="O3271:P3271"/>
    <mergeCell ref="Q3271:R3271"/>
    <mergeCell ref="A3272:K3272"/>
    <mergeCell ref="L3272:M3272"/>
    <mergeCell ref="O3272:P3272"/>
    <mergeCell ref="Q3272:R3272"/>
    <mergeCell ref="B3270:C3270"/>
    <mergeCell ref="D3270:F3270"/>
    <mergeCell ref="G3270:H3270"/>
    <mergeCell ref="I3270:J3270"/>
    <mergeCell ref="L3270:M3270"/>
    <mergeCell ref="O3270:P3270"/>
    <mergeCell ref="Q3268:R3268"/>
    <mergeCell ref="B3269:C3269"/>
    <mergeCell ref="D3269:F3269"/>
    <mergeCell ref="G3269:H3269"/>
    <mergeCell ref="I3269:J3269"/>
    <mergeCell ref="L3269:M3269"/>
    <mergeCell ref="O3269:P3269"/>
    <mergeCell ref="Q3269:R3269"/>
    <mergeCell ref="B3268:C3268"/>
    <mergeCell ref="D3268:F3268"/>
    <mergeCell ref="G3268:H3268"/>
    <mergeCell ref="I3268:J3268"/>
    <mergeCell ref="L3268:M3268"/>
    <mergeCell ref="O3268:P3268"/>
    <mergeCell ref="Q3278:R3278"/>
    <mergeCell ref="B3279:C3279"/>
    <mergeCell ref="D3279:F3279"/>
    <mergeCell ref="G3279:H3279"/>
    <mergeCell ref="I3279:J3279"/>
    <mergeCell ref="L3279:M3279"/>
    <mergeCell ref="O3279:P3279"/>
    <mergeCell ref="Q3279:R3279"/>
    <mergeCell ref="B3278:C3278"/>
    <mergeCell ref="D3278:F3278"/>
    <mergeCell ref="G3278:H3278"/>
    <mergeCell ref="I3278:J3278"/>
    <mergeCell ref="L3278:M3278"/>
    <mergeCell ref="O3278:P3278"/>
    <mergeCell ref="L3276:M3276"/>
    <mergeCell ref="O3276:P3276"/>
    <mergeCell ref="Q3276:R3276"/>
    <mergeCell ref="B3277:C3277"/>
    <mergeCell ref="D3277:F3277"/>
    <mergeCell ref="G3277:H3277"/>
    <mergeCell ref="I3277:J3277"/>
    <mergeCell ref="L3277:M3277"/>
    <mergeCell ref="O3277:P3277"/>
    <mergeCell ref="Q3277:R3277"/>
    <mergeCell ref="Q3284:R3284"/>
    <mergeCell ref="B3275:C3275"/>
    <mergeCell ref="D3275:F3275"/>
    <mergeCell ref="G3275:H3275"/>
    <mergeCell ref="I3275:J3275"/>
    <mergeCell ref="L3275:R3275"/>
    <mergeCell ref="B3276:C3276"/>
    <mergeCell ref="D3276:F3276"/>
    <mergeCell ref="G3276:H3276"/>
    <mergeCell ref="I3276:J3276"/>
    <mergeCell ref="B3284:C3284"/>
    <mergeCell ref="D3284:F3284"/>
    <mergeCell ref="G3284:H3284"/>
    <mergeCell ref="I3284:J3284"/>
    <mergeCell ref="L3284:M3284"/>
    <mergeCell ref="O3284:P3284"/>
    <mergeCell ref="Q3282:R3282"/>
    <mergeCell ref="B3283:C3283"/>
    <mergeCell ref="D3283:F3283"/>
    <mergeCell ref="G3283:H3283"/>
    <mergeCell ref="I3283:J3283"/>
    <mergeCell ref="L3283:M3283"/>
    <mergeCell ref="O3283:P3283"/>
    <mergeCell ref="Q3283:R3283"/>
    <mergeCell ref="B3282:C3282"/>
    <mergeCell ref="D3282:F3282"/>
    <mergeCell ref="G3282:H3282"/>
    <mergeCell ref="I3282:J3282"/>
    <mergeCell ref="L3282:M3282"/>
    <mergeCell ref="O3282:P3282"/>
    <mergeCell ref="Q3280:R3280"/>
    <mergeCell ref="B3281:C3281"/>
    <mergeCell ref="D3281:F3281"/>
    <mergeCell ref="G3281:H3281"/>
    <mergeCell ref="I3281:J3281"/>
    <mergeCell ref="L3281:M3281"/>
    <mergeCell ref="O3281:P3281"/>
    <mergeCell ref="Q3281:R3281"/>
    <mergeCell ref="B3280:C3280"/>
    <mergeCell ref="D3280:F3280"/>
    <mergeCell ref="G3280:H3280"/>
    <mergeCell ref="I3280:J3280"/>
    <mergeCell ref="L3280:M3280"/>
    <mergeCell ref="O3280:P3280"/>
    <mergeCell ref="Q3291:R3291"/>
    <mergeCell ref="B3292:C3292"/>
    <mergeCell ref="D3292:F3292"/>
    <mergeCell ref="G3292:H3292"/>
    <mergeCell ref="I3292:J3292"/>
    <mergeCell ref="L3292:M3292"/>
    <mergeCell ref="O3292:P3292"/>
    <mergeCell ref="Q3292:R3292"/>
    <mergeCell ref="B3291:C3291"/>
    <mergeCell ref="D3291:F3291"/>
    <mergeCell ref="G3291:H3291"/>
    <mergeCell ref="I3291:J3291"/>
    <mergeCell ref="L3291:M3291"/>
    <mergeCell ref="O3291:P3291"/>
    <mergeCell ref="A3288:S3288"/>
    <mergeCell ref="A3289:D3289"/>
    <mergeCell ref="E3289:O3289"/>
    <mergeCell ref="P3289:Q3289"/>
    <mergeCell ref="R3289:S3289"/>
    <mergeCell ref="B3290:C3290"/>
    <mergeCell ref="D3290:F3290"/>
    <mergeCell ref="G3290:H3290"/>
    <mergeCell ref="I3290:J3290"/>
    <mergeCell ref="L3290:R3290"/>
    <mergeCell ref="O3286:P3286"/>
    <mergeCell ref="Q3286:R3286"/>
    <mergeCell ref="A3287:K3287"/>
    <mergeCell ref="L3287:M3287"/>
    <mergeCell ref="O3287:P3287"/>
    <mergeCell ref="Q3287:R3287"/>
    <mergeCell ref="Q3300:R3300"/>
    <mergeCell ref="B3285:C3285"/>
    <mergeCell ref="D3285:F3285"/>
    <mergeCell ref="G3285:H3285"/>
    <mergeCell ref="I3285:J3285"/>
    <mergeCell ref="L3285:M3285"/>
    <mergeCell ref="O3285:P3285"/>
    <mergeCell ref="Q3285:R3285"/>
    <mergeCell ref="A3286:K3286"/>
    <mergeCell ref="L3286:M3286"/>
    <mergeCell ref="B3300:C3300"/>
    <mergeCell ref="D3300:F3300"/>
    <mergeCell ref="G3300:H3300"/>
    <mergeCell ref="I3300:J3300"/>
    <mergeCell ref="L3300:M3300"/>
    <mergeCell ref="O3300:P3300"/>
    <mergeCell ref="Q3298:R3298"/>
    <mergeCell ref="B3299:C3299"/>
    <mergeCell ref="D3299:F3299"/>
    <mergeCell ref="G3299:H3299"/>
    <mergeCell ref="I3299:J3299"/>
    <mergeCell ref="L3299:M3299"/>
    <mergeCell ref="O3299:P3299"/>
    <mergeCell ref="Q3299:R3299"/>
    <mergeCell ref="B3298:C3298"/>
    <mergeCell ref="D3298:F3298"/>
    <mergeCell ref="G3298:H3298"/>
    <mergeCell ref="I3298:J3298"/>
    <mergeCell ref="L3298:M3298"/>
    <mergeCell ref="O3298:P3298"/>
    <mergeCell ref="A3296:D3296"/>
    <mergeCell ref="E3296:O3296"/>
    <mergeCell ref="P3296:Q3296"/>
    <mergeCell ref="R3296:S3296"/>
    <mergeCell ref="B3297:C3297"/>
    <mergeCell ref="D3297:F3297"/>
    <mergeCell ref="G3297:H3297"/>
    <mergeCell ref="I3297:J3297"/>
    <mergeCell ref="L3297:R3297"/>
    <mergeCell ref="Q3305:R3305"/>
    <mergeCell ref="A3293:K3293"/>
    <mergeCell ref="L3293:M3293"/>
    <mergeCell ref="O3293:P3293"/>
    <mergeCell ref="Q3293:R3293"/>
    <mergeCell ref="A3294:K3294"/>
    <mergeCell ref="L3294:M3294"/>
    <mergeCell ref="O3294:P3294"/>
    <mergeCell ref="Q3294:R3294"/>
    <mergeCell ref="A3295:S3295"/>
    <mergeCell ref="B3305:C3305"/>
    <mergeCell ref="D3305:F3305"/>
    <mergeCell ref="G3305:H3305"/>
    <mergeCell ref="I3305:J3305"/>
    <mergeCell ref="L3305:M3305"/>
    <mergeCell ref="O3305:P3305"/>
    <mergeCell ref="Q3303:R3303"/>
    <mergeCell ref="B3304:C3304"/>
    <mergeCell ref="D3304:F3304"/>
    <mergeCell ref="G3304:H3304"/>
    <mergeCell ref="I3304:J3304"/>
    <mergeCell ref="L3304:M3304"/>
    <mergeCell ref="O3304:P3304"/>
    <mergeCell ref="Q3304:R3304"/>
    <mergeCell ref="B3303:C3303"/>
    <mergeCell ref="D3303:F3303"/>
    <mergeCell ref="G3303:H3303"/>
    <mergeCell ref="I3303:J3303"/>
    <mergeCell ref="L3303:M3303"/>
    <mergeCell ref="O3303:P3303"/>
    <mergeCell ref="O3301:P3301"/>
    <mergeCell ref="Q3301:R3301"/>
    <mergeCell ref="B3302:C3302"/>
    <mergeCell ref="D3302:F3302"/>
    <mergeCell ref="G3302:H3302"/>
    <mergeCell ref="I3302:J3302"/>
    <mergeCell ref="L3302:M3302"/>
    <mergeCell ref="O3302:P3302"/>
    <mergeCell ref="Q3302:R3302"/>
    <mergeCell ref="B3313:C3313"/>
    <mergeCell ref="D3313:F3313"/>
    <mergeCell ref="G3313:H3313"/>
    <mergeCell ref="I3313:J3313"/>
    <mergeCell ref="L3313:R3313"/>
    <mergeCell ref="B3301:C3301"/>
    <mergeCell ref="D3301:F3301"/>
    <mergeCell ref="G3301:H3301"/>
    <mergeCell ref="I3301:J3301"/>
    <mergeCell ref="L3301:M3301"/>
    <mergeCell ref="A3310:S3310"/>
    <mergeCell ref="A3311:D3311"/>
    <mergeCell ref="E3311:S3311"/>
    <mergeCell ref="A3312:D3312"/>
    <mergeCell ref="E3312:O3312"/>
    <mergeCell ref="P3312:Q3312"/>
    <mergeCell ref="R3312:S3312"/>
    <mergeCell ref="A3308:K3308"/>
    <mergeCell ref="L3308:M3308"/>
    <mergeCell ref="O3308:P3308"/>
    <mergeCell ref="Q3308:R3308"/>
    <mergeCell ref="A3309:K3309"/>
    <mergeCell ref="L3309:M3309"/>
    <mergeCell ref="O3309:P3309"/>
    <mergeCell ref="Q3309:R3309"/>
    <mergeCell ref="Q3306:R3306"/>
    <mergeCell ref="B3307:C3307"/>
    <mergeCell ref="D3307:F3307"/>
    <mergeCell ref="G3307:H3307"/>
    <mergeCell ref="I3307:J3307"/>
    <mergeCell ref="L3307:M3307"/>
    <mergeCell ref="O3307:P3307"/>
    <mergeCell ref="Q3307:R3307"/>
    <mergeCell ref="B3306:C3306"/>
    <mergeCell ref="D3306:F3306"/>
    <mergeCell ref="G3306:H3306"/>
    <mergeCell ref="I3306:J3306"/>
    <mergeCell ref="L3306:M3306"/>
    <mergeCell ref="O3306:P3306"/>
    <mergeCell ref="A3318:K3318"/>
    <mergeCell ref="L3318:M3318"/>
    <mergeCell ref="O3318:P3318"/>
    <mergeCell ref="Q3318:R3318"/>
    <mergeCell ref="A3319:K3319"/>
    <mergeCell ref="L3319:M3319"/>
    <mergeCell ref="O3319:P3319"/>
    <mergeCell ref="Q3319:R3319"/>
    <mergeCell ref="O3316:P3316"/>
    <mergeCell ref="Q3316:R3316"/>
    <mergeCell ref="B3317:C3317"/>
    <mergeCell ref="D3317:F3317"/>
    <mergeCell ref="G3317:H3317"/>
    <mergeCell ref="I3317:J3317"/>
    <mergeCell ref="L3317:M3317"/>
    <mergeCell ref="O3317:P3317"/>
    <mergeCell ref="Q3317:R3317"/>
    <mergeCell ref="G3315:H3315"/>
    <mergeCell ref="I3315:J3315"/>
    <mergeCell ref="L3315:M3315"/>
    <mergeCell ref="O3315:P3315"/>
    <mergeCell ref="Q3315:R3315"/>
    <mergeCell ref="B3316:C3316"/>
    <mergeCell ref="D3316:F3316"/>
    <mergeCell ref="G3316:H3316"/>
    <mergeCell ref="I3316:J3316"/>
    <mergeCell ref="L3316:M3316"/>
    <mergeCell ref="A3327:S3327"/>
    <mergeCell ref="B3314:C3314"/>
    <mergeCell ref="D3314:F3314"/>
    <mergeCell ref="G3314:H3314"/>
    <mergeCell ref="I3314:J3314"/>
    <mergeCell ref="L3314:M3314"/>
    <mergeCell ref="O3314:P3314"/>
    <mergeCell ref="Q3314:R3314"/>
    <mergeCell ref="B3315:C3315"/>
    <mergeCell ref="D3315:F3315"/>
    <mergeCell ref="A3325:K3325"/>
    <mergeCell ref="L3325:M3325"/>
    <mergeCell ref="O3325:P3325"/>
    <mergeCell ref="Q3325:R3325"/>
    <mergeCell ref="A3326:K3326"/>
    <mergeCell ref="L3326:M3326"/>
    <mergeCell ref="O3326:P3326"/>
    <mergeCell ref="Q3326:R3326"/>
    <mergeCell ref="Q3323:R3323"/>
    <mergeCell ref="B3324:C3324"/>
    <mergeCell ref="D3324:F3324"/>
    <mergeCell ref="G3324:H3324"/>
    <mergeCell ref="I3324:J3324"/>
    <mergeCell ref="L3324:M3324"/>
    <mergeCell ref="O3324:P3324"/>
    <mergeCell ref="Q3324:R3324"/>
    <mergeCell ref="B3323:C3323"/>
    <mergeCell ref="D3323:F3323"/>
    <mergeCell ref="G3323:H3323"/>
    <mergeCell ref="I3323:J3323"/>
    <mergeCell ref="L3323:M3323"/>
    <mergeCell ref="O3323:P3323"/>
    <mergeCell ref="A3320:S3320"/>
    <mergeCell ref="A3321:D3321"/>
    <mergeCell ref="E3321:O3321"/>
    <mergeCell ref="P3321:Q3321"/>
    <mergeCell ref="R3321:S3321"/>
    <mergeCell ref="B3322:C3322"/>
    <mergeCell ref="D3322:F3322"/>
    <mergeCell ref="G3322:H3322"/>
    <mergeCell ref="I3322:J3322"/>
    <mergeCell ref="L3322:R3322"/>
    <mergeCell ref="Q3333:R3333"/>
    <mergeCell ref="B3334:C3334"/>
    <mergeCell ref="D3334:F3334"/>
    <mergeCell ref="G3334:H3334"/>
    <mergeCell ref="I3334:J3334"/>
    <mergeCell ref="L3334:M3334"/>
    <mergeCell ref="O3334:P3334"/>
    <mergeCell ref="Q3334:R3334"/>
    <mergeCell ref="B3333:C3333"/>
    <mergeCell ref="D3333:F3333"/>
    <mergeCell ref="G3333:H3333"/>
    <mergeCell ref="I3333:J3333"/>
    <mergeCell ref="L3333:M3333"/>
    <mergeCell ref="O3333:P3333"/>
    <mergeCell ref="O3331:P3331"/>
    <mergeCell ref="Q3331:R3331"/>
    <mergeCell ref="B3332:C3332"/>
    <mergeCell ref="D3332:F3332"/>
    <mergeCell ref="G3332:H3332"/>
    <mergeCell ref="I3332:J3332"/>
    <mergeCell ref="L3332:M3332"/>
    <mergeCell ref="O3332:P3332"/>
    <mergeCell ref="Q3332:R3332"/>
    <mergeCell ref="B3330:C3330"/>
    <mergeCell ref="D3330:F3330"/>
    <mergeCell ref="G3330:H3330"/>
    <mergeCell ref="I3330:J3330"/>
    <mergeCell ref="L3330:R3330"/>
    <mergeCell ref="B3331:C3331"/>
    <mergeCell ref="D3331:F3331"/>
    <mergeCell ref="G3331:H3331"/>
    <mergeCell ref="I3331:J3331"/>
    <mergeCell ref="L3331:M3331"/>
    <mergeCell ref="A3328:D3328"/>
    <mergeCell ref="E3328:S3328"/>
    <mergeCell ref="A3329:D3329"/>
    <mergeCell ref="E3329:O3329"/>
    <mergeCell ref="P3329:Q3329"/>
    <mergeCell ref="R3329:S3329"/>
    <mergeCell ref="Q3341:R3341"/>
    <mergeCell ref="B3342:C3342"/>
    <mergeCell ref="D3342:F3342"/>
    <mergeCell ref="G3342:H3342"/>
    <mergeCell ref="I3342:J3342"/>
    <mergeCell ref="L3342:M3342"/>
    <mergeCell ref="O3342:P3342"/>
    <mergeCell ref="Q3342:R3342"/>
    <mergeCell ref="B3341:C3341"/>
    <mergeCell ref="D3341:F3341"/>
    <mergeCell ref="G3341:H3341"/>
    <mergeCell ref="I3341:J3341"/>
    <mergeCell ref="L3341:M3341"/>
    <mergeCell ref="O3341:P3341"/>
    <mergeCell ref="A3338:S3338"/>
    <mergeCell ref="A3339:D3339"/>
    <mergeCell ref="E3339:O3339"/>
    <mergeCell ref="P3339:Q3339"/>
    <mergeCell ref="R3339:S3339"/>
    <mergeCell ref="B3340:C3340"/>
    <mergeCell ref="D3340:F3340"/>
    <mergeCell ref="G3340:H3340"/>
    <mergeCell ref="I3340:J3340"/>
    <mergeCell ref="L3340:R3340"/>
    <mergeCell ref="O3336:P3336"/>
    <mergeCell ref="Q3336:R3336"/>
    <mergeCell ref="A3337:K3337"/>
    <mergeCell ref="L3337:M3337"/>
    <mergeCell ref="O3337:P3337"/>
    <mergeCell ref="Q3337:R3337"/>
    <mergeCell ref="Q3350:R3350"/>
    <mergeCell ref="B3335:C3335"/>
    <mergeCell ref="D3335:F3335"/>
    <mergeCell ref="G3335:H3335"/>
    <mergeCell ref="I3335:J3335"/>
    <mergeCell ref="L3335:M3335"/>
    <mergeCell ref="O3335:P3335"/>
    <mergeCell ref="Q3335:R3335"/>
    <mergeCell ref="A3336:K3336"/>
    <mergeCell ref="L3336:M3336"/>
    <mergeCell ref="B3350:C3350"/>
    <mergeCell ref="D3350:F3350"/>
    <mergeCell ref="G3350:H3350"/>
    <mergeCell ref="I3350:J3350"/>
    <mergeCell ref="L3350:M3350"/>
    <mergeCell ref="O3350:P3350"/>
    <mergeCell ref="Q3348:R3348"/>
    <mergeCell ref="B3349:C3349"/>
    <mergeCell ref="D3349:F3349"/>
    <mergeCell ref="G3349:H3349"/>
    <mergeCell ref="I3349:J3349"/>
    <mergeCell ref="L3349:M3349"/>
    <mergeCell ref="O3349:P3349"/>
    <mergeCell ref="Q3349:R3349"/>
    <mergeCell ref="B3348:C3348"/>
    <mergeCell ref="D3348:F3348"/>
    <mergeCell ref="G3348:H3348"/>
    <mergeCell ref="I3348:J3348"/>
    <mergeCell ref="L3348:M3348"/>
    <mergeCell ref="O3348:P3348"/>
    <mergeCell ref="A3346:D3346"/>
    <mergeCell ref="E3346:O3346"/>
    <mergeCell ref="P3346:Q3346"/>
    <mergeCell ref="R3346:S3346"/>
    <mergeCell ref="B3347:C3347"/>
    <mergeCell ref="D3347:F3347"/>
    <mergeCell ref="G3347:H3347"/>
    <mergeCell ref="I3347:J3347"/>
    <mergeCell ref="L3347:R3347"/>
    <mergeCell ref="Q3358:R3358"/>
    <mergeCell ref="A3343:K3343"/>
    <mergeCell ref="L3343:M3343"/>
    <mergeCell ref="O3343:P3343"/>
    <mergeCell ref="Q3343:R3343"/>
    <mergeCell ref="A3344:K3344"/>
    <mergeCell ref="L3344:M3344"/>
    <mergeCell ref="O3344:P3344"/>
    <mergeCell ref="Q3344:R3344"/>
    <mergeCell ref="A3345:S3345"/>
    <mergeCell ref="B3358:C3358"/>
    <mergeCell ref="D3358:F3358"/>
    <mergeCell ref="G3358:H3358"/>
    <mergeCell ref="I3358:J3358"/>
    <mergeCell ref="L3358:M3358"/>
    <mergeCell ref="O3358:P3358"/>
    <mergeCell ref="A3355:S3355"/>
    <mergeCell ref="A3356:D3356"/>
    <mergeCell ref="E3356:O3356"/>
    <mergeCell ref="P3356:Q3356"/>
    <mergeCell ref="R3356:S3356"/>
    <mergeCell ref="B3357:C3357"/>
    <mergeCell ref="D3357:F3357"/>
    <mergeCell ref="G3357:H3357"/>
    <mergeCell ref="I3357:J3357"/>
    <mergeCell ref="L3357:R3357"/>
    <mergeCell ref="A3353:K3353"/>
    <mergeCell ref="L3353:M3353"/>
    <mergeCell ref="O3353:P3353"/>
    <mergeCell ref="Q3353:R3353"/>
    <mergeCell ref="A3354:K3354"/>
    <mergeCell ref="L3354:M3354"/>
    <mergeCell ref="O3354:P3354"/>
    <mergeCell ref="Q3354:R3354"/>
    <mergeCell ref="Q3351:R3351"/>
    <mergeCell ref="B3352:C3352"/>
    <mergeCell ref="D3352:F3352"/>
    <mergeCell ref="G3352:H3352"/>
    <mergeCell ref="I3352:J3352"/>
    <mergeCell ref="L3352:M3352"/>
    <mergeCell ref="O3352:P3352"/>
    <mergeCell ref="Q3352:R3352"/>
    <mergeCell ref="B3351:C3351"/>
    <mergeCell ref="D3351:F3351"/>
    <mergeCell ref="G3351:H3351"/>
    <mergeCell ref="I3351:J3351"/>
    <mergeCell ref="L3351:M3351"/>
    <mergeCell ref="O3351:P3351"/>
    <mergeCell ref="A3363:K3363"/>
    <mergeCell ref="L3363:M3363"/>
    <mergeCell ref="O3363:P3363"/>
    <mergeCell ref="Q3363:R3363"/>
    <mergeCell ref="A3364:K3364"/>
    <mergeCell ref="L3364:M3364"/>
    <mergeCell ref="O3364:P3364"/>
    <mergeCell ref="Q3364:R3364"/>
    <mergeCell ref="Q3361:R3361"/>
    <mergeCell ref="B3362:C3362"/>
    <mergeCell ref="D3362:F3362"/>
    <mergeCell ref="G3362:H3362"/>
    <mergeCell ref="I3362:J3362"/>
    <mergeCell ref="L3362:M3362"/>
    <mergeCell ref="O3362:P3362"/>
    <mergeCell ref="Q3362:R3362"/>
    <mergeCell ref="B3361:C3361"/>
    <mergeCell ref="D3361:F3361"/>
    <mergeCell ref="G3361:H3361"/>
    <mergeCell ref="I3361:J3361"/>
    <mergeCell ref="L3361:M3361"/>
    <mergeCell ref="O3361:P3361"/>
    <mergeCell ref="Q3359:R3359"/>
    <mergeCell ref="B3360:C3360"/>
    <mergeCell ref="D3360:F3360"/>
    <mergeCell ref="G3360:H3360"/>
    <mergeCell ref="I3360:J3360"/>
    <mergeCell ref="L3360:M3360"/>
    <mergeCell ref="O3360:P3360"/>
    <mergeCell ref="Q3360:R3360"/>
    <mergeCell ref="B3359:C3359"/>
    <mergeCell ref="D3359:F3359"/>
    <mergeCell ref="G3359:H3359"/>
    <mergeCell ref="I3359:J3359"/>
    <mergeCell ref="L3359:M3359"/>
    <mergeCell ref="O3359:P3359"/>
    <mergeCell ref="Q3370:R3370"/>
    <mergeCell ref="B3371:C3371"/>
    <mergeCell ref="D3371:F3371"/>
    <mergeCell ref="G3371:H3371"/>
    <mergeCell ref="I3371:J3371"/>
    <mergeCell ref="L3371:M3371"/>
    <mergeCell ref="O3371:P3371"/>
    <mergeCell ref="Q3371:R3371"/>
    <mergeCell ref="B3370:C3370"/>
    <mergeCell ref="D3370:F3370"/>
    <mergeCell ref="G3370:H3370"/>
    <mergeCell ref="I3370:J3370"/>
    <mergeCell ref="L3370:M3370"/>
    <mergeCell ref="O3370:P3370"/>
    <mergeCell ref="G3368:H3368"/>
    <mergeCell ref="I3368:J3368"/>
    <mergeCell ref="L3368:R3368"/>
    <mergeCell ref="B3369:C3369"/>
    <mergeCell ref="D3369:F3369"/>
    <mergeCell ref="G3369:H3369"/>
    <mergeCell ref="I3369:J3369"/>
    <mergeCell ref="L3369:M3369"/>
    <mergeCell ref="O3369:P3369"/>
    <mergeCell ref="Q3369:R3369"/>
    <mergeCell ref="Q3376:R3376"/>
    <mergeCell ref="A3365:S3365"/>
    <mergeCell ref="A3366:D3366"/>
    <mergeCell ref="E3366:S3366"/>
    <mergeCell ref="A3367:D3367"/>
    <mergeCell ref="E3367:O3367"/>
    <mergeCell ref="P3367:Q3367"/>
    <mergeCell ref="R3367:S3367"/>
    <mergeCell ref="B3368:C3368"/>
    <mergeCell ref="D3368:F3368"/>
    <mergeCell ref="B3376:C3376"/>
    <mergeCell ref="D3376:F3376"/>
    <mergeCell ref="G3376:H3376"/>
    <mergeCell ref="I3376:J3376"/>
    <mergeCell ref="L3376:M3376"/>
    <mergeCell ref="O3376:P3376"/>
    <mergeCell ref="Q3374:R3374"/>
    <mergeCell ref="B3375:C3375"/>
    <mergeCell ref="D3375:F3375"/>
    <mergeCell ref="G3375:H3375"/>
    <mergeCell ref="I3375:J3375"/>
    <mergeCell ref="L3375:M3375"/>
    <mergeCell ref="O3375:P3375"/>
    <mergeCell ref="Q3375:R3375"/>
    <mergeCell ref="B3374:C3374"/>
    <mergeCell ref="D3374:F3374"/>
    <mergeCell ref="G3374:H3374"/>
    <mergeCell ref="I3374:J3374"/>
    <mergeCell ref="L3374:M3374"/>
    <mergeCell ref="O3374:P3374"/>
    <mergeCell ref="Q3372:R3372"/>
    <mergeCell ref="B3373:C3373"/>
    <mergeCell ref="D3373:F3373"/>
    <mergeCell ref="G3373:H3373"/>
    <mergeCell ref="I3373:J3373"/>
    <mergeCell ref="L3373:M3373"/>
    <mergeCell ref="O3373:P3373"/>
    <mergeCell ref="Q3373:R3373"/>
    <mergeCell ref="B3372:C3372"/>
    <mergeCell ref="D3372:F3372"/>
    <mergeCell ref="G3372:H3372"/>
    <mergeCell ref="I3372:J3372"/>
    <mergeCell ref="L3372:M3372"/>
    <mergeCell ref="O3372:P3372"/>
    <mergeCell ref="Q3383:R3383"/>
    <mergeCell ref="B3384:C3384"/>
    <mergeCell ref="D3384:F3384"/>
    <mergeCell ref="G3384:H3384"/>
    <mergeCell ref="I3384:J3384"/>
    <mergeCell ref="L3384:M3384"/>
    <mergeCell ref="O3384:P3384"/>
    <mergeCell ref="Q3384:R3384"/>
    <mergeCell ref="B3383:C3383"/>
    <mergeCell ref="D3383:F3383"/>
    <mergeCell ref="G3383:H3383"/>
    <mergeCell ref="I3383:J3383"/>
    <mergeCell ref="L3383:M3383"/>
    <mergeCell ref="O3383:P3383"/>
    <mergeCell ref="A3380:S3380"/>
    <mergeCell ref="A3381:D3381"/>
    <mergeCell ref="E3381:O3381"/>
    <mergeCell ref="P3381:Q3381"/>
    <mergeCell ref="R3381:S3381"/>
    <mergeCell ref="B3382:C3382"/>
    <mergeCell ref="D3382:F3382"/>
    <mergeCell ref="G3382:H3382"/>
    <mergeCell ref="I3382:J3382"/>
    <mergeCell ref="L3382:R3382"/>
    <mergeCell ref="Q3377:R3377"/>
    <mergeCell ref="A3378:K3378"/>
    <mergeCell ref="L3378:M3378"/>
    <mergeCell ref="O3378:P3378"/>
    <mergeCell ref="Q3378:R3378"/>
    <mergeCell ref="A3379:K3379"/>
    <mergeCell ref="L3379:M3379"/>
    <mergeCell ref="O3379:P3379"/>
    <mergeCell ref="Q3379:R3379"/>
    <mergeCell ref="B3377:C3377"/>
    <mergeCell ref="D3377:F3377"/>
    <mergeCell ref="G3377:H3377"/>
    <mergeCell ref="I3377:J3377"/>
    <mergeCell ref="L3377:M3377"/>
    <mergeCell ref="O3377:P3377"/>
    <mergeCell ref="O3391:P3391"/>
    <mergeCell ref="Q3391:R3391"/>
    <mergeCell ref="B3392:C3392"/>
    <mergeCell ref="D3392:F3392"/>
    <mergeCell ref="G3392:H3392"/>
    <mergeCell ref="I3392:J3392"/>
    <mergeCell ref="L3392:M3392"/>
    <mergeCell ref="O3392:P3392"/>
    <mergeCell ref="Q3392:R3392"/>
    <mergeCell ref="B3390:C3390"/>
    <mergeCell ref="D3390:F3390"/>
    <mergeCell ref="G3390:H3390"/>
    <mergeCell ref="I3390:J3390"/>
    <mergeCell ref="L3390:R3390"/>
    <mergeCell ref="B3391:C3391"/>
    <mergeCell ref="D3391:F3391"/>
    <mergeCell ref="G3391:H3391"/>
    <mergeCell ref="I3391:J3391"/>
    <mergeCell ref="L3391:M3391"/>
    <mergeCell ref="A3387:S3387"/>
    <mergeCell ref="A3388:D3388"/>
    <mergeCell ref="E3388:S3388"/>
    <mergeCell ref="A3389:D3389"/>
    <mergeCell ref="E3389:O3389"/>
    <mergeCell ref="P3389:Q3389"/>
    <mergeCell ref="R3389:S3389"/>
    <mergeCell ref="A3385:K3385"/>
    <mergeCell ref="L3385:M3385"/>
    <mergeCell ref="O3385:P3385"/>
    <mergeCell ref="Q3385:R3385"/>
    <mergeCell ref="A3386:K3386"/>
    <mergeCell ref="L3386:M3386"/>
    <mergeCell ref="O3386:P3386"/>
    <mergeCell ref="Q3386:R3386"/>
    <mergeCell ref="Q3400:R3400"/>
    <mergeCell ref="B3401:C3401"/>
    <mergeCell ref="D3401:F3401"/>
    <mergeCell ref="G3401:H3401"/>
    <mergeCell ref="I3401:J3401"/>
    <mergeCell ref="L3401:M3401"/>
    <mergeCell ref="O3401:P3401"/>
    <mergeCell ref="Q3401:R3401"/>
    <mergeCell ref="B3400:C3400"/>
    <mergeCell ref="D3400:F3400"/>
    <mergeCell ref="G3400:H3400"/>
    <mergeCell ref="I3400:J3400"/>
    <mergeCell ref="L3400:M3400"/>
    <mergeCell ref="O3400:P3400"/>
    <mergeCell ref="A3398:D3398"/>
    <mergeCell ref="E3398:O3398"/>
    <mergeCell ref="P3398:Q3398"/>
    <mergeCell ref="R3398:S3398"/>
    <mergeCell ref="B3399:C3399"/>
    <mergeCell ref="D3399:F3399"/>
    <mergeCell ref="G3399:H3399"/>
    <mergeCell ref="I3399:J3399"/>
    <mergeCell ref="L3399:R3399"/>
    <mergeCell ref="O3394:P3394"/>
    <mergeCell ref="Q3394:R3394"/>
    <mergeCell ref="A3395:S3395"/>
    <mergeCell ref="A3396:D3396"/>
    <mergeCell ref="E3396:S3396"/>
    <mergeCell ref="A3397:D3397"/>
    <mergeCell ref="E3397:S3397"/>
    <mergeCell ref="A3409:K3409"/>
    <mergeCell ref="L3409:M3409"/>
    <mergeCell ref="O3409:P3409"/>
    <mergeCell ref="Q3409:R3409"/>
    <mergeCell ref="A3393:K3393"/>
    <mergeCell ref="L3393:M3393"/>
    <mergeCell ref="O3393:P3393"/>
    <mergeCell ref="Q3393:R3393"/>
    <mergeCell ref="A3394:K3394"/>
    <mergeCell ref="L3394:M3394"/>
    <mergeCell ref="Q3407:R3407"/>
    <mergeCell ref="B3408:C3408"/>
    <mergeCell ref="D3408:F3408"/>
    <mergeCell ref="G3408:H3408"/>
    <mergeCell ref="I3408:J3408"/>
    <mergeCell ref="L3408:M3408"/>
    <mergeCell ref="O3408:P3408"/>
    <mergeCell ref="Q3408:R3408"/>
    <mergeCell ref="B3407:C3407"/>
    <mergeCell ref="D3407:F3407"/>
    <mergeCell ref="G3407:H3407"/>
    <mergeCell ref="I3407:J3407"/>
    <mergeCell ref="L3407:M3407"/>
    <mergeCell ref="O3407:P3407"/>
    <mergeCell ref="A3404:S3404"/>
    <mergeCell ref="A3405:D3405"/>
    <mergeCell ref="E3405:O3405"/>
    <mergeCell ref="P3405:Q3405"/>
    <mergeCell ref="R3405:S3405"/>
    <mergeCell ref="B3406:C3406"/>
    <mergeCell ref="D3406:F3406"/>
    <mergeCell ref="G3406:H3406"/>
    <mergeCell ref="I3406:J3406"/>
    <mergeCell ref="L3406:R3406"/>
    <mergeCell ref="A3402:K3402"/>
    <mergeCell ref="L3402:M3402"/>
    <mergeCell ref="O3402:P3402"/>
    <mergeCell ref="Q3402:R3402"/>
    <mergeCell ref="A3403:K3403"/>
    <mergeCell ref="L3403:M3403"/>
    <mergeCell ref="O3403:P3403"/>
    <mergeCell ref="Q3403:R3403"/>
    <mergeCell ref="A3416:K3416"/>
    <mergeCell ref="L3416:M3416"/>
    <mergeCell ref="O3416:P3416"/>
    <mergeCell ref="Q3416:R3416"/>
    <mergeCell ref="A3417:K3417"/>
    <mergeCell ref="L3417:M3417"/>
    <mergeCell ref="O3417:P3417"/>
    <mergeCell ref="Q3417:R3417"/>
    <mergeCell ref="O3414:P3414"/>
    <mergeCell ref="Q3414:R3414"/>
    <mergeCell ref="B3415:C3415"/>
    <mergeCell ref="D3415:F3415"/>
    <mergeCell ref="G3415:H3415"/>
    <mergeCell ref="I3415:J3415"/>
    <mergeCell ref="L3415:M3415"/>
    <mergeCell ref="O3415:P3415"/>
    <mergeCell ref="Q3415:R3415"/>
    <mergeCell ref="B3413:C3413"/>
    <mergeCell ref="D3413:F3413"/>
    <mergeCell ref="G3413:H3413"/>
    <mergeCell ref="I3413:J3413"/>
    <mergeCell ref="L3413:R3413"/>
    <mergeCell ref="B3414:C3414"/>
    <mergeCell ref="D3414:F3414"/>
    <mergeCell ref="G3414:H3414"/>
    <mergeCell ref="I3414:J3414"/>
    <mergeCell ref="L3414:M3414"/>
    <mergeCell ref="A3410:K3410"/>
    <mergeCell ref="L3410:M3410"/>
    <mergeCell ref="O3410:P3410"/>
    <mergeCell ref="Q3410:R3410"/>
    <mergeCell ref="A3411:S3411"/>
    <mergeCell ref="A3412:D3412"/>
    <mergeCell ref="E3412:O3412"/>
    <mergeCell ref="P3412:Q3412"/>
    <mergeCell ref="R3412:S3412"/>
    <mergeCell ref="A3425:K3425"/>
    <mergeCell ref="L3425:M3425"/>
    <mergeCell ref="O3425:P3425"/>
    <mergeCell ref="Q3425:R3425"/>
    <mergeCell ref="A3426:K3426"/>
    <mergeCell ref="L3426:M3426"/>
    <mergeCell ref="O3426:P3426"/>
    <mergeCell ref="Q3426:R3426"/>
    <mergeCell ref="O3423:P3423"/>
    <mergeCell ref="Q3423:R3423"/>
    <mergeCell ref="B3424:C3424"/>
    <mergeCell ref="D3424:F3424"/>
    <mergeCell ref="G3424:H3424"/>
    <mergeCell ref="I3424:J3424"/>
    <mergeCell ref="L3424:M3424"/>
    <mergeCell ref="O3424:P3424"/>
    <mergeCell ref="Q3424:R3424"/>
    <mergeCell ref="B3422:C3422"/>
    <mergeCell ref="D3422:F3422"/>
    <mergeCell ref="G3422:H3422"/>
    <mergeCell ref="I3422:J3422"/>
    <mergeCell ref="L3422:R3422"/>
    <mergeCell ref="B3423:C3423"/>
    <mergeCell ref="D3423:F3423"/>
    <mergeCell ref="G3423:H3423"/>
    <mergeCell ref="I3423:J3423"/>
    <mergeCell ref="L3423:M3423"/>
    <mergeCell ref="Q3434:R3434"/>
    <mergeCell ref="A3418:S3418"/>
    <mergeCell ref="A3419:D3419"/>
    <mergeCell ref="E3419:S3419"/>
    <mergeCell ref="A3420:D3420"/>
    <mergeCell ref="E3420:S3420"/>
    <mergeCell ref="A3421:D3421"/>
    <mergeCell ref="E3421:O3421"/>
    <mergeCell ref="P3421:Q3421"/>
    <mergeCell ref="R3421:S3421"/>
    <mergeCell ref="B3434:C3434"/>
    <mergeCell ref="D3434:F3434"/>
    <mergeCell ref="G3434:H3434"/>
    <mergeCell ref="I3434:J3434"/>
    <mergeCell ref="L3434:M3434"/>
    <mergeCell ref="O3434:P3434"/>
    <mergeCell ref="Q3432:R3432"/>
    <mergeCell ref="B3433:C3433"/>
    <mergeCell ref="D3433:F3433"/>
    <mergeCell ref="G3433:H3433"/>
    <mergeCell ref="I3433:J3433"/>
    <mergeCell ref="L3433:M3433"/>
    <mergeCell ref="O3433:P3433"/>
    <mergeCell ref="Q3433:R3433"/>
    <mergeCell ref="B3432:C3432"/>
    <mergeCell ref="D3432:F3432"/>
    <mergeCell ref="G3432:H3432"/>
    <mergeCell ref="I3432:J3432"/>
    <mergeCell ref="L3432:M3432"/>
    <mergeCell ref="O3432:P3432"/>
    <mergeCell ref="R3430:S3430"/>
    <mergeCell ref="B3431:C3431"/>
    <mergeCell ref="D3431:F3431"/>
    <mergeCell ref="G3431:H3431"/>
    <mergeCell ref="I3431:J3431"/>
    <mergeCell ref="L3431:R3431"/>
    <mergeCell ref="O3442:P3442"/>
    <mergeCell ref="Q3442:R3442"/>
    <mergeCell ref="A3427:S3427"/>
    <mergeCell ref="A3428:D3428"/>
    <mergeCell ref="E3428:S3428"/>
    <mergeCell ref="A3429:D3429"/>
    <mergeCell ref="E3429:S3429"/>
    <mergeCell ref="A3430:D3430"/>
    <mergeCell ref="E3430:O3430"/>
    <mergeCell ref="P3430:Q3430"/>
    <mergeCell ref="B3441:C3441"/>
    <mergeCell ref="D3441:F3441"/>
    <mergeCell ref="G3441:H3441"/>
    <mergeCell ref="I3441:J3441"/>
    <mergeCell ref="L3441:R3441"/>
    <mergeCell ref="B3442:C3442"/>
    <mergeCell ref="D3442:F3442"/>
    <mergeCell ref="G3442:H3442"/>
    <mergeCell ref="I3442:J3442"/>
    <mergeCell ref="L3442:M3442"/>
    <mergeCell ref="A3438:S3438"/>
    <mergeCell ref="A3439:D3439"/>
    <mergeCell ref="E3439:S3439"/>
    <mergeCell ref="A3440:D3440"/>
    <mergeCell ref="E3440:O3440"/>
    <mergeCell ref="P3440:Q3440"/>
    <mergeCell ref="R3440:S3440"/>
    <mergeCell ref="Q3435:R3435"/>
    <mergeCell ref="A3436:K3436"/>
    <mergeCell ref="L3436:M3436"/>
    <mergeCell ref="O3436:P3436"/>
    <mergeCell ref="Q3436:R3436"/>
    <mergeCell ref="A3437:K3437"/>
    <mergeCell ref="L3437:M3437"/>
    <mergeCell ref="O3437:P3437"/>
    <mergeCell ref="Q3437:R3437"/>
    <mergeCell ref="B3435:C3435"/>
    <mergeCell ref="D3435:F3435"/>
    <mergeCell ref="G3435:H3435"/>
    <mergeCell ref="I3435:J3435"/>
    <mergeCell ref="L3435:M3435"/>
    <mergeCell ref="O3435:P3435"/>
    <mergeCell ref="Q3449:R3449"/>
    <mergeCell ref="B3450:C3450"/>
    <mergeCell ref="D3450:F3450"/>
    <mergeCell ref="G3450:H3450"/>
    <mergeCell ref="I3450:J3450"/>
    <mergeCell ref="L3450:M3450"/>
    <mergeCell ref="O3450:P3450"/>
    <mergeCell ref="Q3450:R3450"/>
    <mergeCell ref="B3449:C3449"/>
    <mergeCell ref="D3449:F3449"/>
    <mergeCell ref="G3449:H3449"/>
    <mergeCell ref="I3449:J3449"/>
    <mergeCell ref="L3449:M3449"/>
    <mergeCell ref="O3449:P3449"/>
    <mergeCell ref="A3446:S3446"/>
    <mergeCell ref="A3447:D3447"/>
    <mergeCell ref="E3447:O3447"/>
    <mergeCell ref="P3447:Q3447"/>
    <mergeCell ref="R3447:S3447"/>
    <mergeCell ref="B3448:C3448"/>
    <mergeCell ref="D3448:F3448"/>
    <mergeCell ref="G3448:H3448"/>
    <mergeCell ref="I3448:J3448"/>
    <mergeCell ref="L3448:R3448"/>
    <mergeCell ref="O3444:P3444"/>
    <mergeCell ref="Q3444:R3444"/>
    <mergeCell ref="A3445:K3445"/>
    <mergeCell ref="L3445:M3445"/>
    <mergeCell ref="O3445:P3445"/>
    <mergeCell ref="Q3445:R3445"/>
    <mergeCell ref="Q3458:R3458"/>
    <mergeCell ref="B3443:C3443"/>
    <mergeCell ref="D3443:F3443"/>
    <mergeCell ref="G3443:H3443"/>
    <mergeCell ref="I3443:J3443"/>
    <mergeCell ref="L3443:M3443"/>
    <mergeCell ref="O3443:P3443"/>
    <mergeCell ref="Q3443:R3443"/>
    <mergeCell ref="A3444:K3444"/>
    <mergeCell ref="L3444:M3444"/>
    <mergeCell ref="B3458:C3458"/>
    <mergeCell ref="D3458:F3458"/>
    <mergeCell ref="G3458:H3458"/>
    <mergeCell ref="I3458:J3458"/>
    <mergeCell ref="L3458:M3458"/>
    <mergeCell ref="O3458:P3458"/>
    <mergeCell ref="O3456:P3456"/>
    <mergeCell ref="Q3456:R3456"/>
    <mergeCell ref="B3457:C3457"/>
    <mergeCell ref="D3457:F3457"/>
    <mergeCell ref="G3457:H3457"/>
    <mergeCell ref="I3457:J3457"/>
    <mergeCell ref="L3457:M3457"/>
    <mergeCell ref="O3457:P3457"/>
    <mergeCell ref="Q3457:R3457"/>
    <mergeCell ref="B3455:C3455"/>
    <mergeCell ref="D3455:F3455"/>
    <mergeCell ref="G3455:H3455"/>
    <mergeCell ref="I3455:J3455"/>
    <mergeCell ref="L3455:R3455"/>
    <mergeCell ref="B3456:C3456"/>
    <mergeCell ref="D3456:F3456"/>
    <mergeCell ref="G3456:H3456"/>
    <mergeCell ref="I3456:J3456"/>
    <mergeCell ref="L3456:M3456"/>
    <mergeCell ref="O3452:P3452"/>
    <mergeCell ref="Q3452:R3452"/>
    <mergeCell ref="A3453:S3453"/>
    <mergeCell ref="A3454:D3454"/>
    <mergeCell ref="E3454:O3454"/>
    <mergeCell ref="P3454:Q3454"/>
    <mergeCell ref="R3454:S3454"/>
    <mergeCell ref="A3466:K3466"/>
    <mergeCell ref="L3466:M3466"/>
    <mergeCell ref="O3466:P3466"/>
    <mergeCell ref="Q3466:R3466"/>
    <mergeCell ref="A3451:K3451"/>
    <mergeCell ref="L3451:M3451"/>
    <mergeCell ref="O3451:P3451"/>
    <mergeCell ref="Q3451:R3451"/>
    <mergeCell ref="A3452:K3452"/>
    <mergeCell ref="L3452:M3452"/>
    <mergeCell ref="Q3464:R3464"/>
    <mergeCell ref="B3465:C3465"/>
    <mergeCell ref="D3465:F3465"/>
    <mergeCell ref="G3465:H3465"/>
    <mergeCell ref="I3465:J3465"/>
    <mergeCell ref="L3465:M3465"/>
    <mergeCell ref="O3465:P3465"/>
    <mergeCell ref="Q3465:R3465"/>
    <mergeCell ref="B3464:C3464"/>
    <mergeCell ref="D3464:F3464"/>
    <mergeCell ref="G3464:H3464"/>
    <mergeCell ref="I3464:J3464"/>
    <mergeCell ref="L3464:M3464"/>
    <mergeCell ref="O3464:P3464"/>
    <mergeCell ref="A3461:S3461"/>
    <mergeCell ref="A3462:D3462"/>
    <mergeCell ref="E3462:O3462"/>
    <mergeCell ref="P3462:Q3462"/>
    <mergeCell ref="R3462:S3462"/>
    <mergeCell ref="B3463:C3463"/>
    <mergeCell ref="D3463:F3463"/>
    <mergeCell ref="G3463:H3463"/>
    <mergeCell ref="I3463:J3463"/>
    <mergeCell ref="L3463:R3463"/>
    <mergeCell ref="A3459:K3459"/>
    <mergeCell ref="L3459:M3459"/>
    <mergeCell ref="O3459:P3459"/>
    <mergeCell ref="Q3459:R3459"/>
    <mergeCell ref="A3460:K3460"/>
    <mergeCell ref="L3460:M3460"/>
    <mergeCell ref="O3460:P3460"/>
    <mergeCell ref="Q3460:R3460"/>
    <mergeCell ref="A3473:K3473"/>
    <mergeCell ref="L3473:M3473"/>
    <mergeCell ref="O3473:P3473"/>
    <mergeCell ref="Q3473:R3473"/>
    <mergeCell ref="A3474:K3474"/>
    <mergeCell ref="L3474:M3474"/>
    <mergeCell ref="O3474:P3474"/>
    <mergeCell ref="Q3474:R3474"/>
    <mergeCell ref="O3471:P3471"/>
    <mergeCell ref="Q3471:R3471"/>
    <mergeCell ref="B3472:C3472"/>
    <mergeCell ref="D3472:F3472"/>
    <mergeCell ref="G3472:H3472"/>
    <mergeCell ref="I3472:J3472"/>
    <mergeCell ref="L3472:M3472"/>
    <mergeCell ref="O3472:P3472"/>
    <mergeCell ref="Q3472:R3472"/>
    <mergeCell ref="B3470:C3470"/>
    <mergeCell ref="D3470:F3470"/>
    <mergeCell ref="G3470:H3470"/>
    <mergeCell ref="I3470:J3470"/>
    <mergeCell ref="L3470:R3470"/>
    <mergeCell ref="B3471:C3471"/>
    <mergeCell ref="D3471:F3471"/>
    <mergeCell ref="G3471:H3471"/>
    <mergeCell ref="I3471:J3471"/>
    <mergeCell ref="L3471:M3471"/>
    <mergeCell ref="A3482:S3482"/>
    <mergeCell ref="A3467:K3467"/>
    <mergeCell ref="L3467:M3467"/>
    <mergeCell ref="O3467:P3467"/>
    <mergeCell ref="Q3467:R3467"/>
    <mergeCell ref="A3468:S3468"/>
    <mergeCell ref="A3469:D3469"/>
    <mergeCell ref="E3469:O3469"/>
    <mergeCell ref="P3469:Q3469"/>
    <mergeCell ref="R3469:S3469"/>
    <mergeCell ref="A3480:K3480"/>
    <mergeCell ref="L3480:M3480"/>
    <mergeCell ref="O3480:P3480"/>
    <mergeCell ref="Q3480:R3480"/>
    <mergeCell ref="A3481:K3481"/>
    <mergeCell ref="L3481:M3481"/>
    <mergeCell ref="O3481:P3481"/>
    <mergeCell ref="Q3481:R3481"/>
    <mergeCell ref="Q3478:R3478"/>
    <mergeCell ref="B3479:C3479"/>
    <mergeCell ref="D3479:F3479"/>
    <mergeCell ref="G3479:H3479"/>
    <mergeCell ref="I3479:J3479"/>
    <mergeCell ref="L3479:M3479"/>
    <mergeCell ref="O3479:P3479"/>
    <mergeCell ref="Q3479:R3479"/>
    <mergeCell ref="B3478:C3478"/>
    <mergeCell ref="D3478:F3478"/>
    <mergeCell ref="G3478:H3478"/>
    <mergeCell ref="I3478:J3478"/>
    <mergeCell ref="L3478:M3478"/>
    <mergeCell ref="O3478:P3478"/>
    <mergeCell ref="A3475:S3475"/>
    <mergeCell ref="A3476:D3476"/>
    <mergeCell ref="E3476:O3476"/>
    <mergeCell ref="P3476:Q3476"/>
    <mergeCell ref="R3476:S3476"/>
    <mergeCell ref="B3477:C3477"/>
    <mergeCell ref="D3477:F3477"/>
    <mergeCell ref="G3477:H3477"/>
    <mergeCell ref="I3477:J3477"/>
    <mergeCell ref="L3477:R3477"/>
    <mergeCell ref="Q3487:R3487"/>
    <mergeCell ref="A3488:K3488"/>
    <mergeCell ref="L3488:M3488"/>
    <mergeCell ref="O3488:P3488"/>
    <mergeCell ref="Q3488:R3488"/>
    <mergeCell ref="A3489:K3489"/>
    <mergeCell ref="L3489:M3489"/>
    <mergeCell ref="O3489:P3489"/>
    <mergeCell ref="Q3489:R3489"/>
    <mergeCell ref="B3487:C3487"/>
    <mergeCell ref="D3487:F3487"/>
    <mergeCell ref="G3487:H3487"/>
    <mergeCell ref="I3487:J3487"/>
    <mergeCell ref="L3487:M3487"/>
    <mergeCell ref="O3487:P3487"/>
    <mergeCell ref="I3485:J3485"/>
    <mergeCell ref="L3485:R3485"/>
    <mergeCell ref="B3486:C3486"/>
    <mergeCell ref="D3486:F3486"/>
    <mergeCell ref="G3486:H3486"/>
    <mergeCell ref="I3486:J3486"/>
    <mergeCell ref="L3486:M3486"/>
    <mergeCell ref="O3486:P3486"/>
    <mergeCell ref="Q3486:R3486"/>
    <mergeCell ref="A3497:S3497"/>
    <mergeCell ref="A3483:D3483"/>
    <mergeCell ref="E3483:S3483"/>
    <mergeCell ref="A3484:D3484"/>
    <mergeCell ref="E3484:O3484"/>
    <mergeCell ref="P3484:Q3484"/>
    <mergeCell ref="R3484:S3484"/>
    <mergeCell ref="B3485:C3485"/>
    <mergeCell ref="D3485:F3485"/>
    <mergeCell ref="G3485:H3485"/>
    <mergeCell ref="A3495:K3495"/>
    <mergeCell ref="L3495:M3495"/>
    <mergeCell ref="O3495:P3495"/>
    <mergeCell ref="Q3495:R3495"/>
    <mergeCell ref="A3496:K3496"/>
    <mergeCell ref="L3496:M3496"/>
    <mergeCell ref="O3496:P3496"/>
    <mergeCell ref="Q3496:R3496"/>
    <mergeCell ref="O3493:P3493"/>
    <mergeCell ref="Q3493:R3493"/>
    <mergeCell ref="B3494:C3494"/>
    <mergeCell ref="D3494:F3494"/>
    <mergeCell ref="G3494:H3494"/>
    <mergeCell ref="I3494:J3494"/>
    <mergeCell ref="L3494:M3494"/>
    <mergeCell ref="O3494:P3494"/>
    <mergeCell ref="Q3494:R3494"/>
    <mergeCell ref="B3492:C3492"/>
    <mergeCell ref="D3492:F3492"/>
    <mergeCell ref="G3492:H3492"/>
    <mergeCell ref="I3492:J3492"/>
    <mergeCell ref="L3492:R3492"/>
    <mergeCell ref="B3493:C3493"/>
    <mergeCell ref="D3493:F3493"/>
    <mergeCell ref="G3493:H3493"/>
    <mergeCell ref="I3493:J3493"/>
    <mergeCell ref="L3493:M3493"/>
    <mergeCell ref="A3504:S3504"/>
    <mergeCell ref="A3505:D3505"/>
    <mergeCell ref="E3505:O3505"/>
    <mergeCell ref="P3505:Q3505"/>
    <mergeCell ref="R3505:S3505"/>
    <mergeCell ref="A3490:S3490"/>
    <mergeCell ref="A3491:D3491"/>
    <mergeCell ref="E3491:O3491"/>
    <mergeCell ref="P3491:Q3491"/>
    <mergeCell ref="R3491:S3491"/>
    <mergeCell ref="A3502:K3502"/>
    <mergeCell ref="L3502:M3502"/>
    <mergeCell ref="O3502:P3502"/>
    <mergeCell ref="Q3502:R3502"/>
    <mergeCell ref="A3503:K3503"/>
    <mergeCell ref="L3503:M3503"/>
    <mergeCell ref="O3503:P3503"/>
    <mergeCell ref="Q3503:R3503"/>
    <mergeCell ref="Q3500:R3500"/>
    <mergeCell ref="B3501:C3501"/>
    <mergeCell ref="D3501:F3501"/>
    <mergeCell ref="G3501:H3501"/>
    <mergeCell ref="I3501:J3501"/>
    <mergeCell ref="L3501:M3501"/>
    <mergeCell ref="O3501:P3501"/>
    <mergeCell ref="Q3501:R3501"/>
    <mergeCell ref="B3500:C3500"/>
    <mergeCell ref="D3500:F3500"/>
    <mergeCell ref="G3500:H3500"/>
    <mergeCell ref="I3500:J3500"/>
    <mergeCell ref="L3500:M3500"/>
    <mergeCell ref="O3500:P3500"/>
    <mergeCell ref="A3498:D3498"/>
    <mergeCell ref="E3498:O3498"/>
    <mergeCell ref="P3498:Q3498"/>
    <mergeCell ref="R3498:S3498"/>
    <mergeCell ref="B3499:C3499"/>
    <mergeCell ref="D3499:F3499"/>
    <mergeCell ref="G3499:H3499"/>
    <mergeCell ref="I3499:J3499"/>
    <mergeCell ref="L3499:R3499"/>
    <mergeCell ref="A3511:S3511"/>
    <mergeCell ref="A3512:D3512"/>
    <mergeCell ref="E3512:O3512"/>
    <mergeCell ref="P3512:Q3512"/>
    <mergeCell ref="R3512:S3512"/>
    <mergeCell ref="B3513:C3513"/>
    <mergeCell ref="D3513:F3513"/>
    <mergeCell ref="G3513:H3513"/>
    <mergeCell ref="I3513:J3513"/>
    <mergeCell ref="L3513:R3513"/>
    <mergeCell ref="A3509:K3509"/>
    <mergeCell ref="L3509:M3509"/>
    <mergeCell ref="O3509:P3509"/>
    <mergeCell ref="Q3509:R3509"/>
    <mergeCell ref="A3510:K3510"/>
    <mergeCell ref="L3510:M3510"/>
    <mergeCell ref="O3510:P3510"/>
    <mergeCell ref="Q3510:R3510"/>
    <mergeCell ref="O3507:P3507"/>
    <mergeCell ref="Q3507:R3507"/>
    <mergeCell ref="B3508:C3508"/>
    <mergeCell ref="D3508:F3508"/>
    <mergeCell ref="G3508:H3508"/>
    <mergeCell ref="I3508:J3508"/>
    <mergeCell ref="L3508:M3508"/>
    <mergeCell ref="O3508:P3508"/>
    <mergeCell ref="Q3508:R3508"/>
    <mergeCell ref="B3506:C3506"/>
    <mergeCell ref="D3506:F3506"/>
    <mergeCell ref="G3506:H3506"/>
    <mergeCell ref="I3506:J3506"/>
    <mergeCell ref="L3506:R3506"/>
    <mergeCell ref="B3507:C3507"/>
    <mergeCell ref="D3507:F3507"/>
    <mergeCell ref="G3507:H3507"/>
    <mergeCell ref="I3507:J3507"/>
    <mergeCell ref="L3507:M3507"/>
    <mergeCell ref="A3518:K3518"/>
    <mergeCell ref="L3518:M3518"/>
    <mergeCell ref="O3518:P3518"/>
    <mergeCell ref="Q3518:R3518"/>
    <mergeCell ref="A3519:K3519"/>
    <mergeCell ref="L3519:M3519"/>
    <mergeCell ref="O3519:P3519"/>
    <mergeCell ref="Q3519:R3519"/>
    <mergeCell ref="O3516:P3516"/>
    <mergeCell ref="Q3516:R3516"/>
    <mergeCell ref="B3517:C3517"/>
    <mergeCell ref="D3517:F3517"/>
    <mergeCell ref="G3517:H3517"/>
    <mergeCell ref="I3517:J3517"/>
    <mergeCell ref="L3517:M3517"/>
    <mergeCell ref="O3517:P3517"/>
    <mergeCell ref="Q3517:R3517"/>
    <mergeCell ref="G3515:H3515"/>
    <mergeCell ref="I3515:J3515"/>
    <mergeCell ref="L3515:M3515"/>
    <mergeCell ref="O3515:P3515"/>
    <mergeCell ref="Q3515:R3515"/>
    <mergeCell ref="B3516:C3516"/>
    <mergeCell ref="D3516:F3516"/>
    <mergeCell ref="G3516:H3516"/>
    <mergeCell ref="I3516:J3516"/>
    <mergeCell ref="L3516:M3516"/>
    <mergeCell ref="Q3526:R3526"/>
    <mergeCell ref="B3514:C3514"/>
    <mergeCell ref="D3514:F3514"/>
    <mergeCell ref="G3514:H3514"/>
    <mergeCell ref="I3514:J3514"/>
    <mergeCell ref="L3514:M3514"/>
    <mergeCell ref="O3514:P3514"/>
    <mergeCell ref="Q3514:R3514"/>
    <mergeCell ref="B3515:C3515"/>
    <mergeCell ref="D3515:F3515"/>
    <mergeCell ref="B3526:C3526"/>
    <mergeCell ref="D3526:F3526"/>
    <mergeCell ref="G3526:H3526"/>
    <mergeCell ref="I3526:J3526"/>
    <mergeCell ref="L3526:M3526"/>
    <mergeCell ref="O3526:P3526"/>
    <mergeCell ref="Q3524:R3524"/>
    <mergeCell ref="B3525:C3525"/>
    <mergeCell ref="D3525:F3525"/>
    <mergeCell ref="G3525:H3525"/>
    <mergeCell ref="I3525:J3525"/>
    <mergeCell ref="L3525:M3525"/>
    <mergeCell ref="O3525:P3525"/>
    <mergeCell ref="Q3525:R3525"/>
    <mergeCell ref="B3524:C3524"/>
    <mergeCell ref="D3524:F3524"/>
    <mergeCell ref="G3524:H3524"/>
    <mergeCell ref="I3524:J3524"/>
    <mergeCell ref="L3524:M3524"/>
    <mergeCell ref="O3524:P3524"/>
    <mergeCell ref="L3522:R3522"/>
    <mergeCell ref="B3523:C3523"/>
    <mergeCell ref="D3523:F3523"/>
    <mergeCell ref="G3523:H3523"/>
    <mergeCell ref="I3523:J3523"/>
    <mergeCell ref="L3523:M3523"/>
    <mergeCell ref="O3523:P3523"/>
    <mergeCell ref="Q3523:R3523"/>
    <mergeCell ref="Q3534:R3534"/>
    <mergeCell ref="A3520:S3520"/>
    <mergeCell ref="A3521:D3521"/>
    <mergeCell ref="E3521:O3521"/>
    <mergeCell ref="P3521:Q3521"/>
    <mergeCell ref="R3521:S3521"/>
    <mergeCell ref="B3522:C3522"/>
    <mergeCell ref="D3522:F3522"/>
    <mergeCell ref="G3522:H3522"/>
    <mergeCell ref="I3522:J3522"/>
    <mergeCell ref="B3534:C3534"/>
    <mergeCell ref="D3534:F3534"/>
    <mergeCell ref="G3534:H3534"/>
    <mergeCell ref="I3534:J3534"/>
    <mergeCell ref="L3534:M3534"/>
    <mergeCell ref="O3534:P3534"/>
    <mergeCell ref="Q3532:R3532"/>
    <mergeCell ref="B3533:C3533"/>
    <mergeCell ref="D3533:F3533"/>
    <mergeCell ref="G3533:H3533"/>
    <mergeCell ref="I3533:J3533"/>
    <mergeCell ref="L3533:M3533"/>
    <mergeCell ref="O3533:P3533"/>
    <mergeCell ref="Q3533:R3533"/>
    <mergeCell ref="B3532:C3532"/>
    <mergeCell ref="D3532:F3532"/>
    <mergeCell ref="G3532:H3532"/>
    <mergeCell ref="I3532:J3532"/>
    <mergeCell ref="L3532:M3532"/>
    <mergeCell ref="O3532:P3532"/>
    <mergeCell ref="A3529:S3529"/>
    <mergeCell ref="A3530:D3530"/>
    <mergeCell ref="E3530:O3530"/>
    <mergeCell ref="P3530:Q3530"/>
    <mergeCell ref="R3530:S3530"/>
    <mergeCell ref="B3531:C3531"/>
    <mergeCell ref="D3531:F3531"/>
    <mergeCell ref="G3531:H3531"/>
    <mergeCell ref="I3531:J3531"/>
    <mergeCell ref="L3531:R3531"/>
    <mergeCell ref="A3527:K3527"/>
    <mergeCell ref="L3527:M3527"/>
    <mergeCell ref="O3527:P3527"/>
    <mergeCell ref="Q3527:R3527"/>
    <mergeCell ref="A3528:K3528"/>
    <mergeCell ref="L3528:M3528"/>
    <mergeCell ref="O3528:P3528"/>
    <mergeCell ref="Q3528:R3528"/>
    <mergeCell ref="Q3541:R3541"/>
    <mergeCell ref="B3542:C3542"/>
    <mergeCell ref="D3542:F3542"/>
    <mergeCell ref="G3542:H3542"/>
    <mergeCell ref="I3542:J3542"/>
    <mergeCell ref="L3542:M3542"/>
    <mergeCell ref="O3542:P3542"/>
    <mergeCell ref="Q3542:R3542"/>
    <mergeCell ref="B3541:C3541"/>
    <mergeCell ref="D3541:F3541"/>
    <mergeCell ref="G3541:H3541"/>
    <mergeCell ref="I3541:J3541"/>
    <mergeCell ref="L3541:M3541"/>
    <mergeCell ref="O3541:P3541"/>
    <mergeCell ref="A3538:S3538"/>
    <mergeCell ref="A3539:D3539"/>
    <mergeCell ref="E3539:O3539"/>
    <mergeCell ref="P3539:Q3539"/>
    <mergeCell ref="R3539:S3539"/>
    <mergeCell ref="B3540:C3540"/>
    <mergeCell ref="D3540:F3540"/>
    <mergeCell ref="G3540:H3540"/>
    <mergeCell ref="I3540:J3540"/>
    <mergeCell ref="L3540:R3540"/>
    <mergeCell ref="O3536:P3536"/>
    <mergeCell ref="Q3536:R3536"/>
    <mergeCell ref="A3537:K3537"/>
    <mergeCell ref="L3537:M3537"/>
    <mergeCell ref="O3537:P3537"/>
    <mergeCell ref="Q3537:R3537"/>
    <mergeCell ref="Q3550:R3550"/>
    <mergeCell ref="B3535:C3535"/>
    <mergeCell ref="D3535:F3535"/>
    <mergeCell ref="G3535:H3535"/>
    <mergeCell ref="I3535:J3535"/>
    <mergeCell ref="L3535:M3535"/>
    <mergeCell ref="O3535:P3535"/>
    <mergeCell ref="Q3535:R3535"/>
    <mergeCell ref="A3536:K3536"/>
    <mergeCell ref="L3536:M3536"/>
    <mergeCell ref="B3550:C3550"/>
    <mergeCell ref="D3550:F3550"/>
    <mergeCell ref="G3550:H3550"/>
    <mergeCell ref="I3550:J3550"/>
    <mergeCell ref="L3550:M3550"/>
    <mergeCell ref="O3550:P3550"/>
    <mergeCell ref="A3547:S3547"/>
    <mergeCell ref="A3548:D3548"/>
    <mergeCell ref="E3548:O3548"/>
    <mergeCell ref="P3548:Q3548"/>
    <mergeCell ref="R3548:S3548"/>
    <mergeCell ref="B3549:C3549"/>
    <mergeCell ref="D3549:F3549"/>
    <mergeCell ref="G3549:H3549"/>
    <mergeCell ref="I3549:J3549"/>
    <mergeCell ref="L3549:R3549"/>
    <mergeCell ref="A3545:K3545"/>
    <mergeCell ref="L3545:M3545"/>
    <mergeCell ref="O3545:P3545"/>
    <mergeCell ref="Q3545:R3545"/>
    <mergeCell ref="A3546:K3546"/>
    <mergeCell ref="L3546:M3546"/>
    <mergeCell ref="O3546:P3546"/>
    <mergeCell ref="Q3546:R3546"/>
    <mergeCell ref="O3543:P3543"/>
    <mergeCell ref="Q3543:R3543"/>
    <mergeCell ref="B3544:C3544"/>
    <mergeCell ref="D3544:F3544"/>
    <mergeCell ref="G3544:H3544"/>
    <mergeCell ref="I3544:J3544"/>
    <mergeCell ref="L3544:M3544"/>
    <mergeCell ref="O3544:P3544"/>
    <mergeCell ref="Q3544:R3544"/>
    <mergeCell ref="A3556:S3556"/>
    <mergeCell ref="A3557:D3557"/>
    <mergeCell ref="E3557:O3557"/>
    <mergeCell ref="P3557:Q3557"/>
    <mergeCell ref="R3557:S3557"/>
    <mergeCell ref="B3543:C3543"/>
    <mergeCell ref="D3543:F3543"/>
    <mergeCell ref="G3543:H3543"/>
    <mergeCell ref="I3543:J3543"/>
    <mergeCell ref="L3543:M3543"/>
    <mergeCell ref="Q3553:R3553"/>
    <mergeCell ref="A3554:K3554"/>
    <mergeCell ref="L3554:M3554"/>
    <mergeCell ref="O3554:P3554"/>
    <mergeCell ref="Q3554:R3554"/>
    <mergeCell ref="A3555:K3555"/>
    <mergeCell ref="L3555:M3555"/>
    <mergeCell ref="O3555:P3555"/>
    <mergeCell ref="Q3555:R3555"/>
    <mergeCell ref="B3553:C3553"/>
    <mergeCell ref="D3553:F3553"/>
    <mergeCell ref="G3553:H3553"/>
    <mergeCell ref="I3553:J3553"/>
    <mergeCell ref="L3553:M3553"/>
    <mergeCell ref="O3553:P3553"/>
    <mergeCell ref="Q3551:R3551"/>
    <mergeCell ref="B3552:C3552"/>
    <mergeCell ref="D3552:F3552"/>
    <mergeCell ref="G3552:H3552"/>
    <mergeCell ref="I3552:J3552"/>
    <mergeCell ref="L3552:M3552"/>
    <mergeCell ref="O3552:P3552"/>
    <mergeCell ref="Q3552:R3552"/>
    <mergeCell ref="B3551:C3551"/>
    <mergeCell ref="D3551:F3551"/>
    <mergeCell ref="G3551:H3551"/>
    <mergeCell ref="I3551:J3551"/>
    <mergeCell ref="L3551:M3551"/>
    <mergeCell ref="O3551:P3551"/>
    <mergeCell ref="Q3561:R3561"/>
    <mergeCell ref="B3562:C3562"/>
    <mergeCell ref="D3562:F3562"/>
    <mergeCell ref="G3562:H3562"/>
    <mergeCell ref="I3562:J3562"/>
    <mergeCell ref="L3562:M3562"/>
    <mergeCell ref="O3562:P3562"/>
    <mergeCell ref="Q3562:R3562"/>
    <mergeCell ref="B3561:C3561"/>
    <mergeCell ref="D3561:F3561"/>
    <mergeCell ref="G3561:H3561"/>
    <mergeCell ref="I3561:J3561"/>
    <mergeCell ref="L3561:M3561"/>
    <mergeCell ref="O3561:P3561"/>
    <mergeCell ref="L3559:M3559"/>
    <mergeCell ref="O3559:P3559"/>
    <mergeCell ref="Q3559:R3559"/>
    <mergeCell ref="B3560:C3560"/>
    <mergeCell ref="D3560:F3560"/>
    <mergeCell ref="G3560:H3560"/>
    <mergeCell ref="I3560:J3560"/>
    <mergeCell ref="L3560:M3560"/>
    <mergeCell ref="O3560:P3560"/>
    <mergeCell ref="Q3560:R3560"/>
    <mergeCell ref="Q3570:R3570"/>
    <mergeCell ref="B3558:C3558"/>
    <mergeCell ref="D3558:F3558"/>
    <mergeCell ref="G3558:H3558"/>
    <mergeCell ref="I3558:J3558"/>
    <mergeCell ref="L3558:R3558"/>
    <mergeCell ref="B3559:C3559"/>
    <mergeCell ref="D3559:F3559"/>
    <mergeCell ref="G3559:H3559"/>
    <mergeCell ref="I3559:J3559"/>
    <mergeCell ref="B3570:C3570"/>
    <mergeCell ref="D3570:F3570"/>
    <mergeCell ref="G3570:H3570"/>
    <mergeCell ref="I3570:J3570"/>
    <mergeCell ref="L3570:M3570"/>
    <mergeCell ref="O3570:P3570"/>
    <mergeCell ref="Q3568:R3568"/>
    <mergeCell ref="B3569:C3569"/>
    <mergeCell ref="D3569:F3569"/>
    <mergeCell ref="G3569:H3569"/>
    <mergeCell ref="I3569:J3569"/>
    <mergeCell ref="L3569:M3569"/>
    <mergeCell ref="O3569:P3569"/>
    <mergeCell ref="Q3569:R3569"/>
    <mergeCell ref="B3568:C3568"/>
    <mergeCell ref="D3568:F3568"/>
    <mergeCell ref="G3568:H3568"/>
    <mergeCell ref="I3568:J3568"/>
    <mergeCell ref="L3568:M3568"/>
    <mergeCell ref="O3568:P3568"/>
    <mergeCell ref="A3565:S3565"/>
    <mergeCell ref="A3566:D3566"/>
    <mergeCell ref="E3566:O3566"/>
    <mergeCell ref="P3566:Q3566"/>
    <mergeCell ref="R3566:S3566"/>
    <mergeCell ref="B3567:C3567"/>
    <mergeCell ref="D3567:F3567"/>
    <mergeCell ref="G3567:H3567"/>
    <mergeCell ref="I3567:J3567"/>
    <mergeCell ref="L3567:R3567"/>
    <mergeCell ref="A3563:K3563"/>
    <mergeCell ref="L3563:M3563"/>
    <mergeCell ref="O3563:P3563"/>
    <mergeCell ref="Q3563:R3563"/>
    <mergeCell ref="A3564:K3564"/>
    <mergeCell ref="L3564:M3564"/>
    <mergeCell ref="O3564:P3564"/>
    <mergeCell ref="Q3564:R3564"/>
    <mergeCell ref="Q3577:R3577"/>
    <mergeCell ref="B3578:C3578"/>
    <mergeCell ref="D3578:F3578"/>
    <mergeCell ref="G3578:H3578"/>
    <mergeCell ref="I3578:J3578"/>
    <mergeCell ref="L3578:M3578"/>
    <mergeCell ref="O3578:P3578"/>
    <mergeCell ref="Q3578:R3578"/>
    <mergeCell ref="B3577:C3577"/>
    <mergeCell ref="D3577:F3577"/>
    <mergeCell ref="G3577:H3577"/>
    <mergeCell ref="I3577:J3577"/>
    <mergeCell ref="L3577:M3577"/>
    <mergeCell ref="O3577:P3577"/>
    <mergeCell ref="A3574:S3574"/>
    <mergeCell ref="A3575:D3575"/>
    <mergeCell ref="E3575:O3575"/>
    <mergeCell ref="P3575:Q3575"/>
    <mergeCell ref="R3575:S3575"/>
    <mergeCell ref="B3576:C3576"/>
    <mergeCell ref="D3576:F3576"/>
    <mergeCell ref="G3576:H3576"/>
    <mergeCell ref="I3576:J3576"/>
    <mergeCell ref="L3576:R3576"/>
    <mergeCell ref="O3572:P3572"/>
    <mergeCell ref="Q3572:R3572"/>
    <mergeCell ref="A3573:K3573"/>
    <mergeCell ref="L3573:M3573"/>
    <mergeCell ref="O3573:P3573"/>
    <mergeCell ref="Q3573:R3573"/>
    <mergeCell ref="Q3586:R3586"/>
    <mergeCell ref="B3571:C3571"/>
    <mergeCell ref="D3571:F3571"/>
    <mergeCell ref="G3571:H3571"/>
    <mergeCell ref="I3571:J3571"/>
    <mergeCell ref="L3571:M3571"/>
    <mergeCell ref="O3571:P3571"/>
    <mergeCell ref="Q3571:R3571"/>
    <mergeCell ref="A3572:K3572"/>
    <mergeCell ref="L3572:M3572"/>
    <mergeCell ref="B3586:C3586"/>
    <mergeCell ref="D3586:F3586"/>
    <mergeCell ref="G3586:H3586"/>
    <mergeCell ref="I3586:J3586"/>
    <mergeCell ref="L3586:M3586"/>
    <mergeCell ref="O3586:P3586"/>
    <mergeCell ref="A3583:S3583"/>
    <mergeCell ref="A3584:D3584"/>
    <mergeCell ref="E3584:O3584"/>
    <mergeCell ref="P3584:Q3584"/>
    <mergeCell ref="R3584:S3584"/>
    <mergeCell ref="B3585:C3585"/>
    <mergeCell ref="D3585:F3585"/>
    <mergeCell ref="G3585:H3585"/>
    <mergeCell ref="I3585:J3585"/>
    <mergeCell ref="L3585:R3585"/>
    <mergeCell ref="A3581:K3581"/>
    <mergeCell ref="L3581:M3581"/>
    <mergeCell ref="O3581:P3581"/>
    <mergeCell ref="Q3581:R3581"/>
    <mergeCell ref="A3582:K3582"/>
    <mergeCell ref="L3582:M3582"/>
    <mergeCell ref="O3582:P3582"/>
    <mergeCell ref="Q3582:R3582"/>
    <mergeCell ref="O3579:P3579"/>
    <mergeCell ref="Q3579:R3579"/>
    <mergeCell ref="B3580:C3580"/>
    <mergeCell ref="D3580:F3580"/>
    <mergeCell ref="G3580:H3580"/>
    <mergeCell ref="I3580:J3580"/>
    <mergeCell ref="L3580:M3580"/>
    <mergeCell ref="O3580:P3580"/>
    <mergeCell ref="Q3580:R3580"/>
    <mergeCell ref="A3592:S3592"/>
    <mergeCell ref="A3593:D3593"/>
    <mergeCell ref="E3593:O3593"/>
    <mergeCell ref="P3593:Q3593"/>
    <mergeCell ref="R3593:S3593"/>
    <mergeCell ref="B3579:C3579"/>
    <mergeCell ref="D3579:F3579"/>
    <mergeCell ref="G3579:H3579"/>
    <mergeCell ref="I3579:J3579"/>
    <mergeCell ref="L3579:M3579"/>
    <mergeCell ref="Q3589:R3589"/>
    <mergeCell ref="A3590:K3590"/>
    <mergeCell ref="L3590:M3590"/>
    <mergeCell ref="O3590:P3590"/>
    <mergeCell ref="Q3590:R3590"/>
    <mergeCell ref="A3591:K3591"/>
    <mergeCell ref="L3591:M3591"/>
    <mergeCell ref="O3591:P3591"/>
    <mergeCell ref="Q3591:R3591"/>
    <mergeCell ref="B3589:C3589"/>
    <mergeCell ref="D3589:F3589"/>
    <mergeCell ref="G3589:H3589"/>
    <mergeCell ref="I3589:J3589"/>
    <mergeCell ref="L3589:M3589"/>
    <mergeCell ref="O3589:P3589"/>
    <mergeCell ref="Q3587:R3587"/>
    <mergeCell ref="B3588:C3588"/>
    <mergeCell ref="D3588:F3588"/>
    <mergeCell ref="G3588:H3588"/>
    <mergeCell ref="I3588:J3588"/>
    <mergeCell ref="L3588:M3588"/>
    <mergeCell ref="O3588:P3588"/>
    <mergeCell ref="Q3588:R3588"/>
    <mergeCell ref="B3587:C3587"/>
    <mergeCell ref="D3587:F3587"/>
    <mergeCell ref="G3587:H3587"/>
    <mergeCell ref="I3587:J3587"/>
    <mergeCell ref="L3587:M3587"/>
    <mergeCell ref="O3587:P3587"/>
    <mergeCell ref="Q3597:R3597"/>
    <mergeCell ref="B3598:C3598"/>
    <mergeCell ref="D3598:F3598"/>
    <mergeCell ref="G3598:H3598"/>
    <mergeCell ref="I3598:J3598"/>
    <mergeCell ref="L3598:M3598"/>
    <mergeCell ref="O3598:P3598"/>
    <mergeCell ref="Q3598:R3598"/>
    <mergeCell ref="B3597:C3597"/>
    <mergeCell ref="D3597:F3597"/>
    <mergeCell ref="G3597:H3597"/>
    <mergeCell ref="I3597:J3597"/>
    <mergeCell ref="L3597:M3597"/>
    <mergeCell ref="O3597:P3597"/>
    <mergeCell ref="L3595:M3595"/>
    <mergeCell ref="O3595:P3595"/>
    <mergeCell ref="Q3595:R3595"/>
    <mergeCell ref="B3596:C3596"/>
    <mergeCell ref="D3596:F3596"/>
    <mergeCell ref="G3596:H3596"/>
    <mergeCell ref="I3596:J3596"/>
    <mergeCell ref="L3596:M3596"/>
    <mergeCell ref="O3596:P3596"/>
    <mergeCell ref="Q3596:R3596"/>
    <mergeCell ref="Q3606:R3606"/>
    <mergeCell ref="B3594:C3594"/>
    <mergeCell ref="D3594:F3594"/>
    <mergeCell ref="G3594:H3594"/>
    <mergeCell ref="I3594:J3594"/>
    <mergeCell ref="L3594:R3594"/>
    <mergeCell ref="B3595:C3595"/>
    <mergeCell ref="D3595:F3595"/>
    <mergeCell ref="G3595:H3595"/>
    <mergeCell ref="I3595:J3595"/>
    <mergeCell ref="B3606:C3606"/>
    <mergeCell ref="D3606:F3606"/>
    <mergeCell ref="G3606:H3606"/>
    <mergeCell ref="I3606:J3606"/>
    <mergeCell ref="L3606:M3606"/>
    <mergeCell ref="O3606:P3606"/>
    <mergeCell ref="Q3604:R3604"/>
    <mergeCell ref="B3605:C3605"/>
    <mergeCell ref="D3605:F3605"/>
    <mergeCell ref="G3605:H3605"/>
    <mergeCell ref="I3605:J3605"/>
    <mergeCell ref="L3605:M3605"/>
    <mergeCell ref="O3605:P3605"/>
    <mergeCell ref="Q3605:R3605"/>
    <mergeCell ref="B3604:C3604"/>
    <mergeCell ref="D3604:F3604"/>
    <mergeCell ref="G3604:H3604"/>
    <mergeCell ref="I3604:J3604"/>
    <mergeCell ref="L3604:M3604"/>
    <mergeCell ref="O3604:P3604"/>
    <mergeCell ref="A3601:S3601"/>
    <mergeCell ref="A3602:D3602"/>
    <mergeCell ref="E3602:O3602"/>
    <mergeCell ref="P3602:Q3602"/>
    <mergeCell ref="R3602:S3602"/>
    <mergeCell ref="B3603:C3603"/>
    <mergeCell ref="D3603:F3603"/>
    <mergeCell ref="G3603:H3603"/>
    <mergeCell ref="I3603:J3603"/>
    <mergeCell ref="L3603:R3603"/>
    <mergeCell ref="A3599:K3599"/>
    <mergeCell ref="L3599:M3599"/>
    <mergeCell ref="O3599:P3599"/>
    <mergeCell ref="Q3599:R3599"/>
    <mergeCell ref="A3600:K3600"/>
    <mergeCell ref="L3600:M3600"/>
    <mergeCell ref="O3600:P3600"/>
    <mergeCell ref="Q3600:R3600"/>
    <mergeCell ref="Q3613:R3613"/>
    <mergeCell ref="B3614:C3614"/>
    <mergeCell ref="D3614:F3614"/>
    <mergeCell ref="G3614:H3614"/>
    <mergeCell ref="I3614:J3614"/>
    <mergeCell ref="L3614:M3614"/>
    <mergeCell ref="O3614:P3614"/>
    <mergeCell ref="Q3614:R3614"/>
    <mergeCell ref="B3613:C3613"/>
    <mergeCell ref="D3613:F3613"/>
    <mergeCell ref="G3613:H3613"/>
    <mergeCell ref="I3613:J3613"/>
    <mergeCell ref="L3613:M3613"/>
    <mergeCell ref="O3613:P3613"/>
    <mergeCell ref="A3610:S3610"/>
    <mergeCell ref="A3611:D3611"/>
    <mergeCell ref="E3611:O3611"/>
    <mergeCell ref="P3611:Q3611"/>
    <mergeCell ref="R3611:S3611"/>
    <mergeCell ref="B3612:C3612"/>
    <mergeCell ref="D3612:F3612"/>
    <mergeCell ref="G3612:H3612"/>
    <mergeCell ref="I3612:J3612"/>
    <mergeCell ref="L3612:R3612"/>
    <mergeCell ref="O3608:P3608"/>
    <mergeCell ref="Q3608:R3608"/>
    <mergeCell ref="A3609:K3609"/>
    <mergeCell ref="L3609:M3609"/>
    <mergeCell ref="O3609:P3609"/>
    <mergeCell ref="Q3609:R3609"/>
    <mergeCell ref="Q3622:R3622"/>
    <mergeCell ref="B3607:C3607"/>
    <mergeCell ref="D3607:F3607"/>
    <mergeCell ref="G3607:H3607"/>
    <mergeCell ref="I3607:J3607"/>
    <mergeCell ref="L3607:M3607"/>
    <mergeCell ref="O3607:P3607"/>
    <mergeCell ref="Q3607:R3607"/>
    <mergeCell ref="A3608:K3608"/>
    <mergeCell ref="L3608:M3608"/>
    <mergeCell ref="B3622:C3622"/>
    <mergeCell ref="D3622:F3622"/>
    <mergeCell ref="G3622:H3622"/>
    <mergeCell ref="I3622:J3622"/>
    <mergeCell ref="L3622:M3622"/>
    <mergeCell ref="O3622:P3622"/>
    <mergeCell ref="A3619:S3619"/>
    <mergeCell ref="A3620:D3620"/>
    <mergeCell ref="E3620:O3620"/>
    <mergeCell ref="P3620:Q3620"/>
    <mergeCell ref="R3620:S3620"/>
    <mergeCell ref="B3621:C3621"/>
    <mergeCell ref="D3621:F3621"/>
    <mergeCell ref="G3621:H3621"/>
    <mergeCell ref="I3621:J3621"/>
    <mergeCell ref="L3621:R3621"/>
    <mergeCell ref="A3617:K3617"/>
    <mergeCell ref="L3617:M3617"/>
    <mergeCell ref="O3617:P3617"/>
    <mergeCell ref="Q3617:R3617"/>
    <mergeCell ref="A3618:K3618"/>
    <mergeCell ref="L3618:M3618"/>
    <mergeCell ref="O3618:P3618"/>
    <mergeCell ref="Q3618:R3618"/>
    <mergeCell ref="O3615:P3615"/>
    <mergeCell ref="Q3615:R3615"/>
    <mergeCell ref="B3616:C3616"/>
    <mergeCell ref="D3616:F3616"/>
    <mergeCell ref="G3616:H3616"/>
    <mergeCell ref="I3616:J3616"/>
    <mergeCell ref="L3616:M3616"/>
    <mergeCell ref="O3616:P3616"/>
    <mergeCell ref="Q3616:R3616"/>
    <mergeCell ref="A3628:S3628"/>
    <mergeCell ref="A3629:D3629"/>
    <mergeCell ref="E3629:O3629"/>
    <mergeCell ref="P3629:Q3629"/>
    <mergeCell ref="R3629:S3629"/>
    <mergeCell ref="B3615:C3615"/>
    <mergeCell ref="D3615:F3615"/>
    <mergeCell ref="G3615:H3615"/>
    <mergeCell ref="I3615:J3615"/>
    <mergeCell ref="L3615:M3615"/>
    <mergeCell ref="Q3625:R3625"/>
    <mergeCell ref="A3626:K3626"/>
    <mergeCell ref="L3626:M3626"/>
    <mergeCell ref="O3626:P3626"/>
    <mergeCell ref="Q3626:R3626"/>
    <mergeCell ref="A3627:K3627"/>
    <mergeCell ref="L3627:M3627"/>
    <mergeCell ref="O3627:P3627"/>
    <mergeCell ref="Q3627:R3627"/>
    <mergeCell ref="B3625:C3625"/>
    <mergeCell ref="D3625:F3625"/>
    <mergeCell ref="G3625:H3625"/>
    <mergeCell ref="I3625:J3625"/>
    <mergeCell ref="L3625:M3625"/>
    <mergeCell ref="O3625:P3625"/>
    <mergeCell ref="Q3623:R3623"/>
    <mergeCell ref="B3624:C3624"/>
    <mergeCell ref="D3624:F3624"/>
    <mergeCell ref="G3624:H3624"/>
    <mergeCell ref="I3624:J3624"/>
    <mergeCell ref="L3624:M3624"/>
    <mergeCell ref="O3624:P3624"/>
    <mergeCell ref="Q3624:R3624"/>
    <mergeCell ref="B3623:C3623"/>
    <mergeCell ref="D3623:F3623"/>
    <mergeCell ref="G3623:H3623"/>
    <mergeCell ref="I3623:J3623"/>
    <mergeCell ref="L3623:M3623"/>
    <mergeCell ref="O3623:P3623"/>
    <mergeCell ref="Q3633:R3633"/>
    <mergeCell ref="B3634:C3634"/>
    <mergeCell ref="D3634:F3634"/>
    <mergeCell ref="G3634:H3634"/>
    <mergeCell ref="I3634:J3634"/>
    <mergeCell ref="L3634:M3634"/>
    <mergeCell ref="O3634:P3634"/>
    <mergeCell ref="Q3634:R3634"/>
    <mergeCell ref="B3633:C3633"/>
    <mergeCell ref="D3633:F3633"/>
    <mergeCell ref="G3633:H3633"/>
    <mergeCell ref="I3633:J3633"/>
    <mergeCell ref="L3633:M3633"/>
    <mergeCell ref="O3633:P3633"/>
    <mergeCell ref="L3631:M3631"/>
    <mergeCell ref="O3631:P3631"/>
    <mergeCell ref="Q3631:R3631"/>
    <mergeCell ref="B3632:C3632"/>
    <mergeCell ref="D3632:F3632"/>
    <mergeCell ref="G3632:H3632"/>
    <mergeCell ref="I3632:J3632"/>
    <mergeCell ref="L3632:M3632"/>
    <mergeCell ref="O3632:P3632"/>
    <mergeCell ref="Q3632:R3632"/>
    <mergeCell ref="Q3642:R3642"/>
    <mergeCell ref="B3630:C3630"/>
    <mergeCell ref="D3630:F3630"/>
    <mergeCell ref="G3630:H3630"/>
    <mergeCell ref="I3630:J3630"/>
    <mergeCell ref="L3630:R3630"/>
    <mergeCell ref="B3631:C3631"/>
    <mergeCell ref="D3631:F3631"/>
    <mergeCell ref="G3631:H3631"/>
    <mergeCell ref="I3631:J3631"/>
    <mergeCell ref="B3642:C3642"/>
    <mergeCell ref="D3642:F3642"/>
    <mergeCell ref="G3642:H3642"/>
    <mergeCell ref="I3642:J3642"/>
    <mergeCell ref="L3642:M3642"/>
    <mergeCell ref="O3642:P3642"/>
    <mergeCell ref="Q3640:R3640"/>
    <mergeCell ref="B3641:C3641"/>
    <mergeCell ref="D3641:F3641"/>
    <mergeCell ref="G3641:H3641"/>
    <mergeCell ref="I3641:J3641"/>
    <mergeCell ref="L3641:M3641"/>
    <mergeCell ref="O3641:P3641"/>
    <mergeCell ref="Q3641:R3641"/>
    <mergeCell ref="B3640:C3640"/>
    <mergeCell ref="D3640:F3640"/>
    <mergeCell ref="G3640:H3640"/>
    <mergeCell ref="I3640:J3640"/>
    <mergeCell ref="L3640:M3640"/>
    <mergeCell ref="O3640:P3640"/>
    <mergeCell ref="A3637:S3637"/>
    <mergeCell ref="A3638:D3638"/>
    <mergeCell ref="E3638:O3638"/>
    <mergeCell ref="P3638:Q3638"/>
    <mergeCell ref="R3638:S3638"/>
    <mergeCell ref="B3639:C3639"/>
    <mergeCell ref="D3639:F3639"/>
    <mergeCell ref="G3639:H3639"/>
    <mergeCell ref="I3639:J3639"/>
    <mergeCell ref="L3639:R3639"/>
    <mergeCell ref="A3635:K3635"/>
    <mergeCell ref="L3635:M3635"/>
    <mergeCell ref="O3635:P3635"/>
    <mergeCell ref="Q3635:R3635"/>
    <mergeCell ref="A3636:K3636"/>
    <mergeCell ref="L3636:M3636"/>
    <mergeCell ref="O3636:P3636"/>
    <mergeCell ref="Q3636:R3636"/>
    <mergeCell ref="Q3649:R3649"/>
    <mergeCell ref="B3650:C3650"/>
    <mergeCell ref="D3650:F3650"/>
    <mergeCell ref="G3650:H3650"/>
    <mergeCell ref="I3650:J3650"/>
    <mergeCell ref="L3650:M3650"/>
    <mergeCell ref="O3650:P3650"/>
    <mergeCell ref="Q3650:R3650"/>
    <mergeCell ref="B3649:C3649"/>
    <mergeCell ref="D3649:F3649"/>
    <mergeCell ref="G3649:H3649"/>
    <mergeCell ref="I3649:J3649"/>
    <mergeCell ref="L3649:M3649"/>
    <mergeCell ref="O3649:P3649"/>
    <mergeCell ref="A3646:S3646"/>
    <mergeCell ref="A3647:D3647"/>
    <mergeCell ref="E3647:O3647"/>
    <mergeCell ref="P3647:Q3647"/>
    <mergeCell ref="R3647:S3647"/>
    <mergeCell ref="B3648:C3648"/>
    <mergeCell ref="D3648:F3648"/>
    <mergeCell ref="G3648:H3648"/>
    <mergeCell ref="I3648:J3648"/>
    <mergeCell ref="L3648:R3648"/>
    <mergeCell ref="O3644:P3644"/>
    <mergeCell ref="Q3644:R3644"/>
    <mergeCell ref="A3645:K3645"/>
    <mergeCell ref="L3645:M3645"/>
    <mergeCell ref="O3645:P3645"/>
    <mergeCell ref="Q3645:R3645"/>
    <mergeCell ref="Q3658:R3658"/>
    <mergeCell ref="B3643:C3643"/>
    <mergeCell ref="D3643:F3643"/>
    <mergeCell ref="G3643:H3643"/>
    <mergeCell ref="I3643:J3643"/>
    <mergeCell ref="L3643:M3643"/>
    <mergeCell ref="O3643:P3643"/>
    <mergeCell ref="Q3643:R3643"/>
    <mergeCell ref="A3644:K3644"/>
    <mergeCell ref="L3644:M3644"/>
    <mergeCell ref="B3658:C3658"/>
    <mergeCell ref="D3658:F3658"/>
    <mergeCell ref="G3658:H3658"/>
    <mergeCell ref="I3658:J3658"/>
    <mergeCell ref="L3658:M3658"/>
    <mergeCell ref="O3658:P3658"/>
    <mergeCell ref="A3655:S3655"/>
    <mergeCell ref="A3656:D3656"/>
    <mergeCell ref="E3656:O3656"/>
    <mergeCell ref="P3656:Q3656"/>
    <mergeCell ref="R3656:S3656"/>
    <mergeCell ref="B3657:C3657"/>
    <mergeCell ref="D3657:F3657"/>
    <mergeCell ref="G3657:H3657"/>
    <mergeCell ref="I3657:J3657"/>
    <mergeCell ref="L3657:R3657"/>
    <mergeCell ref="A3653:K3653"/>
    <mergeCell ref="L3653:M3653"/>
    <mergeCell ref="O3653:P3653"/>
    <mergeCell ref="Q3653:R3653"/>
    <mergeCell ref="A3654:K3654"/>
    <mergeCell ref="L3654:M3654"/>
    <mergeCell ref="O3654:P3654"/>
    <mergeCell ref="Q3654:R3654"/>
    <mergeCell ref="O3651:P3651"/>
    <mergeCell ref="Q3651:R3651"/>
    <mergeCell ref="B3652:C3652"/>
    <mergeCell ref="D3652:F3652"/>
    <mergeCell ref="G3652:H3652"/>
    <mergeCell ref="I3652:J3652"/>
    <mergeCell ref="L3652:M3652"/>
    <mergeCell ref="O3652:P3652"/>
    <mergeCell ref="Q3652:R3652"/>
    <mergeCell ref="A3664:S3664"/>
    <mergeCell ref="A3665:D3665"/>
    <mergeCell ref="E3665:S3665"/>
    <mergeCell ref="A3666:D3666"/>
    <mergeCell ref="E3666:S3666"/>
    <mergeCell ref="B3651:C3651"/>
    <mergeCell ref="D3651:F3651"/>
    <mergeCell ref="G3651:H3651"/>
    <mergeCell ref="I3651:J3651"/>
    <mergeCell ref="L3651:M3651"/>
    <mergeCell ref="A3662:K3662"/>
    <mergeCell ref="L3662:M3662"/>
    <mergeCell ref="O3662:P3662"/>
    <mergeCell ref="Q3662:R3662"/>
    <mergeCell ref="A3663:K3663"/>
    <mergeCell ref="L3663:M3663"/>
    <mergeCell ref="O3663:P3663"/>
    <mergeCell ref="Q3663:R3663"/>
    <mergeCell ref="Q3660:R3660"/>
    <mergeCell ref="B3661:C3661"/>
    <mergeCell ref="D3661:F3661"/>
    <mergeCell ref="G3661:H3661"/>
    <mergeCell ref="I3661:J3661"/>
    <mergeCell ref="L3661:M3661"/>
    <mergeCell ref="O3661:P3661"/>
    <mergeCell ref="Q3661:R3661"/>
    <mergeCell ref="B3660:C3660"/>
    <mergeCell ref="D3660:F3660"/>
    <mergeCell ref="G3660:H3660"/>
    <mergeCell ref="I3660:J3660"/>
    <mergeCell ref="L3660:M3660"/>
    <mergeCell ref="O3660:P3660"/>
    <mergeCell ref="A3673:S3673"/>
    <mergeCell ref="A3674:D3674"/>
    <mergeCell ref="E3674:S3674"/>
    <mergeCell ref="B3659:C3659"/>
    <mergeCell ref="D3659:F3659"/>
    <mergeCell ref="G3659:H3659"/>
    <mergeCell ref="I3659:J3659"/>
    <mergeCell ref="L3659:M3659"/>
    <mergeCell ref="O3659:P3659"/>
    <mergeCell ref="Q3659:R3659"/>
    <mergeCell ref="A3671:K3671"/>
    <mergeCell ref="L3671:M3671"/>
    <mergeCell ref="O3671:P3671"/>
    <mergeCell ref="Q3671:R3671"/>
    <mergeCell ref="A3672:K3672"/>
    <mergeCell ref="L3672:M3672"/>
    <mergeCell ref="O3672:P3672"/>
    <mergeCell ref="Q3672:R3672"/>
    <mergeCell ref="Q3669:R3669"/>
    <mergeCell ref="B3670:C3670"/>
    <mergeCell ref="D3670:F3670"/>
    <mergeCell ref="G3670:H3670"/>
    <mergeCell ref="I3670:J3670"/>
    <mergeCell ref="L3670:M3670"/>
    <mergeCell ref="O3670:P3670"/>
    <mergeCell ref="Q3670:R3670"/>
    <mergeCell ref="B3669:C3669"/>
    <mergeCell ref="D3669:F3669"/>
    <mergeCell ref="G3669:H3669"/>
    <mergeCell ref="I3669:J3669"/>
    <mergeCell ref="L3669:M3669"/>
    <mergeCell ref="O3669:P3669"/>
    <mergeCell ref="A3667:D3667"/>
    <mergeCell ref="E3667:O3667"/>
    <mergeCell ref="P3667:Q3667"/>
    <mergeCell ref="R3667:S3667"/>
    <mergeCell ref="B3668:C3668"/>
    <mergeCell ref="D3668:F3668"/>
    <mergeCell ref="G3668:H3668"/>
    <mergeCell ref="I3668:J3668"/>
    <mergeCell ref="L3668:R3668"/>
    <mergeCell ref="Q3679:R3679"/>
    <mergeCell ref="B3680:C3680"/>
    <mergeCell ref="D3680:F3680"/>
    <mergeCell ref="G3680:H3680"/>
    <mergeCell ref="I3680:J3680"/>
    <mergeCell ref="L3680:M3680"/>
    <mergeCell ref="O3680:P3680"/>
    <mergeCell ref="Q3680:R3680"/>
    <mergeCell ref="B3679:C3679"/>
    <mergeCell ref="D3679:F3679"/>
    <mergeCell ref="G3679:H3679"/>
    <mergeCell ref="I3679:J3679"/>
    <mergeCell ref="L3679:M3679"/>
    <mergeCell ref="O3679:P3679"/>
    <mergeCell ref="Q3677:R3677"/>
    <mergeCell ref="B3678:C3678"/>
    <mergeCell ref="D3678:F3678"/>
    <mergeCell ref="G3678:H3678"/>
    <mergeCell ref="I3678:J3678"/>
    <mergeCell ref="L3678:M3678"/>
    <mergeCell ref="O3678:P3678"/>
    <mergeCell ref="Q3678:R3678"/>
    <mergeCell ref="B3677:C3677"/>
    <mergeCell ref="D3677:F3677"/>
    <mergeCell ref="G3677:H3677"/>
    <mergeCell ref="I3677:J3677"/>
    <mergeCell ref="L3677:M3677"/>
    <mergeCell ref="O3677:P3677"/>
    <mergeCell ref="A3675:D3675"/>
    <mergeCell ref="E3675:O3675"/>
    <mergeCell ref="P3675:Q3675"/>
    <mergeCell ref="R3675:S3675"/>
    <mergeCell ref="B3676:C3676"/>
    <mergeCell ref="D3676:F3676"/>
    <mergeCell ref="G3676:H3676"/>
    <mergeCell ref="I3676:J3676"/>
    <mergeCell ref="L3676:R3676"/>
    <mergeCell ref="O3687:P3687"/>
    <mergeCell ref="Q3687:R3687"/>
    <mergeCell ref="B3688:C3688"/>
    <mergeCell ref="D3688:F3688"/>
    <mergeCell ref="G3688:H3688"/>
    <mergeCell ref="I3688:J3688"/>
    <mergeCell ref="L3688:M3688"/>
    <mergeCell ref="O3688:P3688"/>
    <mergeCell ref="Q3688:R3688"/>
    <mergeCell ref="B3686:C3686"/>
    <mergeCell ref="D3686:F3686"/>
    <mergeCell ref="G3686:H3686"/>
    <mergeCell ref="I3686:J3686"/>
    <mergeCell ref="L3686:R3686"/>
    <mergeCell ref="B3687:C3687"/>
    <mergeCell ref="D3687:F3687"/>
    <mergeCell ref="G3687:H3687"/>
    <mergeCell ref="I3687:J3687"/>
    <mergeCell ref="L3687:M3687"/>
    <mergeCell ref="A3683:K3683"/>
    <mergeCell ref="L3683:M3683"/>
    <mergeCell ref="O3683:P3683"/>
    <mergeCell ref="Q3683:R3683"/>
    <mergeCell ref="A3684:S3684"/>
    <mergeCell ref="A3685:D3685"/>
    <mergeCell ref="E3685:O3685"/>
    <mergeCell ref="P3685:Q3685"/>
    <mergeCell ref="R3685:S3685"/>
    <mergeCell ref="O3681:P3681"/>
    <mergeCell ref="Q3681:R3681"/>
    <mergeCell ref="A3682:K3682"/>
    <mergeCell ref="L3682:M3682"/>
    <mergeCell ref="O3682:P3682"/>
    <mergeCell ref="Q3682:R3682"/>
    <mergeCell ref="A3694:S3694"/>
    <mergeCell ref="A3695:D3695"/>
    <mergeCell ref="E3695:O3695"/>
    <mergeCell ref="P3695:Q3695"/>
    <mergeCell ref="R3695:S3695"/>
    <mergeCell ref="B3681:C3681"/>
    <mergeCell ref="D3681:F3681"/>
    <mergeCell ref="G3681:H3681"/>
    <mergeCell ref="I3681:J3681"/>
    <mergeCell ref="L3681:M3681"/>
    <mergeCell ref="Q3691:R3691"/>
    <mergeCell ref="A3692:K3692"/>
    <mergeCell ref="L3692:M3692"/>
    <mergeCell ref="O3692:P3692"/>
    <mergeCell ref="Q3692:R3692"/>
    <mergeCell ref="A3693:K3693"/>
    <mergeCell ref="L3693:M3693"/>
    <mergeCell ref="O3693:P3693"/>
    <mergeCell ref="Q3693:R3693"/>
    <mergeCell ref="B3691:C3691"/>
    <mergeCell ref="D3691:F3691"/>
    <mergeCell ref="G3691:H3691"/>
    <mergeCell ref="I3691:J3691"/>
    <mergeCell ref="L3691:M3691"/>
    <mergeCell ref="O3691:P3691"/>
    <mergeCell ref="Q3689:R3689"/>
    <mergeCell ref="B3690:C3690"/>
    <mergeCell ref="D3690:F3690"/>
    <mergeCell ref="G3690:H3690"/>
    <mergeCell ref="I3690:J3690"/>
    <mergeCell ref="L3690:M3690"/>
    <mergeCell ref="O3690:P3690"/>
    <mergeCell ref="Q3690:R3690"/>
    <mergeCell ref="B3689:C3689"/>
    <mergeCell ref="D3689:F3689"/>
    <mergeCell ref="G3689:H3689"/>
    <mergeCell ref="I3689:J3689"/>
    <mergeCell ref="L3689:M3689"/>
    <mergeCell ref="O3689:P3689"/>
    <mergeCell ref="Q3699:R3699"/>
    <mergeCell ref="B3700:C3700"/>
    <mergeCell ref="D3700:F3700"/>
    <mergeCell ref="G3700:H3700"/>
    <mergeCell ref="I3700:J3700"/>
    <mergeCell ref="L3700:M3700"/>
    <mergeCell ref="O3700:P3700"/>
    <mergeCell ref="Q3700:R3700"/>
    <mergeCell ref="B3699:C3699"/>
    <mergeCell ref="D3699:F3699"/>
    <mergeCell ref="G3699:H3699"/>
    <mergeCell ref="I3699:J3699"/>
    <mergeCell ref="L3699:M3699"/>
    <mergeCell ref="O3699:P3699"/>
    <mergeCell ref="O3697:P3697"/>
    <mergeCell ref="Q3697:R3697"/>
    <mergeCell ref="B3698:C3698"/>
    <mergeCell ref="D3698:F3698"/>
    <mergeCell ref="G3698:H3698"/>
    <mergeCell ref="I3698:J3698"/>
    <mergeCell ref="L3698:M3698"/>
    <mergeCell ref="O3698:P3698"/>
    <mergeCell ref="Q3698:R3698"/>
    <mergeCell ref="B3696:C3696"/>
    <mergeCell ref="D3696:F3696"/>
    <mergeCell ref="G3696:H3696"/>
    <mergeCell ref="I3696:J3696"/>
    <mergeCell ref="L3696:R3696"/>
    <mergeCell ref="B3697:C3697"/>
    <mergeCell ref="D3697:F3697"/>
    <mergeCell ref="G3697:H3697"/>
    <mergeCell ref="I3697:J3697"/>
    <mergeCell ref="L3697:M3697"/>
    <mergeCell ref="Q3707:R3707"/>
    <mergeCell ref="B3708:C3708"/>
    <mergeCell ref="D3708:F3708"/>
    <mergeCell ref="G3708:H3708"/>
    <mergeCell ref="I3708:J3708"/>
    <mergeCell ref="L3708:M3708"/>
    <mergeCell ref="O3708:P3708"/>
    <mergeCell ref="Q3708:R3708"/>
    <mergeCell ref="B3707:C3707"/>
    <mergeCell ref="D3707:F3707"/>
    <mergeCell ref="G3707:H3707"/>
    <mergeCell ref="I3707:J3707"/>
    <mergeCell ref="L3707:M3707"/>
    <mergeCell ref="O3707:P3707"/>
    <mergeCell ref="A3704:S3704"/>
    <mergeCell ref="A3705:D3705"/>
    <mergeCell ref="E3705:O3705"/>
    <mergeCell ref="P3705:Q3705"/>
    <mergeCell ref="R3705:S3705"/>
    <mergeCell ref="B3706:C3706"/>
    <mergeCell ref="D3706:F3706"/>
    <mergeCell ref="G3706:H3706"/>
    <mergeCell ref="I3706:J3706"/>
    <mergeCell ref="L3706:R3706"/>
    <mergeCell ref="Q3701:R3701"/>
    <mergeCell ref="A3702:K3702"/>
    <mergeCell ref="L3702:M3702"/>
    <mergeCell ref="O3702:P3702"/>
    <mergeCell ref="Q3702:R3702"/>
    <mergeCell ref="A3703:K3703"/>
    <mergeCell ref="L3703:M3703"/>
    <mergeCell ref="O3703:P3703"/>
    <mergeCell ref="Q3703:R3703"/>
    <mergeCell ref="B3701:C3701"/>
    <mergeCell ref="D3701:F3701"/>
    <mergeCell ref="G3701:H3701"/>
    <mergeCell ref="I3701:J3701"/>
    <mergeCell ref="L3701:M3701"/>
    <mergeCell ref="O3701:P3701"/>
    <mergeCell ref="A3714:S3714"/>
    <mergeCell ref="A3715:D3715"/>
    <mergeCell ref="E3715:S3715"/>
    <mergeCell ref="A3716:D3716"/>
    <mergeCell ref="E3716:O3716"/>
    <mergeCell ref="P3716:Q3716"/>
    <mergeCell ref="R3716:S3716"/>
    <mergeCell ref="Q3711:R3711"/>
    <mergeCell ref="A3712:K3712"/>
    <mergeCell ref="L3712:M3712"/>
    <mergeCell ref="O3712:P3712"/>
    <mergeCell ref="Q3712:R3712"/>
    <mergeCell ref="A3713:K3713"/>
    <mergeCell ref="L3713:M3713"/>
    <mergeCell ref="O3713:P3713"/>
    <mergeCell ref="Q3713:R3713"/>
    <mergeCell ref="B3711:C3711"/>
    <mergeCell ref="D3711:F3711"/>
    <mergeCell ref="G3711:H3711"/>
    <mergeCell ref="I3711:J3711"/>
    <mergeCell ref="L3711:M3711"/>
    <mergeCell ref="O3711:P3711"/>
    <mergeCell ref="Q3709:R3709"/>
    <mergeCell ref="B3710:C3710"/>
    <mergeCell ref="D3710:F3710"/>
    <mergeCell ref="G3710:H3710"/>
    <mergeCell ref="I3710:J3710"/>
    <mergeCell ref="L3710:M3710"/>
    <mergeCell ref="O3710:P3710"/>
    <mergeCell ref="Q3710:R3710"/>
    <mergeCell ref="B3709:C3709"/>
    <mergeCell ref="D3709:F3709"/>
    <mergeCell ref="G3709:H3709"/>
    <mergeCell ref="I3709:J3709"/>
    <mergeCell ref="L3709:M3709"/>
    <mergeCell ref="O3709:P3709"/>
    <mergeCell ref="A3721:K3721"/>
    <mergeCell ref="L3721:M3721"/>
    <mergeCell ref="O3721:P3721"/>
    <mergeCell ref="Q3721:R3721"/>
    <mergeCell ref="A3722:K3722"/>
    <mergeCell ref="L3722:M3722"/>
    <mergeCell ref="O3722:P3722"/>
    <mergeCell ref="Q3722:R3722"/>
    <mergeCell ref="Q3719:R3719"/>
    <mergeCell ref="B3720:C3720"/>
    <mergeCell ref="D3720:F3720"/>
    <mergeCell ref="G3720:H3720"/>
    <mergeCell ref="I3720:J3720"/>
    <mergeCell ref="L3720:M3720"/>
    <mergeCell ref="O3720:P3720"/>
    <mergeCell ref="Q3720:R3720"/>
    <mergeCell ref="B3719:C3719"/>
    <mergeCell ref="D3719:F3719"/>
    <mergeCell ref="G3719:H3719"/>
    <mergeCell ref="I3719:J3719"/>
    <mergeCell ref="L3719:M3719"/>
    <mergeCell ref="O3719:P3719"/>
    <mergeCell ref="D3718:F3718"/>
    <mergeCell ref="G3718:H3718"/>
    <mergeCell ref="I3718:J3718"/>
    <mergeCell ref="L3718:M3718"/>
    <mergeCell ref="O3718:P3718"/>
    <mergeCell ref="Q3718:R3718"/>
    <mergeCell ref="A3729:K3729"/>
    <mergeCell ref="L3729:M3729"/>
    <mergeCell ref="O3729:P3729"/>
    <mergeCell ref="Q3729:R3729"/>
    <mergeCell ref="B3717:C3717"/>
    <mergeCell ref="D3717:F3717"/>
    <mergeCell ref="G3717:H3717"/>
    <mergeCell ref="I3717:J3717"/>
    <mergeCell ref="L3717:R3717"/>
    <mergeCell ref="B3718:C3718"/>
    <mergeCell ref="Q3727:R3727"/>
    <mergeCell ref="B3728:C3728"/>
    <mergeCell ref="D3728:F3728"/>
    <mergeCell ref="G3728:H3728"/>
    <mergeCell ref="I3728:J3728"/>
    <mergeCell ref="L3728:M3728"/>
    <mergeCell ref="O3728:P3728"/>
    <mergeCell ref="Q3728:R3728"/>
    <mergeCell ref="B3727:C3727"/>
    <mergeCell ref="D3727:F3727"/>
    <mergeCell ref="G3727:H3727"/>
    <mergeCell ref="I3727:J3727"/>
    <mergeCell ref="L3727:M3727"/>
    <mergeCell ref="O3727:P3727"/>
    <mergeCell ref="L3725:R3725"/>
    <mergeCell ref="B3726:C3726"/>
    <mergeCell ref="D3726:F3726"/>
    <mergeCell ref="G3726:H3726"/>
    <mergeCell ref="I3726:J3726"/>
    <mergeCell ref="L3726:M3726"/>
    <mergeCell ref="O3726:P3726"/>
    <mergeCell ref="Q3726:R3726"/>
    <mergeCell ref="Q3736:R3736"/>
    <mergeCell ref="A3723:S3723"/>
    <mergeCell ref="A3724:D3724"/>
    <mergeCell ref="E3724:O3724"/>
    <mergeCell ref="P3724:Q3724"/>
    <mergeCell ref="R3724:S3724"/>
    <mergeCell ref="B3725:C3725"/>
    <mergeCell ref="D3725:F3725"/>
    <mergeCell ref="G3725:H3725"/>
    <mergeCell ref="I3725:J3725"/>
    <mergeCell ref="B3736:C3736"/>
    <mergeCell ref="D3736:F3736"/>
    <mergeCell ref="G3736:H3736"/>
    <mergeCell ref="I3736:J3736"/>
    <mergeCell ref="L3736:M3736"/>
    <mergeCell ref="O3736:P3736"/>
    <mergeCell ref="O3734:P3734"/>
    <mergeCell ref="Q3734:R3734"/>
    <mergeCell ref="B3735:C3735"/>
    <mergeCell ref="D3735:F3735"/>
    <mergeCell ref="G3735:H3735"/>
    <mergeCell ref="I3735:J3735"/>
    <mergeCell ref="L3735:M3735"/>
    <mergeCell ref="O3735:P3735"/>
    <mergeCell ref="Q3735:R3735"/>
    <mergeCell ref="B3733:C3733"/>
    <mergeCell ref="D3733:F3733"/>
    <mergeCell ref="G3733:H3733"/>
    <mergeCell ref="I3733:J3733"/>
    <mergeCell ref="L3733:R3733"/>
    <mergeCell ref="B3734:C3734"/>
    <mergeCell ref="D3734:F3734"/>
    <mergeCell ref="G3734:H3734"/>
    <mergeCell ref="I3734:J3734"/>
    <mergeCell ref="L3734:M3734"/>
    <mergeCell ref="Q3744:R3744"/>
    <mergeCell ref="A3730:K3730"/>
    <mergeCell ref="L3730:M3730"/>
    <mergeCell ref="O3730:P3730"/>
    <mergeCell ref="Q3730:R3730"/>
    <mergeCell ref="A3731:S3731"/>
    <mergeCell ref="A3732:D3732"/>
    <mergeCell ref="E3732:O3732"/>
    <mergeCell ref="P3732:Q3732"/>
    <mergeCell ref="R3732:S3732"/>
    <mergeCell ref="B3744:C3744"/>
    <mergeCell ref="D3744:F3744"/>
    <mergeCell ref="G3744:H3744"/>
    <mergeCell ref="I3744:J3744"/>
    <mergeCell ref="L3744:M3744"/>
    <mergeCell ref="O3744:P3744"/>
    <mergeCell ref="Q3742:R3742"/>
    <mergeCell ref="B3743:C3743"/>
    <mergeCell ref="D3743:F3743"/>
    <mergeCell ref="G3743:H3743"/>
    <mergeCell ref="I3743:J3743"/>
    <mergeCell ref="L3743:M3743"/>
    <mergeCell ref="O3743:P3743"/>
    <mergeCell ref="Q3743:R3743"/>
    <mergeCell ref="B3742:C3742"/>
    <mergeCell ref="D3742:F3742"/>
    <mergeCell ref="G3742:H3742"/>
    <mergeCell ref="I3742:J3742"/>
    <mergeCell ref="L3742:M3742"/>
    <mergeCell ref="O3742:P3742"/>
    <mergeCell ref="A3739:S3739"/>
    <mergeCell ref="A3740:D3740"/>
    <mergeCell ref="E3740:O3740"/>
    <mergeCell ref="P3740:Q3740"/>
    <mergeCell ref="R3740:S3740"/>
    <mergeCell ref="B3741:C3741"/>
    <mergeCell ref="D3741:F3741"/>
    <mergeCell ref="G3741:H3741"/>
    <mergeCell ref="I3741:J3741"/>
    <mergeCell ref="L3741:R3741"/>
    <mergeCell ref="A3737:K3737"/>
    <mergeCell ref="L3737:M3737"/>
    <mergeCell ref="O3737:P3737"/>
    <mergeCell ref="Q3737:R3737"/>
    <mergeCell ref="A3738:K3738"/>
    <mergeCell ref="L3738:M3738"/>
    <mergeCell ref="O3738:P3738"/>
    <mergeCell ref="Q3738:R3738"/>
    <mergeCell ref="O3751:P3751"/>
    <mergeCell ref="Q3751:R3751"/>
    <mergeCell ref="B3752:C3752"/>
    <mergeCell ref="D3752:F3752"/>
    <mergeCell ref="G3752:H3752"/>
    <mergeCell ref="I3752:J3752"/>
    <mergeCell ref="L3752:M3752"/>
    <mergeCell ref="O3752:P3752"/>
    <mergeCell ref="Q3752:R3752"/>
    <mergeCell ref="B3750:C3750"/>
    <mergeCell ref="D3750:F3750"/>
    <mergeCell ref="G3750:H3750"/>
    <mergeCell ref="I3750:J3750"/>
    <mergeCell ref="L3750:R3750"/>
    <mergeCell ref="B3751:C3751"/>
    <mergeCell ref="D3751:F3751"/>
    <mergeCell ref="G3751:H3751"/>
    <mergeCell ref="I3751:J3751"/>
    <mergeCell ref="L3751:M3751"/>
    <mergeCell ref="A3747:S3747"/>
    <mergeCell ref="A3748:D3748"/>
    <mergeCell ref="E3748:S3748"/>
    <mergeCell ref="A3749:D3749"/>
    <mergeCell ref="E3749:O3749"/>
    <mergeCell ref="P3749:Q3749"/>
    <mergeCell ref="R3749:S3749"/>
    <mergeCell ref="A3745:K3745"/>
    <mergeCell ref="L3745:M3745"/>
    <mergeCell ref="O3745:P3745"/>
    <mergeCell ref="Q3745:R3745"/>
    <mergeCell ref="A3746:K3746"/>
    <mergeCell ref="L3746:M3746"/>
    <mergeCell ref="O3746:P3746"/>
    <mergeCell ref="Q3746:R3746"/>
    <mergeCell ref="Q3759:R3759"/>
    <mergeCell ref="B3760:C3760"/>
    <mergeCell ref="D3760:F3760"/>
    <mergeCell ref="G3760:H3760"/>
    <mergeCell ref="I3760:J3760"/>
    <mergeCell ref="L3760:M3760"/>
    <mergeCell ref="O3760:P3760"/>
    <mergeCell ref="Q3760:R3760"/>
    <mergeCell ref="B3759:C3759"/>
    <mergeCell ref="D3759:F3759"/>
    <mergeCell ref="G3759:H3759"/>
    <mergeCell ref="I3759:J3759"/>
    <mergeCell ref="L3759:M3759"/>
    <mergeCell ref="O3759:P3759"/>
    <mergeCell ref="A3756:S3756"/>
    <mergeCell ref="A3757:D3757"/>
    <mergeCell ref="E3757:O3757"/>
    <mergeCell ref="P3757:Q3757"/>
    <mergeCell ref="R3757:S3757"/>
    <mergeCell ref="B3758:C3758"/>
    <mergeCell ref="D3758:F3758"/>
    <mergeCell ref="G3758:H3758"/>
    <mergeCell ref="I3758:J3758"/>
    <mergeCell ref="L3758:R3758"/>
    <mergeCell ref="Q3753:R3753"/>
    <mergeCell ref="A3754:K3754"/>
    <mergeCell ref="L3754:M3754"/>
    <mergeCell ref="O3754:P3754"/>
    <mergeCell ref="Q3754:R3754"/>
    <mergeCell ref="A3755:K3755"/>
    <mergeCell ref="L3755:M3755"/>
    <mergeCell ref="O3755:P3755"/>
    <mergeCell ref="Q3755:R3755"/>
    <mergeCell ref="B3753:C3753"/>
    <mergeCell ref="D3753:F3753"/>
    <mergeCell ref="G3753:H3753"/>
    <mergeCell ref="I3753:J3753"/>
    <mergeCell ref="L3753:M3753"/>
    <mergeCell ref="O3753:P3753"/>
    <mergeCell ref="O3767:P3767"/>
    <mergeCell ref="Q3767:R3767"/>
    <mergeCell ref="B3768:C3768"/>
    <mergeCell ref="D3768:F3768"/>
    <mergeCell ref="G3768:H3768"/>
    <mergeCell ref="I3768:J3768"/>
    <mergeCell ref="L3768:M3768"/>
    <mergeCell ref="O3768:P3768"/>
    <mergeCell ref="Q3768:R3768"/>
    <mergeCell ref="B3766:C3766"/>
    <mergeCell ref="D3766:F3766"/>
    <mergeCell ref="G3766:H3766"/>
    <mergeCell ref="I3766:J3766"/>
    <mergeCell ref="L3766:R3766"/>
    <mergeCell ref="B3767:C3767"/>
    <mergeCell ref="D3767:F3767"/>
    <mergeCell ref="G3767:H3767"/>
    <mergeCell ref="I3767:J3767"/>
    <mergeCell ref="L3767:M3767"/>
    <mergeCell ref="A3763:S3763"/>
    <mergeCell ref="A3764:D3764"/>
    <mergeCell ref="E3764:S3764"/>
    <mergeCell ref="A3765:D3765"/>
    <mergeCell ref="E3765:O3765"/>
    <mergeCell ref="P3765:Q3765"/>
    <mergeCell ref="R3765:S3765"/>
    <mergeCell ref="A3761:K3761"/>
    <mergeCell ref="L3761:M3761"/>
    <mergeCell ref="O3761:P3761"/>
    <mergeCell ref="Q3761:R3761"/>
    <mergeCell ref="A3762:K3762"/>
    <mergeCell ref="L3762:M3762"/>
    <mergeCell ref="O3762:P3762"/>
    <mergeCell ref="Q3762:R3762"/>
    <mergeCell ref="A3773:K3773"/>
    <mergeCell ref="L3773:M3773"/>
    <mergeCell ref="O3773:P3773"/>
    <mergeCell ref="Q3773:R3773"/>
    <mergeCell ref="A3774:K3774"/>
    <mergeCell ref="L3774:M3774"/>
    <mergeCell ref="O3774:P3774"/>
    <mergeCell ref="Q3774:R3774"/>
    <mergeCell ref="Q3771:R3771"/>
    <mergeCell ref="B3772:C3772"/>
    <mergeCell ref="D3772:F3772"/>
    <mergeCell ref="G3772:H3772"/>
    <mergeCell ref="I3772:J3772"/>
    <mergeCell ref="L3772:M3772"/>
    <mergeCell ref="O3772:P3772"/>
    <mergeCell ref="Q3772:R3772"/>
    <mergeCell ref="B3771:C3771"/>
    <mergeCell ref="D3771:F3771"/>
    <mergeCell ref="G3771:H3771"/>
    <mergeCell ref="I3771:J3771"/>
    <mergeCell ref="L3771:M3771"/>
    <mergeCell ref="O3771:P3771"/>
    <mergeCell ref="Q3769:R3769"/>
    <mergeCell ref="B3770:C3770"/>
    <mergeCell ref="D3770:F3770"/>
    <mergeCell ref="G3770:H3770"/>
    <mergeCell ref="I3770:J3770"/>
    <mergeCell ref="L3770:M3770"/>
    <mergeCell ref="O3770:P3770"/>
    <mergeCell ref="Q3770:R3770"/>
    <mergeCell ref="B3769:C3769"/>
    <mergeCell ref="D3769:F3769"/>
    <mergeCell ref="G3769:H3769"/>
    <mergeCell ref="I3769:J3769"/>
    <mergeCell ref="L3769:M3769"/>
    <mergeCell ref="O3769:P3769"/>
    <mergeCell ref="Q3780:R3780"/>
    <mergeCell ref="A3781:K3781"/>
    <mergeCell ref="L3781:M3781"/>
    <mergeCell ref="O3781:P3781"/>
    <mergeCell ref="Q3781:R3781"/>
    <mergeCell ref="A3782:K3782"/>
    <mergeCell ref="L3782:M3782"/>
    <mergeCell ref="O3782:P3782"/>
    <mergeCell ref="Q3782:R3782"/>
    <mergeCell ref="B3780:C3780"/>
    <mergeCell ref="D3780:F3780"/>
    <mergeCell ref="G3780:H3780"/>
    <mergeCell ref="I3780:J3780"/>
    <mergeCell ref="L3780:M3780"/>
    <mergeCell ref="O3780:P3780"/>
    <mergeCell ref="G3778:H3778"/>
    <mergeCell ref="I3778:J3778"/>
    <mergeCell ref="L3778:R3778"/>
    <mergeCell ref="B3779:C3779"/>
    <mergeCell ref="D3779:F3779"/>
    <mergeCell ref="G3779:H3779"/>
    <mergeCell ref="I3779:J3779"/>
    <mergeCell ref="L3779:M3779"/>
    <mergeCell ref="O3779:P3779"/>
    <mergeCell ref="Q3779:R3779"/>
    <mergeCell ref="A3790:S3790"/>
    <mergeCell ref="A3775:S3775"/>
    <mergeCell ref="A3776:D3776"/>
    <mergeCell ref="E3776:S3776"/>
    <mergeCell ref="A3777:D3777"/>
    <mergeCell ref="E3777:O3777"/>
    <mergeCell ref="P3777:Q3777"/>
    <mergeCell ref="R3777:S3777"/>
    <mergeCell ref="B3778:C3778"/>
    <mergeCell ref="D3778:F3778"/>
    <mergeCell ref="Q3787:R3787"/>
    <mergeCell ref="A3788:K3788"/>
    <mergeCell ref="L3788:M3788"/>
    <mergeCell ref="O3788:P3788"/>
    <mergeCell ref="Q3788:R3788"/>
    <mergeCell ref="A3789:K3789"/>
    <mergeCell ref="L3789:M3789"/>
    <mergeCell ref="O3789:P3789"/>
    <mergeCell ref="Q3789:R3789"/>
    <mergeCell ref="B3787:C3787"/>
    <mergeCell ref="D3787:F3787"/>
    <mergeCell ref="G3787:H3787"/>
    <mergeCell ref="I3787:J3787"/>
    <mergeCell ref="L3787:M3787"/>
    <mergeCell ref="O3787:P3787"/>
    <mergeCell ref="G3785:H3785"/>
    <mergeCell ref="I3785:J3785"/>
    <mergeCell ref="L3785:R3785"/>
    <mergeCell ref="B3786:C3786"/>
    <mergeCell ref="D3786:F3786"/>
    <mergeCell ref="G3786:H3786"/>
    <mergeCell ref="I3786:J3786"/>
    <mergeCell ref="L3786:M3786"/>
    <mergeCell ref="O3786:P3786"/>
    <mergeCell ref="Q3786:R3786"/>
    <mergeCell ref="A3797:S3797"/>
    <mergeCell ref="A3798:D3798"/>
    <mergeCell ref="E3798:S3798"/>
    <mergeCell ref="A3783:S3783"/>
    <mergeCell ref="A3784:D3784"/>
    <mergeCell ref="E3784:O3784"/>
    <mergeCell ref="P3784:Q3784"/>
    <mergeCell ref="R3784:S3784"/>
    <mergeCell ref="B3785:C3785"/>
    <mergeCell ref="D3785:F3785"/>
    <mergeCell ref="A3795:K3795"/>
    <mergeCell ref="L3795:M3795"/>
    <mergeCell ref="O3795:P3795"/>
    <mergeCell ref="Q3795:R3795"/>
    <mergeCell ref="A3796:K3796"/>
    <mergeCell ref="L3796:M3796"/>
    <mergeCell ref="O3796:P3796"/>
    <mergeCell ref="Q3796:R3796"/>
    <mergeCell ref="Q3793:R3793"/>
    <mergeCell ref="B3794:C3794"/>
    <mergeCell ref="D3794:F3794"/>
    <mergeCell ref="G3794:H3794"/>
    <mergeCell ref="I3794:J3794"/>
    <mergeCell ref="L3794:M3794"/>
    <mergeCell ref="O3794:P3794"/>
    <mergeCell ref="Q3794:R3794"/>
    <mergeCell ref="B3793:C3793"/>
    <mergeCell ref="D3793:F3793"/>
    <mergeCell ref="G3793:H3793"/>
    <mergeCell ref="I3793:J3793"/>
    <mergeCell ref="L3793:M3793"/>
    <mergeCell ref="O3793:P3793"/>
    <mergeCell ref="A3791:D3791"/>
    <mergeCell ref="E3791:O3791"/>
    <mergeCell ref="P3791:Q3791"/>
    <mergeCell ref="R3791:S3791"/>
    <mergeCell ref="B3792:C3792"/>
    <mergeCell ref="D3792:F3792"/>
    <mergeCell ref="G3792:H3792"/>
    <mergeCell ref="I3792:J3792"/>
    <mergeCell ref="L3792:R3792"/>
    <mergeCell ref="Q3803:R3803"/>
    <mergeCell ref="A3804:K3804"/>
    <mergeCell ref="L3804:M3804"/>
    <mergeCell ref="O3804:P3804"/>
    <mergeCell ref="Q3804:R3804"/>
    <mergeCell ref="A3805:K3805"/>
    <mergeCell ref="L3805:M3805"/>
    <mergeCell ref="O3805:P3805"/>
    <mergeCell ref="Q3805:R3805"/>
    <mergeCell ref="B3803:C3803"/>
    <mergeCell ref="D3803:F3803"/>
    <mergeCell ref="G3803:H3803"/>
    <mergeCell ref="I3803:J3803"/>
    <mergeCell ref="L3803:M3803"/>
    <mergeCell ref="O3803:P3803"/>
    <mergeCell ref="I3801:J3801"/>
    <mergeCell ref="L3801:R3801"/>
    <mergeCell ref="B3802:C3802"/>
    <mergeCell ref="D3802:F3802"/>
    <mergeCell ref="G3802:H3802"/>
    <mergeCell ref="I3802:J3802"/>
    <mergeCell ref="L3802:M3802"/>
    <mergeCell ref="O3802:P3802"/>
    <mergeCell ref="Q3802:R3802"/>
    <mergeCell ref="Q3812:R3812"/>
    <mergeCell ref="A3799:D3799"/>
    <mergeCell ref="E3799:S3799"/>
    <mergeCell ref="A3800:D3800"/>
    <mergeCell ref="E3800:O3800"/>
    <mergeCell ref="P3800:Q3800"/>
    <mergeCell ref="R3800:S3800"/>
    <mergeCell ref="B3801:C3801"/>
    <mergeCell ref="D3801:F3801"/>
    <mergeCell ref="G3801:H3801"/>
    <mergeCell ref="B3812:C3812"/>
    <mergeCell ref="D3812:F3812"/>
    <mergeCell ref="G3812:H3812"/>
    <mergeCell ref="I3812:J3812"/>
    <mergeCell ref="L3812:M3812"/>
    <mergeCell ref="O3812:P3812"/>
    <mergeCell ref="Q3810:R3810"/>
    <mergeCell ref="B3811:C3811"/>
    <mergeCell ref="D3811:F3811"/>
    <mergeCell ref="G3811:H3811"/>
    <mergeCell ref="I3811:J3811"/>
    <mergeCell ref="L3811:M3811"/>
    <mergeCell ref="O3811:P3811"/>
    <mergeCell ref="Q3811:R3811"/>
    <mergeCell ref="B3810:C3810"/>
    <mergeCell ref="D3810:F3810"/>
    <mergeCell ref="G3810:H3810"/>
    <mergeCell ref="I3810:J3810"/>
    <mergeCell ref="L3810:M3810"/>
    <mergeCell ref="O3810:P3810"/>
    <mergeCell ref="R3808:S3808"/>
    <mergeCell ref="B3809:C3809"/>
    <mergeCell ref="D3809:F3809"/>
    <mergeCell ref="G3809:H3809"/>
    <mergeCell ref="I3809:J3809"/>
    <mergeCell ref="L3809:R3809"/>
    <mergeCell ref="A3820:K3820"/>
    <mergeCell ref="L3820:M3820"/>
    <mergeCell ref="O3820:P3820"/>
    <mergeCell ref="Q3820:R3820"/>
    <mergeCell ref="A3806:S3806"/>
    <mergeCell ref="A3807:D3807"/>
    <mergeCell ref="E3807:S3807"/>
    <mergeCell ref="A3808:D3808"/>
    <mergeCell ref="E3808:O3808"/>
    <mergeCell ref="P3808:Q3808"/>
    <mergeCell ref="Q3818:R3818"/>
    <mergeCell ref="B3819:C3819"/>
    <mergeCell ref="D3819:F3819"/>
    <mergeCell ref="G3819:H3819"/>
    <mergeCell ref="I3819:J3819"/>
    <mergeCell ref="L3819:M3819"/>
    <mergeCell ref="O3819:P3819"/>
    <mergeCell ref="Q3819:R3819"/>
    <mergeCell ref="B3818:C3818"/>
    <mergeCell ref="D3818:F3818"/>
    <mergeCell ref="G3818:H3818"/>
    <mergeCell ref="I3818:J3818"/>
    <mergeCell ref="L3818:M3818"/>
    <mergeCell ref="O3818:P3818"/>
    <mergeCell ref="A3816:D3816"/>
    <mergeCell ref="E3816:O3816"/>
    <mergeCell ref="P3816:Q3816"/>
    <mergeCell ref="R3816:S3816"/>
    <mergeCell ref="B3817:C3817"/>
    <mergeCell ref="D3817:F3817"/>
    <mergeCell ref="G3817:H3817"/>
    <mergeCell ref="I3817:J3817"/>
    <mergeCell ref="L3817:R3817"/>
    <mergeCell ref="Q3828:R3828"/>
    <mergeCell ref="A3813:K3813"/>
    <mergeCell ref="L3813:M3813"/>
    <mergeCell ref="O3813:P3813"/>
    <mergeCell ref="Q3813:R3813"/>
    <mergeCell ref="A3814:K3814"/>
    <mergeCell ref="L3814:M3814"/>
    <mergeCell ref="O3814:P3814"/>
    <mergeCell ref="Q3814:R3814"/>
    <mergeCell ref="A3815:S3815"/>
    <mergeCell ref="B3828:C3828"/>
    <mergeCell ref="D3828:F3828"/>
    <mergeCell ref="G3828:H3828"/>
    <mergeCell ref="I3828:J3828"/>
    <mergeCell ref="L3828:M3828"/>
    <mergeCell ref="O3828:P3828"/>
    <mergeCell ref="Q3826:R3826"/>
    <mergeCell ref="B3827:C3827"/>
    <mergeCell ref="D3827:F3827"/>
    <mergeCell ref="G3827:H3827"/>
    <mergeCell ref="I3827:J3827"/>
    <mergeCell ref="L3827:M3827"/>
    <mergeCell ref="O3827:P3827"/>
    <mergeCell ref="Q3827:R3827"/>
    <mergeCell ref="B3826:C3826"/>
    <mergeCell ref="D3826:F3826"/>
    <mergeCell ref="G3826:H3826"/>
    <mergeCell ref="I3826:J3826"/>
    <mergeCell ref="L3826:M3826"/>
    <mergeCell ref="O3826:P3826"/>
    <mergeCell ref="P3824:Q3824"/>
    <mergeCell ref="R3824:S3824"/>
    <mergeCell ref="B3825:C3825"/>
    <mergeCell ref="D3825:F3825"/>
    <mergeCell ref="G3825:H3825"/>
    <mergeCell ref="I3825:J3825"/>
    <mergeCell ref="L3825:R3825"/>
    <mergeCell ref="Q3836:R3836"/>
    <mergeCell ref="A3821:K3821"/>
    <mergeCell ref="L3821:M3821"/>
    <mergeCell ref="O3821:P3821"/>
    <mergeCell ref="Q3821:R3821"/>
    <mergeCell ref="A3822:S3822"/>
    <mergeCell ref="A3823:D3823"/>
    <mergeCell ref="E3823:S3823"/>
    <mergeCell ref="A3824:D3824"/>
    <mergeCell ref="E3824:O3824"/>
    <mergeCell ref="B3836:C3836"/>
    <mergeCell ref="D3836:F3836"/>
    <mergeCell ref="G3836:H3836"/>
    <mergeCell ref="I3836:J3836"/>
    <mergeCell ref="L3836:M3836"/>
    <mergeCell ref="O3836:P3836"/>
    <mergeCell ref="O3834:P3834"/>
    <mergeCell ref="Q3834:R3834"/>
    <mergeCell ref="B3835:C3835"/>
    <mergeCell ref="D3835:F3835"/>
    <mergeCell ref="G3835:H3835"/>
    <mergeCell ref="I3835:J3835"/>
    <mergeCell ref="L3835:M3835"/>
    <mergeCell ref="O3835:P3835"/>
    <mergeCell ref="Q3835:R3835"/>
    <mergeCell ref="B3833:C3833"/>
    <mergeCell ref="D3833:F3833"/>
    <mergeCell ref="G3833:H3833"/>
    <mergeCell ref="I3833:J3833"/>
    <mergeCell ref="L3833:R3833"/>
    <mergeCell ref="B3834:C3834"/>
    <mergeCell ref="D3834:F3834"/>
    <mergeCell ref="G3834:H3834"/>
    <mergeCell ref="I3834:J3834"/>
    <mergeCell ref="L3834:M3834"/>
    <mergeCell ref="O3830:P3830"/>
    <mergeCell ref="Q3830:R3830"/>
    <mergeCell ref="A3831:S3831"/>
    <mergeCell ref="A3832:D3832"/>
    <mergeCell ref="E3832:O3832"/>
    <mergeCell ref="P3832:Q3832"/>
    <mergeCell ref="R3832:S3832"/>
    <mergeCell ref="A3844:K3844"/>
    <mergeCell ref="L3844:M3844"/>
    <mergeCell ref="O3844:P3844"/>
    <mergeCell ref="Q3844:R3844"/>
    <mergeCell ref="A3829:K3829"/>
    <mergeCell ref="L3829:M3829"/>
    <mergeCell ref="O3829:P3829"/>
    <mergeCell ref="Q3829:R3829"/>
    <mergeCell ref="A3830:K3830"/>
    <mergeCell ref="L3830:M3830"/>
    <mergeCell ref="Q3842:R3842"/>
    <mergeCell ref="B3843:C3843"/>
    <mergeCell ref="D3843:F3843"/>
    <mergeCell ref="G3843:H3843"/>
    <mergeCell ref="I3843:J3843"/>
    <mergeCell ref="L3843:M3843"/>
    <mergeCell ref="O3843:P3843"/>
    <mergeCell ref="Q3843:R3843"/>
    <mergeCell ref="B3842:C3842"/>
    <mergeCell ref="D3842:F3842"/>
    <mergeCell ref="G3842:H3842"/>
    <mergeCell ref="I3842:J3842"/>
    <mergeCell ref="L3842:M3842"/>
    <mergeCell ref="O3842:P3842"/>
    <mergeCell ref="A3839:S3839"/>
    <mergeCell ref="A3840:D3840"/>
    <mergeCell ref="E3840:O3840"/>
    <mergeCell ref="P3840:Q3840"/>
    <mergeCell ref="R3840:S3840"/>
    <mergeCell ref="B3841:C3841"/>
    <mergeCell ref="D3841:F3841"/>
    <mergeCell ref="G3841:H3841"/>
    <mergeCell ref="I3841:J3841"/>
    <mergeCell ref="L3841:R3841"/>
    <mergeCell ref="A3837:K3837"/>
    <mergeCell ref="L3837:M3837"/>
    <mergeCell ref="O3837:P3837"/>
    <mergeCell ref="Q3837:R3837"/>
    <mergeCell ref="A3838:K3838"/>
    <mergeCell ref="L3838:M3838"/>
    <mergeCell ref="O3838:P3838"/>
    <mergeCell ref="Q3838:R3838"/>
    <mergeCell ref="A3851:K3851"/>
    <mergeCell ref="L3851:M3851"/>
    <mergeCell ref="O3851:P3851"/>
    <mergeCell ref="Q3851:R3851"/>
    <mergeCell ref="A3852:K3852"/>
    <mergeCell ref="L3852:M3852"/>
    <mergeCell ref="O3852:P3852"/>
    <mergeCell ref="Q3852:R3852"/>
    <mergeCell ref="Q3849:R3849"/>
    <mergeCell ref="B3850:C3850"/>
    <mergeCell ref="D3850:F3850"/>
    <mergeCell ref="G3850:H3850"/>
    <mergeCell ref="I3850:J3850"/>
    <mergeCell ref="L3850:M3850"/>
    <mergeCell ref="O3850:P3850"/>
    <mergeCell ref="Q3850:R3850"/>
    <mergeCell ref="B3849:C3849"/>
    <mergeCell ref="D3849:F3849"/>
    <mergeCell ref="G3849:H3849"/>
    <mergeCell ref="I3849:J3849"/>
    <mergeCell ref="L3849:M3849"/>
    <mergeCell ref="O3849:P3849"/>
    <mergeCell ref="A3847:D3847"/>
    <mergeCell ref="E3847:O3847"/>
    <mergeCell ref="P3847:Q3847"/>
    <mergeCell ref="R3847:S3847"/>
    <mergeCell ref="B3848:C3848"/>
    <mergeCell ref="D3848:F3848"/>
    <mergeCell ref="G3848:H3848"/>
    <mergeCell ref="I3848:J3848"/>
    <mergeCell ref="L3848:R3848"/>
    <mergeCell ref="Q3858:R3858"/>
    <mergeCell ref="A3859:K3859"/>
    <mergeCell ref="L3859:M3859"/>
    <mergeCell ref="O3859:P3859"/>
    <mergeCell ref="Q3859:R3859"/>
    <mergeCell ref="A3845:K3845"/>
    <mergeCell ref="L3845:M3845"/>
    <mergeCell ref="O3845:P3845"/>
    <mergeCell ref="Q3845:R3845"/>
    <mergeCell ref="A3846:S3846"/>
    <mergeCell ref="B3858:C3858"/>
    <mergeCell ref="D3858:F3858"/>
    <mergeCell ref="G3858:H3858"/>
    <mergeCell ref="I3858:J3858"/>
    <mergeCell ref="L3858:M3858"/>
    <mergeCell ref="O3858:P3858"/>
    <mergeCell ref="Q3856:R3856"/>
    <mergeCell ref="B3857:C3857"/>
    <mergeCell ref="D3857:F3857"/>
    <mergeCell ref="G3857:H3857"/>
    <mergeCell ref="I3857:J3857"/>
    <mergeCell ref="L3857:M3857"/>
    <mergeCell ref="O3857:P3857"/>
    <mergeCell ref="Q3857:R3857"/>
    <mergeCell ref="B3856:C3856"/>
    <mergeCell ref="D3856:F3856"/>
    <mergeCell ref="G3856:H3856"/>
    <mergeCell ref="I3856:J3856"/>
    <mergeCell ref="L3856:M3856"/>
    <mergeCell ref="O3856:P3856"/>
    <mergeCell ref="A3853:S3853"/>
    <mergeCell ref="A3854:D3854"/>
    <mergeCell ref="E3854:O3854"/>
    <mergeCell ref="P3854:Q3854"/>
    <mergeCell ref="R3854:S3854"/>
    <mergeCell ref="B3855:C3855"/>
    <mergeCell ref="D3855:F3855"/>
    <mergeCell ref="G3855:H3855"/>
    <mergeCell ref="I3855:J3855"/>
    <mergeCell ref="L3855:R3855"/>
    <mergeCell ref="A3866:K3866"/>
    <mergeCell ref="L3866:M3866"/>
    <mergeCell ref="O3866:P3866"/>
    <mergeCell ref="Q3866:R3866"/>
    <mergeCell ref="A3867:K3867"/>
    <mergeCell ref="L3867:M3867"/>
    <mergeCell ref="O3867:P3867"/>
    <mergeCell ref="Q3867:R3867"/>
    <mergeCell ref="O3864:P3864"/>
    <mergeCell ref="Q3864:R3864"/>
    <mergeCell ref="B3865:C3865"/>
    <mergeCell ref="D3865:F3865"/>
    <mergeCell ref="G3865:H3865"/>
    <mergeCell ref="I3865:J3865"/>
    <mergeCell ref="L3865:M3865"/>
    <mergeCell ref="O3865:P3865"/>
    <mergeCell ref="Q3865:R3865"/>
    <mergeCell ref="B3863:C3863"/>
    <mergeCell ref="D3863:F3863"/>
    <mergeCell ref="G3863:H3863"/>
    <mergeCell ref="I3863:J3863"/>
    <mergeCell ref="L3863:R3863"/>
    <mergeCell ref="B3864:C3864"/>
    <mergeCell ref="D3864:F3864"/>
    <mergeCell ref="G3864:H3864"/>
    <mergeCell ref="I3864:J3864"/>
    <mergeCell ref="L3864:M3864"/>
    <mergeCell ref="A3860:K3860"/>
    <mergeCell ref="L3860:M3860"/>
    <mergeCell ref="O3860:P3860"/>
    <mergeCell ref="Q3860:R3860"/>
    <mergeCell ref="A3861:S3861"/>
    <mergeCell ref="A3862:D3862"/>
    <mergeCell ref="E3862:O3862"/>
    <mergeCell ref="P3862:Q3862"/>
    <mergeCell ref="R3862:S3862"/>
    <mergeCell ref="Q3873:R3873"/>
    <mergeCell ref="B3874:C3874"/>
    <mergeCell ref="D3874:F3874"/>
    <mergeCell ref="G3874:H3874"/>
    <mergeCell ref="I3874:J3874"/>
    <mergeCell ref="L3874:M3874"/>
    <mergeCell ref="O3874:P3874"/>
    <mergeCell ref="Q3874:R3874"/>
    <mergeCell ref="B3873:C3873"/>
    <mergeCell ref="D3873:F3873"/>
    <mergeCell ref="G3873:H3873"/>
    <mergeCell ref="I3873:J3873"/>
    <mergeCell ref="L3873:M3873"/>
    <mergeCell ref="O3873:P3873"/>
    <mergeCell ref="G3871:H3871"/>
    <mergeCell ref="I3871:J3871"/>
    <mergeCell ref="L3871:R3871"/>
    <mergeCell ref="B3872:C3872"/>
    <mergeCell ref="D3872:F3872"/>
    <mergeCell ref="G3872:H3872"/>
    <mergeCell ref="I3872:J3872"/>
    <mergeCell ref="L3872:M3872"/>
    <mergeCell ref="O3872:P3872"/>
    <mergeCell ref="Q3872:R3872"/>
    <mergeCell ref="Q3882:R3882"/>
    <mergeCell ref="A3868:S3868"/>
    <mergeCell ref="A3869:D3869"/>
    <mergeCell ref="E3869:S3869"/>
    <mergeCell ref="A3870:D3870"/>
    <mergeCell ref="E3870:O3870"/>
    <mergeCell ref="P3870:Q3870"/>
    <mergeCell ref="R3870:S3870"/>
    <mergeCell ref="B3871:C3871"/>
    <mergeCell ref="D3871:F3871"/>
    <mergeCell ref="B3882:C3882"/>
    <mergeCell ref="D3882:F3882"/>
    <mergeCell ref="G3882:H3882"/>
    <mergeCell ref="I3882:J3882"/>
    <mergeCell ref="L3882:M3882"/>
    <mergeCell ref="O3882:P3882"/>
    <mergeCell ref="O3880:P3880"/>
    <mergeCell ref="Q3880:R3880"/>
    <mergeCell ref="B3881:C3881"/>
    <mergeCell ref="D3881:F3881"/>
    <mergeCell ref="G3881:H3881"/>
    <mergeCell ref="I3881:J3881"/>
    <mergeCell ref="L3881:M3881"/>
    <mergeCell ref="O3881:P3881"/>
    <mergeCell ref="Q3881:R3881"/>
    <mergeCell ref="B3879:C3879"/>
    <mergeCell ref="D3879:F3879"/>
    <mergeCell ref="G3879:H3879"/>
    <mergeCell ref="I3879:J3879"/>
    <mergeCell ref="L3879:R3879"/>
    <mergeCell ref="B3880:C3880"/>
    <mergeCell ref="D3880:F3880"/>
    <mergeCell ref="G3880:H3880"/>
    <mergeCell ref="I3880:J3880"/>
    <mergeCell ref="L3880:M3880"/>
    <mergeCell ref="O3876:P3876"/>
    <mergeCell ref="Q3876:R3876"/>
    <mergeCell ref="A3877:S3877"/>
    <mergeCell ref="A3878:D3878"/>
    <mergeCell ref="E3878:O3878"/>
    <mergeCell ref="P3878:Q3878"/>
    <mergeCell ref="R3878:S3878"/>
    <mergeCell ref="A3890:K3890"/>
    <mergeCell ref="L3890:M3890"/>
    <mergeCell ref="O3890:P3890"/>
    <mergeCell ref="Q3890:R3890"/>
    <mergeCell ref="A3875:K3875"/>
    <mergeCell ref="L3875:M3875"/>
    <mergeCell ref="O3875:P3875"/>
    <mergeCell ref="Q3875:R3875"/>
    <mergeCell ref="A3876:K3876"/>
    <mergeCell ref="L3876:M3876"/>
    <mergeCell ref="Q3888:R3888"/>
    <mergeCell ref="B3889:C3889"/>
    <mergeCell ref="D3889:F3889"/>
    <mergeCell ref="G3889:H3889"/>
    <mergeCell ref="I3889:J3889"/>
    <mergeCell ref="L3889:M3889"/>
    <mergeCell ref="O3889:P3889"/>
    <mergeCell ref="Q3889:R3889"/>
    <mergeCell ref="B3888:C3888"/>
    <mergeCell ref="D3888:F3888"/>
    <mergeCell ref="G3888:H3888"/>
    <mergeCell ref="I3888:J3888"/>
    <mergeCell ref="L3888:M3888"/>
    <mergeCell ref="O3888:P3888"/>
    <mergeCell ref="A3886:D3886"/>
    <mergeCell ref="E3886:O3886"/>
    <mergeCell ref="P3886:Q3886"/>
    <mergeCell ref="R3886:S3886"/>
    <mergeCell ref="B3887:C3887"/>
    <mergeCell ref="D3887:F3887"/>
    <mergeCell ref="G3887:H3887"/>
    <mergeCell ref="I3887:J3887"/>
    <mergeCell ref="L3887:R3887"/>
    <mergeCell ref="Q3898:R3898"/>
    <mergeCell ref="A3883:K3883"/>
    <mergeCell ref="L3883:M3883"/>
    <mergeCell ref="O3883:P3883"/>
    <mergeCell ref="Q3883:R3883"/>
    <mergeCell ref="A3884:K3884"/>
    <mergeCell ref="L3884:M3884"/>
    <mergeCell ref="O3884:P3884"/>
    <mergeCell ref="Q3884:R3884"/>
    <mergeCell ref="A3885:S3885"/>
    <mergeCell ref="B3898:C3898"/>
    <mergeCell ref="D3898:F3898"/>
    <mergeCell ref="G3898:H3898"/>
    <mergeCell ref="I3898:J3898"/>
    <mergeCell ref="L3898:M3898"/>
    <mergeCell ref="O3898:P3898"/>
    <mergeCell ref="O3896:P3896"/>
    <mergeCell ref="Q3896:R3896"/>
    <mergeCell ref="B3897:C3897"/>
    <mergeCell ref="D3897:F3897"/>
    <mergeCell ref="G3897:H3897"/>
    <mergeCell ref="I3897:J3897"/>
    <mergeCell ref="L3897:M3897"/>
    <mergeCell ref="O3897:P3897"/>
    <mergeCell ref="Q3897:R3897"/>
    <mergeCell ref="B3895:C3895"/>
    <mergeCell ref="D3895:F3895"/>
    <mergeCell ref="G3895:H3895"/>
    <mergeCell ref="I3895:J3895"/>
    <mergeCell ref="L3895:R3895"/>
    <mergeCell ref="B3896:C3896"/>
    <mergeCell ref="D3896:F3896"/>
    <mergeCell ref="G3896:H3896"/>
    <mergeCell ref="I3896:J3896"/>
    <mergeCell ref="L3896:M3896"/>
    <mergeCell ref="A3893:D3893"/>
    <mergeCell ref="E3893:S3893"/>
    <mergeCell ref="A3894:D3894"/>
    <mergeCell ref="E3894:O3894"/>
    <mergeCell ref="P3894:Q3894"/>
    <mergeCell ref="R3894:S3894"/>
    <mergeCell ref="A3904:S3904"/>
    <mergeCell ref="A3905:D3905"/>
    <mergeCell ref="E3905:S3905"/>
    <mergeCell ref="A3906:D3906"/>
    <mergeCell ref="E3906:S3906"/>
    <mergeCell ref="A3891:K3891"/>
    <mergeCell ref="L3891:M3891"/>
    <mergeCell ref="O3891:P3891"/>
    <mergeCell ref="Q3891:R3891"/>
    <mergeCell ref="A3892:S3892"/>
    <mergeCell ref="Q3901:R3901"/>
    <mergeCell ref="A3902:K3902"/>
    <mergeCell ref="L3902:M3902"/>
    <mergeCell ref="O3902:P3902"/>
    <mergeCell ref="Q3902:R3902"/>
    <mergeCell ref="A3903:K3903"/>
    <mergeCell ref="L3903:M3903"/>
    <mergeCell ref="O3903:P3903"/>
    <mergeCell ref="Q3903:R3903"/>
    <mergeCell ref="B3901:C3901"/>
    <mergeCell ref="D3901:F3901"/>
    <mergeCell ref="G3901:H3901"/>
    <mergeCell ref="I3901:J3901"/>
    <mergeCell ref="L3901:M3901"/>
    <mergeCell ref="O3901:P3901"/>
    <mergeCell ref="Q3899:R3899"/>
    <mergeCell ref="B3900:C3900"/>
    <mergeCell ref="D3900:F3900"/>
    <mergeCell ref="G3900:H3900"/>
    <mergeCell ref="I3900:J3900"/>
    <mergeCell ref="L3900:M3900"/>
    <mergeCell ref="O3900:P3900"/>
    <mergeCell ref="Q3900:R3900"/>
    <mergeCell ref="B3899:C3899"/>
    <mergeCell ref="D3899:F3899"/>
    <mergeCell ref="G3899:H3899"/>
    <mergeCell ref="I3899:J3899"/>
    <mergeCell ref="L3899:M3899"/>
    <mergeCell ref="O3899:P3899"/>
    <mergeCell ref="Q3911:R3911"/>
    <mergeCell ref="B3912:C3912"/>
    <mergeCell ref="D3912:F3912"/>
    <mergeCell ref="G3912:H3912"/>
    <mergeCell ref="I3912:J3912"/>
    <mergeCell ref="L3912:M3912"/>
    <mergeCell ref="O3912:P3912"/>
    <mergeCell ref="Q3912:R3912"/>
    <mergeCell ref="B3911:C3911"/>
    <mergeCell ref="D3911:F3911"/>
    <mergeCell ref="G3911:H3911"/>
    <mergeCell ref="I3911:J3911"/>
    <mergeCell ref="L3911:M3911"/>
    <mergeCell ref="O3911:P3911"/>
    <mergeCell ref="Q3909:R3909"/>
    <mergeCell ref="B3910:C3910"/>
    <mergeCell ref="D3910:F3910"/>
    <mergeCell ref="G3910:H3910"/>
    <mergeCell ref="I3910:J3910"/>
    <mergeCell ref="L3910:M3910"/>
    <mergeCell ref="O3910:P3910"/>
    <mergeCell ref="Q3910:R3910"/>
    <mergeCell ref="B3909:C3909"/>
    <mergeCell ref="D3909:F3909"/>
    <mergeCell ref="G3909:H3909"/>
    <mergeCell ref="I3909:J3909"/>
    <mergeCell ref="L3909:M3909"/>
    <mergeCell ref="O3909:P3909"/>
    <mergeCell ref="Q3917:R3917"/>
    <mergeCell ref="A3907:D3907"/>
    <mergeCell ref="E3907:O3907"/>
    <mergeCell ref="P3907:Q3907"/>
    <mergeCell ref="R3907:S3907"/>
    <mergeCell ref="B3908:C3908"/>
    <mergeCell ref="D3908:F3908"/>
    <mergeCell ref="G3908:H3908"/>
    <mergeCell ref="I3908:J3908"/>
    <mergeCell ref="L3908:R3908"/>
    <mergeCell ref="B3917:C3917"/>
    <mergeCell ref="D3917:F3917"/>
    <mergeCell ref="G3917:H3917"/>
    <mergeCell ref="I3917:J3917"/>
    <mergeCell ref="L3917:M3917"/>
    <mergeCell ref="O3917:P3917"/>
    <mergeCell ref="Q3915:R3915"/>
    <mergeCell ref="B3916:C3916"/>
    <mergeCell ref="D3916:F3916"/>
    <mergeCell ref="G3916:H3916"/>
    <mergeCell ref="I3916:J3916"/>
    <mergeCell ref="L3916:M3916"/>
    <mergeCell ref="O3916:P3916"/>
    <mergeCell ref="Q3916:R3916"/>
    <mergeCell ref="B3915:C3915"/>
    <mergeCell ref="D3915:F3915"/>
    <mergeCell ref="G3915:H3915"/>
    <mergeCell ref="I3915:J3915"/>
    <mergeCell ref="L3915:M3915"/>
    <mergeCell ref="O3915:P3915"/>
    <mergeCell ref="O3913:P3913"/>
    <mergeCell ref="Q3913:R3913"/>
    <mergeCell ref="B3914:C3914"/>
    <mergeCell ref="D3914:F3914"/>
    <mergeCell ref="G3914:H3914"/>
    <mergeCell ref="I3914:J3914"/>
    <mergeCell ref="L3914:M3914"/>
    <mergeCell ref="O3914:P3914"/>
    <mergeCell ref="Q3914:R3914"/>
    <mergeCell ref="B3926:C3926"/>
    <mergeCell ref="D3926:F3926"/>
    <mergeCell ref="G3926:H3926"/>
    <mergeCell ref="I3926:J3926"/>
    <mergeCell ref="L3926:R3926"/>
    <mergeCell ref="B3913:C3913"/>
    <mergeCell ref="D3913:F3913"/>
    <mergeCell ref="G3913:H3913"/>
    <mergeCell ref="I3913:J3913"/>
    <mergeCell ref="L3913:M3913"/>
    <mergeCell ref="A3924:D3924"/>
    <mergeCell ref="E3924:S3924"/>
    <mergeCell ref="A3925:D3925"/>
    <mergeCell ref="E3925:O3925"/>
    <mergeCell ref="P3925:Q3925"/>
    <mergeCell ref="R3925:S3925"/>
    <mergeCell ref="A3921:K3921"/>
    <mergeCell ref="L3921:M3921"/>
    <mergeCell ref="O3921:P3921"/>
    <mergeCell ref="Q3921:R3921"/>
    <mergeCell ref="A3922:S3922"/>
    <mergeCell ref="A3923:D3923"/>
    <mergeCell ref="E3923:S3923"/>
    <mergeCell ref="G3919:H3919"/>
    <mergeCell ref="I3919:J3919"/>
    <mergeCell ref="L3919:M3919"/>
    <mergeCell ref="O3919:P3919"/>
    <mergeCell ref="Q3919:R3919"/>
    <mergeCell ref="A3920:K3920"/>
    <mergeCell ref="L3920:M3920"/>
    <mergeCell ref="O3920:P3920"/>
    <mergeCell ref="Q3920:R3920"/>
    <mergeCell ref="Q3934:R3934"/>
    <mergeCell ref="B3918:C3918"/>
    <mergeCell ref="D3918:F3918"/>
    <mergeCell ref="G3918:H3918"/>
    <mergeCell ref="I3918:J3918"/>
    <mergeCell ref="L3918:M3918"/>
    <mergeCell ref="O3918:P3918"/>
    <mergeCell ref="Q3918:R3918"/>
    <mergeCell ref="B3919:C3919"/>
    <mergeCell ref="D3919:F3919"/>
    <mergeCell ref="B3934:C3934"/>
    <mergeCell ref="D3934:F3934"/>
    <mergeCell ref="G3934:H3934"/>
    <mergeCell ref="I3934:J3934"/>
    <mergeCell ref="L3934:M3934"/>
    <mergeCell ref="O3934:P3934"/>
    <mergeCell ref="A3931:S3931"/>
    <mergeCell ref="A3932:D3932"/>
    <mergeCell ref="E3932:O3932"/>
    <mergeCell ref="P3932:Q3932"/>
    <mergeCell ref="R3932:S3932"/>
    <mergeCell ref="B3933:C3933"/>
    <mergeCell ref="D3933:F3933"/>
    <mergeCell ref="G3933:H3933"/>
    <mergeCell ref="I3933:J3933"/>
    <mergeCell ref="L3933:R3933"/>
    <mergeCell ref="A3929:K3929"/>
    <mergeCell ref="L3929:M3929"/>
    <mergeCell ref="O3929:P3929"/>
    <mergeCell ref="Q3929:R3929"/>
    <mergeCell ref="A3930:K3930"/>
    <mergeCell ref="L3930:M3930"/>
    <mergeCell ref="O3930:P3930"/>
    <mergeCell ref="Q3930:R3930"/>
    <mergeCell ref="Q3927:R3927"/>
    <mergeCell ref="B3928:C3928"/>
    <mergeCell ref="D3928:F3928"/>
    <mergeCell ref="G3928:H3928"/>
    <mergeCell ref="I3928:J3928"/>
    <mergeCell ref="L3928:M3928"/>
    <mergeCell ref="O3928:P3928"/>
    <mergeCell ref="Q3928:R3928"/>
    <mergeCell ref="B3927:C3927"/>
    <mergeCell ref="D3927:F3927"/>
    <mergeCell ref="G3927:H3927"/>
    <mergeCell ref="I3927:J3927"/>
    <mergeCell ref="L3927:M3927"/>
    <mergeCell ref="O3927:P3927"/>
    <mergeCell ref="Q3941:R3941"/>
    <mergeCell ref="B3942:C3942"/>
    <mergeCell ref="D3942:F3942"/>
    <mergeCell ref="G3942:H3942"/>
    <mergeCell ref="I3942:J3942"/>
    <mergeCell ref="L3942:M3942"/>
    <mergeCell ref="O3942:P3942"/>
    <mergeCell ref="Q3942:R3942"/>
    <mergeCell ref="B3941:C3941"/>
    <mergeCell ref="D3941:F3941"/>
    <mergeCell ref="G3941:H3941"/>
    <mergeCell ref="I3941:J3941"/>
    <mergeCell ref="L3941:M3941"/>
    <mergeCell ref="O3941:P3941"/>
    <mergeCell ref="A3938:S3938"/>
    <mergeCell ref="A3939:D3939"/>
    <mergeCell ref="E3939:O3939"/>
    <mergeCell ref="P3939:Q3939"/>
    <mergeCell ref="R3939:S3939"/>
    <mergeCell ref="B3940:C3940"/>
    <mergeCell ref="D3940:F3940"/>
    <mergeCell ref="G3940:H3940"/>
    <mergeCell ref="I3940:J3940"/>
    <mergeCell ref="L3940:R3940"/>
    <mergeCell ref="Q3935:R3935"/>
    <mergeCell ref="A3936:K3936"/>
    <mergeCell ref="L3936:M3936"/>
    <mergeCell ref="O3936:P3936"/>
    <mergeCell ref="Q3936:R3936"/>
    <mergeCell ref="A3937:K3937"/>
    <mergeCell ref="L3937:M3937"/>
    <mergeCell ref="O3937:P3937"/>
    <mergeCell ref="Q3937:R3937"/>
    <mergeCell ref="A3950:K3950"/>
    <mergeCell ref="L3950:M3950"/>
    <mergeCell ref="O3950:P3950"/>
    <mergeCell ref="Q3950:R3950"/>
    <mergeCell ref="B3935:C3935"/>
    <mergeCell ref="D3935:F3935"/>
    <mergeCell ref="G3935:H3935"/>
    <mergeCell ref="I3935:J3935"/>
    <mergeCell ref="L3935:M3935"/>
    <mergeCell ref="O3935:P3935"/>
    <mergeCell ref="Q3948:R3948"/>
    <mergeCell ref="B3949:C3949"/>
    <mergeCell ref="D3949:F3949"/>
    <mergeCell ref="G3949:H3949"/>
    <mergeCell ref="I3949:J3949"/>
    <mergeCell ref="L3949:M3949"/>
    <mergeCell ref="O3949:P3949"/>
    <mergeCell ref="Q3949:R3949"/>
    <mergeCell ref="B3948:C3948"/>
    <mergeCell ref="D3948:F3948"/>
    <mergeCell ref="G3948:H3948"/>
    <mergeCell ref="I3948:J3948"/>
    <mergeCell ref="L3948:M3948"/>
    <mergeCell ref="O3948:P3948"/>
    <mergeCell ref="A3946:D3946"/>
    <mergeCell ref="E3946:O3946"/>
    <mergeCell ref="P3946:Q3946"/>
    <mergeCell ref="R3946:S3946"/>
    <mergeCell ref="B3947:C3947"/>
    <mergeCell ref="D3947:F3947"/>
    <mergeCell ref="G3947:H3947"/>
    <mergeCell ref="I3947:J3947"/>
    <mergeCell ref="L3947:R3947"/>
    <mergeCell ref="Q3958:R3958"/>
    <mergeCell ref="A3943:K3943"/>
    <mergeCell ref="L3943:M3943"/>
    <mergeCell ref="O3943:P3943"/>
    <mergeCell ref="Q3943:R3943"/>
    <mergeCell ref="A3944:K3944"/>
    <mergeCell ref="L3944:M3944"/>
    <mergeCell ref="O3944:P3944"/>
    <mergeCell ref="Q3944:R3944"/>
    <mergeCell ref="A3945:S3945"/>
    <mergeCell ref="B3958:C3958"/>
    <mergeCell ref="D3958:F3958"/>
    <mergeCell ref="G3958:H3958"/>
    <mergeCell ref="I3958:J3958"/>
    <mergeCell ref="L3958:M3958"/>
    <mergeCell ref="O3958:P3958"/>
    <mergeCell ref="Q3956:R3956"/>
    <mergeCell ref="B3957:C3957"/>
    <mergeCell ref="D3957:F3957"/>
    <mergeCell ref="G3957:H3957"/>
    <mergeCell ref="I3957:J3957"/>
    <mergeCell ref="L3957:M3957"/>
    <mergeCell ref="O3957:P3957"/>
    <mergeCell ref="Q3957:R3957"/>
    <mergeCell ref="B3956:C3956"/>
    <mergeCell ref="D3956:F3956"/>
    <mergeCell ref="G3956:H3956"/>
    <mergeCell ref="I3956:J3956"/>
    <mergeCell ref="L3956:M3956"/>
    <mergeCell ref="O3956:P3956"/>
    <mergeCell ref="E3954:O3954"/>
    <mergeCell ref="P3954:Q3954"/>
    <mergeCell ref="R3954:S3954"/>
    <mergeCell ref="B3955:C3955"/>
    <mergeCell ref="D3955:F3955"/>
    <mergeCell ref="G3955:H3955"/>
    <mergeCell ref="I3955:J3955"/>
    <mergeCell ref="L3955:R3955"/>
    <mergeCell ref="O3966:P3966"/>
    <mergeCell ref="Q3966:R3966"/>
    <mergeCell ref="A3951:K3951"/>
    <mergeCell ref="L3951:M3951"/>
    <mergeCell ref="O3951:P3951"/>
    <mergeCell ref="Q3951:R3951"/>
    <mergeCell ref="A3952:S3952"/>
    <mergeCell ref="A3953:D3953"/>
    <mergeCell ref="E3953:S3953"/>
    <mergeCell ref="A3954:D3954"/>
    <mergeCell ref="B3965:C3965"/>
    <mergeCell ref="D3965:F3965"/>
    <mergeCell ref="G3965:H3965"/>
    <mergeCell ref="I3965:J3965"/>
    <mergeCell ref="L3965:R3965"/>
    <mergeCell ref="B3966:C3966"/>
    <mergeCell ref="D3966:F3966"/>
    <mergeCell ref="G3966:H3966"/>
    <mergeCell ref="I3966:J3966"/>
    <mergeCell ref="L3966:M3966"/>
    <mergeCell ref="A3962:K3962"/>
    <mergeCell ref="L3962:M3962"/>
    <mergeCell ref="O3962:P3962"/>
    <mergeCell ref="Q3962:R3962"/>
    <mergeCell ref="A3963:S3963"/>
    <mergeCell ref="A3964:D3964"/>
    <mergeCell ref="E3964:O3964"/>
    <mergeCell ref="P3964:Q3964"/>
    <mergeCell ref="R3964:S3964"/>
    <mergeCell ref="G3960:H3960"/>
    <mergeCell ref="I3960:J3960"/>
    <mergeCell ref="L3960:M3960"/>
    <mergeCell ref="O3960:P3960"/>
    <mergeCell ref="Q3960:R3960"/>
    <mergeCell ref="A3961:K3961"/>
    <mergeCell ref="L3961:M3961"/>
    <mergeCell ref="O3961:P3961"/>
    <mergeCell ref="Q3961:R3961"/>
    <mergeCell ref="Q3971:R3971"/>
    <mergeCell ref="B3959:C3959"/>
    <mergeCell ref="D3959:F3959"/>
    <mergeCell ref="G3959:H3959"/>
    <mergeCell ref="I3959:J3959"/>
    <mergeCell ref="L3959:M3959"/>
    <mergeCell ref="O3959:P3959"/>
    <mergeCell ref="Q3959:R3959"/>
    <mergeCell ref="B3960:C3960"/>
    <mergeCell ref="D3960:F3960"/>
    <mergeCell ref="B3971:C3971"/>
    <mergeCell ref="D3971:F3971"/>
    <mergeCell ref="G3971:H3971"/>
    <mergeCell ref="I3971:J3971"/>
    <mergeCell ref="L3971:M3971"/>
    <mergeCell ref="O3971:P3971"/>
    <mergeCell ref="Q3969:R3969"/>
    <mergeCell ref="B3970:C3970"/>
    <mergeCell ref="D3970:F3970"/>
    <mergeCell ref="G3970:H3970"/>
    <mergeCell ref="I3970:J3970"/>
    <mergeCell ref="L3970:M3970"/>
    <mergeCell ref="O3970:P3970"/>
    <mergeCell ref="Q3970:R3970"/>
    <mergeCell ref="B3969:C3969"/>
    <mergeCell ref="D3969:F3969"/>
    <mergeCell ref="G3969:H3969"/>
    <mergeCell ref="I3969:J3969"/>
    <mergeCell ref="L3969:M3969"/>
    <mergeCell ref="O3969:P3969"/>
    <mergeCell ref="D3968:F3968"/>
    <mergeCell ref="G3968:H3968"/>
    <mergeCell ref="I3968:J3968"/>
    <mergeCell ref="L3968:M3968"/>
    <mergeCell ref="O3968:P3968"/>
    <mergeCell ref="Q3968:R3968"/>
    <mergeCell ref="O3979:P3979"/>
    <mergeCell ref="Q3979:R3979"/>
    <mergeCell ref="B3967:C3967"/>
    <mergeCell ref="D3967:F3967"/>
    <mergeCell ref="G3967:H3967"/>
    <mergeCell ref="I3967:J3967"/>
    <mergeCell ref="L3967:M3967"/>
    <mergeCell ref="O3967:P3967"/>
    <mergeCell ref="Q3967:R3967"/>
    <mergeCell ref="B3968:C3968"/>
    <mergeCell ref="B3978:C3978"/>
    <mergeCell ref="D3978:F3978"/>
    <mergeCell ref="G3978:H3978"/>
    <mergeCell ref="I3978:J3978"/>
    <mergeCell ref="L3978:R3978"/>
    <mergeCell ref="B3979:C3979"/>
    <mergeCell ref="D3979:F3979"/>
    <mergeCell ref="G3979:H3979"/>
    <mergeCell ref="I3979:J3979"/>
    <mergeCell ref="L3979:M3979"/>
    <mergeCell ref="A3975:K3975"/>
    <mergeCell ref="L3975:M3975"/>
    <mergeCell ref="O3975:P3975"/>
    <mergeCell ref="Q3975:R3975"/>
    <mergeCell ref="A3976:S3976"/>
    <mergeCell ref="A3977:D3977"/>
    <mergeCell ref="E3977:O3977"/>
    <mergeCell ref="P3977:Q3977"/>
    <mergeCell ref="R3977:S3977"/>
    <mergeCell ref="G3973:H3973"/>
    <mergeCell ref="I3973:J3973"/>
    <mergeCell ref="L3973:M3973"/>
    <mergeCell ref="O3973:P3973"/>
    <mergeCell ref="Q3973:R3973"/>
    <mergeCell ref="A3974:K3974"/>
    <mergeCell ref="L3974:M3974"/>
    <mergeCell ref="O3974:P3974"/>
    <mergeCell ref="Q3974:R3974"/>
    <mergeCell ref="Q3984:R3984"/>
    <mergeCell ref="B3972:C3972"/>
    <mergeCell ref="D3972:F3972"/>
    <mergeCell ref="G3972:H3972"/>
    <mergeCell ref="I3972:J3972"/>
    <mergeCell ref="L3972:M3972"/>
    <mergeCell ref="O3972:P3972"/>
    <mergeCell ref="Q3972:R3972"/>
    <mergeCell ref="B3973:C3973"/>
    <mergeCell ref="D3973:F3973"/>
    <mergeCell ref="B3984:C3984"/>
    <mergeCell ref="D3984:F3984"/>
    <mergeCell ref="G3984:H3984"/>
    <mergeCell ref="I3984:J3984"/>
    <mergeCell ref="L3984:M3984"/>
    <mergeCell ref="O3984:P3984"/>
    <mergeCell ref="O3982:P3982"/>
    <mergeCell ref="Q3982:R3982"/>
    <mergeCell ref="B3983:C3983"/>
    <mergeCell ref="D3983:F3983"/>
    <mergeCell ref="G3983:H3983"/>
    <mergeCell ref="I3983:J3983"/>
    <mergeCell ref="L3983:M3983"/>
    <mergeCell ref="O3983:P3983"/>
    <mergeCell ref="Q3983:R3983"/>
    <mergeCell ref="G3981:H3981"/>
    <mergeCell ref="I3981:J3981"/>
    <mergeCell ref="L3981:M3981"/>
    <mergeCell ref="O3981:P3981"/>
    <mergeCell ref="Q3981:R3981"/>
    <mergeCell ref="B3982:C3982"/>
    <mergeCell ref="D3982:F3982"/>
    <mergeCell ref="G3982:H3982"/>
    <mergeCell ref="I3982:J3982"/>
    <mergeCell ref="L3982:M3982"/>
    <mergeCell ref="Q3992:R3992"/>
    <mergeCell ref="B3980:C3980"/>
    <mergeCell ref="D3980:F3980"/>
    <mergeCell ref="G3980:H3980"/>
    <mergeCell ref="I3980:J3980"/>
    <mergeCell ref="L3980:M3980"/>
    <mergeCell ref="O3980:P3980"/>
    <mergeCell ref="Q3980:R3980"/>
    <mergeCell ref="B3981:C3981"/>
    <mergeCell ref="D3981:F3981"/>
    <mergeCell ref="B3992:C3992"/>
    <mergeCell ref="D3992:F3992"/>
    <mergeCell ref="G3992:H3992"/>
    <mergeCell ref="I3992:J3992"/>
    <mergeCell ref="L3992:M3992"/>
    <mergeCell ref="O3992:P3992"/>
    <mergeCell ref="Q3990:R3990"/>
    <mergeCell ref="B3991:C3991"/>
    <mergeCell ref="D3991:F3991"/>
    <mergeCell ref="G3991:H3991"/>
    <mergeCell ref="I3991:J3991"/>
    <mergeCell ref="L3991:M3991"/>
    <mergeCell ref="O3991:P3991"/>
    <mergeCell ref="Q3991:R3991"/>
    <mergeCell ref="B3990:C3990"/>
    <mergeCell ref="D3990:F3990"/>
    <mergeCell ref="G3990:H3990"/>
    <mergeCell ref="I3990:J3990"/>
    <mergeCell ref="L3990:M3990"/>
    <mergeCell ref="O3990:P3990"/>
    <mergeCell ref="A3987:S3987"/>
    <mergeCell ref="A3988:D3988"/>
    <mergeCell ref="E3988:O3988"/>
    <mergeCell ref="P3988:Q3988"/>
    <mergeCell ref="R3988:S3988"/>
    <mergeCell ref="B3989:C3989"/>
    <mergeCell ref="D3989:F3989"/>
    <mergeCell ref="G3989:H3989"/>
    <mergeCell ref="I3989:J3989"/>
    <mergeCell ref="L3989:R3989"/>
    <mergeCell ref="A3985:K3985"/>
    <mergeCell ref="L3985:M3985"/>
    <mergeCell ref="O3985:P3985"/>
    <mergeCell ref="Q3985:R3985"/>
    <mergeCell ref="A3986:K3986"/>
    <mergeCell ref="L3986:M3986"/>
    <mergeCell ref="O3986:P3986"/>
    <mergeCell ref="Q3986:R3986"/>
    <mergeCell ref="A3997:K3997"/>
    <mergeCell ref="L3997:M3997"/>
    <mergeCell ref="O3997:P3997"/>
    <mergeCell ref="Q3997:R3997"/>
    <mergeCell ref="A3998:K3998"/>
    <mergeCell ref="L3998:M3998"/>
    <mergeCell ref="O3998:P3998"/>
    <mergeCell ref="Q3998:R3998"/>
    <mergeCell ref="O3995:P3995"/>
    <mergeCell ref="Q3995:R3995"/>
    <mergeCell ref="B3996:C3996"/>
    <mergeCell ref="D3996:F3996"/>
    <mergeCell ref="G3996:H3996"/>
    <mergeCell ref="I3996:J3996"/>
    <mergeCell ref="L3996:M3996"/>
    <mergeCell ref="O3996:P3996"/>
    <mergeCell ref="Q3996:R3996"/>
    <mergeCell ref="G3994:H3994"/>
    <mergeCell ref="I3994:J3994"/>
    <mergeCell ref="L3994:M3994"/>
    <mergeCell ref="O3994:P3994"/>
    <mergeCell ref="Q3994:R3994"/>
    <mergeCell ref="B3995:C3995"/>
    <mergeCell ref="D3995:F3995"/>
    <mergeCell ref="G3995:H3995"/>
    <mergeCell ref="I3995:J3995"/>
    <mergeCell ref="L3995:M3995"/>
    <mergeCell ref="Q4005:R4005"/>
    <mergeCell ref="B3993:C3993"/>
    <mergeCell ref="D3993:F3993"/>
    <mergeCell ref="G3993:H3993"/>
    <mergeCell ref="I3993:J3993"/>
    <mergeCell ref="L3993:M3993"/>
    <mergeCell ref="O3993:P3993"/>
    <mergeCell ref="Q3993:R3993"/>
    <mergeCell ref="B3994:C3994"/>
    <mergeCell ref="D3994:F3994"/>
    <mergeCell ref="B4005:C4005"/>
    <mergeCell ref="D4005:F4005"/>
    <mergeCell ref="G4005:H4005"/>
    <mergeCell ref="I4005:J4005"/>
    <mergeCell ref="L4005:M4005"/>
    <mergeCell ref="O4005:P4005"/>
    <mergeCell ref="Q4003:R4003"/>
    <mergeCell ref="B4004:C4004"/>
    <mergeCell ref="D4004:F4004"/>
    <mergeCell ref="G4004:H4004"/>
    <mergeCell ref="I4004:J4004"/>
    <mergeCell ref="L4004:M4004"/>
    <mergeCell ref="O4004:P4004"/>
    <mergeCell ref="Q4004:R4004"/>
    <mergeCell ref="B4003:C4003"/>
    <mergeCell ref="D4003:F4003"/>
    <mergeCell ref="G4003:H4003"/>
    <mergeCell ref="I4003:J4003"/>
    <mergeCell ref="L4003:M4003"/>
    <mergeCell ref="O4003:P4003"/>
    <mergeCell ref="R4001:S4001"/>
    <mergeCell ref="B4002:C4002"/>
    <mergeCell ref="D4002:F4002"/>
    <mergeCell ref="G4002:H4002"/>
    <mergeCell ref="I4002:J4002"/>
    <mergeCell ref="L4002:R4002"/>
    <mergeCell ref="A4013:K4013"/>
    <mergeCell ref="L4013:M4013"/>
    <mergeCell ref="O4013:P4013"/>
    <mergeCell ref="Q4013:R4013"/>
    <mergeCell ref="A3999:S3999"/>
    <mergeCell ref="A4000:D4000"/>
    <mergeCell ref="E4000:S4000"/>
    <mergeCell ref="A4001:D4001"/>
    <mergeCell ref="E4001:O4001"/>
    <mergeCell ref="P4001:Q4001"/>
    <mergeCell ref="Q4011:R4011"/>
    <mergeCell ref="B4012:C4012"/>
    <mergeCell ref="D4012:F4012"/>
    <mergeCell ref="G4012:H4012"/>
    <mergeCell ref="I4012:J4012"/>
    <mergeCell ref="L4012:M4012"/>
    <mergeCell ref="O4012:P4012"/>
    <mergeCell ref="Q4012:R4012"/>
    <mergeCell ref="B4011:C4011"/>
    <mergeCell ref="D4011:F4011"/>
    <mergeCell ref="G4011:H4011"/>
    <mergeCell ref="I4011:J4011"/>
    <mergeCell ref="L4011:M4011"/>
    <mergeCell ref="O4011:P4011"/>
    <mergeCell ref="A4008:S4008"/>
    <mergeCell ref="A4009:D4009"/>
    <mergeCell ref="E4009:O4009"/>
    <mergeCell ref="P4009:Q4009"/>
    <mergeCell ref="R4009:S4009"/>
    <mergeCell ref="B4010:C4010"/>
    <mergeCell ref="D4010:F4010"/>
    <mergeCell ref="G4010:H4010"/>
    <mergeCell ref="I4010:J4010"/>
    <mergeCell ref="L4010:R4010"/>
    <mergeCell ref="A4006:K4006"/>
    <mergeCell ref="L4006:M4006"/>
    <mergeCell ref="O4006:P4006"/>
    <mergeCell ref="Q4006:R4006"/>
    <mergeCell ref="A4007:K4007"/>
    <mergeCell ref="L4007:M4007"/>
    <mergeCell ref="O4007:P4007"/>
    <mergeCell ref="Q4007:R4007"/>
    <mergeCell ref="A4020:K4020"/>
    <mergeCell ref="L4020:M4020"/>
    <mergeCell ref="O4020:P4020"/>
    <mergeCell ref="Q4020:R4020"/>
    <mergeCell ref="A4021:K4021"/>
    <mergeCell ref="L4021:M4021"/>
    <mergeCell ref="O4021:P4021"/>
    <mergeCell ref="Q4021:R4021"/>
    <mergeCell ref="Q4018:R4018"/>
    <mergeCell ref="B4019:C4019"/>
    <mergeCell ref="D4019:F4019"/>
    <mergeCell ref="G4019:H4019"/>
    <mergeCell ref="I4019:J4019"/>
    <mergeCell ref="L4019:M4019"/>
    <mergeCell ref="O4019:P4019"/>
    <mergeCell ref="Q4019:R4019"/>
    <mergeCell ref="B4018:C4018"/>
    <mergeCell ref="D4018:F4018"/>
    <mergeCell ref="G4018:H4018"/>
    <mergeCell ref="I4018:J4018"/>
    <mergeCell ref="L4018:M4018"/>
    <mergeCell ref="O4018:P4018"/>
    <mergeCell ref="E4016:O4016"/>
    <mergeCell ref="P4016:Q4016"/>
    <mergeCell ref="R4016:S4016"/>
    <mergeCell ref="B4017:C4017"/>
    <mergeCell ref="D4017:F4017"/>
    <mergeCell ref="G4017:H4017"/>
    <mergeCell ref="I4017:J4017"/>
    <mergeCell ref="L4017:R4017"/>
    <mergeCell ref="A4028:K4028"/>
    <mergeCell ref="L4028:M4028"/>
    <mergeCell ref="O4028:P4028"/>
    <mergeCell ref="Q4028:R4028"/>
    <mergeCell ref="A4014:K4014"/>
    <mergeCell ref="L4014:M4014"/>
    <mergeCell ref="O4014:P4014"/>
    <mergeCell ref="Q4014:R4014"/>
    <mergeCell ref="A4015:S4015"/>
    <mergeCell ref="A4016:D4016"/>
    <mergeCell ref="Q4026:R4026"/>
    <mergeCell ref="B4027:C4027"/>
    <mergeCell ref="D4027:F4027"/>
    <mergeCell ref="G4027:H4027"/>
    <mergeCell ref="I4027:J4027"/>
    <mergeCell ref="L4027:M4027"/>
    <mergeCell ref="O4027:P4027"/>
    <mergeCell ref="Q4027:R4027"/>
    <mergeCell ref="B4026:C4026"/>
    <mergeCell ref="D4026:F4026"/>
    <mergeCell ref="G4026:H4026"/>
    <mergeCell ref="I4026:J4026"/>
    <mergeCell ref="L4026:M4026"/>
    <mergeCell ref="O4026:P4026"/>
    <mergeCell ref="L4024:R4024"/>
    <mergeCell ref="B4025:C4025"/>
    <mergeCell ref="D4025:F4025"/>
    <mergeCell ref="G4025:H4025"/>
    <mergeCell ref="I4025:J4025"/>
    <mergeCell ref="L4025:M4025"/>
    <mergeCell ref="O4025:P4025"/>
    <mergeCell ref="Q4025:R4025"/>
    <mergeCell ref="Q4035:R4035"/>
    <mergeCell ref="A4022:S4022"/>
    <mergeCell ref="A4023:D4023"/>
    <mergeCell ref="E4023:O4023"/>
    <mergeCell ref="P4023:Q4023"/>
    <mergeCell ref="R4023:S4023"/>
    <mergeCell ref="B4024:C4024"/>
    <mergeCell ref="D4024:F4024"/>
    <mergeCell ref="G4024:H4024"/>
    <mergeCell ref="I4024:J4024"/>
    <mergeCell ref="B4035:C4035"/>
    <mergeCell ref="D4035:F4035"/>
    <mergeCell ref="G4035:H4035"/>
    <mergeCell ref="I4035:J4035"/>
    <mergeCell ref="L4035:M4035"/>
    <mergeCell ref="O4035:P4035"/>
    <mergeCell ref="O4033:P4033"/>
    <mergeCell ref="Q4033:R4033"/>
    <mergeCell ref="B4034:C4034"/>
    <mergeCell ref="D4034:F4034"/>
    <mergeCell ref="G4034:H4034"/>
    <mergeCell ref="I4034:J4034"/>
    <mergeCell ref="L4034:M4034"/>
    <mergeCell ref="O4034:P4034"/>
    <mergeCell ref="Q4034:R4034"/>
    <mergeCell ref="B4032:C4032"/>
    <mergeCell ref="D4032:F4032"/>
    <mergeCell ref="G4032:H4032"/>
    <mergeCell ref="I4032:J4032"/>
    <mergeCell ref="L4032:R4032"/>
    <mergeCell ref="B4033:C4033"/>
    <mergeCell ref="D4033:F4033"/>
    <mergeCell ref="G4033:H4033"/>
    <mergeCell ref="I4033:J4033"/>
    <mergeCell ref="L4033:M4033"/>
    <mergeCell ref="Q4043:R4043"/>
    <mergeCell ref="A4029:K4029"/>
    <mergeCell ref="L4029:M4029"/>
    <mergeCell ref="O4029:P4029"/>
    <mergeCell ref="Q4029:R4029"/>
    <mergeCell ref="A4030:S4030"/>
    <mergeCell ref="A4031:D4031"/>
    <mergeCell ref="E4031:O4031"/>
    <mergeCell ref="P4031:Q4031"/>
    <mergeCell ref="R4031:S4031"/>
    <mergeCell ref="B4043:C4043"/>
    <mergeCell ref="D4043:F4043"/>
    <mergeCell ref="G4043:H4043"/>
    <mergeCell ref="I4043:J4043"/>
    <mergeCell ref="L4043:M4043"/>
    <mergeCell ref="O4043:P4043"/>
    <mergeCell ref="Q4041:R4041"/>
    <mergeCell ref="B4042:C4042"/>
    <mergeCell ref="D4042:F4042"/>
    <mergeCell ref="G4042:H4042"/>
    <mergeCell ref="I4042:J4042"/>
    <mergeCell ref="L4042:M4042"/>
    <mergeCell ref="O4042:P4042"/>
    <mergeCell ref="Q4042:R4042"/>
    <mergeCell ref="B4041:C4041"/>
    <mergeCell ref="D4041:F4041"/>
    <mergeCell ref="G4041:H4041"/>
    <mergeCell ref="I4041:J4041"/>
    <mergeCell ref="L4041:M4041"/>
    <mergeCell ref="O4041:P4041"/>
    <mergeCell ref="A4039:D4039"/>
    <mergeCell ref="E4039:O4039"/>
    <mergeCell ref="P4039:Q4039"/>
    <mergeCell ref="R4039:S4039"/>
    <mergeCell ref="B4040:C4040"/>
    <mergeCell ref="D4040:F4040"/>
    <mergeCell ref="G4040:H4040"/>
    <mergeCell ref="I4040:J4040"/>
    <mergeCell ref="L4040:R4040"/>
    <mergeCell ref="Q4051:R4051"/>
    <mergeCell ref="A4036:K4036"/>
    <mergeCell ref="L4036:M4036"/>
    <mergeCell ref="O4036:P4036"/>
    <mergeCell ref="Q4036:R4036"/>
    <mergeCell ref="A4037:K4037"/>
    <mergeCell ref="L4037:M4037"/>
    <mergeCell ref="O4037:P4037"/>
    <mergeCell ref="Q4037:R4037"/>
    <mergeCell ref="A4038:S4038"/>
    <mergeCell ref="B4051:C4051"/>
    <mergeCell ref="D4051:F4051"/>
    <mergeCell ref="G4051:H4051"/>
    <mergeCell ref="I4051:J4051"/>
    <mergeCell ref="L4051:M4051"/>
    <mergeCell ref="O4051:P4051"/>
    <mergeCell ref="Q4049:R4049"/>
    <mergeCell ref="B4050:C4050"/>
    <mergeCell ref="D4050:F4050"/>
    <mergeCell ref="G4050:H4050"/>
    <mergeCell ref="I4050:J4050"/>
    <mergeCell ref="L4050:M4050"/>
    <mergeCell ref="O4050:P4050"/>
    <mergeCell ref="Q4050:R4050"/>
    <mergeCell ref="B4049:C4049"/>
    <mergeCell ref="D4049:F4049"/>
    <mergeCell ref="G4049:H4049"/>
    <mergeCell ref="I4049:J4049"/>
    <mergeCell ref="L4049:M4049"/>
    <mergeCell ref="O4049:P4049"/>
    <mergeCell ref="A4046:S4046"/>
    <mergeCell ref="A4047:D4047"/>
    <mergeCell ref="E4047:O4047"/>
    <mergeCell ref="P4047:Q4047"/>
    <mergeCell ref="R4047:S4047"/>
    <mergeCell ref="B4048:C4048"/>
    <mergeCell ref="D4048:F4048"/>
    <mergeCell ref="G4048:H4048"/>
    <mergeCell ref="I4048:J4048"/>
    <mergeCell ref="L4048:R4048"/>
    <mergeCell ref="A4044:K4044"/>
    <mergeCell ref="L4044:M4044"/>
    <mergeCell ref="O4044:P4044"/>
    <mergeCell ref="Q4044:R4044"/>
    <mergeCell ref="A4045:K4045"/>
    <mergeCell ref="L4045:M4045"/>
    <mergeCell ref="O4045:P4045"/>
    <mergeCell ref="Q4045:R4045"/>
    <mergeCell ref="Q4059:R4059"/>
    <mergeCell ref="B4060:C4060"/>
    <mergeCell ref="D4060:F4060"/>
    <mergeCell ref="G4060:H4060"/>
    <mergeCell ref="I4060:J4060"/>
    <mergeCell ref="L4060:M4060"/>
    <mergeCell ref="O4060:P4060"/>
    <mergeCell ref="Q4060:R4060"/>
    <mergeCell ref="B4059:C4059"/>
    <mergeCell ref="D4059:F4059"/>
    <mergeCell ref="G4059:H4059"/>
    <mergeCell ref="I4059:J4059"/>
    <mergeCell ref="L4059:M4059"/>
    <mergeCell ref="O4059:P4059"/>
    <mergeCell ref="A4057:D4057"/>
    <mergeCell ref="E4057:O4057"/>
    <mergeCell ref="P4057:Q4057"/>
    <mergeCell ref="R4057:S4057"/>
    <mergeCell ref="B4058:C4058"/>
    <mergeCell ref="D4058:F4058"/>
    <mergeCell ref="G4058:H4058"/>
    <mergeCell ref="I4058:J4058"/>
    <mergeCell ref="L4058:R4058"/>
    <mergeCell ref="O4053:P4053"/>
    <mergeCell ref="Q4053:R4053"/>
    <mergeCell ref="A4054:S4054"/>
    <mergeCell ref="A4055:D4055"/>
    <mergeCell ref="E4055:S4055"/>
    <mergeCell ref="A4056:D4056"/>
    <mergeCell ref="E4056:S4056"/>
    <mergeCell ref="A4068:K4068"/>
    <mergeCell ref="L4068:M4068"/>
    <mergeCell ref="O4068:P4068"/>
    <mergeCell ref="Q4068:R4068"/>
    <mergeCell ref="A4052:K4052"/>
    <mergeCell ref="L4052:M4052"/>
    <mergeCell ref="O4052:P4052"/>
    <mergeCell ref="Q4052:R4052"/>
    <mergeCell ref="A4053:K4053"/>
    <mergeCell ref="L4053:M4053"/>
    <mergeCell ref="Q4066:R4066"/>
    <mergeCell ref="B4067:C4067"/>
    <mergeCell ref="D4067:F4067"/>
    <mergeCell ref="G4067:H4067"/>
    <mergeCell ref="I4067:J4067"/>
    <mergeCell ref="L4067:M4067"/>
    <mergeCell ref="O4067:P4067"/>
    <mergeCell ref="Q4067:R4067"/>
    <mergeCell ref="B4066:C4066"/>
    <mergeCell ref="D4066:F4066"/>
    <mergeCell ref="G4066:H4066"/>
    <mergeCell ref="I4066:J4066"/>
    <mergeCell ref="L4066:M4066"/>
    <mergeCell ref="O4066:P4066"/>
    <mergeCell ref="A4063:S4063"/>
    <mergeCell ref="A4064:D4064"/>
    <mergeCell ref="E4064:O4064"/>
    <mergeCell ref="P4064:Q4064"/>
    <mergeCell ref="R4064:S4064"/>
    <mergeCell ref="B4065:C4065"/>
    <mergeCell ref="D4065:F4065"/>
    <mergeCell ref="G4065:H4065"/>
    <mergeCell ref="I4065:J4065"/>
    <mergeCell ref="L4065:R4065"/>
    <mergeCell ref="A4061:K4061"/>
    <mergeCell ref="L4061:M4061"/>
    <mergeCell ref="O4061:P4061"/>
    <mergeCell ref="Q4061:R4061"/>
    <mergeCell ref="A4062:K4062"/>
    <mergeCell ref="L4062:M4062"/>
    <mergeCell ref="O4062:P4062"/>
    <mergeCell ref="Q4062:R4062"/>
    <mergeCell ref="A4075:K4075"/>
    <mergeCell ref="L4075:M4075"/>
    <mergeCell ref="O4075:P4075"/>
    <mergeCell ref="Q4075:R4075"/>
    <mergeCell ref="A4076:K4076"/>
    <mergeCell ref="L4076:M4076"/>
    <mergeCell ref="O4076:P4076"/>
    <mergeCell ref="Q4076:R4076"/>
    <mergeCell ref="O4073:P4073"/>
    <mergeCell ref="Q4073:R4073"/>
    <mergeCell ref="B4074:C4074"/>
    <mergeCell ref="D4074:F4074"/>
    <mergeCell ref="G4074:H4074"/>
    <mergeCell ref="I4074:J4074"/>
    <mergeCell ref="L4074:M4074"/>
    <mergeCell ref="O4074:P4074"/>
    <mergeCell ref="Q4074:R4074"/>
    <mergeCell ref="B4072:C4072"/>
    <mergeCell ref="D4072:F4072"/>
    <mergeCell ref="G4072:H4072"/>
    <mergeCell ref="I4072:J4072"/>
    <mergeCell ref="L4072:R4072"/>
    <mergeCell ref="B4073:C4073"/>
    <mergeCell ref="D4073:F4073"/>
    <mergeCell ref="G4073:H4073"/>
    <mergeCell ref="I4073:J4073"/>
    <mergeCell ref="L4073:M4073"/>
    <mergeCell ref="A4084:S4084"/>
    <mergeCell ref="A4069:K4069"/>
    <mergeCell ref="L4069:M4069"/>
    <mergeCell ref="O4069:P4069"/>
    <mergeCell ref="Q4069:R4069"/>
    <mergeCell ref="A4070:S4070"/>
    <mergeCell ref="A4071:D4071"/>
    <mergeCell ref="E4071:O4071"/>
    <mergeCell ref="P4071:Q4071"/>
    <mergeCell ref="R4071:S4071"/>
    <mergeCell ref="A4082:K4082"/>
    <mergeCell ref="L4082:M4082"/>
    <mergeCell ref="O4082:P4082"/>
    <mergeCell ref="Q4082:R4082"/>
    <mergeCell ref="A4083:K4083"/>
    <mergeCell ref="L4083:M4083"/>
    <mergeCell ref="O4083:P4083"/>
    <mergeCell ref="Q4083:R4083"/>
    <mergeCell ref="Q4080:R4080"/>
    <mergeCell ref="B4081:C4081"/>
    <mergeCell ref="D4081:F4081"/>
    <mergeCell ref="G4081:H4081"/>
    <mergeCell ref="I4081:J4081"/>
    <mergeCell ref="L4081:M4081"/>
    <mergeCell ref="O4081:P4081"/>
    <mergeCell ref="Q4081:R4081"/>
    <mergeCell ref="B4080:C4080"/>
    <mergeCell ref="D4080:F4080"/>
    <mergeCell ref="G4080:H4080"/>
    <mergeCell ref="I4080:J4080"/>
    <mergeCell ref="L4080:M4080"/>
    <mergeCell ref="O4080:P4080"/>
    <mergeCell ref="A4077:S4077"/>
    <mergeCell ref="A4078:D4078"/>
    <mergeCell ref="E4078:O4078"/>
    <mergeCell ref="P4078:Q4078"/>
    <mergeCell ref="R4078:S4078"/>
    <mergeCell ref="B4079:C4079"/>
    <mergeCell ref="D4079:F4079"/>
    <mergeCell ref="G4079:H4079"/>
    <mergeCell ref="I4079:J4079"/>
    <mergeCell ref="L4079:R4079"/>
    <mergeCell ref="Q4089:R4089"/>
    <mergeCell ref="A4090:K4090"/>
    <mergeCell ref="L4090:M4090"/>
    <mergeCell ref="O4090:P4090"/>
    <mergeCell ref="Q4090:R4090"/>
    <mergeCell ref="A4091:K4091"/>
    <mergeCell ref="L4091:M4091"/>
    <mergeCell ref="O4091:P4091"/>
    <mergeCell ref="Q4091:R4091"/>
    <mergeCell ref="B4089:C4089"/>
    <mergeCell ref="D4089:F4089"/>
    <mergeCell ref="G4089:H4089"/>
    <mergeCell ref="I4089:J4089"/>
    <mergeCell ref="L4089:M4089"/>
    <mergeCell ref="O4089:P4089"/>
    <mergeCell ref="I4087:J4087"/>
    <mergeCell ref="L4087:R4087"/>
    <mergeCell ref="B4088:C4088"/>
    <mergeCell ref="D4088:F4088"/>
    <mergeCell ref="G4088:H4088"/>
    <mergeCell ref="I4088:J4088"/>
    <mergeCell ref="L4088:M4088"/>
    <mergeCell ref="O4088:P4088"/>
    <mergeCell ref="Q4088:R4088"/>
    <mergeCell ref="A4099:S4099"/>
    <mergeCell ref="A4085:D4085"/>
    <mergeCell ref="E4085:S4085"/>
    <mergeCell ref="A4086:D4086"/>
    <mergeCell ref="E4086:O4086"/>
    <mergeCell ref="P4086:Q4086"/>
    <mergeCell ref="R4086:S4086"/>
    <mergeCell ref="B4087:C4087"/>
    <mergeCell ref="D4087:F4087"/>
    <mergeCell ref="G4087:H4087"/>
    <mergeCell ref="A4097:K4097"/>
    <mergeCell ref="L4097:M4097"/>
    <mergeCell ref="O4097:P4097"/>
    <mergeCell ref="Q4097:R4097"/>
    <mergeCell ref="A4098:K4098"/>
    <mergeCell ref="L4098:M4098"/>
    <mergeCell ref="O4098:P4098"/>
    <mergeCell ref="Q4098:R4098"/>
    <mergeCell ref="O4095:P4095"/>
    <mergeCell ref="Q4095:R4095"/>
    <mergeCell ref="B4096:C4096"/>
    <mergeCell ref="D4096:F4096"/>
    <mergeCell ref="G4096:H4096"/>
    <mergeCell ref="I4096:J4096"/>
    <mergeCell ref="L4096:M4096"/>
    <mergeCell ref="O4096:P4096"/>
    <mergeCell ref="Q4096:R4096"/>
    <mergeCell ref="B4094:C4094"/>
    <mergeCell ref="D4094:F4094"/>
    <mergeCell ref="G4094:H4094"/>
    <mergeCell ref="I4094:J4094"/>
    <mergeCell ref="L4094:R4094"/>
    <mergeCell ref="B4095:C4095"/>
    <mergeCell ref="D4095:F4095"/>
    <mergeCell ref="G4095:H4095"/>
    <mergeCell ref="I4095:J4095"/>
    <mergeCell ref="L4095:M4095"/>
    <mergeCell ref="A4106:S4106"/>
    <mergeCell ref="A4107:D4107"/>
    <mergeCell ref="E4107:O4107"/>
    <mergeCell ref="P4107:Q4107"/>
    <mergeCell ref="R4107:S4107"/>
    <mergeCell ref="A4092:S4092"/>
    <mergeCell ref="A4093:D4093"/>
    <mergeCell ref="E4093:O4093"/>
    <mergeCell ref="P4093:Q4093"/>
    <mergeCell ref="R4093:S4093"/>
    <mergeCell ref="A4104:K4104"/>
    <mergeCell ref="L4104:M4104"/>
    <mergeCell ref="O4104:P4104"/>
    <mergeCell ref="Q4104:R4104"/>
    <mergeCell ref="A4105:K4105"/>
    <mergeCell ref="L4105:M4105"/>
    <mergeCell ref="O4105:P4105"/>
    <mergeCell ref="Q4105:R4105"/>
    <mergeCell ref="Q4102:R4102"/>
    <mergeCell ref="B4103:C4103"/>
    <mergeCell ref="D4103:F4103"/>
    <mergeCell ref="G4103:H4103"/>
    <mergeCell ref="I4103:J4103"/>
    <mergeCell ref="L4103:M4103"/>
    <mergeCell ref="O4103:P4103"/>
    <mergeCell ref="Q4103:R4103"/>
    <mergeCell ref="B4102:C4102"/>
    <mergeCell ref="D4102:F4102"/>
    <mergeCell ref="G4102:H4102"/>
    <mergeCell ref="I4102:J4102"/>
    <mergeCell ref="L4102:M4102"/>
    <mergeCell ref="O4102:P4102"/>
    <mergeCell ref="A4100:D4100"/>
    <mergeCell ref="E4100:O4100"/>
    <mergeCell ref="P4100:Q4100"/>
    <mergeCell ref="R4100:S4100"/>
    <mergeCell ref="B4101:C4101"/>
    <mergeCell ref="D4101:F4101"/>
    <mergeCell ref="G4101:H4101"/>
    <mergeCell ref="I4101:J4101"/>
    <mergeCell ref="L4101:R4101"/>
    <mergeCell ref="A4113:S4113"/>
    <mergeCell ref="A4114:D4114"/>
    <mergeCell ref="E4114:O4114"/>
    <mergeCell ref="P4114:Q4114"/>
    <mergeCell ref="R4114:S4114"/>
    <mergeCell ref="B4115:C4115"/>
    <mergeCell ref="D4115:F4115"/>
    <mergeCell ref="G4115:H4115"/>
    <mergeCell ref="I4115:J4115"/>
    <mergeCell ref="L4115:R4115"/>
    <mergeCell ref="A4111:K4111"/>
    <mergeCell ref="L4111:M4111"/>
    <mergeCell ref="O4111:P4111"/>
    <mergeCell ref="Q4111:R4111"/>
    <mergeCell ref="A4112:K4112"/>
    <mergeCell ref="L4112:M4112"/>
    <mergeCell ref="O4112:P4112"/>
    <mergeCell ref="Q4112:R4112"/>
    <mergeCell ref="L4109:M4109"/>
    <mergeCell ref="O4109:P4109"/>
    <mergeCell ref="Q4109:R4109"/>
    <mergeCell ref="B4110:C4110"/>
    <mergeCell ref="D4110:F4110"/>
    <mergeCell ref="G4110:H4110"/>
    <mergeCell ref="I4110:J4110"/>
    <mergeCell ref="L4110:M4110"/>
    <mergeCell ref="O4110:P4110"/>
    <mergeCell ref="Q4110:R4110"/>
    <mergeCell ref="Q4123:R4123"/>
    <mergeCell ref="B4108:C4108"/>
    <mergeCell ref="D4108:F4108"/>
    <mergeCell ref="G4108:H4108"/>
    <mergeCell ref="I4108:J4108"/>
    <mergeCell ref="L4108:R4108"/>
    <mergeCell ref="B4109:C4109"/>
    <mergeCell ref="D4109:F4109"/>
    <mergeCell ref="G4109:H4109"/>
    <mergeCell ref="I4109:J4109"/>
    <mergeCell ref="B4123:C4123"/>
    <mergeCell ref="D4123:F4123"/>
    <mergeCell ref="G4123:H4123"/>
    <mergeCell ref="I4123:J4123"/>
    <mergeCell ref="L4123:M4123"/>
    <mergeCell ref="O4123:P4123"/>
    <mergeCell ref="A4120:S4120"/>
    <mergeCell ref="A4121:D4121"/>
    <mergeCell ref="E4121:O4121"/>
    <mergeCell ref="P4121:Q4121"/>
    <mergeCell ref="R4121:S4121"/>
    <mergeCell ref="B4122:C4122"/>
    <mergeCell ref="D4122:F4122"/>
    <mergeCell ref="G4122:H4122"/>
    <mergeCell ref="I4122:J4122"/>
    <mergeCell ref="L4122:R4122"/>
    <mergeCell ref="A4118:K4118"/>
    <mergeCell ref="L4118:M4118"/>
    <mergeCell ref="O4118:P4118"/>
    <mergeCell ref="Q4118:R4118"/>
    <mergeCell ref="A4119:K4119"/>
    <mergeCell ref="L4119:M4119"/>
    <mergeCell ref="O4119:P4119"/>
    <mergeCell ref="Q4119:R4119"/>
    <mergeCell ref="Q4116:R4116"/>
    <mergeCell ref="B4117:C4117"/>
    <mergeCell ref="D4117:F4117"/>
    <mergeCell ref="G4117:H4117"/>
    <mergeCell ref="I4117:J4117"/>
    <mergeCell ref="L4117:M4117"/>
    <mergeCell ref="O4117:P4117"/>
    <mergeCell ref="Q4117:R4117"/>
    <mergeCell ref="B4116:C4116"/>
    <mergeCell ref="D4116:F4116"/>
    <mergeCell ref="G4116:H4116"/>
    <mergeCell ref="I4116:J4116"/>
    <mergeCell ref="L4116:M4116"/>
    <mergeCell ref="O4116:P4116"/>
    <mergeCell ref="Q4130:R4130"/>
    <mergeCell ref="B4131:C4131"/>
    <mergeCell ref="D4131:F4131"/>
    <mergeCell ref="G4131:H4131"/>
    <mergeCell ref="I4131:J4131"/>
    <mergeCell ref="L4131:M4131"/>
    <mergeCell ref="O4131:P4131"/>
    <mergeCell ref="Q4131:R4131"/>
    <mergeCell ref="B4130:C4130"/>
    <mergeCell ref="D4130:F4130"/>
    <mergeCell ref="G4130:H4130"/>
    <mergeCell ref="I4130:J4130"/>
    <mergeCell ref="L4130:M4130"/>
    <mergeCell ref="O4130:P4130"/>
    <mergeCell ref="A4127:S4127"/>
    <mergeCell ref="A4128:D4128"/>
    <mergeCell ref="E4128:O4128"/>
    <mergeCell ref="P4128:Q4128"/>
    <mergeCell ref="R4128:S4128"/>
    <mergeCell ref="B4129:C4129"/>
    <mergeCell ref="D4129:F4129"/>
    <mergeCell ref="G4129:H4129"/>
    <mergeCell ref="I4129:J4129"/>
    <mergeCell ref="L4129:R4129"/>
    <mergeCell ref="Q4124:R4124"/>
    <mergeCell ref="A4125:K4125"/>
    <mergeCell ref="L4125:M4125"/>
    <mergeCell ref="O4125:P4125"/>
    <mergeCell ref="Q4125:R4125"/>
    <mergeCell ref="A4126:K4126"/>
    <mergeCell ref="L4126:M4126"/>
    <mergeCell ref="O4126:P4126"/>
    <mergeCell ref="Q4126:R4126"/>
    <mergeCell ref="B4124:C4124"/>
    <mergeCell ref="D4124:F4124"/>
    <mergeCell ref="G4124:H4124"/>
    <mergeCell ref="I4124:J4124"/>
    <mergeCell ref="L4124:M4124"/>
    <mergeCell ref="O4124:P4124"/>
    <mergeCell ref="O4139:P4139"/>
    <mergeCell ref="Q4139:R4139"/>
    <mergeCell ref="B4140:C4140"/>
    <mergeCell ref="D4140:F4140"/>
    <mergeCell ref="G4140:H4140"/>
    <mergeCell ref="I4140:J4140"/>
    <mergeCell ref="L4140:M4140"/>
    <mergeCell ref="O4140:P4140"/>
    <mergeCell ref="Q4140:R4140"/>
    <mergeCell ref="B4138:C4138"/>
    <mergeCell ref="D4138:F4138"/>
    <mergeCell ref="G4138:H4138"/>
    <mergeCell ref="I4138:J4138"/>
    <mergeCell ref="L4138:R4138"/>
    <mergeCell ref="B4139:C4139"/>
    <mergeCell ref="D4139:F4139"/>
    <mergeCell ref="G4139:H4139"/>
    <mergeCell ref="I4139:J4139"/>
    <mergeCell ref="L4139:M4139"/>
    <mergeCell ref="A4134:S4134"/>
    <mergeCell ref="A4135:D4135"/>
    <mergeCell ref="E4135:S4135"/>
    <mergeCell ref="A4136:D4136"/>
    <mergeCell ref="E4136:S4136"/>
    <mergeCell ref="A4137:D4137"/>
    <mergeCell ref="E4137:O4137"/>
    <mergeCell ref="P4137:Q4137"/>
    <mergeCell ref="R4137:S4137"/>
    <mergeCell ref="A4132:K4132"/>
    <mergeCell ref="L4132:M4132"/>
    <mergeCell ref="O4132:P4132"/>
    <mergeCell ref="Q4132:R4132"/>
    <mergeCell ref="A4133:K4133"/>
    <mergeCell ref="L4133:M4133"/>
    <mergeCell ref="O4133:P4133"/>
    <mergeCell ref="Q4133:R4133"/>
    <mergeCell ref="O4148:P4148"/>
    <mergeCell ref="Q4148:R4148"/>
    <mergeCell ref="B4149:C4149"/>
    <mergeCell ref="D4149:F4149"/>
    <mergeCell ref="G4149:H4149"/>
    <mergeCell ref="I4149:J4149"/>
    <mergeCell ref="L4149:M4149"/>
    <mergeCell ref="O4149:P4149"/>
    <mergeCell ref="Q4149:R4149"/>
    <mergeCell ref="B4147:C4147"/>
    <mergeCell ref="D4147:F4147"/>
    <mergeCell ref="G4147:H4147"/>
    <mergeCell ref="I4147:J4147"/>
    <mergeCell ref="L4147:R4147"/>
    <mergeCell ref="B4148:C4148"/>
    <mergeCell ref="D4148:F4148"/>
    <mergeCell ref="G4148:H4148"/>
    <mergeCell ref="I4148:J4148"/>
    <mergeCell ref="L4148:M4148"/>
    <mergeCell ref="A4144:D4144"/>
    <mergeCell ref="E4144:S4144"/>
    <mergeCell ref="A4145:D4145"/>
    <mergeCell ref="E4145:S4145"/>
    <mergeCell ref="A4146:D4146"/>
    <mergeCell ref="E4146:O4146"/>
    <mergeCell ref="P4146:Q4146"/>
    <mergeCell ref="R4146:S4146"/>
    <mergeCell ref="Q4154:R4154"/>
    <mergeCell ref="A4141:K4141"/>
    <mergeCell ref="L4141:M4141"/>
    <mergeCell ref="O4141:P4141"/>
    <mergeCell ref="Q4141:R4141"/>
    <mergeCell ref="A4142:K4142"/>
    <mergeCell ref="L4142:M4142"/>
    <mergeCell ref="O4142:P4142"/>
    <mergeCell ref="Q4142:R4142"/>
    <mergeCell ref="A4143:S4143"/>
    <mergeCell ref="B4154:C4154"/>
    <mergeCell ref="D4154:F4154"/>
    <mergeCell ref="G4154:H4154"/>
    <mergeCell ref="I4154:J4154"/>
    <mergeCell ref="L4154:M4154"/>
    <mergeCell ref="O4154:P4154"/>
    <mergeCell ref="O4152:P4152"/>
    <mergeCell ref="Q4152:R4152"/>
    <mergeCell ref="B4153:C4153"/>
    <mergeCell ref="D4153:F4153"/>
    <mergeCell ref="G4153:H4153"/>
    <mergeCell ref="I4153:J4153"/>
    <mergeCell ref="L4153:M4153"/>
    <mergeCell ref="O4153:P4153"/>
    <mergeCell ref="Q4153:R4153"/>
    <mergeCell ref="G4151:H4151"/>
    <mergeCell ref="I4151:J4151"/>
    <mergeCell ref="L4151:M4151"/>
    <mergeCell ref="O4151:P4151"/>
    <mergeCell ref="Q4151:R4151"/>
    <mergeCell ref="B4152:C4152"/>
    <mergeCell ref="D4152:F4152"/>
    <mergeCell ref="G4152:H4152"/>
    <mergeCell ref="I4152:J4152"/>
    <mergeCell ref="L4152:M4152"/>
    <mergeCell ref="Q4159:R4159"/>
    <mergeCell ref="B4150:C4150"/>
    <mergeCell ref="D4150:F4150"/>
    <mergeCell ref="G4150:H4150"/>
    <mergeCell ref="I4150:J4150"/>
    <mergeCell ref="L4150:M4150"/>
    <mergeCell ref="O4150:P4150"/>
    <mergeCell ref="Q4150:R4150"/>
    <mergeCell ref="B4151:C4151"/>
    <mergeCell ref="D4151:F4151"/>
    <mergeCell ref="B4159:C4159"/>
    <mergeCell ref="D4159:F4159"/>
    <mergeCell ref="G4159:H4159"/>
    <mergeCell ref="I4159:J4159"/>
    <mergeCell ref="L4159:M4159"/>
    <mergeCell ref="O4159:P4159"/>
    <mergeCell ref="Q4157:R4157"/>
    <mergeCell ref="B4158:C4158"/>
    <mergeCell ref="D4158:F4158"/>
    <mergeCell ref="G4158:H4158"/>
    <mergeCell ref="I4158:J4158"/>
    <mergeCell ref="L4158:M4158"/>
    <mergeCell ref="O4158:P4158"/>
    <mergeCell ref="Q4158:R4158"/>
    <mergeCell ref="B4157:C4157"/>
    <mergeCell ref="D4157:F4157"/>
    <mergeCell ref="G4157:H4157"/>
    <mergeCell ref="I4157:J4157"/>
    <mergeCell ref="L4157:M4157"/>
    <mergeCell ref="O4157:P4157"/>
    <mergeCell ref="O4155:P4155"/>
    <mergeCell ref="Q4155:R4155"/>
    <mergeCell ref="B4156:C4156"/>
    <mergeCell ref="D4156:F4156"/>
    <mergeCell ref="G4156:H4156"/>
    <mergeCell ref="I4156:J4156"/>
    <mergeCell ref="L4156:M4156"/>
    <mergeCell ref="O4156:P4156"/>
    <mergeCell ref="Q4156:R4156"/>
    <mergeCell ref="A4165:S4165"/>
    <mergeCell ref="A4166:D4166"/>
    <mergeCell ref="E4166:O4166"/>
    <mergeCell ref="P4166:Q4166"/>
    <mergeCell ref="R4166:S4166"/>
    <mergeCell ref="B4155:C4155"/>
    <mergeCell ref="D4155:F4155"/>
    <mergeCell ref="G4155:H4155"/>
    <mergeCell ref="I4155:J4155"/>
    <mergeCell ref="L4155:M4155"/>
    <mergeCell ref="Q4162:R4162"/>
    <mergeCell ref="A4163:K4163"/>
    <mergeCell ref="L4163:M4163"/>
    <mergeCell ref="O4163:P4163"/>
    <mergeCell ref="Q4163:R4163"/>
    <mergeCell ref="A4164:K4164"/>
    <mergeCell ref="L4164:M4164"/>
    <mergeCell ref="O4164:P4164"/>
    <mergeCell ref="Q4164:R4164"/>
    <mergeCell ref="B4162:C4162"/>
    <mergeCell ref="D4162:F4162"/>
    <mergeCell ref="G4162:H4162"/>
    <mergeCell ref="I4162:J4162"/>
    <mergeCell ref="L4162:M4162"/>
    <mergeCell ref="O4162:P4162"/>
    <mergeCell ref="Q4160:R4160"/>
    <mergeCell ref="B4161:C4161"/>
    <mergeCell ref="D4161:F4161"/>
    <mergeCell ref="G4161:H4161"/>
    <mergeCell ref="I4161:J4161"/>
    <mergeCell ref="L4161:M4161"/>
    <mergeCell ref="O4161:P4161"/>
    <mergeCell ref="Q4161:R4161"/>
    <mergeCell ref="B4160:C4160"/>
    <mergeCell ref="D4160:F4160"/>
    <mergeCell ref="G4160:H4160"/>
    <mergeCell ref="I4160:J4160"/>
    <mergeCell ref="L4160:M4160"/>
    <mergeCell ref="O4160:P4160"/>
    <mergeCell ref="Q4170:R4170"/>
    <mergeCell ref="B4171:C4171"/>
    <mergeCell ref="D4171:F4171"/>
    <mergeCell ref="G4171:H4171"/>
    <mergeCell ref="I4171:J4171"/>
    <mergeCell ref="L4171:M4171"/>
    <mergeCell ref="O4171:P4171"/>
    <mergeCell ref="Q4171:R4171"/>
    <mergeCell ref="B4170:C4170"/>
    <mergeCell ref="D4170:F4170"/>
    <mergeCell ref="G4170:H4170"/>
    <mergeCell ref="I4170:J4170"/>
    <mergeCell ref="L4170:M4170"/>
    <mergeCell ref="O4170:P4170"/>
    <mergeCell ref="L4168:M4168"/>
    <mergeCell ref="O4168:P4168"/>
    <mergeCell ref="Q4168:R4168"/>
    <mergeCell ref="B4169:C4169"/>
    <mergeCell ref="D4169:F4169"/>
    <mergeCell ref="G4169:H4169"/>
    <mergeCell ref="I4169:J4169"/>
    <mergeCell ref="L4169:M4169"/>
    <mergeCell ref="O4169:P4169"/>
    <mergeCell ref="Q4169:R4169"/>
    <mergeCell ref="Q4176:R4176"/>
    <mergeCell ref="B4167:C4167"/>
    <mergeCell ref="D4167:F4167"/>
    <mergeCell ref="G4167:H4167"/>
    <mergeCell ref="I4167:J4167"/>
    <mergeCell ref="L4167:R4167"/>
    <mergeCell ref="B4168:C4168"/>
    <mergeCell ref="D4168:F4168"/>
    <mergeCell ref="G4168:H4168"/>
    <mergeCell ref="I4168:J4168"/>
    <mergeCell ref="B4176:C4176"/>
    <mergeCell ref="D4176:F4176"/>
    <mergeCell ref="G4176:H4176"/>
    <mergeCell ref="I4176:J4176"/>
    <mergeCell ref="L4176:M4176"/>
    <mergeCell ref="O4176:P4176"/>
    <mergeCell ref="Q4174:R4174"/>
    <mergeCell ref="B4175:C4175"/>
    <mergeCell ref="D4175:F4175"/>
    <mergeCell ref="G4175:H4175"/>
    <mergeCell ref="I4175:J4175"/>
    <mergeCell ref="L4175:M4175"/>
    <mergeCell ref="O4175:P4175"/>
    <mergeCell ref="Q4175:R4175"/>
    <mergeCell ref="B4174:C4174"/>
    <mergeCell ref="D4174:F4174"/>
    <mergeCell ref="G4174:H4174"/>
    <mergeCell ref="I4174:J4174"/>
    <mergeCell ref="L4174:M4174"/>
    <mergeCell ref="O4174:P4174"/>
    <mergeCell ref="Q4172:R4172"/>
    <mergeCell ref="B4173:C4173"/>
    <mergeCell ref="D4173:F4173"/>
    <mergeCell ref="G4173:H4173"/>
    <mergeCell ref="I4173:J4173"/>
    <mergeCell ref="L4173:M4173"/>
    <mergeCell ref="O4173:P4173"/>
    <mergeCell ref="Q4173:R4173"/>
    <mergeCell ref="B4172:C4172"/>
    <mergeCell ref="D4172:F4172"/>
    <mergeCell ref="G4172:H4172"/>
    <mergeCell ref="I4172:J4172"/>
    <mergeCell ref="L4172:M4172"/>
    <mergeCell ref="O4172:P4172"/>
    <mergeCell ref="A4181:K4181"/>
    <mergeCell ref="L4181:M4181"/>
    <mergeCell ref="O4181:P4181"/>
    <mergeCell ref="Q4181:R4181"/>
    <mergeCell ref="A4182:K4182"/>
    <mergeCell ref="L4182:M4182"/>
    <mergeCell ref="O4182:P4182"/>
    <mergeCell ref="Q4182:R4182"/>
    <mergeCell ref="O4179:P4179"/>
    <mergeCell ref="Q4179:R4179"/>
    <mergeCell ref="B4180:C4180"/>
    <mergeCell ref="D4180:F4180"/>
    <mergeCell ref="G4180:H4180"/>
    <mergeCell ref="I4180:J4180"/>
    <mergeCell ref="L4180:M4180"/>
    <mergeCell ref="O4180:P4180"/>
    <mergeCell ref="Q4180:R4180"/>
    <mergeCell ref="G4178:H4178"/>
    <mergeCell ref="I4178:J4178"/>
    <mergeCell ref="L4178:M4178"/>
    <mergeCell ref="O4178:P4178"/>
    <mergeCell ref="Q4178:R4178"/>
    <mergeCell ref="B4179:C4179"/>
    <mergeCell ref="D4179:F4179"/>
    <mergeCell ref="G4179:H4179"/>
    <mergeCell ref="I4179:J4179"/>
    <mergeCell ref="L4179:M4179"/>
    <mergeCell ref="Q4189:R4189"/>
    <mergeCell ref="B4177:C4177"/>
    <mergeCell ref="D4177:F4177"/>
    <mergeCell ref="G4177:H4177"/>
    <mergeCell ref="I4177:J4177"/>
    <mergeCell ref="L4177:M4177"/>
    <mergeCell ref="O4177:P4177"/>
    <mergeCell ref="Q4177:R4177"/>
    <mergeCell ref="B4178:C4178"/>
    <mergeCell ref="D4178:F4178"/>
    <mergeCell ref="B4189:C4189"/>
    <mergeCell ref="D4189:F4189"/>
    <mergeCell ref="G4189:H4189"/>
    <mergeCell ref="I4189:J4189"/>
    <mergeCell ref="L4189:M4189"/>
    <mergeCell ref="O4189:P4189"/>
    <mergeCell ref="Q4187:R4187"/>
    <mergeCell ref="B4188:C4188"/>
    <mergeCell ref="D4188:F4188"/>
    <mergeCell ref="G4188:H4188"/>
    <mergeCell ref="I4188:J4188"/>
    <mergeCell ref="L4188:M4188"/>
    <mergeCell ref="O4188:P4188"/>
    <mergeCell ref="Q4188:R4188"/>
    <mergeCell ref="B4187:C4187"/>
    <mergeCell ref="D4187:F4187"/>
    <mergeCell ref="G4187:H4187"/>
    <mergeCell ref="I4187:J4187"/>
    <mergeCell ref="L4187:M4187"/>
    <mergeCell ref="O4187:P4187"/>
    <mergeCell ref="L4185:R4185"/>
    <mergeCell ref="B4186:C4186"/>
    <mergeCell ref="D4186:F4186"/>
    <mergeCell ref="G4186:H4186"/>
    <mergeCell ref="I4186:J4186"/>
    <mergeCell ref="L4186:M4186"/>
    <mergeCell ref="O4186:P4186"/>
    <mergeCell ref="Q4186:R4186"/>
    <mergeCell ref="Q4194:R4194"/>
    <mergeCell ref="A4183:S4183"/>
    <mergeCell ref="A4184:D4184"/>
    <mergeCell ref="E4184:O4184"/>
    <mergeCell ref="P4184:Q4184"/>
    <mergeCell ref="R4184:S4184"/>
    <mergeCell ref="B4185:C4185"/>
    <mergeCell ref="D4185:F4185"/>
    <mergeCell ref="G4185:H4185"/>
    <mergeCell ref="I4185:J4185"/>
    <mergeCell ref="B4194:C4194"/>
    <mergeCell ref="D4194:F4194"/>
    <mergeCell ref="G4194:H4194"/>
    <mergeCell ref="I4194:J4194"/>
    <mergeCell ref="L4194:M4194"/>
    <mergeCell ref="O4194:P4194"/>
    <mergeCell ref="Q4192:R4192"/>
    <mergeCell ref="B4193:C4193"/>
    <mergeCell ref="D4193:F4193"/>
    <mergeCell ref="G4193:H4193"/>
    <mergeCell ref="I4193:J4193"/>
    <mergeCell ref="L4193:M4193"/>
    <mergeCell ref="O4193:P4193"/>
    <mergeCell ref="Q4193:R4193"/>
    <mergeCell ref="B4192:C4192"/>
    <mergeCell ref="D4192:F4192"/>
    <mergeCell ref="G4192:H4192"/>
    <mergeCell ref="I4192:J4192"/>
    <mergeCell ref="L4192:M4192"/>
    <mergeCell ref="O4192:P4192"/>
    <mergeCell ref="Q4190:R4190"/>
    <mergeCell ref="B4191:C4191"/>
    <mergeCell ref="D4191:F4191"/>
    <mergeCell ref="G4191:H4191"/>
    <mergeCell ref="I4191:J4191"/>
    <mergeCell ref="L4191:M4191"/>
    <mergeCell ref="O4191:P4191"/>
    <mergeCell ref="Q4191:R4191"/>
    <mergeCell ref="B4190:C4190"/>
    <mergeCell ref="D4190:F4190"/>
    <mergeCell ref="G4190:H4190"/>
    <mergeCell ref="I4190:J4190"/>
    <mergeCell ref="L4190:M4190"/>
    <mergeCell ref="O4190:P4190"/>
    <mergeCell ref="A4199:K4199"/>
    <mergeCell ref="L4199:M4199"/>
    <mergeCell ref="O4199:P4199"/>
    <mergeCell ref="Q4199:R4199"/>
    <mergeCell ref="A4200:K4200"/>
    <mergeCell ref="L4200:M4200"/>
    <mergeCell ref="O4200:P4200"/>
    <mergeCell ref="Q4200:R4200"/>
    <mergeCell ref="O4197:P4197"/>
    <mergeCell ref="Q4197:R4197"/>
    <mergeCell ref="B4198:C4198"/>
    <mergeCell ref="D4198:F4198"/>
    <mergeCell ref="G4198:H4198"/>
    <mergeCell ref="I4198:J4198"/>
    <mergeCell ref="L4198:M4198"/>
    <mergeCell ref="O4198:P4198"/>
    <mergeCell ref="Q4198:R4198"/>
    <mergeCell ref="G4196:H4196"/>
    <mergeCell ref="I4196:J4196"/>
    <mergeCell ref="L4196:M4196"/>
    <mergeCell ref="O4196:P4196"/>
    <mergeCell ref="Q4196:R4196"/>
    <mergeCell ref="B4197:C4197"/>
    <mergeCell ref="D4197:F4197"/>
    <mergeCell ref="G4197:H4197"/>
    <mergeCell ref="I4197:J4197"/>
    <mergeCell ref="L4197:M4197"/>
    <mergeCell ref="Q4207:R4207"/>
    <mergeCell ref="B4195:C4195"/>
    <mergeCell ref="D4195:F4195"/>
    <mergeCell ref="G4195:H4195"/>
    <mergeCell ref="I4195:J4195"/>
    <mergeCell ref="L4195:M4195"/>
    <mergeCell ref="O4195:P4195"/>
    <mergeCell ref="Q4195:R4195"/>
    <mergeCell ref="B4196:C4196"/>
    <mergeCell ref="D4196:F4196"/>
    <mergeCell ref="B4207:C4207"/>
    <mergeCell ref="D4207:F4207"/>
    <mergeCell ref="G4207:H4207"/>
    <mergeCell ref="I4207:J4207"/>
    <mergeCell ref="L4207:M4207"/>
    <mergeCell ref="O4207:P4207"/>
    <mergeCell ref="Q4205:R4205"/>
    <mergeCell ref="B4206:C4206"/>
    <mergeCell ref="D4206:F4206"/>
    <mergeCell ref="G4206:H4206"/>
    <mergeCell ref="I4206:J4206"/>
    <mergeCell ref="L4206:M4206"/>
    <mergeCell ref="O4206:P4206"/>
    <mergeCell ref="Q4206:R4206"/>
    <mergeCell ref="B4205:C4205"/>
    <mergeCell ref="D4205:F4205"/>
    <mergeCell ref="G4205:H4205"/>
    <mergeCell ref="I4205:J4205"/>
    <mergeCell ref="L4205:M4205"/>
    <mergeCell ref="O4205:P4205"/>
    <mergeCell ref="L4203:R4203"/>
    <mergeCell ref="B4204:C4204"/>
    <mergeCell ref="D4204:F4204"/>
    <mergeCell ref="G4204:H4204"/>
    <mergeCell ref="I4204:J4204"/>
    <mergeCell ref="L4204:M4204"/>
    <mergeCell ref="O4204:P4204"/>
    <mergeCell ref="Q4204:R4204"/>
    <mergeCell ref="Q4212:R4212"/>
    <mergeCell ref="A4201:S4201"/>
    <mergeCell ref="A4202:D4202"/>
    <mergeCell ref="E4202:O4202"/>
    <mergeCell ref="P4202:Q4202"/>
    <mergeCell ref="R4202:S4202"/>
    <mergeCell ref="B4203:C4203"/>
    <mergeCell ref="D4203:F4203"/>
    <mergeCell ref="G4203:H4203"/>
    <mergeCell ref="I4203:J4203"/>
    <mergeCell ref="B4212:C4212"/>
    <mergeCell ref="D4212:F4212"/>
    <mergeCell ref="G4212:H4212"/>
    <mergeCell ref="I4212:J4212"/>
    <mergeCell ref="L4212:M4212"/>
    <mergeCell ref="O4212:P4212"/>
    <mergeCell ref="Q4210:R4210"/>
    <mergeCell ref="B4211:C4211"/>
    <mergeCell ref="D4211:F4211"/>
    <mergeCell ref="G4211:H4211"/>
    <mergeCell ref="I4211:J4211"/>
    <mergeCell ref="L4211:M4211"/>
    <mergeCell ref="O4211:P4211"/>
    <mergeCell ref="Q4211:R4211"/>
    <mergeCell ref="B4210:C4210"/>
    <mergeCell ref="D4210:F4210"/>
    <mergeCell ref="G4210:H4210"/>
    <mergeCell ref="I4210:J4210"/>
    <mergeCell ref="L4210:M4210"/>
    <mergeCell ref="O4210:P4210"/>
    <mergeCell ref="D4209:F4209"/>
    <mergeCell ref="G4209:H4209"/>
    <mergeCell ref="I4209:J4209"/>
    <mergeCell ref="L4209:M4209"/>
    <mergeCell ref="O4209:P4209"/>
    <mergeCell ref="Q4209:R4209"/>
    <mergeCell ref="O4220:P4220"/>
    <mergeCell ref="Q4220:R4220"/>
    <mergeCell ref="B4208:C4208"/>
    <mergeCell ref="D4208:F4208"/>
    <mergeCell ref="G4208:H4208"/>
    <mergeCell ref="I4208:J4208"/>
    <mergeCell ref="L4208:M4208"/>
    <mergeCell ref="O4208:P4208"/>
    <mergeCell ref="Q4208:R4208"/>
    <mergeCell ref="B4209:C4209"/>
    <mergeCell ref="B4219:C4219"/>
    <mergeCell ref="D4219:F4219"/>
    <mergeCell ref="G4219:H4219"/>
    <mergeCell ref="I4219:J4219"/>
    <mergeCell ref="L4219:R4219"/>
    <mergeCell ref="B4220:C4220"/>
    <mergeCell ref="D4220:F4220"/>
    <mergeCell ref="G4220:H4220"/>
    <mergeCell ref="I4220:J4220"/>
    <mergeCell ref="L4220:M4220"/>
    <mergeCell ref="A4216:K4216"/>
    <mergeCell ref="L4216:M4216"/>
    <mergeCell ref="O4216:P4216"/>
    <mergeCell ref="Q4216:R4216"/>
    <mergeCell ref="A4217:S4217"/>
    <mergeCell ref="A4218:D4218"/>
    <mergeCell ref="E4218:O4218"/>
    <mergeCell ref="P4218:Q4218"/>
    <mergeCell ref="R4218:S4218"/>
    <mergeCell ref="G4214:H4214"/>
    <mergeCell ref="I4214:J4214"/>
    <mergeCell ref="L4214:M4214"/>
    <mergeCell ref="O4214:P4214"/>
    <mergeCell ref="Q4214:R4214"/>
    <mergeCell ref="A4215:K4215"/>
    <mergeCell ref="L4215:M4215"/>
    <mergeCell ref="O4215:P4215"/>
    <mergeCell ref="Q4215:R4215"/>
    <mergeCell ref="Q4225:R4225"/>
    <mergeCell ref="B4213:C4213"/>
    <mergeCell ref="D4213:F4213"/>
    <mergeCell ref="G4213:H4213"/>
    <mergeCell ref="I4213:J4213"/>
    <mergeCell ref="L4213:M4213"/>
    <mergeCell ref="O4213:P4213"/>
    <mergeCell ref="Q4213:R4213"/>
    <mergeCell ref="B4214:C4214"/>
    <mergeCell ref="D4214:F4214"/>
    <mergeCell ref="B4225:C4225"/>
    <mergeCell ref="D4225:F4225"/>
    <mergeCell ref="G4225:H4225"/>
    <mergeCell ref="I4225:J4225"/>
    <mergeCell ref="L4225:M4225"/>
    <mergeCell ref="O4225:P4225"/>
    <mergeCell ref="O4223:P4223"/>
    <mergeCell ref="Q4223:R4223"/>
    <mergeCell ref="B4224:C4224"/>
    <mergeCell ref="D4224:F4224"/>
    <mergeCell ref="G4224:H4224"/>
    <mergeCell ref="I4224:J4224"/>
    <mergeCell ref="L4224:M4224"/>
    <mergeCell ref="O4224:P4224"/>
    <mergeCell ref="Q4224:R4224"/>
    <mergeCell ref="G4222:H4222"/>
    <mergeCell ref="I4222:J4222"/>
    <mergeCell ref="L4222:M4222"/>
    <mergeCell ref="O4222:P4222"/>
    <mergeCell ref="Q4222:R4222"/>
    <mergeCell ref="B4223:C4223"/>
    <mergeCell ref="D4223:F4223"/>
    <mergeCell ref="G4223:H4223"/>
    <mergeCell ref="I4223:J4223"/>
    <mergeCell ref="L4223:M4223"/>
    <mergeCell ref="Q4230:R4230"/>
    <mergeCell ref="B4221:C4221"/>
    <mergeCell ref="D4221:F4221"/>
    <mergeCell ref="G4221:H4221"/>
    <mergeCell ref="I4221:J4221"/>
    <mergeCell ref="L4221:M4221"/>
    <mergeCell ref="O4221:P4221"/>
    <mergeCell ref="Q4221:R4221"/>
    <mergeCell ref="B4222:C4222"/>
    <mergeCell ref="D4222:F4222"/>
    <mergeCell ref="B4230:C4230"/>
    <mergeCell ref="D4230:F4230"/>
    <mergeCell ref="G4230:H4230"/>
    <mergeCell ref="I4230:J4230"/>
    <mergeCell ref="L4230:M4230"/>
    <mergeCell ref="O4230:P4230"/>
    <mergeCell ref="O4228:P4228"/>
    <mergeCell ref="Q4228:R4228"/>
    <mergeCell ref="B4229:C4229"/>
    <mergeCell ref="D4229:F4229"/>
    <mergeCell ref="G4229:H4229"/>
    <mergeCell ref="I4229:J4229"/>
    <mergeCell ref="L4229:M4229"/>
    <mergeCell ref="O4229:P4229"/>
    <mergeCell ref="Q4229:R4229"/>
    <mergeCell ref="G4227:H4227"/>
    <mergeCell ref="I4227:J4227"/>
    <mergeCell ref="L4227:M4227"/>
    <mergeCell ref="O4227:P4227"/>
    <mergeCell ref="Q4227:R4227"/>
    <mergeCell ref="B4228:C4228"/>
    <mergeCell ref="D4228:F4228"/>
    <mergeCell ref="G4228:H4228"/>
    <mergeCell ref="I4228:J4228"/>
    <mergeCell ref="L4228:M4228"/>
    <mergeCell ref="Q4238:R4238"/>
    <mergeCell ref="B4226:C4226"/>
    <mergeCell ref="D4226:F4226"/>
    <mergeCell ref="G4226:H4226"/>
    <mergeCell ref="I4226:J4226"/>
    <mergeCell ref="L4226:M4226"/>
    <mergeCell ref="O4226:P4226"/>
    <mergeCell ref="Q4226:R4226"/>
    <mergeCell ref="B4227:C4227"/>
    <mergeCell ref="D4227:F4227"/>
    <mergeCell ref="B4238:C4238"/>
    <mergeCell ref="D4238:F4238"/>
    <mergeCell ref="G4238:H4238"/>
    <mergeCell ref="I4238:J4238"/>
    <mergeCell ref="L4238:M4238"/>
    <mergeCell ref="O4238:P4238"/>
    <mergeCell ref="Q4236:R4236"/>
    <mergeCell ref="B4237:C4237"/>
    <mergeCell ref="D4237:F4237"/>
    <mergeCell ref="G4237:H4237"/>
    <mergeCell ref="I4237:J4237"/>
    <mergeCell ref="L4237:M4237"/>
    <mergeCell ref="O4237:P4237"/>
    <mergeCell ref="Q4237:R4237"/>
    <mergeCell ref="B4236:C4236"/>
    <mergeCell ref="D4236:F4236"/>
    <mergeCell ref="G4236:H4236"/>
    <mergeCell ref="I4236:J4236"/>
    <mergeCell ref="L4236:M4236"/>
    <mergeCell ref="O4236:P4236"/>
    <mergeCell ref="A4234:D4234"/>
    <mergeCell ref="E4234:O4234"/>
    <mergeCell ref="P4234:Q4234"/>
    <mergeCell ref="R4234:S4234"/>
    <mergeCell ref="B4235:C4235"/>
    <mergeCell ref="D4235:F4235"/>
    <mergeCell ref="G4235:H4235"/>
    <mergeCell ref="I4235:J4235"/>
    <mergeCell ref="L4235:R4235"/>
    <mergeCell ref="Q4243:R4243"/>
    <mergeCell ref="A4231:K4231"/>
    <mergeCell ref="L4231:M4231"/>
    <mergeCell ref="O4231:P4231"/>
    <mergeCell ref="Q4231:R4231"/>
    <mergeCell ref="A4232:K4232"/>
    <mergeCell ref="L4232:M4232"/>
    <mergeCell ref="O4232:P4232"/>
    <mergeCell ref="Q4232:R4232"/>
    <mergeCell ref="A4233:S4233"/>
    <mergeCell ref="B4243:C4243"/>
    <mergeCell ref="D4243:F4243"/>
    <mergeCell ref="G4243:H4243"/>
    <mergeCell ref="I4243:J4243"/>
    <mergeCell ref="L4243:M4243"/>
    <mergeCell ref="O4243:P4243"/>
    <mergeCell ref="Q4241:R4241"/>
    <mergeCell ref="B4242:C4242"/>
    <mergeCell ref="D4242:F4242"/>
    <mergeCell ref="G4242:H4242"/>
    <mergeCell ref="I4242:J4242"/>
    <mergeCell ref="L4242:M4242"/>
    <mergeCell ref="O4242:P4242"/>
    <mergeCell ref="Q4242:R4242"/>
    <mergeCell ref="B4241:C4241"/>
    <mergeCell ref="D4241:F4241"/>
    <mergeCell ref="G4241:H4241"/>
    <mergeCell ref="I4241:J4241"/>
    <mergeCell ref="L4241:M4241"/>
    <mergeCell ref="O4241:P4241"/>
    <mergeCell ref="Q4239:R4239"/>
    <mergeCell ref="B4240:C4240"/>
    <mergeCell ref="D4240:F4240"/>
    <mergeCell ref="G4240:H4240"/>
    <mergeCell ref="I4240:J4240"/>
    <mergeCell ref="L4240:M4240"/>
    <mergeCell ref="O4240:P4240"/>
    <mergeCell ref="Q4240:R4240"/>
    <mergeCell ref="B4239:C4239"/>
    <mergeCell ref="D4239:F4239"/>
    <mergeCell ref="G4239:H4239"/>
    <mergeCell ref="I4239:J4239"/>
    <mergeCell ref="L4239:M4239"/>
    <mergeCell ref="O4239:P4239"/>
    <mergeCell ref="Q4250:R4250"/>
    <mergeCell ref="B4251:C4251"/>
    <mergeCell ref="D4251:F4251"/>
    <mergeCell ref="G4251:H4251"/>
    <mergeCell ref="I4251:J4251"/>
    <mergeCell ref="L4251:M4251"/>
    <mergeCell ref="O4251:P4251"/>
    <mergeCell ref="Q4251:R4251"/>
    <mergeCell ref="B4250:C4250"/>
    <mergeCell ref="D4250:F4250"/>
    <mergeCell ref="G4250:H4250"/>
    <mergeCell ref="I4250:J4250"/>
    <mergeCell ref="L4250:M4250"/>
    <mergeCell ref="O4250:P4250"/>
    <mergeCell ref="A4247:S4247"/>
    <mergeCell ref="A4248:D4248"/>
    <mergeCell ref="E4248:O4248"/>
    <mergeCell ref="P4248:Q4248"/>
    <mergeCell ref="R4248:S4248"/>
    <mergeCell ref="B4249:C4249"/>
    <mergeCell ref="D4249:F4249"/>
    <mergeCell ref="G4249:H4249"/>
    <mergeCell ref="I4249:J4249"/>
    <mergeCell ref="L4249:R4249"/>
    <mergeCell ref="O4245:P4245"/>
    <mergeCell ref="Q4245:R4245"/>
    <mergeCell ref="A4246:K4246"/>
    <mergeCell ref="L4246:M4246"/>
    <mergeCell ref="O4246:P4246"/>
    <mergeCell ref="Q4246:R4246"/>
    <mergeCell ref="Q4256:R4256"/>
    <mergeCell ref="B4244:C4244"/>
    <mergeCell ref="D4244:F4244"/>
    <mergeCell ref="G4244:H4244"/>
    <mergeCell ref="I4244:J4244"/>
    <mergeCell ref="L4244:M4244"/>
    <mergeCell ref="O4244:P4244"/>
    <mergeCell ref="Q4244:R4244"/>
    <mergeCell ref="A4245:K4245"/>
    <mergeCell ref="L4245:M4245"/>
    <mergeCell ref="B4256:C4256"/>
    <mergeCell ref="D4256:F4256"/>
    <mergeCell ref="G4256:H4256"/>
    <mergeCell ref="I4256:J4256"/>
    <mergeCell ref="L4256:M4256"/>
    <mergeCell ref="O4256:P4256"/>
    <mergeCell ref="O4254:P4254"/>
    <mergeCell ref="Q4254:R4254"/>
    <mergeCell ref="B4255:C4255"/>
    <mergeCell ref="D4255:F4255"/>
    <mergeCell ref="G4255:H4255"/>
    <mergeCell ref="I4255:J4255"/>
    <mergeCell ref="L4255:M4255"/>
    <mergeCell ref="O4255:P4255"/>
    <mergeCell ref="Q4255:R4255"/>
    <mergeCell ref="G4253:H4253"/>
    <mergeCell ref="I4253:J4253"/>
    <mergeCell ref="L4253:M4253"/>
    <mergeCell ref="O4253:P4253"/>
    <mergeCell ref="Q4253:R4253"/>
    <mergeCell ref="B4254:C4254"/>
    <mergeCell ref="D4254:F4254"/>
    <mergeCell ref="G4254:H4254"/>
    <mergeCell ref="I4254:J4254"/>
    <mergeCell ref="L4254:M4254"/>
    <mergeCell ref="Q4261:R4261"/>
    <mergeCell ref="B4252:C4252"/>
    <mergeCell ref="D4252:F4252"/>
    <mergeCell ref="G4252:H4252"/>
    <mergeCell ref="I4252:J4252"/>
    <mergeCell ref="L4252:M4252"/>
    <mergeCell ref="O4252:P4252"/>
    <mergeCell ref="Q4252:R4252"/>
    <mergeCell ref="B4253:C4253"/>
    <mergeCell ref="D4253:F4253"/>
    <mergeCell ref="B4261:C4261"/>
    <mergeCell ref="D4261:F4261"/>
    <mergeCell ref="G4261:H4261"/>
    <mergeCell ref="I4261:J4261"/>
    <mergeCell ref="L4261:M4261"/>
    <mergeCell ref="O4261:P4261"/>
    <mergeCell ref="Q4259:R4259"/>
    <mergeCell ref="B4260:C4260"/>
    <mergeCell ref="D4260:F4260"/>
    <mergeCell ref="G4260:H4260"/>
    <mergeCell ref="I4260:J4260"/>
    <mergeCell ref="L4260:M4260"/>
    <mergeCell ref="O4260:P4260"/>
    <mergeCell ref="Q4260:R4260"/>
    <mergeCell ref="B4259:C4259"/>
    <mergeCell ref="D4259:F4259"/>
    <mergeCell ref="G4259:H4259"/>
    <mergeCell ref="I4259:J4259"/>
    <mergeCell ref="L4259:M4259"/>
    <mergeCell ref="O4259:P4259"/>
    <mergeCell ref="O4257:P4257"/>
    <mergeCell ref="Q4257:R4257"/>
    <mergeCell ref="B4258:C4258"/>
    <mergeCell ref="D4258:F4258"/>
    <mergeCell ref="G4258:H4258"/>
    <mergeCell ref="I4258:J4258"/>
    <mergeCell ref="L4258:M4258"/>
    <mergeCell ref="O4258:P4258"/>
    <mergeCell ref="Q4258:R4258"/>
    <mergeCell ref="A4267:S4267"/>
    <mergeCell ref="A4268:D4268"/>
    <mergeCell ref="E4268:O4268"/>
    <mergeCell ref="P4268:Q4268"/>
    <mergeCell ref="R4268:S4268"/>
    <mergeCell ref="B4257:C4257"/>
    <mergeCell ref="D4257:F4257"/>
    <mergeCell ref="G4257:H4257"/>
    <mergeCell ref="I4257:J4257"/>
    <mergeCell ref="L4257:M4257"/>
    <mergeCell ref="Q4264:R4264"/>
    <mergeCell ref="A4265:K4265"/>
    <mergeCell ref="L4265:M4265"/>
    <mergeCell ref="O4265:P4265"/>
    <mergeCell ref="Q4265:R4265"/>
    <mergeCell ref="A4266:K4266"/>
    <mergeCell ref="L4266:M4266"/>
    <mergeCell ref="O4266:P4266"/>
    <mergeCell ref="Q4266:R4266"/>
    <mergeCell ref="B4264:C4264"/>
    <mergeCell ref="D4264:F4264"/>
    <mergeCell ref="G4264:H4264"/>
    <mergeCell ref="I4264:J4264"/>
    <mergeCell ref="L4264:M4264"/>
    <mergeCell ref="O4264:P4264"/>
    <mergeCell ref="Q4262:R4262"/>
    <mergeCell ref="B4263:C4263"/>
    <mergeCell ref="D4263:F4263"/>
    <mergeCell ref="G4263:H4263"/>
    <mergeCell ref="I4263:J4263"/>
    <mergeCell ref="L4263:M4263"/>
    <mergeCell ref="O4263:P4263"/>
    <mergeCell ref="Q4263:R4263"/>
    <mergeCell ref="B4262:C4262"/>
    <mergeCell ref="D4262:F4262"/>
    <mergeCell ref="G4262:H4262"/>
    <mergeCell ref="I4262:J4262"/>
    <mergeCell ref="L4262:M4262"/>
    <mergeCell ref="O4262:P4262"/>
    <mergeCell ref="Q4272:R4272"/>
    <mergeCell ref="B4273:C4273"/>
    <mergeCell ref="D4273:F4273"/>
    <mergeCell ref="G4273:H4273"/>
    <mergeCell ref="I4273:J4273"/>
    <mergeCell ref="L4273:M4273"/>
    <mergeCell ref="O4273:P4273"/>
    <mergeCell ref="Q4273:R4273"/>
    <mergeCell ref="B4272:C4272"/>
    <mergeCell ref="D4272:F4272"/>
    <mergeCell ref="G4272:H4272"/>
    <mergeCell ref="I4272:J4272"/>
    <mergeCell ref="L4272:M4272"/>
    <mergeCell ref="O4272:P4272"/>
    <mergeCell ref="L4270:M4270"/>
    <mergeCell ref="O4270:P4270"/>
    <mergeCell ref="Q4270:R4270"/>
    <mergeCell ref="B4271:C4271"/>
    <mergeCell ref="D4271:F4271"/>
    <mergeCell ref="G4271:H4271"/>
    <mergeCell ref="I4271:J4271"/>
    <mergeCell ref="L4271:M4271"/>
    <mergeCell ref="O4271:P4271"/>
    <mergeCell ref="Q4271:R4271"/>
    <mergeCell ref="Q4278:R4278"/>
    <mergeCell ref="B4269:C4269"/>
    <mergeCell ref="D4269:F4269"/>
    <mergeCell ref="G4269:H4269"/>
    <mergeCell ref="I4269:J4269"/>
    <mergeCell ref="L4269:R4269"/>
    <mergeCell ref="B4270:C4270"/>
    <mergeCell ref="D4270:F4270"/>
    <mergeCell ref="G4270:H4270"/>
    <mergeCell ref="I4270:J4270"/>
    <mergeCell ref="B4278:C4278"/>
    <mergeCell ref="D4278:F4278"/>
    <mergeCell ref="G4278:H4278"/>
    <mergeCell ref="I4278:J4278"/>
    <mergeCell ref="L4278:M4278"/>
    <mergeCell ref="O4278:P4278"/>
    <mergeCell ref="O4276:P4276"/>
    <mergeCell ref="Q4276:R4276"/>
    <mergeCell ref="B4277:C4277"/>
    <mergeCell ref="D4277:F4277"/>
    <mergeCell ref="G4277:H4277"/>
    <mergeCell ref="I4277:J4277"/>
    <mergeCell ref="L4277:M4277"/>
    <mergeCell ref="O4277:P4277"/>
    <mergeCell ref="Q4277:R4277"/>
    <mergeCell ref="G4275:H4275"/>
    <mergeCell ref="I4275:J4275"/>
    <mergeCell ref="L4275:M4275"/>
    <mergeCell ref="O4275:P4275"/>
    <mergeCell ref="Q4275:R4275"/>
    <mergeCell ref="B4276:C4276"/>
    <mergeCell ref="D4276:F4276"/>
    <mergeCell ref="G4276:H4276"/>
    <mergeCell ref="I4276:J4276"/>
    <mergeCell ref="L4276:M4276"/>
    <mergeCell ref="Q4283:R4283"/>
    <mergeCell ref="B4274:C4274"/>
    <mergeCell ref="D4274:F4274"/>
    <mergeCell ref="G4274:H4274"/>
    <mergeCell ref="I4274:J4274"/>
    <mergeCell ref="L4274:M4274"/>
    <mergeCell ref="O4274:P4274"/>
    <mergeCell ref="Q4274:R4274"/>
    <mergeCell ref="B4275:C4275"/>
    <mergeCell ref="D4275:F4275"/>
    <mergeCell ref="B4283:C4283"/>
    <mergeCell ref="D4283:F4283"/>
    <mergeCell ref="G4283:H4283"/>
    <mergeCell ref="I4283:J4283"/>
    <mergeCell ref="L4283:M4283"/>
    <mergeCell ref="O4283:P4283"/>
    <mergeCell ref="O4281:P4281"/>
    <mergeCell ref="Q4281:R4281"/>
    <mergeCell ref="B4282:C4282"/>
    <mergeCell ref="D4282:F4282"/>
    <mergeCell ref="G4282:H4282"/>
    <mergeCell ref="I4282:J4282"/>
    <mergeCell ref="L4282:M4282"/>
    <mergeCell ref="O4282:P4282"/>
    <mergeCell ref="Q4282:R4282"/>
    <mergeCell ref="G4280:H4280"/>
    <mergeCell ref="I4280:J4280"/>
    <mergeCell ref="L4280:M4280"/>
    <mergeCell ref="O4280:P4280"/>
    <mergeCell ref="Q4280:R4280"/>
    <mergeCell ref="B4281:C4281"/>
    <mergeCell ref="D4281:F4281"/>
    <mergeCell ref="G4281:H4281"/>
    <mergeCell ref="I4281:J4281"/>
    <mergeCell ref="L4281:M4281"/>
    <mergeCell ref="Q4288:R4288"/>
    <mergeCell ref="B4279:C4279"/>
    <mergeCell ref="D4279:F4279"/>
    <mergeCell ref="G4279:H4279"/>
    <mergeCell ref="I4279:J4279"/>
    <mergeCell ref="L4279:M4279"/>
    <mergeCell ref="O4279:P4279"/>
    <mergeCell ref="Q4279:R4279"/>
    <mergeCell ref="B4280:C4280"/>
    <mergeCell ref="D4280:F4280"/>
    <mergeCell ref="B4288:C4288"/>
    <mergeCell ref="D4288:F4288"/>
    <mergeCell ref="G4288:H4288"/>
    <mergeCell ref="I4288:J4288"/>
    <mergeCell ref="L4288:M4288"/>
    <mergeCell ref="O4288:P4288"/>
    <mergeCell ref="O4286:P4286"/>
    <mergeCell ref="Q4286:R4286"/>
    <mergeCell ref="B4287:C4287"/>
    <mergeCell ref="D4287:F4287"/>
    <mergeCell ref="G4287:H4287"/>
    <mergeCell ref="I4287:J4287"/>
    <mergeCell ref="L4287:M4287"/>
    <mergeCell ref="O4287:P4287"/>
    <mergeCell ref="Q4287:R4287"/>
    <mergeCell ref="G4285:H4285"/>
    <mergeCell ref="I4285:J4285"/>
    <mergeCell ref="L4285:M4285"/>
    <mergeCell ref="O4285:P4285"/>
    <mergeCell ref="Q4285:R4285"/>
    <mergeCell ref="B4286:C4286"/>
    <mergeCell ref="D4286:F4286"/>
    <mergeCell ref="G4286:H4286"/>
    <mergeCell ref="I4286:J4286"/>
    <mergeCell ref="L4286:M4286"/>
    <mergeCell ref="Q4293:R4293"/>
    <mergeCell ref="B4284:C4284"/>
    <mergeCell ref="D4284:F4284"/>
    <mergeCell ref="G4284:H4284"/>
    <mergeCell ref="I4284:J4284"/>
    <mergeCell ref="L4284:M4284"/>
    <mergeCell ref="O4284:P4284"/>
    <mergeCell ref="Q4284:R4284"/>
    <mergeCell ref="B4285:C4285"/>
    <mergeCell ref="D4285:F4285"/>
    <mergeCell ref="B4293:C4293"/>
    <mergeCell ref="D4293:F4293"/>
    <mergeCell ref="G4293:H4293"/>
    <mergeCell ref="I4293:J4293"/>
    <mergeCell ref="L4293:M4293"/>
    <mergeCell ref="O4293:P4293"/>
    <mergeCell ref="O4291:P4291"/>
    <mergeCell ref="Q4291:R4291"/>
    <mergeCell ref="B4292:C4292"/>
    <mergeCell ref="D4292:F4292"/>
    <mergeCell ref="G4292:H4292"/>
    <mergeCell ref="I4292:J4292"/>
    <mergeCell ref="L4292:M4292"/>
    <mergeCell ref="O4292:P4292"/>
    <mergeCell ref="Q4292:R4292"/>
    <mergeCell ref="G4290:H4290"/>
    <mergeCell ref="I4290:J4290"/>
    <mergeCell ref="L4290:M4290"/>
    <mergeCell ref="O4290:P4290"/>
    <mergeCell ref="Q4290:R4290"/>
    <mergeCell ref="B4291:C4291"/>
    <mergeCell ref="D4291:F4291"/>
    <mergeCell ref="G4291:H4291"/>
    <mergeCell ref="I4291:J4291"/>
    <mergeCell ref="L4291:M4291"/>
    <mergeCell ref="Q4298:R4298"/>
    <mergeCell ref="B4289:C4289"/>
    <mergeCell ref="D4289:F4289"/>
    <mergeCell ref="G4289:H4289"/>
    <mergeCell ref="I4289:J4289"/>
    <mergeCell ref="L4289:M4289"/>
    <mergeCell ref="O4289:P4289"/>
    <mergeCell ref="Q4289:R4289"/>
    <mergeCell ref="B4290:C4290"/>
    <mergeCell ref="D4290:F4290"/>
    <mergeCell ref="B4298:C4298"/>
    <mergeCell ref="D4298:F4298"/>
    <mergeCell ref="G4298:H4298"/>
    <mergeCell ref="I4298:J4298"/>
    <mergeCell ref="L4298:M4298"/>
    <mergeCell ref="O4298:P4298"/>
    <mergeCell ref="O4296:P4296"/>
    <mergeCell ref="Q4296:R4296"/>
    <mergeCell ref="B4297:C4297"/>
    <mergeCell ref="D4297:F4297"/>
    <mergeCell ref="G4297:H4297"/>
    <mergeCell ref="I4297:J4297"/>
    <mergeCell ref="L4297:M4297"/>
    <mergeCell ref="O4297:P4297"/>
    <mergeCell ref="Q4297:R4297"/>
    <mergeCell ref="G4295:H4295"/>
    <mergeCell ref="I4295:J4295"/>
    <mergeCell ref="L4295:M4295"/>
    <mergeCell ref="O4295:P4295"/>
    <mergeCell ref="Q4295:R4295"/>
    <mergeCell ref="B4296:C4296"/>
    <mergeCell ref="D4296:F4296"/>
    <mergeCell ref="G4296:H4296"/>
    <mergeCell ref="I4296:J4296"/>
    <mergeCell ref="L4296:M4296"/>
    <mergeCell ref="Q4303:R4303"/>
    <mergeCell ref="B4294:C4294"/>
    <mergeCell ref="D4294:F4294"/>
    <mergeCell ref="G4294:H4294"/>
    <mergeCell ref="I4294:J4294"/>
    <mergeCell ref="L4294:M4294"/>
    <mergeCell ref="O4294:P4294"/>
    <mergeCell ref="Q4294:R4294"/>
    <mergeCell ref="B4295:C4295"/>
    <mergeCell ref="D4295:F4295"/>
    <mergeCell ref="B4303:C4303"/>
    <mergeCell ref="D4303:F4303"/>
    <mergeCell ref="G4303:H4303"/>
    <mergeCell ref="I4303:J4303"/>
    <mergeCell ref="L4303:M4303"/>
    <mergeCell ref="O4303:P4303"/>
    <mergeCell ref="O4301:P4301"/>
    <mergeCell ref="Q4301:R4301"/>
    <mergeCell ref="B4302:C4302"/>
    <mergeCell ref="D4302:F4302"/>
    <mergeCell ref="G4302:H4302"/>
    <mergeCell ref="I4302:J4302"/>
    <mergeCell ref="L4302:M4302"/>
    <mergeCell ref="O4302:P4302"/>
    <mergeCell ref="Q4302:R4302"/>
    <mergeCell ref="G4300:H4300"/>
    <mergeCell ref="I4300:J4300"/>
    <mergeCell ref="L4300:M4300"/>
    <mergeCell ref="O4300:P4300"/>
    <mergeCell ref="Q4300:R4300"/>
    <mergeCell ref="B4301:C4301"/>
    <mergeCell ref="D4301:F4301"/>
    <mergeCell ref="G4301:H4301"/>
    <mergeCell ref="I4301:J4301"/>
    <mergeCell ref="L4301:M4301"/>
    <mergeCell ref="Q4308:R4308"/>
    <mergeCell ref="B4299:C4299"/>
    <mergeCell ref="D4299:F4299"/>
    <mergeCell ref="G4299:H4299"/>
    <mergeCell ref="I4299:J4299"/>
    <mergeCell ref="L4299:M4299"/>
    <mergeCell ref="O4299:P4299"/>
    <mergeCell ref="Q4299:R4299"/>
    <mergeCell ref="B4300:C4300"/>
    <mergeCell ref="D4300:F4300"/>
    <mergeCell ref="B4308:C4308"/>
    <mergeCell ref="D4308:F4308"/>
    <mergeCell ref="G4308:H4308"/>
    <mergeCell ref="I4308:J4308"/>
    <mergeCell ref="L4308:M4308"/>
    <mergeCell ref="O4308:P4308"/>
    <mergeCell ref="O4306:P4306"/>
    <mergeCell ref="Q4306:R4306"/>
    <mergeCell ref="B4307:C4307"/>
    <mergeCell ref="D4307:F4307"/>
    <mergeCell ref="G4307:H4307"/>
    <mergeCell ref="I4307:J4307"/>
    <mergeCell ref="L4307:M4307"/>
    <mergeCell ref="O4307:P4307"/>
    <mergeCell ref="Q4307:R4307"/>
    <mergeCell ref="G4305:H4305"/>
    <mergeCell ref="I4305:J4305"/>
    <mergeCell ref="L4305:M4305"/>
    <mergeCell ref="O4305:P4305"/>
    <mergeCell ref="Q4305:R4305"/>
    <mergeCell ref="B4306:C4306"/>
    <mergeCell ref="D4306:F4306"/>
    <mergeCell ref="G4306:H4306"/>
    <mergeCell ref="I4306:J4306"/>
    <mergeCell ref="L4306:M4306"/>
    <mergeCell ref="Q4313:R4313"/>
    <mergeCell ref="B4304:C4304"/>
    <mergeCell ref="D4304:F4304"/>
    <mergeCell ref="G4304:H4304"/>
    <mergeCell ref="I4304:J4304"/>
    <mergeCell ref="L4304:M4304"/>
    <mergeCell ref="O4304:P4304"/>
    <mergeCell ref="Q4304:R4304"/>
    <mergeCell ref="B4305:C4305"/>
    <mergeCell ref="D4305:F4305"/>
    <mergeCell ref="B4313:C4313"/>
    <mergeCell ref="D4313:F4313"/>
    <mergeCell ref="G4313:H4313"/>
    <mergeCell ref="I4313:J4313"/>
    <mergeCell ref="L4313:M4313"/>
    <mergeCell ref="O4313:P4313"/>
    <mergeCell ref="O4311:P4311"/>
    <mergeCell ref="Q4311:R4311"/>
    <mergeCell ref="B4312:C4312"/>
    <mergeCell ref="D4312:F4312"/>
    <mergeCell ref="G4312:H4312"/>
    <mergeCell ref="I4312:J4312"/>
    <mergeCell ref="L4312:M4312"/>
    <mergeCell ref="O4312:P4312"/>
    <mergeCell ref="Q4312:R4312"/>
    <mergeCell ref="G4310:H4310"/>
    <mergeCell ref="I4310:J4310"/>
    <mergeCell ref="L4310:M4310"/>
    <mergeCell ref="O4310:P4310"/>
    <mergeCell ref="Q4310:R4310"/>
    <mergeCell ref="B4311:C4311"/>
    <mergeCell ref="D4311:F4311"/>
    <mergeCell ref="G4311:H4311"/>
    <mergeCell ref="I4311:J4311"/>
    <mergeCell ref="L4311:M4311"/>
    <mergeCell ref="Q4318:R4318"/>
    <mergeCell ref="B4309:C4309"/>
    <mergeCell ref="D4309:F4309"/>
    <mergeCell ref="G4309:H4309"/>
    <mergeCell ref="I4309:J4309"/>
    <mergeCell ref="L4309:M4309"/>
    <mergeCell ref="O4309:P4309"/>
    <mergeCell ref="Q4309:R4309"/>
    <mergeCell ref="B4310:C4310"/>
    <mergeCell ref="D4310:F4310"/>
    <mergeCell ref="B4318:C4318"/>
    <mergeCell ref="D4318:F4318"/>
    <mergeCell ref="G4318:H4318"/>
    <mergeCell ref="I4318:J4318"/>
    <mergeCell ref="L4318:M4318"/>
    <mergeCell ref="O4318:P4318"/>
    <mergeCell ref="O4316:P4316"/>
    <mergeCell ref="Q4316:R4316"/>
    <mergeCell ref="B4317:C4317"/>
    <mergeCell ref="D4317:F4317"/>
    <mergeCell ref="G4317:H4317"/>
    <mergeCell ref="I4317:J4317"/>
    <mergeCell ref="L4317:M4317"/>
    <mergeCell ref="O4317:P4317"/>
    <mergeCell ref="Q4317:R4317"/>
    <mergeCell ref="G4315:H4315"/>
    <mergeCell ref="I4315:J4315"/>
    <mergeCell ref="L4315:M4315"/>
    <mergeCell ref="O4315:P4315"/>
    <mergeCell ref="Q4315:R4315"/>
    <mergeCell ref="B4316:C4316"/>
    <mergeCell ref="D4316:F4316"/>
    <mergeCell ref="G4316:H4316"/>
    <mergeCell ref="I4316:J4316"/>
    <mergeCell ref="L4316:M4316"/>
    <mergeCell ref="Q4323:R4323"/>
    <mergeCell ref="B4314:C4314"/>
    <mergeCell ref="D4314:F4314"/>
    <mergeCell ref="G4314:H4314"/>
    <mergeCell ref="I4314:J4314"/>
    <mergeCell ref="L4314:M4314"/>
    <mergeCell ref="O4314:P4314"/>
    <mergeCell ref="Q4314:R4314"/>
    <mergeCell ref="B4315:C4315"/>
    <mergeCell ref="D4315:F4315"/>
    <mergeCell ref="B4323:C4323"/>
    <mergeCell ref="D4323:F4323"/>
    <mergeCell ref="G4323:H4323"/>
    <mergeCell ref="I4323:J4323"/>
    <mergeCell ref="L4323:M4323"/>
    <mergeCell ref="O4323:P4323"/>
    <mergeCell ref="O4321:P4321"/>
    <mergeCell ref="Q4321:R4321"/>
    <mergeCell ref="B4322:C4322"/>
    <mergeCell ref="D4322:F4322"/>
    <mergeCell ref="G4322:H4322"/>
    <mergeCell ref="I4322:J4322"/>
    <mergeCell ref="L4322:M4322"/>
    <mergeCell ref="O4322:P4322"/>
    <mergeCell ref="Q4322:R4322"/>
    <mergeCell ref="G4320:H4320"/>
    <mergeCell ref="I4320:J4320"/>
    <mergeCell ref="L4320:M4320"/>
    <mergeCell ref="O4320:P4320"/>
    <mergeCell ref="Q4320:R4320"/>
    <mergeCell ref="B4321:C4321"/>
    <mergeCell ref="D4321:F4321"/>
    <mergeCell ref="G4321:H4321"/>
    <mergeCell ref="I4321:J4321"/>
    <mergeCell ref="L4321:M4321"/>
    <mergeCell ref="Q4328:R4328"/>
    <mergeCell ref="B4319:C4319"/>
    <mergeCell ref="D4319:F4319"/>
    <mergeCell ref="G4319:H4319"/>
    <mergeCell ref="I4319:J4319"/>
    <mergeCell ref="L4319:M4319"/>
    <mergeCell ref="O4319:P4319"/>
    <mergeCell ref="Q4319:R4319"/>
    <mergeCell ref="B4320:C4320"/>
    <mergeCell ref="D4320:F4320"/>
    <mergeCell ref="B4328:C4328"/>
    <mergeCell ref="D4328:F4328"/>
    <mergeCell ref="G4328:H4328"/>
    <mergeCell ref="I4328:J4328"/>
    <mergeCell ref="L4328:M4328"/>
    <mergeCell ref="O4328:P4328"/>
    <mergeCell ref="O4326:P4326"/>
    <mergeCell ref="Q4326:R4326"/>
    <mergeCell ref="B4327:C4327"/>
    <mergeCell ref="D4327:F4327"/>
    <mergeCell ref="G4327:H4327"/>
    <mergeCell ref="I4327:J4327"/>
    <mergeCell ref="L4327:M4327"/>
    <mergeCell ref="O4327:P4327"/>
    <mergeCell ref="Q4327:R4327"/>
    <mergeCell ref="G4325:H4325"/>
    <mergeCell ref="I4325:J4325"/>
    <mergeCell ref="L4325:M4325"/>
    <mergeCell ref="O4325:P4325"/>
    <mergeCell ref="Q4325:R4325"/>
    <mergeCell ref="B4326:C4326"/>
    <mergeCell ref="D4326:F4326"/>
    <mergeCell ref="G4326:H4326"/>
    <mergeCell ref="I4326:J4326"/>
    <mergeCell ref="L4326:M4326"/>
    <mergeCell ref="Q4333:R4333"/>
    <mergeCell ref="B4324:C4324"/>
    <mergeCell ref="D4324:F4324"/>
    <mergeCell ref="G4324:H4324"/>
    <mergeCell ref="I4324:J4324"/>
    <mergeCell ref="L4324:M4324"/>
    <mergeCell ref="O4324:P4324"/>
    <mergeCell ref="Q4324:R4324"/>
    <mergeCell ref="B4325:C4325"/>
    <mergeCell ref="D4325:F4325"/>
    <mergeCell ref="B4333:C4333"/>
    <mergeCell ref="D4333:F4333"/>
    <mergeCell ref="G4333:H4333"/>
    <mergeCell ref="I4333:J4333"/>
    <mergeCell ref="L4333:M4333"/>
    <mergeCell ref="O4333:P4333"/>
    <mergeCell ref="O4331:P4331"/>
    <mergeCell ref="Q4331:R4331"/>
    <mergeCell ref="B4332:C4332"/>
    <mergeCell ref="D4332:F4332"/>
    <mergeCell ref="G4332:H4332"/>
    <mergeCell ref="I4332:J4332"/>
    <mergeCell ref="L4332:M4332"/>
    <mergeCell ref="O4332:P4332"/>
    <mergeCell ref="Q4332:R4332"/>
    <mergeCell ref="G4330:H4330"/>
    <mergeCell ref="I4330:J4330"/>
    <mergeCell ref="L4330:M4330"/>
    <mergeCell ref="O4330:P4330"/>
    <mergeCell ref="Q4330:R4330"/>
    <mergeCell ref="B4331:C4331"/>
    <mergeCell ref="D4331:F4331"/>
    <mergeCell ref="G4331:H4331"/>
    <mergeCell ref="I4331:J4331"/>
    <mergeCell ref="L4331:M4331"/>
    <mergeCell ref="Q4338:R4338"/>
    <mergeCell ref="B4329:C4329"/>
    <mergeCell ref="D4329:F4329"/>
    <mergeCell ref="G4329:H4329"/>
    <mergeCell ref="I4329:J4329"/>
    <mergeCell ref="L4329:M4329"/>
    <mergeCell ref="O4329:P4329"/>
    <mergeCell ref="Q4329:R4329"/>
    <mergeCell ref="B4330:C4330"/>
    <mergeCell ref="D4330:F4330"/>
    <mergeCell ref="B4338:C4338"/>
    <mergeCell ref="D4338:F4338"/>
    <mergeCell ref="G4338:H4338"/>
    <mergeCell ref="I4338:J4338"/>
    <mergeCell ref="L4338:M4338"/>
    <mergeCell ref="O4338:P4338"/>
    <mergeCell ref="Q4336:R4336"/>
    <mergeCell ref="B4337:C4337"/>
    <mergeCell ref="D4337:F4337"/>
    <mergeCell ref="G4337:H4337"/>
    <mergeCell ref="I4337:J4337"/>
    <mergeCell ref="L4337:M4337"/>
    <mergeCell ref="O4337:P4337"/>
    <mergeCell ref="Q4337:R4337"/>
    <mergeCell ref="B4336:C4336"/>
    <mergeCell ref="D4336:F4336"/>
    <mergeCell ref="G4336:H4336"/>
    <mergeCell ref="I4336:J4336"/>
    <mergeCell ref="L4336:M4336"/>
    <mergeCell ref="O4336:P4336"/>
    <mergeCell ref="D4335:F4335"/>
    <mergeCell ref="G4335:H4335"/>
    <mergeCell ref="I4335:J4335"/>
    <mergeCell ref="L4335:M4335"/>
    <mergeCell ref="O4335:P4335"/>
    <mergeCell ref="Q4335:R4335"/>
    <mergeCell ref="O4346:P4346"/>
    <mergeCell ref="Q4346:R4346"/>
    <mergeCell ref="B4334:C4334"/>
    <mergeCell ref="D4334:F4334"/>
    <mergeCell ref="G4334:H4334"/>
    <mergeCell ref="I4334:J4334"/>
    <mergeCell ref="L4334:M4334"/>
    <mergeCell ref="O4334:P4334"/>
    <mergeCell ref="Q4334:R4334"/>
    <mergeCell ref="B4335:C4335"/>
    <mergeCell ref="B4345:C4345"/>
    <mergeCell ref="D4345:F4345"/>
    <mergeCell ref="G4345:H4345"/>
    <mergeCell ref="I4345:J4345"/>
    <mergeCell ref="L4345:R4345"/>
    <mergeCell ref="B4346:C4346"/>
    <mergeCell ref="D4346:F4346"/>
    <mergeCell ref="G4346:H4346"/>
    <mergeCell ref="I4346:J4346"/>
    <mergeCell ref="L4346:M4346"/>
    <mergeCell ref="A4342:K4342"/>
    <mergeCell ref="L4342:M4342"/>
    <mergeCell ref="O4342:P4342"/>
    <mergeCell ref="Q4342:R4342"/>
    <mergeCell ref="A4343:S4343"/>
    <mergeCell ref="A4344:D4344"/>
    <mergeCell ref="E4344:O4344"/>
    <mergeCell ref="P4344:Q4344"/>
    <mergeCell ref="R4344:S4344"/>
    <mergeCell ref="G4340:H4340"/>
    <mergeCell ref="I4340:J4340"/>
    <mergeCell ref="L4340:M4340"/>
    <mergeCell ref="O4340:P4340"/>
    <mergeCell ref="Q4340:R4340"/>
    <mergeCell ref="A4341:K4341"/>
    <mergeCell ref="L4341:M4341"/>
    <mergeCell ref="O4341:P4341"/>
    <mergeCell ref="Q4341:R4341"/>
    <mergeCell ref="Q4351:R4351"/>
    <mergeCell ref="B4339:C4339"/>
    <mergeCell ref="D4339:F4339"/>
    <mergeCell ref="G4339:H4339"/>
    <mergeCell ref="I4339:J4339"/>
    <mergeCell ref="L4339:M4339"/>
    <mergeCell ref="O4339:P4339"/>
    <mergeCell ref="Q4339:R4339"/>
    <mergeCell ref="B4340:C4340"/>
    <mergeCell ref="D4340:F4340"/>
    <mergeCell ref="B4351:C4351"/>
    <mergeCell ref="D4351:F4351"/>
    <mergeCell ref="G4351:H4351"/>
    <mergeCell ref="I4351:J4351"/>
    <mergeCell ref="L4351:M4351"/>
    <mergeCell ref="O4351:P4351"/>
    <mergeCell ref="O4349:P4349"/>
    <mergeCell ref="Q4349:R4349"/>
    <mergeCell ref="B4350:C4350"/>
    <mergeCell ref="D4350:F4350"/>
    <mergeCell ref="G4350:H4350"/>
    <mergeCell ref="I4350:J4350"/>
    <mergeCell ref="L4350:M4350"/>
    <mergeCell ref="O4350:P4350"/>
    <mergeCell ref="Q4350:R4350"/>
    <mergeCell ref="G4348:H4348"/>
    <mergeCell ref="I4348:J4348"/>
    <mergeCell ref="L4348:M4348"/>
    <mergeCell ref="O4348:P4348"/>
    <mergeCell ref="Q4348:R4348"/>
    <mergeCell ref="B4349:C4349"/>
    <mergeCell ref="D4349:F4349"/>
    <mergeCell ref="G4349:H4349"/>
    <mergeCell ref="I4349:J4349"/>
    <mergeCell ref="L4349:M4349"/>
    <mergeCell ref="Q4356:R4356"/>
    <mergeCell ref="B4347:C4347"/>
    <mergeCell ref="D4347:F4347"/>
    <mergeCell ref="G4347:H4347"/>
    <mergeCell ref="I4347:J4347"/>
    <mergeCell ref="L4347:M4347"/>
    <mergeCell ref="O4347:P4347"/>
    <mergeCell ref="Q4347:R4347"/>
    <mergeCell ref="B4348:C4348"/>
    <mergeCell ref="D4348:F4348"/>
    <mergeCell ref="B4356:C4356"/>
    <mergeCell ref="D4356:F4356"/>
    <mergeCell ref="G4356:H4356"/>
    <mergeCell ref="I4356:J4356"/>
    <mergeCell ref="L4356:M4356"/>
    <mergeCell ref="O4356:P4356"/>
    <mergeCell ref="O4354:P4354"/>
    <mergeCell ref="Q4354:R4354"/>
    <mergeCell ref="B4355:C4355"/>
    <mergeCell ref="D4355:F4355"/>
    <mergeCell ref="G4355:H4355"/>
    <mergeCell ref="I4355:J4355"/>
    <mergeCell ref="L4355:M4355"/>
    <mergeCell ref="O4355:P4355"/>
    <mergeCell ref="Q4355:R4355"/>
    <mergeCell ref="G4353:H4353"/>
    <mergeCell ref="I4353:J4353"/>
    <mergeCell ref="L4353:M4353"/>
    <mergeCell ref="O4353:P4353"/>
    <mergeCell ref="Q4353:R4353"/>
    <mergeCell ref="B4354:C4354"/>
    <mergeCell ref="D4354:F4354"/>
    <mergeCell ref="G4354:H4354"/>
    <mergeCell ref="I4354:J4354"/>
    <mergeCell ref="L4354:M4354"/>
    <mergeCell ref="Q4361:R4361"/>
    <mergeCell ref="B4352:C4352"/>
    <mergeCell ref="D4352:F4352"/>
    <mergeCell ref="G4352:H4352"/>
    <mergeCell ref="I4352:J4352"/>
    <mergeCell ref="L4352:M4352"/>
    <mergeCell ref="O4352:P4352"/>
    <mergeCell ref="Q4352:R4352"/>
    <mergeCell ref="B4353:C4353"/>
    <mergeCell ref="D4353:F4353"/>
    <mergeCell ref="B4361:C4361"/>
    <mergeCell ref="D4361:F4361"/>
    <mergeCell ref="G4361:H4361"/>
    <mergeCell ref="I4361:J4361"/>
    <mergeCell ref="L4361:M4361"/>
    <mergeCell ref="O4361:P4361"/>
    <mergeCell ref="O4359:P4359"/>
    <mergeCell ref="Q4359:R4359"/>
    <mergeCell ref="B4360:C4360"/>
    <mergeCell ref="D4360:F4360"/>
    <mergeCell ref="G4360:H4360"/>
    <mergeCell ref="I4360:J4360"/>
    <mergeCell ref="L4360:M4360"/>
    <mergeCell ref="O4360:P4360"/>
    <mergeCell ref="Q4360:R4360"/>
    <mergeCell ref="G4358:H4358"/>
    <mergeCell ref="I4358:J4358"/>
    <mergeCell ref="L4358:M4358"/>
    <mergeCell ref="O4358:P4358"/>
    <mergeCell ref="Q4358:R4358"/>
    <mergeCell ref="B4359:C4359"/>
    <mergeCell ref="D4359:F4359"/>
    <mergeCell ref="G4359:H4359"/>
    <mergeCell ref="I4359:J4359"/>
    <mergeCell ref="L4359:M4359"/>
    <mergeCell ref="Q4366:R4366"/>
    <mergeCell ref="B4357:C4357"/>
    <mergeCell ref="D4357:F4357"/>
    <mergeCell ref="G4357:H4357"/>
    <mergeCell ref="I4357:J4357"/>
    <mergeCell ref="L4357:M4357"/>
    <mergeCell ref="O4357:P4357"/>
    <mergeCell ref="Q4357:R4357"/>
    <mergeCell ref="B4358:C4358"/>
    <mergeCell ref="D4358:F4358"/>
    <mergeCell ref="B4366:C4366"/>
    <mergeCell ref="D4366:F4366"/>
    <mergeCell ref="G4366:H4366"/>
    <mergeCell ref="I4366:J4366"/>
    <mergeCell ref="L4366:M4366"/>
    <mergeCell ref="O4366:P4366"/>
    <mergeCell ref="O4364:P4364"/>
    <mergeCell ref="Q4364:R4364"/>
    <mergeCell ref="B4365:C4365"/>
    <mergeCell ref="D4365:F4365"/>
    <mergeCell ref="G4365:H4365"/>
    <mergeCell ref="I4365:J4365"/>
    <mergeCell ref="L4365:M4365"/>
    <mergeCell ref="O4365:P4365"/>
    <mergeCell ref="Q4365:R4365"/>
    <mergeCell ref="G4363:H4363"/>
    <mergeCell ref="I4363:J4363"/>
    <mergeCell ref="L4363:M4363"/>
    <mergeCell ref="O4363:P4363"/>
    <mergeCell ref="Q4363:R4363"/>
    <mergeCell ref="B4364:C4364"/>
    <mergeCell ref="D4364:F4364"/>
    <mergeCell ref="G4364:H4364"/>
    <mergeCell ref="I4364:J4364"/>
    <mergeCell ref="L4364:M4364"/>
    <mergeCell ref="Q4371:R4371"/>
    <mergeCell ref="B4362:C4362"/>
    <mergeCell ref="D4362:F4362"/>
    <mergeCell ref="G4362:H4362"/>
    <mergeCell ref="I4362:J4362"/>
    <mergeCell ref="L4362:M4362"/>
    <mergeCell ref="O4362:P4362"/>
    <mergeCell ref="Q4362:R4362"/>
    <mergeCell ref="B4363:C4363"/>
    <mergeCell ref="D4363:F4363"/>
    <mergeCell ref="B4371:C4371"/>
    <mergeCell ref="D4371:F4371"/>
    <mergeCell ref="G4371:H4371"/>
    <mergeCell ref="I4371:J4371"/>
    <mergeCell ref="L4371:M4371"/>
    <mergeCell ref="O4371:P4371"/>
    <mergeCell ref="O4369:P4369"/>
    <mergeCell ref="Q4369:R4369"/>
    <mergeCell ref="B4370:C4370"/>
    <mergeCell ref="D4370:F4370"/>
    <mergeCell ref="G4370:H4370"/>
    <mergeCell ref="I4370:J4370"/>
    <mergeCell ref="L4370:M4370"/>
    <mergeCell ref="O4370:P4370"/>
    <mergeCell ref="Q4370:R4370"/>
    <mergeCell ref="G4368:H4368"/>
    <mergeCell ref="I4368:J4368"/>
    <mergeCell ref="L4368:M4368"/>
    <mergeCell ref="O4368:P4368"/>
    <mergeCell ref="Q4368:R4368"/>
    <mergeCell ref="B4369:C4369"/>
    <mergeCell ref="D4369:F4369"/>
    <mergeCell ref="G4369:H4369"/>
    <mergeCell ref="I4369:J4369"/>
    <mergeCell ref="L4369:M4369"/>
    <mergeCell ref="Q4376:R4376"/>
    <mergeCell ref="B4367:C4367"/>
    <mergeCell ref="D4367:F4367"/>
    <mergeCell ref="G4367:H4367"/>
    <mergeCell ref="I4367:J4367"/>
    <mergeCell ref="L4367:M4367"/>
    <mergeCell ref="O4367:P4367"/>
    <mergeCell ref="Q4367:R4367"/>
    <mergeCell ref="B4368:C4368"/>
    <mergeCell ref="D4368:F4368"/>
    <mergeCell ref="B4376:C4376"/>
    <mergeCell ref="D4376:F4376"/>
    <mergeCell ref="G4376:H4376"/>
    <mergeCell ref="I4376:J4376"/>
    <mergeCell ref="L4376:M4376"/>
    <mergeCell ref="O4376:P4376"/>
    <mergeCell ref="O4374:P4374"/>
    <mergeCell ref="Q4374:R4374"/>
    <mergeCell ref="B4375:C4375"/>
    <mergeCell ref="D4375:F4375"/>
    <mergeCell ref="G4375:H4375"/>
    <mergeCell ref="I4375:J4375"/>
    <mergeCell ref="L4375:M4375"/>
    <mergeCell ref="O4375:P4375"/>
    <mergeCell ref="Q4375:R4375"/>
    <mergeCell ref="G4373:H4373"/>
    <mergeCell ref="I4373:J4373"/>
    <mergeCell ref="L4373:M4373"/>
    <mergeCell ref="O4373:P4373"/>
    <mergeCell ref="Q4373:R4373"/>
    <mergeCell ref="B4374:C4374"/>
    <mergeCell ref="D4374:F4374"/>
    <mergeCell ref="G4374:H4374"/>
    <mergeCell ref="I4374:J4374"/>
    <mergeCell ref="L4374:M4374"/>
    <mergeCell ref="Q4381:R4381"/>
    <mergeCell ref="B4372:C4372"/>
    <mergeCell ref="D4372:F4372"/>
    <mergeCell ref="G4372:H4372"/>
    <mergeCell ref="I4372:J4372"/>
    <mergeCell ref="L4372:M4372"/>
    <mergeCell ref="O4372:P4372"/>
    <mergeCell ref="Q4372:R4372"/>
    <mergeCell ref="B4373:C4373"/>
    <mergeCell ref="D4373:F4373"/>
    <mergeCell ref="B4381:C4381"/>
    <mergeCell ref="D4381:F4381"/>
    <mergeCell ref="G4381:H4381"/>
    <mergeCell ref="I4381:J4381"/>
    <mergeCell ref="L4381:M4381"/>
    <mergeCell ref="O4381:P4381"/>
    <mergeCell ref="O4379:P4379"/>
    <mergeCell ref="Q4379:R4379"/>
    <mergeCell ref="B4380:C4380"/>
    <mergeCell ref="D4380:F4380"/>
    <mergeCell ref="G4380:H4380"/>
    <mergeCell ref="I4380:J4380"/>
    <mergeCell ref="L4380:M4380"/>
    <mergeCell ref="O4380:P4380"/>
    <mergeCell ref="Q4380:R4380"/>
    <mergeCell ref="G4378:H4378"/>
    <mergeCell ref="I4378:J4378"/>
    <mergeCell ref="L4378:M4378"/>
    <mergeCell ref="O4378:P4378"/>
    <mergeCell ref="Q4378:R4378"/>
    <mergeCell ref="B4379:C4379"/>
    <mergeCell ref="D4379:F4379"/>
    <mergeCell ref="G4379:H4379"/>
    <mergeCell ref="I4379:J4379"/>
    <mergeCell ref="L4379:M4379"/>
    <mergeCell ref="Q4386:R4386"/>
    <mergeCell ref="B4377:C4377"/>
    <mergeCell ref="D4377:F4377"/>
    <mergeCell ref="G4377:H4377"/>
    <mergeCell ref="I4377:J4377"/>
    <mergeCell ref="L4377:M4377"/>
    <mergeCell ref="O4377:P4377"/>
    <mergeCell ref="Q4377:R4377"/>
    <mergeCell ref="B4378:C4378"/>
    <mergeCell ref="D4378:F4378"/>
    <mergeCell ref="B4386:C4386"/>
    <mergeCell ref="D4386:F4386"/>
    <mergeCell ref="G4386:H4386"/>
    <mergeCell ref="I4386:J4386"/>
    <mergeCell ref="L4386:M4386"/>
    <mergeCell ref="O4386:P4386"/>
    <mergeCell ref="O4384:P4384"/>
    <mergeCell ref="Q4384:R4384"/>
    <mergeCell ref="B4385:C4385"/>
    <mergeCell ref="D4385:F4385"/>
    <mergeCell ref="G4385:H4385"/>
    <mergeCell ref="I4385:J4385"/>
    <mergeCell ref="L4385:M4385"/>
    <mergeCell ref="O4385:P4385"/>
    <mergeCell ref="Q4385:R4385"/>
    <mergeCell ref="G4383:H4383"/>
    <mergeCell ref="I4383:J4383"/>
    <mergeCell ref="L4383:M4383"/>
    <mergeCell ref="O4383:P4383"/>
    <mergeCell ref="Q4383:R4383"/>
    <mergeCell ref="B4384:C4384"/>
    <mergeCell ref="D4384:F4384"/>
    <mergeCell ref="G4384:H4384"/>
    <mergeCell ref="I4384:J4384"/>
    <mergeCell ref="L4384:M4384"/>
    <mergeCell ref="Q4391:R4391"/>
    <mergeCell ref="B4382:C4382"/>
    <mergeCell ref="D4382:F4382"/>
    <mergeCell ref="G4382:H4382"/>
    <mergeCell ref="I4382:J4382"/>
    <mergeCell ref="L4382:M4382"/>
    <mergeCell ref="O4382:P4382"/>
    <mergeCell ref="Q4382:R4382"/>
    <mergeCell ref="B4383:C4383"/>
    <mergeCell ref="D4383:F4383"/>
    <mergeCell ref="B4391:C4391"/>
    <mergeCell ref="D4391:F4391"/>
    <mergeCell ref="G4391:H4391"/>
    <mergeCell ref="I4391:J4391"/>
    <mergeCell ref="L4391:M4391"/>
    <mergeCell ref="O4391:P4391"/>
    <mergeCell ref="O4389:P4389"/>
    <mergeCell ref="Q4389:R4389"/>
    <mergeCell ref="B4390:C4390"/>
    <mergeCell ref="D4390:F4390"/>
    <mergeCell ref="G4390:H4390"/>
    <mergeCell ref="I4390:J4390"/>
    <mergeCell ref="L4390:M4390"/>
    <mergeCell ref="O4390:P4390"/>
    <mergeCell ref="Q4390:R4390"/>
    <mergeCell ref="G4388:H4388"/>
    <mergeCell ref="I4388:J4388"/>
    <mergeCell ref="L4388:M4388"/>
    <mergeCell ref="O4388:P4388"/>
    <mergeCell ref="Q4388:R4388"/>
    <mergeCell ref="B4389:C4389"/>
    <mergeCell ref="D4389:F4389"/>
    <mergeCell ref="G4389:H4389"/>
    <mergeCell ref="I4389:J4389"/>
    <mergeCell ref="L4389:M4389"/>
    <mergeCell ref="Q4396:R4396"/>
    <mergeCell ref="B4387:C4387"/>
    <mergeCell ref="D4387:F4387"/>
    <mergeCell ref="G4387:H4387"/>
    <mergeCell ref="I4387:J4387"/>
    <mergeCell ref="L4387:M4387"/>
    <mergeCell ref="O4387:P4387"/>
    <mergeCell ref="Q4387:R4387"/>
    <mergeCell ref="B4388:C4388"/>
    <mergeCell ref="D4388:F4388"/>
    <mergeCell ref="B4396:C4396"/>
    <mergeCell ref="D4396:F4396"/>
    <mergeCell ref="G4396:H4396"/>
    <mergeCell ref="I4396:J4396"/>
    <mergeCell ref="L4396:M4396"/>
    <mergeCell ref="O4396:P4396"/>
    <mergeCell ref="O4394:P4394"/>
    <mergeCell ref="Q4394:R4394"/>
    <mergeCell ref="B4395:C4395"/>
    <mergeCell ref="D4395:F4395"/>
    <mergeCell ref="G4395:H4395"/>
    <mergeCell ref="I4395:J4395"/>
    <mergeCell ref="L4395:M4395"/>
    <mergeCell ref="O4395:P4395"/>
    <mergeCell ref="Q4395:R4395"/>
    <mergeCell ref="G4393:H4393"/>
    <mergeCell ref="I4393:J4393"/>
    <mergeCell ref="L4393:M4393"/>
    <mergeCell ref="O4393:P4393"/>
    <mergeCell ref="Q4393:R4393"/>
    <mergeCell ref="B4394:C4394"/>
    <mergeCell ref="D4394:F4394"/>
    <mergeCell ref="G4394:H4394"/>
    <mergeCell ref="I4394:J4394"/>
    <mergeCell ref="L4394:M4394"/>
    <mergeCell ref="Q4401:R4401"/>
    <mergeCell ref="B4392:C4392"/>
    <mergeCell ref="D4392:F4392"/>
    <mergeCell ref="G4392:H4392"/>
    <mergeCell ref="I4392:J4392"/>
    <mergeCell ref="L4392:M4392"/>
    <mergeCell ref="O4392:P4392"/>
    <mergeCell ref="Q4392:R4392"/>
    <mergeCell ref="B4393:C4393"/>
    <mergeCell ref="D4393:F4393"/>
    <mergeCell ref="B4401:C4401"/>
    <mergeCell ref="D4401:F4401"/>
    <mergeCell ref="G4401:H4401"/>
    <mergeCell ref="I4401:J4401"/>
    <mergeCell ref="L4401:M4401"/>
    <mergeCell ref="O4401:P4401"/>
    <mergeCell ref="O4399:P4399"/>
    <mergeCell ref="Q4399:R4399"/>
    <mergeCell ref="B4400:C4400"/>
    <mergeCell ref="D4400:F4400"/>
    <mergeCell ref="G4400:H4400"/>
    <mergeCell ref="I4400:J4400"/>
    <mergeCell ref="L4400:M4400"/>
    <mergeCell ref="O4400:P4400"/>
    <mergeCell ref="Q4400:R4400"/>
    <mergeCell ref="G4398:H4398"/>
    <mergeCell ref="I4398:J4398"/>
    <mergeCell ref="L4398:M4398"/>
    <mergeCell ref="O4398:P4398"/>
    <mergeCell ref="Q4398:R4398"/>
    <mergeCell ref="B4399:C4399"/>
    <mergeCell ref="D4399:F4399"/>
    <mergeCell ref="G4399:H4399"/>
    <mergeCell ref="I4399:J4399"/>
    <mergeCell ref="L4399:M4399"/>
    <mergeCell ref="Q4406:R4406"/>
    <mergeCell ref="B4397:C4397"/>
    <mergeCell ref="D4397:F4397"/>
    <mergeCell ref="G4397:H4397"/>
    <mergeCell ref="I4397:J4397"/>
    <mergeCell ref="L4397:M4397"/>
    <mergeCell ref="O4397:P4397"/>
    <mergeCell ref="Q4397:R4397"/>
    <mergeCell ref="B4398:C4398"/>
    <mergeCell ref="D4398:F4398"/>
    <mergeCell ref="B4406:C4406"/>
    <mergeCell ref="D4406:F4406"/>
    <mergeCell ref="G4406:H4406"/>
    <mergeCell ref="I4406:J4406"/>
    <mergeCell ref="L4406:M4406"/>
    <mergeCell ref="O4406:P4406"/>
    <mergeCell ref="O4404:P4404"/>
    <mergeCell ref="Q4404:R4404"/>
    <mergeCell ref="B4405:C4405"/>
    <mergeCell ref="D4405:F4405"/>
    <mergeCell ref="G4405:H4405"/>
    <mergeCell ref="I4405:J4405"/>
    <mergeCell ref="L4405:M4405"/>
    <mergeCell ref="O4405:P4405"/>
    <mergeCell ref="Q4405:R4405"/>
    <mergeCell ref="G4403:H4403"/>
    <mergeCell ref="I4403:J4403"/>
    <mergeCell ref="L4403:M4403"/>
    <mergeCell ref="O4403:P4403"/>
    <mergeCell ref="Q4403:R4403"/>
    <mergeCell ref="B4404:C4404"/>
    <mergeCell ref="D4404:F4404"/>
    <mergeCell ref="G4404:H4404"/>
    <mergeCell ref="I4404:J4404"/>
    <mergeCell ref="L4404:M4404"/>
    <mergeCell ref="Q4411:R4411"/>
    <mergeCell ref="B4402:C4402"/>
    <mergeCell ref="D4402:F4402"/>
    <mergeCell ref="G4402:H4402"/>
    <mergeCell ref="I4402:J4402"/>
    <mergeCell ref="L4402:M4402"/>
    <mergeCell ref="O4402:P4402"/>
    <mergeCell ref="Q4402:R4402"/>
    <mergeCell ref="B4403:C4403"/>
    <mergeCell ref="D4403:F4403"/>
    <mergeCell ref="B4411:C4411"/>
    <mergeCell ref="D4411:F4411"/>
    <mergeCell ref="G4411:H4411"/>
    <mergeCell ref="I4411:J4411"/>
    <mergeCell ref="L4411:M4411"/>
    <mergeCell ref="O4411:P4411"/>
    <mergeCell ref="O4409:P4409"/>
    <mergeCell ref="Q4409:R4409"/>
    <mergeCell ref="B4410:C4410"/>
    <mergeCell ref="D4410:F4410"/>
    <mergeCell ref="G4410:H4410"/>
    <mergeCell ref="I4410:J4410"/>
    <mergeCell ref="L4410:M4410"/>
    <mergeCell ref="O4410:P4410"/>
    <mergeCell ref="Q4410:R4410"/>
    <mergeCell ref="G4408:H4408"/>
    <mergeCell ref="I4408:J4408"/>
    <mergeCell ref="L4408:M4408"/>
    <mergeCell ref="O4408:P4408"/>
    <mergeCell ref="Q4408:R4408"/>
    <mergeCell ref="B4409:C4409"/>
    <mergeCell ref="D4409:F4409"/>
    <mergeCell ref="G4409:H4409"/>
    <mergeCell ref="I4409:J4409"/>
    <mergeCell ref="L4409:M4409"/>
    <mergeCell ref="Q4416:R4416"/>
    <mergeCell ref="B4407:C4407"/>
    <mergeCell ref="D4407:F4407"/>
    <mergeCell ref="G4407:H4407"/>
    <mergeCell ref="I4407:J4407"/>
    <mergeCell ref="L4407:M4407"/>
    <mergeCell ref="O4407:P4407"/>
    <mergeCell ref="Q4407:R4407"/>
    <mergeCell ref="B4408:C4408"/>
    <mergeCell ref="D4408:F4408"/>
    <mergeCell ref="B4416:C4416"/>
    <mergeCell ref="D4416:F4416"/>
    <mergeCell ref="G4416:H4416"/>
    <mergeCell ref="I4416:J4416"/>
    <mergeCell ref="L4416:M4416"/>
    <mergeCell ref="O4416:P4416"/>
    <mergeCell ref="O4414:P4414"/>
    <mergeCell ref="Q4414:R4414"/>
    <mergeCell ref="B4415:C4415"/>
    <mergeCell ref="D4415:F4415"/>
    <mergeCell ref="G4415:H4415"/>
    <mergeCell ref="I4415:J4415"/>
    <mergeCell ref="L4415:M4415"/>
    <mergeCell ref="O4415:P4415"/>
    <mergeCell ref="Q4415:R4415"/>
    <mergeCell ref="G4413:H4413"/>
    <mergeCell ref="I4413:J4413"/>
    <mergeCell ref="L4413:M4413"/>
    <mergeCell ref="O4413:P4413"/>
    <mergeCell ref="Q4413:R4413"/>
    <mergeCell ref="B4414:C4414"/>
    <mergeCell ref="D4414:F4414"/>
    <mergeCell ref="G4414:H4414"/>
    <mergeCell ref="I4414:J4414"/>
    <mergeCell ref="L4414:M4414"/>
    <mergeCell ref="Q4421:R4421"/>
    <mergeCell ref="B4412:C4412"/>
    <mergeCell ref="D4412:F4412"/>
    <mergeCell ref="G4412:H4412"/>
    <mergeCell ref="I4412:J4412"/>
    <mergeCell ref="L4412:M4412"/>
    <mergeCell ref="O4412:P4412"/>
    <mergeCell ref="Q4412:R4412"/>
    <mergeCell ref="B4413:C4413"/>
    <mergeCell ref="D4413:F4413"/>
    <mergeCell ref="B4421:C4421"/>
    <mergeCell ref="D4421:F4421"/>
    <mergeCell ref="G4421:H4421"/>
    <mergeCell ref="I4421:J4421"/>
    <mergeCell ref="L4421:M4421"/>
    <mergeCell ref="O4421:P4421"/>
    <mergeCell ref="Q4419:R4419"/>
    <mergeCell ref="B4420:C4420"/>
    <mergeCell ref="D4420:F4420"/>
    <mergeCell ref="G4420:H4420"/>
    <mergeCell ref="I4420:J4420"/>
    <mergeCell ref="L4420:M4420"/>
    <mergeCell ref="O4420:P4420"/>
    <mergeCell ref="Q4420:R4420"/>
    <mergeCell ref="B4419:C4419"/>
    <mergeCell ref="D4419:F4419"/>
    <mergeCell ref="G4419:H4419"/>
    <mergeCell ref="I4419:J4419"/>
    <mergeCell ref="L4419:M4419"/>
    <mergeCell ref="O4419:P4419"/>
    <mergeCell ref="D4418:F4418"/>
    <mergeCell ref="G4418:H4418"/>
    <mergeCell ref="I4418:J4418"/>
    <mergeCell ref="L4418:M4418"/>
    <mergeCell ref="O4418:P4418"/>
    <mergeCell ref="Q4418:R4418"/>
    <mergeCell ref="O4429:P4429"/>
    <mergeCell ref="Q4429:R4429"/>
    <mergeCell ref="B4417:C4417"/>
    <mergeCell ref="D4417:F4417"/>
    <mergeCell ref="G4417:H4417"/>
    <mergeCell ref="I4417:J4417"/>
    <mergeCell ref="L4417:M4417"/>
    <mergeCell ref="O4417:P4417"/>
    <mergeCell ref="Q4417:R4417"/>
    <mergeCell ref="B4418:C4418"/>
    <mergeCell ref="B4428:C4428"/>
    <mergeCell ref="D4428:F4428"/>
    <mergeCell ref="G4428:H4428"/>
    <mergeCell ref="I4428:J4428"/>
    <mergeCell ref="L4428:R4428"/>
    <mergeCell ref="B4429:C4429"/>
    <mergeCell ref="D4429:F4429"/>
    <mergeCell ref="G4429:H4429"/>
    <mergeCell ref="I4429:J4429"/>
    <mergeCell ref="L4429:M4429"/>
    <mergeCell ref="A4425:K4425"/>
    <mergeCell ref="L4425:M4425"/>
    <mergeCell ref="O4425:P4425"/>
    <mergeCell ref="Q4425:R4425"/>
    <mergeCell ref="A4426:S4426"/>
    <mergeCell ref="A4427:D4427"/>
    <mergeCell ref="E4427:O4427"/>
    <mergeCell ref="P4427:Q4427"/>
    <mergeCell ref="R4427:S4427"/>
    <mergeCell ref="G4423:H4423"/>
    <mergeCell ref="I4423:J4423"/>
    <mergeCell ref="L4423:M4423"/>
    <mergeCell ref="O4423:P4423"/>
    <mergeCell ref="Q4423:R4423"/>
    <mergeCell ref="A4424:K4424"/>
    <mergeCell ref="L4424:M4424"/>
    <mergeCell ref="O4424:P4424"/>
    <mergeCell ref="Q4424:R4424"/>
    <mergeCell ref="Q4434:R4434"/>
    <mergeCell ref="B4422:C4422"/>
    <mergeCell ref="D4422:F4422"/>
    <mergeCell ref="G4422:H4422"/>
    <mergeCell ref="I4422:J4422"/>
    <mergeCell ref="L4422:M4422"/>
    <mergeCell ref="O4422:P4422"/>
    <mergeCell ref="Q4422:R4422"/>
    <mergeCell ref="B4423:C4423"/>
    <mergeCell ref="D4423:F4423"/>
    <mergeCell ref="B4434:C4434"/>
    <mergeCell ref="D4434:F4434"/>
    <mergeCell ref="G4434:H4434"/>
    <mergeCell ref="I4434:J4434"/>
    <mergeCell ref="L4434:M4434"/>
    <mergeCell ref="O4434:P4434"/>
    <mergeCell ref="O4432:P4432"/>
    <mergeCell ref="Q4432:R4432"/>
    <mergeCell ref="B4433:C4433"/>
    <mergeCell ref="D4433:F4433"/>
    <mergeCell ref="G4433:H4433"/>
    <mergeCell ref="I4433:J4433"/>
    <mergeCell ref="L4433:M4433"/>
    <mergeCell ref="O4433:P4433"/>
    <mergeCell ref="Q4433:R4433"/>
    <mergeCell ref="G4431:H4431"/>
    <mergeCell ref="I4431:J4431"/>
    <mergeCell ref="L4431:M4431"/>
    <mergeCell ref="O4431:P4431"/>
    <mergeCell ref="Q4431:R4431"/>
    <mergeCell ref="B4432:C4432"/>
    <mergeCell ref="D4432:F4432"/>
    <mergeCell ref="G4432:H4432"/>
    <mergeCell ref="I4432:J4432"/>
    <mergeCell ref="L4432:M4432"/>
    <mergeCell ref="Q4439:R4439"/>
    <mergeCell ref="B4430:C4430"/>
    <mergeCell ref="D4430:F4430"/>
    <mergeCell ref="G4430:H4430"/>
    <mergeCell ref="I4430:J4430"/>
    <mergeCell ref="L4430:M4430"/>
    <mergeCell ref="O4430:P4430"/>
    <mergeCell ref="Q4430:R4430"/>
    <mergeCell ref="B4431:C4431"/>
    <mergeCell ref="D4431:F4431"/>
    <mergeCell ref="B4439:C4439"/>
    <mergeCell ref="D4439:F4439"/>
    <mergeCell ref="G4439:H4439"/>
    <mergeCell ref="I4439:J4439"/>
    <mergeCell ref="L4439:M4439"/>
    <mergeCell ref="O4439:P4439"/>
    <mergeCell ref="O4437:P4437"/>
    <mergeCell ref="Q4437:R4437"/>
    <mergeCell ref="B4438:C4438"/>
    <mergeCell ref="D4438:F4438"/>
    <mergeCell ref="G4438:H4438"/>
    <mergeCell ref="I4438:J4438"/>
    <mergeCell ref="L4438:M4438"/>
    <mergeCell ref="O4438:P4438"/>
    <mergeCell ref="Q4438:R4438"/>
    <mergeCell ref="G4436:H4436"/>
    <mergeCell ref="I4436:J4436"/>
    <mergeCell ref="L4436:M4436"/>
    <mergeCell ref="O4436:P4436"/>
    <mergeCell ref="Q4436:R4436"/>
    <mergeCell ref="B4437:C4437"/>
    <mergeCell ref="D4437:F4437"/>
    <mergeCell ref="G4437:H4437"/>
    <mergeCell ref="I4437:J4437"/>
    <mergeCell ref="L4437:M4437"/>
    <mergeCell ref="Q4444:R4444"/>
    <mergeCell ref="B4435:C4435"/>
    <mergeCell ref="D4435:F4435"/>
    <mergeCell ref="G4435:H4435"/>
    <mergeCell ref="I4435:J4435"/>
    <mergeCell ref="L4435:M4435"/>
    <mergeCell ref="O4435:P4435"/>
    <mergeCell ref="Q4435:R4435"/>
    <mergeCell ref="B4436:C4436"/>
    <mergeCell ref="D4436:F4436"/>
    <mergeCell ref="B4444:C4444"/>
    <mergeCell ref="D4444:F4444"/>
    <mergeCell ref="G4444:H4444"/>
    <mergeCell ref="I4444:J4444"/>
    <mergeCell ref="L4444:M4444"/>
    <mergeCell ref="O4444:P4444"/>
    <mergeCell ref="O4442:P4442"/>
    <mergeCell ref="Q4442:R4442"/>
    <mergeCell ref="B4443:C4443"/>
    <mergeCell ref="D4443:F4443"/>
    <mergeCell ref="G4443:H4443"/>
    <mergeCell ref="I4443:J4443"/>
    <mergeCell ref="L4443:M4443"/>
    <mergeCell ref="O4443:P4443"/>
    <mergeCell ref="Q4443:R4443"/>
    <mergeCell ref="G4441:H4441"/>
    <mergeCell ref="I4441:J4441"/>
    <mergeCell ref="L4441:M4441"/>
    <mergeCell ref="O4441:P4441"/>
    <mergeCell ref="Q4441:R4441"/>
    <mergeCell ref="B4442:C4442"/>
    <mergeCell ref="D4442:F4442"/>
    <mergeCell ref="G4442:H4442"/>
    <mergeCell ref="I4442:J4442"/>
    <mergeCell ref="L4442:M4442"/>
    <mergeCell ref="Q4449:R4449"/>
    <mergeCell ref="B4440:C4440"/>
    <mergeCell ref="D4440:F4440"/>
    <mergeCell ref="G4440:H4440"/>
    <mergeCell ref="I4440:J4440"/>
    <mergeCell ref="L4440:M4440"/>
    <mergeCell ref="O4440:P4440"/>
    <mergeCell ref="Q4440:R4440"/>
    <mergeCell ref="B4441:C4441"/>
    <mergeCell ref="D4441:F4441"/>
    <mergeCell ref="B4449:C4449"/>
    <mergeCell ref="D4449:F4449"/>
    <mergeCell ref="G4449:H4449"/>
    <mergeCell ref="I4449:J4449"/>
    <mergeCell ref="L4449:M4449"/>
    <mergeCell ref="O4449:P4449"/>
    <mergeCell ref="O4447:P4447"/>
    <mergeCell ref="Q4447:R4447"/>
    <mergeCell ref="B4448:C4448"/>
    <mergeCell ref="D4448:F4448"/>
    <mergeCell ref="G4448:H4448"/>
    <mergeCell ref="I4448:J4448"/>
    <mergeCell ref="L4448:M4448"/>
    <mergeCell ref="O4448:P4448"/>
    <mergeCell ref="Q4448:R4448"/>
    <mergeCell ref="G4446:H4446"/>
    <mergeCell ref="I4446:J4446"/>
    <mergeCell ref="L4446:M4446"/>
    <mergeCell ref="O4446:P4446"/>
    <mergeCell ref="Q4446:R4446"/>
    <mergeCell ref="B4447:C4447"/>
    <mergeCell ref="D4447:F4447"/>
    <mergeCell ref="G4447:H4447"/>
    <mergeCell ref="I4447:J4447"/>
    <mergeCell ref="L4447:M4447"/>
    <mergeCell ref="Q4454:R4454"/>
    <mergeCell ref="B4445:C4445"/>
    <mergeCell ref="D4445:F4445"/>
    <mergeCell ref="G4445:H4445"/>
    <mergeCell ref="I4445:J4445"/>
    <mergeCell ref="L4445:M4445"/>
    <mergeCell ref="O4445:P4445"/>
    <mergeCell ref="Q4445:R4445"/>
    <mergeCell ref="B4446:C4446"/>
    <mergeCell ref="D4446:F4446"/>
    <mergeCell ref="B4454:C4454"/>
    <mergeCell ref="D4454:F4454"/>
    <mergeCell ref="G4454:H4454"/>
    <mergeCell ref="I4454:J4454"/>
    <mergeCell ref="L4454:M4454"/>
    <mergeCell ref="O4454:P4454"/>
    <mergeCell ref="O4452:P4452"/>
    <mergeCell ref="Q4452:R4452"/>
    <mergeCell ref="B4453:C4453"/>
    <mergeCell ref="D4453:F4453"/>
    <mergeCell ref="G4453:H4453"/>
    <mergeCell ref="I4453:J4453"/>
    <mergeCell ref="L4453:M4453"/>
    <mergeCell ref="O4453:P4453"/>
    <mergeCell ref="Q4453:R4453"/>
    <mergeCell ref="G4451:H4451"/>
    <mergeCell ref="I4451:J4451"/>
    <mergeCell ref="L4451:M4451"/>
    <mergeCell ref="O4451:P4451"/>
    <mergeCell ref="Q4451:R4451"/>
    <mergeCell ref="B4452:C4452"/>
    <mergeCell ref="D4452:F4452"/>
    <mergeCell ref="G4452:H4452"/>
    <mergeCell ref="I4452:J4452"/>
    <mergeCell ref="L4452:M4452"/>
    <mergeCell ref="Q4459:R4459"/>
    <mergeCell ref="B4450:C4450"/>
    <mergeCell ref="D4450:F4450"/>
    <mergeCell ref="G4450:H4450"/>
    <mergeCell ref="I4450:J4450"/>
    <mergeCell ref="L4450:M4450"/>
    <mergeCell ref="O4450:P4450"/>
    <mergeCell ref="Q4450:R4450"/>
    <mergeCell ref="B4451:C4451"/>
    <mergeCell ref="D4451:F4451"/>
    <mergeCell ref="B4459:C4459"/>
    <mergeCell ref="D4459:F4459"/>
    <mergeCell ref="G4459:H4459"/>
    <mergeCell ref="I4459:J4459"/>
    <mergeCell ref="L4459:M4459"/>
    <mergeCell ref="O4459:P4459"/>
    <mergeCell ref="O4457:P4457"/>
    <mergeCell ref="Q4457:R4457"/>
    <mergeCell ref="B4458:C4458"/>
    <mergeCell ref="D4458:F4458"/>
    <mergeCell ref="G4458:H4458"/>
    <mergeCell ref="I4458:J4458"/>
    <mergeCell ref="L4458:M4458"/>
    <mergeCell ref="O4458:P4458"/>
    <mergeCell ref="Q4458:R4458"/>
    <mergeCell ref="G4456:H4456"/>
    <mergeCell ref="I4456:J4456"/>
    <mergeCell ref="L4456:M4456"/>
    <mergeCell ref="O4456:P4456"/>
    <mergeCell ref="Q4456:R4456"/>
    <mergeCell ref="B4457:C4457"/>
    <mergeCell ref="D4457:F4457"/>
    <mergeCell ref="G4457:H4457"/>
    <mergeCell ref="I4457:J4457"/>
    <mergeCell ref="L4457:M4457"/>
    <mergeCell ref="Q4464:R4464"/>
    <mergeCell ref="B4455:C4455"/>
    <mergeCell ref="D4455:F4455"/>
    <mergeCell ref="G4455:H4455"/>
    <mergeCell ref="I4455:J4455"/>
    <mergeCell ref="L4455:M4455"/>
    <mergeCell ref="O4455:P4455"/>
    <mergeCell ref="Q4455:R4455"/>
    <mergeCell ref="B4456:C4456"/>
    <mergeCell ref="D4456:F4456"/>
    <mergeCell ref="B4464:C4464"/>
    <mergeCell ref="D4464:F4464"/>
    <mergeCell ref="G4464:H4464"/>
    <mergeCell ref="I4464:J4464"/>
    <mergeCell ref="L4464:M4464"/>
    <mergeCell ref="O4464:P4464"/>
    <mergeCell ref="O4462:P4462"/>
    <mergeCell ref="Q4462:R4462"/>
    <mergeCell ref="B4463:C4463"/>
    <mergeCell ref="D4463:F4463"/>
    <mergeCell ref="G4463:H4463"/>
    <mergeCell ref="I4463:J4463"/>
    <mergeCell ref="L4463:M4463"/>
    <mergeCell ref="O4463:P4463"/>
    <mergeCell ref="Q4463:R4463"/>
    <mergeCell ref="G4461:H4461"/>
    <mergeCell ref="I4461:J4461"/>
    <mergeCell ref="L4461:M4461"/>
    <mergeCell ref="O4461:P4461"/>
    <mergeCell ref="Q4461:R4461"/>
    <mergeCell ref="B4462:C4462"/>
    <mergeCell ref="D4462:F4462"/>
    <mergeCell ref="G4462:H4462"/>
    <mergeCell ref="I4462:J4462"/>
    <mergeCell ref="L4462:M4462"/>
    <mergeCell ref="Q4469:R4469"/>
    <mergeCell ref="B4460:C4460"/>
    <mergeCell ref="D4460:F4460"/>
    <mergeCell ref="G4460:H4460"/>
    <mergeCell ref="I4460:J4460"/>
    <mergeCell ref="L4460:M4460"/>
    <mergeCell ref="O4460:P4460"/>
    <mergeCell ref="Q4460:R4460"/>
    <mergeCell ref="B4461:C4461"/>
    <mergeCell ref="D4461:F4461"/>
    <mergeCell ref="B4469:C4469"/>
    <mergeCell ref="D4469:F4469"/>
    <mergeCell ref="G4469:H4469"/>
    <mergeCell ref="I4469:J4469"/>
    <mergeCell ref="L4469:M4469"/>
    <mergeCell ref="O4469:P4469"/>
    <mergeCell ref="O4467:P4467"/>
    <mergeCell ref="Q4467:R4467"/>
    <mergeCell ref="B4468:C4468"/>
    <mergeCell ref="D4468:F4468"/>
    <mergeCell ref="G4468:H4468"/>
    <mergeCell ref="I4468:J4468"/>
    <mergeCell ref="L4468:M4468"/>
    <mergeCell ref="O4468:P4468"/>
    <mergeCell ref="Q4468:R4468"/>
    <mergeCell ref="G4466:H4466"/>
    <mergeCell ref="I4466:J4466"/>
    <mergeCell ref="L4466:M4466"/>
    <mergeCell ref="O4466:P4466"/>
    <mergeCell ref="Q4466:R4466"/>
    <mergeCell ref="B4467:C4467"/>
    <mergeCell ref="D4467:F4467"/>
    <mergeCell ref="G4467:H4467"/>
    <mergeCell ref="I4467:J4467"/>
    <mergeCell ref="L4467:M4467"/>
    <mergeCell ref="Q4474:R4474"/>
    <mergeCell ref="B4465:C4465"/>
    <mergeCell ref="D4465:F4465"/>
    <mergeCell ref="G4465:H4465"/>
    <mergeCell ref="I4465:J4465"/>
    <mergeCell ref="L4465:M4465"/>
    <mergeCell ref="O4465:P4465"/>
    <mergeCell ref="Q4465:R4465"/>
    <mergeCell ref="B4466:C4466"/>
    <mergeCell ref="D4466:F4466"/>
    <mergeCell ref="B4474:C4474"/>
    <mergeCell ref="D4474:F4474"/>
    <mergeCell ref="G4474:H4474"/>
    <mergeCell ref="I4474:J4474"/>
    <mergeCell ref="L4474:M4474"/>
    <mergeCell ref="O4474:P4474"/>
    <mergeCell ref="O4472:P4472"/>
    <mergeCell ref="Q4472:R4472"/>
    <mergeCell ref="B4473:C4473"/>
    <mergeCell ref="D4473:F4473"/>
    <mergeCell ref="G4473:H4473"/>
    <mergeCell ref="I4473:J4473"/>
    <mergeCell ref="L4473:M4473"/>
    <mergeCell ref="O4473:P4473"/>
    <mergeCell ref="Q4473:R4473"/>
    <mergeCell ref="G4471:H4471"/>
    <mergeCell ref="I4471:J4471"/>
    <mergeCell ref="L4471:M4471"/>
    <mergeCell ref="O4471:P4471"/>
    <mergeCell ref="Q4471:R4471"/>
    <mergeCell ref="B4472:C4472"/>
    <mergeCell ref="D4472:F4472"/>
    <mergeCell ref="G4472:H4472"/>
    <mergeCell ref="I4472:J4472"/>
    <mergeCell ref="L4472:M4472"/>
    <mergeCell ref="Q4479:R4479"/>
    <mergeCell ref="B4470:C4470"/>
    <mergeCell ref="D4470:F4470"/>
    <mergeCell ref="G4470:H4470"/>
    <mergeCell ref="I4470:J4470"/>
    <mergeCell ref="L4470:M4470"/>
    <mergeCell ref="O4470:P4470"/>
    <mergeCell ref="Q4470:R4470"/>
    <mergeCell ref="B4471:C4471"/>
    <mergeCell ref="D4471:F4471"/>
    <mergeCell ref="B4479:C4479"/>
    <mergeCell ref="D4479:F4479"/>
    <mergeCell ref="G4479:H4479"/>
    <mergeCell ref="I4479:J4479"/>
    <mergeCell ref="L4479:M4479"/>
    <mergeCell ref="O4479:P4479"/>
    <mergeCell ref="O4477:P4477"/>
    <mergeCell ref="Q4477:R4477"/>
    <mergeCell ref="B4478:C4478"/>
    <mergeCell ref="D4478:F4478"/>
    <mergeCell ref="G4478:H4478"/>
    <mergeCell ref="I4478:J4478"/>
    <mergeCell ref="L4478:M4478"/>
    <mergeCell ref="O4478:P4478"/>
    <mergeCell ref="Q4478:R4478"/>
    <mergeCell ref="G4476:H4476"/>
    <mergeCell ref="I4476:J4476"/>
    <mergeCell ref="L4476:M4476"/>
    <mergeCell ref="O4476:P4476"/>
    <mergeCell ref="Q4476:R4476"/>
    <mergeCell ref="B4477:C4477"/>
    <mergeCell ref="D4477:F4477"/>
    <mergeCell ref="G4477:H4477"/>
    <mergeCell ref="I4477:J4477"/>
    <mergeCell ref="L4477:M4477"/>
    <mergeCell ref="Q4484:R4484"/>
    <mergeCell ref="B4475:C4475"/>
    <mergeCell ref="D4475:F4475"/>
    <mergeCell ref="G4475:H4475"/>
    <mergeCell ref="I4475:J4475"/>
    <mergeCell ref="L4475:M4475"/>
    <mergeCell ref="O4475:P4475"/>
    <mergeCell ref="Q4475:R4475"/>
    <mergeCell ref="B4476:C4476"/>
    <mergeCell ref="D4476:F4476"/>
    <mergeCell ref="B4484:C4484"/>
    <mergeCell ref="D4484:F4484"/>
    <mergeCell ref="G4484:H4484"/>
    <mergeCell ref="I4484:J4484"/>
    <mergeCell ref="L4484:M4484"/>
    <mergeCell ref="O4484:P4484"/>
    <mergeCell ref="O4482:P4482"/>
    <mergeCell ref="Q4482:R4482"/>
    <mergeCell ref="B4483:C4483"/>
    <mergeCell ref="D4483:F4483"/>
    <mergeCell ref="G4483:H4483"/>
    <mergeCell ref="I4483:J4483"/>
    <mergeCell ref="L4483:M4483"/>
    <mergeCell ref="O4483:P4483"/>
    <mergeCell ref="Q4483:R4483"/>
    <mergeCell ref="G4481:H4481"/>
    <mergeCell ref="I4481:J4481"/>
    <mergeCell ref="L4481:M4481"/>
    <mergeCell ref="O4481:P4481"/>
    <mergeCell ref="Q4481:R4481"/>
    <mergeCell ref="B4482:C4482"/>
    <mergeCell ref="D4482:F4482"/>
    <mergeCell ref="G4482:H4482"/>
    <mergeCell ref="I4482:J4482"/>
    <mergeCell ref="L4482:M4482"/>
    <mergeCell ref="Q4489:R4489"/>
    <mergeCell ref="B4480:C4480"/>
    <mergeCell ref="D4480:F4480"/>
    <mergeCell ref="G4480:H4480"/>
    <mergeCell ref="I4480:J4480"/>
    <mergeCell ref="L4480:M4480"/>
    <mergeCell ref="O4480:P4480"/>
    <mergeCell ref="Q4480:R4480"/>
    <mergeCell ref="B4481:C4481"/>
    <mergeCell ref="D4481:F4481"/>
    <mergeCell ref="B4489:C4489"/>
    <mergeCell ref="D4489:F4489"/>
    <mergeCell ref="G4489:H4489"/>
    <mergeCell ref="I4489:J4489"/>
    <mergeCell ref="L4489:M4489"/>
    <mergeCell ref="O4489:P4489"/>
    <mergeCell ref="O4487:P4487"/>
    <mergeCell ref="Q4487:R4487"/>
    <mergeCell ref="B4488:C4488"/>
    <mergeCell ref="D4488:F4488"/>
    <mergeCell ref="G4488:H4488"/>
    <mergeCell ref="I4488:J4488"/>
    <mergeCell ref="L4488:M4488"/>
    <mergeCell ref="O4488:P4488"/>
    <mergeCell ref="Q4488:R4488"/>
    <mergeCell ref="G4486:H4486"/>
    <mergeCell ref="I4486:J4486"/>
    <mergeCell ref="L4486:M4486"/>
    <mergeCell ref="O4486:P4486"/>
    <mergeCell ref="Q4486:R4486"/>
    <mergeCell ref="B4487:C4487"/>
    <mergeCell ref="D4487:F4487"/>
    <mergeCell ref="G4487:H4487"/>
    <mergeCell ref="I4487:J4487"/>
    <mergeCell ref="L4487:M4487"/>
    <mergeCell ref="Q4494:R4494"/>
    <mergeCell ref="B4485:C4485"/>
    <mergeCell ref="D4485:F4485"/>
    <mergeCell ref="G4485:H4485"/>
    <mergeCell ref="I4485:J4485"/>
    <mergeCell ref="L4485:M4485"/>
    <mergeCell ref="O4485:P4485"/>
    <mergeCell ref="Q4485:R4485"/>
    <mergeCell ref="B4486:C4486"/>
    <mergeCell ref="D4486:F4486"/>
    <mergeCell ref="B4494:C4494"/>
    <mergeCell ref="D4494:F4494"/>
    <mergeCell ref="G4494:H4494"/>
    <mergeCell ref="I4494:J4494"/>
    <mergeCell ref="L4494:M4494"/>
    <mergeCell ref="O4494:P4494"/>
    <mergeCell ref="O4492:P4492"/>
    <mergeCell ref="Q4492:R4492"/>
    <mergeCell ref="B4493:C4493"/>
    <mergeCell ref="D4493:F4493"/>
    <mergeCell ref="G4493:H4493"/>
    <mergeCell ref="I4493:J4493"/>
    <mergeCell ref="L4493:M4493"/>
    <mergeCell ref="O4493:P4493"/>
    <mergeCell ref="Q4493:R4493"/>
    <mergeCell ref="G4491:H4491"/>
    <mergeCell ref="I4491:J4491"/>
    <mergeCell ref="L4491:M4491"/>
    <mergeCell ref="O4491:P4491"/>
    <mergeCell ref="Q4491:R4491"/>
    <mergeCell ref="B4492:C4492"/>
    <mergeCell ref="D4492:F4492"/>
    <mergeCell ref="G4492:H4492"/>
    <mergeCell ref="I4492:J4492"/>
    <mergeCell ref="L4492:M4492"/>
    <mergeCell ref="Q4499:R4499"/>
    <mergeCell ref="B4490:C4490"/>
    <mergeCell ref="D4490:F4490"/>
    <mergeCell ref="G4490:H4490"/>
    <mergeCell ref="I4490:J4490"/>
    <mergeCell ref="L4490:M4490"/>
    <mergeCell ref="O4490:P4490"/>
    <mergeCell ref="Q4490:R4490"/>
    <mergeCell ref="B4491:C4491"/>
    <mergeCell ref="D4491:F4491"/>
    <mergeCell ref="B4499:C4499"/>
    <mergeCell ref="D4499:F4499"/>
    <mergeCell ref="G4499:H4499"/>
    <mergeCell ref="I4499:J4499"/>
    <mergeCell ref="L4499:M4499"/>
    <mergeCell ref="O4499:P4499"/>
    <mergeCell ref="O4497:P4497"/>
    <mergeCell ref="Q4497:R4497"/>
    <mergeCell ref="B4498:C4498"/>
    <mergeCell ref="D4498:F4498"/>
    <mergeCell ref="G4498:H4498"/>
    <mergeCell ref="I4498:J4498"/>
    <mergeCell ref="L4498:M4498"/>
    <mergeCell ref="O4498:P4498"/>
    <mergeCell ref="Q4498:R4498"/>
    <mergeCell ref="G4496:H4496"/>
    <mergeCell ref="I4496:J4496"/>
    <mergeCell ref="L4496:M4496"/>
    <mergeCell ref="O4496:P4496"/>
    <mergeCell ref="Q4496:R4496"/>
    <mergeCell ref="B4497:C4497"/>
    <mergeCell ref="D4497:F4497"/>
    <mergeCell ref="G4497:H4497"/>
    <mergeCell ref="I4497:J4497"/>
    <mergeCell ref="L4497:M4497"/>
    <mergeCell ref="Q4504:R4504"/>
    <mergeCell ref="B4495:C4495"/>
    <mergeCell ref="D4495:F4495"/>
    <mergeCell ref="G4495:H4495"/>
    <mergeCell ref="I4495:J4495"/>
    <mergeCell ref="L4495:M4495"/>
    <mergeCell ref="O4495:P4495"/>
    <mergeCell ref="Q4495:R4495"/>
    <mergeCell ref="B4496:C4496"/>
    <mergeCell ref="D4496:F4496"/>
    <mergeCell ref="B4504:C4504"/>
    <mergeCell ref="D4504:F4504"/>
    <mergeCell ref="G4504:H4504"/>
    <mergeCell ref="I4504:J4504"/>
    <mergeCell ref="L4504:M4504"/>
    <mergeCell ref="O4504:P4504"/>
    <mergeCell ref="O4502:P4502"/>
    <mergeCell ref="Q4502:R4502"/>
    <mergeCell ref="B4503:C4503"/>
    <mergeCell ref="D4503:F4503"/>
    <mergeCell ref="G4503:H4503"/>
    <mergeCell ref="I4503:J4503"/>
    <mergeCell ref="L4503:M4503"/>
    <mergeCell ref="O4503:P4503"/>
    <mergeCell ref="Q4503:R4503"/>
    <mergeCell ref="G4501:H4501"/>
    <mergeCell ref="I4501:J4501"/>
    <mergeCell ref="L4501:M4501"/>
    <mergeCell ref="O4501:P4501"/>
    <mergeCell ref="Q4501:R4501"/>
    <mergeCell ref="B4502:C4502"/>
    <mergeCell ref="D4502:F4502"/>
    <mergeCell ref="G4502:H4502"/>
    <mergeCell ref="I4502:J4502"/>
    <mergeCell ref="L4502:M4502"/>
    <mergeCell ref="Q4509:R4509"/>
    <mergeCell ref="B4500:C4500"/>
    <mergeCell ref="D4500:F4500"/>
    <mergeCell ref="G4500:H4500"/>
    <mergeCell ref="I4500:J4500"/>
    <mergeCell ref="L4500:M4500"/>
    <mergeCell ref="O4500:P4500"/>
    <mergeCell ref="Q4500:R4500"/>
    <mergeCell ref="B4501:C4501"/>
    <mergeCell ref="D4501:F4501"/>
    <mergeCell ref="B4509:C4509"/>
    <mergeCell ref="D4509:F4509"/>
    <mergeCell ref="G4509:H4509"/>
    <mergeCell ref="I4509:J4509"/>
    <mergeCell ref="L4509:M4509"/>
    <mergeCell ref="O4509:P4509"/>
    <mergeCell ref="Q4507:R4507"/>
    <mergeCell ref="B4508:C4508"/>
    <mergeCell ref="D4508:F4508"/>
    <mergeCell ref="G4508:H4508"/>
    <mergeCell ref="I4508:J4508"/>
    <mergeCell ref="L4508:M4508"/>
    <mergeCell ref="O4508:P4508"/>
    <mergeCell ref="Q4508:R4508"/>
    <mergeCell ref="B4507:C4507"/>
    <mergeCell ref="D4507:F4507"/>
    <mergeCell ref="G4507:H4507"/>
    <mergeCell ref="I4507:J4507"/>
    <mergeCell ref="L4507:M4507"/>
    <mergeCell ref="O4507:P4507"/>
    <mergeCell ref="O4505:P4505"/>
    <mergeCell ref="Q4505:R4505"/>
    <mergeCell ref="B4506:C4506"/>
    <mergeCell ref="D4506:F4506"/>
    <mergeCell ref="G4506:H4506"/>
    <mergeCell ref="I4506:J4506"/>
    <mergeCell ref="L4506:M4506"/>
    <mergeCell ref="O4506:P4506"/>
    <mergeCell ref="Q4506:R4506"/>
    <mergeCell ref="A4515:S4515"/>
    <mergeCell ref="A4516:D4516"/>
    <mergeCell ref="E4516:O4516"/>
    <mergeCell ref="P4516:Q4516"/>
    <mergeCell ref="R4516:S4516"/>
    <mergeCell ref="B4505:C4505"/>
    <mergeCell ref="D4505:F4505"/>
    <mergeCell ref="G4505:H4505"/>
    <mergeCell ref="I4505:J4505"/>
    <mergeCell ref="L4505:M4505"/>
    <mergeCell ref="Q4512:R4512"/>
    <mergeCell ref="A4513:K4513"/>
    <mergeCell ref="L4513:M4513"/>
    <mergeCell ref="O4513:P4513"/>
    <mergeCell ref="Q4513:R4513"/>
    <mergeCell ref="A4514:K4514"/>
    <mergeCell ref="L4514:M4514"/>
    <mergeCell ref="O4514:P4514"/>
    <mergeCell ref="Q4514:R4514"/>
    <mergeCell ref="B4512:C4512"/>
    <mergeCell ref="D4512:F4512"/>
    <mergeCell ref="G4512:H4512"/>
    <mergeCell ref="I4512:J4512"/>
    <mergeCell ref="L4512:M4512"/>
    <mergeCell ref="O4512:P4512"/>
    <mergeCell ref="Q4510:R4510"/>
    <mergeCell ref="B4511:C4511"/>
    <mergeCell ref="D4511:F4511"/>
    <mergeCell ref="G4511:H4511"/>
    <mergeCell ref="I4511:J4511"/>
    <mergeCell ref="L4511:M4511"/>
    <mergeCell ref="O4511:P4511"/>
    <mergeCell ref="Q4511:R4511"/>
    <mergeCell ref="B4510:C4510"/>
    <mergeCell ref="D4510:F4510"/>
    <mergeCell ref="G4510:H4510"/>
    <mergeCell ref="I4510:J4510"/>
    <mergeCell ref="L4510:M4510"/>
    <mergeCell ref="O4510:P4510"/>
    <mergeCell ref="Q4520:R4520"/>
    <mergeCell ref="B4521:C4521"/>
    <mergeCell ref="D4521:F4521"/>
    <mergeCell ref="G4521:H4521"/>
    <mergeCell ref="I4521:J4521"/>
    <mergeCell ref="L4521:M4521"/>
    <mergeCell ref="O4521:P4521"/>
    <mergeCell ref="Q4521:R4521"/>
    <mergeCell ref="B4520:C4520"/>
    <mergeCell ref="D4520:F4520"/>
    <mergeCell ref="G4520:H4520"/>
    <mergeCell ref="I4520:J4520"/>
    <mergeCell ref="L4520:M4520"/>
    <mergeCell ref="O4520:P4520"/>
    <mergeCell ref="L4518:M4518"/>
    <mergeCell ref="O4518:P4518"/>
    <mergeCell ref="Q4518:R4518"/>
    <mergeCell ref="B4519:C4519"/>
    <mergeCell ref="D4519:F4519"/>
    <mergeCell ref="G4519:H4519"/>
    <mergeCell ref="I4519:J4519"/>
    <mergeCell ref="L4519:M4519"/>
    <mergeCell ref="O4519:P4519"/>
    <mergeCell ref="Q4519:R4519"/>
    <mergeCell ref="Q4526:R4526"/>
    <mergeCell ref="B4517:C4517"/>
    <mergeCell ref="D4517:F4517"/>
    <mergeCell ref="G4517:H4517"/>
    <mergeCell ref="I4517:J4517"/>
    <mergeCell ref="L4517:R4517"/>
    <mergeCell ref="B4518:C4518"/>
    <mergeCell ref="D4518:F4518"/>
    <mergeCell ref="G4518:H4518"/>
    <mergeCell ref="I4518:J4518"/>
    <mergeCell ref="B4526:C4526"/>
    <mergeCell ref="D4526:F4526"/>
    <mergeCell ref="G4526:H4526"/>
    <mergeCell ref="I4526:J4526"/>
    <mergeCell ref="L4526:M4526"/>
    <mergeCell ref="O4526:P4526"/>
    <mergeCell ref="O4524:P4524"/>
    <mergeCell ref="Q4524:R4524"/>
    <mergeCell ref="B4525:C4525"/>
    <mergeCell ref="D4525:F4525"/>
    <mergeCell ref="G4525:H4525"/>
    <mergeCell ref="I4525:J4525"/>
    <mergeCell ref="L4525:M4525"/>
    <mergeCell ref="O4525:P4525"/>
    <mergeCell ref="Q4525:R4525"/>
    <mergeCell ref="G4523:H4523"/>
    <mergeCell ref="I4523:J4523"/>
    <mergeCell ref="L4523:M4523"/>
    <mergeCell ref="O4523:P4523"/>
    <mergeCell ref="Q4523:R4523"/>
    <mergeCell ref="B4524:C4524"/>
    <mergeCell ref="D4524:F4524"/>
    <mergeCell ref="G4524:H4524"/>
    <mergeCell ref="I4524:J4524"/>
    <mergeCell ref="L4524:M4524"/>
    <mergeCell ref="Q4531:R4531"/>
    <mergeCell ref="B4522:C4522"/>
    <mergeCell ref="D4522:F4522"/>
    <mergeCell ref="G4522:H4522"/>
    <mergeCell ref="I4522:J4522"/>
    <mergeCell ref="L4522:M4522"/>
    <mergeCell ref="O4522:P4522"/>
    <mergeCell ref="Q4522:R4522"/>
    <mergeCell ref="B4523:C4523"/>
    <mergeCell ref="D4523:F4523"/>
    <mergeCell ref="B4531:C4531"/>
    <mergeCell ref="D4531:F4531"/>
    <mergeCell ref="G4531:H4531"/>
    <mergeCell ref="I4531:J4531"/>
    <mergeCell ref="L4531:M4531"/>
    <mergeCell ref="O4531:P4531"/>
    <mergeCell ref="O4529:P4529"/>
    <mergeCell ref="Q4529:R4529"/>
    <mergeCell ref="B4530:C4530"/>
    <mergeCell ref="D4530:F4530"/>
    <mergeCell ref="G4530:H4530"/>
    <mergeCell ref="I4530:J4530"/>
    <mergeCell ref="L4530:M4530"/>
    <mergeCell ref="O4530:P4530"/>
    <mergeCell ref="Q4530:R4530"/>
    <mergeCell ref="G4528:H4528"/>
    <mergeCell ref="I4528:J4528"/>
    <mergeCell ref="L4528:M4528"/>
    <mergeCell ref="O4528:P4528"/>
    <mergeCell ref="Q4528:R4528"/>
    <mergeCell ref="B4529:C4529"/>
    <mergeCell ref="D4529:F4529"/>
    <mergeCell ref="G4529:H4529"/>
    <mergeCell ref="I4529:J4529"/>
    <mergeCell ref="L4529:M4529"/>
    <mergeCell ref="Q4536:R4536"/>
    <mergeCell ref="B4527:C4527"/>
    <mergeCell ref="D4527:F4527"/>
    <mergeCell ref="G4527:H4527"/>
    <mergeCell ref="I4527:J4527"/>
    <mergeCell ref="L4527:M4527"/>
    <mergeCell ref="O4527:P4527"/>
    <mergeCell ref="Q4527:R4527"/>
    <mergeCell ref="B4528:C4528"/>
    <mergeCell ref="D4528:F4528"/>
    <mergeCell ref="B4536:C4536"/>
    <mergeCell ref="D4536:F4536"/>
    <mergeCell ref="G4536:H4536"/>
    <mergeCell ref="I4536:J4536"/>
    <mergeCell ref="L4536:M4536"/>
    <mergeCell ref="O4536:P4536"/>
    <mergeCell ref="O4534:P4534"/>
    <mergeCell ref="Q4534:R4534"/>
    <mergeCell ref="B4535:C4535"/>
    <mergeCell ref="D4535:F4535"/>
    <mergeCell ref="G4535:H4535"/>
    <mergeCell ref="I4535:J4535"/>
    <mergeCell ref="L4535:M4535"/>
    <mergeCell ref="O4535:P4535"/>
    <mergeCell ref="Q4535:R4535"/>
    <mergeCell ref="G4533:H4533"/>
    <mergeCell ref="I4533:J4533"/>
    <mergeCell ref="L4533:M4533"/>
    <mergeCell ref="O4533:P4533"/>
    <mergeCell ref="Q4533:R4533"/>
    <mergeCell ref="B4534:C4534"/>
    <mergeCell ref="D4534:F4534"/>
    <mergeCell ref="G4534:H4534"/>
    <mergeCell ref="I4534:J4534"/>
    <mergeCell ref="L4534:M4534"/>
    <mergeCell ref="Q4541:R4541"/>
    <mergeCell ref="B4532:C4532"/>
    <mergeCell ref="D4532:F4532"/>
    <mergeCell ref="G4532:H4532"/>
    <mergeCell ref="I4532:J4532"/>
    <mergeCell ref="L4532:M4532"/>
    <mergeCell ref="O4532:P4532"/>
    <mergeCell ref="Q4532:R4532"/>
    <mergeCell ref="B4533:C4533"/>
    <mergeCell ref="D4533:F4533"/>
    <mergeCell ref="B4541:C4541"/>
    <mergeCell ref="D4541:F4541"/>
    <mergeCell ref="G4541:H4541"/>
    <mergeCell ref="I4541:J4541"/>
    <mergeCell ref="L4541:M4541"/>
    <mergeCell ref="O4541:P4541"/>
    <mergeCell ref="O4539:P4539"/>
    <mergeCell ref="Q4539:R4539"/>
    <mergeCell ref="B4540:C4540"/>
    <mergeCell ref="D4540:F4540"/>
    <mergeCell ref="G4540:H4540"/>
    <mergeCell ref="I4540:J4540"/>
    <mergeCell ref="L4540:M4540"/>
    <mergeCell ref="O4540:P4540"/>
    <mergeCell ref="Q4540:R4540"/>
    <mergeCell ref="G4538:H4538"/>
    <mergeCell ref="I4538:J4538"/>
    <mergeCell ref="L4538:M4538"/>
    <mergeCell ref="O4538:P4538"/>
    <mergeCell ref="Q4538:R4538"/>
    <mergeCell ref="B4539:C4539"/>
    <mergeCell ref="D4539:F4539"/>
    <mergeCell ref="G4539:H4539"/>
    <mergeCell ref="I4539:J4539"/>
    <mergeCell ref="L4539:M4539"/>
    <mergeCell ref="Q4546:R4546"/>
    <mergeCell ref="B4537:C4537"/>
    <mergeCell ref="D4537:F4537"/>
    <mergeCell ref="G4537:H4537"/>
    <mergeCell ref="I4537:J4537"/>
    <mergeCell ref="L4537:M4537"/>
    <mergeCell ref="O4537:P4537"/>
    <mergeCell ref="Q4537:R4537"/>
    <mergeCell ref="B4538:C4538"/>
    <mergeCell ref="D4538:F4538"/>
    <mergeCell ref="B4546:C4546"/>
    <mergeCell ref="D4546:F4546"/>
    <mergeCell ref="G4546:H4546"/>
    <mergeCell ref="I4546:J4546"/>
    <mergeCell ref="L4546:M4546"/>
    <mergeCell ref="O4546:P4546"/>
    <mergeCell ref="O4544:P4544"/>
    <mergeCell ref="Q4544:R4544"/>
    <mergeCell ref="B4545:C4545"/>
    <mergeCell ref="D4545:F4545"/>
    <mergeCell ref="G4545:H4545"/>
    <mergeCell ref="I4545:J4545"/>
    <mergeCell ref="L4545:M4545"/>
    <mergeCell ref="O4545:P4545"/>
    <mergeCell ref="Q4545:R4545"/>
    <mergeCell ref="G4543:H4543"/>
    <mergeCell ref="I4543:J4543"/>
    <mergeCell ref="L4543:M4543"/>
    <mergeCell ref="O4543:P4543"/>
    <mergeCell ref="Q4543:R4543"/>
    <mergeCell ref="B4544:C4544"/>
    <mergeCell ref="D4544:F4544"/>
    <mergeCell ref="G4544:H4544"/>
    <mergeCell ref="I4544:J4544"/>
    <mergeCell ref="L4544:M4544"/>
    <mergeCell ref="Q4551:R4551"/>
    <mergeCell ref="B4542:C4542"/>
    <mergeCell ref="D4542:F4542"/>
    <mergeCell ref="G4542:H4542"/>
    <mergeCell ref="I4542:J4542"/>
    <mergeCell ref="L4542:M4542"/>
    <mergeCell ref="O4542:P4542"/>
    <mergeCell ref="Q4542:R4542"/>
    <mergeCell ref="B4543:C4543"/>
    <mergeCell ref="D4543:F4543"/>
    <mergeCell ref="B4551:C4551"/>
    <mergeCell ref="D4551:F4551"/>
    <mergeCell ref="G4551:H4551"/>
    <mergeCell ref="I4551:J4551"/>
    <mergeCell ref="L4551:M4551"/>
    <mergeCell ref="O4551:P4551"/>
    <mergeCell ref="O4549:P4549"/>
    <mergeCell ref="Q4549:R4549"/>
    <mergeCell ref="B4550:C4550"/>
    <mergeCell ref="D4550:F4550"/>
    <mergeCell ref="G4550:H4550"/>
    <mergeCell ref="I4550:J4550"/>
    <mergeCell ref="L4550:M4550"/>
    <mergeCell ref="O4550:P4550"/>
    <mergeCell ref="Q4550:R4550"/>
    <mergeCell ref="G4548:H4548"/>
    <mergeCell ref="I4548:J4548"/>
    <mergeCell ref="L4548:M4548"/>
    <mergeCell ref="O4548:P4548"/>
    <mergeCell ref="Q4548:R4548"/>
    <mergeCell ref="B4549:C4549"/>
    <mergeCell ref="D4549:F4549"/>
    <mergeCell ref="G4549:H4549"/>
    <mergeCell ref="I4549:J4549"/>
    <mergeCell ref="L4549:M4549"/>
    <mergeCell ref="Q4556:R4556"/>
    <mergeCell ref="B4547:C4547"/>
    <mergeCell ref="D4547:F4547"/>
    <mergeCell ref="G4547:H4547"/>
    <mergeCell ref="I4547:J4547"/>
    <mergeCell ref="L4547:M4547"/>
    <mergeCell ref="O4547:P4547"/>
    <mergeCell ref="Q4547:R4547"/>
    <mergeCell ref="B4548:C4548"/>
    <mergeCell ref="D4548:F4548"/>
    <mergeCell ref="B4556:C4556"/>
    <mergeCell ref="D4556:F4556"/>
    <mergeCell ref="G4556:H4556"/>
    <mergeCell ref="I4556:J4556"/>
    <mergeCell ref="L4556:M4556"/>
    <mergeCell ref="O4556:P4556"/>
    <mergeCell ref="O4554:P4554"/>
    <mergeCell ref="Q4554:R4554"/>
    <mergeCell ref="B4555:C4555"/>
    <mergeCell ref="D4555:F4555"/>
    <mergeCell ref="G4555:H4555"/>
    <mergeCell ref="I4555:J4555"/>
    <mergeCell ref="L4555:M4555"/>
    <mergeCell ref="O4555:P4555"/>
    <mergeCell ref="Q4555:R4555"/>
    <mergeCell ref="G4553:H4553"/>
    <mergeCell ref="I4553:J4553"/>
    <mergeCell ref="L4553:M4553"/>
    <mergeCell ref="O4553:P4553"/>
    <mergeCell ref="Q4553:R4553"/>
    <mergeCell ref="B4554:C4554"/>
    <mergeCell ref="D4554:F4554"/>
    <mergeCell ref="G4554:H4554"/>
    <mergeCell ref="I4554:J4554"/>
    <mergeCell ref="L4554:M4554"/>
    <mergeCell ref="Q4561:R4561"/>
    <mergeCell ref="B4552:C4552"/>
    <mergeCell ref="D4552:F4552"/>
    <mergeCell ref="G4552:H4552"/>
    <mergeCell ref="I4552:J4552"/>
    <mergeCell ref="L4552:M4552"/>
    <mergeCell ref="O4552:P4552"/>
    <mergeCell ref="Q4552:R4552"/>
    <mergeCell ref="B4553:C4553"/>
    <mergeCell ref="D4553:F4553"/>
    <mergeCell ref="B4561:C4561"/>
    <mergeCell ref="D4561:F4561"/>
    <mergeCell ref="G4561:H4561"/>
    <mergeCell ref="I4561:J4561"/>
    <mergeCell ref="L4561:M4561"/>
    <mergeCell ref="O4561:P4561"/>
    <mergeCell ref="Q4559:R4559"/>
    <mergeCell ref="B4560:C4560"/>
    <mergeCell ref="D4560:F4560"/>
    <mergeCell ref="G4560:H4560"/>
    <mergeCell ref="I4560:J4560"/>
    <mergeCell ref="L4560:M4560"/>
    <mergeCell ref="O4560:P4560"/>
    <mergeCell ref="Q4560:R4560"/>
    <mergeCell ref="B4559:C4559"/>
    <mergeCell ref="D4559:F4559"/>
    <mergeCell ref="G4559:H4559"/>
    <mergeCell ref="I4559:J4559"/>
    <mergeCell ref="L4559:M4559"/>
    <mergeCell ref="O4559:P4559"/>
    <mergeCell ref="D4558:F4558"/>
    <mergeCell ref="G4558:H4558"/>
    <mergeCell ref="I4558:J4558"/>
    <mergeCell ref="L4558:M4558"/>
    <mergeCell ref="O4558:P4558"/>
    <mergeCell ref="Q4558:R4558"/>
    <mergeCell ref="O4569:P4569"/>
    <mergeCell ref="Q4569:R4569"/>
    <mergeCell ref="B4557:C4557"/>
    <mergeCell ref="D4557:F4557"/>
    <mergeCell ref="G4557:H4557"/>
    <mergeCell ref="I4557:J4557"/>
    <mergeCell ref="L4557:M4557"/>
    <mergeCell ref="O4557:P4557"/>
    <mergeCell ref="Q4557:R4557"/>
    <mergeCell ref="B4558:C4558"/>
    <mergeCell ref="B4568:C4568"/>
    <mergeCell ref="D4568:F4568"/>
    <mergeCell ref="G4568:H4568"/>
    <mergeCell ref="I4568:J4568"/>
    <mergeCell ref="L4568:R4568"/>
    <mergeCell ref="B4569:C4569"/>
    <mergeCell ref="D4569:F4569"/>
    <mergeCell ref="G4569:H4569"/>
    <mergeCell ref="I4569:J4569"/>
    <mergeCell ref="L4569:M4569"/>
    <mergeCell ref="A4565:K4565"/>
    <mergeCell ref="L4565:M4565"/>
    <mergeCell ref="O4565:P4565"/>
    <mergeCell ref="Q4565:R4565"/>
    <mergeCell ref="A4566:S4566"/>
    <mergeCell ref="A4567:D4567"/>
    <mergeCell ref="E4567:O4567"/>
    <mergeCell ref="P4567:Q4567"/>
    <mergeCell ref="R4567:S4567"/>
    <mergeCell ref="G4563:H4563"/>
    <mergeCell ref="I4563:J4563"/>
    <mergeCell ref="L4563:M4563"/>
    <mergeCell ref="O4563:P4563"/>
    <mergeCell ref="Q4563:R4563"/>
    <mergeCell ref="A4564:K4564"/>
    <mergeCell ref="L4564:M4564"/>
    <mergeCell ref="O4564:P4564"/>
    <mergeCell ref="Q4564:R4564"/>
    <mergeCell ref="Q4574:R4574"/>
    <mergeCell ref="B4562:C4562"/>
    <mergeCell ref="D4562:F4562"/>
    <mergeCell ref="G4562:H4562"/>
    <mergeCell ref="I4562:J4562"/>
    <mergeCell ref="L4562:M4562"/>
    <mergeCell ref="O4562:P4562"/>
    <mergeCell ref="Q4562:R4562"/>
    <mergeCell ref="B4563:C4563"/>
    <mergeCell ref="D4563:F4563"/>
    <mergeCell ref="B4574:C4574"/>
    <mergeCell ref="D4574:F4574"/>
    <mergeCell ref="G4574:H4574"/>
    <mergeCell ref="I4574:J4574"/>
    <mergeCell ref="L4574:M4574"/>
    <mergeCell ref="O4574:P4574"/>
    <mergeCell ref="O4572:P4572"/>
    <mergeCell ref="Q4572:R4572"/>
    <mergeCell ref="B4573:C4573"/>
    <mergeCell ref="D4573:F4573"/>
    <mergeCell ref="G4573:H4573"/>
    <mergeCell ref="I4573:J4573"/>
    <mergeCell ref="L4573:M4573"/>
    <mergeCell ref="O4573:P4573"/>
    <mergeCell ref="Q4573:R4573"/>
    <mergeCell ref="G4571:H4571"/>
    <mergeCell ref="I4571:J4571"/>
    <mergeCell ref="L4571:M4571"/>
    <mergeCell ref="O4571:P4571"/>
    <mergeCell ref="Q4571:R4571"/>
    <mergeCell ref="B4572:C4572"/>
    <mergeCell ref="D4572:F4572"/>
    <mergeCell ref="G4572:H4572"/>
    <mergeCell ref="I4572:J4572"/>
    <mergeCell ref="L4572:M4572"/>
    <mergeCell ref="Q4579:R4579"/>
    <mergeCell ref="B4570:C4570"/>
    <mergeCell ref="D4570:F4570"/>
    <mergeCell ref="G4570:H4570"/>
    <mergeCell ref="I4570:J4570"/>
    <mergeCell ref="L4570:M4570"/>
    <mergeCell ref="O4570:P4570"/>
    <mergeCell ref="Q4570:R4570"/>
    <mergeCell ref="B4571:C4571"/>
    <mergeCell ref="D4571:F4571"/>
    <mergeCell ref="B4579:C4579"/>
    <mergeCell ref="D4579:F4579"/>
    <mergeCell ref="G4579:H4579"/>
    <mergeCell ref="I4579:J4579"/>
    <mergeCell ref="L4579:M4579"/>
    <mergeCell ref="O4579:P4579"/>
    <mergeCell ref="O4577:P4577"/>
    <mergeCell ref="Q4577:R4577"/>
    <mergeCell ref="B4578:C4578"/>
    <mergeCell ref="D4578:F4578"/>
    <mergeCell ref="G4578:H4578"/>
    <mergeCell ref="I4578:J4578"/>
    <mergeCell ref="L4578:M4578"/>
    <mergeCell ref="O4578:P4578"/>
    <mergeCell ref="Q4578:R4578"/>
    <mergeCell ref="G4576:H4576"/>
    <mergeCell ref="I4576:J4576"/>
    <mergeCell ref="L4576:M4576"/>
    <mergeCell ref="O4576:P4576"/>
    <mergeCell ref="Q4576:R4576"/>
    <mergeCell ref="B4577:C4577"/>
    <mergeCell ref="D4577:F4577"/>
    <mergeCell ref="G4577:H4577"/>
    <mergeCell ref="I4577:J4577"/>
    <mergeCell ref="L4577:M4577"/>
    <mergeCell ref="Q4584:R4584"/>
    <mergeCell ref="B4575:C4575"/>
    <mergeCell ref="D4575:F4575"/>
    <mergeCell ref="G4575:H4575"/>
    <mergeCell ref="I4575:J4575"/>
    <mergeCell ref="L4575:M4575"/>
    <mergeCell ref="O4575:P4575"/>
    <mergeCell ref="Q4575:R4575"/>
    <mergeCell ref="B4576:C4576"/>
    <mergeCell ref="D4576:F4576"/>
    <mergeCell ref="B4584:C4584"/>
    <mergeCell ref="D4584:F4584"/>
    <mergeCell ref="G4584:H4584"/>
    <mergeCell ref="I4584:J4584"/>
    <mergeCell ref="L4584:M4584"/>
    <mergeCell ref="O4584:P4584"/>
    <mergeCell ref="O4582:P4582"/>
    <mergeCell ref="Q4582:R4582"/>
    <mergeCell ref="B4583:C4583"/>
    <mergeCell ref="D4583:F4583"/>
    <mergeCell ref="G4583:H4583"/>
    <mergeCell ref="I4583:J4583"/>
    <mergeCell ref="L4583:M4583"/>
    <mergeCell ref="O4583:P4583"/>
    <mergeCell ref="Q4583:R4583"/>
    <mergeCell ref="G4581:H4581"/>
    <mergeCell ref="I4581:J4581"/>
    <mergeCell ref="L4581:M4581"/>
    <mergeCell ref="O4581:P4581"/>
    <mergeCell ref="Q4581:R4581"/>
    <mergeCell ref="B4582:C4582"/>
    <mergeCell ref="D4582:F4582"/>
    <mergeCell ref="G4582:H4582"/>
    <mergeCell ref="I4582:J4582"/>
    <mergeCell ref="L4582:M4582"/>
    <mergeCell ref="Q4589:R4589"/>
    <mergeCell ref="B4580:C4580"/>
    <mergeCell ref="D4580:F4580"/>
    <mergeCell ref="G4580:H4580"/>
    <mergeCell ref="I4580:J4580"/>
    <mergeCell ref="L4580:M4580"/>
    <mergeCell ref="O4580:P4580"/>
    <mergeCell ref="Q4580:R4580"/>
    <mergeCell ref="B4581:C4581"/>
    <mergeCell ref="D4581:F4581"/>
    <mergeCell ref="B4589:C4589"/>
    <mergeCell ref="D4589:F4589"/>
    <mergeCell ref="G4589:H4589"/>
    <mergeCell ref="I4589:J4589"/>
    <mergeCell ref="L4589:M4589"/>
    <mergeCell ref="O4589:P4589"/>
    <mergeCell ref="O4587:P4587"/>
    <mergeCell ref="Q4587:R4587"/>
    <mergeCell ref="B4588:C4588"/>
    <mergeCell ref="D4588:F4588"/>
    <mergeCell ref="G4588:H4588"/>
    <mergeCell ref="I4588:J4588"/>
    <mergeCell ref="L4588:M4588"/>
    <mergeCell ref="O4588:P4588"/>
    <mergeCell ref="Q4588:R4588"/>
    <mergeCell ref="G4586:H4586"/>
    <mergeCell ref="I4586:J4586"/>
    <mergeCell ref="L4586:M4586"/>
    <mergeCell ref="O4586:P4586"/>
    <mergeCell ref="Q4586:R4586"/>
    <mergeCell ref="B4587:C4587"/>
    <mergeCell ref="D4587:F4587"/>
    <mergeCell ref="G4587:H4587"/>
    <mergeCell ref="I4587:J4587"/>
    <mergeCell ref="L4587:M4587"/>
    <mergeCell ref="Q4594:R4594"/>
    <mergeCell ref="B4585:C4585"/>
    <mergeCell ref="D4585:F4585"/>
    <mergeCell ref="G4585:H4585"/>
    <mergeCell ref="I4585:J4585"/>
    <mergeCell ref="L4585:M4585"/>
    <mergeCell ref="O4585:P4585"/>
    <mergeCell ref="Q4585:R4585"/>
    <mergeCell ref="B4586:C4586"/>
    <mergeCell ref="D4586:F4586"/>
    <mergeCell ref="B4594:C4594"/>
    <mergeCell ref="D4594:F4594"/>
    <mergeCell ref="G4594:H4594"/>
    <mergeCell ref="I4594:J4594"/>
    <mergeCell ref="L4594:M4594"/>
    <mergeCell ref="O4594:P4594"/>
    <mergeCell ref="O4592:P4592"/>
    <mergeCell ref="Q4592:R4592"/>
    <mergeCell ref="B4593:C4593"/>
    <mergeCell ref="D4593:F4593"/>
    <mergeCell ref="G4593:H4593"/>
    <mergeCell ref="I4593:J4593"/>
    <mergeCell ref="L4593:M4593"/>
    <mergeCell ref="O4593:P4593"/>
    <mergeCell ref="Q4593:R4593"/>
    <mergeCell ref="G4591:H4591"/>
    <mergeCell ref="I4591:J4591"/>
    <mergeCell ref="L4591:M4591"/>
    <mergeCell ref="O4591:P4591"/>
    <mergeCell ref="Q4591:R4591"/>
    <mergeCell ref="B4592:C4592"/>
    <mergeCell ref="D4592:F4592"/>
    <mergeCell ref="G4592:H4592"/>
    <mergeCell ref="I4592:J4592"/>
    <mergeCell ref="L4592:M4592"/>
    <mergeCell ref="Q4599:R4599"/>
    <mergeCell ref="B4590:C4590"/>
    <mergeCell ref="D4590:F4590"/>
    <mergeCell ref="G4590:H4590"/>
    <mergeCell ref="I4590:J4590"/>
    <mergeCell ref="L4590:M4590"/>
    <mergeCell ref="O4590:P4590"/>
    <mergeCell ref="Q4590:R4590"/>
    <mergeCell ref="B4591:C4591"/>
    <mergeCell ref="D4591:F4591"/>
    <mergeCell ref="B4599:C4599"/>
    <mergeCell ref="D4599:F4599"/>
    <mergeCell ref="G4599:H4599"/>
    <mergeCell ref="I4599:J4599"/>
    <mergeCell ref="L4599:M4599"/>
    <mergeCell ref="O4599:P4599"/>
    <mergeCell ref="O4597:P4597"/>
    <mergeCell ref="Q4597:R4597"/>
    <mergeCell ref="B4598:C4598"/>
    <mergeCell ref="D4598:F4598"/>
    <mergeCell ref="G4598:H4598"/>
    <mergeCell ref="I4598:J4598"/>
    <mergeCell ref="L4598:M4598"/>
    <mergeCell ref="O4598:P4598"/>
    <mergeCell ref="Q4598:R4598"/>
    <mergeCell ref="G4596:H4596"/>
    <mergeCell ref="I4596:J4596"/>
    <mergeCell ref="L4596:M4596"/>
    <mergeCell ref="O4596:P4596"/>
    <mergeCell ref="Q4596:R4596"/>
    <mergeCell ref="B4597:C4597"/>
    <mergeCell ref="D4597:F4597"/>
    <mergeCell ref="G4597:H4597"/>
    <mergeCell ref="I4597:J4597"/>
    <mergeCell ref="L4597:M4597"/>
    <mergeCell ref="Q4604:R4604"/>
    <mergeCell ref="B4595:C4595"/>
    <mergeCell ref="D4595:F4595"/>
    <mergeCell ref="G4595:H4595"/>
    <mergeCell ref="I4595:J4595"/>
    <mergeCell ref="L4595:M4595"/>
    <mergeCell ref="O4595:P4595"/>
    <mergeCell ref="Q4595:R4595"/>
    <mergeCell ref="B4596:C4596"/>
    <mergeCell ref="D4596:F4596"/>
    <mergeCell ref="B4604:C4604"/>
    <mergeCell ref="D4604:F4604"/>
    <mergeCell ref="G4604:H4604"/>
    <mergeCell ref="I4604:J4604"/>
    <mergeCell ref="L4604:M4604"/>
    <mergeCell ref="O4604:P4604"/>
    <mergeCell ref="O4602:P4602"/>
    <mergeCell ref="Q4602:R4602"/>
    <mergeCell ref="B4603:C4603"/>
    <mergeCell ref="D4603:F4603"/>
    <mergeCell ref="G4603:H4603"/>
    <mergeCell ref="I4603:J4603"/>
    <mergeCell ref="L4603:M4603"/>
    <mergeCell ref="O4603:P4603"/>
    <mergeCell ref="Q4603:R4603"/>
    <mergeCell ref="G4601:H4601"/>
    <mergeCell ref="I4601:J4601"/>
    <mergeCell ref="L4601:M4601"/>
    <mergeCell ref="O4601:P4601"/>
    <mergeCell ref="Q4601:R4601"/>
    <mergeCell ref="B4602:C4602"/>
    <mergeCell ref="D4602:F4602"/>
    <mergeCell ref="G4602:H4602"/>
    <mergeCell ref="I4602:J4602"/>
    <mergeCell ref="L4602:M4602"/>
    <mergeCell ref="Q4609:R4609"/>
    <mergeCell ref="B4600:C4600"/>
    <mergeCell ref="D4600:F4600"/>
    <mergeCell ref="G4600:H4600"/>
    <mergeCell ref="I4600:J4600"/>
    <mergeCell ref="L4600:M4600"/>
    <mergeCell ref="O4600:P4600"/>
    <mergeCell ref="Q4600:R4600"/>
    <mergeCell ref="B4601:C4601"/>
    <mergeCell ref="D4601:F4601"/>
    <mergeCell ref="B4609:C4609"/>
    <mergeCell ref="D4609:F4609"/>
    <mergeCell ref="G4609:H4609"/>
    <mergeCell ref="I4609:J4609"/>
    <mergeCell ref="L4609:M4609"/>
    <mergeCell ref="O4609:P4609"/>
    <mergeCell ref="O4607:P4607"/>
    <mergeCell ref="Q4607:R4607"/>
    <mergeCell ref="B4608:C4608"/>
    <mergeCell ref="D4608:F4608"/>
    <mergeCell ref="G4608:H4608"/>
    <mergeCell ref="I4608:J4608"/>
    <mergeCell ref="L4608:M4608"/>
    <mergeCell ref="O4608:P4608"/>
    <mergeCell ref="Q4608:R4608"/>
    <mergeCell ref="G4606:H4606"/>
    <mergeCell ref="I4606:J4606"/>
    <mergeCell ref="L4606:M4606"/>
    <mergeCell ref="O4606:P4606"/>
    <mergeCell ref="Q4606:R4606"/>
    <mergeCell ref="B4607:C4607"/>
    <mergeCell ref="D4607:F4607"/>
    <mergeCell ref="G4607:H4607"/>
    <mergeCell ref="I4607:J4607"/>
    <mergeCell ref="L4607:M4607"/>
    <mergeCell ref="Q4617:R4617"/>
    <mergeCell ref="B4605:C4605"/>
    <mergeCell ref="D4605:F4605"/>
    <mergeCell ref="G4605:H4605"/>
    <mergeCell ref="I4605:J4605"/>
    <mergeCell ref="L4605:M4605"/>
    <mergeCell ref="O4605:P4605"/>
    <mergeCell ref="Q4605:R4605"/>
    <mergeCell ref="B4606:C4606"/>
    <mergeCell ref="D4606:F4606"/>
    <mergeCell ref="B4617:C4617"/>
    <mergeCell ref="D4617:F4617"/>
    <mergeCell ref="G4617:H4617"/>
    <mergeCell ref="I4617:J4617"/>
    <mergeCell ref="L4617:M4617"/>
    <mergeCell ref="O4617:P4617"/>
    <mergeCell ref="Q4615:R4615"/>
    <mergeCell ref="B4616:C4616"/>
    <mergeCell ref="D4616:F4616"/>
    <mergeCell ref="G4616:H4616"/>
    <mergeCell ref="I4616:J4616"/>
    <mergeCell ref="L4616:M4616"/>
    <mergeCell ref="O4616:P4616"/>
    <mergeCell ref="Q4616:R4616"/>
    <mergeCell ref="B4615:C4615"/>
    <mergeCell ref="D4615:F4615"/>
    <mergeCell ref="G4615:H4615"/>
    <mergeCell ref="I4615:J4615"/>
    <mergeCell ref="L4615:M4615"/>
    <mergeCell ref="O4615:P4615"/>
    <mergeCell ref="A4613:D4613"/>
    <mergeCell ref="E4613:O4613"/>
    <mergeCell ref="P4613:Q4613"/>
    <mergeCell ref="R4613:S4613"/>
    <mergeCell ref="B4614:C4614"/>
    <mergeCell ref="D4614:F4614"/>
    <mergeCell ref="G4614:H4614"/>
    <mergeCell ref="I4614:J4614"/>
    <mergeCell ref="L4614:R4614"/>
    <mergeCell ref="Q4622:R4622"/>
    <mergeCell ref="A4610:K4610"/>
    <mergeCell ref="L4610:M4610"/>
    <mergeCell ref="O4610:P4610"/>
    <mergeCell ref="Q4610:R4610"/>
    <mergeCell ref="A4611:K4611"/>
    <mergeCell ref="L4611:M4611"/>
    <mergeCell ref="O4611:P4611"/>
    <mergeCell ref="Q4611:R4611"/>
    <mergeCell ref="A4612:S4612"/>
    <mergeCell ref="B4622:C4622"/>
    <mergeCell ref="D4622:F4622"/>
    <mergeCell ref="G4622:H4622"/>
    <mergeCell ref="I4622:J4622"/>
    <mergeCell ref="L4622:M4622"/>
    <mergeCell ref="O4622:P4622"/>
    <mergeCell ref="O4620:P4620"/>
    <mergeCell ref="Q4620:R4620"/>
    <mergeCell ref="B4621:C4621"/>
    <mergeCell ref="D4621:F4621"/>
    <mergeCell ref="G4621:H4621"/>
    <mergeCell ref="I4621:J4621"/>
    <mergeCell ref="L4621:M4621"/>
    <mergeCell ref="O4621:P4621"/>
    <mergeCell ref="Q4621:R4621"/>
    <mergeCell ref="G4619:H4619"/>
    <mergeCell ref="I4619:J4619"/>
    <mergeCell ref="L4619:M4619"/>
    <mergeCell ref="O4619:P4619"/>
    <mergeCell ref="Q4619:R4619"/>
    <mergeCell ref="B4620:C4620"/>
    <mergeCell ref="D4620:F4620"/>
    <mergeCell ref="G4620:H4620"/>
    <mergeCell ref="I4620:J4620"/>
    <mergeCell ref="L4620:M4620"/>
    <mergeCell ref="Q4627:R4627"/>
    <mergeCell ref="B4618:C4618"/>
    <mergeCell ref="D4618:F4618"/>
    <mergeCell ref="G4618:H4618"/>
    <mergeCell ref="I4618:J4618"/>
    <mergeCell ref="L4618:M4618"/>
    <mergeCell ref="O4618:P4618"/>
    <mergeCell ref="Q4618:R4618"/>
    <mergeCell ref="B4619:C4619"/>
    <mergeCell ref="D4619:F4619"/>
    <mergeCell ref="B4627:C4627"/>
    <mergeCell ref="D4627:F4627"/>
    <mergeCell ref="G4627:H4627"/>
    <mergeCell ref="I4627:J4627"/>
    <mergeCell ref="L4627:M4627"/>
    <mergeCell ref="O4627:P4627"/>
    <mergeCell ref="O4625:P4625"/>
    <mergeCell ref="Q4625:R4625"/>
    <mergeCell ref="B4626:C4626"/>
    <mergeCell ref="D4626:F4626"/>
    <mergeCell ref="G4626:H4626"/>
    <mergeCell ref="I4626:J4626"/>
    <mergeCell ref="L4626:M4626"/>
    <mergeCell ref="O4626:P4626"/>
    <mergeCell ref="Q4626:R4626"/>
    <mergeCell ref="G4624:H4624"/>
    <mergeCell ref="I4624:J4624"/>
    <mergeCell ref="L4624:M4624"/>
    <mergeCell ref="O4624:P4624"/>
    <mergeCell ref="Q4624:R4624"/>
    <mergeCell ref="B4625:C4625"/>
    <mergeCell ref="D4625:F4625"/>
    <mergeCell ref="G4625:H4625"/>
    <mergeCell ref="I4625:J4625"/>
    <mergeCell ref="L4625:M4625"/>
    <mergeCell ref="Q4632:R4632"/>
    <mergeCell ref="B4623:C4623"/>
    <mergeCell ref="D4623:F4623"/>
    <mergeCell ref="G4623:H4623"/>
    <mergeCell ref="I4623:J4623"/>
    <mergeCell ref="L4623:M4623"/>
    <mergeCell ref="O4623:P4623"/>
    <mergeCell ref="Q4623:R4623"/>
    <mergeCell ref="B4624:C4624"/>
    <mergeCell ref="D4624:F4624"/>
    <mergeCell ref="B4632:C4632"/>
    <mergeCell ref="D4632:F4632"/>
    <mergeCell ref="G4632:H4632"/>
    <mergeCell ref="I4632:J4632"/>
    <mergeCell ref="L4632:M4632"/>
    <mergeCell ref="O4632:P4632"/>
    <mergeCell ref="O4630:P4630"/>
    <mergeCell ref="Q4630:R4630"/>
    <mergeCell ref="B4631:C4631"/>
    <mergeCell ref="D4631:F4631"/>
    <mergeCell ref="G4631:H4631"/>
    <mergeCell ref="I4631:J4631"/>
    <mergeCell ref="L4631:M4631"/>
    <mergeCell ref="O4631:P4631"/>
    <mergeCell ref="Q4631:R4631"/>
    <mergeCell ref="G4629:H4629"/>
    <mergeCell ref="I4629:J4629"/>
    <mergeCell ref="L4629:M4629"/>
    <mergeCell ref="O4629:P4629"/>
    <mergeCell ref="Q4629:R4629"/>
    <mergeCell ref="B4630:C4630"/>
    <mergeCell ref="D4630:F4630"/>
    <mergeCell ref="G4630:H4630"/>
    <mergeCell ref="I4630:J4630"/>
    <mergeCell ref="L4630:M4630"/>
    <mergeCell ref="Q4637:R4637"/>
    <mergeCell ref="B4628:C4628"/>
    <mergeCell ref="D4628:F4628"/>
    <mergeCell ref="G4628:H4628"/>
    <mergeCell ref="I4628:J4628"/>
    <mergeCell ref="L4628:M4628"/>
    <mergeCell ref="O4628:P4628"/>
    <mergeCell ref="Q4628:R4628"/>
    <mergeCell ref="B4629:C4629"/>
    <mergeCell ref="D4629:F4629"/>
    <mergeCell ref="B4637:C4637"/>
    <mergeCell ref="D4637:F4637"/>
    <mergeCell ref="G4637:H4637"/>
    <mergeCell ref="I4637:J4637"/>
    <mergeCell ref="L4637:M4637"/>
    <mergeCell ref="O4637:P4637"/>
    <mergeCell ref="O4635:P4635"/>
    <mergeCell ref="Q4635:R4635"/>
    <mergeCell ref="B4636:C4636"/>
    <mergeCell ref="D4636:F4636"/>
    <mergeCell ref="G4636:H4636"/>
    <mergeCell ref="I4636:J4636"/>
    <mergeCell ref="L4636:M4636"/>
    <mergeCell ref="O4636:P4636"/>
    <mergeCell ref="Q4636:R4636"/>
    <mergeCell ref="G4634:H4634"/>
    <mergeCell ref="I4634:J4634"/>
    <mergeCell ref="L4634:M4634"/>
    <mergeCell ref="O4634:P4634"/>
    <mergeCell ref="Q4634:R4634"/>
    <mergeCell ref="B4635:C4635"/>
    <mergeCell ref="D4635:F4635"/>
    <mergeCell ref="G4635:H4635"/>
    <mergeCell ref="I4635:J4635"/>
    <mergeCell ref="L4635:M4635"/>
    <mergeCell ref="Q4642:R4642"/>
    <mergeCell ref="B4633:C4633"/>
    <mergeCell ref="D4633:F4633"/>
    <mergeCell ref="G4633:H4633"/>
    <mergeCell ref="I4633:J4633"/>
    <mergeCell ref="L4633:M4633"/>
    <mergeCell ref="O4633:P4633"/>
    <mergeCell ref="Q4633:R4633"/>
    <mergeCell ref="B4634:C4634"/>
    <mergeCell ref="D4634:F4634"/>
    <mergeCell ref="B4642:C4642"/>
    <mergeCell ref="D4642:F4642"/>
    <mergeCell ref="G4642:H4642"/>
    <mergeCell ref="I4642:J4642"/>
    <mergeCell ref="L4642:M4642"/>
    <mergeCell ref="O4642:P4642"/>
    <mergeCell ref="O4640:P4640"/>
    <mergeCell ref="Q4640:R4640"/>
    <mergeCell ref="B4641:C4641"/>
    <mergeCell ref="D4641:F4641"/>
    <mergeCell ref="G4641:H4641"/>
    <mergeCell ref="I4641:J4641"/>
    <mergeCell ref="L4641:M4641"/>
    <mergeCell ref="O4641:P4641"/>
    <mergeCell ref="Q4641:R4641"/>
    <mergeCell ref="G4639:H4639"/>
    <mergeCell ref="I4639:J4639"/>
    <mergeCell ref="L4639:M4639"/>
    <mergeCell ref="O4639:P4639"/>
    <mergeCell ref="Q4639:R4639"/>
    <mergeCell ref="B4640:C4640"/>
    <mergeCell ref="D4640:F4640"/>
    <mergeCell ref="G4640:H4640"/>
    <mergeCell ref="I4640:J4640"/>
    <mergeCell ref="L4640:M4640"/>
    <mergeCell ref="Q4647:R4647"/>
    <mergeCell ref="B4638:C4638"/>
    <mergeCell ref="D4638:F4638"/>
    <mergeCell ref="G4638:H4638"/>
    <mergeCell ref="I4638:J4638"/>
    <mergeCell ref="L4638:M4638"/>
    <mergeCell ref="O4638:P4638"/>
    <mergeCell ref="Q4638:R4638"/>
    <mergeCell ref="B4639:C4639"/>
    <mergeCell ref="D4639:F4639"/>
    <mergeCell ref="B4647:C4647"/>
    <mergeCell ref="D4647:F4647"/>
    <mergeCell ref="G4647:H4647"/>
    <mergeCell ref="I4647:J4647"/>
    <mergeCell ref="L4647:M4647"/>
    <mergeCell ref="O4647:P4647"/>
    <mergeCell ref="Q4645:R4645"/>
    <mergeCell ref="B4646:C4646"/>
    <mergeCell ref="D4646:F4646"/>
    <mergeCell ref="G4646:H4646"/>
    <mergeCell ref="I4646:J4646"/>
    <mergeCell ref="L4646:M4646"/>
    <mergeCell ref="O4646:P4646"/>
    <mergeCell ref="Q4646:R4646"/>
    <mergeCell ref="B4645:C4645"/>
    <mergeCell ref="D4645:F4645"/>
    <mergeCell ref="G4645:H4645"/>
    <mergeCell ref="I4645:J4645"/>
    <mergeCell ref="L4645:M4645"/>
    <mergeCell ref="O4645:P4645"/>
    <mergeCell ref="D4644:F4644"/>
    <mergeCell ref="G4644:H4644"/>
    <mergeCell ref="I4644:J4644"/>
    <mergeCell ref="L4644:M4644"/>
    <mergeCell ref="O4644:P4644"/>
    <mergeCell ref="Q4644:R4644"/>
    <mergeCell ref="O4655:P4655"/>
    <mergeCell ref="Q4655:R4655"/>
    <mergeCell ref="B4643:C4643"/>
    <mergeCell ref="D4643:F4643"/>
    <mergeCell ref="G4643:H4643"/>
    <mergeCell ref="I4643:J4643"/>
    <mergeCell ref="L4643:M4643"/>
    <mergeCell ref="O4643:P4643"/>
    <mergeCell ref="Q4643:R4643"/>
    <mergeCell ref="B4644:C4644"/>
    <mergeCell ref="B4654:C4654"/>
    <mergeCell ref="D4654:F4654"/>
    <mergeCell ref="G4654:H4654"/>
    <mergeCell ref="I4654:J4654"/>
    <mergeCell ref="L4654:R4654"/>
    <mergeCell ref="B4655:C4655"/>
    <mergeCell ref="D4655:F4655"/>
    <mergeCell ref="G4655:H4655"/>
    <mergeCell ref="I4655:J4655"/>
    <mergeCell ref="L4655:M4655"/>
    <mergeCell ref="A4651:K4651"/>
    <mergeCell ref="L4651:M4651"/>
    <mergeCell ref="O4651:P4651"/>
    <mergeCell ref="Q4651:R4651"/>
    <mergeCell ref="A4652:S4652"/>
    <mergeCell ref="A4653:D4653"/>
    <mergeCell ref="E4653:O4653"/>
    <mergeCell ref="P4653:Q4653"/>
    <mergeCell ref="R4653:S4653"/>
    <mergeCell ref="G4649:H4649"/>
    <mergeCell ref="I4649:J4649"/>
    <mergeCell ref="L4649:M4649"/>
    <mergeCell ref="O4649:P4649"/>
    <mergeCell ref="Q4649:R4649"/>
    <mergeCell ref="A4650:K4650"/>
    <mergeCell ref="L4650:M4650"/>
    <mergeCell ref="O4650:P4650"/>
    <mergeCell ref="Q4650:R4650"/>
    <mergeCell ref="Q4660:R4660"/>
    <mergeCell ref="B4648:C4648"/>
    <mergeCell ref="D4648:F4648"/>
    <mergeCell ref="G4648:H4648"/>
    <mergeCell ref="I4648:J4648"/>
    <mergeCell ref="L4648:M4648"/>
    <mergeCell ref="O4648:P4648"/>
    <mergeCell ref="Q4648:R4648"/>
    <mergeCell ref="B4649:C4649"/>
    <mergeCell ref="D4649:F4649"/>
    <mergeCell ref="B4660:C4660"/>
    <mergeCell ref="D4660:F4660"/>
    <mergeCell ref="G4660:H4660"/>
    <mergeCell ref="I4660:J4660"/>
    <mergeCell ref="L4660:M4660"/>
    <mergeCell ref="O4660:P4660"/>
    <mergeCell ref="O4658:P4658"/>
    <mergeCell ref="Q4658:R4658"/>
    <mergeCell ref="B4659:C4659"/>
    <mergeCell ref="D4659:F4659"/>
    <mergeCell ref="G4659:H4659"/>
    <mergeCell ref="I4659:J4659"/>
    <mergeCell ref="L4659:M4659"/>
    <mergeCell ref="O4659:P4659"/>
    <mergeCell ref="Q4659:R4659"/>
    <mergeCell ref="G4657:H4657"/>
    <mergeCell ref="I4657:J4657"/>
    <mergeCell ref="L4657:M4657"/>
    <mergeCell ref="O4657:P4657"/>
    <mergeCell ref="Q4657:R4657"/>
    <mergeCell ref="B4658:C4658"/>
    <mergeCell ref="D4658:F4658"/>
    <mergeCell ref="G4658:H4658"/>
    <mergeCell ref="I4658:J4658"/>
    <mergeCell ref="L4658:M4658"/>
    <mergeCell ref="Q4665:R4665"/>
    <mergeCell ref="B4656:C4656"/>
    <mergeCell ref="D4656:F4656"/>
    <mergeCell ref="G4656:H4656"/>
    <mergeCell ref="I4656:J4656"/>
    <mergeCell ref="L4656:M4656"/>
    <mergeCell ref="O4656:P4656"/>
    <mergeCell ref="Q4656:R4656"/>
    <mergeCell ref="B4657:C4657"/>
    <mergeCell ref="D4657:F4657"/>
    <mergeCell ref="B4665:C4665"/>
    <mergeCell ref="D4665:F4665"/>
    <mergeCell ref="G4665:H4665"/>
    <mergeCell ref="I4665:J4665"/>
    <mergeCell ref="L4665:M4665"/>
    <mergeCell ref="O4665:P4665"/>
    <mergeCell ref="O4663:P4663"/>
    <mergeCell ref="Q4663:R4663"/>
    <mergeCell ref="B4664:C4664"/>
    <mergeCell ref="D4664:F4664"/>
    <mergeCell ref="G4664:H4664"/>
    <mergeCell ref="I4664:J4664"/>
    <mergeCell ref="L4664:M4664"/>
    <mergeCell ref="O4664:P4664"/>
    <mergeCell ref="Q4664:R4664"/>
    <mergeCell ref="G4662:H4662"/>
    <mergeCell ref="I4662:J4662"/>
    <mergeCell ref="L4662:M4662"/>
    <mergeCell ref="O4662:P4662"/>
    <mergeCell ref="Q4662:R4662"/>
    <mergeCell ref="B4663:C4663"/>
    <mergeCell ref="D4663:F4663"/>
    <mergeCell ref="G4663:H4663"/>
    <mergeCell ref="I4663:J4663"/>
    <mergeCell ref="L4663:M4663"/>
    <mergeCell ref="Q4670:R4670"/>
    <mergeCell ref="B4661:C4661"/>
    <mergeCell ref="D4661:F4661"/>
    <mergeCell ref="G4661:H4661"/>
    <mergeCell ref="I4661:J4661"/>
    <mergeCell ref="L4661:M4661"/>
    <mergeCell ref="O4661:P4661"/>
    <mergeCell ref="Q4661:R4661"/>
    <mergeCell ref="B4662:C4662"/>
    <mergeCell ref="D4662:F4662"/>
    <mergeCell ref="B4670:C4670"/>
    <mergeCell ref="D4670:F4670"/>
    <mergeCell ref="G4670:H4670"/>
    <mergeCell ref="I4670:J4670"/>
    <mergeCell ref="L4670:M4670"/>
    <mergeCell ref="O4670:P4670"/>
    <mergeCell ref="O4668:P4668"/>
    <mergeCell ref="Q4668:R4668"/>
    <mergeCell ref="B4669:C4669"/>
    <mergeCell ref="D4669:F4669"/>
    <mergeCell ref="G4669:H4669"/>
    <mergeCell ref="I4669:J4669"/>
    <mergeCell ref="L4669:M4669"/>
    <mergeCell ref="O4669:P4669"/>
    <mergeCell ref="Q4669:R4669"/>
    <mergeCell ref="G4667:H4667"/>
    <mergeCell ref="I4667:J4667"/>
    <mergeCell ref="L4667:M4667"/>
    <mergeCell ref="O4667:P4667"/>
    <mergeCell ref="Q4667:R4667"/>
    <mergeCell ref="B4668:C4668"/>
    <mergeCell ref="D4668:F4668"/>
    <mergeCell ref="G4668:H4668"/>
    <mergeCell ref="I4668:J4668"/>
    <mergeCell ref="L4668:M4668"/>
    <mergeCell ref="Q4675:R4675"/>
    <mergeCell ref="B4666:C4666"/>
    <mergeCell ref="D4666:F4666"/>
    <mergeCell ref="G4666:H4666"/>
    <mergeCell ref="I4666:J4666"/>
    <mergeCell ref="L4666:M4666"/>
    <mergeCell ref="O4666:P4666"/>
    <mergeCell ref="Q4666:R4666"/>
    <mergeCell ref="B4667:C4667"/>
    <mergeCell ref="D4667:F4667"/>
    <mergeCell ref="B4675:C4675"/>
    <mergeCell ref="D4675:F4675"/>
    <mergeCell ref="G4675:H4675"/>
    <mergeCell ref="I4675:J4675"/>
    <mergeCell ref="L4675:M4675"/>
    <mergeCell ref="O4675:P4675"/>
    <mergeCell ref="O4673:P4673"/>
    <mergeCell ref="Q4673:R4673"/>
    <mergeCell ref="B4674:C4674"/>
    <mergeCell ref="D4674:F4674"/>
    <mergeCell ref="G4674:H4674"/>
    <mergeCell ref="I4674:J4674"/>
    <mergeCell ref="L4674:M4674"/>
    <mergeCell ref="O4674:P4674"/>
    <mergeCell ref="Q4674:R4674"/>
    <mergeCell ref="G4672:H4672"/>
    <mergeCell ref="I4672:J4672"/>
    <mergeCell ref="L4672:M4672"/>
    <mergeCell ref="O4672:P4672"/>
    <mergeCell ref="Q4672:R4672"/>
    <mergeCell ref="B4673:C4673"/>
    <mergeCell ref="D4673:F4673"/>
    <mergeCell ref="G4673:H4673"/>
    <mergeCell ref="I4673:J4673"/>
    <mergeCell ref="L4673:M4673"/>
    <mergeCell ref="Q4680:R4680"/>
    <mergeCell ref="B4671:C4671"/>
    <mergeCell ref="D4671:F4671"/>
    <mergeCell ref="G4671:H4671"/>
    <mergeCell ref="I4671:J4671"/>
    <mergeCell ref="L4671:M4671"/>
    <mergeCell ref="O4671:P4671"/>
    <mergeCell ref="Q4671:R4671"/>
    <mergeCell ref="B4672:C4672"/>
    <mergeCell ref="D4672:F4672"/>
    <mergeCell ref="B4680:C4680"/>
    <mergeCell ref="D4680:F4680"/>
    <mergeCell ref="G4680:H4680"/>
    <mergeCell ref="I4680:J4680"/>
    <mergeCell ref="L4680:M4680"/>
    <mergeCell ref="O4680:P4680"/>
    <mergeCell ref="O4678:P4678"/>
    <mergeCell ref="Q4678:R4678"/>
    <mergeCell ref="B4679:C4679"/>
    <mergeCell ref="D4679:F4679"/>
    <mergeCell ref="G4679:H4679"/>
    <mergeCell ref="I4679:J4679"/>
    <mergeCell ref="L4679:M4679"/>
    <mergeCell ref="O4679:P4679"/>
    <mergeCell ref="Q4679:R4679"/>
    <mergeCell ref="G4677:H4677"/>
    <mergeCell ref="I4677:J4677"/>
    <mergeCell ref="L4677:M4677"/>
    <mergeCell ref="O4677:P4677"/>
    <mergeCell ref="Q4677:R4677"/>
    <mergeCell ref="B4678:C4678"/>
    <mergeCell ref="D4678:F4678"/>
    <mergeCell ref="G4678:H4678"/>
    <mergeCell ref="I4678:J4678"/>
    <mergeCell ref="L4678:M4678"/>
    <mergeCell ref="Q4685:R4685"/>
    <mergeCell ref="B4676:C4676"/>
    <mergeCell ref="D4676:F4676"/>
    <mergeCell ref="G4676:H4676"/>
    <mergeCell ref="I4676:J4676"/>
    <mergeCell ref="L4676:M4676"/>
    <mergeCell ref="O4676:P4676"/>
    <mergeCell ref="Q4676:R4676"/>
    <mergeCell ref="B4677:C4677"/>
    <mergeCell ref="D4677:F4677"/>
    <mergeCell ref="B4685:C4685"/>
    <mergeCell ref="D4685:F4685"/>
    <mergeCell ref="G4685:H4685"/>
    <mergeCell ref="I4685:J4685"/>
    <mergeCell ref="L4685:M4685"/>
    <mergeCell ref="O4685:P4685"/>
    <mergeCell ref="O4683:P4683"/>
    <mergeCell ref="Q4683:R4683"/>
    <mergeCell ref="B4684:C4684"/>
    <mergeCell ref="D4684:F4684"/>
    <mergeCell ref="G4684:H4684"/>
    <mergeCell ref="I4684:J4684"/>
    <mergeCell ref="L4684:M4684"/>
    <mergeCell ref="O4684:P4684"/>
    <mergeCell ref="Q4684:R4684"/>
    <mergeCell ref="G4682:H4682"/>
    <mergeCell ref="I4682:J4682"/>
    <mergeCell ref="L4682:M4682"/>
    <mergeCell ref="O4682:P4682"/>
    <mergeCell ref="Q4682:R4682"/>
    <mergeCell ref="B4683:C4683"/>
    <mergeCell ref="D4683:F4683"/>
    <mergeCell ref="G4683:H4683"/>
    <mergeCell ref="I4683:J4683"/>
    <mergeCell ref="L4683:M4683"/>
    <mergeCell ref="Q4690:R4690"/>
    <mergeCell ref="B4681:C4681"/>
    <mergeCell ref="D4681:F4681"/>
    <mergeCell ref="G4681:H4681"/>
    <mergeCell ref="I4681:J4681"/>
    <mergeCell ref="L4681:M4681"/>
    <mergeCell ref="O4681:P4681"/>
    <mergeCell ref="Q4681:R4681"/>
    <mergeCell ref="B4682:C4682"/>
    <mergeCell ref="D4682:F4682"/>
    <mergeCell ref="B4690:C4690"/>
    <mergeCell ref="D4690:F4690"/>
    <mergeCell ref="G4690:H4690"/>
    <mergeCell ref="I4690:J4690"/>
    <mergeCell ref="L4690:M4690"/>
    <mergeCell ref="O4690:P4690"/>
    <mergeCell ref="O4688:P4688"/>
    <mergeCell ref="Q4688:R4688"/>
    <mergeCell ref="B4689:C4689"/>
    <mergeCell ref="D4689:F4689"/>
    <mergeCell ref="G4689:H4689"/>
    <mergeCell ref="I4689:J4689"/>
    <mergeCell ref="L4689:M4689"/>
    <mergeCell ref="O4689:P4689"/>
    <mergeCell ref="Q4689:R4689"/>
    <mergeCell ref="G4687:H4687"/>
    <mergeCell ref="I4687:J4687"/>
    <mergeCell ref="L4687:M4687"/>
    <mergeCell ref="O4687:P4687"/>
    <mergeCell ref="Q4687:R4687"/>
    <mergeCell ref="B4688:C4688"/>
    <mergeCell ref="D4688:F4688"/>
    <mergeCell ref="G4688:H4688"/>
    <mergeCell ref="I4688:J4688"/>
    <mergeCell ref="L4688:M4688"/>
    <mergeCell ref="Q4695:R4695"/>
    <mergeCell ref="B4686:C4686"/>
    <mergeCell ref="D4686:F4686"/>
    <mergeCell ref="G4686:H4686"/>
    <mergeCell ref="I4686:J4686"/>
    <mergeCell ref="L4686:M4686"/>
    <mergeCell ref="O4686:P4686"/>
    <mergeCell ref="Q4686:R4686"/>
    <mergeCell ref="B4687:C4687"/>
    <mergeCell ref="D4687:F4687"/>
    <mergeCell ref="B4695:C4695"/>
    <mergeCell ref="D4695:F4695"/>
    <mergeCell ref="G4695:H4695"/>
    <mergeCell ref="I4695:J4695"/>
    <mergeCell ref="L4695:M4695"/>
    <mergeCell ref="O4695:P4695"/>
    <mergeCell ref="O4693:P4693"/>
    <mergeCell ref="Q4693:R4693"/>
    <mergeCell ref="B4694:C4694"/>
    <mergeCell ref="D4694:F4694"/>
    <mergeCell ref="G4694:H4694"/>
    <mergeCell ref="I4694:J4694"/>
    <mergeCell ref="L4694:M4694"/>
    <mergeCell ref="O4694:P4694"/>
    <mergeCell ref="Q4694:R4694"/>
    <mergeCell ref="G4692:H4692"/>
    <mergeCell ref="I4692:J4692"/>
    <mergeCell ref="L4692:M4692"/>
    <mergeCell ref="O4692:P4692"/>
    <mergeCell ref="Q4692:R4692"/>
    <mergeCell ref="B4693:C4693"/>
    <mergeCell ref="D4693:F4693"/>
    <mergeCell ref="G4693:H4693"/>
    <mergeCell ref="I4693:J4693"/>
    <mergeCell ref="L4693:M4693"/>
    <mergeCell ref="Q4700:R4700"/>
    <mergeCell ref="B4691:C4691"/>
    <mergeCell ref="D4691:F4691"/>
    <mergeCell ref="G4691:H4691"/>
    <mergeCell ref="I4691:J4691"/>
    <mergeCell ref="L4691:M4691"/>
    <mergeCell ref="O4691:P4691"/>
    <mergeCell ref="Q4691:R4691"/>
    <mergeCell ref="B4692:C4692"/>
    <mergeCell ref="D4692:F4692"/>
    <mergeCell ref="B4700:C4700"/>
    <mergeCell ref="D4700:F4700"/>
    <mergeCell ref="G4700:H4700"/>
    <mergeCell ref="I4700:J4700"/>
    <mergeCell ref="L4700:M4700"/>
    <mergeCell ref="O4700:P4700"/>
    <mergeCell ref="O4698:P4698"/>
    <mergeCell ref="Q4698:R4698"/>
    <mergeCell ref="B4699:C4699"/>
    <mergeCell ref="D4699:F4699"/>
    <mergeCell ref="G4699:H4699"/>
    <mergeCell ref="I4699:J4699"/>
    <mergeCell ref="L4699:M4699"/>
    <mergeCell ref="O4699:P4699"/>
    <mergeCell ref="Q4699:R4699"/>
    <mergeCell ref="G4697:H4697"/>
    <mergeCell ref="I4697:J4697"/>
    <mergeCell ref="L4697:M4697"/>
    <mergeCell ref="O4697:P4697"/>
    <mergeCell ref="Q4697:R4697"/>
    <mergeCell ref="B4698:C4698"/>
    <mergeCell ref="D4698:F4698"/>
    <mergeCell ref="G4698:H4698"/>
    <mergeCell ref="I4698:J4698"/>
    <mergeCell ref="L4698:M4698"/>
    <mergeCell ref="Q4705:R4705"/>
    <mergeCell ref="B4696:C4696"/>
    <mergeCell ref="D4696:F4696"/>
    <mergeCell ref="G4696:H4696"/>
    <mergeCell ref="I4696:J4696"/>
    <mergeCell ref="L4696:M4696"/>
    <mergeCell ref="O4696:P4696"/>
    <mergeCell ref="Q4696:R4696"/>
    <mergeCell ref="B4697:C4697"/>
    <mergeCell ref="D4697:F4697"/>
    <mergeCell ref="B4705:C4705"/>
    <mergeCell ref="D4705:F4705"/>
    <mergeCell ref="G4705:H4705"/>
    <mergeCell ref="I4705:J4705"/>
    <mergeCell ref="L4705:M4705"/>
    <mergeCell ref="O4705:P4705"/>
    <mergeCell ref="O4703:P4703"/>
    <mergeCell ref="Q4703:R4703"/>
    <mergeCell ref="B4704:C4704"/>
    <mergeCell ref="D4704:F4704"/>
    <mergeCell ref="G4704:H4704"/>
    <mergeCell ref="I4704:J4704"/>
    <mergeCell ref="L4704:M4704"/>
    <mergeCell ref="O4704:P4704"/>
    <mergeCell ref="Q4704:R4704"/>
    <mergeCell ref="G4702:H4702"/>
    <mergeCell ref="I4702:J4702"/>
    <mergeCell ref="L4702:M4702"/>
    <mergeCell ref="O4702:P4702"/>
    <mergeCell ref="Q4702:R4702"/>
    <mergeCell ref="B4703:C4703"/>
    <mergeCell ref="D4703:F4703"/>
    <mergeCell ref="G4703:H4703"/>
    <mergeCell ref="I4703:J4703"/>
    <mergeCell ref="L4703:M4703"/>
    <mergeCell ref="Q4710:R4710"/>
    <mergeCell ref="B4701:C4701"/>
    <mergeCell ref="D4701:F4701"/>
    <mergeCell ref="G4701:H4701"/>
    <mergeCell ref="I4701:J4701"/>
    <mergeCell ref="L4701:M4701"/>
    <mergeCell ref="O4701:P4701"/>
    <mergeCell ref="Q4701:R4701"/>
    <mergeCell ref="B4702:C4702"/>
    <mergeCell ref="D4702:F4702"/>
    <mergeCell ref="B4710:C4710"/>
    <mergeCell ref="D4710:F4710"/>
    <mergeCell ref="G4710:H4710"/>
    <mergeCell ref="I4710:J4710"/>
    <mergeCell ref="L4710:M4710"/>
    <mergeCell ref="O4710:P4710"/>
    <mergeCell ref="O4708:P4708"/>
    <mergeCell ref="Q4708:R4708"/>
    <mergeCell ref="B4709:C4709"/>
    <mergeCell ref="D4709:F4709"/>
    <mergeCell ref="G4709:H4709"/>
    <mergeCell ref="I4709:J4709"/>
    <mergeCell ref="L4709:M4709"/>
    <mergeCell ref="O4709:P4709"/>
    <mergeCell ref="Q4709:R4709"/>
    <mergeCell ref="G4707:H4707"/>
    <mergeCell ref="I4707:J4707"/>
    <mergeCell ref="L4707:M4707"/>
    <mergeCell ref="O4707:P4707"/>
    <mergeCell ref="Q4707:R4707"/>
    <mergeCell ref="B4708:C4708"/>
    <mergeCell ref="D4708:F4708"/>
    <mergeCell ref="G4708:H4708"/>
    <mergeCell ref="I4708:J4708"/>
    <mergeCell ref="L4708:M4708"/>
    <mergeCell ref="Q4715:R4715"/>
    <mergeCell ref="B4706:C4706"/>
    <mergeCell ref="D4706:F4706"/>
    <mergeCell ref="G4706:H4706"/>
    <mergeCell ref="I4706:J4706"/>
    <mergeCell ref="L4706:M4706"/>
    <mergeCell ref="O4706:P4706"/>
    <mergeCell ref="Q4706:R4706"/>
    <mergeCell ref="B4707:C4707"/>
    <mergeCell ref="D4707:F4707"/>
    <mergeCell ref="B4715:C4715"/>
    <mergeCell ref="D4715:F4715"/>
    <mergeCell ref="G4715:H4715"/>
    <mergeCell ref="I4715:J4715"/>
    <mergeCell ref="L4715:M4715"/>
    <mergeCell ref="O4715:P4715"/>
    <mergeCell ref="O4713:P4713"/>
    <mergeCell ref="Q4713:R4713"/>
    <mergeCell ref="B4714:C4714"/>
    <mergeCell ref="D4714:F4714"/>
    <mergeCell ref="G4714:H4714"/>
    <mergeCell ref="I4714:J4714"/>
    <mergeCell ref="L4714:M4714"/>
    <mergeCell ref="O4714:P4714"/>
    <mergeCell ref="Q4714:R4714"/>
    <mergeCell ref="G4712:H4712"/>
    <mergeCell ref="I4712:J4712"/>
    <mergeCell ref="L4712:M4712"/>
    <mergeCell ref="O4712:P4712"/>
    <mergeCell ref="Q4712:R4712"/>
    <mergeCell ref="B4713:C4713"/>
    <mergeCell ref="D4713:F4713"/>
    <mergeCell ref="G4713:H4713"/>
    <mergeCell ref="I4713:J4713"/>
    <mergeCell ref="L4713:M4713"/>
    <mergeCell ref="Q4720:R4720"/>
    <mergeCell ref="B4711:C4711"/>
    <mergeCell ref="D4711:F4711"/>
    <mergeCell ref="G4711:H4711"/>
    <mergeCell ref="I4711:J4711"/>
    <mergeCell ref="L4711:M4711"/>
    <mergeCell ref="O4711:P4711"/>
    <mergeCell ref="Q4711:R4711"/>
    <mergeCell ref="B4712:C4712"/>
    <mergeCell ref="D4712:F4712"/>
    <mergeCell ref="B4720:C4720"/>
    <mergeCell ref="D4720:F4720"/>
    <mergeCell ref="G4720:H4720"/>
    <mergeCell ref="I4720:J4720"/>
    <mergeCell ref="L4720:M4720"/>
    <mergeCell ref="O4720:P4720"/>
    <mergeCell ref="O4718:P4718"/>
    <mergeCell ref="Q4718:R4718"/>
    <mergeCell ref="B4719:C4719"/>
    <mergeCell ref="D4719:F4719"/>
    <mergeCell ref="G4719:H4719"/>
    <mergeCell ref="I4719:J4719"/>
    <mergeCell ref="L4719:M4719"/>
    <mergeCell ref="O4719:P4719"/>
    <mergeCell ref="Q4719:R4719"/>
    <mergeCell ref="G4717:H4717"/>
    <mergeCell ref="I4717:J4717"/>
    <mergeCell ref="L4717:M4717"/>
    <mergeCell ref="O4717:P4717"/>
    <mergeCell ref="Q4717:R4717"/>
    <mergeCell ref="B4718:C4718"/>
    <mergeCell ref="D4718:F4718"/>
    <mergeCell ref="G4718:H4718"/>
    <mergeCell ref="I4718:J4718"/>
    <mergeCell ref="L4718:M4718"/>
    <mergeCell ref="Q4725:R4725"/>
    <mergeCell ref="B4716:C4716"/>
    <mergeCell ref="D4716:F4716"/>
    <mergeCell ref="G4716:H4716"/>
    <mergeCell ref="I4716:J4716"/>
    <mergeCell ref="L4716:M4716"/>
    <mergeCell ref="O4716:P4716"/>
    <mergeCell ref="Q4716:R4716"/>
    <mergeCell ref="B4717:C4717"/>
    <mergeCell ref="D4717:F4717"/>
    <mergeCell ref="B4725:C4725"/>
    <mergeCell ref="D4725:F4725"/>
    <mergeCell ref="G4725:H4725"/>
    <mergeCell ref="I4725:J4725"/>
    <mergeCell ref="L4725:M4725"/>
    <mergeCell ref="O4725:P4725"/>
    <mergeCell ref="O4723:P4723"/>
    <mergeCell ref="Q4723:R4723"/>
    <mergeCell ref="B4724:C4724"/>
    <mergeCell ref="D4724:F4724"/>
    <mergeCell ref="G4724:H4724"/>
    <mergeCell ref="I4724:J4724"/>
    <mergeCell ref="L4724:M4724"/>
    <mergeCell ref="O4724:P4724"/>
    <mergeCell ref="Q4724:R4724"/>
    <mergeCell ref="G4722:H4722"/>
    <mergeCell ref="I4722:J4722"/>
    <mergeCell ref="L4722:M4722"/>
    <mergeCell ref="O4722:P4722"/>
    <mergeCell ref="Q4722:R4722"/>
    <mergeCell ref="B4723:C4723"/>
    <mergeCell ref="D4723:F4723"/>
    <mergeCell ref="G4723:H4723"/>
    <mergeCell ref="I4723:J4723"/>
    <mergeCell ref="L4723:M4723"/>
    <mergeCell ref="Q4730:R4730"/>
    <mergeCell ref="B4721:C4721"/>
    <mergeCell ref="D4721:F4721"/>
    <mergeCell ref="G4721:H4721"/>
    <mergeCell ref="I4721:J4721"/>
    <mergeCell ref="L4721:M4721"/>
    <mergeCell ref="O4721:P4721"/>
    <mergeCell ref="Q4721:R4721"/>
    <mergeCell ref="B4722:C4722"/>
    <mergeCell ref="D4722:F4722"/>
    <mergeCell ref="B4730:C4730"/>
    <mergeCell ref="D4730:F4730"/>
    <mergeCell ref="G4730:H4730"/>
    <mergeCell ref="I4730:J4730"/>
    <mergeCell ref="L4730:M4730"/>
    <mergeCell ref="O4730:P4730"/>
    <mergeCell ref="Q4728:R4728"/>
    <mergeCell ref="B4729:C4729"/>
    <mergeCell ref="D4729:F4729"/>
    <mergeCell ref="G4729:H4729"/>
    <mergeCell ref="I4729:J4729"/>
    <mergeCell ref="L4729:M4729"/>
    <mergeCell ref="O4729:P4729"/>
    <mergeCell ref="Q4729:R4729"/>
    <mergeCell ref="B4728:C4728"/>
    <mergeCell ref="D4728:F4728"/>
    <mergeCell ref="G4728:H4728"/>
    <mergeCell ref="I4728:J4728"/>
    <mergeCell ref="L4728:M4728"/>
    <mergeCell ref="O4728:P4728"/>
    <mergeCell ref="Q4726:R4726"/>
    <mergeCell ref="B4727:C4727"/>
    <mergeCell ref="D4727:F4727"/>
    <mergeCell ref="G4727:H4727"/>
    <mergeCell ref="I4727:J4727"/>
    <mergeCell ref="L4727:M4727"/>
    <mergeCell ref="O4727:P4727"/>
    <mergeCell ref="Q4727:R4727"/>
    <mergeCell ref="B4726:C4726"/>
    <mergeCell ref="D4726:F4726"/>
    <mergeCell ref="G4726:H4726"/>
    <mergeCell ref="I4726:J4726"/>
    <mergeCell ref="L4726:M4726"/>
    <mergeCell ref="O4726:P4726"/>
    <mergeCell ref="Q4737:R4737"/>
    <mergeCell ref="B4738:C4738"/>
    <mergeCell ref="D4738:F4738"/>
    <mergeCell ref="G4738:H4738"/>
    <mergeCell ref="I4738:J4738"/>
    <mergeCell ref="L4738:M4738"/>
    <mergeCell ref="O4738:P4738"/>
    <mergeCell ref="Q4738:R4738"/>
    <mergeCell ref="B4737:C4737"/>
    <mergeCell ref="D4737:F4737"/>
    <mergeCell ref="G4737:H4737"/>
    <mergeCell ref="I4737:J4737"/>
    <mergeCell ref="L4737:M4737"/>
    <mergeCell ref="O4737:P4737"/>
    <mergeCell ref="A4734:S4734"/>
    <mergeCell ref="A4735:D4735"/>
    <mergeCell ref="E4735:O4735"/>
    <mergeCell ref="P4735:Q4735"/>
    <mergeCell ref="R4735:S4735"/>
    <mergeCell ref="B4736:C4736"/>
    <mergeCell ref="D4736:F4736"/>
    <mergeCell ref="G4736:H4736"/>
    <mergeCell ref="I4736:J4736"/>
    <mergeCell ref="L4736:R4736"/>
    <mergeCell ref="O4732:P4732"/>
    <mergeCell ref="Q4732:R4732"/>
    <mergeCell ref="A4733:K4733"/>
    <mergeCell ref="L4733:M4733"/>
    <mergeCell ref="O4733:P4733"/>
    <mergeCell ref="Q4733:R4733"/>
    <mergeCell ref="Q4743:R4743"/>
    <mergeCell ref="B4731:C4731"/>
    <mergeCell ref="D4731:F4731"/>
    <mergeCell ref="G4731:H4731"/>
    <mergeCell ref="I4731:J4731"/>
    <mergeCell ref="L4731:M4731"/>
    <mergeCell ref="O4731:P4731"/>
    <mergeCell ref="Q4731:R4731"/>
    <mergeCell ref="A4732:K4732"/>
    <mergeCell ref="L4732:M4732"/>
    <mergeCell ref="B4743:C4743"/>
    <mergeCell ref="D4743:F4743"/>
    <mergeCell ref="G4743:H4743"/>
    <mergeCell ref="I4743:J4743"/>
    <mergeCell ref="L4743:M4743"/>
    <mergeCell ref="O4743:P4743"/>
    <mergeCell ref="O4741:P4741"/>
    <mergeCell ref="Q4741:R4741"/>
    <mergeCell ref="B4742:C4742"/>
    <mergeCell ref="D4742:F4742"/>
    <mergeCell ref="G4742:H4742"/>
    <mergeCell ref="I4742:J4742"/>
    <mergeCell ref="L4742:M4742"/>
    <mergeCell ref="O4742:P4742"/>
    <mergeCell ref="Q4742:R4742"/>
    <mergeCell ref="G4740:H4740"/>
    <mergeCell ref="I4740:J4740"/>
    <mergeCell ref="L4740:M4740"/>
    <mergeCell ref="O4740:P4740"/>
    <mergeCell ref="Q4740:R4740"/>
    <mergeCell ref="B4741:C4741"/>
    <mergeCell ref="D4741:F4741"/>
    <mergeCell ref="G4741:H4741"/>
    <mergeCell ref="I4741:J4741"/>
    <mergeCell ref="L4741:M4741"/>
    <mergeCell ref="Q4748:R4748"/>
    <mergeCell ref="B4739:C4739"/>
    <mergeCell ref="D4739:F4739"/>
    <mergeCell ref="G4739:H4739"/>
    <mergeCell ref="I4739:J4739"/>
    <mergeCell ref="L4739:M4739"/>
    <mergeCell ref="O4739:P4739"/>
    <mergeCell ref="Q4739:R4739"/>
    <mergeCell ref="B4740:C4740"/>
    <mergeCell ref="D4740:F4740"/>
    <mergeCell ref="B4748:C4748"/>
    <mergeCell ref="D4748:F4748"/>
    <mergeCell ref="G4748:H4748"/>
    <mergeCell ref="I4748:J4748"/>
    <mergeCell ref="L4748:M4748"/>
    <mergeCell ref="O4748:P4748"/>
    <mergeCell ref="O4746:P4746"/>
    <mergeCell ref="Q4746:R4746"/>
    <mergeCell ref="B4747:C4747"/>
    <mergeCell ref="D4747:F4747"/>
    <mergeCell ref="G4747:H4747"/>
    <mergeCell ref="I4747:J4747"/>
    <mergeCell ref="L4747:M4747"/>
    <mergeCell ref="O4747:P4747"/>
    <mergeCell ref="Q4747:R4747"/>
    <mergeCell ref="G4745:H4745"/>
    <mergeCell ref="I4745:J4745"/>
    <mergeCell ref="L4745:M4745"/>
    <mergeCell ref="O4745:P4745"/>
    <mergeCell ref="Q4745:R4745"/>
    <mergeCell ref="B4746:C4746"/>
    <mergeCell ref="D4746:F4746"/>
    <mergeCell ref="G4746:H4746"/>
    <mergeCell ref="I4746:J4746"/>
    <mergeCell ref="L4746:M4746"/>
    <mergeCell ref="Q4753:R4753"/>
    <mergeCell ref="B4744:C4744"/>
    <mergeCell ref="D4744:F4744"/>
    <mergeCell ref="G4744:H4744"/>
    <mergeCell ref="I4744:J4744"/>
    <mergeCell ref="L4744:M4744"/>
    <mergeCell ref="O4744:P4744"/>
    <mergeCell ref="Q4744:R4744"/>
    <mergeCell ref="B4745:C4745"/>
    <mergeCell ref="D4745:F4745"/>
    <mergeCell ref="B4753:C4753"/>
    <mergeCell ref="D4753:F4753"/>
    <mergeCell ref="G4753:H4753"/>
    <mergeCell ref="I4753:J4753"/>
    <mergeCell ref="L4753:M4753"/>
    <mergeCell ref="O4753:P4753"/>
    <mergeCell ref="O4751:P4751"/>
    <mergeCell ref="Q4751:R4751"/>
    <mergeCell ref="B4752:C4752"/>
    <mergeCell ref="D4752:F4752"/>
    <mergeCell ref="G4752:H4752"/>
    <mergeCell ref="I4752:J4752"/>
    <mergeCell ref="L4752:M4752"/>
    <mergeCell ref="O4752:P4752"/>
    <mergeCell ref="Q4752:R4752"/>
    <mergeCell ref="G4750:H4750"/>
    <mergeCell ref="I4750:J4750"/>
    <mergeCell ref="L4750:M4750"/>
    <mergeCell ref="O4750:P4750"/>
    <mergeCell ref="Q4750:R4750"/>
    <mergeCell ref="B4751:C4751"/>
    <mergeCell ref="D4751:F4751"/>
    <mergeCell ref="G4751:H4751"/>
    <mergeCell ref="I4751:J4751"/>
    <mergeCell ref="L4751:M4751"/>
    <mergeCell ref="Q4758:R4758"/>
    <mergeCell ref="B4749:C4749"/>
    <mergeCell ref="D4749:F4749"/>
    <mergeCell ref="G4749:H4749"/>
    <mergeCell ref="I4749:J4749"/>
    <mergeCell ref="L4749:M4749"/>
    <mergeCell ref="O4749:P4749"/>
    <mergeCell ref="Q4749:R4749"/>
    <mergeCell ref="B4750:C4750"/>
    <mergeCell ref="D4750:F4750"/>
    <mergeCell ref="B4758:C4758"/>
    <mergeCell ref="D4758:F4758"/>
    <mergeCell ref="G4758:H4758"/>
    <mergeCell ref="I4758:J4758"/>
    <mergeCell ref="L4758:M4758"/>
    <mergeCell ref="O4758:P4758"/>
    <mergeCell ref="O4756:P4756"/>
    <mergeCell ref="Q4756:R4756"/>
    <mergeCell ref="B4757:C4757"/>
    <mergeCell ref="D4757:F4757"/>
    <mergeCell ref="G4757:H4757"/>
    <mergeCell ref="I4757:J4757"/>
    <mergeCell ref="L4757:M4757"/>
    <mergeCell ref="O4757:P4757"/>
    <mergeCell ref="Q4757:R4757"/>
    <mergeCell ref="G4755:H4755"/>
    <mergeCell ref="I4755:J4755"/>
    <mergeCell ref="L4755:M4755"/>
    <mergeCell ref="O4755:P4755"/>
    <mergeCell ref="Q4755:R4755"/>
    <mergeCell ref="B4756:C4756"/>
    <mergeCell ref="D4756:F4756"/>
    <mergeCell ref="G4756:H4756"/>
    <mergeCell ref="I4756:J4756"/>
    <mergeCell ref="L4756:M4756"/>
    <mergeCell ref="Q4763:R4763"/>
    <mergeCell ref="B4754:C4754"/>
    <mergeCell ref="D4754:F4754"/>
    <mergeCell ref="G4754:H4754"/>
    <mergeCell ref="I4754:J4754"/>
    <mergeCell ref="L4754:M4754"/>
    <mergeCell ref="O4754:P4754"/>
    <mergeCell ref="Q4754:R4754"/>
    <mergeCell ref="B4755:C4755"/>
    <mergeCell ref="D4755:F4755"/>
    <mergeCell ref="B4763:C4763"/>
    <mergeCell ref="D4763:F4763"/>
    <mergeCell ref="G4763:H4763"/>
    <mergeCell ref="I4763:J4763"/>
    <mergeCell ref="L4763:M4763"/>
    <mergeCell ref="O4763:P4763"/>
    <mergeCell ref="O4761:P4761"/>
    <mergeCell ref="Q4761:R4761"/>
    <mergeCell ref="B4762:C4762"/>
    <mergeCell ref="D4762:F4762"/>
    <mergeCell ref="G4762:H4762"/>
    <mergeCell ref="I4762:J4762"/>
    <mergeCell ref="L4762:M4762"/>
    <mergeCell ref="O4762:P4762"/>
    <mergeCell ref="Q4762:R4762"/>
    <mergeCell ref="G4760:H4760"/>
    <mergeCell ref="I4760:J4760"/>
    <mergeCell ref="L4760:M4760"/>
    <mergeCell ref="O4760:P4760"/>
    <mergeCell ref="Q4760:R4760"/>
    <mergeCell ref="B4761:C4761"/>
    <mergeCell ref="D4761:F4761"/>
    <mergeCell ref="G4761:H4761"/>
    <mergeCell ref="I4761:J4761"/>
    <mergeCell ref="L4761:M4761"/>
    <mergeCell ref="Q4768:R4768"/>
    <mergeCell ref="B4759:C4759"/>
    <mergeCell ref="D4759:F4759"/>
    <mergeCell ref="G4759:H4759"/>
    <mergeCell ref="I4759:J4759"/>
    <mergeCell ref="L4759:M4759"/>
    <mergeCell ref="O4759:P4759"/>
    <mergeCell ref="Q4759:R4759"/>
    <mergeCell ref="B4760:C4760"/>
    <mergeCell ref="D4760:F4760"/>
    <mergeCell ref="B4768:C4768"/>
    <mergeCell ref="D4768:F4768"/>
    <mergeCell ref="G4768:H4768"/>
    <mergeCell ref="I4768:J4768"/>
    <mergeCell ref="L4768:M4768"/>
    <mergeCell ref="O4768:P4768"/>
    <mergeCell ref="O4766:P4766"/>
    <mergeCell ref="Q4766:R4766"/>
    <mergeCell ref="B4767:C4767"/>
    <mergeCell ref="D4767:F4767"/>
    <mergeCell ref="G4767:H4767"/>
    <mergeCell ref="I4767:J4767"/>
    <mergeCell ref="L4767:M4767"/>
    <mergeCell ref="O4767:P4767"/>
    <mergeCell ref="Q4767:R4767"/>
    <mergeCell ref="G4765:H4765"/>
    <mergeCell ref="I4765:J4765"/>
    <mergeCell ref="L4765:M4765"/>
    <mergeCell ref="O4765:P4765"/>
    <mergeCell ref="Q4765:R4765"/>
    <mergeCell ref="B4766:C4766"/>
    <mergeCell ref="D4766:F4766"/>
    <mergeCell ref="G4766:H4766"/>
    <mergeCell ref="I4766:J4766"/>
    <mergeCell ref="L4766:M4766"/>
    <mergeCell ref="Q4773:R4773"/>
    <mergeCell ref="B4764:C4764"/>
    <mergeCell ref="D4764:F4764"/>
    <mergeCell ref="G4764:H4764"/>
    <mergeCell ref="I4764:J4764"/>
    <mergeCell ref="L4764:M4764"/>
    <mergeCell ref="O4764:P4764"/>
    <mergeCell ref="Q4764:R4764"/>
    <mergeCell ref="B4765:C4765"/>
    <mergeCell ref="D4765:F4765"/>
    <mergeCell ref="B4773:C4773"/>
    <mergeCell ref="D4773:F4773"/>
    <mergeCell ref="G4773:H4773"/>
    <mergeCell ref="I4773:J4773"/>
    <mergeCell ref="L4773:M4773"/>
    <mergeCell ref="O4773:P4773"/>
    <mergeCell ref="O4771:P4771"/>
    <mergeCell ref="Q4771:R4771"/>
    <mergeCell ref="B4772:C4772"/>
    <mergeCell ref="D4772:F4772"/>
    <mergeCell ref="G4772:H4772"/>
    <mergeCell ref="I4772:J4772"/>
    <mergeCell ref="L4772:M4772"/>
    <mergeCell ref="O4772:P4772"/>
    <mergeCell ref="Q4772:R4772"/>
    <mergeCell ref="G4770:H4770"/>
    <mergeCell ref="I4770:J4770"/>
    <mergeCell ref="L4770:M4770"/>
    <mergeCell ref="O4770:P4770"/>
    <mergeCell ref="Q4770:R4770"/>
    <mergeCell ref="B4771:C4771"/>
    <mergeCell ref="D4771:F4771"/>
    <mergeCell ref="G4771:H4771"/>
    <mergeCell ref="I4771:J4771"/>
    <mergeCell ref="L4771:M4771"/>
    <mergeCell ref="Q4778:R4778"/>
    <mergeCell ref="B4769:C4769"/>
    <mergeCell ref="D4769:F4769"/>
    <mergeCell ref="G4769:H4769"/>
    <mergeCell ref="I4769:J4769"/>
    <mergeCell ref="L4769:M4769"/>
    <mergeCell ref="O4769:P4769"/>
    <mergeCell ref="Q4769:R4769"/>
    <mergeCell ref="B4770:C4770"/>
    <mergeCell ref="D4770:F4770"/>
    <mergeCell ref="B4778:C4778"/>
    <mergeCell ref="D4778:F4778"/>
    <mergeCell ref="G4778:H4778"/>
    <mergeCell ref="I4778:J4778"/>
    <mergeCell ref="L4778:M4778"/>
    <mergeCell ref="O4778:P4778"/>
    <mergeCell ref="O4776:P4776"/>
    <mergeCell ref="Q4776:R4776"/>
    <mergeCell ref="B4777:C4777"/>
    <mergeCell ref="D4777:F4777"/>
    <mergeCell ref="G4777:H4777"/>
    <mergeCell ref="I4777:J4777"/>
    <mergeCell ref="L4777:M4777"/>
    <mergeCell ref="O4777:P4777"/>
    <mergeCell ref="Q4777:R4777"/>
    <mergeCell ref="G4775:H4775"/>
    <mergeCell ref="I4775:J4775"/>
    <mergeCell ref="L4775:M4775"/>
    <mergeCell ref="O4775:P4775"/>
    <mergeCell ref="Q4775:R4775"/>
    <mergeCell ref="B4776:C4776"/>
    <mergeCell ref="D4776:F4776"/>
    <mergeCell ref="G4776:H4776"/>
    <mergeCell ref="I4776:J4776"/>
    <mergeCell ref="L4776:M4776"/>
    <mergeCell ref="Q4783:R4783"/>
    <mergeCell ref="B4774:C4774"/>
    <mergeCell ref="D4774:F4774"/>
    <mergeCell ref="G4774:H4774"/>
    <mergeCell ref="I4774:J4774"/>
    <mergeCell ref="L4774:M4774"/>
    <mergeCell ref="O4774:P4774"/>
    <mergeCell ref="Q4774:R4774"/>
    <mergeCell ref="B4775:C4775"/>
    <mergeCell ref="D4775:F4775"/>
    <mergeCell ref="B4783:C4783"/>
    <mergeCell ref="D4783:F4783"/>
    <mergeCell ref="G4783:H4783"/>
    <mergeCell ref="I4783:J4783"/>
    <mergeCell ref="L4783:M4783"/>
    <mergeCell ref="O4783:P4783"/>
    <mergeCell ref="O4781:P4781"/>
    <mergeCell ref="Q4781:R4781"/>
    <mergeCell ref="B4782:C4782"/>
    <mergeCell ref="D4782:F4782"/>
    <mergeCell ref="G4782:H4782"/>
    <mergeCell ref="I4782:J4782"/>
    <mergeCell ref="L4782:M4782"/>
    <mergeCell ref="O4782:P4782"/>
    <mergeCell ref="Q4782:R4782"/>
    <mergeCell ref="G4780:H4780"/>
    <mergeCell ref="I4780:J4780"/>
    <mergeCell ref="L4780:M4780"/>
    <mergeCell ref="O4780:P4780"/>
    <mergeCell ref="Q4780:R4780"/>
    <mergeCell ref="B4781:C4781"/>
    <mergeCell ref="D4781:F4781"/>
    <mergeCell ref="G4781:H4781"/>
    <mergeCell ref="I4781:J4781"/>
    <mergeCell ref="L4781:M4781"/>
    <mergeCell ref="Q4788:R4788"/>
    <mergeCell ref="B4779:C4779"/>
    <mergeCell ref="D4779:F4779"/>
    <mergeCell ref="G4779:H4779"/>
    <mergeCell ref="I4779:J4779"/>
    <mergeCell ref="L4779:M4779"/>
    <mergeCell ref="O4779:P4779"/>
    <mergeCell ref="Q4779:R4779"/>
    <mergeCell ref="B4780:C4780"/>
    <mergeCell ref="D4780:F4780"/>
    <mergeCell ref="B4788:C4788"/>
    <mergeCell ref="D4788:F4788"/>
    <mergeCell ref="G4788:H4788"/>
    <mergeCell ref="I4788:J4788"/>
    <mergeCell ref="L4788:M4788"/>
    <mergeCell ref="O4788:P4788"/>
    <mergeCell ref="O4786:P4786"/>
    <mergeCell ref="Q4786:R4786"/>
    <mergeCell ref="B4787:C4787"/>
    <mergeCell ref="D4787:F4787"/>
    <mergeCell ref="G4787:H4787"/>
    <mergeCell ref="I4787:J4787"/>
    <mergeCell ref="L4787:M4787"/>
    <mergeCell ref="O4787:P4787"/>
    <mergeCell ref="Q4787:R4787"/>
    <mergeCell ref="G4785:H4785"/>
    <mergeCell ref="I4785:J4785"/>
    <mergeCell ref="L4785:M4785"/>
    <mergeCell ref="O4785:P4785"/>
    <mergeCell ref="Q4785:R4785"/>
    <mergeCell ref="B4786:C4786"/>
    <mergeCell ref="D4786:F4786"/>
    <mergeCell ref="G4786:H4786"/>
    <mergeCell ref="I4786:J4786"/>
    <mergeCell ref="L4786:M4786"/>
    <mergeCell ref="Q4796:R4796"/>
    <mergeCell ref="B4784:C4784"/>
    <mergeCell ref="D4784:F4784"/>
    <mergeCell ref="G4784:H4784"/>
    <mergeCell ref="I4784:J4784"/>
    <mergeCell ref="L4784:M4784"/>
    <mergeCell ref="O4784:P4784"/>
    <mergeCell ref="Q4784:R4784"/>
    <mergeCell ref="B4785:C4785"/>
    <mergeCell ref="D4785:F4785"/>
    <mergeCell ref="B4796:C4796"/>
    <mergeCell ref="D4796:F4796"/>
    <mergeCell ref="G4796:H4796"/>
    <mergeCell ref="I4796:J4796"/>
    <mergeCell ref="L4796:M4796"/>
    <mergeCell ref="O4796:P4796"/>
    <mergeCell ref="Q4794:R4794"/>
    <mergeCell ref="B4795:C4795"/>
    <mergeCell ref="D4795:F4795"/>
    <mergeCell ref="G4795:H4795"/>
    <mergeCell ref="I4795:J4795"/>
    <mergeCell ref="L4795:M4795"/>
    <mergeCell ref="O4795:P4795"/>
    <mergeCell ref="Q4795:R4795"/>
    <mergeCell ref="B4794:C4794"/>
    <mergeCell ref="D4794:F4794"/>
    <mergeCell ref="G4794:H4794"/>
    <mergeCell ref="I4794:J4794"/>
    <mergeCell ref="L4794:M4794"/>
    <mergeCell ref="O4794:P4794"/>
    <mergeCell ref="A4792:D4792"/>
    <mergeCell ref="E4792:O4792"/>
    <mergeCell ref="P4792:Q4792"/>
    <mergeCell ref="R4792:S4792"/>
    <mergeCell ref="B4793:C4793"/>
    <mergeCell ref="D4793:F4793"/>
    <mergeCell ref="G4793:H4793"/>
    <mergeCell ref="I4793:J4793"/>
    <mergeCell ref="L4793:R4793"/>
    <mergeCell ref="Q4801:R4801"/>
    <mergeCell ref="A4789:K4789"/>
    <mergeCell ref="L4789:M4789"/>
    <mergeCell ref="O4789:P4789"/>
    <mergeCell ref="Q4789:R4789"/>
    <mergeCell ref="A4790:K4790"/>
    <mergeCell ref="L4790:M4790"/>
    <mergeCell ref="O4790:P4790"/>
    <mergeCell ref="Q4790:R4790"/>
    <mergeCell ref="A4791:S4791"/>
    <mergeCell ref="B4801:C4801"/>
    <mergeCell ref="D4801:F4801"/>
    <mergeCell ref="G4801:H4801"/>
    <mergeCell ref="I4801:J4801"/>
    <mergeCell ref="L4801:M4801"/>
    <mergeCell ref="O4801:P4801"/>
    <mergeCell ref="O4799:P4799"/>
    <mergeCell ref="Q4799:R4799"/>
    <mergeCell ref="B4800:C4800"/>
    <mergeCell ref="D4800:F4800"/>
    <mergeCell ref="G4800:H4800"/>
    <mergeCell ref="I4800:J4800"/>
    <mergeCell ref="L4800:M4800"/>
    <mergeCell ref="O4800:P4800"/>
    <mergeCell ref="Q4800:R4800"/>
    <mergeCell ref="G4798:H4798"/>
    <mergeCell ref="I4798:J4798"/>
    <mergeCell ref="L4798:M4798"/>
    <mergeCell ref="O4798:P4798"/>
    <mergeCell ref="Q4798:R4798"/>
    <mergeCell ref="B4799:C4799"/>
    <mergeCell ref="D4799:F4799"/>
    <mergeCell ref="G4799:H4799"/>
    <mergeCell ref="I4799:J4799"/>
    <mergeCell ref="L4799:M4799"/>
    <mergeCell ref="Q4806:R4806"/>
    <mergeCell ref="B4797:C4797"/>
    <mergeCell ref="D4797:F4797"/>
    <mergeCell ref="G4797:H4797"/>
    <mergeCell ref="I4797:J4797"/>
    <mergeCell ref="L4797:M4797"/>
    <mergeCell ref="O4797:P4797"/>
    <mergeCell ref="Q4797:R4797"/>
    <mergeCell ref="B4798:C4798"/>
    <mergeCell ref="D4798:F4798"/>
    <mergeCell ref="B4806:C4806"/>
    <mergeCell ref="D4806:F4806"/>
    <mergeCell ref="G4806:H4806"/>
    <mergeCell ref="I4806:J4806"/>
    <mergeCell ref="L4806:M4806"/>
    <mergeCell ref="O4806:P4806"/>
    <mergeCell ref="O4804:P4804"/>
    <mergeCell ref="Q4804:R4804"/>
    <mergeCell ref="B4805:C4805"/>
    <mergeCell ref="D4805:F4805"/>
    <mergeCell ref="G4805:H4805"/>
    <mergeCell ref="I4805:J4805"/>
    <mergeCell ref="L4805:M4805"/>
    <mergeCell ref="O4805:P4805"/>
    <mergeCell ref="Q4805:R4805"/>
    <mergeCell ref="G4803:H4803"/>
    <mergeCell ref="I4803:J4803"/>
    <mergeCell ref="L4803:M4803"/>
    <mergeCell ref="O4803:P4803"/>
    <mergeCell ref="Q4803:R4803"/>
    <mergeCell ref="B4804:C4804"/>
    <mergeCell ref="D4804:F4804"/>
    <mergeCell ref="G4804:H4804"/>
    <mergeCell ref="I4804:J4804"/>
    <mergeCell ref="L4804:M4804"/>
    <mergeCell ref="Q4811:R4811"/>
    <mergeCell ref="B4802:C4802"/>
    <mergeCell ref="D4802:F4802"/>
    <mergeCell ref="G4802:H4802"/>
    <mergeCell ref="I4802:J4802"/>
    <mergeCell ref="L4802:M4802"/>
    <mergeCell ref="O4802:P4802"/>
    <mergeCell ref="Q4802:R4802"/>
    <mergeCell ref="B4803:C4803"/>
    <mergeCell ref="D4803:F4803"/>
    <mergeCell ref="B4811:C4811"/>
    <mergeCell ref="D4811:F4811"/>
    <mergeCell ref="G4811:H4811"/>
    <mergeCell ref="I4811:J4811"/>
    <mergeCell ref="L4811:M4811"/>
    <mergeCell ref="O4811:P4811"/>
    <mergeCell ref="Q4809:R4809"/>
    <mergeCell ref="B4810:C4810"/>
    <mergeCell ref="D4810:F4810"/>
    <mergeCell ref="G4810:H4810"/>
    <mergeCell ref="I4810:J4810"/>
    <mergeCell ref="L4810:M4810"/>
    <mergeCell ref="O4810:P4810"/>
    <mergeCell ref="Q4810:R4810"/>
    <mergeCell ref="B4809:C4809"/>
    <mergeCell ref="D4809:F4809"/>
    <mergeCell ref="G4809:H4809"/>
    <mergeCell ref="I4809:J4809"/>
    <mergeCell ref="L4809:M4809"/>
    <mergeCell ref="O4809:P4809"/>
    <mergeCell ref="O4807:P4807"/>
    <mergeCell ref="Q4807:R4807"/>
    <mergeCell ref="B4808:C4808"/>
    <mergeCell ref="D4808:F4808"/>
    <mergeCell ref="G4808:H4808"/>
    <mergeCell ref="I4808:J4808"/>
    <mergeCell ref="L4808:M4808"/>
    <mergeCell ref="O4808:P4808"/>
    <mergeCell ref="Q4808:R4808"/>
    <mergeCell ref="A4817:S4817"/>
    <mergeCell ref="A4818:D4818"/>
    <mergeCell ref="E4818:O4818"/>
    <mergeCell ref="P4818:Q4818"/>
    <mergeCell ref="R4818:S4818"/>
    <mergeCell ref="B4807:C4807"/>
    <mergeCell ref="D4807:F4807"/>
    <mergeCell ref="G4807:H4807"/>
    <mergeCell ref="I4807:J4807"/>
    <mergeCell ref="L4807:M4807"/>
    <mergeCell ref="Q4814:R4814"/>
    <mergeCell ref="A4815:K4815"/>
    <mergeCell ref="L4815:M4815"/>
    <mergeCell ref="O4815:P4815"/>
    <mergeCell ref="Q4815:R4815"/>
    <mergeCell ref="A4816:K4816"/>
    <mergeCell ref="L4816:M4816"/>
    <mergeCell ref="O4816:P4816"/>
    <mergeCell ref="Q4816:R4816"/>
    <mergeCell ref="B4814:C4814"/>
    <mergeCell ref="D4814:F4814"/>
    <mergeCell ref="G4814:H4814"/>
    <mergeCell ref="I4814:J4814"/>
    <mergeCell ref="L4814:M4814"/>
    <mergeCell ref="O4814:P4814"/>
    <mergeCell ref="Q4812:R4812"/>
    <mergeCell ref="B4813:C4813"/>
    <mergeCell ref="D4813:F4813"/>
    <mergeCell ref="G4813:H4813"/>
    <mergeCell ref="I4813:J4813"/>
    <mergeCell ref="L4813:M4813"/>
    <mergeCell ref="O4813:P4813"/>
    <mergeCell ref="Q4813:R4813"/>
    <mergeCell ref="B4812:C4812"/>
    <mergeCell ref="D4812:F4812"/>
    <mergeCell ref="G4812:H4812"/>
    <mergeCell ref="I4812:J4812"/>
    <mergeCell ref="L4812:M4812"/>
    <mergeCell ref="O4812:P4812"/>
    <mergeCell ref="Q4822:R4822"/>
    <mergeCell ref="B4823:C4823"/>
    <mergeCell ref="D4823:F4823"/>
    <mergeCell ref="G4823:H4823"/>
    <mergeCell ref="I4823:J4823"/>
    <mergeCell ref="L4823:M4823"/>
    <mergeCell ref="O4823:P4823"/>
    <mergeCell ref="Q4823:R4823"/>
    <mergeCell ref="B4822:C4822"/>
    <mergeCell ref="D4822:F4822"/>
    <mergeCell ref="G4822:H4822"/>
    <mergeCell ref="I4822:J4822"/>
    <mergeCell ref="L4822:M4822"/>
    <mergeCell ref="O4822:P4822"/>
    <mergeCell ref="L4820:M4820"/>
    <mergeCell ref="O4820:P4820"/>
    <mergeCell ref="Q4820:R4820"/>
    <mergeCell ref="B4821:C4821"/>
    <mergeCell ref="D4821:F4821"/>
    <mergeCell ref="G4821:H4821"/>
    <mergeCell ref="I4821:J4821"/>
    <mergeCell ref="L4821:M4821"/>
    <mergeCell ref="O4821:P4821"/>
    <mergeCell ref="Q4821:R4821"/>
    <mergeCell ref="Q4828:R4828"/>
    <mergeCell ref="B4819:C4819"/>
    <mergeCell ref="D4819:F4819"/>
    <mergeCell ref="G4819:H4819"/>
    <mergeCell ref="I4819:J4819"/>
    <mergeCell ref="L4819:R4819"/>
    <mergeCell ref="B4820:C4820"/>
    <mergeCell ref="D4820:F4820"/>
    <mergeCell ref="G4820:H4820"/>
    <mergeCell ref="I4820:J4820"/>
    <mergeCell ref="B4828:C4828"/>
    <mergeCell ref="D4828:F4828"/>
    <mergeCell ref="G4828:H4828"/>
    <mergeCell ref="I4828:J4828"/>
    <mergeCell ref="L4828:M4828"/>
    <mergeCell ref="O4828:P4828"/>
    <mergeCell ref="O4826:P4826"/>
    <mergeCell ref="Q4826:R4826"/>
    <mergeCell ref="B4827:C4827"/>
    <mergeCell ref="D4827:F4827"/>
    <mergeCell ref="G4827:H4827"/>
    <mergeCell ref="I4827:J4827"/>
    <mergeCell ref="L4827:M4827"/>
    <mergeCell ref="O4827:P4827"/>
    <mergeCell ref="Q4827:R4827"/>
    <mergeCell ref="G4825:H4825"/>
    <mergeCell ref="I4825:J4825"/>
    <mergeCell ref="L4825:M4825"/>
    <mergeCell ref="O4825:P4825"/>
    <mergeCell ref="Q4825:R4825"/>
    <mergeCell ref="B4826:C4826"/>
    <mergeCell ref="D4826:F4826"/>
    <mergeCell ref="G4826:H4826"/>
    <mergeCell ref="I4826:J4826"/>
    <mergeCell ref="L4826:M4826"/>
    <mergeCell ref="Q4833:R4833"/>
    <mergeCell ref="B4824:C4824"/>
    <mergeCell ref="D4824:F4824"/>
    <mergeCell ref="G4824:H4824"/>
    <mergeCell ref="I4824:J4824"/>
    <mergeCell ref="L4824:M4824"/>
    <mergeCell ref="O4824:P4824"/>
    <mergeCell ref="Q4824:R4824"/>
    <mergeCell ref="B4825:C4825"/>
    <mergeCell ref="D4825:F4825"/>
    <mergeCell ref="B4833:C4833"/>
    <mergeCell ref="D4833:F4833"/>
    <mergeCell ref="G4833:H4833"/>
    <mergeCell ref="I4833:J4833"/>
    <mergeCell ref="L4833:M4833"/>
    <mergeCell ref="O4833:P4833"/>
    <mergeCell ref="O4831:P4831"/>
    <mergeCell ref="Q4831:R4831"/>
    <mergeCell ref="B4832:C4832"/>
    <mergeCell ref="D4832:F4832"/>
    <mergeCell ref="G4832:H4832"/>
    <mergeCell ref="I4832:J4832"/>
    <mergeCell ref="L4832:M4832"/>
    <mergeCell ref="O4832:P4832"/>
    <mergeCell ref="Q4832:R4832"/>
    <mergeCell ref="G4830:H4830"/>
    <mergeCell ref="I4830:J4830"/>
    <mergeCell ref="L4830:M4830"/>
    <mergeCell ref="O4830:P4830"/>
    <mergeCell ref="Q4830:R4830"/>
    <mergeCell ref="B4831:C4831"/>
    <mergeCell ref="D4831:F4831"/>
    <mergeCell ref="G4831:H4831"/>
    <mergeCell ref="I4831:J4831"/>
    <mergeCell ref="L4831:M4831"/>
    <mergeCell ref="Q4838:R4838"/>
    <mergeCell ref="B4829:C4829"/>
    <mergeCell ref="D4829:F4829"/>
    <mergeCell ref="G4829:H4829"/>
    <mergeCell ref="I4829:J4829"/>
    <mergeCell ref="L4829:M4829"/>
    <mergeCell ref="O4829:P4829"/>
    <mergeCell ref="Q4829:R4829"/>
    <mergeCell ref="B4830:C4830"/>
    <mergeCell ref="D4830:F4830"/>
    <mergeCell ref="B4838:C4838"/>
    <mergeCell ref="D4838:F4838"/>
    <mergeCell ref="G4838:H4838"/>
    <mergeCell ref="I4838:J4838"/>
    <mergeCell ref="L4838:M4838"/>
    <mergeCell ref="O4838:P4838"/>
    <mergeCell ref="O4836:P4836"/>
    <mergeCell ref="Q4836:R4836"/>
    <mergeCell ref="B4837:C4837"/>
    <mergeCell ref="D4837:F4837"/>
    <mergeCell ref="G4837:H4837"/>
    <mergeCell ref="I4837:J4837"/>
    <mergeCell ref="L4837:M4837"/>
    <mergeCell ref="O4837:P4837"/>
    <mergeCell ref="Q4837:R4837"/>
    <mergeCell ref="G4835:H4835"/>
    <mergeCell ref="I4835:J4835"/>
    <mergeCell ref="L4835:M4835"/>
    <mergeCell ref="O4835:P4835"/>
    <mergeCell ref="Q4835:R4835"/>
    <mergeCell ref="B4836:C4836"/>
    <mergeCell ref="D4836:F4836"/>
    <mergeCell ref="G4836:H4836"/>
    <mergeCell ref="I4836:J4836"/>
    <mergeCell ref="L4836:M4836"/>
    <mergeCell ref="Q4843:R4843"/>
    <mergeCell ref="B4834:C4834"/>
    <mergeCell ref="D4834:F4834"/>
    <mergeCell ref="G4834:H4834"/>
    <mergeCell ref="I4834:J4834"/>
    <mergeCell ref="L4834:M4834"/>
    <mergeCell ref="O4834:P4834"/>
    <mergeCell ref="Q4834:R4834"/>
    <mergeCell ref="B4835:C4835"/>
    <mergeCell ref="D4835:F4835"/>
    <mergeCell ref="B4843:C4843"/>
    <mergeCell ref="D4843:F4843"/>
    <mergeCell ref="G4843:H4843"/>
    <mergeCell ref="I4843:J4843"/>
    <mergeCell ref="L4843:M4843"/>
    <mergeCell ref="O4843:P4843"/>
    <mergeCell ref="O4841:P4841"/>
    <mergeCell ref="Q4841:R4841"/>
    <mergeCell ref="B4842:C4842"/>
    <mergeCell ref="D4842:F4842"/>
    <mergeCell ref="G4842:H4842"/>
    <mergeCell ref="I4842:J4842"/>
    <mergeCell ref="L4842:M4842"/>
    <mergeCell ref="O4842:P4842"/>
    <mergeCell ref="Q4842:R4842"/>
    <mergeCell ref="G4840:H4840"/>
    <mergeCell ref="I4840:J4840"/>
    <mergeCell ref="L4840:M4840"/>
    <mergeCell ref="O4840:P4840"/>
    <mergeCell ref="Q4840:R4840"/>
    <mergeCell ref="B4841:C4841"/>
    <mergeCell ref="D4841:F4841"/>
    <mergeCell ref="G4841:H4841"/>
    <mergeCell ref="I4841:J4841"/>
    <mergeCell ref="L4841:M4841"/>
    <mergeCell ref="Q4851:R4851"/>
    <mergeCell ref="B4839:C4839"/>
    <mergeCell ref="D4839:F4839"/>
    <mergeCell ref="G4839:H4839"/>
    <mergeCell ref="I4839:J4839"/>
    <mergeCell ref="L4839:M4839"/>
    <mergeCell ref="O4839:P4839"/>
    <mergeCell ref="Q4839:R4839"/>
    <mergeCell ref="B4840:C4840"/>
    <mergeCell ref="D4840:F4840"/>
    <mergeCell ref="B4851:C4851"/>
    <mergeCell ref="D4851:F4851"/>
    <mergeCell ref="G4851:H4851"/>
    <mergeCell ref="I4851:J4851"/>
    <mergeCell ref="L4851:M4851"/>
    <mergeCell ref="O4851:P4851"/>
    <mergeCell ref="Q4849:R4849"/>
    <mergeCell ref="B4850:C4850"/>
    <mergeCell ref="D4850:F4850"/>
    <mergeCell ref="G4850:H4850"/>
    <mergeCell ref="I4850:J4850"/>
    <mergeCell ref="L4850:M4850"/>
    <mergeCell ref="O4850:P4850"/>
    <mergeCell ref="Q4850:R4850"/>
    <mergeCell ref="B4849:C4849"/>
    <mergeCell ref="D4849:F4849"/>
    <mergeCell ref="G4849:H4849"/>
    <mergeCell ref="I4849:J4849"/>
    <mergeCell ref="L4849:M4849"/>
    <mergeCell ref="O4849:P4849"/>
    <mergeCell ref="A4846:S4846"/>
    <mergeCell ref="A4847:D4847"/>
    <mergeCell ref="E4847:O4847"/>
    <mergeCell ref="P4847:Q4847"/>
    <mergeCell ref="R4847:S4847"/>
    <mergeCell ref="B4848:C4848"/>
    <mergeCell ref="D4848:F4848"/>
    <mergeCell ref="G4848:H4848"/>
    <mergeCell ref="I4848:J4848"/>
    <mergeCell ref="L4848:R4848"/>
    <mergeCell ref="A4844:K4844"/>
    <mergeCell ref="L4844:M4844"/>
    <mergeCell ref="O4844:P4844"/>
    <mergeCell ref="Q4844:R4844"/>
    <mergeCell ref="A4845:K4845"/>
    <mergeCell ref="L4845:M4845"/>
    <mergeCell ref="O4845:P4845"/>
    <mergeCell ref="Q4845:R4845"/>
    <mergeCell ref="A4856:K4856"/>
    <mergeCell ref="L4856:M4856"/>
    <mergeCell ref="O4856:P4856"/>
    <mergeCell ref="Q4856:R4856"/>
    <mergeCell ref="A4857:K4857"/>
    <mergeCell ref="L4857:M4857"/>
    <mergeCell ref="O4857:P4857"/>
    <mergeCell ref="Q4857:R4857"/>
    <mergeCell ref="Q4854:R4854"/>
    <mergeCell ref="B4855:C4855"/>
    <mergeCell ref="D4855:F4855"/>
    <mergeCell ref="G4855:H4855"/>
    <mergeCell ref="I4855:J4855"/>
    <mergeCell ref="L4855:M4855"/>
    <mergeCell ref="O4855:P4855"/>
    <mergeCell ref="Q4855:R4855"/>
    <mergeCell ref="B4854:C4854"/>
    <mergeCell ref="D4854:F4854"/>
    <mergeCell ref="G4854:H4854"/>
    <mergeCell ref="I4854:J4854"/>
    <mergeCell ref="L4854:M4854"/>
    <mergeCell ref="O4854:P4854"/>
    <mergeCell ref="Q4852:R4852"/>
    <mergeCell ref="B4853:C4853"/>
    <mergeCell ref="D4853:F4853"/>
    <mergeCell ref="G4853:H4853"/>
    <mergeCell ref="I4853:J4853"/>
    <mergeCell ref="L4853:M4853"/>
    <mergeCell ref="O4853:P4853"/>
    <mergeCell ref="Q4853:R4853"/>
    <mergeCell ref="B4852:C4852"/>
    <mergeCell ref="D4852:F4852"/>
    <mergeCell ref="G4852:H4852"/>
    <mergeCell ref="I4852:J4852"/>
    <mergeCell ref="L4852:M4852"/>
    <mergeCell ref="O4852:P4852"/>
    <mergeCell ref="Q4863:R4863"/>
    <mergeCell ref="B4864:C4864"/>
    <mergeCell ref="D4864:F4864"/>
    <mergeCell ref="G4864:H4864"/>
    <mergeCell ref="I4864:J4864"/>
    <mergeCell ref="L4864:M4864"/>
    <mergeCell ref="O4864:P4864"/>
    <mergeCell ref="Q4864:R4864"/>
    <mergeCell ref="B4863:C4863"/>
    <mergeCell ref="D4863:F4863"/>
    <mergeCell ref="G4863:H4863"/>
    <mergeCell ref="I4863:J4863"/>
    <mergeCell ref="L4863:M4863"/>
    <mergeCell ref="O4863:P4863"/>
    <mergeCell ref="Q4861:R4861"/>
    <mergeCell ref="B4862:C4862"/>
    <mergeCell ref="D4862:F4862"/>
    <mergeCell ref="G4862:H4862"/>
    <mergeCell ref="I4862:J4862"/>
    <mergeCell ref="L4862:M4862"/>
    <mergeCell ref="O4862:P4862"/>
    <mergeCell ref="Q4862:R4862"/>
    <mergeCell ref="B4861:C4861"/>
    <mergeCell ref="D4861:F4861"/>
    <mergeCell ref="G4861:H4861"/>
    <mergeCell ref="I4861:J4861"/>
    <mergeCell ref="L4861:M4861"/>
    <mergeCell ref="O4861:P4861"/>
    <mergeCell ref="A4858:S4858"/>
    <mergeCell ref="A4859:D4859"/>
    <mergeCell ref="E4859:O4859"/>
    <mergeCell ref="P4859:Q4859"/>
    <mergeCell ref="R4859:S4859"/>
    <mergeCell ref="B4860:C4860"/>
    <mergeCell ref="D4860:F4860"/>
    <mergeCell ref="G4860:H4860"/>
    <mergeCell ref="I4860:J4860"/>
    <mergeCell ref="L4860:R4860"/>
    <mergeCell ref="A4869:K4869"/>
    <mergeCell ref="L4869:M4869"/>
    <mergeCell ref="O4869:P4869"/>
    <mergeCell ref="Q4869:R4869"/>
    <mergeCell ref="A4870:K4870"/>
    <mergeCell ref="L4870:M4870"/>
    <mergeCell ref="O4870:P4870"/>
    <mergeCell ref="Q4870:R4870"/>
    <mergeCell ref="O4867:P4867"/>
    <mergeCell ref="Q4867:R4867"/>
    <mergeCell ref="B4868:C4868"/>
    <mergeCell ref="D4868:F4868"/>
    <mergeCell ref="G4868:H4868"/>
    <mergeCell ref="I4868:J4868"/>
    <mergeCell ref="L4868:M4868"/>
    <mergeCell ref="O4868:P4868"/>
    <mergeCell ref="Q4868:R4868"/>
    <mergeCell ref="G4866:H4866"/>
    <mergeCell ref="I4866:J4866"/>
    <mergeCell ref="L4866:M4866"/>
    <mergeCell ref="O4866:P4866"/>
    <mergeCell ref="Q4866:R4866"/>
    <mergeCell ref="B4867:C4867"/>
    <mergeCell ref="D4867:F4867"/>
    <mergeCell ref="G4867:H4867"/>
    <mergeCell ref="I4867:J4867"/>
    <mergeCell ref="L4867:M4867"/>
    <mergeCell ref="Q4877:R4877"/>
    <mergeCell ref="B4865:C4865"/>
    <mergeCell ref="D4865:F4865"/>
    <mergeCell ref="G4865:H4865"/>
    <mergeCell ref="I4865:J4865"/>
    <mergeCell ref="L4865:M4865"/>
    <mergeCell ref="O4865:P4865"/>
    <mergeCell ref="Q4865:R4865"/>
    <mergeCell ref="B4866:C4866"/>
    <mergeCell ref="D4866:F4866"/>
    <mergeCell ref="B4877:C4877"/>
    <mergeCell ref="D4877:F4877"/>
    <mergeCell ref="G4877:H4877"/>
    <mergeCell ref="I4877:J4877"/>
    <mergeCell ref="L4877:M4877"/>
    <mergeCell ref="O4877:P4877"/>
    <mergeCell ref="Q4875:R4875"/>
    <mergeCell ref="B4876:C4876"/>
    <mergeCell ref="D4876:F4876"/>
    <mergeCell ref="G4876:H4876"/>
    <mergeCell ref="I4876:J4876"/>
    <mergeCell ref="L4876:M4876"/>
    <mergeCell ref="O4876:P4876"/>
    <mergeCell ref="Q4876:R4876"/>
    <mergeCell ref="B4875:C4875"/>
    <mergeCell ref="D4875:F4875"/>
    <mergeCell ref="G4875:H4875"/>
    <mergeCell ref="I4875:J4875"/>
    <mergeCell ref="L4875:M4875"/>
    <mergeCell ref="O4875:P4875"/>
    <mergeCell ref="L4873:R4873"/>
    <mergeCell ref="B4874:C4874"/>
    <mergeCell ref="D4874:F4874"/>
    <mergeCell ref="G4874:H4874"/>
    <mergeCell ref="I4874:J4874"/>
    <mergeCell ref="L4874:M4874"/>
    <mergeCell ref="O4874:P4874"/>
    <mergeCell ref="Q4874:R4874"/>
    <mergeCell ref="Q4882:R4882"/>
    <mergeCell ref="A4871:S4871"/>
    <mergeCell ref="A4872:D4872"/>
    <mergeCell ref="E4872:O4872"/>
    <mergeCell ref="P4872:Q4872"/>
    <mergeCell ref="R4872:S4872"/>
    <mergeCell ref="B4873:C4873"/>
    <mergeCell ref="D4873:F4873"/>
    <mergeCell ref="G4873:H4873"/>
    <mergeCell ref="I4873:J4873"/>
    <mergeCell ref="B4882:C4882"/>
    <mergeCell ref="D4882:F4882"/>
    <mergeCell ref="G4882:H4882"/>
    <mergeCell ref="I4882:J4882"/>
    <mergeCell ref="L4882:M4882"/>
    <mergeCell ref="O4882:P4882"/>
    <mergeCell ref="Q4880:R4880"/>
    <mergeCell ref="B4881:C4881"/>
    <mergeCell ref="D4881:F4881"/>
    <mergeCell ref="G4881:H4881"/>
    <mergeCell ref="I4881:J4881"/>
    <mergeCell ref="L4881:M4881"/>
    <mergeCell ref="O4881:P4881"/>
    <mergeCell ref="Q4881:R4881"/>
    <mergeCell ref="B4880:C4880"/>
    <mergeCell ref="D4880:F4880"/>
    <mergeCell ref="G4880:H4880"/>
    <mergeCell ref="I4880:J4880"/>
    <mergeCell ref="L4880:M4880"/>
    <mergeCell ref="O4880:P4880"/>
    <mergeCell ref="Q4878:R4878"/>
    <mergeCell ref="B4879:C4879"/>
    <mergeCell ref="D4879:F4879"/>
    <mergeCell ref="G4879:H4879"/>
    <mergeCell ref="I4879:J4879"/>
    <mergeCell ref="L4879:M4879"/>
    <mergeCell ref="O4879:P4879"/>
    <mergeCell ref="Q4879:R4879"/>
    <mergeCell ref="B4878:C4878"/>
    <mergeCell ref="D4878:F4878"/>
    <mergeCell ref="G4878:H4878"/>
    <mergeCell ref="I4878:J4878"/>
    <mergeCell ref="L4878:M4878"/>
    <mergeCell ref="O4878:P4878"/>
    <mergeCell ref="A4887:K4887"/>
    <mergeCell ref="L4887:M4887"/>
    <mergeCell ref="O4887:P4887"/>
    <mergeCell ref="Q4887:R4887"/>
    <mergeCell ref="A4888:K4888"/>
    <mergeCell ref="L4888:M4888"/>
    <mergeCell ref="O4888:P4888"/>
    <mergeCell ref="Q4888:R4888"/>
    <mergeCell ref="O4885:P4885"/>
    <mergeCell ref="Q4885:R4885"/>
    <mergeCell ref="B4886:C4886"/>
    <mergeCell ref="D4886:F4886"/>
    <mergeCell ref="G4886:H4886"/>
    <mergeCell ref="I4886:J4886"/>
    <mergeCell ref="L4886:M4886"/>
    <mergeCell ref="O4886:P4886"/>
    <mergeCell ref="Q4886:R4886"/>
    <mergeCell ref="G4884:H4884"/>
    <mergeCell ref="I4884:J4884"/>
    <mergeCell ref="L4884:M4884"/>
    <mergeCell ref="O4884:P4884"/>
    <mergeCell ref="Q4884:R4884"/>
    <mergeCell ref="B4885:C4885"/>
    <mergeCell ref="D4885:F4885"/>
    <mergeCell ref="G4885:H4885"/>
    <mergeCell ref="I4885:J4885"/>
    <mergeCell ref="L4885:M4885"/>
    <mergeCell ref="Q4895:R4895"/>
    <mergeCell ref="B4883:C4883"/>
    <mergeCell ref="D4883:F4883"/>
    <mergeCell ref="G4883:H4883"/>
    <mergeCell ref="I4883:J4883"/>
    <mergeCell ref="L4883:M4883"/>
    <mergeCell ref="O4883:P4883"/>
    <mergeCell ref="Q4883:R4883"/>
    <mergeCell ref="B4884:C4884"/>
    <mergeCell ref="D4884:F4884"/>
    <mergeCell ref="B4895:C4895"/>
    <mergeCell ref="D4895:F4895"/>
    <mergeCell ref="G4895:H4895"/>
    <mergeCell ref="I4895:J4895"/>
    <mergeCell ref="L4895:M4895"/>
    <mergeCell ref="O4895:P4895"/>
    <mergeCell ref="Q4893:R4893"/>
    <mergeCell ref="B4894:C4894"/>
    <mergeCell ref="D4894:F4894"/>
    <mergeCell ref="G4894:H4894"/>
    <mergeCell ref="I4894:J4894"/>
    <mergeCell ref="L4894:M4894"/>
    <mergeCell ref="O4894:P4894"/>
    <mergeCell ref="Q4894:R4894"/>
    <mergeCell ref="B4893:C4893"/>
    <mergeCell ref="D4893:F4893"/>
    <mergeCell ref="G4893:H4893"/>
    <mergeCell ref="I4893:J4893"/>
    <mergeCell ref="L4893:M4893"/>
    <mergeCell ref="O4893:P4893"/>
    <mergeCell ref="I4891:J4891"/>
    <mergeCell ref="L4891:R4891"/>
    <mergeCell ref="B4892:C4892"/>
    <mergeCell ref="D4892:F4892"/>
    <mergeCell ref="G4892:H4892"/>
    <mergeCell ref="I4892:J4892"/>
    <mergeCell ref="L4892:M4892"/>
    <mergeCell ref="O4892:P4892"/>
    <mergeCell ref="Q4892:R4892"/>
    <mergeCell ref="O4903:P4903"/>
    <mergeCell ref="Q4903:R4903"/>
    <mergeCell ref="A4889:S4889"/>
    <mergeCell ref="A4890:D4890"/>
    <mergeCell ref="E4890:O4890"/>
    <mergeCell ref="P4890:Q4890"/>
    <mergeCell ref="R4890:S4890"/>
    <mergeCell ref="B4891:C4891"/>
    <mergeCell ref="D4891:F4891"/>
    <mergeCell ref="G4891:H4891"/>
    <mergeCell ref="B4902:C4902"/>
    <mergeCell ref="D4902:F4902"/>
    <mergeCell ref="G4902:H4902"/>
    <mergeCell ref="I4902:J4902"/>
    <mergeCell ref="L4902:R4902"/>
    <mergeCell ref="B4903:C4903"/>
    <mergeCell ref="D4903:F4903"/>
    <mergeCell ref="G4903:H4903"/>
    <mergeCell ref="I4903:J4903"/>
    <mergeCell ref="L4903:M4903"/>
    <mergeCell ref="A4899:S4899"/>
    <mergeCell ref="A4900:D4900"/>
    <mergeCell ref="E4900:S4900"/>
    <mergeCell ref="A4901:D4901"/>
    <mergeCell ref="E4901:O4901"/>
    <mergeCell ref="P4901:Q4901"/>
    <mergeCell ref="R4901:S4901"/>
    <mergeCell ref="O4897:P4897"/>
    <mergeCell ref="Q4897:R4897"/>
    <mergeCell ref="A4898:K4898"/>
    <mergeCell ref="L4898:M4898"/>
    <mergeCell ref="O4898:P4898"/>
    <mergeCell ref="Q4898:R4898"/>
    <mergeCell ref="Q4911:R4911"/>
    <mergeCell ref="B4896:C4896"/>
    <mergeCell ref="D4896:F4896"/>
    <mergeCell ref="G4896:H4896"/>
    <mergeCell ref="I4896:J4896"/>
    <mergeCell ref="L4896:M4896"/>
    <mergeCell ref="O4896:P4896"/>
    <mergeCell ref="Q4896:R4896"/>
    <mergeCell ref="A4897:K4897"/>
    <mergeCell ref="L4897:M4897"/>
    <mergeCell ref="B4911:C4911"/>
    <mergeCell ref="D4911:F4911"/>
    <mergeCell ref="G4911:H4911"/>
    <mergeCell ref="I4911:J4911"/>
    <mergeCell ref="L4911:M4911"/>
    <mergeCell ref="O4911:P4911"/>
    <mergeCell ref="A4908:S4908"/>
    <mergeCell ref="A4909:D4909"/>
    <mergeCell ref="E4909:O4909"/>
    <mergeCell ref="P4909:Q4909"/>
    <mergeCell ref="R4909:S4909"/>
    <mergeCell ref="B4910:C4910"/>
    <mergeCell ref="D4910:F4910"/>
    <mergeCell ref="G4910:H4910"/>
    <mergeCell ref="I4910:J4910"/>
    <mergeCell ref="L4910:R4910"/>
    <mergeCell ref="A4906:K4906"/>
    <mergeCell ref="L4906:M4906"/>
    <mergeCell ref="O4906:P4906"/>
    <mergeCell ref="Q4906:R4906"/>
    <mergeCell ref="A4907:K4907"/>
    <mergeCell ref="L4907:M4907"/>
    <mergeCell ref="O4907:P4907"/>
    <mergeCell ref="Q4907:R4907"/>
    <mergeCell ref="D4905:F4905"/>
    <mergeCell ref="G4905:H4905"/>
    <mergeCell ref="I4905:J4905"/>
    <mergeCell ref="L4905:M4905"/>
    <mergeCell ref="O4905:P4905"/>
    <mergeCell ref="Q4905:R4905"/>
    <mergeCell ref="O4919:P4919"/>
    <mergeCell ref="Q4919:R4919"/>
    <mergeCell ref="B4904:C4904"/>
    <mergeCell ref="D4904:F4904"/>
    <mergeCell ref="G4904:H4904"/>
    <mergeCell ref="I4904:J4904"/>
    <mergeCell ref="L4904:M4904"/>
    <mergeCell ref="O4904:P4904"/>
    <mergeCell ref="Q4904:R4904"/>
    <mergeCell ref="B4905:C4905"/>
    <mergeCell ref="B4918:C4918"/>
    <mergeCell ref="D4918:F4918"/>
    <mergeCell ref="G4918:H4918"/>
    <mergeCell ref="I4918:J4918"/>
    <mergeCell ref="L4918:R4918"/>
    <mergeCell ref="B4919:C4919"/>
    <mergeCell ref="D4919:F4919"/>
    <mergeCell ref="G4919:H4919"/>
    <mergeCell ref="I4919:J4919"/>
    <mergeCell ref="L4919:M4919"/>
    <mergeCell ref="A4915:S4915"/>
    <mergeCell ref="A4916:D4916"/>
    <mergeCell ref="E4916:S4916"/>
    <mergeCell ref="A4917:D4917"/>
    <mergeCell ref="E4917:O4917"/>
    <mergeCell ref="P4917:Q4917"/>
    <mergeCell ref="R4917:S4917"/>
    <mergeCell ref="Q4912:R4912"/>
    <mergeCell ref="A4913:K4913"/>
    <mergeCell ref="L4913:M4913"/>
    <mergeCell ref="O4913:P4913"/>
    <mergeCell ref="Q4913:R4913"/>
    <mergeCell ref="A4914:K4914"/>
    <mergeCell ref="L4914:M4914"/>
    <mergeCell ref="O4914:P4914"/>
    <mergeCell ref="Q4914:R4914"/>
    <mergeCell ref="B4912:C4912"/>
    <mergeCell ref="D4912:F4912"/>
    <mergeCell ref="G4912:H4912"/>
    <mergeCell ref="I4912:J4912"/>
    <mergeCell ref="L4912:M4912"/>
    <mergeCell ref="O4912:P4912"/>
    <mergeCell ref="Q4926:R4926"/>
    <mergeCell ref="B4927:C4927"/>
    <mergeCell ref="D4927:F4927"/>
    <mergeCell ref="G4927:H4927"/>
    <mergeCell ref="I4927:J4927"/>
    <mergeCell ref="L4927:M4927"/>
    <mergeCell ref="O4927:P4927"/>
    <mergeCell ref="Q4927:R4927"/>
    <mergeCell ref="B4926:C4926"/>
    <mergeCell ref="D4926:F4926"/>
    <mergeCell ref="G4926:H4926"/>
    <mergeCell ref="I4926:J4926"/>
    <mergeCell ref="L4926:M4926"/>
    <mergeCell ref="O4926:P4926"/>
    <mergeCell ref="A4923:S4923"/>
    <mergeCell ref="A4924:D4924"/>
    <mergeCell ref="E4924:O4924"/>
    <mergeCell ref="P4924:Q4924"/>
    <mergeCell ref="R4924:S4924"/>
    <mergeCell ref="B4925:C4925"/>
    <mergeCell ref="D4925:F4925"/>
    <mergeCell ref="G4925:H4925"/>
    <mergeCell ref="I4925:J4925"/>
    <mergeCell ref="L4925:R4925"/>
    <mergeCell ref="O4921:P4921"/>
    <mergeCell ref="Q4921:R4921"/>
    <mergeCell ref="A4922:K4922"/>
    <mergeCell ref="L4922:M4922"/>
    <mergeCell ref="O4922:P4922"/>
    <mergeCell ref="Q4922:R4922"/>
    <mergeCell ref="Q4935:R4935"/>
    <mergeCell ref="B4920:C4920"/>
    <mergeCell ref="D4920:F4920"/>
    <mergeCell ref="G4920:H4920"/>
    <mergeCell ref="I4920:J4920"/>
    <mergeCell ref="L4920:M4920"/>
    <mergeCell ref="O4920:P4920"/>
    <mergeCell ref="Q4920:R4920"/>
    <mergeCell ref="A4921:K4921"/>
    <mergeCell ref="L4921:M4921"/>
    <mergeCell ref="B4935:C4935"/>
    <mergeCell ref="D4935:F4935"/>
    <mergeCell ref="G4935:H4935"/>
    <mergeCell ref="I4935:J4935"/>
    <mergeCell ref="L4935:M4935"/>
    <mergeCell ref="O4935:P4935"/>
    <mergeCell ref="A4932:S4932"/>
    <mergeCell ref="A4933:D4933"/>
    <mergeCell ref="E4933:O4933"/>
    <mergeCell ref="P4933:Q4933"/>
    <mergeCell ref="R4933:S4933"/>
    <mergeCell ref="B4934:C4934"/>
    <mergeCell ref="D4934:F4934"/>
    <mergeCell ref="G4934:H4934"/>
    <mergeCell ref="I4934:J4934"/>
    <mergeCell ref="L4934:R4934"/>
    <mergeCell ref="A4930:K4930"/>
    <mergeCell ref="L4930:M4930"/>
    <mergeCell ref="O4930:P4930"/>
    <mergeCell ref="Q4930:R4930"/>
    <mergeCell ref="A4931:K4931"/>
    <mergeCell ref="L4931:M4931"/>
    <mergeCell ref="O4931:P4931"/>
    <mergeCell ref="Q4931:R4931"/>
    <mergeCell ref="D4929:F4929"/>
    <mergeCell ref="G4929:H4929"/>
    <mergeCell ref="I4929:J4929"/>
    <mergeCell ref="L4929:M4929"/>
    <mergeCell ref="O4929:P4929"/>
    <mergeCell ref="Q4929:R4929"/>
    <mergeCell ref="O4944:P4944"/>
    <mergeCell ref="Q4944:R4944"/>
    <mergeCell ref="B4928:C4928"/>
    <mergeCell ref="D4928:F4928"/>
    <mergeCell ref="G4928:H4928"/>
    <mergeCell ref="I4928:J4928"/>
    <mergeCell ref="L4928:M4928"/>
    <mergeCell ref="O4928:P4928"/>
    <mergeCell ref="Q4928:R4928"/>
    <mergeCell ref="B4929:C4929"/>
    <mergeCell ref="B4943:C4943"/>
    <mergeCell ref="D4943:F4943"/>
    <mergeCell ref="G4943:H4943"/>
    <mergeCell ref="I4943:J4943"/>
    <mergeCell ref="L4943:R4943"/>
    <mergeCell ref="B4944:C4944"/>
    <mergeCell ref="D4944:F4944"/>
    <mergeCell ref="G4944:H4944"/>
    <mergeCell ref="I4944:J4944"/>
    <mergeCell ref="L4944:M4944"/>
    <mergeCell ref="A4939:S4939"/>
    <mergeCell ref="A4940:D4940"/>
    <mergeCell ref="E4940:S4940"/>
    <mergeCell ref="A4941:D4941"/>
    <mergeCell ref="E4941:S4941"/>
    <mergeCell ref="A4942:D4942"/>
    <mergeCell ref="E4942:O4942"/>
    <mergeCell ref="P4942:Q4942"/>
    <mergeCell ref="R4942:S4942"/>
    <mergeCell ref="O4937:P4937"/>
    <mergeCell ref="Q4937:R4937"/>
    <mergeCell ref="A4938:K4938"/>
    <mergeCell ref="L4938:M4938"/>
    <mergeCell ref="O4938:P4938"/>
    <mergeCell ref="Q4938:R4938"/>
    <mergeCell ref="Q4949:R4949"/>
    <mergeCell ref="B4936:C4936"/>
    <mergeCell ref="D4936:F4936"/>
    <mergeCell ref="G4936:H4936"/>
    <mergeCell ref="I4936:J4936"/>
    <mergeCell ref="L4936:M4936"/>
    <mergeCell ref="O4936:P4936"/>
    <mergeCell ref="Q4936:R4936"/>
    <mergeCell ref="A4937:K4937"/>
    <mergeCell ref="L4937:M4937"/>
    <mergeCell ref="B4949:C4949"/>
    <mergeCell ref="D4949:F4949"/>
    <mergeCell ref="G4949:H4949"/>
    <mergeCell ref="I4949:J4949"/>
    <mergeCell ref="L4949:M4949"/>
    <mergeCell ref="O4949:P4949"/>
    <mergeCell ref="Q4947:R4947"/>
    <mergeCell ref="B4948:C4948"/>
    <mergeCell ref="D4948:F4948"/>
    <mergeCell ref="G4948:H4948"/>
    <mergeCell ref="I4948:J4948"/>
    <mergeCell ref="L4948:M4948"/>
    <mergeCell ref="O4948:P4948"/>
    <mergeCell ref="Q4948:R4948"/>
    <mergeCell ref="B4947:C4947"/>
    <mergeCell ref="D4947:F4947"/>
    <mergeCell ref="G4947:H4947"/>
    <mergeCell ref="I4947:J4947"/>
    <mergeCell ref="L4947:M4947"/>
    <mergeCell ref="O4947:P4947"/>
    <mergeCell ref="Q4945:R4945"/>
    <mergeCell ref="B4946:C4946"/>
    <mergeCell ref="D4946:F4946"/>
    <mergeCell ref="G4946:H4946"/>
    <mergeCell ref="I4946:J4946"/>
    <mergeCell ref="L4946:M4946"/>
    <mergeCell ref="O4946:P4946"/>
    <mergeCell ref="Q4946:R4946"/>
    <mergeCell ref="A4957:K4957"/>
    <mergeCell ref="L4957:M4957"/>
    <mergeCell ref="O4957:P4957"/>
    <mergeCell ref="Q4957:R4957"/>
    <mergeCell ref="B4945:C4945"/>
    <mergeCell ref="D4945:F4945"/>
    <mergeCell ref="G4945:H4945"/>
    <mergeCell ref="I4945:J4945"/>
    <mergeCell ref="L4945:M4945"/>
    <mergeCell ref="O4945:P4945"/>
    <mergeCell ref="Q4955:R4955"/>
    <mergeCell ref="B4956:C4956"/>
    <mergeCell ref="D4956:F4956"/>
    <mergeCell ref="G4956:H4956"/>
    <mergeCell ref="I4956:J4956"/>
    <mergeCell ref="L4956:M4956"/>
    <mergeCell ref="O4956:P4956"/>
    <mergeCell ref="Q4956:R4956"/>
    <mergeCell ref="B4955:C4955"/>
    <mergeCell ref="D4955:F4955"/>
    <mergeCell ref="G4955:H4955"/>
    <mergeCell ref="I4955:J4955"/>
    <mergeCell ref="L4955:M4955"/>
    <mergeCell ref="O4955:P4955"/>
    <mergeCell ref="A4952:S4952"/>
    <mergeCell ref="A4953:D4953"/>
    <mergeCell ref="E4953:O4953"/>
    <mergeCell ref="P4953:Q4953"/>
    <mergeCell ref="R4953:S4953"/>
    <mergeCell ref="B4954:C4954"/>
    <mergeCell ref="D4954:F4954"/>
    <mergeCell ref="G4954:H4954"/>
    <mergeCell ref="I4954:J4954"/>
    <mergeCell ref="L4954:R4954"/>
    <mergeCell ref="A4950:K4950"/>
    <mergeCell ref="L4950:M4950"/>
    <mergeCell ref="O4950:P4950"/>
    <mergeCell ref="Q4950:R4950"/>
    <mergeCell ref="A4951:K4951"/>
    <mergeCell ref="L4951:M4951"/>
    <mergeCell ref="O4951:P4951"/>
    <mergeCell ref="Q4951:R4951"/>
    <mergeCell ref="A4964:K4964"/>
    <mergeCell ref="L4964:M4964"/>
    <mergeCell ref="O4964:P4964"/>
    <mergeCell ref="Q4964:R4964"/>
    <mergeCell ref="A4965:K4965"/>
    <mergeCell ref="L4965:M4965"/>
    <mergeCell ref="O4965:P4965"/>
    <mergeCell ref="Q4965:R4965"/>
    <mergeCell ref="O4962:P4962"/>
    <mergeCell ref="Q4962:R4962"/>
    <mergeCell ref="B4963:C4963"/>
    <mergeCell ref="D4963:F4963"/>
    <mergeCell ref="G4963:H4963"/>
    <mergeCell ref="I4963:J4963"/>
    <mergeCell ref="L4963:M4963"/>
    <mergeCell ref="O4963:P4963"/>
    <mergeCell ref="Q4963:R4963"/>
    <mergeCell ref="B4961:C4961"/>
    <mergeCell ref="D4961:F4961"/>
    <mergeCell ref="G4961:H4961"/>
    <mergeCell ref="I4961:J4961"/>
    <mergeCell ref="L4961:R4961"/>
    <mergeCell ref="B4962:C4962"/>
    <mergeCell ref="D4962:F4962"/>
    <mergeCell ref="G4962:H4962"/>
    <mergeCell ref="I4962:J4962"/>
    <mergeCell ref="L4962:M4962"/>
    <mergeCell ref="Q4972:R4972"/>
    <mergeCell ref="A4958:K4958"/>
    <mergeCell ref="L4958:M4958"/>
    <mergeCell ref="O4958:P4958"/>
    <mergeCell ref="Q4958:R4958"/>
    <mergeCell ref="A4959:S4959"/>
    <mergeCell ref="A4960:D4960"/>
    <mergeCell ref="E4960:O4960"/>
    <mergeCell ref="P4960:Q4960"/>
    <mergeCell ref="R4960:S4960"/>
    <mergeCell ref="B4972:C4972"/>
    <mergeCell ref="D4972:F4972"/>
    <mergeCell ref="G4972:H4972"/>
    <mergeCell ref="I4972:J4972"/>
    <mergeCell ref="L4972:M4972"/>
    <mergeCell ref="O4972:P4972"/>
    <mergeCell ref="Q4970:R4970"/>
    <mergeCell ref="B4971:C4971"/>
    <mergeCell ref="D4971:F4971"/>
    <mergeCell ref="G4971:H4971"/>
    <mergeCell ref="I4971:J4971"/>
    <mergeCell ref="L4971:M4971"/>
    <mergeCell ref="O4971:P4971"/>
    <mergeCell ref="Q4971:R4971"/>
    <mergeCell ref="B4970:C4970"/>
    <mergeCell ref="D4970:F4970"/>
    <mergeCell ref="G4970:H4970"/>
    <mergeCell ref="I4970:J4970"/>
    <mergeCell ref="L4970:M4970"/>
    <mergeCell ref="O4970:P4970"/>
    <mergeCell ref="L4968:R4968"/>
    <mergeCell ref="B4969:C4969"/>
    <mergeCell ref="D4969:F4969"/>
    <mergeCell ref="G4969:H4969"/>
    <mergeCell ref="I4969:J4969"/>
    <mergeCell ref="L4969:M4969"/>
    <mergeCell ref="O4969:P4969"/>
    <mergeCell ref="Q4969:R4969"/>
    <mergeCell ref="Q4977:R4977"/>
    <mergeCell ref="A4966:S4966"/>
    <mergeCell ref="A4967:D4967"/>
    <mergeCell ref="E4967:O4967"/>
    <mergeCell ref="P4967:Q4967"/>
    <mergeCell ref="R4967:S4967"/>
    <mergeCell ref="B4968:C4968"/>
    <mergeCell ref="D4968:F4968"/>
    <mergeCell ref="G4968:H4968"/>
    <mergeCell ref="I4968:J4968"/>
    <mergeCell ref="B4977:C4977"/>
    <mergeCell ref="D4977:F4977"/>
    <mergeCell ref="G4977:H4977"/>
    <mergeCell ref="I4977:J4977"/>
    <mergeCell ref="L4977:M4977"/>
    <mergeCell ref="O4977:P4977"/>
    <mergeCell ref="O4975:P4975"/>
    <mergeCell ref="Q4975:R4975"/>
    <mergeCell ref="B4976:C4976"/>
    <mergeCell ref="D4976:F4976"/>
    <mergeCell ref="G4976:H4976"/>
    <mergeCell ref="I4976:J4976"/>
    <mergeCell ref="L4976:M4976"/>
    <mergeCell ref="O4976:P4976"/>
    <mergeCell ref="Q4976:R4976"/>
    <mergeCell ref="G4974:H4974"/>
    <mergeCell ref="I4974:J4974"/>
    <mergeCell ref="L4974:M4974"/>
    <mergeCell ref="O4974:P4974"/>
    <mergeCell ref="Q4974:R4974"/>
    <mergeCell ref="B4975:C4975"/>
    <mergeCell ref="D4975:F4975"/>
    <mergeCell ref="G4975:H4975"/>
    <mergeCell ref="I4975:J4975"/>
    <mergeCell ref="L4975:M4975"/>
    <mergeCell ref="Q4982:R4982"/>
    <mergeCell ref="B4973:C4973"/>
    <mergeCell ref="D4973:F4973"/>
    <mergeCell ref="G4973:H4973"/>
    <mergeCell ref="I4973:J4973"/>
    <mergeCell ref="L4973:M4973"/>
    <mergeCell ref="O4973:P4973"/>
    <mergeCell ref="Q4973:R4973"/>
    <mergeCell ref="B4974:C4974"/>
    <mergeCell ref="D4974:F4974"/>
    <mergeCell ref="B4982:C4982"/>
    <mergeCell ref="D4982:F4982"/>
    <mergeCell ref="G4982:H4982"/>
    <mergeCell ref="I4982:J4982"/>
    <mergeCell ref="L4982:M4982"/>
    <mergeCell ref="O4982:P4982"/>
    <mergeCell ref="O4980:P4980"/>
    <mergeCell ref="Q4980:R4980"/>
    <mergeCell ref="B4981:C4981"/>
    <mergeCell ref="D4981:F4981"/>
    <mergeCell ref="G4981:H4981"/>
    <mergeCell ref="I4981:J4981"/>
    <mergeCell ref="L4981:M4981"/>
    <mergeCell ref="O4981:P4981"/>
    <mergeCell ref="Q4981:R4981"/>
    <mergeCell ref="G4979:H4979"/>
    <mergeCell ref="I4979:J4979"/>
    <mergeCell ref="L4979:M4979"/>
    <mergeCell ref="O4979:P4979"/>
    <mergeCell ref="Q4979:R4979"/>
    <mergeCell ref="B4980:C4980"/>
    <mergeCell ref="D4980:F4980"/>
    <mergeCell ref="G4980:H4980"/>
    <mergeCell ref="I4980:J4980"/>
    <mergeCell ref="L4980:M4980"/>
    <mergeCell ref="Q4987:R4987"/>
    <mergeCell ref="B4978:C4978"/>
    <mergeCell ref="D4978:F4978"/>
    <mergeCell ref="G4978:H4978"/>
    <mergeCell ref="I4978:J4978"/>
    <mergeCell ref="L4978:M4978"/>
    <mergeCell ref="O4978:P4978"/>
    <mergeCell ref="Q4978:R4978"/>
    <mergeCell ref="B4979:C4979"/>
    <mergeCell ref="D4979:F4979"/>
    <mergeCell ref="B4987:C4987"/>
    <mergeCell ref="D4987:F4987"/>
    <mergeCell ref="G4987:H4987"/>
    <mergeCell ref="I4987:J4987"/>
    <mergeCell ref="L4987:M4987"/>
    <mergeCell ref="O4987:P4987"/>
    <mergeCell ref="O4985:P4985"/>
    <mergeCell ref="Q4985:R4985"/>
    <mergeCell ref="B4986:C4986"/>
    <mergeCell ref="D4986:F4986"/>
    <mergeCell ref="G4986:H4986"/>
    <mergeCell ref="I4986:J4986"/>
    <mergeCell ref="L4986:M4986"/>
    <mergeCell ref="O4986:P4986"/>
    <mergeCell ref="Q4986:R4986"/>
    <mergeCell ref="G4984:H4984"/>
    <mergeCell ref="I4984:J4984"/>
    <mergeCell ref="L4984:M4984"/>
    <mergeCell ref="O4984:P4984"/>
    <mergeCell ref="Q4984:R4984"/>
    <mergeCell ref="B4985:C4985"/>
    <mergeCell ref="D4985:F4985"/>
    <mergeCell ref="G4985:H4985"/>
    <mergeCell ref="I4985:J4985"/>
    <mergeCell ref="L4985:M4985"/>
    <mergeCell ref="Q4992:R4992"/>
    <mergeCell ref="B4983:C4983"/>
    <mergeCell ref="D4983:F4983"/>
    <mergeCell ref="G4983:H4983"/>
    <mergeCell ref="I4983:J4983"/>
    <mergeCell ref="L4983:M4983"/>
    <mergeCell ref="O4983:P4983"/>
    <mergeCell ref="Q4983:R4983"/>
    <mergeCell ref="B4984:C4984"/>
    <mergeCell ref="D4984:F4984"/>
    <mergeCell ref="B4992:C4992"/>
    <mergeCell ref="D4992:F4992"/>
    <mergeCell ref="G4992:H4992"/>
    <mergeCell ref="I4992:J4992"/>
    <mergeCell ref="L4992:M4992"/>
    <mergeCell ref="O4992:P4992"/>
    <mergeCell ref="O4990:P4990"/>
    <mergeCell ref="Q4990:R4990"/>
    <mergeCell ref="B4991:C4991"/>
    <mergeCell ref="D4991:F4991"/>
    <mergeCell ref="G4991:H4991"/>
    <mergeCell ref="I4991:J4991"/>
    <mergeCell ref="L4991:M4991"/>
    <mergeCell ref="O4991:P4991"/>
    <mergeCell ref="Q4991:R4991"/>
    <mergeCell ref="G4989:H4989"/>
    <mergeCell ref="I4989:J4989"/>
    <mergeCell ref="L4989:M4989"/>
    <mergeCell ref="O4989:P4989"/>
    <mergeCell ref="Q4989:R4989"/>
    <mergeCell ref="B4990:C4990"/>
    <mergeCell ref="D4990:F4990"/>
    <mergeCell ref="G4990:H4990"/>
    <mergeCell ref="I4990:J4990"/>
    <mergeCell ref="L4990:M4990"/>
    <mergeCell ref="Q4997:R4997"/>
    <mergeCell ref="B4988:C4988"/>
    <mergeCell ref="D4988:F4988"/>
    <mergeCell ref="G4988:H4988"/>
    <mergeCell ref="I4988:J4988"/>
    <mergeCell ref="L4988:M4988"/>
    <mergeCell ref="O4988:P4988"/>
    <mergeCell ref="Q4988:R4988"/>
    <mergeCell ref="B4989:C4989"/>
    <mergeCell ref="D4989:F4989"/>
    <mergeCell ref="B4997:C4997"/>
    <mergeCell ref="D4997:F4997"/>
    <mergeCell ref="G4997:H4997"/>
    <mergeCell ref="I4997:J4997"/>
    <mergeCell ref="L4997:M4997"/>
    <mergeCell ref="O4997:P4997"/>
    <mergeCell ref="O4995:P4995"/>
    <mergeCell ref="Q4995:R4995"/>
    <mergeCell ref="B4996:C4996"/>
    <mergeCell ref="D4996:F4996"/>
    <mergeCell ref="G4996:H4996"/>
    <mergeCell ref="I4996:J4996"/>
    <mergeCell ref="L4996:M4996"/>
    <mergeCell ref="O4996:P4996"/>
    <mergeCell ref="Q4996:R4996"/>
    <mergeCell ref="G4994:H4994"/>
    <mergeCell ref="I4994:J4994"/>
    <mergeCell ref="L4994:M4994"/>
    <mergeCell ref="O4994:P4994"/>
    <mergeCell ref="Q4994:R4994"/>
    <mergeCell ref="B4995:C4995"/>
    <mergeCell ref="D4995:F4995"/>
    <mergeCell ref="G4995:H4995"/>
    <mergeCell ref="I4995:J4995"/>
    <mergeCell ref="L4995:M4995"/>
    <mergeCell ref="Q5002:R5002"/>
    <mergeCell ref="B4993:C4993"/>
    <mergeCell ref="D4993:F4993"/>
    <mergeCell ref="G4993:H4993"/>
    <mergeCell ref="I4993:J4993"/>
    <mergeCell ref="L4993:M4993"/>
    <mergeCell ref="O4993:P4993"/>
    <mergeCell ref="Q4993:R4993"/>
    <mergeCell ref="B4994:C4994"/>
    <mergeCell ref="D4994:F4994"/>
    <mergeCell ref="B5002:C5002"/>
    <mergeCell ref="D5002:F5002"/>
    <mergeCell ref="G5002:H5002"/>
    <mergeCell ref="I5002:J5002"/>
    <mergeCell ref="L5002:M5002"/>
    <mergeCell ref="O5002:P5002"/>
    <mergeCell ref="O5000:P5000"/>
    <mergeCell ref="Q5000:R5000"/>
    <mergeCell ref="B5001:C5001"/>
    <mergeCell ref="D5001:F5001"/>
    <mergeCell ref="G5001:H5001"/>
    <mergeCell ref="I5001:J5001"/>
    <mergeCell ref="L5001:M5001"/>
    <mergeCell ref="O5001:P5001"/>
    <mergeCell ref="Q5001:R5001"/>
    <mergeCell ref="G4999:H4999"/>
    <mergeCell ref="I4999:J4999"/>
    <mergeCell ref="L4999:M4999"/>
    <mergeCell ref="O4999:P4999"/>
    <mergeCell ref="Q4999:R4999"/>
    <mergeCell ref="B5000:C5000"/>
    <mergeCell ref="D5000:F5000"/>
    <mergeCell ref="G5000:H5000"/>
    <mergeCell ref="I5000:J5000"/>
    <mergeCell ref="L5000:M5000"/>
    <mergeCell ref="Q5007:R5007"/>
    <mergeCell ref="B4998:C4998"/>
    <mergeCell ref="D4998:F4998"/>
    <mergeCell ref="G4998:H4998"/>
    <mergeCell ref="I4998:J4998"/>
    <mergeCell ref="L4998:M4998"/>
    <mergeCell ref="O4998:P4998"/>
    <mergeCell ref="Q4998:R4998"/>
    <mergeCell ref="B4999:C4999"/>
    <mergeCell ref="D4999:F4999"/>
    <mergeCell ref="B5007:C5007"/>
    <mergeCell ref="D5007:F5007"/>
    <mergeCell ref="G5007:H5007"/>
    <mergeCell ref="I5007:J5007"/>
    <mergeCell ref="L5007:M5007"/>
    <mergeCell ref="O5007:P5007"/>
    <mergeCell ref="O5005:P5005"/>
    <mergeCell ref="Q5005:R5005"/>
    <mergeCell ref="B5006:C5006"/>
    <mergeCell ref="D5006:F5006"/>
    <mergeCell ref="G5006:H5006"/>
    <mergeCell ref="I5006:J5006"/>
    <mergeCell ref="L5006:M5006"/>
    <mergeCell ref="O5006:P5006"/>
    <mergeCell ref="Q5006:R5006"/>
    <mergeCell ref="G5004:H5004"/>
    <mergeCell ref="I5004:J5004"/>
    <mergeCell ref="L5004:M5004"/>
    <mergeCell ref="O5004:P5004"/>
    <mergeCell ref="Q5004:R5004"/>
    <mergeCell ref="B5005:C5005"/>
    <mergeCell ref="D5005:F5005"/>
    <mergeCell ref="G5005:H5005"/>
    <mergeCell ref="I5005:J5005"/>
    <mergeCell ref="L5005:M5005"/>
    <mergeCell ref="Q5012:R5012"/>
    <mergeCell ref="B5003:C5003"/>
    <mergeCell ref="D5003:F5003"/>
    <mergeCell ref="G5003:H5003"/>
    <mergeCell ref="I5003:J5003"/>
    <mergeCell ref="L5003:M5003"/>
    <mergeCell ref="O5003:P5003"/>
    <mergeCell ref="Q5003:R5003"/>
    <mergeCell ref="B5004:C5004"/>
    <mergeCell ref="D5004:F5004"/>
    <mergeCell ref="B5012:C5012"/>
    <mergeCell ref="D5012:F5012"/>
    <mergeCell ref="G5012:H5012"/>
    <mergeCell ref="I5012:J5012"/>
    <mergeCell ref="L5012:M5012"/>
    <mergeCell ref="O5012:P5012"/>
    <mergeCell ref="O5010:P5010"/>
    <mergeCell ref="Q5010:R5010"/>
    <mergeCell ref="B5011:C5011"/>
    <mergeCell ref="D5011:F5011"/>
    <mergeCell ref="G5011:H5011"/>
    <mergeCell ref="I5011:J5011"/>
    <mergeCell ref="L5011:M5011"/>
    <mergeCell ref="O5011:P5011"/>
    <mergeCell ref="Q5011:R5011"/>
    <mergeCell ref="G5009:H5009"/>
    <mergeCell ref="I5009:J5009"/>
    <mergeCell ref="L5009:M5009"/>
    <mergeCell ref="O5009:P5009"/>
    <mergeCell ref="Q5009:R5009"/>
    <mergeCell ref="B5010:C5010"/>
    <mergeCell ref="D5010:F5010"/>
    <mergeCell ref="G5010:H5010"/>
    <mergeCell ref="I5010:J5010"/>
    <mergeCell ref="L5010:M5010"/>
    <mergeCell ref="Q5017:R5017"/>
    <mergeCell ref="B5008:C5008"/>
    <mergeCell ref="D5008:F5008"/>
    <mergeCell ref="G5008:H5008"/>
    <mergeCell ref="I5008:J5008"/>
    <mergeCell ref="L5008:M5008"/>
    <mergeCell ref="O5008:P5008"/>
    <mergeCell ref="Q5008:R5008"/>
    <mergeCell ref="B5009:C5009"/>
    <mergeCell ref="D5009:F5009"/>
    <mergeCell ref="B5017:C5017"/>
    <mergeCell ref="D5017:F5017"/>
    <mergeCell ref="G5017:H5017"/>
    <mergeCell ref="I5017:J5017"/>
    <mergeCell ref="L5017:M5017"/>
    <mergeCell ref="O5017:P5017"/>
    <mergeCell ref="Q5015:R5015"/>
    <mergeCell ref="B5016:C5016"/>
    <mergeCell ref="D5016:F5016"/>
    <mergeCell ref="G5016:H5016"/>
    <mergeCell ref="I5016:J5016"/>
    <mergeCell ref="L5016:M5016"/>
    <mergeCell ref="O5016:P5016"/>
    <mergeCell ref="Q5016:R5016"/>
    <mergeCell ref="B5015:C5015"/>
    <mergeCell ref="D5015:F5015"/>
    <mergeCell ref="G5015:H5015"/>
    <mergeCell ref="I5015:J5015"/>
    <mergeCell ref="L5015:M5015"/>
    <mergeCell ref="O5015:P5015"/>
    <mergeCell ref="Q5013:R5013"/>
    <mergeCell ref="B5014:C5014"/>
    <mergeCell ref="D5014:F5014"/>
    <mergeCell ref="G5014:H5014"/>
    <mergeCell ref="I5014:J5014"/>
    <mergeCell ref="L5014:M5014"/>
    <mergeCell ref="O5014:P5014"/>
    <mergeCell ref="Q5014:R5014"/>
    <mergeCell ref="B5013:C5013"/>
    <mergeCell ref="D5013:F5013"/>
    <mergeCell ref="G5013:H5013"/>
    <mergeCell ref="I5013:J5013"/>
    <mergeCell ref="L5013:M5013"/>
    <mergeCell ref="O5013:P5013"/>
    <mergeCell ref="Q5024:R5024"/>
    <mergeCell ref="B5025:C5025"/>
    <mergeCell ref="D5025:F5025"/>
    <mergeCell ref="G5025:H5025"/>
    <mergeCell ref="I5025:J5025"/>
    <mergeCell ref="L5025:M5025"/>
    <mergeCell ref="O5025:P5025"/>
    <mergeCell ref="Q5025:R5025"/>
    <mergeCell ref="B5024:C5024"/>
    <mergeCell ref="D5024:F5024"/>
    <mergeCell ref="G5024:H5024"/>
    <mergeCell ref="I5024:J5024"/>
    <mergeCell ref="L5024:M5024"/>
    <mergeCell ref="O5024:P5024"/>
    <mergeCell ref="A5021:S5021"/>
    <mergeCell ref="A5022:D5022"/>
    <mergeCell ref="E5022:O5022"/>
    <mergeCell ref="P5022:Q5022"/>
    <mergeCell ref="R5022:S5022"/>
    <mergeCell ref="B5023:C5023"/>
    <mergeCell ref="D5023:F5023"/>
    <mergeCell ref="G5023:H5023"/>
    <mergeCell ref="I5023:J5023"/>
    <mergeCell ref="L5023:R5023"/>
    <mergeCell ref="Q5018:R5018"/>
    <mergeCell ref="A5019:K5019"/>
    <mergeCell ref="L5019:M5019"/>
    <mergeCell ref="O5019:P5019"/>
    <mergeCell ref="Q5019:R5019"/>
    <mergeCell ref="A5020:K5020"/>
    <mergeCell ref="L5020:M5020"/>
    <mergeCell ref="O5020:P5020"/>
    <mergeCell ref="Q5020:R5020"/>
    <mergeCell ref="A5033:K5033"/>
    <mergeCell ref="L5033:M5033"/>
    <mergeCell ref="O5033:P5033"/>
    <mergeCell ref="Q5033:R5033"/>
    <mergeCell ref="B5018:C5018"/>
    <mergeCell ref="D5018:F5018"/>
    <mergeCell ref="G5018:H5018"/>
    <mergeCell ref="I5018:J5018"/>
    <mergeCell ref="L5018:M5018"/>
    <mergeCell ref="O5018:P5018"/>
    <mergeCell ref="Q5031:R5031"/>
    <mergeCell ref="B5032:C5032"/>
    <mergeCell ref="D5032:F5032"/>
    <mergeCell ref="G5032:H5032"/>
    <mergeCell ref="I5032:J5032"/>
    <mergeCell ref="L5032:M5032"/>
    <mergeCell ref="O5032:P5032"/>
    <mergeCell ref="Q5032:R5032"/>
    <mergeCell ref="B5031:C5031"/>
    <mergeCell ref="D5031:F5031"/>
    <mergeCell ref="G5031:H5031"/>
    <mergeCell ref="I5031:J5031"/>
    <mergeCell ref="L5031:M5031"/>
    <mergeCell ref="O5031:P5031"/>
    <mergeCell ref="A5029:D5029"/>
    <mergeCell ref="E5029:O5029"/>
    <mergeCell ref="P5029:Q5029"/>
    <mergeCell ref="R5029:S5029"/>
    <mergeCell ref="B5030:C5030"/>
    <mergeCell ref="D5030:F5030"/>
    <mergeCell ref="G5030:H5030"/>
    <mergeCell ref="I5030:J5030"/>
    <mergeCell ref="L5030:R5030"/>
    <mergeCell ref="Q5040:R5040"/>
    <mergeCell ref="A5026:K5026"/>
    <mergeCell ref="L5026:M5026"/>
    <mergeCell ref="O5026:P5026"/>
    <mergeCell ref="Q5026:R5026"/>
    <mergeCell ref="A5027:K5027"/>
    <mergeCell ref="L5027:M5027"/>
    <mergeCell ref="O5027:P5027"/>
    <mergeCell ref="Q5027:R5027"/>
    <mergeCell ref="A5028:S5028"/>
    <mergeCell ref="B5040:C5040"/>
    <mergeCell ref="D5040:F5040"/>
    <mergeCell ref="G5040:H5040"/>
    <mergeCell ref="I5040:J5040"/>
    <mergeCell ref="L5040:M5040"/>
    <mergeCell ref="O5040:P5040"/>
    <mergeCell ref="O5038:P5038"/>
    <mergeCell ref="Q5038:R5038"/>
    <mergeCell ref="B5039:C5039"/>
    <mergeCell ref="D5039:F5039"/>
    <mergeCell ref="G5039:H5039"/>
    <mergeCell ref="I5039:J5039"/>
    <mergeCell ref="L5039:M5039"/>
    <mergeCell ref="O5039:P5039"/>
    <mergeCell ref="Q5039:R5039"/>
    <mergeCell ref="B5037:C5037"/>
    <mergeCell ref="D5037:F5037"/>
    <mergeCell ref="G5037:H5037"/>
    <mergeCell ref="I5037:J5037"/>
    <mergeCell ref="L5037:R5037"/>
    <mergeCell ref="B5038:C5038"/>
    <mergeCell ref="D5038:F5038"/>
    <mergeCell ref="G5038:H5038"/>
    <mergeCell ref="I5038:J5038"/>
    <mergeCell ref="L5038:M5038"/>
    <mergeCell ref="A5034:K5034"/>
    <mergeCell ref="L5034:M5034"/>
    <mergeCell ref="O5034:P5034"/>
    <mergeCell ref="Q5034:R5034"/>
    <mergeCell ref="A5035:S5035"/>
    <mergeCell ref="A5036:D5036"/>
    <mergeCell ref="E5036:O5036"/>
    <mergeCell ref="P5036:Q5036"/>
    <mergeCell ref="R5036:S5036"/>
    <mergeCell ref="A5043:S5043"/>
    <mergeCell ref="A5044:E5044"/>
    <mergeCell ref="F5044:L5044"/>
    <mergeCell ref="M5044:S5044"/>
    <mergeCell ref="A5045:E5045"/>
    <mergeCell ref="F5045:L5045"/>
    <mergeCell ref="M5045:S5045"/>
    <mergeCell ref="A5041:K5041"/>
    <mergeCell ref="L5041:M5041"/>
    <mergeCell ref="O5041:P5041"/>
    <mergeCell ref="Q5041:R5041"/>
    <mergeCell ref="A5042:K5042"/>
    <mergeCell ref="L5042:M5042"/>
    <mergeCell ref="O5042:P5042"/>
    <mergeCell ref="Q5042:R5042"/>
  </mergeCells>
  <pageMargins left="0.52999994886203072" right="0.52999994886203072" top="0.52999994886203072" bottom="0.68999998212799307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CAPA</vt:lpstr>
      <vt:lpstr>Resumo</vt:lpstr>
      <vt:lpstr>Análise</vt:lpstr>
      <vt:lpstr>Comparação Paramétrico</vt:lpstr>
      <vt:lpstr>ORÇAMENTO_EXECUTIVO</vt:lpstr>
      <vt:lpstr>ABC Serviço</vt:lpstr>
      <vt:lpstr>ABC Insumos</vt:lpstr>
      <vt:lpstr>Insumos - grupos</vt:lpstr>
      <vt:lpstr>Composições</vt:lpstr>
      <vt:lpstr>CAPA!Area_de_impressao</vt:lpstr>
      <vt:lpstr>CAPA!Titulos_de_impressao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Oliveira</dc:creator>
  <cp:keywords/>
  <dc:description/>
  <cp:lastModifiedBy>Patricia Bragatto</cp:lastModifiedBy>
  <dcterms:created xsi:type="dcterms:W3CDTF">2023-10-05T18:17:18Z</dcterms:created>
  <dcterms:modified xsi:type="dcterms:W3CDTF">2024-05-14T11:33:35Z</dcterms:modified>
  <cp:category/>
  <cp:contentStatus/>
</cp:coreProperties>
</file>