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4.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AUTOMAÇÃO" sheetId="96" r:id="rId36"/>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<sst xmlns="http://schemas.openxmlformats.org/spreadsheetml/2006/main" count="76186" uniqueCount="11265">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</sst>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worksheet" Target="worksheets/sheet36.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3" Type="http://schemas.openxmlformats.org/officeDocument/2006/relationships/hyperlink" Target="https://ibr.eng.br/painel/pm/quantitativo.php?id_proj=2&amp;dis0=Climatiza%C3%A7%C3%A3o&amp;rev0=1" TargetMode="External"/><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100853</xdr:colOff>
      <xdr:row>0</xdr:row>
      <xdr:rowOff>172091</xdr:rowOff>
    </xdr:from>
    <xdr:ext cx="1806004" cy="386299"/>
    <xdr:pic>
      <xdr:nvPicPr>
        <xdr:cNvPr id="2" name="image3.png">
          <a:extLst>
            <a:ext uri="{FF2B5EF4-FFF2-40B4-BE49-F238E27FC236}">
              <a16:creationId xmlns:a16="http://schemas.microsoft.com/office/drawing/2014/main" id="{C2ADE463-AF63-42ED-A941-72CD28824355}"/>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0853" y="172091"/>
          <a:ext cx="1806004" cy="386299"/>
        </a:xfrm>
        <a:prstGeom prst="rect">
          <a:avLst/>
        </a:prstGeom>
        <a:ln/>
      </xdr:spPr>
    </xdr:pic>
    <xdr:clientData/>
  </xdr:oneCellAnchor>
  <xdr:oneCellAnchor>
    <xdr:from>
      <xdr:col>3</xdr:col>
      <xdr:colOff>466725</xdr:colOff>
      <xdr:row>37</xdr:row>
      <xdr:rowOff>0</xdr:rowOff>
    </xdr:from>
    <xdr:ext cx="411480" cy="590468"/>
    <xdr:sp macro="" textlink="">
      <xdr:nvSpPr>
        <xdr:cNvPr id="3" name="AutoShape 2" descr="Exportar">
          <a:hlinkClick xmlns:r="http://schemas.openxmlformats.org/officeDocument/2006/relationships" r:id="rId3"/>
          <a:extLst>
            <a:ext uri="{FF2B5EF4-FFF2-40B4-BE49-F238E27FC236}">
              <a16:creationId xmlns:a16="http://schemas.microsoft.com/office/drawing/2014/main" id="{DAF44265-7106-4090-A290-9C2CF837CEC9}"/>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4" name="AutoShape 2" descr="Exportar">
          <a:hlinkClick xmlns:r="http://schemas.openxmlformats.org/officeDocument/2006/relationships" r:id="rId3"/>
          <a:extLst>
            <a:ext uri="{FF2B5EF4-FFF2-40B4-BE49-F238E27FC236}">
              <a16:creationId xmlns:a16="http://schemas.microsoft.com/office/drawing/2014/main" id="{25B2E892-25E5-4BFC-B70D-7DDC267D0B75}"/>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5" name="AutoShape 2" descr="Exportar">
          <a:hlinkClick xmlns:r="http://schemas.openxmlformats.org/officeDocument/2006/relationships" r:id="rId3"/>
          <a:extLst>
            <a:ext uri="{FF2B5EF4-FFF2-40B4-BE49-F238E27FC236}">
              <a16:creationId xmlns:a16="http://schemas.microsoft.com/office/drawing/2014/main" id="{2BB7ABEB-8AE4-4EF9-BF6F-59C877AEA576}"/>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6" name="AutoShape 2" descr="Exportar">
          <a:hlinkClick xmlns:r="http://schemas.openxmlformats.org/officeDocument/2006/relationships" r:id="rId3"/>
          <a:extLst>
            <a:ext uri="{FF2B5EF4-FFF2-40B4-BE49-F238E27FC236}">
              <a16:creationId xmlns:a16="http://schemas.microsoft.com/office/drawing/2014/main" id="{3261BDC7-CB8B-474D-8C20-114458917BC7}"/>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7" name="AutoShape 2" descr="Exportar">
          <a:hlinkClick xmlns:r="http://schemas.openxmlformats.org/officeDocument/2006/relationships" r:id="rId3"/>
          <a:extLst>
            <a:ext uri="{FF2B5EF4-FFF2-40B4-BE49-F238E27FC236}">
              <a16:creationId xmlns:a16="http://schemas.microsoft.com/office/drawing/2014/main" id="{D588BBE7-5CE7-4EE8-9041-A2E41C3DAFAC}"/>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8" name="AutoShape 2" descr="Exportar">
          <a:hlinkClick xmlns:r="http://schemas.openxmlformats.org/officeDocument/2006/relationships" r:id="rId3"/>
          <a:extLst>
            <a:ext uri="{FF2B5EF4-FFF2-40B4-BE49-F238E27FC236}">
              <a16:creationId xmlns:a16="http://schemas.microsoft.com/office/drawing/2014/main" id="{57A9B72E-59E8-4EAB-8213-D96B1E58BC6A}"/>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9" name="AutoShape 2" descr="Exportar">
          <a:hlinkClick xmlns:r="http://schemas.openxmlformats.org/officeDocument/2006/relationships" r:id="rId3"/>
          <a:extLst>
            <a:ext uri="{FF2B5EF4-FFF2-40B4-BE49-F238E27FC236}">
              <a16:creationId xmlns:a16="http://schemas.microsoft.com/office/drawing/2014/main" id="{D69CDFBA-0FAE-4B04-A18D-A9D675297D2F}"/>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0" name="AutoShape 2" descr="Exportar">
          <a:hlinkClick xmlns:r="http://schemas.openxmlformats.org/officeDocument/2006/relationships" r:id="rId3"/>
          <a:extLst>
            <a:ext uri="{FF2B5EF4-FFF2-40B4-BE49-F238E27FC236}">
              <a16:creationId xmlns:a16="http://schemas.microsoft.com/office/drawing/2014/main" id="{7EAA9899-11FD-4F79-9FC2-093697032E2C}"/>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1" name="AutoShape 2" descr="Exportar">
          <a:hlinkClick xmlns:r="http://schemas.openxmlformats.org/officeDocument/2006/relationships" r:id="rId3"/>
          <a:extLst>
            <a:ext uri="{FF2B5EF4-FFF2-40B4-BE49-F238E27FC236}">
              <a16:creationId xmlns:a16="http://schemas.microsoft.com/office/drawing/2014/main" id="{2ACD5AB1-55C1-4B70-B6EA-3F9FEF91C946}"/>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2" name="AutoShape 2" descr="Exportar">
          <a:hlinkClick xmlns:r="http://schemas.openxmlformats.org/officeDocument/2006/relationships" r:id="rId3"/>
          <a:extLst>
            <a:ext uri="{FF2B5EF4-FFF2-40B4-BE49-F238E27FC236}">
              <a16:creationId xmlns:a16="http://schemas.microsoft.com/office/drawing/2014/main" id="{5A6ADC13-BD35-41A5-B395-093870A48651}"/>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3" name="AutoShape 2" descr="Exportar">
          <a:hlinkClick xmlns:r="http://schemas.openxmlformats.org/officeDocument/2006/relationships" r:id="rId3"/>
          <a:extLst>
            <a:ext uri="{FF2B5EF4-FFF2-40B4-BE49-F238E27FC236}">
              <a16:creationId xmlns:a16="http://schemas.microsoft.com/office/drawing/2014/main" id="{490C58B3-6297-403A-A649-7900E4928455}"/>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4" name="AutoShape 2" descr="Exportar">
          <a:hlinkClick xmlns:r="http://schemas.openxmlformats.org/officeDocument/2006/relationships" r:id="rId3"/>
          <a:extLst>
            <a:ext uri="{FF2B5EF4-FFF2-40B4-BE49-F238E27FC236}">
              <a16:creationId xmlns:a16="http://schemas.microsoft.com/office/drawing/2014/main" id="{48A31A15-FCDA-4BFE-AE12-2DC595C29B42}"/>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5" name="AutoShape 2" descr="Exportar">
          <a:hlinkClick xmlns:r="http://schemas.openxmlformats.org/officeDocument/2006/relationships" r:id="rId3"/>
          <a:extLst>
            <a:ext uri="{FF2B5EF4-FFF2-40B4-BE49-F238E27FC236}">
              <a16:creationId xmlns:a16="http://schemas.microsoft.com/office/drawing/2014/main" id="{F76EED9B-057F-4A1B-A50D-87D04D80443A}"/>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6" name="AutoShape 2" descr="Exportar">
          <a:hlinkClick xmlns:r="http://schemas.openxmlformats.org/officeDocument/2006/relationships" r:id="rId3"/>
          <a:extLst>
            <a:ext uri="{FF2B5EF4-FFF2-40B4-BE49-F238E27FC236}">
              <a16:creationId xmlns:a16="http://schemas.microsoft.com/office/drawing/2014/main" id="{498AFA80-04DC-4996-9533-BBE3780B2A14}"/>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90468"/>
    <xdr:sp macro="" textlink="">
      <xdr:nvSpPr>
        <xdr:cNvPr id="17" name="AutoShape 2" descr="Exportar">
          <a:hlinkClick xmlns:r="http://schemas.openxmlformats.org/officeDocument/2006/relationships" r:id="rId3"/>
          <a:extLst>
            <a:ext uri="{FF2B5EF4-FFF2-40B4-BE49-F238E27FC236}">
              <a16:creationId xmlns:a16="http://schemas.microsoft.com/office/drawing/2014/main" id="{09940AC1-DDBA-4019-97B8-D88208094DDB}"/>
            </a:ext>
          </a:extLst>
        </xdr:cNvPr>
        <xdr:cNvSpPr>
          <a:spLocks noChangeAspect="1" noChangeArrowheads="1"/>
        </xdr:cNvSpPr>
      </xdr:nvSpPr>
      <xdr:spPr bwMode="auto">
        <a:xfrm>
          <a:off x="7800975" y="7286625"/>
          <a:ext cx="411480" cy="59046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18" name="AutoShape 2" descr="Exportar">
          <a:hlinkClick xmlns:r="http://schemas.openxmlformats.org/officeDocument/2006/relationships" r:id="rId3"/>
          <a:extLst>
            <a:ext uri="{FF2B5EF4-FFF2-40B4-BE49-F238E27FC236}">
              <a16:creationId xmlns:a16="http://schemas.microsoft.com/office/drawing/2014/main" id="{7E5A8666-CB1A-48C9-83F5-87BBBD7C94EE}"/>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19" name="AutoShape 2" descr="Exportar">
          <a:hlinkClick xmlns:r="http://schemas.openxmlformats.org/officeDocument/2006/relationships" r:id="rId3"/>
          <a:extLst>
            <a:ext uri="{FF2B5EF4-FFF2-40B4-BE49-F238E27FC236}">
              <a16:creationId xmlns:a16="http://schemas.microsoft.com/office/drawing/2014/main" id="{89944CF2-575D-402D-9238-12442E79F609}"/>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0" name="AutoShape 2" descr="Exportar">
          <a:hlinkClick xmlns:r="http://schemas.openxmlformats.org/officeDocument/2006/relationships" r:id="rId3"/>
          <a:extLst>
            <a:ext uri="{FF2B5EF4-FFF2-40B4-BE49-F238E27FC236}">
              <a16:creationId xmlns:a16="http://schemas.microsoft.com/office/drawing/2014/main" id="{4224A2F1-4695-472C-AAB7-A2D2585B202D}"/>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1" name="AutoShape 2" descr="Exportar">
          <a:hlinkClick xmlns:r="http://schemas.openxmlformats.org/officeDocument/2006/relationships" r:id="rId3"/>
          <a:extLst>
            <a:ext uri="{FF2B5EF4-FFF2-40B4-BE49-F238E27FC236}">
              <a16:creationId xmlns:a16="http://schemas.microsoft.com/office/drawing/2014/main" id="{CE3549CC-A8D3-4192-A3AD-C4A4D316024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2" name="AutoShape 2" descr="Exportar">
          <a:hlinkClick xmlns:r="http://schemas.openxmlformats.org/officeDocument/2006/relationships" r:id="rId3"/>
          <a:extLst>
            <a:ext uri="{FF2B5EF4-FFF2-40B4-BE49-F238E27FC236}">
              <a16:creationId xmlns:a16="http://schemas.microsoft.com/office/drawing/2014/main" id="{CA427D56-084B-490A-A0AE-C997C1F630F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3" name="AutoShape 2" descr="Exportar">
          <a:hlinkClick xmlns:r="http://schemas.openxmlformats.org/officeDocument/2006/relationships" r:id="rId3"/>
          <a:extLst>
            <a:ext uri="{FF2B5EF4-FFF2-40B4-BE49-F238E27FC236}">
              <a16:creationId xmlns:a16="http://schemas.microsoft.com/office/drawing/2014/main" id="{37D7772D-162D-47B7-B1BC-1D72BF93CF45}"/>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4" name="AutoShape 2" descr="Exportar">
          <a:hlinkClick xmlns:r="http://schemas.openxmlformats.org/officeDocument/2006/relationships" r:id="rId3"/>
          <a:extLst>
            <a:ext uri="{FF2B5EF4-FFF2-40B4-BE49-F238E27FC236}">
              <a16:creationId xmlns:a16="http://schemas.microsoft.com/office/drawing/2014/main" id="{E9664DF0-2B25-482D-B318-02DFF030B405}"/>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5" name="AutoShape 2" descr="Exportar">
          <a:hlinkClick xmlns:r="http://schemas.openxmlformats.org/officeDocument/2006/relationships" r:id="rId3"/>
          <a:extLst>
            <a:ext uri="{FF2B5EF4-FFF2-40B4-BE49-F238E27FC236}">
              <a16:creationId xmlns:a16="http://schemas.microsoft.com/office/drawing/2014/main" id="{AD4B3211-ABFD-4C1B-A542-EC4067013164}"/>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6" name="AutoShape 2" descr="Exportar">
          <a:hlinkClick xmlns:r="http://schemas.openxmlformats.org/officeDocument/2006/relationships" r:id="rId3"/>
          <a:extLst>
            <a:ext uri="{FF2B5EF4-FFF2-40B4-BE49-F238E27FC236}">
              <a16:creationId xmlns:a16="http://schemas.microsoft.com/office/drawing/2014/main" id="{60518BEE-1F22-4655-A88F-6591106F7D3F}"/>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7" name="AutoShape 2" descr="Exportar">
          <a:hlinkClick xmlns:r="http://schemas.openxmlformats.org/officeDocument/2006/relationships" r:id="rId3"/>
          <a:extLst>
            <a:ext uri="{FF2B5EF4-FFF2-40B4-BE49-F238E27FC236}">
              <a16:creationId xmlns:a16="http://schemas.microsoft.com/office/drawing/2014/main" id="{3CD8D3D6-B7EA-4C9D-823D-85980D5850E6}"/>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8" name="AutoShape 2" descr="Exportar">
          <a:hlinkClick xmlns:r="http://schemas.openxmlformats.org/officeDocument/2006/relationships" r:id="rId3"/>
          <a:extLst>
            <a:ext uri="{FF2B5EF4-FFF2-40B4-BE49-F238E27FC236}">
              <a16:creationId xmlns:a16="http://schemas.microsoft.com/office/drawing/2014/main" id="{0E5973E6-2314-4FBD-96BC-F97FCF9D59AC}"/>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29" name="AutoShape 2" descr="Exportar">
          <a:hlinkClick xmlns:r="http://schemas.openxmlformats.org/officeDocument/2006/relationships" r:id="rId3"/>
          <a:extLst>
            <a:ext uri="{FF2B5EF4-FFF2-40B4-BE49-F238E27FC236}">
              <a16:creationId xmlns:a16="http://schemas.microsoft.com/office/drawing/2014/main" id="{64A34CED-69C8-45F5-980B-4E6359F5C0D2}"/>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0" name="AutoShape 2" descr="Exportar">
          <a:hlinkClick xmlns:r="http://schemas.openxmlformats.org/officeDocument/2006/relationships" r:id="rId3"/>
          <a:extLst>
            <a:ext uri="{FF2B5EF4-FFF2-40B4-BE49-F238E27FC236}">
              <a16:creationId xmlns:a16="http://schemas.microsoft.com/office/drawing/2014/main" id="{6A29B189-D1F1-4A01-9BE5-A16AA41B3D49}"/>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1" name="AutoShape 2" descr="Exportar">
          <a:hlinkClick xmlns:r="http://schemas.openxmlformats.org/officeDocument/2006/relationships" r:id="rId3"/>
          <a:extLst>
            <a:ext uri="{FF2B5EF4-FFF2-40B4-BE49-F238E27FC236}">
              <a16:creationId xmlns:a16="http://schemas.microsoft.com/office/drawing/2014/main" id="{41A9ADF4-068C-4FCC-85D1-3393C59AEF6C}"/>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2" name="AutoShape 2" descr="Exportar">
          <a:hlinkClick xmlns:r="http://schemas.openxmlformats.org/officeDocument/2006/relationships" r:id="rId3"/>
          <a:extLst>
            <a:ext uri="{FF2B5EF4-FFF2-40B4-BE49-F238E27FC236}">
              <a16:creationId xmlns:a16="http://schemas.microsoft.com/office/drawing/2014/main" id="{DF5DA442-BBA1-447A-91C9-C64B11E22B8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3" name="AutoShape 2" descr="Exportar">
          <a:hlinkClick xmlns:r="http://schemas.openxmlformats.org/officeDocument/2006/relationships" r:id="rId3"/>
          <a:extLst>
            <a:ext uri="{FF2B5EF4-FFF2-40B4-BE49-F238E27FC236}">
              <a16:creationId xmlns:a16="http://schemas.microsoft.com/office/drawing/2014/main" id="{57D4DB26-20E7-42A4-B668-4B1B6A26F080}"/>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4" name="AutoShape 2" descr="Exportar">
          <a:hlinkClick xmlns:r="http://schemas.openxmlformats.org/officeDocument/2006/relationships" r:id="rId3"/>
          <a:extLst>
            <a:ext uri="{FF2B5EF4-FFF2-40B4-BE49-F238E27FC236}">
              <a16:creationId xmlns:a16="http://schemas.microsoft.com/office/drawing/2014/main" id="{DC75D6D7-7448-48FA-97DE-39410E52860E}"/>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5" name="AutoShape 2" descr="Exportar">
          <a:hlinkClick xmlns:r="http://schemas.openxmlformats.org/officeDocument/2006/relationships" r:id="rId3"/>
          <a:extLst>
            <a:ext uri="{FF2B5EF4-FFF2-40B4-BE49-F238E27FC236}">
              <a16:creationId xmlns:a16="http://schemas.microsoft.com/office/drawing/2014/main" id="{66DFEB53-F058-4FC8-9189-B65A1011BCE3}"/>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6" name="AutoShape 2" descr="Exportar">
          <a:hlinkClick xmlns:r="http://schemas.openxmlformats.org/officeDocument/2006/relationships" r:id="rId3"/>
          <a:extLst>
            <a:ext uri="{FF2B5EF4-FFF2-40B4-BE49-F238E27FC236}">
              <a16:creationId xmlns:a16="http://schemas.microsoft.com/office/drawing/2014/main" id="{0845E674-9E8C-4CDD-9329-76174524F5F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7" name="AutoShape 2" descr="Exportar">
          <a:hlinkClick xmlns:r="http://schemas.openxmlformats.org/officeDocument/2006/relationships" r:id="rId3"/>
          <a:extLst>
            <a:ext uri="{FF2B5EF4-FFF2-40B4-BE49-F238E27FC236}">
              <a16:creationId xmlns:a16="http://schemas.microsoft.com/office/drawing/2014/main" id="{6EB535AE-0968-4CB3-A25C-FC5B6185B9F5}"/>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8" name="AutoShape 2" descr="Exportar">
          <a:hlinkClick xmlns:r="http://schemas.openxmlformats.org/officeDocument/2006/relationships" r:id="rId3"/>
          <a:extLst>
            <a:ext uri="{FF2B5EF4-FFF2-40B4-BE49-F238E27FC236}">
              <a16:creationId xmlns:a16="http://schemas.microsoft.com/office/drawing/2014/main" id="{21C1D196-C60B-4E64-94E2-73964A3970C0}"/>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39" name="AutoShape 2" descr="Exportar">
          <a:hlinkClick xmlns:r="http://schemas.openxmlformats.org/officeDocument/2006/relationships" r:id="rId3"/>
          <a:extLst>
            <a:ext uri="{FF2B5EF4-FFF2-40B4-BE49-F238E27FC236}">
              <a16:creationId xmlns:a16="http://schemas.microsoft.com/office/drawing/2014/main" id="{CB368488-21B9-4C4C-A741-D098B9FBC301}"/>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0" name="AutoShape 2" descr="Exportar">
          <a:hlinkClick xmlns:r="http://schemas.openxmlformats.org/officeDocument/2006/relationships" r:id="rId3"/>
          <a:extLst>
            <a:ext uri="{FF2B5EF4-FFF2-40B4-BE49-F238E27FC236}">
              <a16:creationId xmlns:a16="http://schemas.microsoft.com/office/drawing/2014/main" id="{4ECEB68F-D650-4D9B-A192-858675DF1BE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1" name="AutoShape 2" descr="Exportar">
          <a:hlinkClick xmlns:r="http://schemas.openxmlformats.org/officeDocument/2006/relationships" r:id="rId3"/>
          <a:extLst>
            <a:ext uri="{FF2B5EF4-FFF2-40B4-BE49-F238E27FC236}">
              <a16:creationId xmlns:a16="http://schemas.microsoft.com/office/drawing/2014/main" id="{8086A4A3-E689-4161-880C-D6118423680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2" name="AutoShape 2" descr="Exportar">
          <a:hlinkClick xmlns:r="http://schemas.openxmlformats.org/officeDocument/2006/relationships" r:id="rId3"/>
          <a:extLst>
            <a:ext uri="{FF2B5EF4-FFF2-40B4-BE49-F238E27FC236}">
              <a16:creationId xmlns:a16="http://schemas.microsoft.com/office/drawing/2014/main" id="{2905A10D-4E4C-448B-A6F3-EAFA4DB84095}"/>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3" name="AutoShape 2" descr="Exportar">
          <a:hlinkClick xmlns:r="http://schemas.openxmlformats.org/officeDocument/2006/relationships" r:id="rId3"/>
          <a:extLst>
            <a:ext uri="{FF2B5EF4-FFF2-40B4-BE49-F238E27FC236}">
              <a16:creationId xmlns:a16="http://schemas.microsoft.com/office/drawing/2014/main" id="{A3B549DE-E0B0-4744-925B-D882E713C1D5}"/>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4" name="AutoShape 2" descr="Exportar">
          <a:hlinkClick xmlns:r="http://schemas.openxmlformats.org/officeDocument/2006/relationships" r:id="rId3"/>
          <a:extLst>
            <a:ext uri="{FF2B5EF4-FFF2-40B4-BE49-F238E27FC236}">
              <a16:creationId xmlns:a16="http://schemas.microsoft.com/office/drawing/2014/main" id="{B6BC9B30-24AE-4E53-810D-77625990788B}"/>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5" name="AutoShape 2" descr="Exportar">
          <a:hlinkClick xmlns:r="http://schemas.openxmlformats.org/officeDocument/2006/relationships" r:id="rId3"/>
          <a:extLst>
            <a:ext uri="{FF2B5EF4-FFF2-40B4-BE49-F238E27FC236}">
              <a16:creationId xmlns:a16="http://schemas.microsoft.com/office/drawing/2014/main" id="{EF6D7009-92B1-44CE-88EB-06FD0BC2B628}"/>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6" name="AutoShape 2" descr="Exportar">
          <a:hlinkClick xmlns:r="http://schemas.openxmlformats.org/officeDocument/2006/relationships" r:id="rId3"/>
          <a:extLst>
            <a:ext uri="{FF2B5EF4-FFF2-40B4-BE49-F238E27FC236}">
              <a16:creationId xmlns:a16="http://schemas.microsoft.com/office/drawing/2014/main" id="{A627FDC8-437E-479B-9F26-9BB895998D52}"/>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7" name="AutoShape 2" descr="Exportar">
          <a:hlinkClick xmlns:r="http://schemas.openxmlformats.org/officeDocument/2006/relationships" r:id="rId3"/>
          <a:extLst>
            <a:ext uri="{FF2B5EF4-FFF2-40B4-BE49-F238E27FC236}">
              <a16:creationId xmlns:a16="http://schemas.microsoft.com/office/drawing/2014/main" id="{F0C7B26F-0D32-4ABD-9009-38DB9865F18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8" name="AutoShape 2" descr="Exportar">
          <a:hlinkClick xmlns:r="http://schemas.openxmlformats.org/officeDocument/2006/relationships" r:id="rId3"/>
          <a:extLst>
            <a:ext uri="{FF2B5EF4-FFF2-40B4-BE49-F238E27FC236}">
              <a16:creationId xmlns:a16="http://schemas.microsoft.com/office/drawing/2014/main" id="{389EB066-B3DB-4022-9E3A-BE5084FFA3B2}"/>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49" name="AutoShape 2" descr="Exportar">
          <a:hlinkClick xmlns:r="http://schemas.openxmlformats.org/officeDocument/2006/relationships" r:id="rId3"/>
          <a:extLst>
            <a:ext uri="{FF2B5EF4-FFF2-40B4-BE49-F238E27FC236}">
              <a16:creationId xmlns:a16="http://schemas.microsoft.com/office/drawing/2014/main" id="{C2D12897-82A9-4653-BB6D-7D8142C4942A}"/>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0" name="AutoShape 2" descr="Exportar">
          <a:hlinkClick xmlns:r="http://schemas.openxmlformats.org/officeDocument/2006/relationships" r:id="rId3"/>
          <a:extLst>
            <a:ext uri="{FF2B5EF4-FFF2-40B4-BE49-F238E27FC236}">
              <a16:creationId xmlns:a16="http://schemas.microsoft.com/office/drawing/2014/main" id="{1B8EA6FC-E984-4B65-9C13-081EF726E86F}"/>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1" name="AutoShape 2" descr="Exportar">
          <a:hlinkClick xmlns:r="http://schemas.openxmlformats.org/officeDocument/2006/relationships" r:id="rId3"/>
          <a:extLst>
            <a:ext uri="{FF2B5EF4-FFF2-40B4-BE49-F238E27FC236}">
              <a16:creationId xmlns:a16="http://schemas.microsoft.com/office/drawing/2014/main" id="{EDE13DEF-3DB6-4E52-BF37-5C486138B9B6}"/>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2" name="AutoShape 2" descr="Exportar">
          <a:hlinkClick xmlns:r="http://schemas.openxmlformats.org/officeDocument/2006/relationships" r:id="rId3"/>
          <a:extLst>
            <a:ext uri="{FF2B5EF4-FFF2-40B4-BE49-F238E27FC236}">
              <a16:creationId xmlns:a16="http://schemas.microsoft.com/office/drawing/2014/main" id="{826B76D9-A2A5-43C7-BA69-7405E0BBCB20}"/>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3" name="AutoShape 2" descr="Exportar">
          <a:hlinkClick xmlns:r="http://schemas.openxmlformats.org/officeDocument/2006/relationships" r:id="rId3"/>
          <a:extLst>
            <a:ext uri="{FF2B5EF4-FFF2-40B4-BE49-F238E27FC236}">
              <a16:creationId xmlns:a16="http://schemas.microsoft.com/office/drawing/2014/main" id="{0FFC679E-7DFE-4379-8009-1F83D8088CCB}"/>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4" name="AutoShape 2" descr="Exportar">
          <a:hlinkClick xmlns:r="http://schemas.openxmlformats.org/officeDocument/2006/relationships" r:id="rId3"/>
          <a:extLst>
            <a:ext uri="{FF2B5EF4-FFF2-40B4-BE49-F238E27FC236}">
              <a16:creationId xmlns:a16="http://schemas.microsoft.com/office/drawing/2014/main" id="{A317ED38-32CF-4D4C-8196-CDDB4A7768DF}"/>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5" name="AutoShape 2" descr="Exportar">
          <a:hlinkClick xmlns:r="http://schemas.openxmlformats.org/officeDocument/2006/relationships" r:id="rId3"/>
          <a:extLst>
            <a:ext uri="{FF2B5EF4-FFF2-40B4-BE49-F238E27FC236}">
              <a16:creationId xmlns:a16="http://schemas.microsoft.com/office/drawing/2014/main" id="{DD990273-25C3-4F87-BFD6-E3B1E1C08528}"/>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3</xdr:col>
      <xdr:colOff>466725</xdr:colOff>
      <xdr:row>37</xdr:row>
      <xdr:rowOff>0</xdr:rowOff>
    </xdr:from>
    <xdr:ext cx="411480" cy="579120"/>
    <xdr:sp macro="" textlink="">
      <xdr:nvSpPr>
        <xdr:cNvPr id="56" name="AutoShape 2" descr="Exportar">
          <a:hlinkClick xmlns:r="http://schemas.openxmlformats.org/officeDocument/2006/relationships" r:id="rId3"/>
          <a:extLst>
            <a:ext uri="{FF2B5EF4-FFF2-40B4-BE49-F238E27FC236}">
              <a16:creationId xmlns:a16="http://schemas.microsoft.com/office/drawing/2014/main" id="{3A4BC4ED-31D8-463F-A11C-CBA247A06EA4}"/>
            </a:ext>
          </a:extLst>
        </xdr:cNvPr>
        <xdr:cNvSpPr>
          <a:spLocks noChangeAspect="1" noChangeArrowheads="1"/>
        </xdr:cNvSpPr>
      </xdr:nvSpPr>
      <xdr:spPr bwMode="auto">
        <a:xfrm>
          <a:off x="7800975" y="7286625"/>
          <a:ext cx="411480" cy="5791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ACEF-8471-41F2-B874-37FCAA10DB38}">
  <sheetPr>
    <tabColor rgb="FFFFC000"/>
  </sheetPr>
  <dimension ref="A1:AL48"/>
  <sheetViews>
    <sheetView showGridLines="0" view="pageBreakPreview" topLeftCell="C1" zoomScaleNormal="85" zoomScaleSheetLayoutView="100" workbookViewId="0">
      <pane ySplit="6" topLeftCell="A7" activePane="bottomLeft" state="frozen"/>
      <selection activeCell="X67" sqref="X67"/>
      <selection pane="bottomLeft" activeCell="X67" sqref="X67"/>
    </sheetView>
  </sheetViews>
  <sheetFormatPr defaultRowHeight="14.25" x14ac:dyDescent="0.2"/>
  <cols>
    <col min="1" max="1" width="32" style="1279" customWidth="1"/>
    <col min="2" max="2" width="38.85546875" style="1279" bestFit="1" customWidth="1"/>
    <col min="3" max="3" width="39.140625" style="1279" bestFit="1" customWidth="1"/>
    <col min="4" max="4" width="75.28515625" style="1279" bestFit="1" customWidth="1"/>
    <col min="5" max="5" width="17.42578125" style="1279" bestFit="1" customWidth="1"/>
    <col min="6" max="6" width="12.140625" style="1279" bestFit="1" customWidth="1"/>
    <col min="7" max="7" width="20.7109375" style="1279" bestFit="1" customWidth="1"/>
    <col min="8" max="8" width="14.28515625" style="1279" bestFit="1" customWidth="1"/>
    <col min="9" max="10" width="19.7109375" style="1279" bestFit="1" customWidth="1"/>
    <col min="11" max="11" width="21.85546875" style="1279" customWidth="1"/>
    <col min="12" max="12" width="6.28515625" style="1279" customWidth="1"/>
    <col min="13" max="13" width="69.7109375" style="1129" bestFit="1" customWidth="1"/>
    <col min="14" max="14" width="16.42578125" style="1129" bestFit="1" customWidth="1"/>
    <col min="15" max="15" width="14.85546875" style="1129" customWidth="1"/>
    <col min="16" max="16" width="18.5703125" style="1129" customWidth="1"/>
    <col min="17" max="17" width="17.7109375" style="1129" customWidth="1"/>
    <col min="18" max="18" width="17.140625" style="1129" customWidth="1"/>
    <col min="19" max="19" width="19.28515625" style="1129" customWidth="1"/>
    <col min="20" max="21" width="14.85546875" style="1129" customWidth="1"/>
    <col min="22" max="22" width="19.28515625" style="1279" customWidth="1"/>
    <col min="23" max="23" width="29.42578125" style="1279" bestFit="1" customWidth="1"/>
    <col min="24" max="24" width="15.5703125" style="1279" bestFit="1" customWidth="1"/>
    <col min="25" max="25" width="16.42578125" style="1279" bestFit="1" customWidth="1"/>
    <col min="26" max="38" width="9.140625" style="1279"/>
  </cols>
  <sheetData>
    <row r="1" spans="1:38" ht="15" customHeight="1" x14ac:dyDescent="0.2">
      <c r="A1" s="1093"/>
      <c r="B1" s="1094" t="s">
        <v>0</v>
      </c>
      <c r="C1" s="570"/>
      <c r="D1" s="570"/>
      <c r="E1" s="1095"/>
      <c r="F1" s="1095"/>
      <c r="G1" s="1095"/>
      <c r="H1" s="1095"/>
      <c r="I1" s="1095"/>
      <c r="J1" s="1095"/>
      <c r="K1" s="1095"/>
      <c r="L1" s="1095"/>
      <c r="M1" s="1095"/>
      <c r="N1" s="1095"/>
      <c r="O1" s="1264"/>
      <c r="P1" s="1265"/>
      <c r="Q1" s="1266"/>
      <c r="R1" s="1266"/>
      <c r="S1" s="1266"/>
      <c r="T1" s="1266"/>
      <c r="U1" s="1266"/>
      <c r="V1" s="1266"/>
      <c r="W1"/>
      <c r="X1"/>
      <c r="Y1"/>
      <c r="Z1"/>
      <c r="AA1"/>
      <c r="AB1"/>
      <c r="AC1"/>
      <c r="AD1"/>
      <c r="AE1"/>
      <c r="AF1"/>
      <c r="AG1"/>
      <c r="AH1"/>
      <c r="AI1"/>
      <c r="AJ1"/>
      <c r="AK1"/>
      <c r="AL1"/>
    </row>
    <row r="2" spans="1:38" ht="15" customHeight="1" x14ac:dyDescent="0.2">
      <c r="A2" s="66"/>
      <c r="B2" s="1094" t="s">
        <v>1</v>
      </c>
      <c r="C2" s="570"/>
      <c r="D2" s="1097"/>
      <c r="E2" s="570"/>
      <c r="F2" s="570"/>
      <c r="G2" s="570"/>
      <c r="H2" s="570"/>
      <c r="I2" s="570"/>
      <c r="J2" s="570"/>
      <c r="K2" s="570"/>
      <c r="L2" s="570"/>
      <c r="M2" s="570"/>
      <c r="N2" s="570"/>
      <c r="O2" s="1098"/>
      <c r="P2" s="66"/>
      <c r="Q2" s="66"/>
      <c r="R2" s="66"/>
      <c r="S2" s="66"/>
      <c r="T2" s="66"/>
      <c r="U2" s="66"/>
      <c r="V2" s="66"/>
      <c r="W2"/>
      <c r="X2"/>
      <c r="Y2"/>
      <c r="Z2"/>
      <c r="AA2"/>
      <c r="AB2"/>
      <c r="AC2"/>
      <c r="AD2"/>
      <c r="AE2"/>
      <c r="AF2"/>
      <c r="AG2"/>
      <c r="AH2"/>
      <c r="AI2"/>
      <c r="AJ2"/>
      <c r="AK2"/>
      <c r="AL2"/>
    </row>
    <row r="3" spans="1:38" ht="15" customHeight="1" x14ac:dyDescent="0.2">
      <c r="A3" s="66"/>
      <c r="B3" s="1094" t="s">
        <v>1281</v>
      </c>
      <c r="C3" s="570" t="s">
        <v>5250</v>
      </c>
      <c r="D3" s="1267"/>
      <c r="E3" s="570"/>
      <c r="F3" s="570"/>
      <c r="G3" s="570"/>
      <c r="H3" s="570"/>
      <c r="I3" s="570"/>
      <c r="J3" s="570"/>
      <c r="K3" s="570"/>
      <c r="L3" s="570"/>
      <c r="M3" s="570"/>
      <c r="N3" s="570"/>
      <c r="O3" s="570"/>
      <c r="P3" s="1268"/>
      <c r="Q3" s="66"/>
      <c r="R3" s="66"/>
      <c r="S3" s="66"/>
      <c r="T3" s="66"/>
      <c r="U3" s="66"/>
      <c r="V3" s="66"/>
      <c r="W3"/>
      <c r="X3"/>
      <c r="Y3"/>
      <c r="Z3"/>
      <c r="AA3"/>
      <c r="AB3"/>
      <c r="AC3"/>
      <c r="AD3"/>
      <c r="AE3"/>
      <c r="AF3"/>
      <c r="AG3"/>
      <c r="AH3"/>
      <c r="AI3"/>
      <c r="AJ3"/>
      <c r="AK3"/>
      <c r="AL3"/>
    </row>
    <row r="4" spans="1:38" ht="15" customHeight="1" x14ac:dyDescent="0.2">
      <c r="A4" s="1099"/>
      <c r="B4" s="1094" t="s">
        <v>2</v>
      </c>
      <c r="C4" s="570" t="s">
        <v>5251</v>
      </c>
      <c r="D4" s="570"/>
      <c r="E4" s="570"/>
      <c r="F4" s="570"/>
      <c r="G4" s="570"/>
      <c r="H4" s="570"/>
      <c r="I4" s="570"/>
      <c r="J4" s="570"/>
      <c r="K4" s="570"/>
      <c r="L4" s="570"/>
      <c r="M4" s="570"/>
      <c r="N4" s="570"/>
      <c r="O4" s="1269"/>
      <c r="P4" s="1268"/>
      <c r="Q4" s="66"/>
      <c r="R4" s="66"/>
      <c r="S4" s="66"/>
      <c r="T4" s="66"/>
      <c r="U4" s="66"/>
      <c r="V4" s="1270"/>
      <c r="W4"/>
      <c r="X4"/>
      <c r="Y4"/>
      <c r="Z4"/>
      <c r="AA4"/>
      <c r="AB4"/>
      <c r="AC4"/>
      <c r="AD4"/>
      <c r="AE4"/>
      <c r="AF4"/>
      <c r="AG4"/>
      <c r="AH4"/>
      <c r="AI4"/>
      <c r="AJ4"/>
      <c r="AK4"/>
      <c r="AL4"/>
    </row>
    <row r="5" spans="1:38" ht="22.15" customHeight="1" thickBot="1" x14ac:dyDescent="0.25">
      <c r="A5" s="1271"/>
      <c r="B5" s="1271"/>
      <c r="C5" s="1271"/>
      <c r="D5" s="1271"/>
      <c r="E5" s="1271"/>
      <c r="F5" s="1271"/>
      <c r="G5" s="1271"/>
      <c r="H5" s="1271"/>
      <c r="I5" s="1271"/>
      <c r="J5" s="1271"/>
      <c r="K5" s="1271"/>
      <c r="L5" s="1271"/>
      <c r="M5" s="1271"/>
      <c r="N5" s="1271"/>
      <c r="O5" s="1272"/>
      <c r="P5" s="1273"/>
      <c r="Q5" s="1273"/>
      <c r="R5" s="1273"/>
      <c r="S5" s="1273"/>
      <c r="T5" s="1273"/>
      <c r="U5" s="1273"/>
      <c r="V5" s="1273"/>
      <c r="W5"/>
      <c r="X5"/>
      <c r="Y5"/>
      <c r="Z5"/>
      <c r="AA5"/>
      <c r="AB5"/>
      <c r="AC5"/>
      <c r="AD5"/>
      <c r="AE5"/>
      <c r="AF5"/>
      <c r="AG5"/>
      <c r="AH5"/>
      <c r="AI5"/>
      <c r="AJ5"/>
      <c r="AK5"/>
      <c r="AL5"/>
    </row>
    <row r="6" spans="1:38" ht="41.25" customHeight="1" thickBot="1" x14ac:dyDescent="0.25">
      <c r="A6" s="1274" t="s">
        <v>4</v>
      </c>
      <c r="B6" s="1275" t="s">
        <v>4230</v>
      </c>
      <c r="C6" s="1276" t="s">
        <v>4231</v>
      </c>
      <c r="D6" s="1274" t="s">
        <v>60</v>
      </c>
      <c r="E6" s="1274" t="s">
        <v>62</v>
      </c>
      <c r="F6" s="1274" t="s">
        <v>5252</v>
      </c>
      <c r="G6" s="1274" t="s">
        <v>4233</v>
      </c>
      <c r="H6" s="1274" t="s">
        <v>1220</v>
      </c>
      <c r="I6" s="1274" t="s">
        <v>1279</v>
      </c>
      <c r="J6" s="1274" t="s">
        <v>5253</v>
      </c>
      <c r="K6" s="1277" t="s">
        <v>1280</v>
      </c>
      <c r="L6" s="1278"/>
      <c r="M6" s="1145" t="s">
        <v>4230</v>
      </c>
      <c r="N6" s="1105" t="str" cm="1">
        <f t="array" ref="N6:T6">TRANSPOSE(_xlfn.UNIQUE(_xlfn._xlws.FILTER(A7:A1048576,A7:A1048576&lt;&gt;"")))</f>
        <v>01º - Térreo</v>
      </c>
      <c r="O6" s="1105" t="str">
        <v>07º - Lazer | Garagem</v>
      </c>
      <c r="P6" s="1105" t="str">
        <v>08º - Lazer</v>
      </c>
      <c r="Q6" s="1105" t="str">
        <v>09º - Tipo diferenciado</v>
      </c>
      <c r="R6" s="1105" t="str">
        <v>10º - Tipo x8</v>
      </c>
      <c r="S6" s="1105" t="str">
        <v>11º - Penthouse x22</v>
      </c>
      <c r="T6" s="1105" t="str">
        <v>12º - Duplex inferior</v>
      </c>
      <c r="U6" s="1105"/>
      <c r="V6" s="1105" t="s">
        <v>56</v>
      </c>
      <c r="W6"/>
      <c r="X6"/>
      <c r="Y6"/>
      <c r="Z6"/>
      <c r="AA6"/>
      <c r="AB6"/>
      <c r="AC6"/>
      <c r="AD6"/>
      <c r="AE6"/>
      <c r="AF6"/>
      <c r="AG6"/>
      <c r="AH6"/>
      <c r="AI6"/>
      <c r="AJ6"/>
      <c r="AK6"/>
      <c r="AL6"/>
    </row>
    <row r="7" spans="1:38" x14ac:dyDescent="0.2">
      <c r="A7" s="1280"/>
      <c r="B7" s="1281"/>
      <c r="C7" s="1282"/>
      <c r="D7" s="1283"/>
      <c r="E7" s="1284"/>
      <c r="F7" s="1284"/>
      <c r="G7" s="1285"/>
      <c r="H7" s="1284"/>
      <c r="I7" s="1286"/>
      <c r="J7" s="1286"/>
      <c r="K7" s="1287">
        <f>IF(SUM(E7:I7)=0,SUMIFS($K8:$K$37,$A8:$A$37,$A7),(G7*I7)+(G7*J7))</f>
        <v>0</v>
      </c>
      <c r="M7" s="1288" t="str" cm="1">
        <f t="array" ref="M7:M11">_xlfn.UNIQUE(_xlfn._xlws.FILTER(B8:B97,B8:B97&lt;&gt;""))</f>
        <v>Sistema de interfone / controle de acesso</v>
      </c>
      <c r="N7" s="1290">
        <f t="shared" ref="N7:U13" si="0">SUMIFS($K$7:$K$756,$B$7:$B$756,$M7,$A$7:$A$756,N$6)</f>
        <v>2800</v>
      </c>
      <c r="O7" s="1290">
        <f t="shared" si="0"/>
        <v>14910</v>
      </c>
      <c r="P7" s="1290">
        <f t="shared" si="0"/>
        <v>13700</v>
      </c>
      <c r="Q7" s="1290">
        <f t="shared" si="0"/>
        <v>1720</v>
      </c>
      <c r="R7" s="1290">
        <f t="shared" si="0"/>
        <v>2560</v>
      </c>
      <c r="S7" s="1290">
        <f t="shared" si="0"/>
        <v>3520</v>
      </c>
      <c r="T7" s="1290">
        <f t="shared" si="0"/>
        <v>320</v>
      </c>
      <c r="U7" s="1290">
        <f t="shared" si="0"/>
        <v>0</v>
      </c>
      <c r="V7" s="1291">
        <f t="shared" ref="V7:V13" si="1">SUM(N7:U7)</f>
        <v>39530</v>
      </c>
      <c r="W7"/>
      <c r="X7"/>
      <c r="Y7"/>
      <c r="Z7"/>
      <c r="AA7"/>
      <c r="AB7"/>
      <c r="AC7"/>
      <c r="AD7"/>
      <c r="AE7"/>
      <c r="AF7"/>
      <c r="AG7"/>
      <c r="AH7"/>
      <c r="AI7"/>
      <c r="AJ7"/>
      <c r="AK7"/>
      <c r="AL7"/>
    </row>
    <row r="8" spans="1:38" x14ac:dyDescent="0.2">
      <c r="A8" s="1292" t="s">
        <v>5254</v>
      </c>
      <c r="B8" s="148" t="s">
        <v>2809</v>
      </c>
      <c r="C8" s="148" t="s">
        <v>5255</v>
      </c>
      <c r="D8" s="148" t="s">
        <v>5255</v>
      </c>
      <c r="E8" s="1293">
        <v>8</v>
      </c>
      <c r="F8" s="1293">
        <v>1</v>
      </c>
      <c r="G8" s="1293">
        <f t="shared" ref="G8:G37" si="2">E8*F8</f>
        <v>8</v>
      </c>
      <c r="H8" s="148" t="s">
        <v>1220</v>
      </c>
      <c r="I8" s="1294"/>
      <c r="J8" s="1294">
        <v>90</v>
      </c>
      <c r="K8" s="1287">
        <f>IF(SUM(E8:I8)=0,SUMIFS($K9:$K$37,$A9:$A$37,$A8),(G8*I8)+(G8*J8))</f>
        <v>720</v>
      </c>
      <c r="M8" s="1289" t="str">
        <v>Telefonia/lógica/internet</v>
      </c>
      <c r="N8" s="1290">
        <f t="shared" si="0"/>
        <v>900</v>
      </c>
      <c r="O8" s="1290">
        <f t="shared" si="0"/>
        <v>1250</v>
      </c>
      <c r="P8" s="1290">
        <f t="shared" si="0"/>
        <v>1250</v>
      </c>
      <c r="Q8" s="1290">
        <f t="shared" si="0"/>
        <v>5000</v>
      </c>
      <c r="R8" s="1290">
        <f t="shared" si="0"/>
        <v>4800</v>
      </c>
      <c r="S8" s="1290">
        <f t="shared" si="0"/>
        <v>3300</v>
      </c>
      <c r="T8" s="1290">
        <f t="shared" si="0"/>
        <v>300</v>
      </c>
      <c r="U8" s="1290">
        <f t="shared" si="0"/>
        <v>0</v>
      </c>
      <c r="V8" s="1290">
        <f t="shared" si="1"/>
        <v>16800</v>
      </c>
      <c r="W8"/>
      <c r="X8"/>
      <c r="Y8"/>
      <c r="Z8"/>
      <c r="AA8"/>
      <c r="AB8"/>
      <c r="AC8"/>
      <c r="AD8"/>
      <c r="AE8"/>
      <c r="AF8"/>
      <c r="AG8"/>
      <c r="AH8"/>
      <c r="AI8"/>
      <c r="AJ8"/>
      <c r="AK8"/>
      <c r="AL8"/>
    </row>
    <row r="9" spans="1:38" x14ac:dyDescent="0.2">
      <c r="A9" s="1292" t="s">
        <v>5254</v>
      </c>
      <c r="B9" s="148" t="s">
        <v>2809</v>
      </c>
      <c r="C9" s="148" t="s">
        <v>5256</v>
      </c>
      <c r="D9" s="148" t="s">
        <v>5256</v>
      </c>
      <c r="E9" s="1293">
        <v>8</v>
      </c>
      <c r="F9" s="1293">
        <v>1</v>
      </c>
      <c r="G9" s="1293">
        <f t="shared" si="2"/>
        <v>8</v>
      </c>
      <c r="H9" s="148" t="s">
        <v>1220</v>
      </c>
      <c r="I9" s="1294"/>
      <c r="J9" s="1294">
        <v>160</v>
      </c>
      <c r="K9" s="1287">
        <f>IF(SUM(E9:I9)=0,SUMIFS($K10:$K$37,$A10:$A$37,$A9),(G9*I9)+(G9*J9))</f>
        <v>1280</v>
      </c>
      <c r="M9" s="1289" t="str">
        <v>Automação</v>
      </c>
      <c r="N9" s="1290">
        <f t="shared" si="0"/>
        <v>0</v>
      </c>
      <c r="O9" s="1290">
        <f t="shared" si="0"/>
        <v>42992.695764557211</v>
      </c>
      <c r="P9" s="1290">
        <f t="shared" si="0"/>
        <v>42992.695764557211</v>
      </c>
      <c r="Q9" s="1290">
        <f t="shared" si="0"/>
        <v>0</v>
      </c>
      <c r="R9" s="1290">
        <f t="shared" si="0"/>
        <v>0</v>
      </c>
      <c r="S9" s="1290">
        <f t="shared" si="0"/>
        <v>0</v>
      </c>
      <c r="T9" s="1290">
        <f t="shared" si="0"/>
        <v>0</v>
      </c>
      <c r="U9" s="1290">
        <f t="shared" si="0"/>
        <v>0</v>
      </c>
      <c r="V9" s="1290">
        <f t="shared" si="1"/>
        <v>85985.391529114422</v>
      </c>
      <c r="W9"/>
      <c r="X9"/>
      <c r="Y9"/>
      <c r="Z9"/>
      <c r="AA9"/>
      <c r="AB9"/>
      <c r="AC9"/>
      <c r="AD9"/>
      <c r="AE9"/>
      <c r="AF9"/>
      <c r="AG9"/>
      <c r="AH9"/>
      <c r="AI9"/>
      <c r="AJ9"/>
      <c r="AK9"/>
      <c r="AL9"/>
    </row>
    <row r="10" spans="1:38" x14ac:dyDescent="0.2">
      <c r="A10" s="1292" t="s">
        <v>5254</v>
      </c>
      <c r="B10" s="148" t="s">
        <v>2809</v>
      </c>
      <c r="C10" s="148" t="s">
        <v>5257</v>
      </c>
      <c r="D10" s="148" t="s">
        <v>5257</v>
      </c>
      <c r="E10" s="1293">
        <v>5</v>
      </c>
      <c r="F10" s="1293">
        <v>1</v>
      </c>
      <c r="G10" s="1293">
        <f t="shared" si="2"/>
        <v>5</v>
      </c>
      <c r="H10" s="148" t="s">
        <v>1220</v>
      </c>
      <c r="I10" s="1294"/>
      <c r="J10" s="1294">
        <v>160</v>
      </c>
      <c r="K10" s="1287">
        <f>IF(SUM(E10:I10)=0,SUMIFS($K11:$K$37,$A11:$A$37,$A10),(G10*I10)+(G10*J10))</f>
        <v>800</v>
      </c>
      <c r="M10" s="1289" t="str">
        <v>AUTOMAÇÃO LAZER****</v>
      </c>
      <c r="N10" s="1290">
        <f t="shared" si="0"/>
        <v>0</v>
      </c>
      <c r="O10" s="1290">
        <f t="shared" si="0"/>
        <v>0</v>
      </c>
      <c r="P10" s="1290">
        <f t="shared" si="0"/>
        <v>0</v>
      </c>
      <c r="Q10" s="1290">
        <f t="shared" si="0"/>
        <v>0</v>
      </c>
      <c r="R10" s="1290">
        <f t="shared" si="0"/>
        <v>0</v>
      </c>
      <c r="S10" s="1290">
        <f t="shared" si="0"/>
        <v>0</v>
      </c>
      <c r="T10" s="1290">
        <f t="shared" si="0"/>
        <v>0</v>
      </c>
      <c r="U10" s="1290">
        <f t="shared" si="0"/>
        <v>0</v>
      </c>
      <c r="V10" s="1290">
        <f t="shared" si="1"/>
        <v>0</v>
      </c>
      <c r="W10"/>
      <c r="X10"/>
      <c r="Y10"/>
      <c r="Z10"/>
      <c r="AA10"/>
      <c r="AB10"/>
      <c r="AC10"/>
      <c r="AD10"/>
      <c r="AE10"/>
      <c r="AF10"/>
      <c r="AG10"/>
      <c r="AH10"/>
      <c r="AI10"/>
      <c r="AJ10"/>
      <c r="AK10"/>
      <c r="AL10"/>
    </row>
    <row r="11" spans="1:38" ht="15" thickBot="1" x14ac:dyDescent="0.25">
      <c r="A11" s="1295" t="s">
        <v>5254</v>
      </c>
      <c r="B11" s="1296" t="s">
        <v>2810</v>
      </c>
      <c r="C11" s="1296" t="s">
        <v>5258</v>
      </c>
      <c r="D11" s="1296" t="s">
        <v>5258</v>
      </c>
      <c r="E11" s="1297">
        <v>6</v>
      </c>
      <c r="F11" s="1297">
        <v>1</v>
      </c>
      <c r="G11" s="1297">
        <f t="shared" si="2"/>
        <v>6</v>
      </c>
      <c r="H11" s="1296" t="s">
        <v>1220</v>
      </c>
      <c r="I11" s="1298"/>
      <c r="J11" s="1298">
        <v>150</v>
      </c>
      <c r="K11" s="1299">
        <f>IF(SUM(E11:I11)=0,SUMIFS($K12:$K$37,$A12:$A$37,$A11),(G11*I11)+(G11*J11))</f>
        <v>900</v>
      </c>
      <c r="M11" s="1289" t="str">
        <v>AUTOMAÇÃO TIPOS****</v>
      </c>
      <c r="N11" s="1290">
        <f t="shared" si="0"/>
        <v>0</v>
      </c>
      <c r="O11" s="1290">
        <f t="shared" si="0"/>
        <v>0</v>
      </c>
      <c r="P11" s="1290">
        <f t="shared" si="0"/>
        <v>0</v>
      </c>
      <c r="Q11" s="1290">
        <f t="shared" si="0"/>
        <v>0</v>
      </c>
      <c r="R11" s="1290">
        <f t="shared" si="0"/>
        <v>0</v>
      </c>
      <c r="S11" s="1290">
        <f t="shared" si="0"/>
        <v>0</v>
      </c>
      <c r="T11" s="1290">
        <f t="shared" si="0"/>
        <v>0</v>
      </c>
      <c r="U11" s="1290">
        <f t="shared" si="0"/>
        <v>0</v>
      </c>
      <c r="V11" s="1290">
        <f t="shared" si="1"/>
        <v>0</v>
      </c>
      <c r="W11"/>
      <c r="X11"/>
      <c r="Y11"/>
      <c r="Z11"/>
      <c r="AA11"/>
      <c r="AB11"/>
      <c r="AC11"/>
      <c r="AD11"/>
      <c r="AE11"/>
      <c r="AF11"/>
      <c r="AG11"/>
      <c r="AH11"/>
      <c r="AI11"/>
      <c r="AJ11"/>
      <c r="AK11"/>
      <c r="AL11"/>
    </row>
    <row r="12" spans="1:38" ht="15" thickTop="1" x14ac:dyDescent="0.2">
      <c r="A12" s="1300" t="s">
        <v>5259</v>
      </c>
      <c r="B12" s="1301" t="s">
        <v>2809</v>
      </c>
      <c r="C12" s="1301" t="s">
        <v>5255</v>
      </c>
      <c r="D12" s="1301" t="s">
        <v>5255</v>
      </c>
      <c r="E12" s="1302">
        <v>5</v>
      </c>
      <c r="F12" s="1302">
        <v>1</v>
      </c>
      <c r="G12" s="1302">
        <f t="shared" si="2"/>
        <v>5</v>
      </c>
      <c r="H12" s="1301" t="s">
        <v>1220</v>
      </c>
      <c r="I12" s="1303">
        <v>60</v>
      </c>
      <c r="J12" s="1303">
        <v>90</v>
      </c>
      <c r="K12" s="1304">
        <f>IF(SUM(E12:I12)=0,SUMIFS($K13:$K$37,$A13:$A$37,$A12),(G12*I12)+(G12*J12))</f>
        <v>750</v>
      </c>
      <c r="M12" s="1289"/>
      <c r="N12" s="1290">
        <f t="shared" si="0"/>
        <v>0</v>
      </c>
      <c r="O12" s="1290">
        <f t="shared" si="0"/>
        <v>0</v>
      </c>
      <c r="P12" s="1290">
        <f t="shared" si="0"/>
        <v>0</v>
      </c>
      <c r="Q12" s="1290">
        <f t="shared" si="0"/>
        <v>0</v>
      </c>
      <c r="R12" s="1290">
        <f t="shared" si="0"/>
        <v>0</v>
      </c>
      <c r="S12" s="1290">
        <f t="shared" si="0"/>
        <v>0</v>
      </c>
      <c r="T12" s="1290">
        <f t="shared" si="0"/>
        <v>0</v>
      </c>
      <c r="U12" s="1290">
        <f t="shared" si="0"/>
        <v>0</v>
      </c>
      <c r="V12" s="1290">
        <f t="shared" si="1"/>
        <v>0</v>
      </c>
      <c r="W12"/>
      <c r="X12"/>
      <c r="Y12"/>
      <c r="Z12"/>
      <c r="AA12"/>
      <c r="AB12"/>
      <c r="AC12"/>
      <c r="AD12"/>
      <c r="AE12"/>
      <c r="AF12"/>
      <c r="AG12"/>
      <c r="AH12"/>
      <c r="AI12"/>
      <c r="AJ12"/>
      <c r="AK12"/>
      <c r="AL12"/>
    </row>
    <row r="13" spans="1:38" x14ac:dyDescent="0.2">
      <c r="A13" s="1292" t="s">
        <v>5259</v>
      </c>
      <c r="B13" s="148" t="s">
        <v>2809</v>
      </c>
      <c r="C13" s="148" t="s">
        <v>5256</v>
      </c>
      <c r="D13" s="148" t="s">
        <v>5256</v>
      </c>
      <c r="E13" s="1293">
        <v>5</v>
      </c>
      <c r="F13" s="1293">
        <v>1</v>
      </c>
      <c r="G13" s="1293">
        <f t="shared" si="2"/>
        <v>5</v>
      </c>
      <c r="H13" s="148" t="s">
        <v>1220</v>
      </c>
      <c r="I13" s="1294">
        <v>900</v>
      </c>
      <c r="J13" s="1294">
        <v>160</v>
      </c>
      <c r="K13" s="1287">
        <f>IF(SUM(E13:I13)=0,SUMIFS($K14:$K$37,$A14:$A$37,$A13),(G13*I13)+(G13*J13))</f>
        <v>5300</v>
      </c>
      <c r="M13" s="1289"/>
      <c r="N13" s="1290">
        <f t="shared" si="0"/>
        <v>0</v>
      </c>
      <c r="O13" s="1290">
        <f t="shared" si="0"/>
        <v>0</v>
      </c>
      <c r="P13" s="1290">
        <f t="shared" si="0"/>
        <v>0</v>
      </c>
      <c r="Q13" s="1290">
        <f t="shared" si="0"/>
        <v>0</v>
      </c>
      <c r="R13" s="1290">
        <f t="shared" si="0"/>
        <v>0</v>
      </c>
      <c r="S13" s="1290">
        <f t="shared" si="0"/>
        <v>0</v>
      </c>
      <c r="T13" s="1290">
        <f t="shared" si="0"/>
        <v>0</v>
      </c>
      <c r="U13" s="1290">
        <f t="shared" si="0"/>
        <v>0</v>
      </c>
      <c r="V13" s="1290">
        <f t="shared" si="1"/>
        <v>0</v>
      </c>
      <c r="W13"/>
      <c r="X13"/>
      <c r="Y13"/>
      <c r="Z13"/>
      <c r="AA13"/>
      <c r="AB13"/>
      <c r="AC13"/>
      <c r="AD13"/>
      <c r="AE13"/>
      <c r="AF13"/>
      <c r="AG13"/>
      <c r="AH13"/>
      <c r="AI13"/>
      <c r="AJ13"/>
      <c r="AK13"/>
      <c r="AL13"/>
    </row>
    <row r="14" spans="1:38" x14ac:dyDescent="0.2">
      <c r="A14" s="1292" t="s">
        <v>5259</v>
      </c>
      <c r="B14" s="148" t="s">
        <v>2809</v>
      </c>
      <c r="C14" s="148" t="s">
        <v>5260</v>
      </c>
      <c r="D14" s="148" t="s">
        <v>5260</v>
      </c>
      <c r="E14" s="1293">
        <v>2</v>
      </c>
      <c r="F14" s="1293">
        <v>1</v>
      </c>
      <c r="G14" s="1293">
        <f t="shared" si="2"/>
        <v>2</v>
      </c>
      <c r="H14" s="148" t="s">
        <v>1220</v>
      </c>
      <c r="I14" s="1294">
        <v>2500</v>
      </c>
      <c r="J14" s="1294">
        <v>280</v>
      </c>
      <c r="K14" s="1287">
        <f>IF(SUM(E14:I14)=0,SUMIFS($K15:$K$37,$A15:$A$37,$A14),(G14*I14)+(G14*J14))</f>
        <v>5560</v>
      </c>
      <c r="V14" s="1305">
        <f>SUM(V7:V13)</f>
        <v>142315.39152911442</v>
      </c>
      <c r="W14"/>
      <c r="X14"/>
      <c r="Y14"/>
      <c r="Z14"/>
      <c r="AA14"/>
      <c r="AB14"/>
      <c r="AC14"/>
      <c r="AD14"/>
      <c r="AE14"/>
      <c r="AF14"/>
      <c r="AG14"/>
      <c r="AH14"/>
      <c r="AI14"/>
      <c r="AJ14"/>
      <c r="AK14"/>
      <c r="AL14"/>
    </row>
    <row r="15" spans="1:38" x14ac:dyDescent="0.2">
      <c r="A15" s="1292" t="s">
        <v>5259</v>
      </c>
      <c r="B15" s="148" t="s">
        <v>2809</v>
      </c>
      <c r="C15" s="148" t="s">
        <v>5261</v>
      </c>
      <c r="D15" s="148" t="s">
        <v>5261</v>
      </c>
      <c r="E15" s="1293">
        <v>2</v>
      </c>
      <c r="F15" s="1293">
        <v>1</v>
      </c>
      <c r="G15" s="1293">
        <f t="shared" si="2"/>
        <v>2</v>
      </c>
      <c r="H15" s="148" t="s">
        <v>1220</v>
      </c>
      <c r="I15" s="1294">
        <v>250</v>
      </c>
      <c r="J15" s="1294">
        <v>110</v>
      </c>
      <c r="K15" s="1287">
        <f>IF(SUM(E15:I15)=0,SUMIFS($K16:$K$37,$A16:$A$37,$A15),(G15*I15)+(G15*J15))</f>
        <v>720</v>
      </c>
      <c r="W15"/>
      <c r="X15"/>
      <c r="Y15"/>
      <c r="Z15"/>
      <c r="AA15"/>
      <c r="AB15"/>
      <c r="AC15"/>
      <c r="AD15"/>
      <c r="AE15"/>
      <c r="AF15"/>
      <c r="AG15"/>
      <c r="AH15"/>
      <c r="AI15"/>
      <c r="AJ15"/>
      <c r="AK15"/>
      <c r="AL15"/>
    </row>
    <row r="16" spans="1:38" x14ac:dyDescent="0.2">
      <c r="A16" s="1292" t="s">
        <v>5259</v>
      </c>
      <c r="B16" s="148" t="s">
        <v>2809</v>
      </c>
      <c r="C16" s="148" t="s">
        <v>5257</v>
      </c>
      <c r="D16" s="148" t="s">
        <v>5257</v>
      </c>
      <c r="E16" s="1293">
        <v>3</v>
      </c>
      <c r="F16" s="1293">
        <v>1</v>
      </c>
      <c r="G16" s="1293">
        <f t="shared" si="2"/>
        <v>3</v>
      </c>
      <c r="H16" s="148" t="s">
        <v>1220</v>
      </c>
      <c r="I16" s="1294">
        <v>700</v>
      </c>
      <c r="J16" s="1294">
        <v>160</v>
      </c>
      <c r="K16" s="1287">
        <f>IF(SUM(E16:I16)=0,SUMIFS($K18:$K$37,$A18:$A$37,$A16),(G16*I16)+(G16*J16))</f>
        <v>2580</v>
      </c>
      <c r="W16"/>
      <c r="X16"/>
      <c r="Y16"/>
      <c r="Z16"/>
      <c r="AA16"/>
      <c r="AB16"/>
      <c r="AC16"/>
      <c r="AD16"/>
      <c r="AE16"/>
      <c r="AF16"/>
      <c r="AG16"/>
      <c r="AH16"/>
      <c r="AI16"/>
      <c r="AJ16"/>
      <c r="AK16"/>
      <c r="AL16"/>
    </row>
    <row r="17" spans="1:38" x14ac:dyDescent="0.2">
      <c r="A17" s="1292" t="s">
        <v>5259</v>
      </c>
      <c r="B17" s="148" t="s">
        <v>5262</v>
      </c>
      <c r="C17" s="148" t="s">
        <v>5262</v>
      </c>
      <c r="D17" s="148" t="s">
        <v>5262</v>
      </c>
      <c r="E17" s="1293">
        <v>1</v>
      </c>
      <c r="F17" s="1293">
        <v>1</v>
      </c>
      <c r="G17" s="1293">
        <f t="shared" si="2"/>
        <v>1</v>
      </c>
      <c r="H17" s="148" t="s">
        <v>1220</v>
      </c>
      <c r="I17" s="1294">
        <f>39210.12*3019.26/2753.62</f>
        <v>42992.695764557211</v>
      </c>
      <c r="J17" s="1294"/>
      <c r="K17" s="1287">
        <f>IF(SUM(E17:I17)=0,SUMIFS($K19:$K$37,$A19:$A$37,$A17),(G17*I17)+(G17*J17))</f>
        <v>42992.695764557211</v>
      </c>
      <c r="W17"/>
      <c r="X17"/>
      <c r="Y17"/>
      <c r="Z17"/>
      <c r="AA17"/>
      <c r="AB17"/>
      <c r="AC17"/>
      <c r="AD17"/>
      <c r="AE17"/>
      <c r="AF17"/>
      <c r="AG17"/>
      <c r="AH17"/>
      <c r="AI17"/>
      <c r="AJ17"/>
      <c r="AK17"/>
      <c r="AL17"/>
    </row>
    <row r="18" spans="1:38" ht="15" thickBot="1" x14ac:dyDescent="0.25">
      <c r="A18" s="1295" t="s">
        <v>5259</v>
      </c>
      <c r="B18" s="1296" t="s">
        <v>2810</v>
      </c>
      <c r="C18" s="1296" t="s">
        <v>5258</v>
      </c>
      <c r="D18" s="1296" t="s">
        <v>5258</v>
      </c>
      <c r="E18" s="1297">
        <v>1</v>
      </c>
      <c r="F18" s="1297">
        <v>1</v>
      </c>
      <c r="G18" s="1297">
        <f t="shared" si="2"/>
        <v>1</v>
      </c>
      <c r="H18" s="1296" t="s">
        <v>1220</v>
      </c>
      <c r="I18" s="1298">
        <v>1100</v>
      </c>
      <c r="J18" s="1298">
        <v>150</v>
      </c>
      <c r="K18" s="1299">
        <f>IF(SUM(E18:I18)=0,SUMIFS($K26:$K$37,$A26:$A$37,$A18),(G18*I18)+(G18*J18))</f>
        <v>1250</v>
      </c>
      <c r="W18"/>
      <c r="X18"/>
      <c r="Y18"/>
      <c r="Z18"/>
      <c r="AA18"/>
      <c r="AB18"/>
      <c r="AC18"/>
      <c r="AD18"/>
      <c r="AE18"/>
      <c r="AF18"/>
      <c r="AG18"/>
      <c r="AH18"/>
      <c r="AI18"/>
      <c r="AJ18"/>
      <c r="AK18"/>
      <c r="AL18"/>
    </row>
    <row r="19" spans="1:38" ht="15" thickTop="1" x14ac:dyDescent="0.2">
      <c r="A19" s="1300" t="s">
        <v>5263</v>
      </c>
      <c r="B19" s="1301" t="s">
        <v>2809</v>
      </c>
      <c r="C19" s="1301" t="s">
        <v>5255</v>
      </c>
      <c r="D19" s="1301" t="s">
        <v>5255</v>
      </c>
      <c r="E19" s="1302">
        <v>4</v>
      </c>
      <c r="F19" s="1302">
        <v>1</v>
      </c>
      <c r="G19" s="1302">
        <f t="shared" si="2"/>
        <v>4</v>
      </c>
      <c r="H19" s="1301" t="s">
        <v>1220</v>
      </c>
      <c r="I19" s="1303">
        <v>60</v>
      </c>
      <c r="J19" s="1303">
        <v>90</v>
      </c>
      <c r="K19" s="1304">
        <f>IF(SUM(E19:I19)=0,SUMIFS($K20:$K$37,$A20:$A$37,$A19),(G19*I19)+(G19*J19))</f>
        <v>600</v>
      </c>
      <c r="W19"/>
      <c r="X19"/>
      <c r="Y19"/>
      <c r="Z19"/>
      <c r="AA19"/>
      <c r="AB19"/>
      <c r="AC19"/>
      <c r="AD19"/>
      <c r="AE19"/>
      <c r="AF19"/>
      <c r="AG19"/>
      <c r="AH19"/>
      <c r="AI19"/>
      <c r="AJ19"/>
      <c r="AK19"/>
      <c r="AL19"/>
    </row>
    <row r="20" spans="1:38" x14ac:dyDescent="0.2">
      <c r="A20" s="1292" t="s">
        <v>5263</v>
      </c>
      <c r="B20" s="148" t="s">
        <v>2809</v>
      </c>
      <c r="C20" s="148" t="s">
        <v>5256</v>
      </c>
      <c r="D20" s="148" t="s">
        <v>5256</v>
      </c>
      <c r="E20" s="1293">
        <v>4</v>
      </c>
      <c r="F20" s="1293">
        <v>1</v>
      </c>
      <c r="G20" s="1293">
        <f t="shared" si="2"/>
        <v>4</v>
      </c>
      <c r="H20" s="148" t="s">
        <v>1220</v>
      </c>
      <c r="I20" s="1294">
        <v>900</v>
      </c>
      <c r="J20" s="1294">
        <v>160</v>
      </c>
      <c r="K20" s="1287">
        <f>IF(SUM(E20:I20)=0,SUMIFS($K21:$K$37,$A21:$A$37,$A20),(G20*I20)+(G20*J20))</f>
        <v>4240</v>
      </c>
      <c r="W20"/>
      <c r="X20"/>
      <c r="Y20"/>
      <c r="Z20"/>
      <c r="AA20"/>
      <c r="AB20"/>
      <c r="AC20"/>
      <c r="AD20"/>
      <c r="AE20"/>
      <c r="AF20"/>
      <c r="AG20"/>
      <c r="AH20"/>
      <c r="AI20"/>
      <c r="AJ20"/>
      <c r="AK20"/>
      <c r="AL20"/>
    </row>
    <row r="21" spans="1:38" x14ac:dyDescent="0.2">
      <c r="A21" s="1292" t="s">
        <v>5263</v>
      </c>
      <c r="B21" s="148" t="s">
        <v>2809</v>
      </c>
      <c r="C21" s="148" t="s">
        <v>5260</v>
      </c>
      <c r="D21" s="148" t="s">
        <v>5260</v>
      </c>
      <c r="E21" s="1293">
        <v>2</v>
      </c>
      <c r="F21" s="1293">
        <v>1</v>
      </c>
      <c r="G21" s="1293">
        <f t="shared" si="2"/>
        <v>2</v>
      </c>
      <c r="H21" s="148" t="s">
        <v>1220</v>
      </c>
      <c r="I21" s="1294">
        <v>2500</v>
      </c>
      <c r="J21" s="1294">
        <v>280</v>
      </c>
      <c r="K21" s="1287">
        <f>IF(SUM(E21:I21)=0,SUMIFS($K22:$K$37,$A22:$A$37,$A21),(G21*I21)+(G21*J21))</f>
        <v>5560</v>
      </c>
      <c r="W21"/>
      <c r="X21"/>
      <c r="Y21"/>
      <c r="Z21"/>
      <c r="AA21"/>
      <c r="AB21"/>
      <c r="AC21"/>
      <c r="AD21"/>
      <c r="AE21"/>
      <c r="AF21"/>
      <c r="AG21"/>
      <c r="AH21"/>
      <c r="AI21"/>
      <c r="AJ21"/>
      <c r="AK21"/>
      <c r="AL21"/>
    </row>
    <row r="22" spans="1:38" x14ac:dyDescent="0.2">
      <c r="A22" s="1292" t="s">
        <v>5263</v>
      </c>
      <c r="B22" s="148" t="s">
        <v>2809</v>
      </c>
      <c r="C22" s="148" t="s">
        <v>5261</v>
      </c>
      <c r="D22" s="148" t="s">
        <v>5261</v>
      </c>
      <c r="E22" s="1293">
        <v>2</v>
      </c>
      <c r="F22" s="1293">
        <v>1</v>
      </c>
      <c r="G22" s="1293">
        <f t="shared" si="2"/>
        <v>2</v>
      </c>
      <c r="H22" s="148" t="s">
        <v>1220</v>
      </c>
      <c r="I22" s="1294">
        <v>250</v>
      </c>
      <c r="J22" s="1294">
        <v>110</v>
      </c>
      <c r="K22" s="1287">
        <f>IF(SUM(E22:I22)=0,SUMIFS($K23:$K$37,$A23:$A$37,$A22),(G22*I22)+(G22*J22))</f>
        <v>720</v>
      </c>
      <c r="W22"/>
      <c r="X22"/>
      <c r="Y22"/>
      <c r="Z22"/>
      <c r="AA22"/>
      <c r="AB22"/>
      <c r="AC22"/>
      <c r="AD22"/>
      <c r="AE22"/>
      <c r="AF22"/>
      <c r="AG22"/>
      <c r="AH22"/>
      <c r="AI22"/>
      <c r="AJ22"/>
      <c r="AK22"/>
      <c r="AL22"/>
    </row>
    <row r="23" spans="1:38" x14ac:dyDescent="0.2">
      <c r="A23" s="1292" t="s">
        <v>5263</v>
      </c>
      <c r="B23" s="148" t="s">
        <v>2809</v>
      </c>
      <c r="C23" s="148" t="s">
        <v>5257</v>
      </c>
      <c r="D23" s="148" t="s">
        <v>5257</v>
      </c>
      <c r="E23" s="1293">
        <v>3</v>
      </c>
      <c r="F23" s="1293">
        <v>1</v>
      </c>
      <c r="G23" s="1293">
        <f t="shared" si="2"/>
        <v>3</v>
      </c>
      <c r="H23" s="148" t="s">
        <v>1220</v>
      </c>
      <c r="I23" s="1294">
        <v>700</v>
      </c>
      <c r="J23" s="1294">
        <v>160</v>
      </c>
      <c r="K23" s="1287">
        <f>IF(SUM(E23:I23)=0,SUMIFS($K25:$K$37,$A25:$A$37,$A23),(G23*I23)+(G23*J23))</f>
        <v>2580</v>
      </c>
      <c r="W23"/>
      <c r="X23"/>
      <c r="Y23"/>
      <c r="Z23"/>
      <c r="AA23"/>
      <c r="AB23"/>
      <c r="AC23"/>
      <c r="AD23"/>
      <c r="AE23"/>
      <c r="AF23"/>
      <c r="AG23"/>
      <c r="AH23"/>
      <c r="AI23"/>
      <c r="AJ23"/>
      <c r="AK23"/>
      <c r="AL23"/>
    </row>
    <row r="24" spans="1:38" x14ac:dyDescent="0.2">
      <c r="A24" s="1292" t="s">
        <v>5263</v>
      </c>
      <c r="B24" s="148" t="s">
        <v>5262</v>
      </c>
      <c r="C24" s="148" t="s">
        <v>5262</v>
      </c>
      <c r="D24" s="148" t="s">
        <v>5262</v>
      </c>
      <c r="E24" s="1293">
        <v>1</v>
      </c>
      <c r="F24" s="1293">
        <v>1</v>
      </c>
      <c r="G24" s="1293">
        <f t="shared" si="2"/>
        <v>1</v>
      </c>
      <c r="H24" s="148" t="s">
        <v>1220</v>
      </c>
      <c r="I24" s="1294">
        <f>39210.12*3019.26/2753.62</f>
        <v>42992.695764557211</v>
      </c>
      <c r="J24" s="1294"/>
      <c r="K24" s="1287">
        <f>IF(SUM(E24:I24)=0,SUMIFS($K26:$K$37,$A26:$A$37,$A24),(G24*I24)+(G24*J24))</f>
        <v>42992.695764557211</v>
      </c>
      <c r="W24"/>
      <c r="X24"/>
      <c r="Y24"/>
      <c r="Z24"/>
      <c r="AA24"/>
      <c r="AB24"/>
      <c r="AC24"/>
      <c r="AD24"/>
      <c r="AE24"/>
      <c r="AF24"/>
      <c r="AG24"/>
      <c r="AH24"/>
      <c r="AI24"/>
      <c r="AJ24"/>
      <c r="AK24"/>
      <c r="AL24"/>
    </row>
    <row r="25" spans="1:38" ht="15" thickBot="1" x14ac:dyDescent="0.25">
      <c r="A25" s="1295" t="s">
        <v>5263</v>
      </c>
      <c r="B25" s="1296" t="s">
        <v>2810</v>
      </c>
      <c r="C25" s="1296" t="s">
        <v>5258</v>
      </c>
      <c r="D25" s="1296" t="s">
        <v>5258</v>
      </c>
      <c r="E25" s="1297">
        <v>1</v>
      </c>
      <c r="F25" s="1297">
        <v>1</v>
      </c>
      <c r="G25" s="1297">
        <f t="shared" si="2"/>
        <v>1</v>
      </c>
      <c r="H25" s="1296" t="s">
        <v>1220</v>
      </c>
      <c r="I25" s="1298">
        <v>1100</v>
      </c>
      <c r="J25" s="1298">
        <v>150</v>
      </c>
      <c r="K25" s="1299">
        <f>IF(SUM(E25:I25)=0,SUMIFS(#REF!,#REF!,$A25),(G25*I25)+(G25*J25))</f>
        <v>1250</v>
      </c>
      <c r="W25"/>
      <c r="X25"/>
      <c r="Y25"/>
      <c r="Z25"/>
      <c r="AA25"/>
      <c r="AB25"/>
      <c r="AC25"/>
      <c r="AD25"/>
      <c r="AE25"/>
      <c r="AF25"/>
      <c r="AG25"/>
      <c r="AH25"/>
      <c r="AI25"/>
      <c r="AJ25"/>
      <c r="AK25"/>
      <c r="AL25"/>
    </row>
    <row r="26" spans="1:38" ht="15" thickTop="1" x14ac:dyDescent="0.2">
      <c r="A26" s="1300" t="s">
        <v>5264</v>
      </c>
      <c r="B26" s="1301" t="s">
        <v>5262</v>
      </c>
      <c r="C26" s="1301" t="s">
        <v>5262</v>
      </c>
      <c r="D26" s="1301" t="s">
        <v>5262</v>
      </c>
      <c r="E26" s="1302">
        <v>1</v>
      </c>
      <c r="F26" s="1302">
        <v>1</v>
      </c>
      <c r="G26" s="1302">
        <f t="shared" si="2"/>
        <v>1</v>
      </c>
      <c r="H26" s="1301" t="s">
        <v>1220</v>
      </c>
      <c r="I26" s="1303">
        <f>(599582.97/12)*3019.26/2753.62</f>
        <v>54785.363691014012</v>
      </c>
      <c r="J26" s="1303"/>
      <c r="K26" s="1304"/>
      <c r="W26"/>
      <c r="X26"/>
      <c r="Y26"/>
      <c r="Z26"/>
      <c r="AA26"/>
      <c r="AB26"/>
      <c r="AC26"/>
      <c r="AD26"/>
      <c r="AE26"/>
      <c r="AF26"/>
      <c r="AG26"/>
      <c r="AH26"/>
      <c r="AI26"/>
      <c r="AJ26"/>
      <c r="AK26"/>
      <c r="AL26"/>
    </row>
    <row r="27" spans="1:38" x14ac:dyDescent="0.2">
      <c r="A27" s="1292" t="s">
        <v>5264</v>
      </c>
      <c r="B27" s="148" t="s">
        <v>2809</v>
      </c>
      <c r="C27" s="148" t="s">
        <v>5257</v>
      </c>
      <c r="D27" s="148" t="s">
        <v>5257</v>
      </c>
      <c r="E27" s="1293">
        <v>2</v>
      </c>
      <c r="F27" s="1293">
        <v>1</v>
      </c>
      <c r="G27" s="1293">
        <f t="shared" si="2"/>
        <v>2</v>
      </c>
      <c r="H27" s="148" t="s">
        <v>1220</v>
      </c>
      <c r="I27" s="1294">
        <v>700</v>
      </c>
      <c r="J27" s="1294">
        <v>160</v>
      </c>
      <c r="K27" s="1287">
        <f>IF(SUM(E27:I27)=0,SUMIFS($K28:$K$37,$A28:$A$37,$A27),(G27*I27)+(G27*J27))</f>
        <v>1720</v>
      </c>
      <c r="W27"/>
      <c r="X27"/>
      <c r="Y27"/>
      <c r="Z27"/>
      <c r="AA27"/>
      <c r="AB27"/>
      <c r="AC27"/>
      <c r="AD27"/>
      <c r="AE27"/>
      <c r="AF27"/>
      <c r="AG27"/>
      <c r="AH27"/>
      <c r="AI27"/>
      <c r="AJ27"/>
      <c r="AK27"/>
      <c r="AL27"/>
    </row>
    <row r="28" spans="1:38" ht="15" thickBot="1" x14ac:dyDescent="0.25">
      <c r="A28" s="1295" t="s">
        <v>5264</v>
      </c>
      <c r="B28" s="1296" t="s">
        <v>2810</v>
      </c>
      <c r="C28" s="1296" t="s">
        <v>5258</v>
      </c>
      <c r="D28" s="1296" t="s">
        <v>5258</v>
      </c>
      <c r="E28" s="1297">
        <v>4</v>
      </c>
      <c r="F28" s="1297">
        <v>1</v>
      </c>
      <c r="G28" s="1297">
        <f t="shared" si="2"/>
        <v>4</v>
      </c>
      <c r="H28" s="1296" t="s">
        <v>1220</v>
      </c>
      <c r="I28" s="1298">
        <v>1100</v>
      </c>
      <c r="J28" s="1298">
        <v>150</v>
      </c>
      <c r="K28" s="1299">
        <f>IF(SUM(E28:I28)=0,SUMIFS(#REF!,#REF!,$A28),(G28*I28)+(G28*J28))</f>
        <v>5000</v>
      </c>
      <c r="W28"/>
      <c r="X28"/>
      <c r="Y28"/>
      <c r="Z28"/>
      <c r="AA28"/>
      <c r="AB28"/>
      <c r="AC28"/>
      <c r="AD28"/>
      <c r="AE28"/>
      <c r="AF28"/>
      <c r="AG28"/>
      <c r="AH28"/>
      <c r="AI28"/>
      <c r="AJ28"/>
      <c r="AK28"/>
      <c r="AL28"/>
    </row>
    <row r="29" spans="1:38" ht="15" thickTop="1" x14ac:dyDescent="0.2">
      <c r="A29" s="1300" t="s">
        <v>5265</v>
      </c>
      <c r="B29" s="1301" t="s">
        <v>5262</v>
      </c>
      <c r="C29" s="1301" t="s">
        <v>5262</v>
      </c>
      <c r="D29" s="1301" t="s">
        <v>5262</v>
      </c>
      <c r="E29" s="1302">
        <v>1</v>
      </c>
      <c r="F29" s="1302">
        <v>8</v>
      </c>
      <c r="G29" s="1302">
        <f t="shared" si="2"/>
        <v>8</v>
      </c>
      <c r="H29" s="1301" t="s">
        <v>1220</v>
      </c>
      <c r="I29" s="1303">
        <f>(599582.97/12)*3019.26/2753.62</f>
        <v>54785.363691014012</v>
      </c>
      <c r="J29" s="1303"/>
      <c r="K29" s="1304"/>
      <c r="W29"/>
      <c r="X29"/>
      <c r="Y29"/>
      <c r="Z29"/>
      <c r="AA29"/>
      <c r="AB29"/>
      <c r="AC29"/>
      <c r="AD29"/>
      <c r="AE29"/>
      <c r="AF29"/>
      <c r="AG29"/>
      <c r="AH29"/>
      <c r="AI29"/>
      <c r="AJ29"/>
      <c r="AK29"/>
      <c r="AL29"/>
    </row>
    <row r="30" spans="1:38" x14ac:dyDescent="0.2">
      <c r="A30" s="1292" t="s">
        <v>5265</v>
      </c>
      <c r="B30" s="148" t="s">
        <v>2809</v>
      </c>
      <c r="C30" s="148" t="s">
        <v>5257</v>
      </c>
      <c r="D30" s="148" t="s">
        <v>5257</v>
      </c>
      <c r="E30" s="1293">
        <v>2</v>
      </c>
      <c r="F30" s="1293">
        <v>8</v>
      </c>
      <c r="G30" s="1293">
        <f t="shared" si="2"/>
        <v>16</v>
      </c>
      <c r="H30" s="148" t="s">
        <v>1220</v>
      </c>
      <c r="I30" s="1294"/>
      <c r="J30" s="1294">
        <v>160</v>
      </c>
      <c r="K30" s="1287">
        <f>IF(SUM(E30:I30)=0,SUMIFS($K31:$K$37,$A31:$A$37,$A30),(G30*I30)+(G30*J30))</f>
        <v>2560</v>
      </c>
      <c r="W30"/>
      <c r="X30"/>
      <c r="Y30"/>
      <c r="Z30"/>
      <c r="AA30"/>
      <c r="AB30"/>
      <c r="AC30"/>
      <c r="AD30"/>
      <c r="AE30"/>
      <c r="AF30"/>
      <c r="AG30"/>
      <c r="AH30"/>
      <c r="AI30"/>
      <c r="AJ30"/>
      <c r="AK30"/>
      <c r="AL30"/>
    </row>
    <row r="31" spans="1:38" ht="15" thickBot="1" x14ac:dyDescent="0.25">
      <c r="A31" s="1295" t="s">
        <v>5265</v>
      </c>
      <c r="B31" s="1296" t="s">
        <v>2810</v>
      </c>
      <c r="C31" s="1296" t="s">
        <v>5258</v>
      </c>
      <c r="D31" s="1296" t="s">
        <v>5258</v>
      </c>
      <c r="E31" s="1297">
        <v>4</v>
      </c>
      <c r="F31" s="1297">
        <v>8</v>
      </c>
      <c r="G31" s="1297">
        <f t="shared" si="2"/>
        <v>32</v>
      </c>
      <c r="H31" s="1296" t="s">
        <v>1220</v>
      </c>
      <c r="I31" s="1298"/>
      <c r="J31" s="1298">
        <v>150</v>
      </c>
      <c r="K31" s="1299">
        <f>IF(SUM(E31:I31)=0,SUMIFS(#REF!,#REF!,$A31),(G31*I31)+(G31*J31))</f>
        <v>4800</v>
      </c>
      <c r="W31"/>
      <c r="X31"/>
      <c r="Y31"/>
      <c r="Z31"/>
      <c r="AA31"/>
      <c r="AB31"/>
      <c r="AC31"/>
      <c r="AD31"/>
      <c r="AE31"/>
      <c r="AF31"/>
      <c r="AG31"/>
      <c r="AH31"/>
      <c r="AI31"/>
      <c r="AJ31"/>
      <c r="AK31"/>
      <c r="AL31"/>
    </row>
    <row r="32" spans="1:38" ht="15" thickTop="1" x14ac:dyDescent="0.2">
      <c r="A32" s="1300" t="s">
        <v>5266</v>
      </c>
      <c r="B32" s="1301" t="s">
        <v>5262</v>
      </c>
      <c r="C32" s="1301" t="s">
        <v>5262</v>
      </c>
      <c r="D32" s="1301" t="s">
        <v>5262</v>
      </c>
      <c r="E32" s="1302">
        <v>1</v>
      </c>
      <c r="F32" s="1302">
        <v>22</v>
      </c>
      <c r="G32" s="1302">
        <f t="shared" si="2"/>
        <v>22</v>
      </c>
      <c r="H32" s="1301" t="s">
        <v>1220</v>
      </c>
      <c r="I32" s="1303">
        <f>((599582.97/12)*3019.26/2753.62)/2</f>
        <v>27392.681845507006</v>
      </c>
      <c r="J32" s="1303"/>
      <c r="K32" s="1304"/>
      <c r="W32"/>
      <c r="X32"/>
      <c r="Y32"/>
      <c r="Z32"/>
      <c r="AA32"/>
      <c r="AB32"/>
      <c r="AC32"/>
      <c r="AD32"/>
      <c r="AE32"/>
      <c r="AF32"/>
      <c r="AG32"/>
      <c r="AH32"/>
      <c r="AI32"/>
      <c r="AJ32"/>
      <c r="AK32"/>
      <c r="AL32"/>
    </row>
    <row r="33" spans="1:38" x14ac:dyDescent="0.2">
      <c r="A33" s="1292" t="s">
        <v>5266</v>
      </c>
      <c r="B33" s="148" t="s">
        <v>2809</v>
      </c>
      <c r="C33" s="148" t="s">
        <v>5257</v>
      </c>
      <c r="D33" s="148" t="s">
        <v>5257</v>
      </c>
      <c r="E33" s="1293">
        <v>1</v>
      </c>
      <c r="F33" s="1293">
        <v>22</v>
      </c>
      <c r="G33" s="1293">
        <f t="shared" si="2"/>
        <v>22</v>
      </c>
      <c r="H33" s="148" t="s">
        <v>1220</v>
      </c>
      <c r="I33" s="1294"/>
      <c r="J33" s="1294">
        <v>160</v>
      </c>
      <c r="K33" s="1287">
        <f>IF(SUM(E33:I33)=0,SUMIFS($K34:$K$37,$A34:$A$37,$A33),(G33*I33)+(G33*J33))</f>
        <v>3520</v>
      </c>
      <c r="W33"/>
      <c r="X33"/>
      <c r="Y33"/>
      <c r="Z33"/>
      <c r="AA33"/>
      <c r="AB33"/>
      <c r="AC33"/>
      <c r="AD33"/>
      <c r="AE33"/>
      <c r="AF33"/>
      <c r="AG33"/>
      <c r="AH33"/>
      <c r="AI33"/>
      <c r="AJ33"/>
      <c r="AK33"/>
      <c r="AL33"/>
    </row>
    <row r="34" spans="1:38" ht="15" thickBot="1" x14ac:dyDescent="0.25">
      <c r="A34" s="1295" t="s">
        <v>5266</v>
      </c>
      <c r="B34" s="1296" t="s">
        <v>2810</v>
      </c>
      <c r="C34" s="1296" t="s">
        <v>5258</v>
      </c>
      <c r="D34" s="1296" t="s">
        <v>5258</v>
      </c>
      <c r="E34" s="1297">
        <v>1</v>
      </c>
      <c r="F34" s="1297">
        <v>22</v>
      </c>
      <c r="G34" s="1297">
        <f t="shared" si="2"/>
        <v>22</v>
      </c>
      <c r="H34" s="1296" t="s">
        <v>1220</v>
      </c>
      <c r="I34" s="1298"/>
      <c r="J34" s="1298">
        <v>150</v>
      </c>
      <c r="K34" s="1299">
        <f>IF(SUM(E34:I34)=0,SUMIFS($K36:$K$38,$A36:$A$38,$A34),(G34*I34)+(G34*J34))</f>
        <v>3300</v>
      </c>
      <c r="W34"/>
      <c r="X34"/>
      <c r="Y34"/>
      <c r="Z34"/>
      <c r="AA34"/>
      <c r="AB34"/>
      <c r="AC34"/>
      <c r="AD34"/>
      <c r="AE34"/>
      <c r="AF34"/>
      <c r="AG34"/>
      <c r="AH34"/>
      <c r="AI34"/>
      <c r="AJ34"/>
      <c r="AK34"/>
      <c r="AL34"/>
    </row>
    <row r="35" spans="1:38" ht="15" thickTop="1" x14ac:dyDescent="0.2">
      <c r="A35" s="1300" t="s">
        <v>5267</v>
      </c>
      <c r="B35" s="1301" t="s">
        <v>5262</v>
      </c>
      <c r="C35" s="1301" t="s">
        <v>5262</v>
      </c>
      <c r="D35" s="1301" t="s">
        <v>5262</v>
      </c>
      <c r="E35" s="1302">
        <v>1</v>
      </c>
      <c r="F35" s="1302">
        <v>1</v>
      </c>
      <c r="G35" s="1302">
        <f t="shared" si="2"/>
        <v>1</v>
      </c>
      <c r="H35" s="1301" t="s">
        <v>1220</v>
      </c>
      <c r="I35" s="1303">
        <f>(599582.97/12)*3019.26/2753.62</f>
        <v>54785.363691014012</v>
      </c>
      <c r="J35" s="1303">
        <v>140</v>
      </c>
      <c r="K35" s="1304"/>
      <c r="W35"/>
      <c r="X35"/>
      <c r="Y35"/>
      <c r="Z35"/>
      <c r="AA35"/>
      <c r="AB35"/>
      <c r="AC35"/>
      <c r="AD35"/>
      <c r="AE35"/>
      <c r="AF35"/>
      <c r="AG35"/>
      <c r="AH35"/>
      <c r="AI35"/>
      <c r="AJ35"/>
      <c r="AK35"/>
      <c r="AL35"/>
    </row>
    <row r="36" spans="1:38" x14ac:dyDescent="0.2">
      <c r="A36" s="1292" t="s">
        <v>5267</v>
      </c>
      <c r="B36" s="148" t="s">
        <v>2809</v>
      </c>
      <c r="C36" s="148" t="s">
        <v>5257</v>
      </c>
      <c r="D36" s="148" t="s">
        <v>5257</v>
      </c>
      <c r="E36" s="1293">
        <v>2</v>
      </c>
      <c r="F36" s="1293">
        <v>1</v>
      </c>
      <c r="G36" s="1293">
        <f t="shared" si="2"/>
        <v>2</v>
      </c>
      <c r="H36" s="148" t="s">
        <v>1220</v>
      </c>
      <c r="I36" s="1294"/>
      <c r="J36" s="1294">
        <v>160</v>
      </c>
      <c r="K36" s="1287">
        <f>IF(SUM(E36:I36)=0,SUMIFS($K37:$K$37,$A37:$A$37,$A36),(G36*I36)+(G36*J36))</f>
        <v>320</v>
      </c>
      <c r="W36"/>
      <c r="X36"/>
      <c r="Y36"/>
      <c r="Z36"/>
      <c r="AA36"/>
      <c r="AB36"/>
      <c r="AC36"/>
      <c r="AD36"/>
      <c r="AE36"/>
      <c r="AF36"/>
      <c r="AG36"/>
      <c r="AH36"/>
      <c r="AI36"/>
      <c r="AJ36"/>
      <c r="AK36"/>
      <c r="AL36"/>
    </row>
    <row r="37" spans="1:38" x14ac:dyDescent="0.2">
      <c r="A37" s="1292" t="s">
        <v>5267</v>
      </c>
      <c r="B37" s="148" t="s">
        <v>2810</v>
      </c>
      <c r="C37" s="148" t="s">
        <v>5258</v>
      </c>
      <c r="D37" s="148" t="s">
        <v>5258</v>
      </c>
      <c r="E37" s="1293">
        <v>2</v>
      </c>
      <c r="F37" s="1293">
        <v>1</v>
      </c>
      <c r="G37" s="1293">
        <f t="shared" si="2"/>
        <v>2</v>
      </c>
      <c r="H37" s="148" t="s">
        <v>1220</v>
      </c>
      <c r="I37" s="1294"/>
      <c r="J37" s="1294">
        <v>150</v>
      </c>
      <c r="K37" s="1287">
        <f>IF(SUM(E37:I37)=0,SUMIFS($K$38:$K39,$A$38:$A39,$A37),(G37*I37)+(G37*J37))</f>
        <v>300</v>
      </c>
      <c r="W37"/>
      <c r="X37"/>
      <c r="Y37"/>
      <c r="Z37"/>
      <c r="AA37"/>
      <c r="AB37"/>
      <c r="AC37"/>
      <c r="AD37"/>
      <c r="AE37"/>
      <c r="AF37"/>
      <c r="AG37"/>
      <c r="AH37"/>
      <c r="AI37"/>
      <c r="AJ37"/>
      <c r="AK37"/>
      <c r="AL37"/>
    </row>
    <row r="38" spans="1:38" ht="15" x14ac:dyDescent="0.2">
      <c r="A38" s="1306"/>
      <c r="B38" s="1306"/>
      <c r="C38" s="1306"/>
      <c r="D38" s="1306"/>
      <c r="E38" s="1306"/>
      <c r="F38" s="1306"/>
      <c r="G38" s="1306"/>
      <c r="H38" s="1306"/>
      <c r="I38" s="1307" t="s">
        <v>56</v>
      </c>
      <c r="J38" s="1307" t="s">
        <v>56</v>
      </c>
      <c r="K38" s="1308">
        <f>(SUMPRODUCT(G6:G37,J6:J37))+(SUMPRODUCT(G6:G37,I6:I37))</f>
        <v>1292948.0290404086</v>
      </c>
      <c r="W38"/>
      <c r="X38"/>
      <c r="Y38"/>
      <c r="Z38"/>
      <c r="AA38"/>
      <c r="AB38"/>
      <c r="AC38"/>
      <c r="AD38"/>
      <c r="AE38"/>
      <c r="AF38"/>
      <c r="AG38"/>
      <c r="AH38"/>
      <c r="AI38"/>
      <c r="AJ38"/>
      <c r="AK38"/>
      <c r="AL38"/>
    </row>
    <row r="39" spans="1:38" x14ac:dyDescent="0.2">
      <c r="W39"/>
      <c r="X39"/>
      <c r="Y39"/>
      <c r="Z39"/>
      <c r="AA39"/>
      <c r="AB39"/>
      <c r="AC39"/>
      <c r="AD39"/>
      <c r="AE39"/>
      <c r="AF39"/>
      <c r="AG39"/>
      <c r="AH39"/>
      <c r="AI39"/>
      <c r="AJ39"/>
      <c r="AK39"/>
      <c r="AL39"/>
    </row>
    <row r="40" spans="1:38" x14ac:dyDescent="0.2">
      <c r="B40" s="1309" t="s">
        <v>5268</v>
      </c>
      <c r="C40" s="1309" t="s">
        <v>5269</v>
      </c>
      <c r="W40"/>
      <c r="X40"/>
      <c r="Y40"/>
      <c r="Z40"/>
      <c r="AA40"/>
      <c r="AB40"/>
      <c r="AC40"/>
      <c r="AD40"/>
      <c r="AE40"/>
      <c r="AF40"/>
      <c r="AG40"/>
      <c r="AH40"/>
      <c r="AI40"/>
      <c r="AJ40"/>
      <c r="AK40"/>
      <c r="AL40"/>
    </row>
    <row r="41" spans="1:38" x14ac:dyDescent="0.2">
      <c r="B41" s="1309" t="s">
        <v>5270</v>
      </c>
      <c r="C41" s="1309" t="s">
        <v>5271</v>
      </c>
      <c r="W41"/>
      <c r="X41"/>
      <c r="Y41"/>
      <c r="Z41"/>
      <c r="AA41"/>
      <c r="AB41"/>
      <c r="AC41"/>
      <c r="AD41"/>
      <c r="AE41"/>
      <c r="AF41"/>
      <c r="AG41"/>
      <c r="AH41"/>
      <c r="AI41"/>
      <c r="AJ41"/>
      <c r="AK41"/>
      <c r="AL41"/>
    </row>
    <row r="42" spans="1:38" ht="12.75"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row>
    <row r="43" spans="1:38" ht="12.75"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row>
    <row r="44" spans="1:38" ht="12.75"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row>
    <row r="45" spans="1:38" ht="12.75"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row>
    <row r="46" spans="1:38" ht="12.75"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row>
    <row r="47" spans="1:38" ht="12.75"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row>
    <row r="48" spans="1:38" ht="12.75"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row>
  </sheetData>
  <autoFilter ref="A6:K38" xr:uid="{C1CB23AC-E1EC-4E62-80B1-DF5421E7F0F4}"/>
  <conditionalFormatting sqref="B8:D37">
    <cfRule type="expression" dxfId="6418" priority="1">
      <formula>$H8="CÉLULA CONSTRUTIVA"</formula>
    </cfRule>
    <cfRule type="expression" dxfId="6417" priority="2">
      <formula>$H8="SUBETAPA"</formula>
    </cfRule>
    <cfRule type="expression" dxfId="6416" priority="3">
      <formula>$H8="ETAPA"</formula>
    </cfRule>
  </conditionalFormatting>
  <conditionalFormatting sqref="H8:H37">
    <cfRule type="expression" dxfId="6415" priority="4">
      <formula>$H8="CÉLULA CONSTRUTIVA"</formula>
    </cfRule>
    <cfRule type="expression" dxfId="6414" priority="5">
      <formula>$H8="SUBETAPA"</formula>
    </cfRule>
    <cfRule type="expression" dxfId="6413" priority="6">
      <formula>$H8="ETAPA"</formula>
    </cfRule>
  </conditionalFormatting>
  <pageMargins left="0.511811024" right="0.511811024" top="0.78740157499999996" bottom="0.78740157499999996" header="0.31496062000000002" footer="0.31496062000000002"/>
  <pageSetup paperSize="9" scale="20"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